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2.xml" ContentType="application/vnd.openxmlformats-officedocument.spreadsheetml.comment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ttps://crautonomagovco-my.sharepoint.com/personal/sgi_crautonoma_gov_co/Documents/SGI CRA/2024/3. PROCESOS DE APOYO/4. GESTIÓN HUMANA/SGSST/PROCEDIMIENTOS/"/>
    </mc:Choice>
  </mc:AlternateContent>
  <xr:revisionPtr revIDLastSave="3699" documentId="14_{3A44E80E-F2D9-41DF-AFA9-E366B6499DA4}" xr6:coauthVersionLast="47" xr6:coauthVersionMax="47" xr10:uidLastSave="{9A06BFE5-3AC6-4E47-8B61-37585E854E22}"/>
  <bookViews>
    <workbookView xWindow="-120" yWindow="-120" windowWidth="20730" windowHeight="11040" tabRatio="773" xr2:uid="{00000000-000D-0000-FFFF-FFFF00000000}"/>
  </bookViews>
  <sheets>
    <sheet name="Objetivos e Indicadores de SST" sheetId="29" r:id="rId1"/>
    <sheet name="Ficha Tecnica y Seguimiento " sheetId="25" r:id="rId2"/>
    <sheet name="EL Ausentismo" sheetId="32" r:id="rId3"/>
    <sheet name="Datos Indicadores" sheetId="21" r:id="rId4"/>
    <sheet name="Matriz Ausentismo" sheetId="1" r:id="rId5"/>
    <sheet name="Tendencia Ausent EL AT" sheetId="6" r:id="rId6"/>
    <sheet name="Ind Proceso" sheetId="22" state="hidden" r:id="rId7"/>
    <sheet name="Ind Estructura" sheetId="23" state="hidden" r:id="rId8"/>
    <sheet name="Personal" sheetId="15" r:id="rId9"/>
    <sheet name="Indicadores PESV" sheetId="33" r:id="rId10"/>
    <sheet name="CIE" sheetId="4" r:id="rId11"/>
  </sheets>
  <externalReferences>
    <externalReference r:id="rId12"/>
    <externalReference r:id="rId13"/>
  </externalReferences>
  <definedNames>
    <definedName name="_xlnm._FilterDatabase" localSheetId="10" hidden="1">CIE!$A$1:$B$17759</definedName>
    <definedName name="_xlnm._FilterDatabase" localSheetId="3" hidden="1">'Datos Indicadores'!$A$35:$R$46</definedName>
    <definedName name="_xlnm._FilterDatabase" localSheetId="1" hidden="1">'Ficha Tecnica y Seguimiento '!$A$3:$Y$57</definedName>
    <definedName name="_xlnm._FilterDatabase" localSheetId="4" hidden="1">'Matriz Ausentismo'!$A$4:$U$2343</definedName>
    <definedName name="_xlnm._FilterDatabase" localSheetId="0" hidden="1">'Objetivos e Indicadores de SST'!$A$5:$O$19</definedName>
    <definedName name="_xlnm._FilterDatabase" localSheetId="8" hidden="1">Personal!$A$7:$W$89</definedName>
    <definedName name="AÑO1">'[1]Indicadores Global'!$C$13</definedName>
    <definedName name="_xlnm.Print_Area" localSheetId="5">'Tendencia Ausent EL AT'!#REF!</definedName>
    <definedName name="_xlnm.Print_Area">#REF!</definedName>
    <definedName name="base">#REF!</definedName>
    <definedName name="BDEG">#REF!</definedName>
    <definedName name="Causa">#REF!</definedName>
    <definedName name="CIE">CIE!$A$1:$B$17758</definedName>
    <definedName name="CONTIN">#REF!</definedName>
    <definedName name="DIAS_DE_INCAPACIDAD">#REF!</definedName>
    <definedName name="E.P.">#REF!</definedName>
    <definedName name="Genero">Personal!$F$8:$F$9</definedName>
    <definedName name="INDICADORES">#REF!</definedName>
    <definedName name="Indice">#REF!</definedName>
    <definedName name="meses">#REF!</definedName>
    <definedName name="No.">#REF!</definedName>
    <definedName name="NOMBRE">#REF!</definedName>
    <definedName name="Origen">Personal!$N$8:$N$12</definedName>
    <definedName name="ORIGEN1">Personal!$N$8:$N$13</definedName>
    <definedName name="Personal">Personal!$D$8:$M$1053</definedName>
    <definedName name="Sigue">Personal!$O$8:$O$9</definedName>
    <definedName name="Tipo">Personal!$P$8:$P$9</definedName>
    <definedName name="_xlnm.Print_Titles" localSheetId="1">'Ficha Tecnica y Seguimiento '!$3:$3</definedName>
    <definedName name="_xlnm.Print_Titles">#N/A</definedName>
    <definedName name="totalinc">'[2]TOTAL INCIDENTES SISO'!$E$7:$O$227</definedName>
    <definedName name="val">#REF!</definedName>
  </definedNames>
  <calcPr calcId="191028"/>
  <pivotCaches>
    <pivotCache cacheId="0" r:id="rId14"/>
    <pivotCache cacheId="1" r:id="rId15"/>
    <pivotCache cacheId="2" r:id="rId1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" i="15" l="1"/>
  <c r="G63" i="33" l="1"/>
  <c r="F63" i="33"/>
  <c r="I15" i="33" l="1"/>
  <c r="M8" i="33"/>
  <c r="I8" i="33"/>
  <c r="H8" i="33"/>
  <c r="G8" i="33"/>
  <c r="F8" i="33"/>
  <c r="L19" i="29" l="1"/>
  <c r="H19" i="29"/>
  <c r="I19" i="29"/>
  <c r="J19" i="29"/>
  <c r="K19" i="29"/>
  <c r="F19" i="29"/>
  <c r="G19" i="29"/>
  <c r="E19" i="29"/>
  <c r="G33" i="33" l="1"/>
  <c r="F33" i="33"/>
  <c r="G48" i="33"/>
  <c r="F48" i="33"/>
  <c r="G107" i="33"/>
  <c r="F107" i="33"/>
  <c r="D8" i="29" l="1"/>
  <c r="L8" i="29"/>
  <c r="H42" i="33" l="1"/>
  <c r="H43" i="33"/>
  <c r="I138" i="33"/>
  <c r="H138" i="33"/>
  <c r="A138" i="33"/>
  <c r="H137" i="33"/>
  <c r="I137" i="33" s="1"/>
  <c r="A137" i="33" s="1"/>
  <c r="I136" i="33"/>
  <c r="H136" i="33"/>
  <c r="A136" i="33"/>
  <c r="H135" i="33"/>
  <c r="I135" i="33" s="1"/>
  <c r="A135" i="33"/>
  <c r="H131" i="33"/>
  <c r="I131" i="33" s="1"/>
  <c r="A131" i="33" s="1"/>
  <c r="H130" i="33"/>
  <c r="I130" i="33" s="1"/>
  <c r="A130" i="33" s="1"/>
  <c r="I129" i="33"/>
  <c r="A129" i="33" s="1"/>
  <c r="H129" i="33"/>
  <c r="H128" i="33"/>
  <c r="I128" i="33" s="1"/>
  <c r="A128" i="33" s="1"/>
  <c r="H124" i="33"/>
  <c r="I124" i="33" s="1"/>
  <c r="A124" i="33" s="1"/>
  <c r="H123" i="33"/>
  <c r="I123" i="33" s="1"/>
  <c r="A123" i="33" s="1"/>
  <c r="H122" i="33"/>
  <c r="I122" i="33" s="1"/>
  <c r="A122" i="33"/>
  <c r="I121" i="33"/>
  <c r="A121" i="33" s="1"/>
  <c r="H121" i="33"/>
  <c r="H117" i="33"/>
  <c r="H118" i="33" s="1"/>
  <c r="I118" i="33" s="1"/>
  <c r="H113" i="33"/>
  <c r="H112" i="33"/>
  <c r="H111" i="33"/>
  <c r="H110" i="33"/>
  <c r="H106" i="33"/>
  <c r="I106" i="33" s="1"/>
  <c r="A106" i="33" s="1"/>
  <c r="H105" i="33"/>
  <c r="I105" i="33" s="1"/>
  <c r="A105" i="33" s="1"/>
  <c r="H104" i="33"/>
  <c r="I104" i="33" s="1"/>
  <c r="A104" i="33" s="1"/>
  <c r="H103" i="33"/>
  <c r="H99" i="33"/>
  <c r="I99" i="33" s="1"/>
  <c r="A99" i="33" s="1"/>
  <c r="H98" i="33"/>
  <c r="I98" i="33" s="1"/>
  <c r="A98" i="33" s="1"/>
  <c r="H97" i="33"/>
  <c r="I97" i="33" s="1"/>
  <c r="A97" i="33"/>
  <c r="H96" i="33"/>
  <c r="I96" i="33" s="1"/>
  <c r="A96" i="33" s="1"/>
  <c r="H92" i="33"/>
  <c r="I92" i="33" s="1"/>
  <c r="A92" i="33" s="1"/>
  <c r="H91" i="33"/>
  <c r="I91" i="33" s="1"/>
  <c r="A91" i="33" s="1"/>
  <c r="H90" i="33"/>
  <c r="I90" i="33" s="1"/>
  <c r="A90" i="33" s="1"/>
  <c r="H89" i="33"/>
  <c r="I89" i="33" s="1"/>
  <c r="A89" i="33"/>
  <c r="H88" i="33"/>
  <c r="I88" i="33" s="1"/>
  <c r="A88" i="33" s="1"/>
  <c r="H87" i="33"/>
  <c r="I87" i="33" s="1"/>
  <c r="A87" i="33"/>
  <c r="H86" i="33"/>
  <c r="I86" i="33" s="1"/>
  <c r="A86" i="33" s="1"/>
  <c r="H85" i="33"/>
  <c r="I85" i="33" s="1"/>
  <c r="A85" i="33" s="1"/>
  <c r="H84" i="33"/>
  <c r="I84" i="33" s="1"/>
  <c r="A84" i="33" s="1"/>
  <c r="H83" i="33"/>
  <c r="I83" i="33" s="1"/>
  <c r="A83" i="33" s="1"/>
  <c r="H82" i="33"/>
  <c r="I82" i="33" s="1"/>
  <c r="A82" i="33" s="1"/>
  <c r="H81" i="33"/>
  <c r="I81" i="33" s="1"/>
  <c r="A81" i="33" s="1"/>
  <c r="H77" i="33"/>
  <c r="I77" i="33" s="1"/>
  <c r="A77" i="33" s="1"/>
  <c r="H76" i="33"/>
  <c r="I76" i="33" s="1"/>
  <c r="A76" i="33" s="1"/>
  <c r="H75" i="33"/>
  <c r="I75" i="33" s="1"/>
  <c r="A75" i="33" s="1"/>
  <c r="H74" i="33"/>
  <c r="I74" i="33" s="1"/>
  <c r="A74" i="33" s="1"/>
  <c r="H73" i="33"/>
  <c r="I73" i="33" s="1"/>
  <c r="A73" i="33" s="1"/>
  <c r="H72" i="33"/>
  <c r="I72" i="33" s="1"/>
  <c r="A72" i="33" s="1"/>
  <c r="H71" i="33"/>
  <c r="I71" i="33" s="1"/>
  <c r="A71" i="33" s="1"/>
  <c r="H70" i="33"/>
  <c r="I70" i="33" s="1"/>
  <c r="A70" i="33" s="1"/>
  <c r="H69" i="33"/>
  <c r="I69" i="33" s="1"/>
  <c r="A69" i="33" s="1"/>
  <c r="H68" i="33"/>
  <c r="I68" i="33" s="1"/>
  <c r="A68" i="33" s="1"/>
  <c r="H67" i="33"/>
  <c r="I67" i="33" s="1"/>
  <c r="A67" i="33" s="1"/>
  <c r="H66" i="33"/>
  <c r="I66" i="33" s="1"/>
  <c r="A66" i="33" s="1"/>
  <c r="H62" i="33"/>
  <c r="I62" i="33" s="1"/>
  <c r="A62" i="33" s="1"/>
  <c r="H61" i="33"/>
  <c r="I61" i="33" s="1"/>
  <c r="A61" i="33" s="1"/>
  <c r="H60" i="33"/>
  <c r="I60" i="33" s="1"/>
  <c r="A60" i="33" s="1"/>
  <c r="H59" i="33"/>
  <c r="I59" i="33" s="1"/>
  <c r="A59" i="33" s="1"/>
  <c r="H58" i="33"/>
  <c r="I58" i="33" s="1"/>
  <c r="A58" i="33" s="1"/>
  <c r="H57" i="33"/>
  <c r="I57" i="33" s="1"/>
  <c r="A57" i="33" s="1"/>
  <c r="H56" i="33"/>
  <c r="I56" i="33" s="1"/>
  <c r="A56" i="33" s="1"/>
  <c r="H55" i="33"/>
  <c r="I55" i="33" s="1"/>
  <c r="A55" i="33" s="1"/>
  <c r="H54" i="33"/>
  <c r="I54" i="33" s="1"/>
  <c r="A54" i="33" s="1"/>
  <c r="H53" i="33"/>
  <c r="I53" i="33" s="1"/>
  <c r="A53" i="33" s="1"/>
  <c r="H52" i="33"/>
  <c r="I52" i="33" s="1"/>
  <c r="A52" i="33" s="1"/>
  <c r="H51" i="33"/>
  <c r="H47" i="33"/>
  <c r="H46" i="33"/>
  <c r="H45" i="33"/>
  <c r="I45" i="33" s="1"/>
  <c r="A45" i="33" s="1"/>
  <c r="H44" i="33"/>
  <c r="I44" i="33" s="1"/>
  <c r="A44" i="33" s="1"/>
  <c r="H41" i="33"/>
  <c r="I41" i="33" s="1"/>
  <c r="A41" i="33" s="1"/>
  <c r="H40" i="33"/>
  <c r="I40" i="33" s="1"/>
  <c r="A40" i="33" s="1"/>
  <c r="H39" i="33"/>
  <c r="I39" i="33" s="1"/>
  <c r="A39" i="33"/>
  <c r="H38" i="33"/>
  <c r="I38" i="33" s="1"/>
  <c r="A38" i="33" s="1"/>
  <c r="H37" i="33"/>
  <c r="I37" i="33" s="1"/>
  <c r="A37" i="33"/>
  <c r="H36" i="33"/>
  <c r="H48" i="33" s="1"/>
  <c r="H32" i="33"/>
  <c r="H31" i="33"/>
  <c r="H30" i="33"/>
  <c r="H29" i="33"/>
  <c r="G26" i="33"/>
  <c r="N18" i="33"/>
  <c r="N19" i="33" s="1"/>
  <c r="O19" i="33" s="1"/>
  <c r="L18" i="33"/>
  <c r="L19" i="33" s="1"/>
  <c r="K18" i="33"/>
  <c r="H18" i="33"/>
  <c r="J14" i="33"/>
  <c r="H14" i="33"/>
  <c r="L14" i="33" s="1"/>
  <c r="A14" i="33"/>
  <c r="J13" i="33"/>
  <c r="H13" i="33"/>
  <c r="K13" i="33" s="1"/>
  <c r="J12" i="33"/>
  <c r="H12" i="33"/>
  <c r="K12" i="33" s="1"/>
  <c r="J11" i="33"/>
  <c r="J15" i="33" s="1"/>
  <c r="H11" i="33"/>
  <c r="J7" i="33"/>
  <c r="J6" i="33"/>
  <c r="N6" i="33" s="1"/>
  <c r="A6" i="33" s="1"/>
  <c r="J5" i="33"/>
  <c r="N5" i="33" s="1"/>
  <c r="A5" i="33"/>
  <c r="J4" i="33"/>
  <c r="L4" i="33" s="1"/>
  <c r="I51" i="33" l="1"/>
  <c r="H63" i="33"/>
  <c r="B75" i="33"/>
  <c r="B60" i="33"/>
  <c r="I47" i="33"/>
  <c r="A47" i="33" s="1"/>
  <c r="I46" i="33"/>
  <c r="A46" i="33" s="1"/>
  <c r="I113" i="33"/>
  <c r="A113" i="33" s="1"/>
  <c r="I112" i="33"/>
  <c r="A112" i="33" s="1"/>
  <c r="I111" i="33"/>
  <c r="A111" i="33" s="1"/>
  <c r="I110" i="33"/>
  <c r="A110" i="33" s="1"/>
  <c r="I36" i="33"/>
  <c r="I103" i="33"/>
  <c r="A103" i="33" s="1"/>
  <c r="H107" i="33"/>
  <c r="I32" i="33"/>
  <c r="A32" i="33" s="1"/>
  <c r="I31" i="33"/>
  <c r="A31" i="33" s="1"/>
  <c r="I30" i="33"/>
  <c r="A30" i="33" s="1"/>
  <c r="I29" i="33"/>
  <c r="A29" i="33" s="1"/>
  <c r="K14" i="33"/>
  <c r="L13" i="33"/>
  <c r="A13" i="33" s="1"/>
  <c r="L12" i="33"/>
  <c r="A12" i="33" s="1"/>
  <c r="B69" i="33"/>
  <c r="B84" i="33"/>
  <c r="I43" i="33"/>
  <c r="A43" i="33" s="1"/>
  <c r="I42" i="33"/>
  <c r="A42" i="33" s="1"/>
  <c r="B42" i="33" s="1"/>
  <c r="B39" i="33"/>
  <c r="B66" i="33"/>
  <c r="B57" i="33"/>
  <c r="B54" i="33"/>
  <c r="B81" i="33"/>
  <c r="L5" i="33"/>
  <c r="B87" i="33"/>
  <c r="L6" i="33"/>
  <c r="B72" i="33"/>
  <c r="H15" i="33"/>
  <c r="L11" i="33"/>
  <c r="A11" i="33" s="1"/>
  <c r="K11" i="33"/>
  <c r="K15" i="33" s="1"/>
  <c r="B90" i="33"/>
  <c r="J8" i="33"/>
  <c r="O18" i="33"/>
  <c r="A18" i="33" s="1"/>
  <c r="N4" i="33"/>
  <c r="N7" i="33"/>
  <c r="A7" i="33" s="1"/>
  <c r="L7" i="33"/>
  <c r="I117" i="33"/>
  <c r="A117" i="33" s="1"/>
  <c r="A51" i="33" l="1"/>
  <c r="B51" i="33" s="1"/>
  <c r="I63" i="33"/>
  <c r="A36" i="33"/>
  <c r="B36" i="33" s="1"/>
  <c r="I48" i="33"/>
  <c r="A4" i="33"/>
  <c r="N8" i="33"/>
  <c r="B45" i="33"/>
  <c r="L8" i="33"/>
  <c r="F24" i="33"/>
  <c r="H24" i="33" s="1"/>
  <c r="I24" i="33" s="1"/>
  <c r="A24" i="33" s="1"/>
  <c r="F23" i="33"/>
  <c r="H23" i="33" s="1"/>
  <c r="I23" i="33" s="1"/>
  <c r="A23" i="33" s="1"/>
  <c r="F25" i="33"/>
  <c r="H25" i="33" s="1"/>
  <c r="I25" i="33" s="1"/>
  <c r="A25" i="33" s="1"/>
  <c r="F22" i="33" l="1"/>
  <c r="H22" i="33" s="1"/>
  <c r="J23" i="33" s="1"/>
  <c r="J24" i="33"/>
  <c r="J25" i="33"/>
  <c r="I22" i="33" l="1"/>
  <c r="A22" i="33" s="1"/>
  <c r="G8" i="29" l="1"/>
  <c r="F8" i="29"/>
  <c r="H8" i="29"/>
  <c r="I8" i="29"/>
  <c r="J8" i="29"/>
  <c r="K8" i="29"/>
  <c r="K18" i="29" l="1"/>
  <c r="L18" i="29"/>
  <c r="G18" i="29"/>
  <c r="H18" i="29"/>
  <c r="I18" i="29"/>
  <c r="J18" i="29"/>
  <c r="F18" i="29"/>
  <c r="E18" i="29"/>
  <c r="D2343" i="1" l="1"/>
  <c r="E2343" i="1"/>
  <c r="F2343" i="1"/>
  <c r="H2343" i="1"/>
  <c r="Q2343" i="1"/>
  <c r="R2343" i="1"/>
  <c r="S2343" i="1"/>
  <c r="T2343" i="1"/>
  <c r="U2343" i="1"/>
  <c r="H16" i="29"/>
  <c r="D2342" i="1" l="1"/>
  <c r="E2342" i="1"/>
  <c r="F2342" i="1"/>
  <c r="G2342" i="1"/>
  <c r="H2342" i="1"/>
  <c r="Q2342" i="1"/>
  <c r="R2342" i="1"/>
  <c r="S2342" i="1"/>
  <c r="T2342" i="1"/>
  <c r="U2342" i="1"/>
  <c r="E10" i="29"/>
  <c r="F10" i="29"/>
  <c r="G10" i="29"/>
  <c r="H10" i="29"/>
  <c r="I10" i="29"/>
  <c r="J10" i="29"/>
  <c r="K10" i="29"/>
  <c r="L10" i="29"/>
  <c r="D14" i="29"/>
  <c r="D15" i="29"/>
  <c r="D9" i="29"/>
  <c r="D7" i="29"/>
  <c r="D6" i="29"/>
  <c r="L11" i="29"/>
  <c r="F11" i="29"/>
  <c r="G11" i="29"/>
  <c r="H11" i="29"/>
  <c r="I11" i="29"/>
  <c r="J11" i="29"/>
  <c r="K11" i="29"/>
  <c r="E11" i="29"/>
  <c r="F15" i="29"/>
  <c r="G15" i="29"/>
  <c r="H15" i="29"/>
  <c r="I15" i="29"/>
  <c r="J15" i="29"/>
  <c r="K15" i="29"/>
  <c r="L15" i="29"/>
  <c r="E15" i="29"/>
  <c r="F12" i="29" l="1"/>
  <c r="G12" i="29"/>
  <c r="H12" i="29"/>
  <c r="I12" i="29"/>
  <c r="J12" i="29"/>
  <c r="K12" i="29"/>
  <c r="L12" i="29"/>
  <c r="F13" i="29"/>
  <c r="G13" i="29"/>
  <c r="H13" i="29"/>
  <c r="I13" i="29"/>
  <c r="J13" i="29"/>
  <c r="K13" i="29"/>
  <c r="L13" i="29"/>
  <c r="F14" i="29"/>
  <c r="G14" i="29"/>
  <c r="H14" i="29"/>
  <c r="I14" i="29"/>
  <c r="J14" i="29"/>
  <c r="K14" i="29"/>
  <c r="L14" i="29"/>
  <c r="E13" i="29"/>
  <c r="E14" i="29"/>
  <c r="E12" i="29"/>
  <c r="F16" i="29"/>
  <c r="G16" i="29"/>
  <c r="I16" i="29"/>
  <c r="J16" i="29"/>
  <c r="K16" i="29"/>
  <c r="L16" i="29"/>
  <c r="F17" i="29"/>
  <c r="G17" i="29"/>
  <c r="H17" i="29"/>
  <c r="I17" i="29"/>
  <c r="J17" i="29"/>
  <c r="K17" i="29"/>
  <c r="L17" i="29"/>
  <c r="E17" i="29"/>
  <c r="E16" i="29"/>
  <c r="F9" i="29"/>
  <c r="G9" i="29"/>
  <c r="H9" i="29"/>
  <c r="I9" i="29"/>
  <c r="J9" i="29"/>
  <c r="K9" i="29"/>
  <c r="L9" i="29"/>
  <c r="E9" i="29"/>
  <c r="F7" i="29" l="1"/>
  <c r="G7" i="29"/>
  <c r="H7" i="29"/>
  <c r="I7" i="29"/>
  <c r="J7" i="29"/>
  <c r="K7" i="29"/>
  <c r="L7" i="29"/>
  <c r="E7" i="29"/>
  <c r="F6" i="29"/>
  <c r="G6" i="29"/>
  <c r="H6" i="29"/>
  <c r="I6" i="29"/>
  <c r="J6" i="29"/>
  <c r="K6" i="29"/>
  <c r="L6" i="29"/>
  <c r="E6" i="29"/>
  <c r="B2341" i="1" l="1"/>
  <c r="C2341" i="1"/>
  <c r="D2341" i="1"/>
  <c r="E2341" i="1"/>
  <c r="F2341" i="1"/>
  <c r="G2341" i="1"/>
  <c r="H2341" i="1"/>
  <c r="Q2341" i="1"/>
  <c r="R2341" i="1"/>
  <c r="S2341" i="1"/>
  <c r="T2341" i="1"/>
  <c r="U2341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N27" i="22" l="1"/>
  <c r="M27" i="22"/>
  <c r="L27" i="22"/>
  <c r="K27" i="22"/>
  <c r="J27" i="22"/>
  <c r="I27" i="22"/>
  <c r="H27" i="22"/>
  <c r="G27" i="22"/>
  <c r="F27" i="22"/>
  <c r="E27" i="22"/>
  <c r="D27" i="22"/>
  <c r="C27" i="22"/>
  <c r="N26" i="22"/>
  <c r="M26" i="22"/>
  <c r="L26" i="22"/>
  <c r="K26" i="22"/>
  <c r="J26" i="22"/>
  <c r="I26" i="22"/>
  <c r="H26" i="22"/>
  <c r="G26" i="22"/>
  <c r="F26" i="22"/>
  <c r="E26" i="22"/>
  <c r="D26" i="22"/>
  <c r="C26" i="22"/>
  <c r="N25" i="22"/>
  <c r="M25" i="22"/>
  <c r="L25" i="22"/>
  <c r="K25" i="22"/>
  <c r="J25" i="22"/>
  <c r="I25" i="22"/>
  <c r="H25" i="22"/>
  <c r="G25" i="22"/>
  <c r="F25" i="22"/>
  <c r="E25" i="22"/>
  <c r="D25" i="22"/>
  <c r="C25" i="22"/>
  <c r="N24" i="22"/>
  <c r="M24" i="22"/>
  <c r="L24" i="22"/>
  <c r="K24" i="22"/>
  <c r="J24" i="22"/>
  <c r="I24" i="22"/>
  <c r="H24" i="22"/>
  <c r="G24" i="22"/>
  <c r="F24" i="22"/>
  <c r="E24" i="22"/>
  <c r="D24" i="22"/>
  <c r="C24" i="22"/>
  <c r="N23" i="22"/>
  <c r="H23" i="22"/>
  <c r="O22" i="22"/>
  <c r="Q22" i="22" s="1"/>
  <c r="N22" i="22"/>
  <c r="M22" i="22"/>
  <c r="L22" i="22"/>
  <c r="K22" i="22"/>
  <c r="J22" i="22"/>
  <c r="I22" i="22"/>
  <c r="H22" i="22"/>
  <c r="G22" i="22"/>
  <c r="F22" i="22"/>
  <c r="E22" i="22"/>
  <c r="D22" i="22"/>
  <c r="C22" i="22"/>
  <c r="O21" i="22"/>
  <c r="Q21" i="22" s="1"/>
  <c r="N21" i="22"/>
  <c r="H21" i="22"/>
  <c r="O19" i="22"/>
  <c r="O18" i="22"/>
  <c r="O17" i="22"/>
  <c r="O16" i="22"/>
  <c r="O26" i="22" s="1"/>
  <c r="O15" i="22"/>
  <c r="O14" i="22"/>
  <c r="O25" i="22" s="1"/>
  <c r="Q25" i="22" s="1"/>
  <c r="O13" i="22"/>
  <c r="O12" i="22"/>
  <c r="O24" i="22" s="1"/>
  <c r="Q24" i="22" s="1"/>
  <c r="O11" i="22"/>
  <c r="O10" i="22"/>
  <c r="O23" i="22" s="1"/>
  <c r="Q23" i="22" s="1"/>
  <c r="O8" i="22"/>
  <c r="O7" i="22"/>
  <c r="O27" i="22" l="1"/>
  <c r="Q27" i="22" s="1"/>
  <c r="Q310" i="1" l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B2" i="23" l="1"/>
  <c r="B2" i="22"/>
  <c r="B310" i="1" l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F36" i="21" l="1"/>
  <c r="K36" i="21" l="1"/>
  <c r="N36" i="21"/>
  <c r="M36" i="21"/>
  <c r="G36" i="21"/>
  <c r="L36" i="21"/>
  <c r="D36" i="21"/>
  <c r="H36" i="21"/>
  <c r="C36" i="21"/>
  <c r="E36" i="21"/>
  <c r="I36" i="21"/>
  <c r="J36" i="21"/>
  <c r="O36" i="2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Contratista SST</author>
    <author>Monica Perez</author>
  </authors>
  <commentList>
    <comment ref="W15" authorId="0" shapeId="0" xr:uid="{52C5D683-6CC0-4440-BFAB-3CA946EFA386}">
      <text>
        <r>
          <rPr>
            <sz val="11"/>
            <color theme="1"/>
            <rFont val="Calibri"/>
            <family val="2"/>
            <scheme val="minor"/>
          </rPr>
          <t xml:space="preserve">De 90 a 93
</t>
        </r>
      </text>
    </comment>
    <comment ref="AA15" authorId="0" shapeId="0" xr:uid="{E5C05149-8EFF-4F2E-BEAC-896D7C796F06}">
      <text>
        <r>
          <rPr>
            <sz val="11"/>
            <color theme="1"/>
            <rFont val="Calibri"/>
            <family val="2"/>
            <scheme val="minor"/>
          </rPr>
          <t xml:space="preserve">De 90 a 93
</t>
        </r>
      </text>
    </comment>
    <comment ref="B20" authorId="1" shapeId="0" xr:uid="{146B2B48-8BC3-4AC7-9BEE-5AFFB6196824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Tomado de GM FT 07 Cuadro de mejoramiento.</t>
        </r>
      </text>
    </comment>
    <comment ref="B23" authorId="1" shapeId="0" xr:uid="{59C8BE20-16C9-493E-9652-5036E5241E41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Tomado de GM FT 07 Cuadro de mejoramiento.</t>
        </r>
      </text>
    </comment>
    <comment ref="W23" authorId="0" shapeId="0" xr:uid="{32EDA6CC-1AEA-42E8-8EF5-02275F8A56CF}">
      <text>
        <r>
          <rPr>
            <sz val="11"/>
            <color theme="1"/>
            <rFont val="Calibri"/>
            <family val="2"/>
            <scheme val="minor"/>
          </rPr>
          <t>de 25 a 28</t>
        </r>
      </text>
    </comment>
    <comment ref="AA23" authorId="0" shapeId="0" xr:uid="{03562E92-3F1B-4F3B-92E7-2560CFD416E3}">
      <text>
        <r>
          <rPr>
            <sz val="11"/>
            <color theme="1"/>
            <rFont val="Calibri"/>
            <family val="2"/>
            <scheme val="minor"/>
          </rPr>
          <t>de 25 a 28</t>
        </r>
      </text>
    </comment>
    <comment ref="B24" authorId="1" shapeId="0" xr:uid="{474ECDA0-C963-42AA-ABBB-4A6B3AA572EB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Tomado de GM FT 07 Cuadro de mejoramiento.</t>
        </r>
      </text>
    </comment>
    <comment ref="V27" authorId="1" shapeId="0" xr:uid="{DCE13EEF-05B9-47AE-B634-305B72C24252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80% FALTAN RENDICION DE CUENTAS, DX DE SALUD</t>
        </r>
      </text>
    </comment>
    <comment ref="Z27" authorId="1" shapeId="0" xr:uid="{40782D64-D6DD-434D-B28B-B5EC48B5E715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80% FALTAN RENDICION DE CUENTAS, DX DE SALUD</t>
        </r>
      </text>
    </comment>
    <comment ref="W29" authorId="0" shapeId="0" xr:uid="{3295DB1F-493D-4B79-9FFC-76C430FB0C04}">
      <text>
        <r>
          <rPr>
            <sz val="11"/>
            <color theme="1"/>
            <rFont val="Calibri"/>
            <family val="2"/>
            <scheme val="minor"/>
          </rPr>
          <t xml:space="preserve">de 90 a 93
</t>
        </r>
      </text>
    </comment>
    <comment ref="AA29" authorId="0" shapeId="0" xr:uid="{63A0D1C8-4EC0-464B-9715-408778B50AE9}">
      <text>
        <r>
          <rPr>
            <sz val="11"/>
            <color theme="1"/>
            <rFont val="Calibri"/>
            <family val="2"/>
            <scheme val="minor"/>
          </rPr>
          <t xml:space="preserve">de 90 a 93
</t>
        </r>
      </text>
    </comment>
    <comment ref="B32" authorId="1" shapeId="0" xr:uid="{B22D1112-D50F-416E-A04B-60CDD6B964CA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Tomado de GM FT 07 Cuadro de mejoramiento.</t>
        </r>
      </text>
    </comment>
    <comment ref="W33" authorId="0" shapeId="0" xr:uid="{C82184E4-CF13-416B-AEE4-55F21FD696CF}">
      <text>
        <r>
          <rPr>
            <sz val="11"/>
            <color theme="1"/>
            <rFont val="Calibri"/>
            <family val="2"/>
            <scheme val="minor"/>
          </rPr>
          <t xml:space="preserve">90 a 95
</t>
        </r>
      </text>
    </comment>
    <comment ref="AA33" authorId="0" shapeId="0" xr:uid="{03662189-607D-40AC-8106-A01E1B43314C}">
      <text>
        <r>
          <rPr>
            <sz val="11"/>
            <color theme="1"/>
            <rFont val="Calibri"/>
            <family val="2"/>
            <scheme val="minor"/>
          </rPr>
          <t xml:space="preserve">90 a 95
</t>
        </r>
      </text>
    </comment>
    <comment ref="U35" authorId="1" shapeId="0" xr:uid="{8259719F-3039-497F-A192-227DA5248AE1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!6 peligros en evaluacion de diciembre 2023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Monica Perez</author>
    <author>Contratista SST</author>
  </authors>
  <commentList>
    <comment ref="C12" authorId="0" shapeId="0" xr:uid="{F5451A9D-41DE-423C-82C5-15EBC47120A8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Elias Vallejo</t>
        </r>
      </text>
    </comment>
    <comment ref="D12" authorId="0" shapeId="0" xr:uid="{8268CF90-CF0C-4514-B810-895FE2BE6981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Katty Taffur
Robinson Mafiol</t>
        </r>
      </text>
    </comment>
    <comment ref="G12" authorId="0" shapeId="0" xr:uid="{6E310461-363F-4B35-A0A5-1326CA0848B0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Angie Castellanos</t>
        </r>
      </text>
    </comment>
    <comment ref="I12" authorId="0" shapeId="0" xr:uid="{54B4F19D-B6D9-4481-A3BF-EED513A44E9E}">
      <text>
        <r>
          <rPr>
            <b/>
            <sz val="9"/>
            <color indexed="81"/>
            <rFont val="Tahoma"/>
            <family val="2"/>
          </rPr>
          <t>Monica Perez:</t>
        </r>
        <r>
          <rPr>
            <sz val="9"/>
            <color indexed="81"/>
            <rFont val="Tahoma"/>
            <family val="2"/>
          </rPr>
          <t xml:space="preserve">
Shirley Escorcia</t>
        </r>
      </text>
    </comment>
    <comment ref="L15" authorId="1" shapeId="0" xr:uid="{4BCC7CDB-FEA0-443A-8690-9550FBFD57D0}">
      <text>
        <r>
          <rPr>
            <sz val="11"/>
            <color theme="1"/>
            <rFont val="Calibri"/>
            <family val="2"/>
            <scheme val="minor"/>
          </rPr>
          <t xml:space="preserve">Johanna Soto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Mónica Pérez</author>
  </authors>
  <commentList>
    <comment ref="N19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Mónica Pérez:</t>
        </r>
        <r>
          <rPr>
            <sz val="9"/>
            <color indexed="81"/>
            <rFont val="Tahoma"/>
            <family val="2"/>
          </rPr>
          <t xml:space="preserve">
Iluminacion y Ruido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Deivis Alberto Pacheco Diaz</author>
  </authors>
  <commentList>
    <comment ref="D4" authorId="0" shapeId="0" xr:uid="{5BDF52F3-D7F7-42DA-BC7B-F8C3EB608A8E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 
Determinar la tasa de siniestros viales por perdidas.
Variables a medir en el Indicador
</t>
        </r>
        <r>
          <rPr>
            <b/>
            <sz val="9"/>
            <color indexed="81"/>
            <rFont val="Tahoma"/>
            <family val="2"/>
          </rPr>
          <t>SV(tn):</t>
        </r>
        <r>
          <rPr>
            <sz val="9"/>
            <color indexed="81"/>
            <rFont val="Tahoma"/>
            <family val="2"/>
          </rPr>
          <t xml:space="preserve"> Número de siniestros viales por trimestre por nivel de pérdida: fatalidades, heridos graves con más de 30 dias de incapacidad, heridos leves con hasta 30 días de incapacidad, choques simples.
</t>
        </r>
        <r>
          <rPr>
            <b/>
            <sz val="9"/>
            <color indexed="81"/>
            <rFont val="Tahoma"/>
            <family val="2"/>
          </rPr>
          <t>K:</t>
        </r>
        <r>
          <rPr>
            <sz val="9"/>
            <color indexed="81"/>
            <rFont val="Tahoma"/>
            <family val="2"/>
          </rPr>
          <t xml:space="preserve"> Constante equivalente a 1.000.000 de kilómetros.
</t>
        </r>
        <r>
          <rPr>
            <b/>
            <sz val="9"/>
            <color indexed="81"/>
            <rFont val="Tahoma"/>
            <family val="2"/>
          </rPr>
          <t>Km(t):</t>
        </r>
        <r>
          <rPr>
            <sz val="9"/>
            <color indexed="81"/>
            <rFont val="Tahoma"/>
            <family val="2"/>
          </rPr>
          <t xml:space="preserve"> Número de kilómetros recorridos por trimestre por toda la flota de vehículos de la organización.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TSV(n) - SV(tn) K / km(t)
</t>
        </r>
      </text>
    </comment>
    <comment ref="D10" authorId="0" shapeId="0" xr:uid="{1233673E-BA97-4AE3-B21E-956DF92418FA}">
      <text>
        <r>
          <rPr>
            <b/>
            <sz val="9"/>
            <color indexed="81"/>
            <rFont val="Tahoma"/>
            <family val="2"/>
          </rPr>
          <t xml:space="preserve">Resolución 595 del 2022: 
</t>
        </r>
        <r>
          <rPr>
            <sz val="9"/>
            <color indexed="81"/>
            <rFont val="Tahoma"/>
            <family val="2"/>
          </rPr>
          <t xml:space="preserve">Medir el impacto económico de los siniestros viales.
Variables a medir en el indicador:
</t>
        </r>
        <r>
          <rPr>
            <b/>
            <sz val="9"/>
            <color indexed="81"/>
            <rFont val="Tahoma"/>
            <family val="2"/>
          </rPr>
          <t>COSV(tn):</t>
        </r>
        <r>
          <rPr>
            <sz val="9"/>
            <color indexed="81"/>
            <rFont val="Tahoma"/>
            <family val="2"/>
          </rPr>
          <t xml:space="preserve"> Costos directos de siniestros viales por trimestre por nivel de pérdida.
</t>
        </r>
        <r>
          <rPr>
            <b/>
            <sz val="9"/>
            <color indexed="81"/>
            <rFont val="Tahoma"/>
            <family val="2"/>
          </rPr>
          <t>CISV(tn):</t>
        </r>
        <r>
          <rPr>
            <sz val="9"/>
            <color indexed="81"/>
            <rFont val="Tahoma"/>
            <family val="2"/>
          </rPr>
          <t xml:space="preserve"> Costos Indirectos de siniestros viales por trimestre por nivel de pérdida.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$SV(n) - CDSV(tn) * COSVftn)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7" authorId="0" shapeId="0" xr:uid="{60D70059-D2F7-4492-AF1E-567FB470AD2B}">
      <text>
        <r>
          <rPr>
            <b/>
            <sz val="9"/>
            <color indexed="81"/>
            <rFont val="Tahoma"/>
            <family val="2"/>
          </rPr>
          <t xml:space="preserve">Resolución 595 del 2022: 
</t>
        </r>
        <r>
          <rPr>
            <sz val="9"/>
            <color indexed="81"/>
            <rFont val="Tahoma"/>
            <family val="2"/>
          </rPr>
          <t xml:space="preserve">Medir la cantidad de riesgos identificados, medir la cantidad  de riesgos con valoración alta.
Variables a medir en el indicador:
</t>
        </r>
        <r>
          <rPr>
            <b/>
            <sz val="9"/>
            <color indexed="81"/>
            <rFont val="Tahoma"/>
            <family val="2"/>
          </rPr>
          <t>RI(e):</t>
        </r>
        <r>
          <rPr>
            <sz val="9"/>
            <color indexed="81"/>
            <rFont val="Tahoma"/>
            <family val="2"/>
          </rPr>
          <t xml:space="preserve"> Cantidad de riesgos identificados al inicio del año (total en matriz).
</t>
        </r>
        <r>
          <rPr>
            <b/>
            <sz val="9"/>
            <color indexed="81"/>
            <rFont val="Tahoma"/>
            <family val="2"/>
          </rPr>
          <t>Rl(fa):</t>
        </r>
        <r>
          <rPr>
            <sz val="9"/>
            <color indexed="81"/>
            <rFont val="Tahoma"/>
            <family val="2"/>
          </rPr>
          <t xml:space="preserve"> Cantidad de riesgos identificados al final del año (total en matriz).
</t>
        </r>
        <r>
          <rPr>
            <b/>
            <sz val="9"/>
            <color indexed="81"/>
            <rFont val="Tahoma"/>
            <family val="2"/>
          </rPr>
          <t>RVA(la):</t>
        </r>
        <r>
          <rPr>
            <sz val="9"/>
            <color indexed="81"/>
            <rFont val="Tahoma"/>
            <family val="2"/>
          </rPr>
          <t xml:space="preserve"> Cantidad de riesgos con valoración alta al inicio del año.
</t>
        </r>
        <r>
          <rPr>
            <b/>
            <sz val="9"/>
            <color indexed="81"/>
            <rFont val="Tahoma"/>
            <family val="2"/>
          </rPr>
          <t>RVA(fa):</t>
        </r>
        <r>
          <rPr>
            <sz val="9"/>
            <color indexed="81"/>
            <rFont val="Tahoma"/>
            <family val="2"/>
          </rPr>
          <t xml:space="preserve"> Cantidad de riesgos con valoración alta al final del año.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RSVl - RI(fa) - RI(la)
GRV - RVA(fa) - RVA(la)
</t>
        </r>
      </text>
    </comment>
    <comment ref="D21" authorId="0" shapeId="0" xr:uid="{6EEF0230-C43B-4DF0-9A64-47611BEB461C}">
      <text>
        <r>
          <rPr>
            <b/>
            <sz val="9"/>
            <color indexed="81"/>
            <rFont val="Tahoma"/>
            <family val="2"/>
          </rPr>
          <t xml:space="preserve">Resolución 595 del 2022: </t>
        </r>
        <r>
          <rPr>
            <sz val="9"/>
            <color indexed="81"/>
            <rFont val="Tahoma"/>
            <family val="2"/>
          </rPr>
          <t xml:space="preserve">
Medir el cumplimiento de metas PESV.
Variables a medir en el indicador:
</t>
        </r>
        <r>
          <rPr>
            <b/>
            <sz val="9"/>
            <color indexed="81"/>
            <rFont val="Tahoma"/>
            <family val="2"/>
          </rPr>
          <t>MA(t):</t>
        </r>
        <r>
          <rPr>
            <sz val="9"/>
            <color indexed="81"/>
            <rFont val="Tahoma"/>
            <family val="2"/>
          </rPr>
          <t xml:space="preserve"> Numero de metas alcanzadas o logradas en el PESV por trimestre
</t>
        </r>
        <r>
          <rPr>
            <b/>
            <sz val="9"/>
            <color indexed="81"/>
            <rFont val="Tahoma"/>
            <family val="2"/>
          </rPr>
          <t>TM(t):</t>
        </r>
        <r>
          <rPr>
            <sz val="9"/>
            <color indexed="81"/>
            <rFont val="Tahoma"/>
            <family val="2"/>
          </rPr>
          <t xml:space="preserve"> Número total de metas definidas PESV por trimestre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CM PESV - MA(t) / TM(t) * 100</t>
        </r>
      </text>
    </comment>
    <comment ref="D28" authorId="0" shapeId="0" xr:uid="{72814E70-08AD-42D8-A9CA-B2874DBE6915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Medir cumplimiento de actividades programadas.
Variables a medir en el indicador:
</t>
        </r>
        <r>
          <rPr>
            <b/>
            <sz val="9"/>
            <color indexed="81"/>
            <rFont val="Tahoma"/>
            <family val="2"/>
          </rPr>
          <t>AEPlan(t):</t>
        </r>
        <r>
          <rPr>
            <sz val="9"/>
            <color indexed="81"/>
            <rFont val="Tahoma"/>
            <family val="2"/>
          </rPr>
          <t xml:space="preserve"> Numero de actividades ejecutadas del plan anual de trabajo PESV por trimestre.
</t>
        </r>
        <r>
          <rPr>
            <b/>
            <sz val="9"/>
            <color indexed="81"/>
            <rFont val="Tahoma"/>
            <family val="2"/>
          </rPr>
          <t>APPlan(t):</t>
        </r>
        <r>
          <rPr>
            <sz val="9"/>
            <color indexed="81"/>
            <rFont val="Tahoma"/>
            <family val="2"/>
          </rPr>
          <t xml:space="preserve"> Numero total de actividades programadas del plan anual de trabajo PESV por trimestre.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 
CPIan PESV - AEPlan(t) / APPlan(t) 100
</t>
        </r>
      </text>
    </comment>
    <comment ref="D35" authorId="0" shapeId="0" xr:uid="{0AF75264-729E-4A4C-B97B-1807DAE70058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Determinar el exceso de jornada que puedan generar fatiga en la conducción.
variables a medir en el indicador:
</t>
        </r>
        <r>
          <rPr>
            <b/>
            <sz val="9"/>
            <color indexed="81"/>
            <rFont val="Tahoma"/>
            <family val="2"/>
          </rPr>
          <t>#EJD:</t>
        </r>
        <r>
          <rPr>
            <sz val="9"/>
            <color indexed="81"/>
            <rFont val="Tahoma"/>
            <family val="2"/>
          </rPr>
          <t xml:space="preserve"> Numero de excesos en la jornada diaria de trabajo de los conductores (eventos en los que los conductores han superado el tiempo máximo permitido en la legislación) por mes.
</t>
        </r>
        <r>
          <rPr>
            <b/>
            <sz val="9"/>
            <color indexed="81"/>
            <rFont val="Tahoma"/>
            <family val="2"/>
          </rPr>
          <t>#SDT:</t>
        </r>
        <r>
          <rPr>
            <sz val="9"/>
            <color indexed="81"/>
            <rFont val="Tahoma"/>
            <family val="2"/>
          </rPr>
          <t xml:space="preserve"> Sumatoria total de días trabajados por todos los conductores que realizan desplazamientos laborales por mes.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%EJL = #EJD / #SDT* 100 
</t>
        </r>
      </text>
    </comment>
    <comment ref="D50" authorId="0" shapeId="0" xr:uid="{43D788E6-71DE-437E-87F9-6A17B1216790}">
      <text>
        <r>
          <rPr>
            <b/>
            <sz val="9"/>
            <color indexed="81"/>
            <rFont val="Tahoma"/>
            <family val="2"/>
          </rPr>
          <t xml:space="preserve">Resolución 595 del 2022: </t>
        </r>
        <r>
          <rPr>
            <sz val="9"/>
            <color indexed="81"/>
            <rFont val="Tahoma"/>
            <family val="2"/>
          </rPr>
          <t xml:space="preserve">
Disminuir siniestros de transito por exceso de velocidad.
Variables a medir en el indicador:
</t>
        </r>
        <r>
          <rPr>
            <b/>
            <sz val="9"/>
            <color indexed="81"/>
            <rFont val="Tahoma"/>
            <family val="2"/>
          </rPr>
          <t>#VlP:</t>
        </r>
        <r>
          <rPr>
            <sz val="9"/>
            <color indexed="81"/>
            <rFont val="Tahoma"/>
            <family val="2"/>
          </rPr>
          <t xml:space="preserve"> Vehículos incluidos en el programa de gestión de la velocidad (propios, contratistas y de terceros utilizados permanentemente para desplazamientos laborales) por mes
</t>
        </r>
        <r>
          <rPr>
            <b/>
            <sz val="9"/>
            <color indexed="81"/>
            <rFont val="Tahoma"/>
            <family val="2"/>
          </rPr>
          <t>#VDL:</t>
        </r>
        <r>
          <rPr>
            <sz val="9"/>
            <color indexed="81"/>
            <rFont val="Tahoma"/>
            <family val="2"/>
          </rPr>
          <t xml:space="preserve"> Numero de vehículos utilizados para desplazamientos laborales por mes.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GVE = #VlP / #VDL * 100 
</t>
        </r>
      </text>
    </comment>
    <comment ref="D65" authorId="0" shapeId="0" xr:uid="{F7C1DBF7-C3DF-417B-8A27-87BA568F3278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Disminuir exceso de velocidad reportados en jornada laboral.
</t>
        </r>
        <r>
          <rPr>
            <b/>
            <sz val="9"/>
            <color indexed="81"/>
            <rFont val="Tahoma"/>
            <family val="2"/>
          </rPr>
          <t>#DLEV:</t>
        </r>
        <r>
          <rPr>
            <sz val="9"/>
            <color indexed="81"/>
            <rFont val="Tahoma"/>
            <family val="2"/>
          </rPr>
          <t xml:space="preserve"> Número diario de desplazamientos laborales con exceso de velocidad (casos en los que se superó el limite definido por la organización) por mes
</t>
        </r>
        <r>
          <rPr>
            <b/>
            <sz val="9"/>
            <color indexed="81"/>
            <rFont val="Tahoma"/>
            <family val="2"/>
          </rPr>
          <t>#TDL:</t>
        </r>
        <r>
          <rPr>
            <sz val="9"/>
            <color indexed="81"/>
            <rFont val="Tahoma"/>
            <family val="2"/>
          </rPr>
          <t xml:space="preserve"> Numero total de desplazamientos laborales por mes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ELVL = #DLEV / #TDL * 100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0" authorId="0" shapeId="0" xr:uid="{303BD102-E496-4EF2-93E0-499FCF98136F}">
      <text>
        <r>
          <rPr>
            <b/>
            <sz val="9"/>
            <color indexed="81"/>
            <rFont val="Tahoma"/>
            <family val="2"/>
          </rPr>
          <t xml:space="preserve">Resolución 595 del 2022:
</t>
        </r>
        <r>
          <rPr>
            <sz val="9"/>
            <color indexed="81"/>
            <rFont val="Tahoma"/>
            <family val="2"/>
          </rPr>
          <t xml:space="preserve">Identificar el estado del vehículo antes de su operación y puesta en marcha en víal.
Variables a medir en el indicador:
</t>
        </r>
        <r>
          <rPr>
            <b/>
            <sz val="9"/>
            <color indexed="81"/>
            <rFont val="Tahoma"/>
            <family val="2"/>
          </rPr>
          <t>#VID:</t>
        </r>
        <r>
          <rPr>
            <sz val="9"/>
            <color indexed="81"/>
            <rFont val="Tahoma"/>
            <family val="2"/>
          </rPr>
          <t xml:space="preserve"> Número de vehículos inspeccionados diariamente
</t>
        </r>
        <r>
          <rPr>
            <b/>
            <sz val="9"/>
            <color indexed="81"/>
            <rFont val="Tahoma"/>
            <family val="2"/>
          </rPr>
          <t>#TV:</t>
        </r>
        <r>
          <rPr>
            <sz val="9"/>
            <color indexed="81"/>
            <rFont val="Tahoma"/>
            <family val="2"/>
          </rPr>
          <t xml:space="preserve"> Número total de vehículos que trabajan diariamente.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IDP - #VID / #TV* 100</t>
        </r>
      </text>
    </comment>
    <comment ref="D95" authorId="0" shapeId="0" xr:uid="{9DA17A4E-DA85-4E93-BF5F-5138BCF2F20E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Garantizar el estado óptimo de los vehículos puesto a disposición de la organización durante sus desplazamientos.
Variables a medir en el indicador:
</t>
        </r>
        <r>
          <rPr>
            <b/>
            <sz val="9"/>
            <color indexed="81"/>
            <rFont val="Tahoma"/>
            <family val="2"/>
          </rPr>
          <t>MEVh(t):</t>
        </r>
        <r>
          <rPr>
            <sz val="9"/>
            <color indexed="81"/>
            <rFont val="Tahoma"/>
            <family val="2"/>
          </rPr>
          <t xml:space="preserve"> Numero de actividades de mantenimiento preventivo ejecutadas por trimestre.
</t>
        </r>
        <r>
          <rPr>
            <b/>
            <sz val="9"/>
            <color indexed="81"/>
            <rFont val="Tahoma"/>
            <family val="2"/>
          </rPr>
          <t>MPVh(t):</t>
        </r>
        <r>
          <rPr>
            <sz val="9"/>
            <color indexed="81"/>
            <rFont val="Tahoma"/>
            <family val="2"/>
          </rPr>
          <t xml:space="preserve"> Numero total de actividades de mantenimiento preventivo programadas por trimestre.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CPMVh - MEVh(t) / MPVh(t) * 100</t>
        </r>
      </text>
    </comment>
    <comment ref="D102" authorId="0" shapeId="0" xr:uid="{4D6BBB0B-4A90-4751-B788-836B7C35FF09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Garantizar las competencias en seguridad vial de todos los colaboradores de la organización, con el fin de disminuir los siniestros de transito por comportamiento inseguros en la vía.
Variables a medir en el indicador:
</t>
        </r>
        <r>
          <rPr>
            <b/>
            <sz val="9"/>
            <color indexed="81"/>
            <rFont val="Tahoma"/>
            <family val="2"/>
          </rPr>
          <t>CESV(t):</t>
        </r>
        <r>
          <rPr>
            <sz val="9"/>
            <color indexed="81"/>
            <rFont val="Tahoma"/>
            <family val="2"/>
          </rPr>
          <t xml:space="preserve"> Numero de capacitaciones en seguriad vial ejecutadas por trimestre.
</t>
        </r>
        <r>
          <rPr>
            <b/>
            <sz val="9"/>
            <color indexed="81"/>
            <rFont val="Tahoma"/>
            <family val="2"/>
          </rPr>
          <t>CPSV(t):</t>
        </r>
        <r>
          <rPr>
            <sz val="9"/>
            <color indexed="81"/>
            <rFont val="Tahoma"/>
            <family val="2"/>
          </rPr>
          <t xml:space="preserve"> Numero total de capacitaciones en seguriad vial programadas por trimestre.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CPFSV = CEPF(t) / CTPF(t)* 100
</t>
        </r>
      </text>
    </comment>
    <comment ref="D109" authorId="0" shapeId="0" xr:uid="{4E8C9017-50B4-446D-BF79-FC287E6A125C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Garantizar las competencias en seguridad vial de todos los colaboradores de la organización, con el fin de disminuir los siniestros de transito por comportamiento inseguros en la vía.
Variables a medir en el indicador:
</t>
        </r>
        <r>
          <rPr>
            <b/>
            <sz val="9"/>
            <color indexed="81"/>
            <rFont val="Tahoma"/>
            <family val="2"/>
          </rPr>
          <t>CFSV(t):</t>
        </r>
        <r>
          <rPr>
            <sz val="9"/>
            <color indexed="81"/>
            <rFont val="Tahoma"/>
            <family val="2"/>
          </rPr>
          <t xml:space="preserve"> Numero de colaboradores de la organización capacitados en seguridad vial
</t>
        </r>
        <r>
          <rPr>
            <b/>
            <sz val="9"/>
            <color indexed="81"/>
            <rFont val="Tahoma"/>
            <family val="2"/>
          </rPr>
          <t>CT(t):</t>
        </r>
        <r>
          <rPr>
            <sz val="9"/>
            <color indexed="81"/>
            <rFont val="Tahoma"/>
            <family val="2"/>
          </rPr>
          <t xml:space="preserve"> Numero total colaboradores de la organización.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CPFSV = CEPF(t) / CTPF(t)* 100
</t>
        </r>
      </text>
    </comment>
    <comment ref="D116" authorId="0" shapeId="0" xr:uid="{ABEC4187-8CCB-4BFF-874D-EA257E181020}">
      <text>
        <r>
          <rPr>
            <b/>
            <sz val="9"/>
            <color indexed="81"/>
            <rFont val="Tahoma"/>
            <family val="2"/>
          </rPr>
          <t>Resolución 595 del 2022:</t>
        </r>
        <r>
          <rPr>
            <sz val="9"/>
            <color indexed="81"/>
            <rFont val="Tahoma"/>
            <family val="2"/>
          </rPr>
          <t xml:space="preserve">
Garantizar el cumplimiento legal del PESV.
Variables a medir en el indicador:
</t>
        </r>
        <r>
          <rPr>
            <b/>
            <sz val="9"/>
            <color indexed="81"/>
            <rFont val="Tahoma"/>
            <family val="2"/>
          </rPr>
          <t>#NCI:</t>
        </r>
        <r>
          <rPr>
            <sz val="9"/>
            <color indexed="81"/>
            <rFont val="Tahoma"/>
            <family val="2"/>
          </rPr>
          <t xml:space="preserve"> Numero dé no conformidades identificadas y analizadas.
</t>
        </r>
        <r>
          <rPr>
            <b/>
            <sz val="9"/>
            <color indexed="81"/>
            <rFont val="Tahoma"/>
            <family val="2"/>
          </rPr>
          <t>#NCG:</t>
        </r>
        <r>
          <rPr>
            <sz val="9"/>
            <color indexed="81"/>
            <rFont val="Tahoma"/>
            <family val="2"/>
          </rPr>
          <t xml:space="preserve"> No conformidades gestionadas y cerradas.
</t>
        </r>
        <r>
          <rPr>
            <b/>
            <sz val="9"/>
            <color indexed="81"/>
            <rFont val="Tahoma"/>
            <family val="2"/>
          </rPr>
          <t>Formula:</t>
        </r>
        <r>
          <rPr>
            <sz val="9"/>
            <color indexed="81"/>
            <rFont val="Tahoma"/>
            <family val="2"/>
          </rPr>
          <t xml:space="preserve">
NCAN = #NCG / #NCI * 100 
</t>
        </r>
      </text>
    </comment>
  </commentList>
</comments>
</file>

<file path=xl/sharedStrings.xml><?xml version="1.0" encoding="utf-8"?>
<sst xmlns="http://schemas.openxmlformats.org/spreadsheetml/2006/main" count="32410" uniqueCount="30621">
  <si>
    <t>FORMATO</t>
  </si>
  <si>
    <t>Version: 1</t>
  </si>
  <si>
    <t>DESPLIEGUE DE LA POLITICA</t>
  </si>
  <si>
    <t>Directriz /Objetivo SIG estrategicos</t>
  </si>
  <si>
    <t>Compromisos  SST</t>
  </si>
  <si>
    <t>Objetivo tactico SST</t>
  </si>
  <si>
    <t>Metas</t>
  </si>
  <si>
    <t>Nombre Indicador</t>
  </si>
  <si>
    <t>Definición del indicador</t>
  </si>
  <si>
    <t>Acciones y/o Actividades</t>
  </si>
  <si>
    <t>Interpretacion</t>
  </si>
  <si>
    <t>Personas que deben conocer el resultado</t>
  </si>
  <si>
    <t>Metodo de Calculo</t>
  </si>
  <si>
    <t>Fuente de información para cálculos</t>
  </si>
  <si>
    <t>Periodicidad de Reporte</t>
  </si>
  <si>
    <t>ACUMULADO 2024</t>
  </si>
  <si>
    <t>META 2024</t>
  </si>
  <si>
    <t>CUMPLIMIENTO</t>
  </si>
  <si>
    <t>Asegurar una gestion adecuada y oportuna de los peligros y riesgos de SST a los que estan sometidos los trabajadores en los diferentes proceosos de la entidad</t>
  </si>
  <si>
    <t>1. PELIGROS Y RIESGOS</t>
  </si>
  <si>
    <t xml:space="preserve">Garantizar la seguridad de los trabajadores y mantener ambientes de trabajo seguros.Reducir los accindentes de trabajo y siniestros viales respecto al año anterior </t>
  </si>
  <si>
    <t xml:space="preserve"> Tasa de Siniestros viales por nivel de pérdida TSV(n)</t>
  </si>
  <si>
    <t>Garantizar la seguridad de los trabajadores y mantener ambientes de trabajo seguros, interviniendo los peligros identificados</t>
  </si>
  <si>
    <t>2. SALUD</t>
  </si>
  <si>
    <t>Dar cubrimiento mediante la realizacion de examenes medicos ocupacionales a funcionarios, trabajadores en mision, contratistas (contratos superior a 6 meses).</t>
  </si>
  <si>
    <t xml:space="preserve">Garantizar la salud de los trabajadores, manteniendo en cero la generación de patologías asociadas al desarrollo de enfermedades laborales </t>
  </si>
  <si>
    <t>Disminuir en un 10% el ausentismo por Enfermedad comun, respecto al anterior</t>
  </si>
  <si>
    <t>Asegurar el cumplimiento de los requisitos legales</t>
  </si>
  <si>
    <t>3. CUMPLIMIENTO LEGAL</t>
  </si>
  <si>
    <t>Cumplir con la implementación del 100% de los requisitos legales aplicables a la organización en el año anterior</t>
  </si>
  <si>
    <t>Crear y mantener mecanismos de participacion y consulta con acceso a todos los trabajadores y contratistas de la entidad.</t>
  </si>
  <si>
    <t>4. CULTURA SST</t>
  </si>
  <si>
    <t>Cumplir con las actividades establecidas en el plan de trabajo y de capacitacion para el 2024</t>
  </si>
  <si>
    <t>5. PARTICIPACIÓN</t>
  </si>
  <si>
    <t>Cumplir con el 100% de las reuniones del COPASST /COCOLAB</t>
  </si>
  <si>
    <t>6. MEJORA CONTINUA</t>
  </si>
  <si>
    <t>Implementar acciones de mejora y correctivas que permitan controlar  las condiciones de trabajo y salud para los peligros identificados en la empresa.</t>
  </si>
  <si>
    <t>INDICADORES</t>
  </si>
  <si>
    <t xml:space="preserve">FICHA TÉCNICA </t>
  </si>
  <si>
    <t>RESULTADO</t>
  </si>
  <si>
    <t>Tipo de indicador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</si>
  <si>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</si>
  <si>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</si>
  <si>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</si>
  <si>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</si>
  <si>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</si>
  <si>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</si>
  <si>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</si>
  <si>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</si>
  <si>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</si>
  <si>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</si>
  <si>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</si>
  <si>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</si>
  <si>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ACUMULADO 2023</t>
  </si>
  <si>
    <t>META 2023</t>
  </si>
  <si>
    <t>Estructura</t>
  </si>
  <si>
    <t>Política de SST</t>
  </si>
  <si>
    <t>La política de seguridad y salud en el trabajo y que esté comunicada</t>
  </si>
  <si>
    <t>Definición de Política del SGSST en la organización para su implementación.
Revisión anual concordancia con normatividad
Comunicar a trabajadores</t>
  </si>
  <si>
    <t>Mantener una politica y comunicarla a todos los trabajos sin importar su modelo de contratacion</t>
  </si>
  <si>
    <t>COPASST, Todos los trabjadores</t>
  </si>
  <si>
    <t xml:space="preserve">Evidencia del Documento de la politica  y registros de su comunicacion </t>
  </si>
  <si>
    <t>Politica, Registrso de comunicacion
Divulgación</t>
  </si>
  <si>
    <t>Anual</t>
  </si>
  <si>
    <t>Objetivos y metas</t>
  </si>
  <si>
    <t>Los objetivos y metas de seguridad y salud en el trabajo;</t>
  </si>
  <si>
    <t>Definicion de Objetivos y metas de seguridad y salud en el trabajo.</t>
  </si>
  <si>
    <t>Definir los objetivos y metas para la gestión de seguridad y salud en el trabajo.</t>
  </si>
  <si>
    <t>Evidencia del Documento donde se definan los objetivos y metas para la gestión de seguridad y salud en el trabajo.</t>
  </si>
  <si>
    <t xml:space="preserve">Documento de los Objetivos y metas </t>
  </si>
  <si>
    <t>Plan de trabajo anual</t>
  </si>
  <si>
    <t>El plan de trabajo anual en seguridad y salud en el trabajo y su cronograma;</t>
  </si>
  <si>
    <t>Definicion Plan de Trabajo anual en SST y cronograma</t>
  </si>
  <si>
    <t>Se cuenta con un plan de trabajo anual en seguridad y salud en el trabajo con su respectivo cronograma de actividades.</t>
  </si>
  <si>
    <t>COPASST, SST,</t>
  </si>
  <si>
    <t>Evidencia de un Plan de trabajo anual en seguridad y salud en el trabajo y cronograma de implementacion</t>
  </si>
  <si>
    <t>Plan de trabajo anual, cronograma</t>
  </si>
  <si>
    <t>Responsabilidades</t>
  </si>
  <si>
    <t>La asignación de responsabilidades de los distintos niveles de la empresa frente al desarrollo del Sistema de Gestión de la Seguridad y Salud en el Trabajo;</t>
  </si>
  <si>
    <t>Definicion de responsabilidades de los distintos niveles de la empresa</t>
  </si>
  <si>
    <t>Se ha realizado la asignación de responsabilidades de los distintos niveles de la empresa frente al desarrollo de SG SST</t>
  </si>
  <si>
    <t>Evidencia de las responsabilidades a todos los niveles de la empresa en SST</t>
  </si>
  <si>
    <t>Docuemento de las responsabilidades para cada cargo en SST.</t>
  </si>
  <si>
    <t>Metodologia identificacion de peligros</t>
  </si>
  <si>
    <t>La definición del método para identificar los peligros, para evaluar y calificar los riesgos, en el que se incluye un instrumento para que los trabajadores reporten las condiciones de trabajo peligrosas;</t>
  </si>
  <si>
    <t xml:space="preserve">Definición del método para identificar peligros y evaluar y valorar los riesgos e instrumento para el reporte de condiciones peligrosas
</t>
  </si>
  <si>
    <t>Establecer un metodo  para la  Identificación de peligros, valoración de los riesgos, determinación de controles y mecanismos para el reporte de condiciones peligrosas</t>
  </si>
  <si>
    <t>SST, Sistemas deGestion</t>
  </si>
  <si>
    <t>Documentopara la metodologia para la identificación de peligros, valoración de riesgos, determinación de controles y reporte de condiciones de trabajo peligrosas</t>
  </si>
  <si>
    <t>Metodologia de identificacion de peligros
Reporte de condiciones peligrosas</t>
  </si>
  <si>
    <t>Recursos</t>
  </si>
  <si>
    <t>La asignación de recursos humanos, físicos y financieros y de otra índole requeridos para la implementación del Sistema de Gestión de la Seguridad y Salud en el Trabajo;</t>
  </si>
  <si>
    <t>Asignación de recursos humanos, físicos y financieros.</t>
  </si>
  <si>
    <t>Se han asignado todos los recursos humanos, tecnológicos, materiales, financieros e insumos requeridos para la implementación del Sistema de Gestión de la Seguridad y Salud en el Trabajo</t>
  </si>
  <si>
    <t>Documento donde se encuentre el Presupuesto y se designen el talento humano para el desarrollo del SST</t>
  </si>
  <si>
    <t xml:space="preserve">Presupuesto y designacion de los resposables del SG - SST </t>
  </si>
  <si>
    <t>Copasst /Cocolab</t>
  </si>
  <si>
    <t>La conformación y funcionamiento del COPASST y COCOLAB</t>
  </si>
  <si>
    <t>Conformación y funcionamiento del comité paritario de SST y Convivencia laboral</t>
  </si>
  <si>
    <t>Existe un mecanismo para la eleccion, conformación y funcionamiento del COPASST y COCOLAB</t>
  </si>
  <si>
    <t xml:space="preserve"> Todos los trabjadores</t>
  </si>
  <si>
    <t>Registros que evidencian, Elección, conformación y funcionamiento del COPASST y COCOLA, actas de reunion.</t>
  </si>
  <si>
    <t>Eleccion, Conformacion y actas de reunion de COPASST y COCOLAB</t>
  </si>
  <si>
    <t xml:space="preserve">Mensual / Trimestral </t>
  </si>
  <si>
    <t>Documentos</t>
  </si>
  <si>
    <t>Los documentos que soportan el Sistema de Gestión de la Seguridad y Salud en el Trabajo SG-SST;</t>
  </si>
  <si>
    <t>Diseñar y matener los documentos que requiere el SG SST</t>
  </si>
  <si>
    <t>Mantener los documentos soporte del SG SST.</t>
  </si>
  <si>
    <t>Evidencia de los Documentación soporte del SG SST/ 22  documentos exigidops ppor el SG SST</t>
  </si>
  <si>
    <t>Documentacion del SG SST</t>
  </si>
  <si>
    <t>Condiciones de Salud</t>
  </si>
  <si>
    <t>La existencia de un procedimiento para efectuar el diagnóstico de las condiciones de salud de los trabajadores para la definición de las prioridades de control e intervención;</t>
  </si>
  <si>
    <t xml:space="preserve">Procedimiento que indique cuando solicitar el Diagnostico de condiciones de salud y la implementacion de las recomendaciones, de acuerdo la realizacion de los examenes medicos
</t>
  </si>
  <si>
    <t>Mantener  el Diagnóstico de las condiciones de salud del periodo, que permita identificar y definir las prioridades de control e intervención en salud.</t>
  </si>
  <si>
    <t>Evidencia del Diagnóstico de las condiciones de salud que incluya a todos los trabajadores</t>
  </si>
  <si>
    <t>Informe diagnostico resultante de examenes medicos del año</t>
  </si>
  <si>
    <t>anual</t>
  </si>
  <si>
    <t>Plan de Emergencia</t>
  </si>
  <si>
    <t>La existencia de un plan para prevención y atención de emergencias en la organización; y</t>
  </si>
  <si>
    <t>Diseñar un plan para prevención y atención de emergencias.</t>
  </si>
  <si>
    <t>Establecer un plan para la prevención y atención de emergencias con cobertura a todos los centros de trabajo.</t>
  </si>
  <si>
    <t>Todos los trabajadores</t>
  </si>
  <si>
    <t>Documento del Plan para la prevención y atención de emergencias, análisis de vulnerabilidad y procedimientos de respuesta por cada centro de trabajo o con cobertura a los mismos.</t>
  </si>
  <si>
    <t>Documento plan de emergencia</t>
  </si>
  <si>
    <t>Plan de capacitacion</t>
  </si>
  <si>
    <t>La definición de un plan de capacitación en seguridad y salud en el trabajo.</t>
  </si>
  <si>
    <t>Diseñar un plan de capacitación en seguridad y salud en el trabajo.</t>
  </si>
  <si>
    <t>Mantener un plan de capacitación para todos los niveles de la organizacón en temas relacionados con seguridad y salud en el trabajo.</t>
  </si>
  <si>
    <t>Evidencia del Plan de capacitación de seguridad y salud en el trabajo.</t>
  </si>
  <si>
    <t>Documento plan de capacitacion</t>
  </si>
  <si>
    <t>Proceso</t>
  </si>
  <si>
    <t>Evaluacion inicial</t>
  </si>
  <si>
    <t xml:space="preserve"> Evaluación inicial (línea base);</t>
  </si>
  <si>
    <t>Realizacion de Evaluación inicial de acuerdo a decreto 1072 del 2015</t>
  </si>
  <si>
    <t>Efectuar la evaluacion del SG SST de la empresa y  compararlo con lo exigido por el Dec 1072 de 2015</t>
  </si>
  <si>
    <t xml:space="preserve">COPASST, SST, Alta direccion, </t>
  </si>
  <si>
    <t>Evidencia de la evaluacion inicial</t>
  </si>
  <si>
    <t xml:space="preserve">Infome de evaluacion inicial </t>
  </si>
  <si>
    <t>Ejecución del plan de trabajo anual en seguridad y salud en el trabajo y su cronograma;</t>
  </si>
  <si>
    <t>Ejecutar las actividades programadas en el plan anual.</t>
  </si>
  <si>
    <t>Desarrollar las actividades programadas en el cronograma de plan.</t>
  </si>
  <si>
    <t>(N° DE ACTIVIDADES EFECTUADAS EN EL PERIODO / NRO DE ACTIVIDADES PROGRAMADAS ) X 100</t>
  </si>
  <si>
    <t>Registro de actividades
plan de trabajo y cronograma del plan de trabajo</t>
  </si>
  <si>
    <t>mensual</t>
  </si>
  <si>
    <t>Ejecución del plan de capacitación</t>
  </si>
  <si>
    <t>Realizacion de capacitaciones</t>
  </si>
  <si>
    <t>Desarrollar las actividades programadas en el plan de capacitacion.</t>
  </si>
  <si>
    <t xml:space="preserve">Registros de asistencia y Plan anula de capacitacion </t>
  </si>
  <si>
    <t>Intervencion de peligros</t>
  </si>
  <si>
    <t>Intervención de los peligros para la reduccion del riesgo a nivel tolerable</t>
  </si>
  <si>
    <t xml:space="preserve">Implementar controles a los peligros para la reduccion del riesgo a niveles tolerables </t>
  </si>
  <si>
    <t>aplicar medidas de control a  todos los peligros identificados para la reduccion del riesgo a niveles tolerables ( aceptable y mejorable)</t>
  </si>
  <si>
    <t>Total de peligros indentificados con riesgo aceptable y mejorable</t>
  </si>
  <si>
    <t xml:space="preserve">Matriz de peligro </t>
  </si>
  <si>
    <t>Evaluación de condiciones de salud.</t>
  </si>
  <si>
    <t xml:space="preserve">º Efectuar Evaluaciones medias Ocupacionales a todo el personal diagnostico de los examenes Ocupacionales
º Solicitra Dx de Salud </t>
  </si>
  <si>
    <t>Evaluacion de prevencion y promocion de la salud de los trabajadores, sencibilizacion de riesgos en salud</t>
  </si>
  <si>
    <t xml:space="preserve">Diagnostico e condiociones de slaud que incluya los examenes medicos de todos los trabajadores </t>
  </si>
  <si>
    <t>Remision de personal a examenes medicos efectuados, certificados medicos ocupacionales, Informe diagnostico de Condiciones de Salud</t>
  </si>
  <si>
    <t>Acciones preventivas, correctivas y de mejora</t>
  </si>
  <si>
    <t>Ejecución de las diferentes acciones preventivas, correctivas y de mejora.</t>
  </si>
  <si>
    <t>Implementar y cerrar  las  acciones preventivas, correctivas y de mejora  generadas en las investigaciones de los incidentes, accidentes y enfermedades laborales,  inspecciones de seguridad;</t>
  </si>
  <si>
    <t>Cierre  de las acciones preventivas, correctivas y mejora de los hallazgos en sst</t>
  </si>
  <si>
    <t>COPASST, SST, Alta direccion,, sistemas de gestion.</t>
  </si>
  <si>
    <t>Numero de Acciones correctivas, preventivas y de mejora cerradas / Total de acciones  correctivas,  preventivas y de mejora levantadas por AT, EL, Incidentes, inspecciones, auditorias internas y externas, revision por la direccion.  * 100</t>
  </si>
  <si>
    <t>Investigaciones de los incidentes, accidentes y enfermedades laborales, inspecciones, revison gerencial, inspecciones, auditorias. Registro de AC/AP cerradas</t>
  </si>
  <si>
    <t>Mensual</t>
  </si>
  <si>
    <t>Mediciones Higienicas</t>
  </si>
  <si>
    <t>Ejecución del cronograma de las mediciones ambientales ocupacionales y sus resultados</t>
  </si>
  <si>
    <t>Efectuar evaluaciones higienicas de acuerdo a riesgos identificados</t>
  </si>
  <si>
    <t>ejecucion de mediciones higienicas programadas en sst</t>
  </si>
  <si>
    <t>Mediciones higieneicas realizadas / mediciones higienicas planeadas * 100</t>
  </si>
  <si>
    <t>Plan Anual de trabajo</t>
  </si>
  <si>
    <t>semestral</t>
  </si>
  <si>
    <t>Sistemas de Vigilancia Epidemiologica</t>
  </si>
  <si>
    <t>Desarrollo de los programas de vigilancia epidemiológica de acuerdo con el análisis de las condiciones de salud y de trabajo y a los riesgos priorizados;</t>
  </si>
  <si>
    <t xml:space="preserve">Desarrollo de SVE de acuedo a analisis de riesgos y resultado de las mediciones higienicas </t>
  </si>
  <si>
    <t xml:space="preserve">Diseño de SVE de acuerdo al analisis de riesgos  y resultado de las mediciones higienicas </t>
  </si>
  <si>
    <t xml:space="preserve">Numero de Sistemas de vigilancia Implementados / Peligros a la salud identificados que requieran la implementacion de un SVE. </t>
  </si>
  <si>
    <t>Matriz de peligrpos y Sistema de viglancia</t>
  </si>
  <si>
    <t>Reporte de  Hallazgos (Condiciones inseguras incidentes)</t>
  </si>
  <si>
    <t xml:space="preserve">Numero de reporte de incidentes </t>
  </si>
  <si>
    <t>Analisis de la participacion de los trabajadores en el reportde incidentes, actos y condiciones inseguras</t>
  </si>
  <si>
    <t>Numero de Reporte de incidentes recibidos que requieren intervencion</t>
  </si>
  <si>
    <t>COPASST, SST, Alta direccion,, sistemas de gestion. todos los trabajadores</t>
  </si>
  <si>
    <t>Numero de Reportde incidentes</t>
  </si>
  <si>
    <t>Reporte de incidentes GM FT 07 Cuadro de mejoramiento.</t>
  </si>
  <si>
    <t>Reporte de AT, EL, incidentes</t>
  </si>
  <si>
    <t>Cumplimiento de los procesos de reporte e investigación de los incidentes, accidentes de trabajo y enfermedades laborales;</t>
  </si>
  <si>
    <t>Realizacion de reportes e investigacion de accidentes en el periodo</t>
  </si>
  <si>
    <t>Cumplimiento con el reporte e investigacion del ATEL e incidentes</t>
  </si>
  <si>
    <t xml:space="preserve">Numero de reportes de AT  e  investigaciones de AT, EL e incidentes </t>
  </si>
  <si>
    <t>Reportes e investigaciones GM FT 07 Cuadro de mejoramiento. REPORTE DE INFRAESTRUCTURA</t>
  </si>
  <si>
    <t>Registro Estadistico</t>
  </si>
  <si>
    <t xml:space="preserve"> Registro estadístico de enfermedades laborales, incidentes, accidentes de trabajo y ausentismo laboral por enfermedad;</t>
  </si>
  <si>
    <t>Registro mensual de incidentes, AT, EL, ausentismo por EL, y AT</t>
  </si>
  <si>
    <t>Mantener Registro mensual de incidentes, AT, EL, ausentismo por EL y AT</t>
  </si>
  <si>
    <t xml:space="preserve">COPASST, SST, Alta direccion, sistemas de gestion. </t>
  </si>
  <si>
    <t>Numero de de incidentes, AT, EL, ausentismo por EL y AT registradas / Numero de  de incidentes, AT, EL, ausentismo por EL y AT presentados;</t>
  </si>
  <si>
    <t>Reporte de novedades y tabla de Indicadores</t>
  </si>
  <si>
    <t xml:space="preserve"> Ejecución del plan para la prevención y atención de emergencias;</t>
  </si>
  <si>
    <t>Ejecucion de las activiades relacionadas con el Plan de Emergencias.</t>
  </si>
  <si>
    <t>Adecuada prepracion y posible respuesta ante una emergencia</t>
  </si>
  <si>
    <t>(Actividades ejecutadas relacionadas con planes de prevención y atención de emergencias / Total actividades planeadas relacionadas con planes de prevención y atención de emergencias) x 100</t>
  </si>
  <si>
    <t>Plan Anual de Trabajo. según actividades programadas en los meses del año</t>
  </si>
  <si>
    <t xml:space="preserve">Estrategia de conservación de los documentos. </t>
  </si>
  <si>
    <t>Procedimiento de control de documentos. Archivo, trazabilidad y conservacion documental.</t>
  </si>
  <si>
    <t>Implementacion de estrategias adecuadas para control y conservacion documental sgsst</t>
  </si>
  <si>
    <t xml:space="preserve">, SST, Alta direccion, sistemas de gestion. </t>
  </si>
  <si>
    <t>Numero de Documentos obligados a conservar / Numero de documentos mantenidos</t>
  </si>
  <si>
    <t>Documentos y sistema de conservacion</t>
  </si>
  <si>
    <t>Resultado</t>
  </si>
  <si>
    <t>Requisitos legales</t>
  </si>
  <si>
    <t>Cumplimiento de los requisitos normativos aplicables</t>
  </si>
  <si>
    <t>Medida del Cumplimiento de  los requisitos normativos aplicables</t>
  </si>
  <si>
    <t>cumplimineto de la legislacion y requisitos aplicables a la empresa en materia de SST</t>
  </si>
  <si>
    <t>COPASST, SST, Alta direccion sistemas de gestion</t>
  </si>
  <si>
    <t>(Nº Aspectos legales aplicables / aspectos legales cumplidos) *100</t>
  </si>
  <si>
    <t>matriz de requisitos legales sst</t>
  </si>
  <si>
    <t>Cumplimiento de los objetivos en seguridad y salud en el trabajo - SST;</t>
  </si>
  <si>
    <t>Medida del Cumplimiento de de los objetivos establecidos para el SG SST</t>
  </si>
  <si>
    <t>Verificar el resultado de los objetivos establecidos, con las metas trazadas</t>
  </si>
  <si>
    <t>No. de objetivos cumplidos/ No. Objetivos definidos</t>
  </si>
  <si>
    <t>Despliegeue de la politica</t>
  </si>
  <si>
    <t>Medida en que se incumplieron las actividades definidad en el "Plan de trabajo anual en SST"</t>
  </si>
  <si>
    <t>Cumplimiento del plan de trabajo anual.
Revision de la planeacion y ejecucion del cronograma de SGSST</t>
  </si>
  <si>
    <t>Cumplimiento de la meta establecida para el Plan Anual de Trabajo</t>
  </si>
  <si>
    <t>Resultado (%) final de la ejecución del plan anual de trabajo Vs la meta establecida  para el año</t>
  </si>
  <si>
    <t>seguimiento a plan de trabajo</t>
  </si>
  <si>
    <t>No conformidades</t>
  </si>
  <si>
    <t>Evaluación de las no conformidades detectadas en el seguimiento al plan de trabajo anual en seguridad y salud en el trabajo;</t>
  </si>
  <si>
    <t>Evaluación de las NO conformidades detectadas por los programas</t>
  </si>
  <si>
    <t>Gestion adecuada de No conformidades del plan de trabajo</t>
  </si>
  <si>
    <t>Total de no conformidades cerradas eficazmente derivadas del plan de trabajo anual  / Total  No conformidades leventadas al plan de trabajo anual * 100</t>
  </si>
  <si>
    <t>Registro de NC/AT/EL/Inspecciones</t>
  </si>
  <si>
    <t>Cierre Eficaz de Hallazgos. Acciones preventivas, correctivas y de mejora</t>
  </si>
  <si>
    <t>La evaluación de las acciones preventivas, correctivas y de mejora, incluidas las acciones generadas en las investigaciones de los incidentes, accidentes de trabajo y enfermedades laborales, así como de las acciones generadas en las inspecciones de seguridad;</t>
  </si>
  <si>
    <t>Evaluación acciones preventivas, correctivas y de mejora  generadas en las investigaciones de los incidentes, accidentes y enfermedades laborales,  inspecciones de seguridad;</t>
  </si>
  <si>
    <t>cumplimiento de acciones de mejora al sgsst</t>
  </si>
  <si>
    <t>Numero de  AC/AP/AM cerradas eficazmente de AT, EL, Incidentes, Inspecciones  / Total de  AC/AP/AM levantadas de AT, EL, Incidentes, Inspecciones * 100</t>
  </si>
  <si>
    <t xml:space="preserve">investigacion de AT, EL, Incidentes y registros de inspecciones </t>
  </si>
  <si>
    <t>El cumplimiento de los programas de vigilancia epidemiológica de la salud de los trabajadores</t>
  </si>
  <si>
    <t>Cumplimiento de programas de vigilancia epidemiológica.</t>
  </si>
  <si>
    <t>Actividades de vigilancia de condiciones de salud</t>
  </si>
  <si>
    <t>No. Actividades de SVE Realizadas / No. Actividades de SVE planeadas.</t>
  </si>
  <si>
    <t>Plan anual de trabajo</t>
  </si>
  <si>
    <t>Porgrama de Rehabilitacion</t>
  </si>
  <si>
    <t>La evaluación de los resultados de los programas de rehabilitación de la salud de los trabajadores;</t>
  </si>
  <si>
    <t>Evaluación de resultados de programas de rehabilitación.</t>
  </si>
  <si>
    <t xml:space="preserve">Ejecucion de programas de  rehabilitacion </t>
  </si>
  <si>
    <t>No. Trabajadores intervenidos/ No. Trabajadores poplacion objeto de las actividades * 100</t>
  </si>
  <si>
    <t>Evidencia de actividades rehabilitacion en salud</t>
  </si>
  <si>
    <t>Gestion del riesgo</t>
  </si>
  <si>
    <t>Análisis de los resultados en la implementación de las medidas de control en los peligros identificados y los riesgos priorizados; y</t>
  </si>
  <si>
    <t>Definición del método para la Identificacion  y evaluacion de los riesgos y aplicacion de medidas de control, sobre nuevas situaciones que generen cambios en las condiciones de trabajo.
Aplicación de la metodologia</t>
  </si>
  <si>
    <t xml:space="preserve">Análisis de resultados en la intervencion  de riesgos de acitividades o cambio de las condiciones detrabajo, mediante la implementación de las medidas de control. </t>
  </si>
  <si>
    <t>Numero de Peligros intervenido que dismuyeron de nivel de riesgo/ total  Peligros  identificados</t>
  </si>
  <si>
    <t>matriz de peligro</t>
  </si>
  <si>
    <t>Semestral</t>
  </si>
  <si>
    <t>Evaluación del cumplimiento del cronograma de las mediciones ambientales ocupacionales y sus resultados si aplica.</t>
  </si>
  <si>
    <t>Cumplimiento del plan de ejecucion de las mediciones higienicas</t>
  </si>
  <si>
    <t xml:space="preserve">Cumplimiento de la meta establecida para las mediciones </t>
  </si>
  <si>
    <t>Resultado (%) final de la ejecución de medicioes Vs la meta establecida  para el año</t>
  </si>
  <si>
    <t>Registro de mediciones. Cronograma de trabajo</t>
  </si>
  <si>
    <t>Resultado Indicadores Minimos</t>
  </si>
  <si>
    <t>Frecuencia de accidentalidad (res 312/2019)</t>
  </si>
  <si>
    <t>Número de veces que ocurre un accidente de trabajo en el mes</t>
  </si>
  <si>
    <t>Análisis de resultados en la implementación de las medidas de control.</t>
  </si>
  <si>
    <t>Por cada cien (100) trabajadores que laboraron en el mes, se presentaron X accidentes de trabajo</t>
  </si>
  <si>
    <t>COPASST, Alta direccion, sistema de gestion,</t>
  </si>
  <si>
    <t>(Número de accidentes de trabajo que se presentaron en el mes / Número de trabajadores en el mes) * 100</t>
  </si>
  <si>
    <t>Reporte de incidentes</t>
  </si>
  <si>
    <t>Severidad de accidentalidad (res 312/2019)</t>
  </si>
  <si>
    <t>Número de días perdidos por accidentes de trabajo en el mes</t>
  </si>
  <si>
    <t>Por cada cien (100) trabajadores que laboraron en el mes, se perdieron X días por accidente de trabajo</t>
  </si>
  <si>
    <t>(Número de días de incapacidad por accidente de trabajo en el mes + número de días cargados en el mes / Número de trabajadores en el mes) * 100</t>
  </si>
  <si>
    <t>Proporción de accidentes de trabajo mortales</t>
  </si>
  <si>
    <t>Número de accidentes de trabajo mortales en el año</t>
  </si>
  <si>
    <t>En el año, el X% de accidentes de trabajo fueron mortales</t>
  </si>
  <si>
    <t>(Número de accidentes de trabajo mortales que se presentaron en el año / Total de accidentes de trabajo que se presentaron en el año ) * 100</t>
  </si>
  <si>
    <t>Prevalencia de la enfermedad laboral</t>
  </si>
  <si>
    <t>Número de casos de enfermedad laboral presentes en una población en un periodo de tiempo</t>
  </si>
  <si>
    <t>Por cada 100.000 trabajadores existen X casos de enfermedad laboral en el periodo Z</t>
  </si>
  <si>
    <t>(Número de casos nuevos y antiguos de enfermedad laboral en el periodo “Z” / Promedio de trabajadores en el periodo “Z”) * 100.000</t>
  </si>
  <si>
    <t>Reporte de incidentes, talento humano, ARL reportes</t>
  </si>
  <si>
    <t>Incidencia de la enfermedad laboral</t>
  </si>
  <si>
    <t>Número de casos nuevos de enfermedad laboral en una población determinada en un período de tiempo</t>
  </si>
  <si>
    <t>Por cada 100.000 trabajadores existen X casos nuevos de enfermedad laboral en el periodo Z</t>
  </si>
  <si>
    <t>(Número de casos nuevos de enfermedad laboral en el periodo “Z” / Promedio de trabajadores en el periodo “Z”) * 100.000</t>
  </si>
  <si>
    <t>Ausentismo por causa médica</t>
  </si>
  <si>
    <t>Ausentismo es la no asistencia al trabajo, con incapacidad médica</t>
  </si>
  <si>
    <t>En el mes se perdió X% de días programados de trabajo por incapacidad médica</t>
  </si>
  <si>
    <t>(Número de días de ausencia por incapacidad laboral o común en el mes / Número de días de trabajao programados en el mes ) * 100</t>
  </si>
  <si>
    <t xml:space="preserve">Incapacidades medicas, talento Humano, </t>
  </si>
  <si>
    <t>Resultado (PESV)</t>
  </si>
  <si>
    <t>Proporción de  siniestros viales</t>
  </si>
  <si>
    <t>Número de accidentes de siniestros viales</t>
  </si>
  <si>
    <t>En el mes el X% de accidentes de trabajo fueron siniestros viales</t>
  </si>
  <si>
    <t>(Número de siniestros viales  en el mes / Total de accindetes de trabajo que se presentaron en el mes ) * 100</t>
  </si>
  <si>
    <t>Indicador 1: Tasa de Siniestros viales por nivel de pérdida TSV(n)</t>
  </si>
  <si>
    <r>
      <t xml:space="preserve">Determinar la tasa de siniestros viales por pérdidas.
Variables a medir en el indicador:
</t>
    </r>
    <r>
      <rPr>
        <b/>
        <sz val="11"/>
        <color theme="1"/>
        <rFont val="Calibri"/>
        <family val="2"/>
        <scheme val="minor"/>
      </rPr>
      <t>SV(tn)</t>
    </r>
    <r>
      <rPr>
        <sz val="11"/>
        <color theme="1"/>
        <rFont val="Calibri"/>
        <family val="2"/>
        <scheme val="minor"/>
      </rPr>
      <t xml:space="preserve">: Número de siniestros viales por trimestre por nivel de pérdida: fatalidades, heridos graves con más de 30 días de incapacidad, heridos leves con hasta 30 días de incapacidad, choques simples.
</t>
    </r>
    <r>
      <rPr>
        <b/>
        <sz val="11"/>
        <color theme="1"/>
        <rFont val="Calibri"/>
        <family val="2"/>
        <scheme val="minor"/>
      </rPr>
      <t>K</t>
    </r>
    <r>
      <rPr>
        <sz val="11"/>
        <color theme="1"/>
        <rFont val="Calibri"/>
        <family val="2"/>
        <scheme val="minor"/>
      </rPr>
      <t xml:space="preserve">: Constante equivalente a 1.000.000 de kilómetros.
</t>
    </r>
    <r>
      <rPr>
        <b/>
        <sz val="11"/>
        <color theme="1"/>
        <rFont val="Calibri"/>
        <family val="2"/>
        <scheme val="minor"/>
      </rPr>
      <t>Km(t)</t>
    </r>
    <r>
      <rPr>
        <sz val="11"/>
        <color theme="1"/>
        <rFont val="Calibri"/>
        <family val="2"/>
        <scheme val="minor"/>
      </rPr>
      <t>: Número de kilómetros recorridos por trimestre por toda la flota de vehículos de la organización.</t>
    </r>
  </si>
  <si>
    <t>Por cada millón de kilómetros recorridos en el trimestre se presentaron XX siniestros</t>
  </si>
  <si>
    <t>COPASST, SST, Alta direccion sistemas de gestion, Comité de seguridad vial</t>
  </si>
  <si>
    <t>TSV(n) = SV(tn) K / Km(t)</t>
  </si>
  <si>
    <t>Trimestral</t>
  </si>
  <si>
    <t>Indicador 2: Costos Siniestros Viales por nivel de pérdida $SV(n)</t>
  </si>
  <si>
    <r>
      <t xml:space="preserve">Medir el imapcto económico de los siniestros viales
Variables a medir en el indicador:
</t>
    </r>
    <r>
      <rPr>
        <b/>
        <sz val="11"/>
        <color theme="1"/>
        <rFont val="Calibri"/>
        <family val="2"/>
        <scheme val="minor"/>
      </rPr>
      <t>COSV(tn):</t>
    </r>
    <r>
      <rPr>
        <sz val="11"/>
        <color theme="1"/>
        <rFont val="Calibri"/>
        <family val="2"/>
        <scheme val="minor"/>
      </rPr>
      <t xml:space="preserve"> Costos directos de siniestros viales por trimestre por nivel de pérdida.
</t>
    </r>
    <r>
      <rPr>
        <b/>
        <sz val="11"/>
        <color theme="1"/>
        <rFont val="Calibri"/>
        <family val="2"/>
        <scheme val="minor"/>
      </rPr>
      <t>CISV(tn):</t>
    </r>
    <r>
      <rPr>
        <sz val="11"/>
        <color theme="1"/>
        <rFont val="Calibri"/>
        <family val="2"/>
        <scheme val="minor"/>
      </rPr>
      <t xml:space="preserve"> Costos indirectos de siniestros viales por trimestre por nivel de pérdida.</t>
    </r>
  </si>
  <si>
    <t>Costos directos e indirectos trimestrales de siniestros</t>
  </si>
  <si>
    <t>$SV(n) = CDSV(tn) * COSV(tn)</t>
  </si>
  <si>
    <t>Indicador 3.1: Riesgos de Seguridad Vial Identificados: RSVI</t>
  </si>
  <si>
    <r>
      <t>Medir la cantidad de riesgos identificados
Variables a medir en el indicador:</t>
    </r>
    <r>
      <rPr>
        <b/>
        <sz val="11"/>
        <color theme="1"/>
        <rFont val="Calibri"/>
        <family val="2"/>
        <scheme val="minor"/>
      </rPr>
      <t xml:space="preserve">
RI(ia): </t>
    </r>
    <r>
      <rPr>
        <sz val="11"/>
        <color theme="1"/>
        <rFont val="Calibri"/>
        <family val="2"/>
        <scheme val="minor"/>
      </rPr>
      <t xml:space="preserve">Cantidad de riesgos identificados al inicio del año (total en matriz).
</t>
    </r>
    <r>
      <rPr>
        <b/>
        <sz val="11"/>
        <color theme="1"/>
        <rFont val="Calibri"/>
        <family val="2"/>
        <scheme val="minor"/>
      </rPr>
      <t>RI(fa):</t>
    </r>
    <r>
      <rPr>
        <sz val="11"/>
        <color theme="1"/>
        <rFont val="Calibri"/>
        <family val="2"/>
        <scheme val="minor"/>
      </rPr>
      <t xml:space="preserve"> Cantidad de riesgos identificados al final del año (total en matriz).</t>
    </r>
  </si>
  <si>
    <t>Cantidad de riesgos viales identificados al inicio y al final del año</t>
  </si>
  <si>
    <t>RSVI = RI(fa) – RI(ia)</t>
  </si>
  <si>
    <t>Matriz de peligros y riesgos</t>
  </si>
  <si>
    <t>3.2 Gestión de Riesgos Viales: GRV</t>
  </si>
  <si>
    <r>
      <t xml:space="preserve">Medir la cantidad  de riesgos con valoración alta.
Variables a medir en el indicador:
</t>
    </r>
    <r>
      <rPr>
        <b/>
        <sz val="11"/>
        <color theme="1"/>
        <rFont val="Calibri"/>
        <family val="2"/>
        <scheme val="minor"/>
      </rPr>
      <t xml:space="preserve">RVA(ia): </t>
    </r>
    <r>
      <rPr>
        <sz val="11"/>
        <color theme="1"/>
        <rFont val="Calibri"/>
        <family val="2"/>
        <scheme val="minor"/>
      </rPr>
      <t>Cantidad de riesgos con valoración alta ( no aceptable)  al inicio del año.</t>
    </r>
    <r>
      <rPr>
        <b/>
        <sz val="11"/>
        <color theme="1"/>
        <rFont val="Calibri"/>
        <family val="2"/>
        <scheme val="minor"/>
      </rPr>
      <t xml:space="preserve">
RVA(fa): </t>
    </r>
    <r>
      <rPr>
        <sz val="11"/>
        <color theme="1"/>
        <rFont val="Calibri"/>
        <family val="2"/>
        <scheme val="minor"/>
      </rPr>
      <t>Cantidad de riesgos con valoración alta ( No  aceptable) al final del año.</t>
    </r>
  </si>
  <si>
    <t>Cantidad de riesgos viales en valoración alta al inicio y al final del año</t>
  </si>
  <si>
    <t>GRV = RVA(fa) – RVA(ia)</t>
  </si>
  <si>
    <t>Indicador 4: Cumplimiento Metas PESV: CM PESV</t>
  </si>
  <si>
    <r>
      <t xml:space="preserve">Medir el cumplimiento de metas PESV
Variables a medir en el indicador:
</t>
    </r>
    <r>
      <rPr>
        <b/>
        <sz val="11"/>
        <color theme="1"/>
        <rFont val="Calibri"/>
        <family val="2"/>
        <scheme val="minor"/>
      </rPr>
      <t>MA(t):</t>
    </r>
    <r>
      <rPr>
        <sz val="11"/>
        <color theme="1"/>
        <rFont val="Calibri"/>
        <family val="2"/>
        <scheme val="minor"/>
      </rPr>
      <t xml:space="preserve"> Numero de metas alcanzadas o logradas en el PESV por trimestre
</t>
    </r>
    <r>
      <rPr>
        <b/>
        <sz val="11"/>
        <color theme="1"/>
        <rFont val="Calibri"/>
        <family val="2"/>
        <scheme val="minor"/>
      </rPr>
      <t>TM(t):</t>
    </r>
    <r>
      <rPr>
        <sz val="11"/>
        <color theme="1"/>
        <rFont val="Calibri"/>
        <family val="2"/>
        <scheme val="minor"/>
      </rPr>
      <t xml:space="preserve"> Número total de metas definidas PESV por trimestre</t>
    </r>
  </si>
  <si>
    <t>Metas alcanzadas en el PESV por trimestre</t>
  </si>
  <si>
    <t>CM PESV = MA(t) / TM(t) * 100</t>
  </si>
  <si>
    <t>Indicador 5: Cumplimiento de actividades plan anual PESV: CPlan PESV</t>
  </si>
  <si>
    <r>
      <t xml:space="preserve">Medir cumplimiento de actividades programadas.
Variables a medir en el indicador:
</t>
    </r>
    <r>
      <rPr>
        <b/>
        <sz val="11"/>
        <color theme="1"/>
        <rFont val="Calibri"/>
        <family val="2"/>
        <scheme val="minor"/>
      </rPr>
      <t>AEPlan(t):</t>
    </r>
    <r>
      <rPr>
        <sz val="11"/>
        <color theme="1"/>
        <rFont val="Calibri"/>
        <family val="2"/>
        <scheme val="minor"/>
      </rPr>
      <t xml:space="preserve"> Número de actividades ejecutadas del plan anual de trabajo PESV por trimestre.
</t>
    </r>
    <r>
      <rPr>
        <b/>
        <sz val="11"/>
        <color theme="1"/>
        <rFont val="Calibri"/>
        <family val="2"/>
        <scheme val="minor"/>
      </rPr>
      <t>APPlan(t):</t>
    </r>
    <r>
      <rPr>
        <sz val="11"/>
        <color theme="1"/>
        <rFont val="Calibri"/>
        <family val="2"/>
        <scheme val="minor"/>
      </rPr>
      <t xml:space="preserve"> Número total de actividades programadas del plan anual de trabajo PESV por trimestre.</t>
    </r>
  </si>
  <si>
    <t>Desarrollar las actividades programadas en el plan anual PESV.</t>
  </si>
  <si>
    <t>CPlan PESV = AEPlan(t) / APPlan(t) * 100</t>
  </si>
  <si>
    <t>Indicador 6:
% Exceso Jornadas Laborales Conductores: %EJLC</t>
  </si>
  <si>
    <r>
      <t xml:space="preserve">Determinar el exceso de jornada que puedan generar fatiga en la conducción.
Variables a medir en el indicador:
</t>
    </r>
    <r>
      <rPr>
        <b/>
        <sz val="11"/>
        <color theme="1"/>
        <rFont val="Calibri"/>
        <family val="2"/>
        <scheme val="minor"/>
      </rPr>
      <t>#EJD:</t>
    </r>
    <r>
      <rPr>
        <sz val="11"/>
        <color theme="1"/>
        <rFont val="Calibri"/>
        <family val="2"/>
        <scheme val="minor"/>
      </rPr>
      <t xml:space="preserve"> Número de excesos en la jornada diaria de trabajo de los conductores (eventos en los que los conductores han superado el tiempo máximo permitido en la legislación) por mes.
</t>
    </r>
    <r>
      <rPr>
        <b/>
        <sz val="11"/>
        <color theme="1"/>
        <rFont val="Calibri"/>
        <family val="2"/>
        <scheme val="minor"/>
      </rPr>
      <t>#SDT:</t>
    </r>
    <r>
      <rPr>
        <sz val="11"/>
        <color theme="1"/>
        <rFont val="Calibri"/>
        <family val="2"/>
        <scheme val="minor"/>
      </rPr>
      <t xml:space="preserve"> Sumatoria total de días trabajados por todos los conductores que realizan desplazamientos laborales por mes.</t>
    </r>
  </si>
  <si>
    <t>Número de veces en los que los conductores han superado el tiempo máximo permitido en la legislación</t>
  </si>
  <si>
    <t>%EJL = #EJD / #SDT* 100</t>
  </si>
  <si>
    <t>Reporte de nómina</t>
  </si>
  <si>
    <t>Cobertura (PESV)</t>
  </si>
  <si>
    <t>Indicador 7: Cobertura Programa de Gestión Velocidad Empresarial: GVF</t>
  </si>
  <si>
    <r>
      <t xml:space="preserve">Disminuir siniestros de transito por exceso de velocidad.
Variables a medir en el indicador:
</t>
    </r>
    <r>
      <rPr>
        <b/>
        <sz val="11"/>
        <color theme="1"/>
        <rFont val="Calibri"/>
        <family val="2"/>
        <scheme val="minor"/>
      </rPr>
      <t xml:space="preserve">#VIP: </t>
    </r>
    <r>
      <rPr>
        <sz val="11"/>
        <color theme="1"/>
        <rFont val="Calibri"/>
        <family val="2"/>
        <scheme val="minor"/>
      </rPr>
      <t xml:space="preserve">Vehículos incluidos en el programa de gestión de la velocidad (propios, contratistas y de terceros utilizados permanentemente para desplazamientos laborales) por mes
</t>
    </r>
    <r>
      <rPr>
        <b/>
        <sz val="11"/>
        <color theme="1"/>
        <rFont val="Calibri"/>
        <family val="2"/>
        <scheme val="minor"/>
      </rPr>
      <t>#VDL:</t>
    </r>
    <r>
      <rPr>
        <sz val="11"/>
        <color theme="1"/>
        <rFont val="Calibri"/>
        <family val="2"/>
        <scheme val="minor"/>
      </rPr>
      <t xml:space="preserve"> Número de vehículos utilizados para desplazamientos laborales por mes.</t>
    </r>
  </si>
  <si>
    <t>Número de vehículos incluidos en el programa de gestión de la velocidad</t>
  </si>
  <si>
    <t>GVE = #VIP / #VDL * 100</t>
  </si>
  <si>
    <t>Indicador 8:
Excesos Límite de Velocidad Laboral: ELVL</t>
  </si>
  <si>
    <r>
      <t xml:space="preserve">Disminuir exceso de velocidad reportados en jornada laboral.
Variables a medir en el indicador:
</t>
    </r>
    <r>
      <rPr>
        <b/>
        <sz val="11"/>
        <color theme="1"/>
        <rFont val="Calibri"/>
        <family val="2"/>
        <scheme val="minor"/>
      </rPr>
      <t xml:space="preserve">#DLEV: </t>
    </r>
    <r>
      <rPr>
        <sz val="11"/>
        <color theme="1"/>
        <rFont val="Calibri"/>
        <family val="2"/>
        <scheme val="minor"/>
      </rPr>
      <t xml:space="preserve">Número diario de desplazamientos laborales con exceso de velocidad (casos en los que se superó el límite definido por la organización) por mes
</t>
    </r>
    <r>
      <rPr>
        <b/>
        <sz val="11"/>
        <color theme="1"/>
        <rFont val="Calibri"/>
        <family val="2"/>
        <scheme val="minor"/>
      </rPr>
      <t xml:space="preserve">#TDL: </t>
    </r>
    <r>
      <rPr>
        <sz val="11"/>
        <color theme="1"/>
        <rFont val="Calibri"/>
        <family val="2"/>
        <scheme val="minor"/>
      </rPr>
      <t>Número total de desplazamientos laborales por mes</t>
    </r>
  </si>
  <si>
    <t>Número diario de desplazamientos laborales con exceso de velocidad</t>
  </si>
  <si>
    <t>ELVL = #DLEV / #TDL * 100</t>
  </si>
  <si>
    <t>Revisión de comisiones</t>
  </si>
  <si>
    <t>Indicador 9:
Inspecciones Diarias Preoperacionales: IDP</t>
  </si>
  <si>
    <r>
      <t xml:space="preserve">Identificar el estado del vehículo antes de su operación y puesta en marcha en víal.
Variables a medir en el indicador:
</t>
    </r>
    <r>
      <rPr>
        <b/>
        <sz val="11"/>
        <color theme="1"/>
        <rFont val="Calibri"/>
        <family val="2"/>
        <scheme val="minor"/>
      </rPr>
      <t xml:space="preserve">#VID: </t>
    </r>
    <r>
      <rPr>
        <sz val="11"/>
        <color theme="1"/>
        <rFont val="Calibri"/>
        <family val="2"/>
        <scheme val="minor"/>
      </rPr>
      <t xml:space="preserve">Número de vehículos inspeccionados diariamente
</t>
    </r>
    <r>
      <rPr>
        <b/>
        <sz val="11"/>
        <color theme="1"/>
        <rFont val="Calibri"/>
        <family val="2"/>
        <scheme val="minor"/>
      </rPr>
      <t>#TV:</t>
    </r>
    <r>
      <rPr>
        <sz val="11"/>
        <color theme="1"/>
        <rFont val="Calibri"/>
        <family val="2"/>
        <scheme val="minor"/>
      </rPr>
      <t xml:space="preserve"> Número total de vehículos que trabajan diariamente.</t>
    </r>
  </si>
  <si>
    <t>Número de vehículos inspeccionados diariamente</t>
  </si>
  <si>
    <t>IDP = #VID / #TV * 100</t>
  </si>
  <si>
    <t>Reporte de inspecciones diarias</t>
  </si>
  <si>
    <t>Indicador 10:
Cumplimiento plan mantenimento preventivo de vehículos: CPMVh</t>
  </si>
  <si>
    <r>
      <t xml:space="preserve">Garantizar el estado óptimo de los vehículos puesto a disposición de la organización durante sus desplazamientos.
Variables a medir en el indicador:
</t>
    </r>
    <r>
      <rPr>
        <b/>
        <sz val="11"/>
        <color theme="1"/>
        <rFont val="Calibri"/>
        <family val="2"/>
        <scheme val="minor"/>
      </rPr>
      <t xml:space="preserve">MEVh(t): </t>
    </r>
    <r>
      <rPr>
        <sz val="11"/>
        <color theme="1"/>
        <rFont val="Calibri"/>
        <family val="2"/>
        <scheme val="minor"/>
      </rPr>
      <t xml:space="preserve">Número de actividades de mantenimiento preventivo ejecutadas por trimestre.
</t>
    </r>
    <r>
      <rPr>
        <b/>
        <sz val="11"/>
        <color theme="1"/>
        <rFont val="Calibri"/>
        <family val="2"/>
        <scheme val="minor"/>
      </rPr>
      <t>MPVh(t):</t>
    </r>
    <r>
      <rPr>
        <sz val="11"/>
        <color theme="1"/>
        <rFont val="Calibri"/>
        <family val="2"/>
        <scheme val="minor"/>
      </rPr>
      <t xml:space="preserve"> Número total de actividades de mantenimiento preventivo programadas por trimestre.</t>
    </r>
  </si>
  <si>
    <t>Número de actividades de mantenimiento preventivo ejecutadas por trimestre.</t>
  </si>
  <si>
    <t>CPMVh = MEVh(t) / MPVh(t) * 100</t>
  </si>
  <si>
    <t>Reporte de mantenimientos</t>
  </si>
  <si>
    <t>Indicador 11:
Cumplimiento plan de formación en seguridad vial: CPF PESV</t>
  </si>
  <si>
    <r>
      <t xml:space="preserve">Garantizar las competencias en seguridad vial de todos los colaboradores de la organización, con el fin de disminuir los siniestros de transito por comportamiento inseguros en la vía.
Variables a medir en el indicador:
</t>
    </r>
    <r>
      <rPr>
        <b/>
        <sz val="11"/>
        <color theme="1"/>
        <rFont val="Calibri"/>
        <family val="2"/>
        <scheme val="minor"/>
      </rPr>
      <t xml:space="preserve">CESV(t): </t>
    </r>
    <r>
      <rPr>
        <sz val="11"/>
        <color theme="1"/>
        <rFont val="Calibri"/>
        <family val="2"/>
        <scheme val="minor"/>
      </rPr>
      <t xml:space="preserve">Número de capacitaciones en seguriad vial ejecutadas por trimestre.
</t>
    </r>
    <r>
      <rPr>
        <b/>
        <sz val="11"/>
        <color theme="1"/>
        <rFont val="Calibri"/>
        <family val="2"/>
        <scheme val="minor"/>
      </rPr>
      <t>CPSV(t):</t>
    </r>
    <r>
      <rPr>
        <sz val="11"/>
        <color theme="1"/>
        <rFont val="Calibri"/>
        <family val="2"/>
        <scheme val="minor"/>
      </rPr>
      <t xml:space="preserve"> Número total de capacitaciones en seguriad vial programadas por trimestre.</t>
    </r>
  </si>
  <si>
    <t>Número de capacitaciones en seguriad vial ejecutadas por trimestre.</t>
  </si>
  <si>
    <t>CPFSV = CEPF(t) / CTPF(t)* 100</t>
  </si>
  <si>
    <t>Plan de capacitación</t>
  </si>
  <si>
    <t>Indicador 12:
Cobertura plan de formación en segundad viaL CPF PESV</t>
  </si>
  <si>
    <r>
      <t xml:space="preserve">Garantizar las competencias en seguridad vial de todos los colaboradores de la organización, con el fin de disminuir los siniestros de transito por comportamiento inseguros en la vía.
Variables a medir en el indicador:
</t>
    </r>
    <r>
      <rPr>
        <b/>
        <sz val="11"/>
        <color theme="1"/>
        <rFont val="Calibri"/>
        <family val="2"/>
        <scheme val="minor"/>
      </rPr>
      <t xml:space="preserve">CFSV(t): </t>
    </r>
    <r>
      <rPr>
        <sz val="11"/>
        <color theme="1"/>
        <rFont val="Calibri"/>
        <family val="2"/>
        <scheme val="minor"/>
      </rPr>
      <t xml:space="preserve">Número de colaboradores de la organización capacitados en seguridad vial
</t>
    </r>
    <r>
      <rPr>
        <b/>
        <sz val="11"/>
        <color theme="1"/>
        <rFont val="Calibri"/>
        <family val="2"/>
        <scheme val="minor"/>
      </rPr>
      <t xml:space="preserve">CT(t): </t>
    </r>
    <r>
      <rPr>
        <sz val="11"/>
        <color theme="1"/>
        <rFont val="Calibri"/>
        <family val="2"/>
        <scheme val="minor"/>
      </rPr>
      <t>Número total colaboradores de la organización.</t>
    </r>
  </si>
  <si>
    <t>Número de colaboradores de la organización capacitados en seguridad vial</t>
  </si>
  <si>
    <t>CPFSV = CEPF(t) / CTPF(t) * 100</t>
  </si>
  <si>
    <t>Indicador 13:
No Conformidades Auditoría Cerradas: NCAC</t>
  </si>
  <si>
    <r>
      <t xml:space="preserve">Garantizar el cumplimiento legal del PESV.
Variables a medir en el indicador:
</t>
    </r>
    <r>
      <rPr>
        <b/>
        <sz val="11"/>
        <color theme="1"/>
        <rFont val="Calibri"/>
        <family val="2"/>
        <scheme val="minor"/>
      </rPr>
      <t>#NCI:</t>
    </r>
    <r>
      <rPr>
        <sz val="11"/>
        <color theme="1"/>
        <rFont val="Calibri"/>
        <family val="2"/>
        <scheme val="minor"/>
      </rPr>
      <t xml:space="preserve"> Número de no conformidades identificadas y analizadas.
</t>
    </r>
    <r>
      <rPr>
        <b/>
        <sz val="11"/>
        <color theme="1"/>
        <rFont val="Calibri"/>
        <family val="2"/>
        <scheme val="minor"/>
      </rPr>
      <t xml:space="preserve">#NCG: </t>
    </r>
    <r>
      <rPr>
        <sz val="11"/>
        <color theme="1"/>
        <rFont val="Calibri"/>
        <family val="2"/>
        <scheme val="minor"/>
      </rPr>
      <t>No conformidades gestionadas y cerradas.</t>
    </r>
  </si>
  <si>
    <t>Número de no conformidades identificadas y analizadas</t>
  </si>
  <si>
    <t>NCAN = #NCG / #NCI * 100</t>
  </si>
  <si>
    <t>Reporte de No Confomidades y Acciones Correctivas</t>
  </si>
  <si>
    <t>INDICADOR:</t>
  </si>
  <si>
    <t>Prevalencia de la Enfermedad laboral, Incidencia de la enfermedad laboral</t>
  </si>
  <si>
    <t>OBJETIVO:</t>
  </si>
  <si>
    <t>Ausentismo por causa medica</t>
  </si>
  <si>
    <t>Disminuir en un 10% el ausentismo por Enfermedad comun, respecto al año anterior</t>
  </si>
  <si>
    <t>Diagnostico de Condociones de Salud</t>
  </si>
  <si>
    <t>Contar con un (1) diagnostico de condociones de salud que permita el direccionamiento de las activiades de promocion de l salud laboral y pervenir enfermedades derivadas de las condiociones de base de todos los trabakadores</t>
  </si>
  <si>
    <t>INDICADOR</t>
  </si>
  <si>
    <t>Acumulado</t>
  </si>
  <si>
    <t>Meta</t>
  </si>
  <si>
    <t>Prevalencia de EL Psicosocial</t>
  </si>
  <si>
    <t>OBSERVACIONES SEGUIMIENTO  ANUAL</t>
  </si>
  <si>
    <t>PLAN  DE ACCION</t>
  </si>
  <si>
    <t>Incidencia de EL Psicosocial</t>
  </si>
  <si>
    <t>Incidencia de EL  Psicosocial</t>
  </si>
  <si>
    <t xml:space="preserve">Prevalencia de EL Biomecanico </t>
  </si>
  <si>
    <t>Incidencia de EL Biomecanico</t>
  </si>
  <si>
    <t>2024 SEMESTRE 1</t>
  </si>
  <si>
    <t>Semestre 1</t>
  </si>
  <si>
    <t>Cumplimineto</t>
  </si>
  <si>
    <t>OBSERVACIONES SEGUIMIENTO  SEMESTRE 1</t>
  </si>
  <si>
    <t>2024 SEMESTRE 2</t>
  </si>
  <si>
    <t>OBSERVACIONES SEGUIMIENTO  SEMESTRE 2</t>
  </si>
  <si>
    <t>Resultado (si/No)</t>
  </si>
  <si>
    <t>Diagnostico de Condiciones de Salud</t>
  </si>
  <si>
    <t>Plan de accion</t>
  </si>
  <si>
    <t>SEGUIMIENTO</t>
  </si>
  <si>
    <t>DATOS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</si>
  <si>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</si>
  <si>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</si>
  <si>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</si>
  <si>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</si>
  <si>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</si>
  <si>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</si>
  <si>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</si>
  <si>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</si>
  <si>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</si>
  <si>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</si>
  <si>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</si>
  <si>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</si>
  <si>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Acumulado </t>
  </si>
  <si>
    <t xml:space="preserve">DIAS TRABAJADOS </t>
  </si>
  <si>
    <t>DÍAS HÁBILES MES</t>
  </si>
  <si>
    <t>DIAS TRABAJADOS</t>
  </si>
  <si>
    <t>NUMERO DE TRABAJADORES</t>
  </si>
  <si>
    <t>Numero de trab Funcionarios</t>
  </si>
  <si>
    <t>Numero de  estudiantes en practica</t>
  </si>
  <si>
    <t>Numero de Trab Temporales</t>
  </si>
  <si>
    <t>Numero de trabajadores Contratistas</t>
  </si>
  <si>
    <t>Total Trabajadores</t>
  </si>
  <si>
    <t>AT</t>
  </si>
  <si>
    <t>AT trab Vinculados. Funcionarios</t>
  </si>
  <si>
    <t>AT  estudiantes en practica</t>
  </si>
  <si>
    <t>AT Trab Temporales</t>
  </si>
  <si>
    <t>AT trab Contratistas</t>
  </si>
  <si>
    <t>AT Mortales - Vinculados. Funcionarios</t>
  </si>
  <si>
    <t>AT Mortales Temporales</t>
  </si>
  <si>
    <t>AT Mortales Contratistas</t>
  </si>
  <si>
    <t>Total AT Mortales</t>
  </si>
  <si>
    <t>Total AT</t>
  </si>
  <si>
    <t xml:space="preserve">Incapacidad por AT </t>
  </si>
  <si>
    <t>Dias de Incapacidad Funcionarios</t>
  </si>
  <si>
    <t>Dias de Incapacidad  estudiantes en practica</t>
  </si>
  <si>
    <t>Dias de Incapacidad Trab Temporales</t>
  </si>
  <si>
    <t>Dias de Incapacidad trab Contratistas</t>
  </si>
  <si>
    <t>Total Dias de Incapacidad AT</t>
  </si>
  <si>
    <t>Dias Cargados AT</t>
  </si>
  <si>
    <t>% Perdida de capacidad laboral. PCL - Vinculados</t>
  </si>
  <si>
    <t>% Perdida de capacidad laboral. PCL - Todos los trabaj</t>
  </si>
  <si>
    <t>EG</t>
  </si>
  <si>
    <t xml:space="preserve">No Días de incapacidad por EG. </t>
  </si>
  <si>
    <t xml:space="preserve">No de Casos por EG. </t>
  </si>
  <si>
    <t>EL</t>
  </si>
  <si>
    <t>No de Casos nuevos de enfermedad laboral en el mes- Vinculados.</t>
  </si>
  <si>
    <t>No de Casos antiguos hasta el mes - Vinculados</t>
  </si>
  <si>
    <t>No casos de incapacidad por enfermedad laboral. Vinculados</t>
  </si>
  <si>
    <t>No Días de incapacidad por enfermedad laboral. Vinculados</t>
  </si>
  <si>
    <t>FORMULA</t>
  </si>
  <si>
    <t>Meta 2024</t>
  </si>
  <si>
    <t>Cumplimiento</t>
  </si>
  <si>
    <t>Meta 2021</t>
  </si>
  <si>
    <t>Meta 2022</t>
  </si>
  <si>
    <t>Proporcion accidentes Mortales  FUNCIONARIOS</t>
  </si>
  <si>
    <t>Número de accidentes de trabajo mortales/ Total de accidentes de trabajo * 100.</t>
  </si>
  <si>
    <t>Proporcion de  accidentes Mortales Todos los trabajadores</t>
  </si>
  <si>
    <t>Frecuencia de la accidentalidad - FUNCIONARIOS</t>
  </si>
  <si>
    <t>F AT = (N° AT / Trabajadores)*100</t>
  </si>
  <si>
    <t>Frecuencia de accidentalidad - Todos los trabajadores</t>
  </si>
  <si>
    <t>Severidad  de accidentalidad - Todos los trabajadores</t>
  </si>
  <si>
    <t>S AT = (( Dias de Incapacidad + Dias cargados)  / N Trabajadores) x 100</t>
  </si>
  <si>
    <t>Severidad  de la accidentalidad - FUNCIONARIOS</t>
  </si>
  <si>
    <t>Prevalencia de Enfermedad Laboral - Todos los trabajadores</t>
  </si>
  <si>
    <t>Prev EL= (N° DE Casos Nuevos y viejos de EL, en el periodo / N° promedio de trabajadores) X100</t>
  </si>
  <si>
    <t>Incidencia de Enfermedad laboral - Todos los trabajadores</t>
  </si>
  <si>
    <t>Incd  EL= (N° DE Casos Nuevos de EL, en el periodo / N° promedio de trabajadores) X100</t>
  </si>
  <si>
    <t>Prevalencia de la  enfermedad laboral FUNCIONARIOS</t>
  </si>
  <si>
    <t>P EL=Número de casos nuevos y antiguos de enfermedad laboral/ Promedio de trabajadores * 100.000</t>
  </si>
  <si>
    <t>Incidencia de la  enfermedad laboral FUNCIONARIOS</t>
  </si>
  <si>
    <t>P EL=Número de casos nuevos de enfermedad laboral/ Promedio de trabajadores * 100.000</t>
  </si>
  <si>
    <t>Ausent Medico= (Número de días de ausencia por incapacidad laboral o común en el mes / Número de días de trabajo programados en el mes ) * 100</t>
  </si>
  <si>
    <t>Matriz de Ausentismo por causa Medica</t>
  </si>
  <si>
    <t>INFORMACIÓN DEL TRABAJADOR</t>
  </si>
  <si>
    <t>INFORMACIÓN DE LA INCAPACIDAD</t>
  </si>
  <si>
    <t>CEDULA</t>
  </si>
  <si>
    <t>NOMBRES Y APELLIDOS</t>
  </si>
  <si>
    <t>SEXO</t>
  </si>
  <si>
    <t>CARGO</t>
  </si>
  <si>
    <t>LÍNEA / SECCIÓN</t>
  </si>
  <si>
    <t>PROFESION</t>
  </si>
  <si>
    <t>EPS</t>
  </si>
  <si>
    <t>GRADO</t>
  </si>
  <si>
    <t>ESTADO</t>
  </si>
  <si>
    <t>CONTRATO</t>
  </si>
  <si>
    <t>ORIGEN</t>
  </si>
  <si>
    <t>TIPO</t>
  </si>
  <si>
    <t>CÓDIGO</t>
  </si>
  <si>
    <t>FECHA INICIO</t>
  </si>
  <si>
    <t>FECHA FINAL</t>
  </si>
  <si>
    <t>COMPROMETE MES</t>
  </si>
  <si>
    <t>DÍAS</t>
  </si>
  <si>
    <t>DÍA</t>
  </si>
  <si>
    <t>MES2</t>
  </si>
  <si>
    <t>AÑO</t>
  </si>
  <si>
    <t>DIAGNOSTICO</t>
  </si>
  <si>
    <t>OBSERVACIONES</t>
  </si>
  <si>
    <t>INICIAL</t>
  </si>
  <si>
    <t>NO</t>
  </si>
  <si>
    <t>N132</t>
  </si>
  <si>
    <t>R42</t>
  </si>
  <si>
    <t>J040</t>
  </si>
  <si>
    <t>N390</t>
  </si>
  <si>
    <t>PRORROGA</t>
  </si>
  <si>
    <t>I10</t>
  </si>
  <si>
    <t>J208</t>
  </si>
  <si>
    <t>J00X</t>
  </si>
  <si>
    <t>S934</t>
  </si>
  <si>
    <t>J180</t>
  </si>
  <si>
    <t>A09</t>
  </si>
  <si>
    <t>R074</t>
  </si>
  <si>
    <t>J209</t>
  </si>
  <si>
    <t>S318</t>
  </si>
  <si>
    <t>K913</t>
  </si>
  <si>
    <t>SI</t>
  </si>
  <si>
    <t>F431</t>
  </si>
  <si>
    <t>A46</t>
  </si>
  <si>
    <t>A084</t>
  </si>
  <si>
    <t>Z359</t>
  </si>
  <si>
    <t>J159</t>
  </si>
  <si>
    <t>F321</t>
  </si>
  <si>
    <t>D391</t>
  </si>
  <si>
    <t>O249</t>
  </si>
  <si>
    <t>B349</t>
  </si>
  <si>
    <t>D267</t>
  </si>
  <si>
    <t>M545</t>
  </si>
  <si>
    <t>S935</t>
  </si>
  <si>
    <t>S800</t>
  </si>
  <si>
    <t>M770</t>
  </si>
  <si>
    <t>S019</t>
  </si>
  <si>
    <t>R102</t>
  </si>
  <si>
    <t>K083</t>
  </si>
  <si>
    <t>L038</t>
  </si>
  <si>
    <t>J441</t>
  </si>
  <si>
    <t>J029</t>
  </si>
  <si>
    <t>J40</t>
  </si>
  <si>
    <t>D237</t>
  </si>
  <si>
    <t>R490</t>
  </si>
  <si>
    <t>R51</t>
  </si>
  <si>
    <t>Sin Refrendar ante EPS. Presenta documento de AMI</t>
  </si>
  <si>
    <t>Sin Refrendar ante EPS. Presenta reporte de pago de incapacidad de la EPS</t>
  </si>
  <si>
    <t>Sin Refrendar ante EPS. Presenta documento Medico Particular</t>
  </si>
  <si>
    <t>F</t>
  </si>
  <si>
    <t>AMBIENTAL</t>
  </si>
  <si>
    <t>SURA</t>
  </si>
  <si>
    <t>CONTRATISTA</t>
  </si>
  <si>
    <t>ACCINDENTE SIN INCAPACIDAD. EL TRABAJADOR ASISTIO A A EPS AL TERMINAR LA JORNADA LABORAL</t>
  </si>
  <si>
    <t>SECRETARIA GRAL</t>
  </si>
  <si>
    <t>BACHILLER ACADEMICO</t>
  </si>
  <si>
    <t>SALUD TOTAL</t>
  </si>
  <si>
    <t>S901</t>
  </si>
  <si>
    <t>M</t>
  </si>
  <si>
    <t>SANITAS</t>
  </si>
  <si>
    <t>LP</t>
  </si>
  <si>
    <t>O809</t>
  </si>
  <si>
    <t>O800</t>
  </si>
  <si>
    <t>C509</t>
  </si>
  <si>
    <t>Fredy Arid Tovar Bernanl</t>
  </si>
  <si>
    <t>Nueva</t>
  </si>
  <si>
    <t>S430</t>
  </si>
  <si>
    <t>PLANEACION</t>
  </si>
  <si>
    <t>LENIN JOSE SALAZAR ALBOR</t>
  </si>
  <si>
    <t>M624</t>
  </si>
  <si>
    <t>H813</t>
  </si>
  <si>
    <t>Elias Gonzalez Vallejo</t>
  </si>
  <si>
    <t>N23</t>
  </si>
  <si>
    <t xml:space="preserve"> </t>
  </si>
  <si>
    <t>ANGIE STEFANY CASTELLANOS SEGURA</t>
  </si>
  <si>
    <t>B019</t>
  </si>
  <si>
    <t>S699</t>
  </si>
  <si>
    <t>FINANCIERA</t>
  </si>
  <si>
    <t>K804</t>
  </si>
  <si>
    <t>CONTROL INTERNO</t>
  </si>
  <si>
    <t>ADMINISTRADOR DE EMPRESAS</t>
  </si>
  <si>
    <t>S602</t>
  </si>
  <si>
    <t>J440</t>
  </si>
  <si>
    <t>INGENIERA AMBIENTAL</t>
  </si>
  <si>
    <t>AMENAZA DE ABORTO</t>
  </si>
  <si>
    <t>A083</t>
  </si>
  <si>
    <t>M239</t>
  </si>
  <si>
    <t>L506</t>
  </si>
  <si>
    <t>J170*</t>
  </si>
  <si>
    <t>S018</t>
  </si>
  <si>
    <t>M939</t>
  </si>
  <si>
    <t>R31</t>
  </si>
  <si>
    <t>J039</t>
  </si>
  <si>
    <t>OSCAR JAVIER MENDEZ ARZUZA</t>
  </si>
  <si>
    <t>PROFESIONAL UNIVERSITARIO</t>
  </si>
  <si>
    <t>BIOLOGO</t>
  </si>
  <si>
    <t>KELLY JOHANA BARCELO CANTILLO</t>
  </si>
  <si>
    <t>R072</t>
  </si>
  <si>
    <t>BRONQUITIS AGUDA</t>
  </si>
  <si>
    <t>ENFISEMA</t>
  </si>
  <si>
    <t>JAIME DAVID ESCOBAR RUA</t>
  </si>
  <si>
    <t>ABOGADO</t>
  </si>
  <si>
    <t>KEILA RODRIGUEZ ARCELLA</t>
  </si>
  <si>
    <t>SECRETARIA</t>
  </si>
  <si>
    <t>JURIDICA</t>
  </si>
  <si>
    <t>SECRETARIA EJECUTIVA</t>
  </si>
  <si>
    <t>JORGE ENRIQUE DIAZ PALACIO</t>
  </si>
  <si>
    <t>PROFESIONAL ESPECIA</t>
  </si>
  <si>
    <t>INGENIERO AGRONOMO</t>
  </si>
  <si>
    <t>SHIRLY MARIA ESCORCIA GUERRA</t>
  </si>
  <si>
    <t>S008</t>
  </si>
  <si>
    <t>AUXILIAR ADMINISTRATIVO</t>
  </si>
  <si>
    <t>YOLIMA DEL CARMEN BELTRAN DE LA HOZ</t>
  </si>
  <si>
    <t>TECNICO ADMINISTRATIVO</t>
  </si>
  <si>
    <t>TECNICO EN ANALISIS Y PROGRAMACION DE COMNPUTADORES</t>
  </si>
  <si>
    <t>salud total</t>
  </si>
  <si>
    <t>H669</t>
  </si>
  <si>
    <t>JONH OSORIO GUZMAN</t>
  </si>
  <si>
    <t/>
  </si>
  <si>
    <t>septiembre</t>
  </si>
  <si>
    <t>RINOFARINGITIS AGUDA (RESFRIADO COMUN)</t>
  </si>
  <si>
    <t>ANA CECILIA CORDERO CAMPO</t>
  </si>
  <si>
    <t>INGENIERA CIVIL</t>
  </si>
  <si>
    <t>sura</t>
  </si>
  <si>
    <t>R104</t>
  </si>
  <si>
    <t>OTROS DOLORES ABDOMINALES Y LOS NO ESPECIFICADOS</t>
  </si>
  <si>
    <t>Johanna Soto</t>
  </si>
  <si>
    <t>S700</t>
  </si>
  <si>
    <t>KAREM CECILIA ARCON JIMENEZ</t>
  </si>
  <si>
    <t>ABOGADA</t>
  </si>
  <si>
    <t>coomeva</t>
  </si>
  <si>
    <t>octubre</t>
  </si>
  <si>
    <t>DOLOR PELVICO Y PERINEAL</t>
  </si>
  <si>
    <t>CASOS Y DIAS DE INCAPACIDAD</t>
  </si>
  <si>
    <t>(Varios elementos)</t>
  </si>
  <si>
    <t>ÁREA</t>
  </si>
  <si>
    <t>Cuenta de DÍAS2</t>
  </si>
  <si>
    <t>Suma de DÍAS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</si>
  <si>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</si>
  <si>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</si>
  <si>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</si>
  <si>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</si>
  <si>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</si>
  <si>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</si>
  <si>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</si>
  <si>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</si>
  <si>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Total general</t>
  </si>
  <si>
    <t>KATTY TAFFUR DIAZ</t>
  </si>
  <si>
    <t>ROBINSON MAFIOL CORONADO</t>
  </si>
  <si>
    <t>Diagnosticos por EG</t>
  </si>
  <si>
    <t>Cuenta de ORIGEN</t>
  </si>
  <si>
    <t>BRONQUITIS AGUDA, NO ESPECIFICADA</t>
  </si>
  <si>
    <t>HIPERTENSION ESENCIAL (PRIMARIA)</t>
  </si>
  <si>
    <t>OSTEOCONDROPATIA, NO  ESPECIFICADA</t>
  </si>
  <si>
    <t>NEUMONIA EN ENFERMEDADES BACTERIANAS CLASIFICADAS EN OTRA PARTE</t>
  </si>
  <si>
    <t>INFECCION DE VIAS URINARIAS, SITIO NO ESPECIFICADO</t>
  </si>
  <si>
    <t>CEFALEA</t>
  </si>
  <si>
    <t>CELULITIS DE OTROS SITIOS</t>
  </si>
  <si>
    <t>ENFERMEDAD PULMONAR OBSTRUCTIVA CRONICA CON EXACERBACION AGUDA, NO ESPECIFICADA</t>
  </si>
  <si>
    <t>LUMBAGO NO ESPECIFICADO</t>
  </si>
  <si>
    <t>PORCENTAJE DE GENERO POR AUSENTISMO</t>
  </si>
  <si>
    <t>(Todas)</t>
  </si>
  <si>
    <t>GENERO</t>
  </si>
  <si>
    <t>% SEXO</t>
  </si>
  <si>
    <t>DIAS DE INCAPACIDAD POR TRABAJADOR</t>
  </si>
  <si>
    <t>TOTAL DÍAS DE INCAPACIDAD</t>
  </si>
  <si>
    <t>PERSONAL INCAPACITADO</t>
  </si>
  <si>
    <t>Jairo Delgado Angulo</t>
  </si>
  <si>
    <t>INDICADOSRES DE PROCESO</t>
  </si>
  <si>
    <t>SGSST</t>
  </si>
  <si>
    <t>Autoevaluación</t>
  </si>
  <si>
    <t>Sumatoria de porcentaje por cada uno de los items evaluados</t>
  </si>
  <si>
    <t>Plan de trabajo</t>
  </si>
  <si>
    <t>N° de actividades desarrolladas  en el periodo en el plan de trabajo en el mes (TOMADO DEL PLAN DE ACTIVIDADES)</t>
  </si>
  <si>
    <t>N° de actividades programadas  en el periodo en el plan de trabajo en el mes (TOMADO DEL PLAN DE ACTIVIDADES</t>
  </si>
  <si>
    <t>Peligros</t>
  </si>
  <si>
    <t>N° total de peligros intervenidos en el periodo (TOMADO DE LA MATRIZ DE PELIGROS)</t>
  </si>
  <si>
    <t>Total de peligros identificados (TOMADO DE LA MATRIZ DE PELIGROS)</t>
  </si>
  <si>
    <t>Accidentalidad</t>
  </si>
  <si>
    <t>N° de actividades desarrolladas en la intervención de los peligros que generaron los accidentes, incidentes y enfermedades laborales. (según PLANES DE ACCION DE INVESTIGACIONES)</t>
  </si>
  <si>
    <t>N° de actividades propuestas para la intervención,  de los peligros que generaron los accidentes, incidentes y enfermedades laborales.  (según PLANES DE ACCION DE INVESTIGACIONES)</t>
  </si>
  <si>
    <t>N° de accidentes /incidentes investigados</t>
  </si>
  <si>
    <t>Nro de accidentes/incidentes reportados</t>
  </si>
  <si>
    <t>Simulacros</t>
  </si>
  <si>
    <t xml:space="preserve">N° de simulacros realizados </t>
  </si>
  <si>
    <t>N° de simulacros programados (TOMADO DEL CRONOGRAMA DE ACTIVIDADES)</t>
  </si>
  <si>
    <t>Evaluaciones Ambientales</t>
  </si>
  <si>
    <t>N° de evaluaciones ambientales  realizados</t>
  </si>
  <si>
    <t>Nro de evaluaciones ambientales  programados (TOMADO DEL CRONOGRAMA DE ACTIVIDADES)</t>
  </si>
  <si>
    <t>FORMULACIÓN</t>
  </si>
  <si>
    <t>meta 2018</t>
  </si>
  <si>
    <t>Ejecución del plan de trabajo</t>
  </si>
  <si>
    <t>(N° de actividades desarrolladas  en el periodo en el plan/ Nro de actividades propuestas en el periodo en el plan de trabajo) x 100</t>
  </si>
  <si>
    <t>Intervención de peligros y riesgos</t>
  </si>
  <si>
    <t>(N° total de peligros intervenidos en el periodo/ Total de peligros identificados)x100</t>
  </si>
  <si>
    <t>Plan de accidentalidad</t>
  </si>
  <si>
    <t>(N° de actividades desarrolladas en la intervención de los peligros que generaron los accidentes, incidentes y enfermedades laborales/  N° de actividades propuestas para la intervención,  de los peligros que generaron los accidentes, incidentes y enfermedades laborales)x100</t>
  </si>
  <si>
    <t>Investigación de accidentes e incidentes</t>
  </si>
  <si>
    <t>N° de accidentes -incidentesinvestigados/ Nro de accidentes-incidentes reportados</t>
  </si>
  <si>
    <t>N° de simulacros realizados/ N° de simulacros programados</t>
  </si>
  <si>
    <t>Evaluaciones ambientales</t>
  </si>
  <si>
    <t>N° de evluaciones ambientales  realizados/ Nro de evaluaciones ambientales  programados</t>
  </si>
  <si>
    <t>INDICADOSRES DE ESTRUCTURA</t>
  </si>
  <si>
    <t>meta 2017</t>
  </si>
  <si>
    <t>Divulgación de la política de SST</t>
  </si>
  <si>
    <t>X</t>
  </si>
  <si>
    <t>Objetivos y metas de seguridad divulgados</t>
  </si>
  <si>
    <t>Plan de Trabajo anual en SST</t>
  </si>
  <si>
    <t>Asignación de responsabilidades</t>
  </si>
  <si>
    <t>Identificación de peligros y riesgos</t>
  </si>
  <si>
    <t xml:space="preserve"> Método definido para la identificación de peligros</t>
  </si>
  <si>
    <t xml:space="preserve"> Copasst</t>
  </si>
  <si>
    <t>Funcionamiento del COPASST</t>
  </si>
  <si>
    <t>La asignación de recursos humanos, físicos y financieros y de otra índole</t>
  </si>
  <si>
    <t>Plan de emergencias</t>
  </si>
  <si>
    <t>Plan de Emergencias</t>
  </si>
  <si>
    <t>Capacitación en SST</t>
  </si>
  <si>
    <t>Áreas con Plan de capacitación anual en SST</t>
  </si>
  <si>
    <t>Dx de Salud que incluya todas las áreas de la empresa</t>
  </si>
  <si>
    <t>BASE DE DATOS</t>
  </si>
  <si>
    <t xml:space="preserve">Estado </t>
  </si>
  <si>
    <t xml:space="preserve">Fecha de Ingreso </t>
  </si>
  <si>
    <t>Numero</t>
  </si>
  <si>
    <t>CENTRO DE COSTO</t>
  </si>
  <si>
    <t>SALARIO</t>
  </si>
  <si>
    <t>SIGUE</t>
  </si>
  <si>
    <t>TIPO INCAPACIDAD</t>
  </si>
  <si>
    <t xml:space="preserve">Vinculado </t>
  </si>
  <si>
    <t>ADALBERTO OROZCO PACHECO</t>
  </si>
  <si>
    <t>medimas</t>
  </si>
  <si>
    <t>En trámite</t>
  </si>
  <si>
    <t>Desvinculado</t>
  </si>
  <si>
    <t>ADOLFO BERNAL GUTIERREZ</t>
  </si>
  <si>
    <t>SUBDIRECTOR FINANCIERO</t>
  </si>
  <si>
    <t>CONTADOR PUBLICO</t>
  </si>
  <si>
    <t>LM</t>
  </si>
  <si>
    <t>Reconocida</t>
  </si>
  <si>
    <t>ALBERTO ESCOLAR VEGA</t>
  </si>
  <si>
    <t xml:space="preserve">DIRECTOR GENERAL  </t>
  </si>
  <si>
    <t>DIRECCION</t>
  </si>
  <si>
    <t>ING. QUIMICO</t>
  </si>
  <si>
    <t>Rechazada</t>
  </si>
  <si>
    <t>ALCIMENES CHARRIS MALDONADO</t>
  </si>
  <si>
    <t>PROFESIONAL UNIVERSITA</t>
  </si>
  <si>
    <t>ADMINISTRADOR AMBIENTAL</t>
  </si>
  <si>
    <t>NUEVA EPS</t>
  </si>
  <si>
    <t>SOAT</t>
  </si>
  <si>
    <t>Pagada por EPS</t>
  </si>
  <si>
    <t>Pagada por ARL</t>
  </si>
  <si>
    <t>ALDEMAR  MUÑOZ  MENDEZ</t>
  </si>
  <si>
    <t>TECNICO OPERATIVO</t>
  </si>
  <si>
    <t>TECNICO DE RESIDUOS SOLIDOS, TECNOLOGO EN SANEAMIENTO AMBIENTAL, VI SEMESTRE DE ADMINISTRACION AMBIENTAL</t>
  </si>
  <si>
    <t>ALEX SALAZAR MANOTAS</t>
  </si>
  <si>
    <t>INGENIERO CIVIL</t>
  </si>
  <si>
    <t>AMIRA DEL ROSARIO MEJIA BARANDICA</t>
  </si>
  <si>
    <t>eps sanitas</t>
  </si>
  <si>
    <t>FAVOR NO TOCAR LO QUE ESTA EN AMARILLO</t>
  </si>
  <si>
    <t>ANDRES ALFONSO MONTES  DE   OCA  JARABA</t>
  </si>
  <si>
    <t>COMUNICADOR SOCIAL</t>
  </si>
  <si>
    <t>ANTONIO BERDUGO GRANADOS</t>
  </si>
  <si>
    <t>SECRETRIA GRAL</t>
  </si>
  <si>
    <t>CARLOS CRISTANCHO MADERO</t>
  </si>
  <si>
    <t>FINANZAS Y NEGOCISO INTERNACIONALES</t>
  </si>
  <si>
    <t>V</t>
  </si>
  <si>
    <t>CARLOS JARAMILO GARCIA</t>
  </si>
  <si>
    <t xml:space="preserve">CONDUCTOR </t>
  </si>
  <si>
    <t>CONDUCTOR</t>
  </si>
  <si>
    <t>D</t>
  </si>
  <si>
    <t>CESAR EDGAR RAMIREZ SANCHEZ</t>
  </si>
  <si>
    <t>CLAUDIA APARICIO OROZCO</t>
  </si>
  <si>
    <t>SECRETARIO</t>
  </si>
  <si>
    <t>CLAUDIA PATRICIA URBANO MAURY</t>
  </si>
  <si>
    <t>MD. VETERINARIO ZOOTECNISTA</t>
  </si>
  <si>
    <t>DENIS DIANA LICONA BARROS</t>
  </si>
  <si>
    <t>ECONOMISTA</t>
  </si>
  <si>
    <t>DONALDO E. LEMUS VASQUEZ</t>
  </si>
  <si>
    <t>EDUARDO JOSE CASTILLO POVEA</t>
  </si>
  <si>
    <t>Edwin De Jesus Ruiz Barrios</t>
  </si>
  <si>
    <t>PROFESIONAL ESPECIALIZADO</t>
  </si>
  <si>
    <t>ADM DE EMPRESAS/INGENIERO INDUSTRIAL/ESP GERENCIA DE PROYECTOS DE INGENIERIA</t>
  </si>
  <si>
    <t>COMEVA</t>
  </si>
  <si>
    <t>EFRAIN QUERUBIN LEAL PUCCINI</t>
  </si>
  <si>
    <t>ENRIQUE VEGA SANCHEZ</t>
  </si>
  <si>
    <t>ESNEDA ARRIETA RINCON</t>
  </si>
  <si>
    <t>ADMINISTRADORA EN SEGURIDAD Y SLAUD EN EL TRABAJO 8 SEMESTRE</t>
  </si>
  <si>
    <t>EVARISTO ARTETA CASTRO</t>
  </si>
  <si>
    <t>FABIOLA DUQUE ZAPATA</t>
  </si>
  <si>
    <t>FRANCIS CASTILLA VALIENTE</t>
  </si>
  <si>
    <t xml:space="preserve">PROFESIONAL UNIVERSITA </t>
  </si>
  <si>
    <t xml:space="preserve">ADMINISTRADOR DE EMPRESAS </t>
  </si>
  <si>
    <t>GEINNY VASQUEZ NUÑEZ</t>
  </si>
  <si>
    <t>ING. AMBIENTAL</t>
  </si>
  <si>
    <t>Gerson Pereira</t>
  </si>
  <si>
    <t>GLORIA MARIA TAIBEL ARROYO</t>
  </si>
  <si>
    <t>GLORIA YAZIRA FARAH VASQUEZ</t>
  </si>
  <si>
    <t>PSICOLOGA</t>
  </si>
  <si>
    <t>GUSTAVO ADOLFO BERMEJO URZOLA</t>
  </si>
  <si>
    <t>ARQUITECTO</t>
  </si>
  <si>
    <t>HERNANDO MORON PACHECO</t>
  </si>
  <si>
    <t>INES MARLENE COLL MAURY</t>
  </si>
  <si>
    <t>ISIDRO JOSE ANGEL GAVIRIA</t>
  </si>
  <si>
    <t>ING DE SISTEMAS</t>
  </si>
  <si>
    <t>J EMILIO ZAPATA MARQUEZ</t>
  </si>
  <si>
    <t>SUBDIRECTOR  PLANEACION</t>
  </si>
  <si>
    <t>ADMINISTRADOR PUBLICO/MATEMATICO</t>
  </si>
  <si>
    <t>TECNICO EN ANALISIS Y PROGRAMACION DE COMNPUTADORES Y V SEMESTRE DE DERECHO</t>
  </si>
  <si>
    <t>INGENIERO QUIMICO</t>
  </si>
  <si>
    <t>EPS CAJACOPI</t>
  </si>
  <si>
    <t>JANIO ISAAC ORTEGA JIMENEZ</t>
  </si>
  <si>
    <t>Jean Carlos Castañez Niebles</t>
  </si>
  <si>
    <t>JERMAN BOHORQUEZ CAMARGO</t>
  </si>
  <si>
    <t>JESUS LEON INSIGNARES</t>
  </si>
  <si>
    <t>SECRETARIO GENERAL</t>
  </si>
  <si>
    <t>Jocelyns Guell Muñoz</t>
  </si>
  <si>
    <t>TECNOLOGO EN ANÁLISIS</t>
  </si>
  <si>
    <t>JORGE PAEZ BARROS</t>
  </si>
  <si>
    <t>JOSE ANTONIO CARDOZO ALVAREZ</t>
  </si>
  <si>
    <t>JEFE OFICINA   CONTROL INTERNO</t>
  </si>
  <si>
    <t>ING. INDUSTRIAL</t>
  </si>
  <si>
    <t xml:space="preserve">JOSE BENITO MANCILLA </t>
  </si>
  <si>
    <t>Jose David Castillo</t>
  </si>
  <si>
    <t>ING INDUSTRIAL (NO GRADUADO)</t>
  </si>
  <si>
    <t>Jose Lima Gonzalesz</t>
  </si>
  <si>
    <t>ING. SISTEMAS</t>
  </si>
  <si>
    <t>SALUD VIDA</t>
  </si>
  <si>
    <t>JOSE SANTOS FRUTO MOLINA</t>
  </si>
  <si>
    <t xml:space="preserve">PROFESIONAL ESPECIA </t>
  </si>
  <si>
    <t>JULIETTE SLEMANS CHAMS</t>
  </si>
  <si>
    <t xml:space="preserve">ASESORA DIRECCION  </t>
  </si>
  <si>
    <t>LICENCIADO EN BIOLOGIA Y QUIMICA</t>
  </si>
  <si>
    <t>LIDA CASTILLO CASTILLO</t>
  </si>
  <si>
    <t>LILIANA MARTINEZ FERNANDEZ</t>
  </si>
  <si>
    <t>FONOAUDIOLOGA/ABOGADA</t>
  </si>
  <si>
    <t>LILIANA ZAPATA GARRIDO</t>
  </si>
  <si>
    <t>SUBDIRECTOR GESTION AMBIENTAL</t>
  </si>
  <si>
    <t>ING. CIVIL</t>
  </si>
  <si>
    <t>LINA SAAVEDRA BORNACELLI</t>
  </si>
  <si>
    <t>INGENIERA DE SISTEMAS</t>
  </si>
  <si>
    <t>Luis Alfredo Escorcia varela</t>
  </si>
  <si>
    <t>ABOGADO/ESP EN DERECHO ADMINISTRATIVO</t>
  </si>
  <si>
    <t>MAGALY GOMEZ ROMANIS</t>
  </si>
  <si>
    <t>TECNICO ADMINIST.</t>
  </si>
  <si>
    <t>Maira Isabel del Carmen Ardila Fernandez</t>
  </si>
  <si>
    <t>INGENIERA INDUSTRIAL/ESP GESTION AMBIENTAL</t>
  </si>
  <si>
    <t>MANUEL AYOLA ORTIZ</t>
  </si>
  <si>
    <t>TECNICO AUXILIAR DE RAYOS X</t>
  </si>
  <si>
    <t>MARGOTH URUETA VALENCIA</t>
  </si>
  <si>
    <t>AUXILIAR DE CONTABILIDAD Y SECRETARIADO</t>
  </si>
  <si>
    <t>MARIA EUGENIA GOMEZ ESCORCIA</t>
  </si>
  <si>
    <t xml:space="preserve">CONTADOR PUBLICO </t>
  </si>
  <si>
    <t>MARIA I ROBLES RODRIGUEZ</t>
  </si>
  <si>
    <t>MARIA J. HENAO LONDOÑO</t>
  </si>
  <si>
    <t xml:space="preserve">SECRETARIO  </t>
  </si>
  <si>
    <t>MARLY YOHANA SILVA HERNANDEZ</t>
  </si>
  <si>
    <t>Miguel Montalvo Mejia</t>
  </si>
  <si>
    <t>BIOLOGO/ADMINISTRADOR PUBLICO/ESPECIALISTA EN GESTION AMBIENTAL</t>
  </si>
  <si>
    <t>Miguel Sierra Vargas</t>
  </si>
  <si>
    <t>CONDUCTOR MECANICO</t>
  </si>
  <si>
    <t>TECNICO EN MECÁNICA DE REFRIGERACION Y CLIMATIZACION</t>
  </si>
  <si>
    <t>MILENA CABALLERO ARIZA</t>
  </si>
  <si>
    <t>MONICA DUGAND CARLING</t>
  </si>
  <si>
    <t>BIBLIOTECOLOGA</t>
  </si>
  <si>
    <t>312418</t>
  </si>
  <si>
    <t>ODAIR JOSE MEJIA MENDOZA</t>
  </si>
  <si>
    <t>Rafael Enrique Moreno Alvarez</t>
  </si>
  <si>
    <t>ECONOMISTA/ESP. FORMULACION Y EVALUACION SOCIAL Y ECONOMICA DE PROYECTOS</t>
  </si>
  <si>
    <t>ROSA MARIA TAMARA SOLANO</t>
  </si>
  <si>
    <t>TAYRO PIMIENTA DELUQUEZ</t>
  </si>
  <si>
    <t>CONTADOR</t>
  </si>
  <si>
    <t>TERESA DE JESUS IBAÑEZ</t>
  </si>
  <si>
    <t>BACHILLER TECNICO</t>
  </si>
  <si>
    <t>VICTOR AGUDELO RIOS</t>
  </si>
  <si>
    <t>INGENIERO INDUSTRIAL</t>
  </si>
  <si>
    <t>VLADIMIR ELOY CRUZ RIOS</t>
  </si>
  <si>
    <t>WLADIMIR OROZCO LOZANO</t>
  </si>
  <si>
    <t>YACIRA SHEILLA PEREZ TORRES</t>
  </si>
  <si>
    <t>TECNICO EN RECURSOS NATURALES</t>
  </si>
  <si>
    <t>YINIVA CAMARGO CAICEDO</t>
  </si>
  <si>
    <t>INGENIERA QUIMICA</t>
  </si>
  <si>
    <t>Zulays de la victoria Jimenez</t>
  </si>
  <si>
    <t>ADMINISTRADOR DE EMPRESAS/ESP GESTION EMPRESARIAL</t>
  </si>
  <si>
    <t>ALEXANDER DE JESUS LECHUGA DAVILA</t>
  </si>
  <si>
    <t>NO APLICA</t>
  </si>
  <si>
    <t>ISABEL  DE JESUS ROMERO VIECCO</t>
  </si>
  <si>
    <t>MARIA PAULA PAEZ TORRES</t>
  </si>
  <si>
    <t>MARIA LUISA MERCADO CEPEDA</t>
  </si>
  <si>
    <t>FERNANDO CASTILLO SOLANO</t>
  </si>
  <si>
    <t>LEIDER BARRAZA BELEÑO</t>
  </si>
  <si>
    <t>ANGEL PORTO</t>
  </si>
  <si>
    <t>MUTUAL SER</t>
  </si>
  <si>
    <t>PAUL DAVID ZABALA AGUILAR</t>
  </si>
  <si>
    <t>DIANA DIAZ MOLANO</t>
  </si>
  <si>
    <t>PATRICIA OLIVARES BOLIVAR</t>
  </si>
  <si>
    <t>ALBERTO DIAZ BORRE</t>
  </si>
  <si>
    <t>ELIANA SEVERICHE PEÑARANDA</t>
  </si>
  <si>
    <t>MARYORETH DIAZ BRAVO</t>
  </si>
  <si>
    <t>JUVENAL CUDRIS</t>
  </si>
  <si>
    <t>CINDY LOPEZ  MARZAN</t>
  </si>
  <si>
    <t>SUB. GESTION AMBIENTAL</t>
  </si>
  <si>
    <t>ULISES BUELVAS VENGOECHEA</t>
  </si>
  <si>
    <t>ANGY MEZA GUEVARA</t>
  </si>
  <si>
    <t>ESTHER MADIS PINEDA</t>
  </si>
  <si>
    <t xml:space="preserve">ISABEL RIAÑOS </t>
  </si>
  <si>
    <t>FINANZAS Y RELACIONES.</t>
  </si>
  <si>
    <t>MIRIAM HERRERA</t>
  </si>
  <si>
    <t>KAREN VIZCAINO</t>
  </si>
  <si>
    <t>SECRETARIA GENERAL</t>
  </si>
  <si>
    <t>INGENIERIA INDUSTRIAL</t>
  </si>
  <si>
    <t>RUBEN GARCIA CHARRIS</t>
  </si>
  <si>
    <t>MARCELA ARBOLEDA</t>
  </si>
  <si>
    <t>COMUNICACIONES</t>
  </si>
  <si>
    <t>VLEDA ROSALES</t>
  </si>
  <si>
    <t>IRINA BLANCO</t>
  </si>
  <si>
    <t>LICENCIADA EN LENGUAS EXTRANJERAS</t>
  </si>
  <si>
    <t>VLADIMIR CRUZ</t>
  </si>
  <si>
    <t>INGENIERIA DE SISTEMAS</t>
  </si>
  <si>
    <t>ESTEFANY BUENDIA OTERO</t>
  </si>
  <si>
    <t>VALERIA ROCHA</t>
  </si>
  <si>
    <t>SEBASTIAN OSPINO</t>
  </si>
  <si>
    <t>ADMINISTRADOR  DE EMPRESAS</t>
  </si>
  <si>
    <t>FERNANDO NIÑO</t>
  </si>
  <si>
    <t>ERIKA TORRENEGRA</t>
  </si>
  <si>
    <t>Siniestros viales x nivel de perdida</t>
  </si>
  <si>
    <t>Indicador 1</t>
  </si>
  <si>
    <t>Fatales (Muertes)</t>
  </si>
  <si>
    <t>Graves (Mas de 30 dias de incapacidad)</t>
  </si>
  <si>
    <t>Leves (Hasta 30 dias de incapacidad)</t>
  </si>
  <si>
    <t>Choques Simples</t>
  </si>
  <si>
    <t>No. Siniestros Totales (SV)</t>
  </si>
  <si>
    <t>Km Trimestre (Km)</t>
  </si>
  <si>
    <t>Siniestros en kilometros</t>
  </si>
  <si>
    <t>Observaciones</t>
  </si>
  <si>
    <t>Indicador 1 Tasa de siniestros (TSV)</t>
  </si>
  <si>
    <t>Trimestre 1</t>
  </si>
  <si>
    <t>Trimestre 2</t>
  </si>
  <si>
    <t>Trimestre 3</t>
  </si>
  <si>
    <t>Trimestre 4</t>
  </si>
  <si>
    <t>Indicador 2</t>
  </si>
  <si>
    <t>Indicador 2 Costos siniestros viales por nivel de perdida (SV)</t>
  </si>
  <si>
    <t>Costos directos de siniestros (CDSV)</t>
  </si>
  <si>
    <t>Costos indirectos de siniestros (CISV)</t>
  </si>
  <si>
    <t>Total de Costos (SV)</t>
  </si>
  <si>
    <t>Patrimonio</t>
  </si>
  <si>
    <t>% de Cumplimiento</t>
  </si>
  <si>
    <t>Indicador 3</t>
  </si>
  <si>
    <t>Indicador 3 Riesgos de seguridad vial identificados.
Gestión de riesgos viales (GRV)</t>
  </si>
  <si>
    <t>Cantidad de riesgos identificados inicio de año (RI(ia)</t>
  </si>
  <si>
    <t>Cantidad de riesgos identificados final de año (RI(fa)</t>
  </si>
  <si>
    <t>Riesgos de seguridad vial identificados (RSVI)</t>
  </si>
  <si>
    <t>Cantidad de riesgos con valoración alta inicio de año (RVA(ia)</t>
  </si>
  <si>
    <t>Cantidad de riesgos con valoración alta final de año (RVA(fa)</t>
  </si>
  <si>
    <t>Gestión del riesgo vial (GRV)</t>
  </si>
  <si>
    <t>% Gestión riesgos identificados</t>
  </si>
  <si>
    <t>Meta estimada de riesgos con valoración alta</t>
  </si>
  <si>
    <t>% Gestión riesgos valoración alta</t>
  </si>
  <si>
    <t>Indicador 4</t>
  </si>
  <si>
    <t>Indicador 4 Cumplimiento metas PESV</t>
  </si>
  <si>
    <t>No. Metas alcanzadas (MA)</t>
  </si>
  <si>
    <t>No. Metas definidas ™</t>
  </si>
  <si>
    <t>Gestión</t>
  </si>
  <si>
    <t>No Evaluable</t>
  </si>
  <si>
    <t>Indicador 5</t>
  </si>
  <si>
    <t>Indicador 5 Cumplimiento de actividades plan anual PESV</t>
  </si>
  <si>
    <t>No. Actividades ejecutadas (AEPlan)</t>
  </si>
  <si>
    <t>No. Actividades programadas (APPlan)</t>
  </si>
  <si>
    <t>Indicador 6</t>
  </si>
  <si>
    <t>Indicador 6 % excesos jornadas laborales (%EJLC)</t>
  </si>
  <si>
    <t>No. De excesos en la jornada (#EJD)</t>
  </si>
  <si>
    <t>Total dias trabajados x todos los conductores (#SDT)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</si>
  <si>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</si>
  <si>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</si>
  <si>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</si>
  <si>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</si>
  <si>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</si>
  <si>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</si>
  <si>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</si>
  <si>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</si>
  <si>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</si>
  <si>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</si>
  <si>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</si>
  <si>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</si>
  <si>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Indicador 7</t>
  </si>
  <si>
    <t>Indicador 7 Cobertura programa de gestión velocidad empresarial (GVE)</t>
  </si>
  <si>
    <t>Total de vehículos incluidos en el programa propios, contratistas y terceros (#VIP)</t>
  </si>
  <si>
    <t>No. Vehículos utilizados para desplazamientos laborales (#VDL)</t>
  </si>
  <si>
    <t>Indicador 8</t>
  </si>
  <si>
    <t>Indicador 8 Excesos límite de velocidad laboral (ELVL)</t>
  </si>
  <si>
    <t>No. Vehículos que superaron los limites de velocidad (#DLEV)</t>
  </si>
  <si>
    <t>No. Total de desplazamientos laborales x mes (#TDL)</t>
  </si>
  <si>
    <t>Indicador 9</t>
  </si>
  <si>
    <t>Indicador 9 Inspecciones diarias preoperacionales (IDP)</t>
  </si>
  <si>
    <t>No. Vehículos inspeccionados diariamente (#VID)</t>
  </si>
  <si>
    <t>No. Total de vehículos que trabajan diariamente (#TV)</t>
  </si>
  <si>
    <t>Indicador 10</t>
  </si>
  <si>
    <t>Indicador 10 Cumplimiento de plan mantenimiento preventivo de vehculos (CPMVh)</t>
  </si>
  <si>
    <t>No. De Actividades de mantenimiento preventivo ejecutadas x trimestre (MEVh)</t>
  </si>
  <si>
    <t>No. Total de actividades de mantenimentos preventivo programadas (MPVh)</t>
  </si>
  <si>
    <t>Indicador 11</t>
  </si>
  <si>
    <t>Indicador 11 Cumplimiento plan de formación en seguridad vial (CPF PESV)</t>
  </si>
  <si>
    <t>No. Total de capacitaciones en seguridad vial programadas (CPSV)</t>
  </si>
  <si>
    <t>No. De capacitaciones en seguridad vial ejecutadas (CESV)</t>
  </si>
  <si>
    <t>Indicador 12</t>
  </si>
  <si>
    <t>Indicador 12 Cobertura plan de formación en seguridad vial (CPF PESV)</t>
  </si>
  <si>
    <t>No. De colaboradores de la organización capacitados en seguridad vial (CFSV)</t>
  </si>
  <si>
    <t>No. Total de colaboradores de la organización (CT)</t>
  </si>
  <si>
    <t>Indicador 13</t>
  </si>
  <si>
    <t>Indicador 13 No comformidades auditoría cerradas (NCAC)</t>
  </si>
  <si>
    <t>No.  De comformidades gestionadas y cerradas (#NCG)</t>
  </si>
  <si>
    <t>No.  De no comformidades identificadas y analizadas (#NCI)</t>
  </si>
  <si>
    <t>Indicador 14</t>
  </si>
  <si>
    <t>Indicador 14 Programa de distracciones</t>
  </si>
  <si>
    <t>No. Actividades ejecutadas (AEDist)</t>
  </si>
  <si>
    <t>No. Actividades programadas (APDist)</t>
  </si>
  <si>
    <t>Indicador 15</t>
  </si>
  <si>
    <t>Indicador 15 Programa de sustancias psicoactivas</t>
  </si>
  <si>
    <t>No. Actividades ejecutadas (AESust)</t>
  </si>
  <si>
    <t>No. Actividades programadas (APSust)</t>
  </si>
  <si>
    <t>Indicador 16</t>
  </si>
  <si>
    <t>Indicador 16 Programa de actores vulnerables</t>
  </si>
  <si>
    <t>No. Actividades ejecutadas (AEAct)</t>
  </si>
  <si>
    <t>No. Actividades programadas (APAct)</t>
  </si>
  <si>
    <t>CÓLERA DEBIDO A VIBRIO CHOLERAE</t>
  </si>
  <si>
    <t>CÓLERA DEBIDO A VIBRIO CHOLERAE EL TOR</t>
  </si>
  <si>
    <t>CÓLERA SIN ESPECIFICACIÓN</t>
  </si>
  <si>
    <t>FIEBRE TIFOIDEA</t>
  </si>
  <si>
    <t>FIEBRE PARATIFOIDEA A</t>
  </si>
  <si>
    <t>FIEBRE PARATIFOIDEA B</t>
  </si>
  <si>
    <t>FIEBRE PARATIFOIDEA C</t>
  </si>
  <si>
    <t>FIEBRE PARATIFOIDEA DE TIPO NO ESPECIFICADO</t>
  </si>
  <si>
    <t>GASTROENTERITIS DEBIDA A SALMONELLA (SALMONELOSIS)</t>
  </si>
  <si>
    <t>SEPTICEMIA DEBIDA A SALMONELLA</t>
  </si>
  <si>
    <t>INFECCIÓN LOCALIZADA DEBIDA A SALMONELLA</t>
  </si>
  <si>
    <t>OTRAS SALMONELLAS</t>
  </si>
  <si>
    <t>SIN ESPECIFICACIÓN INFECCIÓN POR SALMONELA SAI (SALMONELOSIS SAI)</t>
  </si>
  <si>
    <t>SHIGELLA DYSENTERIAE INFECCIÓN POR SHIGELLA GRUPO A</t>
  </si>
  <si>
    <t>SHIGELLA FLEXNERI INFECCIÓN POR SHIGELLA GRUPO B</t>
  </si>
  <si>
    <t>SHIGELLA BOYDII INFECCIÓN POR SHIGELLA GRUPO C</t>
  </si>
  <si>
    <t>SHIGELLA SONNEI INFECCIÓN POR SHIGELLA GRUPO D</t>
  </si>
  <si>
    <t>OTRAS SHIGELLAS</t>
  </si>
  <si>
    <t>SHIGELLA SIN  ESPECIFICACIÓN</t>
  </si>
  <si>
    <t>INTOXICACIÓN ALIMENTARIA ESTAFILOCÓCICA</t>
  </si>
  <si>
    <t>BOTULISMO  INTOXICACIÓN ALIMENTARIA DEBIDA A CLOSTRIDIUM BOTULINUM</t>
  </si>
  <si>
    <t>INTOXICACIÓN ALIMENTARIA DEBIDA A CLOSTRIDIUM PERFRINGENS</t>
  </si>
  <si>
    <t>INTOXICACIÓN ALIMENTARIA DEBIDA A OTRAS ESPECIES DE CLOSTRIDIUM</t>
  </si>
  <si>
    <t>INTOXICACIÓN ALIMENTARIA DEBIDA A VIBRIO PARAHAEMOLYTICUS</t>
  </si>
  <si>
    <t>OTRA INTOXICACIÓN ALIMENTARIA BACTERIANA</t>
  </si>
  <si>
    <t>INTOXICACIÓN ALIMENTARIA SIN OTRA ESPECIFICACIÓN</t>
  </si>
  <si>
    <t>DISENTERIA AMIBIANA AGUDA SIN MENCIÓN DE ABCESO: AMIBIASIS AGUDA</t>
  </si>
  <si>
    <t>AMIBIASIS INTESTINAL CRÓNICA SIN MENCIÓN DE ABSCESO</t>
  </si>
  <si>
    <t>COLITIS AMIBIANA NO DISENTÉRICA</t>
  </si>
  <si>
    <t>ABSCESO AMIBIANO DEL HÍGADO</t>
  </si>
  <si>
    <t>ABSCESO AMIBIANO DEL PULMÓN</t>
  </si>
  <si>
    <t>ABSCESO AMIBIANO DEL ENCÉFALO</t>
  </si>
  <si>
    <t>ULCERACIÓN AMIBIANA DE LA PIEL</t>
  </si>
  <si>
    <t>INFECCIÓN AMIBIANA DE OTRAS LOCALIZACIONES</t>
  </si>
  <si>
    <t>AMIBIASIS NO ESPECIFICADA (AMIBIASIS SAI )</t>
  </si>
  <si>
    <t>OTRAS ENFERMEDADES INTESTINALES DEBIDAS A BALANTIDIASIS</t>
  </si>
  <si>
    <t>OTRAS ENFERMEDADES INTESTINALES DEBIDAS A GIARDIASIS</t>
  </si>
  <si>
    <t>OTRAS ENFERMEDADES INTESTINALES DEBIDAS A COCCIDIOSIS : INFECCIÓN POR ISOSPORA B</t>
  </si>
  <si>
    <t>TRICOMONIASIS INTESTINAL</t>
  </si>
  <si>
    <t>OTRAS ENFERMEDADES INTESTINALES DEBIDAS A PROTOZOARIOS</t>
  </si>
  <si>
    <t>OTRAS ENFERMEDADES INTESTINALES DEBIDAS A PROTOZOARIOS SIN ESPECIFICACIÓN</t>
  </si>
  <si>
    <t>INFECCIONES INTESTINALES DEBIDAS A ESCHERICHIA COLI</t>
  </si>
  <si>
    <t>INFECCIONES INTESTINALES DEBIDAS A ARIZONA</t>
  </si>
  <si>
    <t>INFECCIONES INTESTINALES DEBIDAS A AEROBACTER AEROGENES</t>
  </si>
  <si>
    <t>INFECCIONES INTESTINALES DEBIDAS A PROTEUS (MIRABILIS) (MORGANII)</t>
  </si>
  <si>
    <t>OTRAS BACTERIAS ESPECIFICADAS: ENTEROCOLITIS ESTAFILOCÓCICA</t>
  </si>
  <si>
    <t>ENTERITIS BACTERIANA SIN OTRA ESPECIFICACIÓN</t>
  </si>
  <si>
    <t>ENTERITIS DEBIDAS A VIRUS ESPECIFICADOS: ADENOVIRUS-ENTEROVIRUS</t>
  </si>
  <si>
    <t>OTROS ORGANISMOS NO CLASIFICADOS EN OTRA PARTE: ENTERITIS GASTROENTERITIS VÍRICA</t>
  </si>
  <si>
    <t>INFECCIÓN INSTESTINAL MAL DEFINIDA: COLITIS ENTERITIS Y GASTROENTERITIS INFECCIO</t>
  </si>
  <si>
    <t>INFECCIÓN INSTESTINAL MAL DEFINIDA: COLITIS ENTERITIS Y GASTROENTERITIS DE PRESU</t>
  </si>
  <si>
    <t>INFECCIÓN INSTESTINAL MAL DEFINIDA: DIARREA INFECCIOSA</t>
  </si>
  <si>
    <t>INFECCIÓN INSTESTINAL MAL DEFINIDA: DIARREA DE PRESUNTO ORIGEN INFECCIOSO</t>
  </si>
  <si>
    <t>COMPLEJO TUBERCULOSO PRIMARIO</t>
  </si>
  <si>
    <t>PLEURESÍA TUBERCULOSA EN TUBERCULOSIS PROGRESIVA PRIMARIA</t>
  </si>
  <si>
    <t>OTRA TUBERCULOSIS PROGRESIVA PRIMARIA</t>
  </si>
  <si>
    <t>TUBERCULOSIS SIN ESPECIFICACIÓN</t>
  </si>
  <si>
    <t>TUBERCULOSIS INFILTRATIVA DEL PULMÓN</t>
  </si>
  <si>
    <t>TUBERCULOSIS NODULAR DEL PULMÓN</t>
  </si>
  <si>
    <t>TUBERCULOSIS DEL PULMÓN CON CAVERNA</t>
  </si>
  <si>
    <t>TUBERCULOSIS DE LOS BRONQUIOS</t>
  </si>
  <si>
    <t>FIBROSIS TUBERCULOSA DEL PULMÓN</t>
  </si>
  <si>
    <t>BRONQUIECTASIA TUBERCULOSA</t>
  </si>
  <si>
    <t>NEUMONÍA TUBERCULOSA: CUALQUIER FORMA</t>
  </si>
  <si>
    <t>NEUMOTÓRAX TUBERCULOSO</t>
  </si>
  <si>
    <t>OTRA TUBERCULOSIS PULMONAR</t>
  </si>
  <si>
    <t>TUBERCULOSIS SIN ESPECIFICACIÓN: TUBERCULOSIS DEL PULMÓN SAI -TUBERCULOSIS RESPI</t>
  </si>
  <si>
    <t>PLEURESÍA TUBERCULOSA</t>
  </si>
  <si>
    <t>TUBERCULOSIS DE LOS GANGLIOS LINFÁTICOS INTRATORÁCICOS</t>
  </si>
  <si>
    <t>TUBERCULOSIS LIMITADA A LA TRÁQUEA O A LOS BRONQUIOS</t>
  </si>
  <si>
    <t>LARINGITIS TUBERCULOSA</t>
  </si>
  <si>
    <t>OTRAS TUBERCULOSIS</t>
  </si>
  <si>
    <t>MENINGITIS TUBERCULOSA (3204)*</t>
  </si>
  <si>
    <t>TUBERCULOMA DE LAS MENINGES (3492)*</t>
  </si>
  <si>
    <t>OTRAS TUBERCULOSIS: TUBERCULOSIS DEL SISTEMA NERVIOSO CENTRAL SAI</t>
  </si>
  <si>
    <t>TUBERCULOSIS DE LAS MENINGES Y DEL SISTEMA NERVIOSO CENTRAL SIN ESPECIFICACIÓN</t>
  </si>
  <si>
    <t>TUBERCULOSIS DE LOS INTESTINOS DEL PERITONEO Y DE LOS GANGLIOS MESENTÉRICOS</t>
  </si>
  <si>
    <t>TUBERCULOSIS DE LA COLUMNA VERTEBRAL</t>
  </si>
  <si>
    <t>TUBERCULOSIS DE LA CADERA</t>
  </si>
  <si>
    <t>TUBERCULOSIS DE LA RODILLA</t>
  </si>
  <si>
    <t>TUBERCULOSIS DE OTROS HUESOS</t>
  </si>
  <si>
    <t>TUBERCULOSIS DE OTRAS ARTICULACIONES</t>
  </si>
  <si>
    <t>TUBERCULOSIS DE LOS HUESOS Y DE LAS ARTICULACIONES SIN ESPECIFICACIÓN</t>
  </si>
  <si>
    <t>TUBERCULOSIS DEL RIÑÓN</t>
  </si>
  <si>
    <t>TUBERCULOSIS DE OTROS ÓRGANOS URINARIOS</t>
  </si>
  <si>
    <t>TUBERCULOSIS DEL EPIDÍDIMO (6049*)</t>
  </si>
  <si>
    <t>TUBERCULOSIS DE OTROS ÓRGANOS GENITALES MASCULINOS</t>
  </si>
  <si>
    <t>TUBERCULOSIS DE LOS ÓRGANOS GENITALES FEMENINOS</t>
  </si>
  <si>
    <t>TUBERCULOSIS DEL APARATO GENITOURINARIO SIN ESPECIFICACIÓN</t>
  </si>
  <si>
    <t>TUBERCULOSIS DE LA PIEL Y DEL TEJIDO CELULAR SUBCUTÁNEO</t>
  </si>
  <si>
    <t>ERITEMA NUDOSO CON REACCIÓN DE HIPERSENSIBILIDAD A LA TUBERCULOSIS</t>
  </si>
  <si>
    <t>TUBERCULOSIS EN GANGLIOS LINFÁTICOS PERIFÉRICOS</t>
  </si>
  <si>
    <t>TUBERCULOSIS DEL OJO</t>
  </si>
  <si>
    <t>TUBERCULOSIS DEL OÍDO</t>
  </si>
  <si>
    <t>TUBERCULOSIS DE LA GLÁNDULA TIROIDES</t>
  </si>
  <si>
    <t>TUBERCULOSIS DE LAS GLÁNDULAS SUPRARRENALES (2554*)</t>
  </si>
  <si>
    <t>TUBERCULOSIS DEL BAZO</t>
  </si>
  <si>
    <t>TUBERCULOSIS MILIAR AGUDA</t>
  </si>
  <si>
    <t>OTRAS TUBERCULOSIS MILIAR</t>
  </si>
  <si>
    <t>TUBERCULOSIS MILIAR SIN ESPECIFICACIÓN</t>
  </si>
  <si>
    <t>PESTE BUBÓNICA</t>
  </si>
  <si>
    <t>PESTE CELULOCUTÁNEA</t>
  </si>
  <si>
    <t>PESTE SEPTICÉMICA</t>
  </si>
  <si>
    <t>PESTE NEUMÓNICA PRIMARIA</t>
  </si>
  <si>
    <t>PESTE NEUMÓNICA SECUNDARIA</t>
  </si>
  <si>
    <t>PESTE NEUMÓNICA SIN ESPECIFICACIÓN</t>
  </si>
  <si>
    <t>OTRAS PESTES</t>
  </si>
  <si>
    <t>PESTE SIN ESPECIFICACIÓN</t>
  </si>
  <si>
    <t>TULAREMIA</t>
  </si>
  <si>
    <t>CARBUNCO (ÁNTRAX) CUTÁNEO</t>
  </si>
  <si>
    <t>CARBUNCO (ÁNTRAX) PULMONAR</t>
  </si>
  <si>
    <t>CARBUNCO (ÁNTRAX) GASTROINTESTINAL</t>
  </si>
  <si>
    <t>CARBUNCO (ÁNTRAX) SEPTICÉMICO</t>
  </si>
  <si>
    <t>OTRAS MANIFESTACIONES DE CARBUNCO (ÁNTRAX)</t>
  </si>
  <si>
    <t>CARBUNCO (ÁNTRAX) SIN ESPECIFICACIÓN</t>
  </si>
  <si>
    <t>BRUCELOSIS POR BRUCELLA MELITENSIS</t>
  </si>
  <si>
    <t>BRUCELOSIS POR BRUCELLA ABORTUS</t>
  </si>
  <si>
    <t>BRUCELOSIS POR BRUCELLA SUIS</t>
  </si>
  <si>
    <t>BRUCELOSIS POR BRUCELLA CANIS</t>
  </si>
  <si>
    <t>OTRAS BRUCELOSIS</t>
  </si>
  <si>
    <t>BRUCELOSIS SIN ESPECIFICACIÓN</t>
  </si>
  <si>
    <t>MUERMO</t>
  </si>
  <si>
    <t>MELIOIDOSIS</t>
  </si>
  <si>
    <t>FIEBRE POR MORDEDURA DE RATA ESPIRILAR</t>
  </si>
  <si>
    <t>FIEBRE POR MORDEDURA DE RATA ESTREPTOBACILAR</t>
  </si>
  <si>
    <t>FIEBRE POR MORDEDURA DE RATA SIN ESPECIFICACIÓN</t>
  </si>
  <si>
    <t>LISTERIOSIS: OTRAS ZOONOSIS BACTERIANAS</t>
  </si>
  <si>
    <t>INFECCIÓN POR ERYSIPELOTHRIX</t>
  </si>
  <si>
    <t>PASTEURELOSIS: OTRAS ZOONOSIS BACTERIANAS</t>
  </si>
  <si>
    <t>OTRAS ZOONOSIS BACTERIANAS</t>
  </si>
  <si>
    <t>ZOONOSIS BACTERIANAS SIN ESPECIFICACIÓN</t>
  </si>
  <si>
    <t>LEPRA LEPROMATOSA (TIPO L)</t>
  </si>
  <si>
    <t>LEPRA TUBERCULOIDE (TIPO T)</t>
  </si>
  <si>
    <t>LEPRA INDETERMINADA (GRUPO I)</t>
  </si>
  <si>
    <t>LEPRA DIMORFA (GRUPO D)</t>
  </si>
  <si>
    <t>OTRAS LEPRAS</t>
  </si>
  <si>
    <t>LEPRA SIN ESPECIFICACIÓN</t>
  </si>
  <si>
    <t>ENFERMEDADES DEBIDAS A OTRAS MICOBACTERIAS DE LOCALIZACIÓN PULMONAR</t>
  </si>
  <si>
    <t>ENFERMEDADES DEBIDAS A OTRAS MICOBACTERIAS DE LOCALIZACIÓN CUTÁNEA</t>
  </si>
  <si>
    <t>ENFERMEDADES DEBIDAS A OTRAS MICOBACTERIAS DE OTRAS LOCALIZACIONES</t>
  </si>
  <si>
    <t>ENFERMEDADES DEBIDAS A OTRAS MICOBACTERIAS DE LOCALIZACIÓN NO ESPECIFICADA</t>
  </si>
  <si>
    <t>DIFTERIA FAUCAL</t>
  </si>
  <si>
    <t>DIFTERIA NASOFARÍNGEA</t>
  </si>
  <si>
    <t>DIFTERIA NASAL ANTERIOR</t>
  </si>
  <si>
    <t>DIFTERIA LARÍNGEA</t>
  </si>
  <si>
    <t>OTRAS DIFTERIAS</t>
  </si>
  <si>
    <t>DIFTERIA SIN ESPECIFICACIÓN</t>
  </si>
  <si>
    <t>TOS FERINA POR BORDETELLA PERTUSSIS (B.PERTUSSIS)</t>
  </si>
  <si>
    <t>TOS FERINA POR BORDETELLA PARAPERTUSSIS (B.PARAPERTUSSIS)</t>
  </si>
  <si>
    <t>TOS FERINA POR OTROS ORGANISMOS ESPECIFICADOS</t>
  </si>
  <si>
    <t>TOS FERINA SIN ESPECIFICACIÓN</t>
  </si>
  <si>
    <t>ANGINA ESTREPTOCÓCICA</t>
  </si>
  <si>
    <t>ESCARLATINA</t>
  </si>
  <si>
    <t>ERISIPELA</t>
  </si>
  <si>
    <t>MENINGITIS MENINGOCÓCICA (3205*)</t>
  </si>
  <si>
    <t>ENCEFALITIS MENINGOCÓCICA (3234*)</t>
  </si>
  <si>
    <t>MENINGOCOCCEMIA</t>
  </si>
  <si>
    <t>SÍNDROME DE WATERHOUSE-FRIDERICHSEN MENINGOCÓCICO (2555*)</t>
  </si>
  <si>
    <t>CARDITIS MENINGOCÓCICA</t>
  </si>
  <si>
    <t>OTRA INFECCIÓN MENINGOCÓCICA</t>
  </si>
  <si>
    <t>INFECCIÓN MENINGOCÓCICA SAI</t>
  </si>
  <si>
    <t>TÉTANOS</t>
  </si>
  <si>
    <t>SEPTICEMIA ESTREPTOCÓCICA</t>
  </si>
  <si>
    <t>SEPTICEMIA ESTAFILOCÓCICA</t>
  </si>
  <si>
    <t>SEPTICEMIA NEUMOCÓCICA</t>
  </si>
  <si>
    <t>SEPTICEMIA DEBIDA A ANAERÓBIOS</t>
  </si>
  <si>
    <t>SEPTICEMIA DEBIDA A OTROS ORGANISMOS GRAMNEGATIVOS : SEPTICEMIA POR GRAMNEGATIVO</t>
  </si>
  <si>
    <t>OTRAS SEPTICEMIAS ESPECIFICADAS</t>
  </si>
  <si>
    <t>SEPTICEMIA NO ESPECIFICADA : SEPTICEMIA SAI</t>
  </si>
  <si>
    <t>ACTINOMICOSIS CUTÁNEA</t>
  </si>
  <si>
    <t>ACTINOMICOSIS PULMONAR</t>
  </si>
  <si>
    <t>ACTINOMICOSIS ABDOMINAL</t>
  </si>
  <si>
    <t>ACTINOMICOSIS CERVICOFACIAL</t>
  </si>
  <si>
    <t>ACTINOMICOSIS PIE DE MADURA</t>
  </si>
  <si>
    <t>ACTINOMICOSIS DE OTROS SITIOS ESPECIFICADOS</t>
  </si>
  <si>
    <t>ACTINOMICOSIS DE SITIO NO ESPECIFICADO: ACTINOMICOSIS SAI-MADUROCOMICOSIS SAI-NO</t>
  </si>
  <si>
    <t>GANGRENA GASEOSA</t>
  </si>
  <si>
    <t>OTRAS ENFERMEDADES BACTERIANAS: RINOSCLEROMA</t>
  </si>
  <si>
    <t>ENFERMEDAD DE WHIPPLE</t>
  </si>
  <si>
    <t>NECROBASILOSIS</t>
  </si>
  <si>
    <t>OTRAS ENFERMEDADES BACTERIANAS-PIOMIOSITIS TROPICAL+ (7280*)</t>
  </si>
  <si>
    <t>INFECCIÓN POR ESTREPTOCOCO</t>
  </si>
  <si>
    <t>INFECCIÓN POR ESTAFILOCOCO</t>
  </si>
  <si>
    <t>INFECCIÓN POR NEUMOCOCO</t>
  </si>
  <si>
    <t>INFECCIÓN POR BACILO DE FRIEDLANDER</t>
  </si>
  <si>
    <t>INFECCIÓN POR ESCHERICHIA COLI</t>
  </si>
  <si>
    <t>INFECCIÓN POR HAEMOPHILUS INFLUENZAE</t>
  </si>
  <si>
    <t>INFECCIÓN POR PROTEUS (MIRABILIS) (MORGANII)</t>
  </si>
  <si>
    <t>INFECCIÓN POR PSEUDOMONAS</t>
  </si>
  <si>
    <t>OTRAS INFECCIONES BACTERIANAS EN AFECCIONES CLASIFICADAS EN OTRA PARTE Y DE SITI</t>
  </si>
  <si>
    <t>INFECCIONES BACTERIANAS EN AFECCIONES CLASIFICADAS EN OTRA PARTE Y SIN  ESPECIFI</t>
  </si>
  <si>
    <t>ESTADO DE INFECCIÓN ASINTOMÁTICA POR VIH</t>
  </si>
  <si>
    <t>ENFERMEDAD POR VIH RESULTANTE EN ENFERMEDADES INFECCIOSAS Y PARASITARIAS</t>
  </si>
  <si>
    <t>ENFERMEDAD POR VIH RESULTANTE EN INFECCIÓN POR CITOMEGALOVIRUS</t>
  </si>
  <si>
    <t>ENFERMEDAD POR VIH RESULTANTE EN CANDIDIASIS</t>
  </si>
  <si>
    <t>ENFERMEDAD POR VIH RESULTANTE EN NEUMONÍA POR PNEUMOCYSTIS CARINII</t>
  </si>
  <si>
    <t>ENFERMEDAD POR VIH RESULTANTE EN INFECCIONES MÚLTIPLES</t>
  </si>
  <si>
    <t>ENFERMEDAD POR VIH RESULTANTE EN TUMORES MALIGNOS</t>
  </si>
  <si>
    <t>ENFERMEDAD POR VIH RESULTANTE EN SARCOMA DE KAPOSI</t>
  </si>
  <si>
    <t>ENFERMEDAD POR VIH RESULTANTE EN LINFOMA DE BURKITT</t>
  </si>
  <si>
    <t>ENFERMEDAD POR VIH RESULTANTE EN TUMORES MALIGNOS MÚLTIPLES</t>
  </si>
  <si>
    <t>ENFERMEDAD POR VIH RESULTANTES EN OTRAS ENFERMEDADES ESPECIFICADAS</t>
  </si>
  <si>
    <t>ENFERMEDAD POR VIH RESULTANTE EN ENCEFALOPATÍA: DEMENCIA DEBIDA A VIH</t>
  </si>
  <si>
    <t>ENFERMEDAD POR VIH RESULTANTE EN NEUMONITIS LINFOIDE INTERSTICIAL</t>
  </si>
  <si>
    <t>ENFERMEDAD POR VIH RESULTANTE EN SÍNDROME CAQUÉCTICO</t>
  </si>
  <si>
    <t>ENFERMEDAD POR VIH RESULTANTE EN ENFERMEDADES MÚLTIPLES CLASIFICADAS EN OTRA PAR</t>
  </si>
  <si>
    <t>ENFERMEDAD POR VIH RESULTANTE EN OTRAS AFECCIONES</t>
  </si>
  <si>
    <t>SÍNDROME DE INFECCIÓN AGUDA DEBIDA A VIH</t>
  </si>
  <si>
    <t>ENFERMEDAD POR VIH RESULTANTE EN LINFADENOPATÍA GENERALIZADA (PERSISTENTE)</t>
  </si>
  <si>
    <t>ENFERMEDAD POR VIH RESULTANTE EN ANORMALIDADES INMUNOLÓGICAS Y HEMATOLÓGICAS, NO</t>
  </si>
  <si>
    <t>ENFERMEDAD POR VIH SIN OTRA ESPECIFICACIÓN</t>
  </si>
  <si>
    <t>POLIOMIELITIS AGUDA PARALÍTICA ESPECIFICADA COMO BULBAR (3232*)</t>
  </si>
  <si>
    <t>POLIOMIELITIS AGUDA CON OTRA PARÁLISIS (3232*)</t>
  </si>
  <si>
    <t>POLIOMIELITIS AGUDA NO PARALÍTICA (3232*)</t>
  </si>
  <si>
    <t>POLIOMIELITIS AGUDA SIN OTRA ESPECIFICACIÓN (3232*)</t>
  </si>
  <si>
    <t>INFECCIÓN DEL SISTEMA NERVIOSO CENTRAL POR VIRUS LENTO: KURU (3230*)</t>
  </si>
  <si>
    <t>INFECCIÓN DEL SISTEMA NERVIOSO CENTRAL POR VIRUS LENTO: ENFERMEDAD DE JAKOB-CREU</t>
  </si>
  <si>
    <t>INFECCIÓN DEL SISTEMA NERVIOSO CENTRAL POR VIRUS LENTO: PANENCEFALITIS ESCLEROSA</t>
  </si>
  <si>
    <t>INFECCIÓN DEL SISTEMA NERVIOSO CENTRAL POR VIRUS LENTO: LEUCO ENCEFALOPATÍA MULT</t>
  </si>
  <si>
    <t>OTRA INFECCIÓN DEL SISTEMA NERVIOSO CENTRAL POR VIRUS LENTO</t>
  </si>
  <si>
    <t>INFECCIÓN DEL SISTEMA NERVIOSO CENTRAL POR VIRUS LENTO SIN ESPECIFICACIÓN</t>
  </si>
  <si>
    <t>MENINGITIS DEBIDA A ENTEROVIRUS : VIRUS COXSACKIE (3211*)</t>
  </si>
  <si>
    <t>MENINGITIS DEBIDA A ENTEROVIRUS : VIRUS ECHO (3212*)</t>
  </si>
  <si>
    <t>MENINGITIS DEBIDA A OTROS ENTEROVIRUS (3217*)</t>
  </si>
  <si>
    <t>MENINGITIS DEBIDA A ENTEROVIRUS SIN ESPECIFICACIÓN (3217*) MENINGITIS VÍRICA SAI</t>
  </si>
  <si>
    <t>OTRAS ENFERMEDADES DEL SISTEMA NERVIOSO CENTRAL DEBIDAS  A ENTEROVIRUS</t>
  </si>
  <si>
    <t>CORIOMENINGITIS LINFOCÍTICA (3216*)</t>
  </si>
  <si>
    <t>MENINGITIS DEBIDA A ADENOVIRUS (3217*)</t>
  </si>
  <si>
    <t>OTRAS ENFERMEDADES VÍRICAS DEL SISTEMA NERVIOSO CENTRAL NO TRANSMITIDAS POR ARTR</t>
  </si>
  <si>
    <t>ENFERMEDADES VÍRICAS DEL SISTEMA NERVIOSO CENTRAL NO TRANSMITIDAS POR ARTRÓPODOS</t>
  </si>
  <si>
    <t>VARIOLA MAJOR</t>
  </si>
  <si>
    <t>VIRUELA ALASTRIM</t>
  </si>
  <si>
    <t>VIRUELA MODIFICADA</t>
  </si>
  <si>
    <t>VIRUELA SIN ESPECIFICACIÓN</t>
  </si>
  <si>
    <t>VACUNA</t>
  </si>
  <si>
    <t>SEUDOVACUNA</t>
  </si>
  <si>
    <t>DERMATITIS PUSTULOSA CONTAGIOSA</t>
  </si>
  <si>
    <t>PARAVACUNA SIN OTRA ESPECIFICACIÓN</t>
  </si>
  <si>
    <t>VARICELA</t>
  </si>
  <si>
    <t>HERPES ZOSTER CON MENINGITIS (3213*)</t>
  </si>
  <si>
    <t>HERPES ZOSTER CON OTRAS COMPLICACIONES DEL SISTEMA NERVIOSO</t>
  </si>
  <si>
    <t>HERPES ZOSTER CON COMPLICACIONES OFTÁLMICAS</t>
  </si>
  <si>
    <t>HERPES ZOSTER CON OTRAS COMPLICACIONES</t>
  </si>
  <si>
    <t>HERPES ZOSTER CON COMPLICACIONES NO ESPECIFICADAS</t>
  </si>
  <si>
    <t>HERPES ZOSTER SIN MENCIÓN DE COMPLICACIÓN</t>
  </si>
  <si>
    <t>HERPES SIMPLE ECZEMA HERPÉTICO</t>
  </si>
  <si>
    <t>HERPES GENITAL</t>
  </si>
  <si>
    <t>GINGIVOSTOMATITIS HERPÉTICA</t>
  </si>
  <si>
    <t>MENINGOENCEFALITIS HERPÉTICA (3234*)</t>
  </si>
  <si>
    <t>HERPES SIMPLE CON COMPLICACIONES OFTÁLMICAS</t>
  </si>
  <si>
    <t>SEPTICEMIA HERPÉTICA</t>
  </si>
  <si>
    <t>PARONIQUIA HERPÉTICA</t>
  </si>
  <si>
    <t>HERPES SIMPLE CON OTRAS COMPLICACIONES</t>
  </si>
  <si>
    <t>HERPES SIMPLE CON COMPLICACIÓN NO ESPECIFICADA</t>
  </si>
  <si>
    <t>HERPES SIMPLE SIN MENCIÓN DE COMPLICACIÓN</t>
  </si>
  <si>
    <t>ENCEFALITIS POSARAMPIONOSA (3236*)</t>
  </si>
  <si>
    <t>NEUMONÍA POSARAMPIONOSA (4840*)</t>
  </si>
  <si>
    <t>OTITIS POSARAMPIONOSA (3820*)</t>
  </si>
  <si>
    <t>SARAMPIÓN CON OTRAS COMPLICACIONES</t>
  </si>
  <si>
    <t>SARAMPIÓN CON COMPLICACIONES NO ESPECIFICADAS</t>
  </si>
  <si>
    <t>SARAMPIÓN SIN MENCIÓN DE COMPLICACIÓN</t>
  </si>
  <si>
    <t>RUBÉOLA CON COMPLICACIONES NEUROLÓGICAS</t>
  </si>
  <si>
    <t>RUBÉOLA CON OTRAS COMPLICACIONES</t>
  </si>
  <si>
    <t>RUBÉOLA CON COMPLICACIONES NO ESPECIFICADAS</t>
  </si>
  <si>
    <t>RUBÉOLA SIN MENCIÓN DE COMPLICACIÓN</t>
  </si>
  <si>
    <t>ERITEMA INFECCIOSO</t>
  </si>
  <si>
    <t>OTROS EXANTEMAS VÍRICOS</t>
  </si>
  <si>
    <t>OTROS EXANTEMAS VÍRICOS SIN ESPECIFICACIÓN</t>
  </si>
  <si>
    <t>FIEBRE AMARILLA SELVÁTICA</t>
  </si>
  <si>
    <t>FIEBRE AMARILLA URBANA</t>
  </si>
  <si>
    <t>FIEBRE AMARILLA SIN ESPECIFICACIÓN</t>
  </si>
  <si>
    <t>DENGUE CLÁSICO</t>
  </si>
  <si>
    <t>DENGUE HEMORRÁGICO</t>
  </si>
  <si>
    <t>ENCEFALITIS VÍRICAS TRANSMITIDAS POR MOSQUITOS: ENCEFALITIS TIPO JAPONÉS (3233*)</t>
  </si>
  <si>
    <t>ENCEFALITIS VÍRICAS TRANSMITIDAS POR MOSQUITOS: ENCEFALITIS EQUINA DEL OESTE (32</t>
  </si>
  <si>
    <t>ENCEFALITIS VÍRICAS TRANSMITIDAS POR MOSQUITOS: ENCEFALITIS EQUINA DEL ESTE (323</t>
  </si>
  <si>
    <t>ENCEFALITIS VÍRICAS TRANSMITIDAS POR MOSQUITOS: ENCEFALITIS TIPO SAN LUIS (3233*</t>
  </si>
  <si>
    <t>ENCEFALITIS VÍRICAS TRANSMITIDAS POR MOSQUITOS: ENCEFALITIS AUSTRALIANA (3233*)</t>
  </si>
  <si>
    <t>ENCEFALITIS VÍRICAS TRANSMITIDAS POR MOSQUITOS: ENCEFALITIS POR VIRUS DE CALIFOR</t>
  </si>
  <si>
    <t>OTRAS ENCEFALITIS VÍRICAS TRANSMITIDAS POR MOSQUITOS (3233*)</t>
  </si>
  <si>
    <t>ENCEFALITIS VÍRICAS TRANSMITIDAS POR MOSQUITOS SIN ESPECIFICACIÓN (3233*)</t>
  </si>
  <si>
    <t>ENCEFALITIS VÍRICAS TRANSMITIDAS POR GARRAPATAS: ENCEFALITIS TIPO RUSO PRIMAVERO</t>
  </si>
  <si>
    <t>ENCEFALITIS VÍRICAS TRANSMITIDAS POR GARRAPATAS: ENCEFALOMIELITIS OVINA (3233*)</t>
  </si>
  <si>
    <t>ENCEFALITIS VÍRICAS TRANSMITIDAS POR GARRAPATAS: ENCEFALITIS DE EUROPA CENTRAL (</t>
  </si>
  <si>
    <t>OTRAS ENCEFALITIS VÍRICAS TRANSMITIDAS POR GARRAPATAS</t>
  </si>
  <si>
    <t>ENCEFALITIS VÍRICAS TRANSMITIDAS POR GARRAPATAS SIN ESPECIFICACIÓN (3233*)</t>
  </si>
  <si>
    <t>ENCEFALITIS VÍRICAS TRANSMITIDAS POR OTROS ARTRÓPODOS Y POR LOS NO ESPECIFICADOS</t>
  </si>
  <si>
    <t>FIEBRE HEMORRÁGICA DE CRIMEA</t>
  </si>
  <si>
    <t>FIEBRE HEMORRÁGICA DE OMSK</t>
  </si>
  <si>
    <t>ENFERMEDAD DE LA SELVA DE KYASANUR</t>
  </si>
  <si>
    <t>OTRAS FIEBRES HEMORRÁGICAS TRANSMITIDAS POR GARRAPATAS</t>
  </si>
  <si>
    <t>FIEBRES HEMORRÁGICAS TRANSMITIDAS POR MOSQUITOS</t>
  </si>
  <si>
    <t>OTRAS FIEBRES HEMORRÁGICAS TRANSMITIDAS POR ARTRÓPODOS</t>
  </si>
  <si>
    <t>OTRAS FIEBRES HEMORRÁGICAS TRANSMITIDAS POR ARTRÓPODOS SIN ESPECIFICACIÓN</t>
  </si>
  <si>
    <t>FIEBRE FLEBOTOMA</t>
  </si>
  <si>
    <t>FIEBRE TRASMITIDA POR GARRAPATAS</t>
  </si>
  <si>
    <t>FIEBRE EQUINA VENEZOLANA</t>
  </si>
  <si>
    <t>OTRAS FIEBRES TRASMITIDAS POR MOSQUITOS</t>
  </si>
  <si>
    <t>OTRAS ENFERMEDADES VÍRICAS TRANSMITIDAS POR ARTRÓPODOS</t>
  </si>
  <si>
    <t>OTRAS ENFERMEDADES VÍRICAS TRASMITIDAS POR ARTRÓPODOS SIN ESPECIFICACIÓN</t>
  </si>
  <si>
    <t>HEPATITIS VÍRICA A CON COMA HEPÁTICO (5731*)</t>
  </si>
  <si>
    <t>HEPATITIS VÍRICA A SIN MENCIÓN DE COMA HEPÁTICO (5731*)</t>
  </si>
  <si>
    <t>HEPATITIS VÍRICA B CON COMA HEPÁTICO (5731*)</t>
  </si>
  <si>
    <t>HEPATITIS VÍRICA B SIN MENCIÓN DE COMA HEPÁTICO (5731*)</t>
  </si>
  <si>
    <t>OTRAS HEPATITIS VÍRICAS ESPECIFICADAS CON COMA HEPÁTICO (5731*)</t>
  </si>
  <si>
    <t>HEPATITIS VÍRICA NO ESPECIFICADA CON COMA HEPÁTICO (5731*)</t>
  </si>
  <si>
    <t>HEPATITIS VÍRICA NO ESPECIFICADA SIN MENCIÓN DE COMA HEPÁTICO (5731*): HEPATITIS</t>
  </si>
  <si>
    <t>RABIA SELVATICA</t>
  </si>
  <si>
    <t>RABIA URBANA</t>
  </si>
  <si>
    <t>RABIA SIN OTRA ESPECIFICACION</t>
  </si>
  <si>
    <t>ORQUITIS URLIANA (6049*)</t>
  </si>
  <si>
    <t>MENINGITIS URLIANA (3215*)</t>
  </si>
  <si>
    <t>ENCEFALITIS URLIANA (3234*): MENINGOENCEFALITIS URLIANA</t>
  </si>
  <si>
    <t>PANCREATITIS URLIANA (5770*)</t>
  </si>
  <si>
    <t>FIEBRE URLIANA CON OTRAS COMPLICACIONES</t>
  </si>
  <si>
    <t>FIEBRE URLIANA CON COMPLICACIONES NO ESPECIFICADAS</t>
  </si>
  <si>
    <t>FIEBRE URLIANA SIN MENCIÓN DE COMPLICACIONES (PAROTIDITIS EPIDÉMICA) (PAROTIDITI</t>
  </si>
  <si>
    <t>ORNITOSIS: FIEBRE DE LOS LOROS</t>
  </si>
  <si>
    <t>HERPANGINA: FARINGITIS VESICULOSA</t>
  </si>
  <si>
    <t>PLEURODINIA EPIDÉMICA</t>
  </si>
  <si>
    <t>CARDITIS COXSACKIE</t>
  </si>
  <si>
    <t>ESTOMATITIS VESICULOSA CON EXANTEMA</t>
  </si>
  <si>
    <t>OTRAS ENFERMEDADES ESPECIFICADAS DEBIDAS A VIRIS COXSACKIE</t>
  </si>
  <si>
    <t>MONONUCLEOSIS INFECCIOSA</t>
  </si>
  <si>
    <t>TRACOMA FASE INICIAL</t>
  </si>
  <si>
    <t>TRACOMA FASE ACTIVA</t>
  </si>
  <si>
    <t>TRACOMA SIN ESPECIFICACIÓN: TRACOMA SAI</t>
  </si>
  <si>
    <t>CONJUNTIVITIS DE INCLUSIÓN (3720*)</t>
  </si>
  <si>
    <t>QUERATOCONJUNTIVITIS EPIDÉMICA (3704*)</t>
  </si>
  <si>
    <t>FIEBRE FARINGOCONJUNTIVAL (3720*): FARINGOCONJUNTIVITIS VÍRICA</t>
  </si>
  <si>
    <t>OTRAS CONJUNTIVITIS ADENOVÍRICAS (3720*):  CONJUNTIVITIS FOLICULAR ADENOVÍRICA A</t>
  </si>
  <si>
    <t>CONJUNTIVITIS HEMORRÁGICA EPIDÉMICA (3720*)</t>
  </si>
  <si>
    <t>OTRAS CONJUNTIVITIS VÍRICAS: CONJUNTIVITIS DE NEWCASTLE (3720*)</t>
  </si>
  <si>
    <t>OTRAS ENFERMEDADES DE LA CONJUNTIVA DEBIDAS A VIRUS Y CLAMIDIAS SIN ESPECIFICACI</t>
  </si>
  <si>
    <t>MOLUSCO CONTAGIOSO</t>
  </si>
  <si>
    <t>VERRUGAS VÍRICAS</t>
  </si>
  <si>
    <t>FIEBRE SUDATORIA</t>
  </si>
  <si>
    <t>ENFERMEDAD POR RASGUÑO DE GATO</t>
  </si>
  <si>
    <t>FIEBRE AFTOSA</t>
  </si>
  <si>
    <t>ENFERMEDAD DE INCLUSIONES CITOMEGÁLICAS</t>
  </si>
  <si>
    <t>NEFROSONEFRITIS HEMORRÁGICA (5818*)</t>
  </si>
  <si>
    <t>FIEBRE HEMORRÁGICA POR ARENAVIRUS</t>
  </si>
  <si>
    <t>OTRAS ENFERMEDADES DEBIDAS A VIRUS Y CLAMIDIAS</t>
  </si>
  <si>
    <t>ADENOVIRUS</t>
  </si>
  <si>
    <t>VIRUS ECHO</t>
  </si>
  <si>
    <t>VIRUS COXSACKIE</t>
  </si>
  <si>
    <t>RINOVIRUS</t>
  </si>
  <si>
    <t>VIRUS DEL PAPILOMA HUMANO</t>
  </si>
  <si>
    <t>INFECCIONES DEBIDAS A RETROVIRUS NO CLASIFICADAS EN OTRA PARTE</t>
  </si>
  <si>
    <t>HANTAVIRUS</t>
  </si>
  <si>
    <t>OTRAS INFECCIONES VÍRICAS EN AFECCIONES CLASIFICADAS EN OTRA PARTE Y DE SITIO NO</t>
  </si>
  <si>
    <t>INFECCIONES VÍRICAS SIN ESPECIFICACIÓN : INFECCIÓN VÍRICA SAI</t>
  </si>
  <si>
    <t>TIFUS (EPIDÉMICO) TRANSMITIDO POR PIOJOS</t>
  </si>
  <si>
    <t>TIFUS (ENDÉMICO) MURINO</t>
  </si>
  <si>
    <t>ENFERMEDAD DE BRILL</t>
  </si>
  <si>
    <t>TIFUS TRANSMITIDO POR ÁCAROS</t>
  </si>
  <si>
    <t>TIFUS SIN ESPECIFICACIÓN: TIFUS SAI</t>
  </si>
  <si>
    <t>FIEBRES MACULOSAS</t>
  </si>
  <si>
    <t>FIEBRE BOTONOSA</t>
  </si>
  <si>
    <t>FIEBRE DEL NORTE DEL ASIA TRANSMITIDA POR GARRAPATAS</t>
  </si>
  <si>
    <t>TIFUS DE QUEENSLAND TRANSMITIDO POR GARRAPATAS</t>
  </si>
  <si>
    <t>OTRAS RICKETTSIOSIS TRANSMITIDAS POR GARRAPATAS</t>
  </si>
  <si>
    <t>RICKETTSIOSIS TRANSMITIDAS POR GARRAPATAS SIN ESPECIFICACIÓN: TIFUS TRANSMITIDOS</t>
  </si>
  <si>
    <t>FIEBRE Q</t>
  </si>
  <si>
    <t>FIEBRE DE LAS TRINCHERAS</t>
  </si>
  <si>
    <t>RICKETTSIOSIS VESICULOSA</t>
  </si>
  <si>
    <t>OTRAS RICKETTSIOSIS VARIOLIFORME</t>
  </si>
  <si>
    <t>OTRAS RICKIETTSIOSIS SIN ESPECIFICACIÓN</t>
  </si>
  <si>
    <t>PALUDISMO POR PLASMODIUM FALCIPARUM (TERCIANA MALIGNA)</t>
  </si>
  <si>
    <t>PALUDISMO POR PLASMODIUM VIVAX (TERCIANA BENIGNA)</t>
  </si>
  <si>
    <t>PALUDISMO POR PLASMODIUM MALARIE (CUARTANA)</t>
  </si>
  <si>
    <t>PALUDISMO POR PLASMODIUM OVALE</t>
  </si>
  <si>
    <t>OTROS TIPOS DE PALUDISMO</t>
  </si>
  <si>
    <t>PALUDISMO MIXTO</t>
  </si>
  <si>
    <t>PALUDISMO SIN ESPECIFICACIÓN: MALARIA SAI-PALUDISMO SAI</t>
  </si>
  <si>
    <t>PALUDISMO INDUCIDO</t>
  </si>
  <si>
    <t>PALUDISMO: FIEBRE HEMOGLOBINÚRICA</t>
  </si>
  <si>
    <t>OTRAS COMPLICACIONES PERNICIOSAS DEL PALUDISMO</t>
  </si>
  <si>
    <t>LEISHMANIASIS VISCERAL</t>
  </si>
  <si>
    <t>LEISHMANIASIS CUTÁNEA URBANA</t>
  </si>
  <si>
    <t>LEISHMANIASIS CUTÁNEA DEL DESIERTO ASIÁTICO</t>
  </si>
  <si>
    <t>LEISHMANIASIS CUTÁNEA ETIOPE</t>
  </si>
  <si>
    <t>LEISHMANIASIS CUTÁNEA AMERICANA</t>
  </si>
  <si>
    <t>LEISHMANIASIS MUCOCUTÁNEA (AMERICANA)</t>
  </si>
  <si>
    <t>LEISHMANIASIS SIN ESPECIFICACIÓN</t>
  </si>
  <si>
    <t>CARDIOPATÍA CHAGÁSICA (4256*)</t>
  </si>
  <si>
    <t>ENFERMEDAD DE CHAGAS QUE AFECTA OTRO ÓRGANO</t>
  </si>
  <si>
    <t>ENFERMEDAD DE CHAGAS SIN MENCIÓN DE ÓRGANO AFECTADO</t>
  </si>
  <si>
    <t>TRIPANOSOMIASIS GAMBIENSE</t>
  </si>
  <si>
    <t>TRIPANOSOMIASIS RODESIENSE</t>
  </si>
  <si>
    <t>TRIPANOSOMIASIS ÁFRICANA SIN OTRA ESPECIFICACIÓN</t>
  </si>
  <si>
    <t>TRIPANOSOMIASIS SIN ESPECIFICACIÓN</t>
  </si>
  <si>
    <t>FIEBRE RECURRENTE TRANSMITIDA POR PIOJOS</t>
  </si>
  <si>
    <t>FIEBRE RECURRENTE TRANSMITIDA POR GARRAPATAS</t>
  </si>
  <si>
    <t>FIEBRE RECURRENTE SIN ESPECIFICACIÓN</t>
  </si>
  <si>
    <t>OTRAS ENFERMEDADES TRANSMITIDAS POR ARTRÓPODOS: BARTONELOSIS</t>
  </si>
  <si>
    <t>OTRAS ENFERMEDADES TRANSMITIDAS POR ARTRÓPODOS</t>
  </si>
  <si>
    <t>OTRAS ENFERMEDADES TRANSMITIDAS POR ARTRÓPODOS SIN ESPECIFICACIÓN</t>
  </si>
  <si>
    <t>SÍFILIS CONGÉNITA PRECOZ SINTOMÁTICA</t>
  </si>
  <si>
    <t>SÍFILIS CONGÉNITA PRECOZ LACTENTE</t>
  </si>
  <si>
    <t>SÍFILIS CONGÉNITA PRECOZ SIN OTRA ESPECIFICACIÓN: SÍFILIS CONGÉNITA SAI</t>
  </si>
  <si>
    <t>QUERATITIS INTERSTICIAL SIFILÍTICA (3705*)</t>
  </si>
  <si>
    <t>NEUROSÍFILIS JUVENIL</t>
  </si>
  <si>
    <t>OTRAS FORMAS DE SÍFILIS CONGÉNITA TARDÍA SINTOMÁTICA</t>
  </si>
  <si>
    <t>SÍFILIS CONGÉNITA TARDÍA LACTENTE</t>
  </si>
  <si>
    <t>SÍFILIS CONGÉNITA TARDÍA SIN OTRA ESPECIFICACIÓN: SÍFILIS CONGÉNITA SAI A LA EDA</t>
  </si>
  <si>
    <t>SÍFILIS CONGÉNITA SIN ESPECIFICACIÓN</t>
  </si>
  <si>
    <t>SÍFILIS  GENITAL (PRIMARIA)</t>
  </si>
  <si>
    <t>SÍFILIS PRIMARIA ANAL</t>
  </si>
  <si>
    <t>OTRA SÍFILIS PRIMARIA</t>
  </si>
  <si>
    <t>SÍFILIS SECUNDARIA DE LA PIEL Y DE LAS MUCOSAS</t>
  </si>
  <si>
    <t>ADENOPATÍA DEBIDA A SÍFILIS SECUNDARIA</t>
  </si>
  <si>
    <t>UVEÍTIS DEBIDA A SÍFILIS SECUNDARIA</t>
  </si>
  <si>
    <t>SÍFILIS SECUNDARIA DE LAS VÍSCERAS Y DE LOS HUESOS</t>
  </si>
  <si>
    <t>RECIDIVA DE SÍFILIS SECUNDARIA</t>
  </si>
  <si>
    <t>OTRAS FORMAS DE SÍFILIS SECUNDARIA</t>
  </si>
  <si>
    <t>SÍFILIS SECUNDARIA SIN ESPECIFICACIÓN</t>
  </si>
  <si>
    <t>SÍFILIS PRECOZ LATENTE RECIDIVA SEROLÓGICA DESPUÉS DEL TRATAMIENTO</t>
  </si>
  <si>
    <t>SÍFILIS PRECOZ LATENTE SIN OTRA ESPECIFICACIÓN</t>
  </si>
  <si>
    <t>ANEURISMA DE LA AORTA ESPECIFICADO COMO SIFILÍTICO (4417*)</t>
  </si>
  <si>
    <t>AORTITIS SIFILÍTICA (4477*)</t>
  </si>
  <si>
    <t>ENDOCARDITIS SIFILÍTICA (424-*)</t>
  </si>
  <si>
    <t>OTRAS SÍFILIS CARDIOVASCULAR</t>
  </si>
  <si>
    <t>SÍFILIS CARDIOVASCULAR SIN ESPECIFICACIÓN</t>
  </si>
  <si>
    <t>NEUROSÍFILIS: TABES DORSAL</t>
  </si>
  <si>
    <t>NEUROSÍFILIS: PARÁLISIS GENERAL PROGRESIVA</t>
  </si>
  <si>
    <t>MENINGITIS SIFILÍTICA (3207*)</t>
  </si>
  <si>
    <t>NEUROSÍFILIS ASINTOMÁTICA</t>
  </si>
  <si>
    <t>OTRAS NEUROSÍFILIS</t>
  </si>
  <si>
    <t>NEUROSÍFILIS SIN ESPECIFICACIÓN</t>
  </si>
  <si>
    <t>OTRAS FORMAS DE SÍFILIS TARDÍA CON SÍNTOMAS</t>
  </si>
  <si>
    <t>SÍFILIS TARDÍA LATENTE</t>
  </si>
  <si>
    <t>SÍFILIS TARDÍA SIN OTRA ESPECIFICACIÓN</t>
  </si>
  <si>
    <t>SÍFILIS LATENTE SIN OTRA ESPECIFICACIÓN</t>
  </si>
  <si>
    <t>SÍFILIS SIN ESPECIFICACIÓN</t>
  </si>
  <si>
    <t>INFECCIONES GONOCÓCICAS DEL TRACTO GENITOURINARIO INFERIOR AGUDAS</t>
  </si>
  <si>
    <t>INFECCIONES GONOCÓCICAS DEL TRACTO GENITOURINARIO SUPERIOR AGUDAS</t>
  </si>
  <si>
    <t>INFECCIONES GONOCÓCICAS DEL TRACTO GENITOURINARIO INFERIOR CRÓNICAS</t>
  </si>
  <si>
    <t>INFECCIONES GONOCÓCICAS DEL TRACTO GENITOURINARIO SUPERIOR CRÓNICAS</t>
  </si>
  <si>
    <t>INFECCIONES GONOCÓCICAS DEL OJO</t>
  </si>
  <si>
    <t>INFECCIONES GONOCÓCICAS DE LAS ARTICULACIONES</t>
  </si>
  <si>
    <t>INFECCIONES GONOCÓCICAS DE LA FARÍNGE</t>
  </si>
  <si>
    <t>INFECCIONES GONOCÓCICAS DEL ANO Y DEL RECTO</t>
  </si>
  <si>
    <t>INFECCIONES GONOCÓCICAS DE OTROS SITIOS</t>
  </si>
  <si>
    <t>CHANCRO BLANDO</t>
  </si>
  <si>
    <t>LINFOGRANULOMA VENÉREO</t>
  </si>
  <si>
    <t>GRANULOMA INGUINAL</t>
  </si>
  <si>
    <t>ENFERMEDAD DE REITER</t>
  </si>
  <si>
    <t>OTRAS URETRITIS NO GONOCÓCICAS</t>
  </si>
  <si>
    <t>OTRAS ENFERMEDADES VENÉREAS</t>
  </si>
  <si>
    <t>OTRAS ENFERMEDADES VENÉREAS SIN ESPECIFICACIÓN</t>
  </si>
  <si>
    <t>LEPTOSPIROSIS ICTEROHEMORRÁGICA</t>
  </si>
  <si>
    <t>OTRAS LEPTOSPIROSIS</t>
  </si>
  <si>
    <t>LEPTOSPIROSIS SIN ESPECIFICACIÓN</t>
  </si>
  <si>
    <t>ANGINA DE VICENT</t>
  </si>
  <si>
    <t>FRAMBESIA: LESIONES INICIALES</t>
  </si>
  <si>
    <t>FRAMBESIA: LESIONES PAPILOMATOSAS MÚLTIPLES</t>
  </si>
  <si>
    <t>FRAMBESIA: OTRAS LESIONES PRECOCES DE LA PIEL</t>
  </si>
  <si>
    <t>FRAMBESIA: HIPERQUERATOSIS</t>
  </si>
  <si>
    <t>FRAMBESIA: GOMA Y ÚLCERAS</t>
  </si>
  <si>
    <t>FRAMBESIA: GANGOSA</t>
  </si>
  <si>
    <t>FRAMBESIA: LESIONES DE LOS HUESOS Y DE LAS ARTICULACIONES</t>
  </si>
  <si>
    <t>OTRAS MANIFESTACIONES DE FRAMBESIA</t>
  </si>
  <si>
    <t>FRAMBESIA LATENTE</t>
  </si>
  <si>
    <t>FRAMBESIA SIN ESPECIFICACIÓN</t>
  </si>
  <si>
    <t>PINTA: LESIÓN PRIMARIA</t>
  </si>
  <si>
    <t>PINTA: LESIONES INTERMEDIAS</t>
  </si>
  <si>
    <t>PINTA: LESIONES TARDÍAS</t>
  </si>
  <si>
    <t>PINTA: LESIONES MIXTAS</t>
  </si>
  <si>
    <t>PINTA SIN ESPECIFICACIÓN</t>
  </si>
  <si>
    <t>SÍFILIS ENDÉMICA NO VENÉREA</t>
  </si>
  <si>
    <t>OTRAS INFECCIONES CAUSADAS POR ESPIROQUETAS</t>
  </si>
  <si>
    <t>INFECCIONES CAUSADAS POR ESPIROQUETAS SIN ESPECIFICACIÓN</t>
  </si>
  <si>
    <t>DERMATOFITOSIS DEL CUERO CABELLUDO Y DE LA BARBA</t>
  </si>
  <si>
    <t>DERMATOFITOSIS DE LA UÑA</t>
  </si>
  <si>
    <t>DERMATOFITOSIS DE LA MANO</t>
  </si>
  <si>
    <t>DERMATOFITOSIS DE LA INGLE Y DEL PERINÉ</t>
  </si>
  <si>
    <t>DERMATOFITOSIS DEL PIE</t>
  </si>
  <si>
    <t>DERMATOFITOSIS DEL CUERPO</t>
  </si>
  <si>
    <t>DERMATOMICOSIS PROFUNDA</t>
  </si>
  <si>
    <t>DERMATOMICOSIS DE OTROS SITIOS</t>
  </si>
  <si>
    <t>DERMATOMICOSIS DE SITIO NO ESPECIFICADO: FAVUS SAI</t>
  </si>
  <si>
    <t>OTRAS DEMATOMICOSIS: PITIRIASIS VERSICOLOR</t>
  </si>
  <si>
    <t>OTRAS DEMATOMICOSIS: TIÑA NEGRA</t>
  </si>
  <si>
    <t>OTRAS DEMATOMICOSIS: TIÑA BLANCA</t>
  </si>
  <si>
    <t>OTRAS DEMATOMICOSIS: PIEDRA NEGRA</t>
  </si>
  <si>
    <t>OTRAS DERMATOMICOSIS Y LAS NO ESPECIFICADAS</t>
  </si>
  <si>
    <t>OTRAS DERMATOMICOSIS SIN ESPECIFICACIÓN</t>
  </si>
  <si>
    <t>CANDIDIASIS DE LA BOCA</t>
  </si>
  <si>
    <t>CANDIDIASIS DE LA VULVA Y DE LA VAGINA (6161*)</t>
  </si>
  <si>
    <t>CANDIDIASIS DE OTROS ÓRGANOS UROGENITALES</t>
  </si>
  <si>
    <t>CANDIDIASIS DE LA PIEL Y LAS UÑAS</t>
  </si>
  <si>
    <t>CANDIDIASIS DEL PULMÓN (4847*)</t>
  </si>
  <si>
    <t>CANDIDIASIS DISEMINADA: CANDIDIASIS GENERALIZADA</t>
  </si>
  <si>
    <t>CANDIDIASIS DE OTROS SITIOS ANATÓMICOS</t>
  </si>
  <si>
    <t>CANDIDIASIS DE SITIO NO ESPECIFICADO</t>
  </si>
  <si>
    <t>COCCIDIOIDOMICOSIS</t>
  </si>
  <si>
    <t>INFECCIÓN POR HISTOPLASMA CAPSULATUM</t>
  </si>
  <si>
    <t>INFECCIÓN POR HISTOPLASMA DUBOISII</t>
  </si>
  <si>
    <t>HISTOPLASMOSIS SIN ESPECIFICACIÓN: HISTOPLASMOSIS SAI</t>
  </si>
  <si>
    <t>BLASTOMICOSIS</t>
  </si>
  <si>
    <t>PARACOCCIDIOIDOMICOSIS</t>
  </si>
  <si>
    <t>LOBOMICOSIS</t>
  </si>
  <si>
    <t>OTRAS MICOSIS: RINOSPORIDIOSIS</t>
  </si>
  <si>
    <t>OTRAS MICOSIS: ESPOROTRICOSIS</t>
  </si>
  <si>
    <t>OTRAS MICOSIS: CROMOMICOSIS</t>
  </si>
  <si>
    <t>OTRAS MICOSIS: ASPERGILOSIS</t>
  </si>
  <si>
    <t>OTRAS MICOSIS: MICETOMAS MICÓSICOS</t>
  </si>
  <si>
    <t>OTRAS MICOSIS: CRIPTOCOSIS</t>
  </si>
  <si>
    <t>OTRAS MICOSIS: ALESQUERIOSIS</t>
  </si>
  <si>
    <t>OTRAS MICOSIS: FICOMICOSIS</t>
  </si>
  <si>
    <t>OTRAS MICOSIS: DEMATIOMICOSIS</t>
  </si>
  <si>
    <t>OTRAS MICOSIS Y LAS NO ESPECIFICADAS</t>
  </si>
  <si>
    <t>MICOSIS POR PATÓGENOS FACULTATIVOS</t>
  </si>
  <si>
    <t>ESQUISTOSOMIASIS (BILHARZIASIS) DEBIDA A SHISTOSOMA HAEMATOBIUM</t>
  </si>
  <si>
    <t>ESQUISTOSOMIASIS DEBIDA A SCHISTOSOMA MANSONI</t>
  </si>
  <si>
    <t>ESQUISTOSOMIASIS DEBIDA A SHHISTOSOMA JAPONICUM</t>
  </si>
  <si>
    <t>ESQUISTOSOMIASIS CUTÁNEA</t>
  </si>
  <si>
    <t>OTRAS ESQUISTOSOMIASIS</t>
  </si>
  <si>
    <t>ESQUISTOSOMIASIS SIN ESPECIFICACIÓN</t>
  </si>
  <si>
    <t>OTRAS INFESTACIONES POR TREMATODOS: OPISTORQUIASIS</t>
  </si>
  <si>
    <t>OTRAS INFESTACIONES POR TREMATODOS: CLONORQUIASIS</t>
  </si>
  <si>
    <t>OTRAS INFESTACIONES POR TREMATODOS: PARAGONIMIASIS</t>
  </si>
  <si>
    <t>OTRAS INFESTACIONES POR TREMATODOS:  FASCICOLIASIS</t>
  </si>
  <si>
    <t>OTRAS INFESTACIONES POR TREMATODOS: FASCIOLOPSIASIS</t>
  </si>
  <si>
    <t>OTRAS INFESTACIONES POR TREMATODOS: METAGONIMIASIS</t>
  </si>
  <si>
    <t>OTRAS INFESTACIONES POR TREMATODOS: HETEROFIASIS</t>
  </si>
  <si>
    <t>OTRAS INFESTACIONES POR TREMATODOS</t>
  </si>
  <si>
    <t>OTRAS INFESTACIÓN POR TREMATODOS SIN ESPECIFICACIÓN: DISTOMIASIS SAI</t>
  </si>
  <si>
    <t>EQUINOCOCOSIS DEL HÍGADO POR EQUINOCOCO GRANULOSO</t>
  </si>
  <si>
    <t>EQUINOCOCOSIS DEL PULMÓN  POR EQUINOCOCO GRANULOSO</t>
  </si>
  <si>
    <t>EQUINOCOCOSIS DE LA GLÁNDULA TIROIDES POR EQUINOCOCO GRANULOSO</t>
  </si>
  <si>
    <t>EQUINOCOCOSIS DE OTRO ÓRGANO POR EQUINOCOCO GRANULOSO</t>
  </si>
  <si>
    <t>EQUINOCOCOSIS POR EQUINOCOCO GRANULOSO SIN OTRA ESPECIFICACIÓN</t>
  </si>
  <si>
    <t>EQUINOCOCOSIS DEL HÍGADO POR EQUINOCOCO MULTILOCULAR</t>
  </si>
  <si>
    <t>EQUINOCOCOSIS DE OTRO ÓRGANO POR EQUINOCOCO MULTILOCULAR</t>
  </si>
  <si>
    <t>EQUINOCOCOSIS POR EQUINOCOCO MULTILOCULAR SIN OTRA ESPECIFICACIÓN</t>
  </si>
  <si>
    <t>EQUINOCOCOSIS DEL HÍGADO SIN OTRA ESPECIFICACIÓN</t>
  </si>
  <si>
    <t>OTRAS EQUINOCOCOSIS Y LA NO ESPECIFICADA</t>
  </si>
  <si>
    <t>INFESTACIÓN POR TAENIA SOLIUM FORMA INTESTINAL</t>
  </si>
  <si>
    <t>OTRAS INFESTACIONES POR CESTODOS: CISTICERCOSIS</t>
  </si>
  <si>
    <t>INFESTACIÓN POR TAENIA SAGINATA</t>
  </si>
  <si>
    <t>TENIASIS SIN ESPECIFICACIÓN</t>
  </si>
  <si>
    <t>DIFILOBOTRIASIS INTESTINAL</t>
  </si>
  <si>
    <t>OTRAS INFESTACIONES POR CESTODOS: ESPARGANOSIS</t>
  </si>
  <si>
    <t>OTRAS INFESTACIONES POR CESTODOS: HIMENOLEPIASIS</t>
  </si>
  <si>
    <t>OTRAS INFESTACIONES POR CESTODOS</t>
  </si>
  <si>
    <t>INFESTACIONES POR CESTODOS SIN ESPECIFICACIÓN: INFESTACIÓN POR CESTODOS SAI</t>
  </si>
  <si>
    <t>TRIQUINOSIS</t>
  </si>
  <si>
    <t>FILARIASIS DE BANCROFT</t>
  </si>
  <si>
    <t>FILARIASIS MALAYA</t>
  </si>
  <si>
    <t>LOAIASIS</t>
  </si>
  <si>
    <t>ONCOCERCOSIS</t>
  </si>
  <si>
    <t>DIPETALONEMIASIS</t>
  </si>
  <si>
    <t>INFESTACIÓN POR MANSONELLA OZZARDI</t>
  </si>
  <si>
    <t>OTRAS FILARIASIS ESPECIFICADAS</t>
  </si>
  <si>
    <t>DRACONTIASIS</t>
  </si>
  <si>
    <t>FILARIASIS SIN ESPECIFICACIÓN</t>
  </si>
  <si>
    <t>ANQUILOSTOMIASIS POR ANCYLOSTOMA DOUDENALE</t>
  </si>
  <si>
    <t>ANQUILOSTOMIASIS POR NECATOR AMERICANUS</t>
  </si>
  <si>
    <t>ANQUILOSTOMIASIS POR ANCYLOSTOMA BRAZILIENSE</t>
  </si>
  <si>
    <t>ANQUILOSTOMIASIS POR ANCYLOSTOMA  CEYLANICUM</t>
  </si>
  <si>
    <t>ANQUILOSTOMIASIS POR OTROS ANQUILOSTOMAS ESPECIFICADOS</t>
  </si>
  <si>
    <t>ANQUILOSTOMIASIS SIN ESPECIFICACIÓN</t>
  </si>
  <si>
    <t>ASCARIASIS</t>
  </si>
  <si>
    <t>ANISAQUIASIS</t>
  </si>
  <si>
    <t>ESTRONGILOIDIASIS</t>
  </si>
  <si>
    <t>TRICURIASIS</t>
  </si>
  <si>
    <t>ENTEROBIASIS</t>
  </si>
  <si>
    <t>CAPILARIASIS</t>
  </si>
  <si>
    <t>TRICOSTRONGILIASIS</t>
  </si>
  <si>
    <t>OTRAS HELMINTIASIS INTESTINALES</t>
  </si>
  <si>
    <t>HELMINTIASIS INTESTINAL MIXTA</t>
  </si>
  <si>
    <t>HELMINTIASIS INTESTINAL SIN OTRA ESPECIFICACIÓN</t>
  </si>
  <si>
    <t>OTRAS HELMINTIASIS: TOXOCARIASIS</t>
  </si>
  <si>
    <t>OTRAS HELMINTIASIS: GNATOSTOMIASIS</t>
  </si>
  <si>
    <t>OTRAS HELMINTIASIS</t>
  </si>
  <si>
    <t>HELMINTIASIS SIN ESPECIFICACIÓN: HELMINTIASIS SAI-GUSANOS SAI</t>
  </si>
  <si>
    <t>PARASITOSIS INTESTINAL SIN OTRA ESPECIFICACIÓN</t>
  </si>
  <si>
    <t>TOXOPLASMOSIS</t>
  </si>
  <si>
    <t>TRICOMONIASIS UROGENITAL</t>
  </si>
  <si>
    <t>TRICOMONIASIS DE OTROS SITIOS</t>
  </si>
  <si>
    <t>TRICOMONIASIS SIN ESPECIFICACIÓN</t>
  </si>
  <si>
    <t>PEDICULOSIS DE LA CABEZA</t>
  </si>
  <si>
    <t>PEDICULOSIS DEL CUERPO</t>
  </si>
  <si>
    <t>PEDICULOSIS DEL PUBIS</t>
  </si>
  <si>
    <t>PEDICULOSIS MIXTA</t>
  </si>
  <si>
    <t>PEDICULOSIS SIN ESPECIFICACIÓN</t>
  </si>
  <si>
    <t>ESCABIOSIS</t>
  </si>
  <si>
    <t>OTRAS ACARIASIS</t>
  </si>
  <si>
    <t>ACARIASIS SIN ESPECIFICACIÓN</t>
  </si>
  <si>
    <t>OTRAS INFESTACIONES: MIASIS</t>
  </si>
  <si>
    <t>OTRAS INFESTACIONES POR ARTRÓPODOS</t>
  </si>
  <si>
    <t>OTRAS INFESTACIONES POR ARTRÓPODOS: HIRUDINIASIS</t>
  </si>
  <si>
    <t>OTRAS INFESTACIONES</t>
  </si>
  <si>
    <t>OTRAS INFESTACIONES SIN ESPECIFICACIÓN: INFESTACIÓN DE LA PIEL SAI-PARÁSITOS DE</t>
  </si>
  <si>
    <t>SARCOIDOSIS</t>
  </si>
  <si>
    <t>OTRAS ENFERMEDADES INFECCIOSAS Y PARASITARIAS: AINHUM</t>
  </si>
  <si>
    <t>SÍNDROME DE BEHCET</t>
  </si>
  <si>
    <t>INFECCIÓN ESPECÍFICA POR AMIBA PARÁSITA FACULTATIVA</t>
  </si>
  <si>
    <t>OTRAS ENFERMEDADES INFECCIOSAS Y PARASITARIAS: NEUMOCISTOSIS</t>
  </si>
  <si>
    <t>OTRAS ENFERMEDADES INFECCIOSAS Y PARASITARIAS: PSOROSPERMIASIS</t>
  </si>
  <si>
    <t>OTRAS ENFERMEDADES INFECCIOSAS Y PARASITARIAS: SARCOSPORIDIOSIS</t>
  </si>
  <si>
    <t>OTRAS ENFERMEDADES INFECCIOSAS Y PARASITARIAS Y LAS NO ESPECIFICADAS</t>
  </si>
  <si>
    <t>ENFERMEDADES INFECCIOSAS Y PARASITARIAS SIN ESPECIFICACIÓN</t>
  </si>
  <si>
    <t>EFECTOS TARDÍOS DE LA TUBERCULOSIS RESPIRATORIA O NO ESPECIFICADA</t>
  </si>
  <si>
    <t>EFECTOS TARDÍOS DE LA TUBERCULOSIS DEL SISTEMA NERVIOSO CENTRAL</t>
  </si>
  <si>
    <t>EFECTOS TARDÍOS DE LA TUBERCULOSIS GENITOURINARIA</t>
  </si>
  <si>
    <t>EFECTOS TARDÍOS DE LA TUBERCULOSIS DE LOS HUESOS Y DE LAS ARTICULACIONES</t>
  </si>
  <si>
    <t>EFECTOS TARDÍOS DE LA TUBERCULOSIS DE OTROS ÓRGANOS ESPECIFICADOS</t>
  </si>
  <si>
    <t>EFECTOS TARDÍOS DE LA POLIOMIELITIS AGUDA</t>
  </si>
  <si>
    <t>EFECTOS TARDÍOS DE LAS ENCEFALITIS VÍRICAS</t>
  </si>
  <si>
    <t>EFECTOS TARDÍOS DEL TRACOMA</t>
  </si>
  <si>
    <t>EFECTOS TARDÍOS DE OTRAS ENFERMEDADES INFECCIOSAS Y PARASITARIAS Y DE LAS NO ESP</t>
  </si>
  <si>
    <t>TUMOR MALIGNO LABIO SUPERIOR PARTE EXTERNA ROJA</t>
  </si>
  <si>
    <t>TUMOR MALIGNO LABIO INFERIOR PARTE EXTERNA ROJA</t>
  </si>
  <si>
    <t>TUMOR MALIGNO LABIO SUPERIOR CARA INTERNA</t>
  </si>
  <si>
    <t>TUMOR MALIGNO LABIO INFERIOR CARA INTERNA</t>
  </si>
  <si>
    <t>TUMOR MALIGNO LABIO NO ESPECIFICADO CARA INTERNA</t>
  </si>
  <si>
    <t>TUMOR MALIGNO COMISURA LABIAL</t>
  </si>
  <si>
    <t>OTROS TUMORES MALIGNOS DEL LABIO</t>
  </si>
  <si>
    <t>TUMOR MALIGNO LABIO NO ESPECIFICADO PARTE EXTERNA ROJA</t>
  </si>
  <si>
    <t>TUMOR MALIGNO BASE DE LA LENGUA</t>
  </si>
  <si>
    <t>TUMOR MALIGNO CARA DORSAL DE LA LENGUA</t>
  </si>
  <si>
    <t>TUMOR MALIGNO PUNTA Y BORDES DE LA LENGUA</t>
  </si>
  <si>
    <t>TUMOR MALIGNO CARA VENTRAL O INFERIOR DE LA LENGUA</t>
  </si>
  <si>
    <t>TUMOR MALIGNO DOS TERCIOS ANTERIORES DE LA LENGUA PARTE NO ESPECIFICADA</t>
  </si>
  <si>
    <t>TUMOR MALIGNO DE LA LENGUA ZONA DE UNIÓN</t>
  </si>
  <si>
    <t>TUMOR MALIGNO DE LA LENGUA: AMÍGDALA LINGUAL</t>
  </si>
  <si>
    <t>OTROS TUMORES MALIGNOS DE LA LENGUA</t>
  </si>
  <si>
    <t>TUMOR MALIGNO DE LA LENGUA SIN ESPECIFICACIÓN: LENGUA SAI</t>
  </si>
  <si>
    <t>TUMOR MALIGNO DE LAS GLÁNDULAS SALIVALES MAYORES: PARÓTIDA</t>
  </si>
  <si>
    <t>TUMOR MALIGNO DE LAS GLÁNDULAS SALIVALES MAYORES: GLÁNDULA SUBMAXILAR</t>
  </si>
  <si>
    <t>TUMOR MALIGNO DE LAS GLÁNDULAS SALIVALES MAYORES: GLÁNDULA SUBLINGUAL</t>
  </si>
  <si>
    <t>OTROS TUMORES MALIGNOS DE LAS GLÁNDULAS SALIVALES MAYORES</t>
  </si>
  <si>
    <t>TUMOR MALIGNO DE LAS GLÁNDULAS SALIVALES MAYORES SIN ESPECIFICACIÓN: GLÁNDULA SA</t>
  </si>
  <si>
    <t>TUMOR MALIGNO ENCÍA SUPERIOR</t>
  </si>
  <si>
    <t>TUMOR MALIGNO ENCÍA INFERIOR</t>
  </si>
  <si>
    <t>OTRO TUMOR MALIGNO DE LA ENCÍA</t>
  </si>
  <si>
    <t>TUMOR MALIGNO DE LA ENCÍA SIN ESPECIFICACIÓN</t>
  </si>
  <si>
    <t>TUMOR MALIGNO PARTE ANTERIOR DEL SUELO DE LA BOCA</t>
  </si>
  <si>
    <t>TUMOR MALIGNO PARTE LATERAL DEL SUELO DE LA BOCA</t>
  </si>
  <si>
    <t>OTRO TUMOR MALIGNO DEL SUELO DE LA BOCA</t>
  </si>
  <si>
    <t>TUMOR MALIGNO DEL SUELO DE LA BOCA SIN ESPECIFICACIÓN</t>
  </si>
  <si>
    <t>TUMOR MALIGNO MUCOSA DE LA MEJILLA</t>
  </si>
  <si>
    <t>TUMOR MALIGNO VESTÍBULO DE LA BOCA</t>
  </si>
  <si>
    <t>TUMOR MALIGNO PALADAR DURO</t>
  </si>
  <si>
    <t>TUMOR MALIGNO PALADAR BLANDO</t>
  </si>
  <si>
    <t>TUMOR MALIGNO ÚVULA</t>
  </si>
  <si>
    <t>TUMOR MALIGNO PALADAR SIN OTRA ESPECIFICACIÓN</t>
  </si>
  <si>
    <t>TUMOR MALIGNO ÁREA RETROMOLAR</t>
  </si>
  <si>
    <t>OTRO TUMOR MALIGNO DE OTRAS PARTES Y DE LAS NO ESPECIFICADAS DE LA BOCA</t>
  </si>
  <si>
    <t>TUMOR MALIGNO BOCA PARTE NO ESPECIFICADA: CAVIDAD BUCAL SAI</t>
  </si>
  <si>
    <t>TUMOR MALIGNO DE LA AMÍGDALA</t>
  </si>
  <si>
    <t>TUMOR MALIGNO FOSA AMIGDALINA</t>
  </si>
  <si>
    <t>TUMOR MALIGNO PILARES (ANTERIOR) (POSTERIOR) DEL VELO DEL PALADAR</t>
  </si>
  <si>
    <t>TUMOR MALIGNO FOSITA GLOSOEPIGLÓTICA</t>
  </si>
  <si>
    <t>TUMOR MALIGNO CARA ANTERIOR DE LA EPIGLOTIS</t>
  </si>
  <si>
    <t>TUMOR MALIGNO DE LA BUCOFARÍNGE: UNIÓN DEL BORDE LIBRE DE LA EPIGLOTIS CON LOS P</t>
  </si>
  <si>
    <t>TUMOR MALIGNO PARED LATERAL DE LA BUCOFARÍNGE</t>
  </si>
  <si>
    <t>TUMOR MALIGNO PARED POSTERIOR DE LA BUCOFARÍNGE</t>
  </si>
  <si>
    <t>OTRO TUMOR MALIGNO DE LA BUCOFARÍNGE</t>
  </si>
  <si>
    <t>TUMOR MALIGNO DE LA BUCOFARÍNGE PARTE NO ESPECIFICADA</t>
  </si>
  <si>
    <t>TUMOR MALIGNO DE LA NASOFARÍNGE PARED SUPERIOR</t>
  </si>
  <si>
    <t>TUMOR MALIGNO DE LA NASOFARÍNGE PARED POSTERIOR</t>
  </si>
  <si>
    <t>TUMOR MALIGNO DE LA NASOFRARÍNGE PARED LATERAL</t>
  </si>
  <si>
    <t>TUMOR MALIGNO DE LA NASORARÍNGE PARED ANTERIOR</t>
  </si>
  <si>
    <t>OTRO TUMOR MALIGNO DE LA NASOFARÍNGE</t>
  </si>
  <si>
    <t>TUMOR MALIGNO DE LA NASOFARÍNGE PARTE NO ESPECIFICADA</t>
  </si>
  <si>
    <t>TUMOR MALIGNO DE LA LARINGOFARÍNGE REGIÓN POSCRICOIDEA</t>
  </si>
  <si>
    <t>TUMOR MALIGNO DE LA LARINGOFARÍNGE SENO PIRIFORME</t>
  </si>
  <si>
    <t>TUMOR MALIGNO DE LA LARINGOFARÍNGE CARA FARÍNGEA DE PLIEGUE ARITENOEPIGLÓTICO</t>
  </si>
  <si>
    <t>TUMOR MALIGNO PARED POSTERIOR DE LA LARINGOFARÍNGE</t>
  </si>
  <si>
    <t>OTROS TUMORES MALIGNOS DE LA LARINGOFARÍNGE</t>
  </si>
  <si>
    <t>TUMOR MALIGNO LARINGOFARÍNGE PARTE NO ESPECIFICADA: HIPOFARÍNGE SAI-PARED DE LA</t>
  </si>
  <si>
    <t>TUMOR MALIGNO FARÍNGE PARTE NO ESPECIFICADA</t>
  </si>
  <si>
    <t>TUMOR MALIGNO ANILLO DE WALDEYER</t>
  </si>
  <si>
    <t>OTROS TUMORES MALIGNOS DE OTROS SITIOS DE LOS LABIOS LA CAVIDAD BUCAL Y LA FARÍN</t>
  </si>
  <si>
    <t>TUMOR MALIGNO MAL DEFINIDOS DE LOS LABIOS LA CAVIDAD BUCAL Y LA FARÍNGE</t>
  </si>
  <si>
    <t>TUMOR MALIGNO DEL ESÓFAGO PORCIÓN CERVICAL</t>
  </si>
  <si>
    <t>TUMOR MALIGNO DEL ESÓFAGO PORCIÓN TORÁCICA</t>
  </si>
  <si>
    <t>TUMOR MALIGNO DEL ESÓFAGO PORCIÓN ABDOMINAL</t>
  </si>
  <si>
    <t>TUMOR MALIGNO DEL ESÓFAGO TERCIO SUPERIOR</t>
  </si>
  <si>
    <t>TUMOR MALIGNO DEL ESÓFAGO TERCIO MEDIO</t>
  </si>
  <si>
    <t>TUMOR MALIGNO DEL ESÓFAGO TERCIO INFERIOR</t>
  </si>
  <si>
    <t>OTROS TUMORES MALIGNOS DEL ESÓFAGO</t>
  </si>
  <si>
    <t>TUMOR MALIGNO DEL ESÓFAGO PORCIÓN NO ESPECIFICADA</t>
  </si>
  <si>
    <t>TUMOR MALIGNO DEL ESTÓMAGO: CARDIAS</t>
  </si>
  <si>
    <t>TUMOR MALIGNO DEL ESTÓMAGO: PÍLORO</t>
  </si>
  <si>
    <t>TUMOR MALIGNO DEL ESTÓMAGO: ANTRO PILÓRICO</t>
  </si>
  <si>
    <t>TUMOR MALIGNO DEL ESTÓMAGO: FONDO DEL ESTÓMAGO</t>
  </si>
  <si>
    <t>TUMOR MALIGNO: CUERPO DEL ESTÓMAGO</t>
  </si>
  <si>
    <t>TUMOR MALIGNO  DEL ESTÓMAGO CURVATURA MENOR SIN OTRA ESPECIFICACIÓN</t>
  </si>
  <si>
    <t>TUMOR MALIGNO DEL ESTÓMAGO CURVATURA MAYOR SIN OTRA ESPECIFICACIÓN</t>
  </si>
  <si>
    <t>OTRO TUMOR MALIGNO DEL ESTÓMAGO</t>
  </si>
  <si>
    <t>TUMOR MALIGNO DEL ESTÓMAGO PARTE NO ESPECIFICADA</t>
  </si>
  <si>
    <t>TUMOR MALIGNO DEL INTESTINO DELGADO: DUODENO</t>
  </si>
  <si>
    <t>TUMOR MALIGNO DEL INTESTINO DELGADO: YEYUNO</t>
  </si>
  <si>
    <t>TUMOR MALIGNO DEL INTESTINO DELGADO: ÍLEON</t>
  </si>
  <si>
    <t>TUMOR MALIGNO DEL INTESTINO DELGADO: DIVERTÍCULO DE MECKEL</t>
  </si>
  <si>
    <t>OTRO TUMOR MALIGNO DEL INTESTINO DELGADO</t>
  </si>
  <si>
    <t>TUMOR MALIGNO DEL INTESTINO DELGADO PARTE NO ESPECIFICADA</t>
  </si>
  <si>
    <t>TUMOR MALIGNO DEL COLON: ÁNGULO HEPÁTICO</t>
  </si>
  <si>
    <t>TUMOR MALIGNO DEL COLON: COLON TRANSVERSO</t>
  </si>
  <si>
    <t>TUMOR MALIGNO DEL COLON: COLON DESCENDENTE</t>
  </si>
  <si>
    <t>TUMOR MALIGNO DEL COLON: COLON SIGMOIDE</t>
  </si>
  <si>
    <t>TUMOR MALIGNO DEL COLON: CIEGO</t>
  </si>
  <si>
    <t>TUMOR MALIGNO DEL COLON: APÉNDICE</t>
  </si>
  <si>
    <t>TUMOR MALIGNO DEL COLON: COLON ASCENDENTE</t>
  </si>
  <si>
    <t>TUMOR MALIGNO DEL COLON: ÁNGULO ESPLÉNICO</t>
  </si>
  <si>
    <t>OTRO TUMOR MALIGNO DEL COLON</t>
  </si>
  <si>
    <t>TUMOR MALIGNO DEL COLON PARTE NO ESPECIFICADA</t>
  </si>
  <si>
    <t>TUMOR MALIGNO PORCIÓN RECTOSIGMOIDE</t>
  </si>
  <si>
    <t>TUMOR MALIGNO DEL RECTO: AMPOLLA RECTAL</t>
  </si>
  <si>
    <t>TUMOR MALIGNO DEL RECTO: CONDUCTO ANAL</t>
  </si>
  <si>
    <t>TUMOR MALIGNO DEL RECTO: ANO SIN OTRA ESPECIFICACIÓN</t>
  </si>
  <si>
    <t>OTRO TUMOR MALIGNO DEL RECTO DE LA PORCIÓN RECTOSIGMOIDE Y DEL ANO</t>
  </si>
  <si>
    <t>TUMOR MALIGNO HÍGADO PRIMARIO</t>
  </si>
  <si>
    <t>TUMOR MALIGNO DEL HÍGADO: CONDUCTOS BILIARES INTRAHEPÁTICOS</t>
  </si>
  <si>
    <t>TUMOR MALIGNO DEL HÍGADO NO ESPECIFICADO NI COMO PRIMARIO NI COMO SECUNDARIO</t>
  </si>
  <si>
    <t>TUMOR MALIGNO VESÍCULA BILIAR</t>
  </si>
  <si>
    <t>TUMOR MALIGNO VÍAS BILIARES EXTRAHEPÁTICAS</t>
  </si>
  <si>
    <t>TUMOR MALIGNO AMPOLLA DE VATER</t>
  </si>
  <si>
    <t>OTRO TUMOR MALIGNO DE LA VESÍCULA Y DE LAS VÍAS BILIARES EXTRAHEPÁTICAS</t>
  </si>
  <si>
    <t>TUMOR MALIGNO DE LA VESÍCULA Y DE LAS VÍAS BILIARES EXTRAHEPÁTICAS PARTE NO ESPE</t>
  </si>
  <si>
    <t>TUMOR MALIGNO CABEZA DEL PÁNCREAS</t>
  </si>
  <si>
    <t>TUMOR MALIGNO CUERPO DEL PÁNCREAS</t>
  </si>
  <si>
    <t>TUMOR MALIGNO COLA DEL PÁNCREAS</t>
  </si>
  <si>
    <t>TUMOR MALIGNO CONDUCTO PANCREÁTICO</t>
  </si>
  <si>
    <t>TUMOR MALIGNO DEL PÁNCREAS: ISLOTES DE LANGERHANS</t>
  </si>
  <si>
    <t>OTROS TUMOR MALIGNO DEL PÁNCREAS</t>
  </si>
  <si>
    <t>TUMOR MALIGNO DEL PÁNCREAS PARTE NO ESPECIFICADA</t>
  </si>
  <si>
    <t>TUMOR MALIGNO TEJIDO RETROPERITONEAL</t>
  </si>
  <si>
    <t>TUMOR MALIGNO PARTES ESPECIFICADAS DEL PERITONEO</t>
  </si>
  <si>
    <t>TUMOR MALIGNO DEL PERITONEO PARTE NO ESPECIFICADA</t>
  </si>
  <si>
    <t>TUMOR MALIGNO TRACTO INTESTINAL PARTE NO ESPECIFICADA: INTESTINO SAI</t>
  </si>
  <si>
    <t>TUMOR MALIGNO DEL BAZO NO CLASIFICADO EN OTRA PARTE</t>
  </si>
  <si>
    <t>OTRO TUMOR MALIGNO DE OTROS SITIOS DE LOS ÓRGANOS DIGESTIVOS Y DEL PERITONEO</t>
  </si>
  <si>
    <t>TUMOR MALIGNO MAL DEFINIDO DE LOS ÓRGANOS DIGESTIVOS Y DEL PERITONEO</t>
  </si>
  <si>
    <t>TUMOR MALIGNO FOSAS NASALES</t>
  </si>
  <si>
    <t>TUMOR MALIGNO TROMPA DE EUSTAQUIO, OÍDO MEDIO Y CÉLULAS MASTOIDEAS</t>
  </si>
  <si>
    <t>TUMOR MALIGNO SENO MAXILAR</t>
  </si>
  <si>
    <t>TUMOR MALIGNO SENO ETMOIDAL</t>
  </si>
  <si>
    <t>TUMOR MALIGNO SENO FRONTAL</t>
  </si>
  <si>
    <t>TUMOR MALIGNO SENO ESFENOIDAL</t>
  </si>
  <si>
    <t>OTRO TUMOR MALIGNO DE LAS FOSAS NASALES, DEL ODÍDO MEDIO Y DE LOS SENOS PARANASA</t>
  </si>
  <si>
    <t>TUMOR MALIGNO SENO PARANASAL SIN OTRA ESPECIFICACIÓN</t>
  </si>
  <si>
    <t>TUMOR MALIGNO DE LA LARÍNGE: GLOTIS</t>
  </si>
  <si>
    <t>TUMOR MALIGNO REGIÓN SUPRAGLÓTICA</t>
  </si>
  <si>
    <t>TUMOR MALIGNO REGIÓN SUBGLÓTICA</t>
  </si>
  <si>
    <t>TUMOR MALIGNO CARTÍLAGOS LARÍNGEOS</t>
  </si>
  <si>
    <t>OTRO TUMOR MALIGNO DE LA LARÍNGE</t>
  </si>
  <si>
    <t>TUMOR MALIGNO LARÍNGE PARTE NO ESPECIFICADA</t>
  </si>
  <si>
    <t>TUMOR MALIGNO TRÁQUEA</t>
  </si>
  <si>
    <t>TUMOR MALIGNO BRONQUIO PRINCIPAL</t>
  </si>
  <si>
    <t>TUMOR MALIGNO LÓBULO SUPERIOR BRONQUIO O PULMÓN</t>
  </si>
  <si>
    <t>TUMOR MALIGNO LÓBULO MEDIO BRONQUIO O PULMÓN</t>
  </si>
  <si>
    <t>TUMOR MALIGNO LÓBULO INFERIOR BRONQUIO O PULMÓN</t>
  </si>
  <si>
    <t>OTRO TUMOR MALIGNO DE LA TRÁQUEA DE LOS BRONQUIOS Y DEL PULMÓN</t>
  </si>
  <si>
    <t>TUMOR MALIGNO BRONQUIO Y PULMÓN SIN OTRA ESPECIFICACIÓN</t>
  </si>
  <si>
    <t>TUMOR MALIGNO DE LA PLEURA: PARIETAL</t>
  </si>
  <si>
    <t>TUMOR MALIGNO DE LA PLEURA: VISCERAL</t>
  </si>
  <si>
    <t>OTRO TUMOR MALIGNO DE LA PLEURA</t>
  </si>
  <si>
    <t>TUMOR MALIGNO DE LA PLEURA SIN OTRA ESPECIFICACIÓN</t>
  </si>
  <si>
    <t>TUMOR MALIGNO DEL TIMO</t>
  </si>
  <si>
    <t>TUMOR MALIGNO DEL CORAZÓN</t>
  </si>
  <si>
    <t>TUMOR MALIGNO DEL MEDIASTINO ANTERIOR</t>
  </si>
  <si>
    <t>TUMOR MALIGNO DEL MEDIASTINO POSTERIOR</t>
  </si>
  <si>
    <t>OTRO TUMOR MALIGNO DEL TIMO DEL CORAZÓN Y DEL MEDIASTINO</t>
  </si>
  <si>
    <t>TUMOR MALIGNO DEL MEDIASTINO PARTE NO ESPECIFICADA</t>
  </si>
  <si>
    <t>TUMOR MALIGNO VÍAS RESPIRATORIAS  SUPERIORES PARTE NO ESPECIFICADA</t>
  </si>
  <si>
    <t>OTROS TUMORES MALIGNOS DE ÓRGANOS RESPIRATORIOS E INTRATORÁCICOS</t>
  </si>
  <si>
    <t>TUMOR MALIGNO EN SITIOS MAL DEFINIDOS DEL APARATO RESPIRATORIO</t>
  </si>
  <si>
    <t>TUMOR MALIGNO DE LOS HUESOS DEL CRÁNEO Y DE LA CARA</t>
  </si>
  <si>
    <t>TUMOR MALIGNO DEL MAXILAR INFERIOR</t>
  </si>
  <si>
    <t>TUMOR MALIGNO DE LA COLUMNA VERTEBRAL CON EXCLUSIÓN DEL SACRO Y DEL CÓCCIX</t>
  </si>
  <si>
    <t>TUMOR MALIGNO DE LAS COSTILLAS, ESTERNÓN Y CLAVÍCULA</t>
  </si>
  <si>
    <t>TUMOR MALIGNO DEL OMÓPLATO Y HUESOS LARGOS DEL MIEMBRO SUPERIOR</t>
  </si>
  <si>
    <t>TUMOR MALIGNO DE LOS HUESOS CORTOS DEL MIEMBRO SUPERIOR</t>
  </si>
  <si>
    <t>TUMOR MALIGNO DE LOS HUESOS DE LA PELVIS, SACRO Y CÓCCIX</t>
  </si>
  <si>
    <t>TUMOR MALIGNO DE LOS HUESOS LARGOS DEL MIEMBRO INFERIOR</t>
  </si>
  <si>
    <t>TUMOR MALIGNO DE LOS HUESOS CORTOS DEL MIEMBRO INFERIOR</t>
  </si>
  <si>
    <t>TUMOR MALIGNO DE LOS HUESOS SITIO NO ESPECIFICADO</t>
  </si>
  <si>
    <t>TUMOR MALIGNO DEL TEJIDO CONJUNTIVO Y OTROS TEJIDOS BLANDOS: CABEZA, CARA Y CUEL</t>
  </si>
  <si>
    <t>TUMOR MALIGNO DEL TEJIDO CONJUNTIVO OTROS TEJIDOS BLANDOS: MIEMBRO SUPERIOR INCL</t>
  </si>
  <si>
    <t>TUMOR MALIGNO DEL TEJIDO CONJUNTIVO Y OTROS TEJIDOS BLANDOS: MIEMBRO INFERIOR IN</t>
  </si>
  <si>
    <t>TUMOR MALIGNO DEL TEJIDO CONJUNTIVO Y DE OTROS TEJIDOS BLANDOS: TÓRAX</t>
  </si>
  <si>
    <t>TUMOR MALIGNO DEL TEJIDO CONJUNTIVO Y DE OTROS TEJIDOS BLANDOS: ABDOMEN</t>
  </si>
  <si>
    <t>TUMOR MALIGNO DEL TEJIDO CONJUNTIVO Y DE OTROS TEJIDOS BLANDOS: PELVIS</t>
  </si>
  <si>
    <t>TUMOR MALIGNO DEL TEJIDO CONJUNTIVO Y DE OTROS TEJIDOS BLANDOS: TRONCO SIN OTRA</t>
  </si>
  <si>
    <t>OTROS TUMORES MALIGNOS DEL TEJIDO CONJUNTIVO Y DE TEJIDOS  BLANDOS</t>
  </si>
  <si>
    <t>TUMORES MALIGNOS DEL TEJIDO CONJUNTIVO Y DE OTROS TEJIDOS BLANDOS SITIO NO ESPEC</t>
  </si>
  <si>
    <t>MELANOMA MALIGNO: LABIO</t>
  </si>
  <si>
    <t>MELANOMA MALIGNO: PÁRPADO INCLUSO LA COMISURA PALPEBRAL</t>
  </si>
  <si>
    <t>MELANOMA MALIGNO OREJA Y CONDUCTO AUDITIVO EXTERNO</t>
  </si>
  <si>
    <t>MELANOMA MALIGNO DE OTRAS PARTES Y LAS PARTES NO ESPECIFICADAS DE LA CARA</t>
  </si>
  <si>
    <t>MELANOMA MALIGNO DEL CUERO CABELLUDO Y CUELLO</t>
  </si>
  <si>
    <t>MELANOMA MALIGNO DEL TRONCO EXCEPTO EL ESCROTO</t>
  </si>
  <si>
    <t>MELANOMA MALIGNO MIEMBRO SUPERIOR INCLUSO EL HOMBRO</t>
  </si>
  <si>
    <t>MELANOMA MALIGNO MIEMBRO INFERIOR INCLUSO LA CADERA</t>
  </si>
  <si>
    <t>OTROS MELANOMAS MALIGNOS DE PIEL</t>
  </si>
  <si>
    <t>MELANOMA MALIGNO DE PIEL SITO NO ESPECIFICADO</t>
  </si>
  <si>
    <t>OTRO TUMOR MALIGNO DEL LABIO</t>
  </si>
  <si>
    <t>OTRO TUMOR MALIGNO  DEL PÁRPADO INCLUSO COMISURA PALPEBRAL</t>
  </si>
  <si>
    <t>OTRO TUMOR MALIGNO DE LA OREJA Y CONDUCTO AUDITIVO EXTERNO</t>
  </si>
  <si>
    <t>OTRO TUMOR MALIGNO DE OTRAS PARTES Y LAS NO ESPECIFICADAS DE LA CARA</t>
  </si>
  <si>
    <t>OTRO TUMOR MALIGNO DEL CUERO CABELLUDO Y PIEL DEL CUELLO</t>
  </si>
  <si>
    <t>OTRO TUMOR MALIGNO DEL TRONCO EXCEPTO EL ESCROTO</t>
  </si>
  <si>
    <t>OTRO TUMOR MALIGNO DEL MIEMBRO SUPERIOR INCLUSO EL HOMBRO</t>
  </si>
  <si>
    <t>OTRO TUMOR MALIGNO DEL MIEMBRO INFERIOR INCLUSO LA CADERA</t>
  </si>
  <si>
    <t>OTROS TUMORES MALIGNOS DE LA PIEL</t>
  </si>
  <si>
    <t>OTRO TUMOR MALIGNO DE LA PIEL DE SITIO NO ESPECIFICADO</t>
  </si>
  <si>
    <t>TUMOR MALIGNO DEL PEZÓN Y ARÉOLA MAMARIA</t>
  </si>
  <si>
    <t>TUMOR MALIGNO DE LA MAMA DE LA MUJER: PORCIÓN CENTRAL</t>
  </si>
  <si>
    <t>TUMOR MALIGNO DE LA MAMA DE LA MUJER: CUADRANTE SUPERIOR INTERNO</t>
  </si>
  <si>
    <t>TUMOR MALIGNO DE LA MAMA DE LA MUJER: CUADRANTE INFERIOR INTERNO</t>
  </si>
  <si>
    <t>TUMOR MALIGNO DE LA MAMA DE LA MUJER: CUADRANTE SUPERIOR EXTERNO</t>
  </si>
  <si>
    <t>TUMOR MALIGNO DE LA MAMA DE LA MUJER: CUADRANTE INFERIOR EXTERNO</t>
  </si>
  <si>
    <t>TUMOR MALIGNO DE LA MAMA DE LA MUJER: PROLONGACIÓN AXILAR</t>
  </si>
  <si>
    <t>OTROS TUMORES MALIGNOS DE LA MAMA DE LA MUJER</t>
  </si>
  <si>
    <t>TUMOR MALIGNO DE LA MAMA DE LA MUJER: PARTE NO ESPECIFICADA</t>
  </si>
  <si>
    <t>TUMOR MALIGNO DE LA MAMA DEL HOMBRE</t>
  </si>
  <si>
    <t>TUMOR MALIGNO DEL ÚTERO PARTE NO ESPECIFICADA</t>
  </si>
  <si>
    <t>TUMOR MALIGNO DEL CUELLO DEL ÚTERO: ENDOCÉRVIX</t>
  </si>
  <si>
    <t>TUMOR MALIGNO DEL CUELLO DEL ÚTERO: EXOCÉRVIX</t>
  </si>
  <si>
    <t>OTROS TUMORES MALIGNOS DEL CUELLO DEL ÚTERO</t>
  </si>
  <si>
    <t>TUMOR MALIGNO DEL CUELLO DEL ÚTERO PARTE NO ESPECIFICADA</t>
  </si>
  <si>
    <t>TUMOR MALIGNO DE LA PLACENTA</t>
  </si>
  <si>
    <t>TUMOR MALIGNO DEL CUERPO DEL ÚTERO EXCEPTO EL ISTMO</t>
  </si>
  <si>
    <t>TUMOR MALIGNO ISTMO DEL ÚTERO</t>
  </si>
  <si>
    <t>OTRO TUMOR MALIGNO DEL CUERPO DEL ÚTERO</t>
  </si>
  <si>
    <t>TUMOR MALIGNO DEL OVARIO</t>
  </si>
  <si>
    <t>TUMOR MALIGNO TROMPA DE FALOPIO</t>
  </si>
  <si>
    <t>TUMOR MALIGNO DEL OVARIO Y DE OTROS ANEXOS DEL ÚTERO: LIGAMENTO ANCHO</t>
  </si>
  <si>
    <t>TUMOR MALIGNO DEL OVARIO Y DE OTROS ANEXOS DEL ÚTERO: PARAMETRIO</t>
  </si>
  <si>
    <t>TUMOR MALIGNO DEL OVARIO Y DE OTROS ANEXOS DEL ÚTERO: LIGAMENTO REDONDO</t>
  </si>
  <si>
    <t>OTROS TUMORES MALIGNOS DEL OVARIO Y  ANEXOS DEL ÚTERO</t>
  </si>
  <si>
    <t>TUMOR MALIGNO ANEXOS UTERINOS SIN OTRA ESPECIFICACIÓN</t>
  </si>
  <si>
    <t>TUMOR MALIGNO VAGINA</t>
  </si>
  <si>
    <t>TUMOR MALIGNO LABIOS MAYORES</t>
  </si>
  <si>
    <t>TUMOR MALIGNO LABIOS MENORES</t>
  </si>
  <si>
    <t>TUMOR MALIGNO CLÍTORIS</t>
  </si>
  <si>
    <t>TUMOR MALIGNO VULVA PARTE NO ESPECIFICADA</t>
  </si>
  <si>
    <t>OTROS TUMORES MALIGNOS DE ÓRGANOS GENITALES Y DE LOS NO ESPECIFICADOS DE LA MUJE</t>
  </si>
  <si>
    <t>TUMOR MALIGNO DE OTROS ÓRGANOS GENITALES FEMENINOS SITIO NO ESPECIFICADO</t>
  </si>
  <si>
    <t>TUMOR MALIGNO DE LA PRÓSTATA</t>
  </si>
  <si>
    <t>TUMOR MALIGNO DEL TESTÍCULO NO DESCENDIDO</t>
  </si>
  <si>
    <t>OTROS TUMORES MALIGNOS NO ESPECIFICADOS DEL TESTÍCULO</t>
  </si>
  <si>
    <t>TUMOR MALIGNO DEL PREPUCIO</t>
  </si>
  <si>
    <t>TUMOR MALIGNO DEL GLANDE</t>
  </si>
  <si>
    <t>TUMOR MALIGNO CUERPO DEL PENE</t>
  </si>
  <si>
    <t>TUMOR MALIGNO DEL PENE PARTE NO ESPECIFICADA: PIEL DEL PENE SAI</t>
  </si>
  <si>
    <t>TUMOR MALIGNO DEL EPIDÍDIMO</t>
  </si>
  <si>
    <t>TUMOR MALIGNO DEL CORDÓN ESPERMÁTICO</t>
  </si>
  <si>
    <t>TUMOR MALIGNO DEL ESCROTO</t>
  </si>
  <si>
    <t>OTROS TUMORES MALIGNOS DEL PENE Y DE OTROS ÓRGANOS GENITALES DEL HOMBRE</t>
  </si>
  <si>
    <t>TUMOR MALIGNO DEL PENE Y DE OTROS ÓRGANOS GENITALES DEL HOMBRE SITIO NO ESPECIFI</t>
  </si>
  <si>
    <t>TUMOR MALIGNO DE LA VEJIGA : TRÍGONO VESICAL</t>
  </si>
  <si>
    <t>TUMOR MALIGNO DE LA VEJIGA: CÚPULA</t>
  </si>
  <si>
    <t>TUMOR MALIGNO DE LA VEJIGA: PARED LATERAL</t>
  </si>
  <si>
    <t>TUMOR MALIGNO DE LA VEJIGA: PARED ANTERIOR</t>
  </si>
  <si>
    <t>TUMOR MALIGNO DE LA VEJIGA: PARED POSTERIOR</t>
  </si>
  <si>
    <t>TUMOR MALIGNO CUELLO DE LA VEJIGA</t>
  </si>
  <si>
    <t>TUMOR MALIGNO ORIFICIO URÉTERAL</t>
  </si>
  <si>
    <t>TUMOR MALIGNO DE LA VEJIGA: URACO</t>
  </si>
  <si>
    <t>OTROS TUMORES MALIGNOS DE LA VEJIGA</t>
  </si>
  <si>
    <t>TUMOR MALIGNO DE LA VEJIGA PARTE NO ESPECIFICADA</t>
  </si>
  <si>
    <t>TUMOR MALIGNO DEL RIÑÓN EXCEPTO LA PELVIS RENAL</t>
  </si>
  <si>
    <t>TUMOR MALIGNO PELVIS RENAL</t>
  </si>
  <si>
    <t>TUMOR MALIGNO URÉTER</t>
  </si>
  <si>
    <t>TUMOR MALIGNO URETRA</t>
  </si>
  <si>
    <t>TUMOR MALIGNO GLÁNDULAS PARAURETRALES</t>
  </si>
  <si>
    <t>OTROS TUMORES MALIGNOS DEL RIÑÓN ÓRGANOS URINARIOS Y LOS NO ESPECIFICADOS</t>
  </si>
  <si>
    <t>TUMOR MALIGNO DEL RIÑÓN OTROS ÓRGANOS URINARIOS DE SITIO NO ESPECIFICADO</t>
  </si>
  <si>
    <t>TUMOR MALIGNO GLOBO OCULAR EXCEPTO LA CONJUNTIVA, LA CÓRNEA, LA RETINA Y LA CORO</t>
  </si>
  <si>
    <t>TUMOR MALIGNO DEL OJO: ÓRBITA</t>
  </si>
  <si>
    <t>TUMOR MALIGNO DEL OJO: GLÁNDULA LAGRIMAL</t>
  </si>
  <si>
    <t>TUMOR MALIGNO DEL OJO: CONJUNTIVA</t>
  </si>
  <si>
    <t>TUMOR MALIGNO DEL OJO: CÓRNEA</t>
  </si>
  <si>
    <t>TUMOR MALIGNO DEL OJO: RETINA</t>
  </si>
  <si>
    <t>TUMOR MALIGNO DEL OJO: COROIDES</t>
  </si>
  <si>
    <t>TUMOR MALIGNO DEL OJO: VÍAS  LAGRIMALES</t>
  </si>
  <si>
    <t>OTRO TUMOR MALIGNO DEL OJO</t>
  </si>
  <si>
    <t>TUMOR MALIGNO DEL OJO PARTE NO ESPECIFICADA</t>
  </si>
  <si>
    <t>TUMOR MALIGNO DEL CEREBRO EXCEPTO LÓBULOS Y VENTRÍCULOS</t>
  </si>
  <si>
    <t>TUMOR MALIGNO DEL ENCÉFALO: LÓBULO FRONTAL</t>
  </si>
  <si>
    <t>TUMOR MALIGNO DEL ENCÉFALO: LÓBULO TEMPORAL</t>
  </si>
  <si>
    <t>TUMOR MALIGNO DEL ENCÉFALO: LÓBULO PARIETAL</t>
  </si>
  <si>
    <t>TUMOR MALIGNO DEL ENCÉFALO: LÓBULO OCCIPITAL</t>
  </si>
  <si>
    <t>TUMOR MALIGNO DEL ENCÉFALO: VENTRÍCULOS</t>
  </si>
  <si>
    <t>TUMOR MALIGNO DEL ENCÉFALO: CEREBELO</t>
  </si>
  <si>
    <t>TUMOR MALIGNO DEL ENCÉFALO: PROTUBERANCIA (ANULAR) Y BULBO (RAQUÍDEO)</t>
  </si>
  <si>
    <t>OTROS TUMORES MALIGNOS DEL ENCÉFALO</t>
  </si>
  <si>
    <t>TUMOR MALIGNO DEL ENCÉFALO PARTE NO ESPECIFICADA</t>
  </si>
  <si>
    <t>TUMOR MALIGNO NERVIOS CRANEALES</t>
  </si>
  <si>
    <t>TUMOR MALIGNO MENINGES CEREBRALES: MENINGES SAI</t>
  </si>
  <si>
    <t>TUMOR MALIGNO MÉDULA ESPINAL</t>
  </si>
  <si>
    <t>TUMOR MALIGNO MENINGES ESPINALES</t>
  </si>
  <si>
    <t>OTROS TUMORES MALIGNOS DE OTRAS PARTES Y LAS NO ESPECIFICADAS DEL SISTEMA NERVIO</t>
  </si>
  <si>
    <t>TUMOR MALIGNO DE OTRAS PARTES NO ESPECIFICADAS DEL SISTEMA NERVIOSO</t>
  </si>
  <si>
    <t>TUMOR MALIGNO DE LA GLÁNDULA TIROIDES</t>
  </si>
  <si>
    <t>TUMOR MALIGNO GLÁNDULA SUPRARRENAL</t>
  </si>
  <si>
    <t>TUMOR MALIGNO GLÁNDULA PARATIROIDES</t>
  </si>
  <si>
    <t>TUMOR MALIGNO GLÁNDULA HIPÓFISIS Y CONDUCTO CRANEOFARÍNGEO</t>
  </si>
  <si>
    <t>TUMOR MALIGNO GLÁNDULA PINEAL</t>
  </si>
  <si>
    <t>TUMOR MALIGNO CUERPO CAROTÍDEO</t>
  </si>
  <si>
    <t>TUMOR MALIGNO CUERPO AÓRTICO Y OTROS CUERPOS CROMAFINES</t>
  </si>
  <si>
    <t>OTROS TUMORES MALIGNOS DE OTRAS GLÁNDULAS ENDOCRINAS Y DE ÓRGANOS SIMILARES</t>
  </si>
  <si>
    <t>TUMOR MALIGNO DE SITIO NO ESPECIFICADO DE OTRAS GLÁNDULAS ENDOCRINAS Y DE ÓRGANO</t>
  </si>
  <si>
    <t>TUMOR MALIGNO DE OTROS SITIOS: CABEZA, CARA Y CUELLO</t>
  </si>
  <si>
    <t>TUMOR MALIGNO DE OTROS SITIOS: TÓRAX</t>
  </si>
  <si>
    <t>TUMOR MALIGNO DE OTROS SITIOS: ABDOMEN</t>
  </si>
  <si>
    <t>TUMOR MALIGNO DE OTROS SITIOS : PELVIS</t>
  </si>
  <si>
    <t>TUMOR MALIGNO DE OTROS SITIOS: MIEMBRO SUPERIOR</t>
  </si>
  <si>
    <t>TUMOR MALIGNO DE OTROS SITIOS: MIEMBRO INFERIOR</t>
  </si>
  <si>
    <t>TUMOR MALIGNO OTROS SITIOS ESPECIFICADOS</t>
  </si>
  <si>
    <t>TUMOR MALIGNO SECUNDARIO DE LOS GANGLIOS LINFÁTICOS: CABEZA, CARA Y CUELLO</t>
  </si>
  <si>
    <t>TUMOR MALIGNO SECUNDARIO DE LOS GANGLIOS LINFÁTICOS: INTRATORÁCICOS</t>
  </si>
  <si>
    <t>TUMOR MALIGNO SECUNDARIO DE LOS GANGLIOS LINFÁTICOS: INTRAABDOMINALES</t>
  </si>
  <si>
    <t>TUMOR MALIGNO SECUNDARIO DE LOS GANGLIOS LINFÁTICOS: AXILA- MIEMBRO SUPERIOR</t>
  </si>
  <si>
    <t>TUMOR MALIGNO SECUNDARIO DE LOS GANGLIOS LINFÁTICOS: INGUINALES-MIEMBRO INFERIOR</t>
  </si>
  <si>
    <t>TUMOR MALIGNO SECUNDARIO DE LOS GANGLIOS LINFÁTICOS: INTRAPELVIANO</t>
  </si>
  <si>
    <t>TUMOR MALIGNO SECUNDARIO DE LOS GANGLIOS LINFÁTICOS DE SITIOS MÚLTIPLES</t>
  </si>
  <si>
    <t>TUMOR MALIGNO SECUNDARIO DE LOS GANGLIOS LINFÁTICOS DE SITIO NO ESPECIFICADO</t>
  </si>
  <si>
    <t>TUMOR MALIGNO SECUNDARIO DEL PULMÓN</t>
  </si>
  <si>
    <t>TUMOR MALIGNO SECUNDARIO DEL MEDIASTINO</t>
  </si>
  <si>
    <t>TUMOR MALIGNO SECUNDARIO DE LA PLEURA</t>
  </si>
  <si>
    <t>TUMOR MALIGNO SECUNDARIO DE OTROS ÓRGANOS RESPIRATORIOS</t>
  </si>
  <si>
    <t>TUMOR MALIGNO SECUNDARIO DEL INTESTINO DELGADO</t>
  </si>
  <si>
    <t>TUMOR MALIGNO SECUNDARIO DEL INTESTINO GRUESO Y RECTO</t>
  </si>
  <si>
    <t>TUMOR MALIGNO SECUNDARIO DEL PERITONEO Y TEJIDO RETROPERITONEAL</t>
  </si>
  <si>
    <t>TUMOR MALIGNO SECUNDARIO DEL HÍGADO</t>
  </si>
  <si>
    <t>TUMOR MALIGNO SECUNDARIO DE OTROS ÓRGANOS DIGESTIVOS</t>
  </si>
  <si>
    <t>TUMOR MALIGNO SECUNDARIO DEL RIÑÓN</t>
  </si>
  <si>
    <t>TUMOR MALIGNO SECUNDARIO DE OTROS ÓRGANOS URINARIOS</t>
  </si>
  <si>
    <t>TUMOR MALIGNO SECUNDARIO DE LA PIEL</t>
  </si>
  <si>
    <t>TUMOR MALIGNO SECUNDARIO DEL ENCÉFALO Y MÉDULA ESPINAL</t>
  </si>
  <si>
    <t>TUMOR MALIGNO SECUNDARIO DE OTRAS PARTES DEL SISTEMA NERVIOSO</t>
  </si>
  <si>
    <t>TUMOR MALIGNO SECUNDARIO DEL HUESO Y MÉDULA ÓSEA</t>
  </si>
  <si>
    <t>TUMOR MALIGNO SECUNDARIO DEL OVARIO</t>
  </si>
  <si>
    <t>TUMOR MALIGNO SECUNDARIO DE LA GLÁNDULA SUPRARRENAL</t>
  </si>
  <si>
    <t>TUMOR MALIGNO SECUNDARIO DE OTROS SITIOS ESPECIFICADOS</t>
  </si>
  <si>
    <t>TUMOR MALIGNO DE SITIO NO ESPECIFICADO: DISEMINADO</t>
  </si>
  <si>
    <t>OTRO TUMOR MALIGNO DE SITIO NO ESPECIFICADO</t>
  </si>
  <si>
    <t>RETÍCULOSARCOMA</t>
  </si>
  <si>
    <t>LINFOSARCOMA</t>
  </si>
  <si>
    <t>TUMOR DE BURKITT</t>
  </si>
  <si>
    <t>LINFOSARCOMA Y RETÍCULOSARCOMA OTRAS  VARIEDADES CON NOMBRE ESPECÍFICO</t>
  </si>
  <si>
    <t>PARAGRANULOMA DE HODGKIN</t>
  </si>
  <si>
    <t>GRANULOMA DE HODGKIN</t>
  </si>
  <si>
    <t>SARCOMA DE HODGKIN</t>
  </si>
  <si>
    <t>ENFERMEDAD DE HODGKIN CON PREDOMINIO LINFOCÍTICO - HISTIOCÍTICO</t>
  </si>
  <si>
    <t>ENFERMEDAD DE HODGKIN: ESCLEROSIS NODULAR</t>
  </si>
  <si>
    <t>ENFERMEDAD DE HODGKIN: CELULARIDAD MIXTA</t>
  </si>
  <si>
    <t>ENFERMEDAD DE HODGKIN CON DEPLECIÓN LINFOCÍTICA</t>
  </si>
  <si>
    <t>ENFERMEDAD DE HODGKIN SIN ESPECIFICACIÓN</t>
  </si>
  <si>
    <t>LINFOMA NODULAR</t>
  </si>
  <si>
    <t>MICOSIS FUNGOIDE</t>
  </si>
  <si>
    <t>ENFERMEDAD DE SEZARY</t>
  </si>
  <si>
    <t>HISTIOCITOSIS MALIGNA</t>
  </si>
  <si>
    <t>RETÍCULOENDOTELIOSIS LEUCÉMICA</t>
  </si>
  <si>
    <t>ENFERMEDAD DE LETTERER-SIWE</t>
  </si>
  <si>
    <t>TUMOR MALIGNO DE MASTOCITOS</t>
  </si>
  <si>
    <t>OTROS LINFOMAS DE LOS TEJIDOS LINFOIDE E HISTIOCÍTICO</t>
  </si>
  <si>
    <t>OTROS TUMORES MALIGNOS DE LOS TEJIDOS LINFOIDE E HISTIOCÍTICO Y EL NO ESPECIFICA</t>
  </si>
  <si>
    <t>MIELOMA MÚLTIPLE</t>
  </si>
  <si>
    <t>LEUCEMIA DE CÉLULAS PLASMÁTICAS</t>
  </si>
  <si>
    <t>OTRAS NEOPLASIAS INMUNOPROLIFERATIVAS</t>
  </si>
  <si>
    <t>LEUCEMIA LINFOIDE AGUDA</t>
  </si>
  <si>
    <t>LEUCEMIA LINFOIDE CRÓNICA</t>
  </si>
  <si>
    <t>LEUCEMIA LINFOIDE SUBAGUDA</t>
  </si>
  <si>
    <t>OTRAS LEUCEMIAS LINFOIDES</t>
  </si>
  <si>
    <t>LEUCEMIA LINFOIDE SIN ESPECIFICACIÓN</t>
  </si>
  <si>
    <t>LEUCEMIA MIELOIDE AGUDA</t>
  </si>
  <si>
    <t>LEUCEMIA MIELOIDE CRÓNICA</t>
  </si>
  <si>
    <t>LEUCEMIA MIELOIDE SUBAGUDA</t>
  </si>
  <si>
    <t>SARCOMA MIELOIDE</t>
  </si>
  <si>
    <t>OTRAS LEUCEMIAS MIELOIDES</t>
  </si>
  <si>
    <t>LEUCEMIA MIELOIDE SIN ESPECIFICACIÓN</t>
  </si>
  <si>
    <t>LEUCEMIA MONOCÍTICA AGUDA</t>
  </si>
  <si>
    <t>LEUCEMIA MONOCÍTICA CRÓNICA</t>
  </si>
  <si>
    <t>LEUCEMIA MONOCÍTICA SUBAGUDA</t>
  </si>
  <si>
    <t>OTRAS LEUCEMIAS MONOCÍTICAS</t>
  </si>
  <si>
    <t>LEUCEMIA MONOCÍTICA SIN ESPECIFICACIÓN</t>
  </si>
  <si>
    <t>ERITREMIA AGUDA Y ERITROLEUCEMIA</t>
  </si>
  <si>
    <t>ERITREMIA CRÓNICA</t>
  </si>
  <si>
    <t>LEUCEMIA MEGACARIOCÍTICA</t>
  </si>
  <si>
    <t>OTRAS LEUCEMIAS ESPECIFICADAS</t>
  </si>
  <si>
    <t>LEUCEMIA DE CÉLULAS DE TIPO NO ESPECIFICADO: AGUDA</t>
  </si>
  <si>
    <t>LEUCEMIA DE CÉLULAS DE TIPO NO ESPECIFICADO: CRÓNICA</t>
  </si>
  <si>
    <t>LEUCEMIA DE CÉLULAS DE TIPO NO ESPECIFICADO SUBAGUDA</t>
  </si>
  <si>
    <t>OTRAS LEUCEMIAS DE CÉLULAS DE TIPO NO ESPECIFICADO</t>
  </si>
  <si>
    <t>LEUCEMIA DE CÉLULAS SIN ESPECIFICACIÓN</t>
  </si>
  <si>
    <t>TUMOR BENIGNO DE LABIO</t>
  </si>
  <si>
    <t>TUMOR BENIGNO DE LA LENGUA</t>
  </si>
  <si>
    <t>TUMOR BENIGNO GLÁNDULAS SALIVALES MAYORES</t>
  </si>
  <si>
    <t>TUMOR BENIGNO SUELO DE LA BOCA</t>
  </si>
  <si>
    <t>TUMOR BENIGNO DE OTRAS PARTES Y LAS NO ESPECIFICADAS DE LA BOCA</t>
  </si>
  <si>
    <t>TUMOR BENIGNO DE LAS AMÍGDALAS</t>
  </si>
  <si>
    <t>TUMOR BENIGNO OTRAS PARTES DE LA BUCOFARÍNGE</t>
  </si>
  <si>
    <t>TUMOR BENIGNO DE LA NASOFARÍNGE</t>
  </si>
  <si>
    <t>TUMOR BENIGNO DE LA LARINGOFARÍNGE</t>
  </si>
  <si>
    <t>TUMOR BENIGNO DE LA FARÍNGE PARTE NO ESPECIFICADA</t>
  </si>
  <si>
    <t>TUMOR BENIGNO DEL ESÓFAGO</t>
  </si>
  <si>
    <t>TUMOR BENIGNO DEL ESTÓMAGO</t>
  </si>
  <si>
    <t>TUMOR BENIGNO DEL INTESTINO DELGADO</t>
  </si>
  <si>
    <t>TUMOR BENINGO DEL COLON</t>
  </si>
  <si>
    <t>TUMOR BENIGNO DEL RECTO Y CONDUCTO ANAL</t>
  </si>
  <si>
    <t>TUMOR BENIGNO DEL HÍGADO Y VÍAS BILIARES</t>
  </si>
  <si>
    <t>TUMOR BENIGNO DEL PÁNCREAS EXCEPTO LOS ISLOTES DE LANGERHANS</t>
  </si>
  <si>
    <t>TUMOR BENIGNO DE LOS ISLOTES DE LANGERHANS</t>
  </si>
  <si>
    <t>TUMOR BENIGNO DEL PERITONEO Y TEJIDO RETROPERITONEAL</t>
  </si>
  <si>
    <t>TUMOR BENIGNO DE OTROS SITIOS Y LOS NO ESPECIFICADOS</t>
  </si>
  <si>
    <t>TUMOR BENIGNO DE LAS FOSAS NASALES, OÍDO MEDIO Y SENOS PARANASALES</t>
  </si>
  <si>
    <t>TUMOR BENIGNO DE LA LARÍNGE</t>
  </si>
  <si>
    <t>TUMOR BENIGNO DE LA TRÁQUEA</t>
  </si>
  <si>
    <t>TUMOR BENIGNO DE LOS BRONQUIOS Y PULMÓN</t>
  </si>
  <si>
    <t>TUMOR BENIGNO DE LA PLEURA</t>
  </si>
  <si>
    <t>TUMOR BENIGNO DEL MEDIASTINO</t>
  </si>
  <si>
    <t>TUMOR BENIGNO DEL TIMO</t>
  </si>
  <si>
    <t>TUMOR BENIGNO DEL CORAZÓN</t>
  </si>
  <si>
    <t>TUMOR BENIGNO DE OTROS SITIOS ESPECIFICADOS</t>
  </si>
  <si>
    <t>TUMOR BENIGNO DE SITIO NO ESPECIFICADO</t>
  </si>
  <si>
    <t>TUMOR BENIGNO DE LOS HUESOS DEL CRÁNEO Y DE LA CARA</t>
  </si>
  <si>
    <t>TUMOR BENIGNO DEL MAXILAR INFERIOR</t>
  </si>
  <si>
    <t>TUMOR BENIGNO DE LA COLUMNA VERTEBRAL EXCLUÍDOS EL SACRO Y EL CÓCCIX</t>
  </si>
  <si>
    <t>TUMOR BENIGNO DE LAS COSTILLAS EL ESTERNÓN Y LA CLAVÍCULA</t>
  </si>
  <si>
    <t>TUMOR BENIGNO DEL OMÓPLATO Y HUESOS LARGOS DEL MIEMBRO SUPERIOR</t>
  </si>
  <si>
    <t>TUMOR BENIGNO DE LOS HUESOS CORTOS DEL MIEMBRO SUPERIOR</t>
  </si>
  <si>
    <t>TUMOR BENIGNO DE LOS HUESOS PELVIANOS SACRO Y CÓCCIX</t>
  </si>
  <si>
    <t>TUMOR BENIGNO DE LOS HUESOS LARGOS DEL MIEMBRO INFERIOR</t>
  </si>
  <si>
    <t>TUMOR BENIGNO DE LOS HUESOS CORTOS DEL MIEMBRO INFERIOR</t>
  </si>
  <si>
    <t>LIPOMA</t>
  </si>
  <si>
    <t>OTRO TUMOR BENIGNO DE LA CABEZA, LA CARA Y EL CUELLO</t>
  </si>
  <si>
    <t>OTRO TUMOR BENIGNO DEL MIEMBRO SUPERIOR INCLUSO EL HOMBRO</t>
  </si>
  <si>
    <t>OTRO TUMOR BENIGNO DEL MIEMBRO INFERIOR INCLUSO LA CADERA</t>
  </si>
  <si>
    <t>OTRO TUMOR BENIGNO DEL TÓRAX</t>
  </si>
  <si>
    <t>OTRO TUMOR BENIGNO DEL ABDOMEN</t>
  </si>
  <si>
    <t>OTRO TUMOR BENIGNO DE LA PELVIS</t>
  </si>
  <si>
    <t>OTRO TUMOR BENIGNO DEL TRONCO PARTE NO ESPECIFICADA</t>
  </si>
  <si>
    <t>OTRO TUMOR BENIGNO DE OTRO SITIO ESPECIFICADO</t>
  </si>
  <si>
    <t>OTRO TUMOR BENIGNO DE SITIO NO ESPECIFICADO</t>
  </si>
  <si>
    <t>TUMOR BENIGNO PIEL DEL LABIO</t>
  </si>
  <si>
    <t>TUMOR BENIGNO DEL PÁRPADO INCLUSIVE LA COMISURA PALPEBRAL</t>
  </si>
  <si>
    <t>TUM0R BENIGNO DE LA OREJA Y CONDUCTO AUDITIVO EXTERNO</t>
  </si>
  <si>
    <t>TUMOR BENIGNO DE PIEL DE OTRAS PARTES Y LAS NO ESPECIFICADAS DE LA CARA</t>
  </si>
  <si>
    <t>TUMOR BENIGNO DEL CUERO CABELLUDO Y CUELLO</t>
  </si>
  <si>
    <t>TUMOR BENIGNO DEL TRONCO EXCEPTO EL ESCROTO</t>
  </si>
  <si>
    <t>TUMOR BENIGNO DEL MIEMBRO SUPERIOR INCLUSO EL HOMBRO</t>
  </si>
  <si>
    <t>TUMOR BENIGNO DEL MIEMBRO INFERIOR INCLUSO LA CADERA</t>
  </si>
  <si>
    <t>TUMOR BENIGNO SITIO NO ESPECIFICADO</t>
  </si>
  <si>
    <t>TUMOR BENIGNO DE LA MAMA</t>
  </si>
  <si>
    <t>LEIOMIOMA UTERINO</t>
  </si>
  <si>
    <t>OTRO TUMOR BENIGNO CUELLO DEL ÚTERO</t>
  </si>
  <si>
    <t>OTRO TUMOR BENIGNO CUERPO DEL ÚTERO</t>
  </si>
  <si>
    <t>OTRO TUMOR BENIGNO OTRAS PARTES ESPECIFICADAS</t>
  </si>
  <si>
    <t>OTRO TUMOR BENIGNO DEL ÚTERO PARTE NO ESPECIFICADA</t>
  </si>
  <si>
    <t>TUMOR BENIGNO DEL OVARIO</t>
  </si>
  <si>
    <t>TUMOR BENIGNO TROMPA DE FALOPIO Y LIGAMENTOS UTERINOS</t>
  </si>
  <si>
    <t>TUMOR BENIGNO DE LA VAGINA</t>
  </si>
  <si>
    <t>TUMOR BENIGNO DE LA VULVA</t>
  </si>
  <si>
    <t>TUMOR BENIGNO DE OTROS ÓRGANOS GENITALES DE LA MUJER DE SITIO NO ESPECIFICADO</t>
  </si>
  <si>
    <t>TUMOR BENIGNO DEL TESTÍCULO</t>
  </si>
  <si>
    <t>TUMOR BENIGNO DEL PENE</t>
  </si>
  <si>
    <t>TUMOR BENIGNO DE LA PRÓSTATA</t>
  </si>
  <si>
    <t>TUMOR BENIGNO DEL EPIDÍDIMO</t>
  </si>
  <si>
    <t>TUMOR BENIGNO DEL ESCROTO</t>
  </si>
  <si>
    <t>TUMOR BENIGNO DE LOS ÓRGANOS GENITALES DEL HOMBRE DE OTROS SITIOS ESPECIFICADOS</t>
  </si>
  <si>
    <t>TUMOR BENIGNO DE LOS ÓRGANOS GENITALES DEL HOMBRE DE SITIO NO ESPECIFICADO</t>
  </si>
  <si>
    <t>TUMOR BENIGNO DEL RIÑÓN EXCEPTO LA PELVIS RENAL</t>
  </si>
  <si>
    <t>TUMOR BENIGNO DE LA PELVIS RENAL</t>
  </si>
  <si>
    <t>TUMOR BENIGNO DEL URÉTER</t>
  </si>
  <si>
    <t>TUMOR BENIGNO DE LA VEJIGA</t>
  </si>
  <si>
    <t>TUMOR BENIGNO DEL RIÑÓN Y DE OTROS ÓRGANOS URINARIOS DE SITIOS ESPECIFICADOS</t>
  </si>
  <si>
    <t>TUMOR BENIGNO DEL RIÑÓN Y DE OTROS ÓRGANOS URINARIOS DE SITIO NO ESPECIFICADO</t>
  </si>
  <si>
    <t>TUMOR BENIGNO DEL GLOBO OCULAR EXCEPTO LA CONJUNTIVA LA CÓRNEA, LA RETINA Y CORO</t>
  </si>
  <si>
    <t>TUMOR BENIGNO DE LA ÓRBITA</t>
  </si>
  <si>
    <t>TUMOR BENIGNO DE LA GLÁNDULA LAGRIMAR</t>
  </si>
  <si>
    <t>TUMOR BENIGNO DE LA CONJUNTIVA</t>
  </si>
  <si>
    <t>TUMOR BENIGNO DE LA CÓRNEA</t>
  </si>
  <si>
    <t>TUMOR BENIGNO DE LA RETINA</t>
  </si>
  <si>
    <t>TUMOR BENIGNO DEL COROIDES</t>
  </si>
  <si>
    <t>TUMOR BENIGNO DEL CONDUCTO LAGRIMAL</t>
  </si>
  <si>
    <t>TUMOR BENIGNO DEL OJO OTRAS PARTES ESPECIFICADAS</t>
  </si>
  <si>
    <t>TUMOR BENIGNO DEL OJO PARTE NO ESPECIFICADA</t>
  </si>
  <si>
    <t>TUMOR BENIGNO DEL ENCÉFALO</t>
  </si>
  <si>
    <t>TUMOR BENIGNO DE LOS NERVIOS CRANEALES</t>
  </si>
  <si>
    <t>TUMOR BENIGNO DE LA MENINGES CEREBRALES</t>
  </si>
  <si>
    <t>TUMOR BENIGNO DE LA MÉDULA ESPINAL</t>
  </si>
  <si>
    <t>TUMOR BENIGNO DE LA MENINGES ESPINALES</t>
  </si>
  <si>
    <t>OTRO TUMOR BENIGNO DEL ENCÉFALO Y DE OTRAS PARTES DEL SISTEMA NERVIOSO</t>
  </si>
  <si>
    <t>TUMOR BENIGNO DEL ENCÉFALO Y DE OTRAS PARTES DEL SISTEMA NERVIOSO NO ESPECIFICAD</t>
  </si>
  <si>
    <t>TUMOR BENIGNO DE LA GLÁNDULA TIROIDES</t>
  </si>
  <si>
    <t>TUMOR BENIGNO DE LA GLÁNDULA SUPRARRENAL</t>
  </si>
  <si>
    <t>TUMOR BENIGNO DE LA GLÁNDULA PARATIROIDES</t>
  </si>
  <si>
    <t>TUMOR BENIGNO DE LA HIPÓFISIS Y CONDUCTO CRANEOFARÍNGEO</t>
  </si>
  <si>
    <t>TUMOR BENIGNO DE LA GLÁNDULA PINEAL</t>
  </si>
  <si>
    <t>TUMOR BENIGNO DEL CUERPO CAROTÍDEO</t>
  </si>
  <si>
    <t>TUMOR BENIGNO DEL CUERPO AÓRTICO Y OTROS CUERPOS CROMAFINES</t>
  </si>
  <si>
    <t>OTROS TUMORES BENIGNOS DE LAS GLÁNDULAS ENDOCRINAS Y DE ÓRGANOS SIMILARES</t>
  </si>
  <si>
    <t>TUMOR BENIGNO DE OTRAS GLÁNDULAS ENDOCRINAS Y DE ÓRGANOS SIMILARES DE SITIO NO E</t>
  </si>
  <si>
    <t>HEMANGIOMA DE CUALQUIER SITIO</t>
  </si>
  <si>
    <t>LINFANGIOMA DE CUALQUIER SITIO</t>
  </si>
  <si>
    <t>TUMOR BENIGNO DE LOS GANGLIOS LINFÁTICOS</t>
  </si>
  <si>
    <t>TUMOR BENIGNO OTROS SITIOS ESPECIFICADOS</t>
  </si>
  <si>
    <t>CARCINOMA IN SITU DE LABIO CAVIDAD BUCAL Y FARÍNGE</t>
  </si>
  <si>
    <t>CARCINOMA IN SITU DEL ESÓFAGO</t>
  </si>
  <si>
    <t>CARCINOMA IN SITU DEL ESTÓMAGO</t>
  </si>
  <si>
    <t>CARCINOMA IN SITU DEL COLON</t>
  </si>
  <si>
    <t>CARCINOMA IN SITU DEL RECTO</t>
  </si>
  <si>
    <t>CARCINOMA IN SITU DEL CONDUCTO ANAL</t>
  </si>
  <si>
    <t>CARCINOMA IN SITU DEL ANO SIN OTRA ESPECIFICACIÓN</t>
  </si>
  <si>
    <t>CARCINOMA IN SITU DE OTRAS PARTES Y LAS NO ESPECIFICADAS DEL INTESTINO</t>
  </si>
  <si>
    <t>CARCINOMA IN SITU DEL HÍGADO Y VÍAS BILIARES</t>
  </si>
  <si>
    <t>CARCINOMA IN SITU DE OTROS ÓRGANOS DIGESTIVOS Y LOS NO ESPECIFICADOS</t>
  </si>
  <si>
    <t>CARCINOMA IN SITU DE LA LARÍNGE</t>
  </si>
  <si>
    <t>CARCINOMA IN SITU DE LA TRÁQUEA</t>
  </si>
  <si>
    <t>CARCINOMA IN SITU DE LOS BRONQUIOS Y PULMÓN</t>
  </si>
  <si>
    <t>CARCINOMA IN SITU DE OTRAS PARTES ESPECIFICADAS DEL APARATO RESPIRATORIO</t>
  </si>
  <si>
    <t>CARCINOMA IN SITU DEL APARATO RESPIRATORIO PARTE NO ESPECIFICADA</t>
  </si>
  <si>
    <t>CARCINOMA IN SITU DEL LABIO</t>
  </si>
  <si>
    <t>CARCINOMA IN SITU DEL PÁRPADO Y COMISURA PALPEBRAL</t>
  </si>
  <si>
    <t>CARCINOMA IN SITU DE LA OREJA Y CONDUCTO AUDITIVO EXTERNO</t>
  </si>
  <si>
    <t>CARCINOMA IN SITU DE OTRAS PARTES Y LAS NO ESPECIFICADAS DE LA CARA</t>
  </si>
  <si>
    <t>CARCINOMA IN SITU DEL CUERO CABELLUDO Y CUELLO</t>
  </si>
  <si>
    <t>CARCINOMA IN SITU DEL TRONCO EXCEPTO EL ESCROTO</t>
  </si>
  <si>
    <t>CARCINOMA IN SITU DEL MIEMBRO SUPERIOR INCLUSO EL HOMBRO</t>
  </si>
  <si>
    <t>CARCINOMA IN SITU DEL MIEMBRO INFERIOR INCLUSO LA CADERA</t>
  </si>
  <si>
    <t>CARCINOMA IN SITU DE LA PIEL DE OTROS SITIOS ESPECIFICADOS</t>
  </si>
  <si>
    <t>CARCINOMA IN SISTU DE LA PIEL DE SITIO NO ESPECIFICADO</t>
  </si>
  <si>
    <t>CARCINOMA IN SITSU DE LA MAMA</t>
  </si>
  <si>
    <t>CARCINOMA IN SITU DEL CUELLO DEL ÚTERO</t>
  </si>
  <si>
    <t>CARCINOMA IN SITU DE OTRAS PARTES Y LAS NO ESPECIFICADAS DEL ÚTERO</t>
  </si>
  <si>
    <t>CARCINOMA IN SITU DE OTROS ÓRGANOS GENITALES Y LOS NO ESPECIFICADOS DE LA MUJER</t>
  </si>
  <si>
    <t>CARCINOMA IN SITU DE LA PRÓSTATA</t>
  </si>
  <si>
    <t>CARCINOMA IN SITU DEL PENE</t>
  </si>
  <si>
    <t>CARCINOMA IN SITU DE OTROS ÓRGANOS GENITALES Y LOS NO ESPECIFICADOS DEL HOMBRE</t>
  </si>
  <si>
    <t>CARCINOMA  IN SITU DE LA VEJIGA</t>
  </si>
  <si>
    <t>CARCINOMA IN SITU DE OTROS ÓRGANOS URINARIOS Y LOS NO ESPECIFICADOS</t>
  </si>
  <si>
    <t>CARCINOMA IN SITU DE OTROS SITIOS: DEL OJO</t>
  </si>
  <si>
    <t>CARCINOMA IN SITU DE OTROS SITIOS ESPECIFICADOS</t>
  </si>
  <si>
    <t>CARCINOMA IN SITU DE SITIO NO ESPECIFICADO: CARCINOMA IN SITU SAI</t>
  </si>
  <si>
    <t>TUMOR DE EVOLUCIÓN INCIERTA GLÁNDULAS SALIVALES MAYORES</t>
  </si>
  <si>
    <t>TUMOR DE EVOLUCIÓN INCIERTA LABIO CABIDAD BUCAL Y FARÍNGE</t>
  </si>
  <si>
    <t>TUMOR DE EVOLUCIÓN INCIERTA ESTÓMAGO INTESTINOS Y RECTO</t>
  </si>
  <si>
    <t>TUMOR DE EVOLUCIÓN INCIERTA HÍGADO Y VÍAS BILIARES</t>
  </si>
  <si>
    <t>TUMOR DE EVOLUCIÓN INCIERTA PERITONEO Y TEJIDO RETROPERITONEAL</t>
  </si>
  <si>
    <t>TUMOR DE EVOLUCIÓN INCIERTA OTROS ÓRGANOS DIGESTIVOS Y LOS NO ESPECIFICADOS</t>
  </si>
  <si>
    <t>TUMOR DE EVOLUCIÓN INCIERTA LARÍNGE</t>
  </si>
  <si>
    <t>TUMOR DE EVOLUCIÓN INCIERTA TRÁQUEA, BRONQUIOS Y PULMÓN</t>
  </si>
  <si>
    <t>TUMOR DE EVOLUCIÓN INCIERTA PLEURA, TIMO Y MEDIASTINO</t>
  </si>
  <si>
    <t>TUMOR DE EVOLUCIÓN INCIERTA OTROS ÓRGANOS RESPIRATORIOS Y LOS NO ESPECIFICADOS</t>
  </si>
  <si>
    <t>TUMOR DE EVOLUCIÓN INCIERTA ÚTERO</t>
  </si>
  <si>
    <t>TUMOR DE EVOLUCIÓN INCIERTA PLACENTA</t>
  </si>
  <si>
    <t>TUMOR DE EVOLUCIÓN INCIERTA OVARIO</t>
  </si>
  <si>
    <t>TUMOR DE EVOLUCIÓN INCIERTA OTROS ÓRGANOS GENITALES Y LOS NO ESPECIFICADOS DE LA</t>
  </si>
  <si>
    <t>TUMOR DE EVOLUCIÓN INCIERTA TESTÍCULO</t>
  </si>
  <si>
    <t>TUMOR DE EVOLUCIÓN INCIERTA PRÓSTATA</t>
  </si>
  <si>
    <t>TUMOR DE EVOLUCIÓN INCIERTA OTROS ÓRGANOS GENITALES Y LOS NO ESPECIFICADOS DEL H</t>
  </si>
  <si>
    <t>TUMOR DE EVOLUCIÓN INCIERTA VEJIGA</t>
  </si>
  <si>
    <t>TUMOR DE EVOLUCIÓN INCIERTA OTROS ÓRGANOS URINARIOS Y LOS NO ESPECIFICADOS</t>
  </si>
  <si>
    <t>TUMOR DE EVOLUCIÓN INCIERTA GLÁNDULA HIPÓFISIS Y CONDUCTO CRANEOFARÍNGEO</t>
  </si>
  <si>
    <t>TUMOR DE EVOLUCIÓN INCIERTA GLÁNDULA PINEAL</t>
  </si>
  <si>
    <t>TUMOR DE EVOLUCIÓN INCIERTA GLÁNDULA SUPRARRENAL</t>
  </si>
  <si>
    <t>TUMOR DE EVOLUCIÓN INCIERTA CUERPOS CROMAFINES</t>
  </si>
  <si>
    <t>TUMOR DE EVOLUCIÓN INCIERTA OTRAS GLÁNDULAS ENDOCRINAS Y LAS NO ESPECIFICADAS</t>
  </si>
  <si>
    <t>TUMOR DE EVOLUCIÓN INCIERTA ENCÉFALO Y MÉDULA ESPINAL</t>
  </si>
  <si>
    <t>TUMOR DE EVOLUCIÓN INCIERTA MENINGES</t>
  </si>
  <si>
    <t>TUMOR DE EVOLUCIÓN INCIERTA NEUROFIBROMATOSIS</t>
  </si>
  <si>
    <t>TUMOR DE EVOLUCIÓN INCIERTA OTRAS PARTES Y LAS NO ESPECIFICADAS DEL SISTEMA NERV</t>
  </si>
  <si>
    <t>TUMOR DE EVOLUCIÓN INCIERTA HUESO Y CARTÍLAGO ARTICULAR</t>
  </si>
  <si>
    <t>TUMOR DE EVOLUCIÓN INCIERTA TEJIDO CONJUNTIVO Y OTROS TEJIDOS BLANDOS</t>
  </si>
  <si>
    <t>TUMOR DE EVOLUCIÓN INCIERTA PIEL</t>
  </si>
  <si>
    <t>TUMOR DE EVOLUCIÓN INCIERTA MAMA</t>
  </si>
  <si>
    <t>TUMOR DE EVOLUCIÓN INCIERTA POLICITEMIA VERA</t>
  </si>
  <si>
    <t>TUMOR DE EVOLUCIÓN INCIERTA MASTOCITOS E HISTIOCITOS</t>
  </si>
  <si>
    <t>TUMOR DE EVOLUCIÓN INCIERTA PLASMACITOS</t>
  </si>
  <si>
    <t>TUMOR DE EVOLUCIÓN INCIERTA OTROS TEJIDOS LINFÁTICOS Y HEMATOPOYÉTICOS</t>
  </si>
  <si>
    <t>TUMOR DE EVOLUCIÓN INCIERTA OTROS SITIOS ESPECIFICADOS</t>
  </si>
  <si>
    <t>TUMOR DE EVOLUCIÓN INCIERTA SITIO NO ESPECIFICADO</t>
  </si>
  <si>
    <t>TUMOR DE NATURALEZA NO ESPECIFICADA APARATO DIGESTIVO</t>
  </si>
  <si>
    <t>TUMOR DE NATURALEZA NO ESPECIFICADA APARATO RESPIRATORIO</t>
  </si>
  <si>
    <t>TUMOR DE NATURALEZA NO ESPECIFICADA HUESO TEJIDOS BLANDOS Y PIEL</t>
  </si>
  <si>
    <t>TUMOR DE NATURALEZA NO ESPECIFICADA MAMA</t>
  </si>
  <si>
    <t>TUMOR DE NATURALEZA NO ESPECIFICADA VEJIGA</t>
  </si>
  <si>
    <t>TUMOR DE NATURALEZA NO ESPECIFICADA OTROS ÓRGANOS GENITO URINARIOS</t>
  </si>
  <si>
    <t>TUMOR DE NATURALEZA NO ESPECIFICADA ENCÉFALO</t>
  </si>
  <si>
    <t>TUMOR DE NATURALEZA NO ESPECIFICADA OTRAS PARTES DEL SISTEMA NERVIOSO Y GLÁNDULA</t>
  </si>
  <si>
    <t>TUMOR DE OTROS SITIOS ESPECIFICADOS</t>
  </si>
  <si>
    <t>TUMOR DE SITIO NO ESPECIFICADO</t>
  </si>
  <si>
    <t>BOCIO ESPECIFICADO COMO SIMPLE</t>
  </si>
  <si>
    <t>BOCIO NO ESPECIFICADO</t>
  </si>
  <si>
    <t>BOCIO UNINODULAR NO TÓXICO</t>
  </si>
  <si>
    <t>BOCIO MULTINODULAR NO TÓXICO</t>
  </si>
  <si>
    <t>BOCIO NODULAR NO TÓXICO SIN ESPECIFICACIÓN</t>
  </si>
  <si>
    <t>BOCIO DIFUSO TÓXICO</t>
  </si>
  <si>
    <t>BOCIO UNINODULAR TÓXICO</t>
  </si>
  <si>
    <t>BOCIO MULTINODULAR TÓXICO</t>
  </si>
  <si>
    <t>BOCIO NODULAR TÓXICO SIN OTRA ESPECIFICACIÓN</t>
  </si>
  <si>
    <t>TIROTOXICOSIS DEBIDA AL NÓDULO TIROIDEO ECTÓPICO</t>
  </si>
  <si>
    <t>TIROTOXICOSIS DE OTRO ORIGEN ESPECIFICADO</t>
  </si>
  <si>
    <t>TIROTOXICOSIS SIN MENCIÓN DE BOCIO NI DE CAUSA ALGUNA</t>
  </si>
  <si>
    <t>HIPOTIROIDISMO CONGÉNITO</t>
  </si>
  <si>
    <t>HIPOTIROIDISMO TIROPRIVO POSQUIRÚRGICO</t>
  </si>
  <si>
    <t>OTRO HIPOTIROIDISMO TIROPRIVO</t>
  </si>
  <si>
    <t>HIPOTIROIDISMO YÓDICO</t>
  </si>
  <si>
    <t>OTRO HIPOTIROIDISMO YATRÓGENO</t>
  </si>
  <si>
    <t>OTROS HIPOTIROIDISMOS ADQUIRIDOS</t>
  </si>
  <si>
    <t>HIPOTIROIDISMO ADQUIRIDO SIN ESPECIFICACIÓN</t>
  </si>
  <si>
    <t>TIROIDITIS AGUDA</t>
  </si>
  <si>
    <t>TIROIDITIS SUBAGUDA</t>
  </si>
  <si>
    <t>TIROIDITIS CRÓNICA LINFOCÍTICA</t>
  </si>
  <si>
    <t>TIROIDITIS CRÓNICA FIBROSA</t>
  </si>
  <si>
    <t>TIROIDITIS YATRÓGENA</t>
  </si>
  <si>
    <t>OTRAS TIROIDITIS CRÓNICAS Y TIROIDITIS CRÓNICA NO ESPCIFICADA</t>
  </si>
  <si>
    <t>TIROIDITIS SIN ESPECIFICACIÓN</t>
  </si>
  <si>
    <t>TRASTORNOS DE LA SECRECIÓN DE TIROCALCITONINA</t>
  </si>
  <si>
    <t>BOCIO DISHORMÓNICO</t>
  </si>
  <si>
    <t>QUISTE DE LA GLÁNDULA TIROIDES</t>
  </si>
  <si>
    <t>HEMORRAGIA E INFARTO DE LA GLÁNDULA TIROIDES</t>
  </si>
  <si>
    <t>OTROS TRASTORNOS DE LA GLÁNDULA TIROIDES</t>
  </si>
  <si>
    <t>OTROS TRASTORNOS DE LA GLÁNDULA TIROIDES SIN ESPECIFICACIÓN</t>
  </si>
  <si>
    <t>DIABETES MELLITUS SIN MENCIÓN DE COMPLICACIÓN</t>
  </si>
  <si>
    <t>DIABETES CON CETOACIDOSIS</t>
  </si>
  <si>
    <t>COMA DIABÉTICO</t>
  </si>
  <si>
    <t>DIABETES CON MANIFESTACIONES RENALES (5818-5828*)</t>
  </si>
  <si>
    <t>DIABETES CON MANIFESTACIONES OFTÁLMICAS</t>
  </si>
  <si>
    <t>DIABETES CON MANIFESTACIONES NEUROLÓGICAS</t>
  </si>
  <si>
    <t>DIABETES CON TRASTORNOS CIRCULATORIOS PERIFÉRICOS</t>
  </si>
  <si>
    <t>DIABETES CON OTRAS MANIFESTACIONES ESPECIFICADAS</t>
  </si>
  <si>
    <t>DIABETES CON COMPLICACIONES NO ESPECIFICADAS</t>
  </si>
  <si>
    <t>COMA HIPOGLICÉMICO</t>
  </si>
  <si>
    <t>OTRAS FORMAS DE HIPERISULINISMO</t>
  </si>
  <si>
    <t>HIPOGLICEMIA NO ESPECIFICADA</t>
  </si>
  <si>
    <t>HIPOINSULINEMIA POSQUIRÚRGICA</t>
  </si>
  <si>
    <t>ANOMALÍA DE LA SECRECIÓN DEL GLUCAGÓN</t>
  </si>
  <si>
    <t>ANOMALÍA DE LA SECRECIÓN DE GASTRINA</t>
  </si>
  <si>
    <t>OTROS TRASTORNOS DE LA SECRECIÓN INTERNA DEL PÁNCREAS</t>
  </si>
  <si>
    <t>OTROS TRASTORNOS DE LA SECRECIÓN INTERNA DEL PÁNCREAS SIN ESPECIFICACIÓN</t>
  </si>
  <si>
    <t>HIPERPARATIROIDISMO</t>
  </si>
  <si>
    <t>HIPOPARATIROIDISMO</t>
  </si>
  <si>
    <t>OTROS TRASTORNOS DE LAS GLÁNDULAS PARATIROIDES</t>
  </si>
  <si>
    <t>TRASTORNOS DE LAS GLÁNDULAS PARATIROIDES SIN ESPECIFICACIÓN</t>
  </si>
  <si>
    <t>ACROMEGALIA Y GIGANTISMO</t>
  </si>
  <si>
    <t>OTRAS FORMAS DE HIPERFUNCIÓN DE LA HIPÓFISIS ANTERIOR</t>
  </si>
  <si>
    <t>PANHIPOPITUITARISMO</t>
  </si>
  <si>
    <t>ENANISMO HIPOFISARIO</t>
  </si>
  <si>
    <t>OTROS TRASTORNOS DE LA HIPÓFISIS ANTERIOR</t>
  </si>
  <si>
    <t>DIABETES INSÍPIDA</t>
  </si>
  <si>
    <t>OTROS TRASTORNOS DE LA NEUROHIPÓFISIS</t>
  </si>
  <si>
    <t>TRASTORNOS HIPOFISARIOS YATRÓGENOS</t>
  </si>
  <si>
    <t>OTROS TRASTORNOS DE LA  HIPÓFISIS Y OTROS SÍNDROMES DE ORIGEN DIENCEFALOHIPOFISA</t>
  </si>
  <si>
    <t>TRASTORNOS DE LA HIPÓFISIS Y DE LA REGULACIÓN HIPOTÁLAMICA SIN ESPECIFICACIÓN</t>
  </si>
  <si>
    <t>HIPERPLASIA PERSISTENTE DEL TIMO</t>
  </si>
  <si>
    <t>ABSCESO DEL TIMO</t>
  </si>
  <si>
    <t>OTRAS ENFERMEDADES DEL TIMO</t>
  </si>
  <si>
    <t>ENFERMEDADES DEL TIMO SIN ESPECIFICACIÓN</t>
  </si>
  <si>
    <t>SÍNDROME DE CUSHING</t>
  </si>
  <si>
    <t>HIPERALDOSTERONISMO</t>
  </si>
  <si>
    <t>TRASTORNOS ADRENOGENITALES</t>
  </si>
  <si>
    <t>OTRAS FORMAS DE HIPERACTIVIDAD CORTICOSUPRARRENAL</t>
  </si>
  <si>
    <t>INSUFICIENCIA CORTICOSUPRARRENAL</t>
  </si>
  <si>
    <t>OTRAS FORMAS DE HIPOFUNCIÓN SUPRARRENAL</t>
  </si>
  <si>
    <t>HIPERFUNCIÓN MEDULOSUPRARRENAL</t>
  </si>
  <si>
    <t>OTROS TRASTORNOS DE LAS GLÁNDULAS SUPRARRENALES</t>
  </si>
  <si>
    <t>TRASTORNOS DE LAS GLÁNDULAS SUPRARRENALES SIN ESPECIFICACIÓN</t>
  </si>
  <si>
    <t>HIPERESTROGENISMO</t>
  </si>
  <si>
    <t>OTRAS FORMAS DE HIPERFUNCIÓN OVÁRICA</t>
  </si>
  <si>
    <t>INSUFICIENCIA OVARIPRIVA</t>
  </si>
  <si>
    <t>OTRA INSUFICIENCIA OVÁRICA</t>
  </si>
  <si>
    <t>OVARIOS POLIQUÍSTICOS</t>
  </si>
  <si>
    <t>OTRA DISFUNCIÓN OVÁRICA</t>
  </si>
  <si>
    <t>DISFUNCIÓN OVÁRICA SIN ESPECIFICACIÓN</t>
  </si>
  <si>
    <t>HIPERFUNCIÓN TESTICULAR</t>
  </si>
  <si>
    <t>HIPOFUNCIÓN TESTICULAR ORQUIPRIVA</t>
  </si>
  <si>
    <t>OTRA HIPOFUNCIÓN TESTICULAR</t>
  </si>
  <si>
    <t>OTRA DISFUNCIÓN TESTICULAR</t>
  </si>
  <si>
    <t>DISFUNCIÓN TESTICULAR SIN ESPECIFICACIÓN</t>
  </si>
  <si>
    <t>ACTIVIDAD POLIGLANDULAR EN LA ADENOMATOSIS ENDOCRINA MÚLTIPLE</t>
  </si>
  <si>
    <t>OTRAS COMBINACIONES DE DISFUNCIONES ENDOCRINAS</t>
  </si>
  <si>
    <t>OTRA DISFUNCIÓN POLOGLANDULAR Y TRASTORNOS RELACIONADOS</t>
  </si>
  <si>
    <t>DISFUNCIÓN POLIGLANDULAR SIN OTRA ESPECIFICACIÓN</t>
  </si>
  <si>
    <t>RETRASO DEL DESARROLLO SEXUAL Y DE LA PUBERTAD NO CLASIFICADO EN OTRA PARTE</t>
  </si>
  <si>
    <t>DESARROLLO SEXUAL Y PUBERTAD PRECOCES NO CLASIFICADOS EN OTRA PARTE</t>
  </si>
  <si>
    <t>SÍNDROME CARCINOIDE</t>
  </si>
  <si>
    <t>SECRECIÓN HORMONAL ECTÓPICA NO CLASIFICADA EN OTRA PARTE</t>
  </si>
  <si>
    <t>ENANISMO NO CLASIFICADO EN OTRA PARTE</t>
  </si>
  <si>
    <t>OTROS TRASTORNOS ENDOCRINOS</t>
  </si>
  <si>
    <t>OTROS TRASTORNOS ENDOCRINOS SIN ESPECIFICACIÓN</t>
  </si>
  <si>
    <t>KWASHIORKOR</t>
  </si>
  <si>
    <t>MARASMO NUTRICIONAL</t>
  </si>
  <si>
    <t>OTRA DESNUTRICIÓN PROTEINOCALÓRICA GRAVE</t>
  </si>
  <si>
    <t>DESNUTRICIÓN DE GRADO MODERADO</t>
  </si>
  <si>
    <t>DESNUTRICIÓN DE GRADO LEVE</t>
  </si>
  <si>
    <t>DETENCIÓN DEL DESARROLLO CONSECUTIVO A DESNUTRICIÓN PROTEINOCALÓRICA</t>
  </si>
  <si>
    <t>OTRAS FORMAS DE DESNUTRICIÓN PROTEINOCALÓRICA Y LA NO ESPECIFICADA</t>
  </si>
  <si>
    <t>OTRAS FORMAS DE DESNUTRICIÓN PROTEINOCALÓRICA SIN ESPECIFICACIÓN</t>
  </si>
  <si>
    <t>DEFICIENCIA DE VITAMINA A CON XEROSIS CONJUNTIVAL (3725*)</t>
  </si>
  <si>
    <t>DEFICIENCIA DE VITAMINA A CON MANCHAS DE BITOT Y XEROSIS CONJUNTIVAL (3725*)</t>
  </si>
  <si>
    <t>DEFICIENCIA DE VITAMINA A CON XEROSIS DE LA CÓRNEA (37124*)</t>
  </si>
  <si>
    <t>DEFICIENCIA DE VITAMINA A CON ULCERACIÓN DE LA CÓRNEA  CON XEROSIS (3700- 3714*)</t>
  </si>
  <si>
    <t>DEFICIENCIA DE VITAMINA A CON QUERATOMALACIA (3714*)</t>
  </si>
  <si>
    <t>DEFICIENCIA DE VITAMINA A CON CEGUERA NOCTURNA (3686*)</t>
  </si>
  <si>
    <t>DEFICIENCIA DE VITAMINA A CON CICATRICES XEROFTÁLMICAS DE LA CÓRNEA (3710*)</t>
  </si>
  <si>
    <t>OTRAS MANIFESTACIONES OCULARES DE DEFICIENCIA DE VITAMINA A (3725*)</t>
  </si>
  <si>
    <t>OTRAS MANIFESTACIONES DE DEFICIENCIA DE VITAMIA A+ (7071*)</t>
  </si>
  <si>
    <t>DEFICIENCIA DE VITAMINA A SIN ESPECIFICACIÓN</t>
  </si>
  <si>
    <t>BERIBERI</t>
  </si>
  <si>
    <t>OTRAS MANIFESTACIONES DE LA DEFICIENCA DE TIAMINAY LAS NO ESPECIFICADAS</t>
  </si>
  <si>
    <t>PELAGRA</t>
  </si>
  <si>
    <t>ARRIBOFLAVINOSIS</t>
  </si>
  <si>
    <t>DEFICIENCIA DE VITAMINA B6</t>
  </si>
  <si>
    <t>OTRAS DEFICIENCIAS DEL COMPLEJO B</t>
  </si>
  <si>
    <t>DEFICIENCIA DE VITAMINA B SIN OTRA ESPECIFICACIÓN</t>
  </si>
  <si>
    <t>DEFICIENCIA DE ÁCIDO ASCORBICO</t>
  </si>
  <si>
    <t>DEFICIENCIA DE VITAMINA DE RAQUITISMO ACTIVO</t>
  </si>
  <si>
    <t>EFECTOS TARDÍOS DEL RAQUITISMO</t>
  </si>
  <si>
    <t>OSTEOMALACIA</t>
  </si>
  <si>
    <t>DEFICIENCIA DE VITAMINA D SIN ESPECIFICACIÓN</t>
  </si>
  <si>
    <t>DEFICIENCIA DE VITAMINA K</t>
  </si>
  <si>
    <t>DEFICIENCIA DE OTRAS VITAMINAS</t>
  </si>
  <si>
    <t>DEFICIENCIA DE VITAMINA NO ESPECIFICADA</t>
  </si>
  <si>
    <t>DEFICIENCIAS DE MINERALES NO CLASIFICADOS EN OTRA PARTE</t>
  </si>
  <si>
    <t>OTRAS DEFICIENCIAS NUTRICIONALES</t>
  </si>
  <si>
    <t>OTRAS DEFICIENCIAS NUTRICIONALES SIN ESPECIFICACIÓN</t>
  </si>
  <si>
    <t>ALTERACIONES DEL TRANSPORTE DE LOS AMINOÁCIDOS</t>
  </si>
  <si>
    <t>FENILCETONURIA</t>
  </si>
  <si>
    <t>OTRAS ALTERACIONES DEL METABOLISMO DE LOS AMINOÁCIDOS AROMÁTICOS</t>
  </si>
  <si>
    <t>ALTERACIONES DEL METABOLISMO DE LOS AMINOÁCIDOS DE CADENA RAMIFICADA</t>
  </si>
  <si>
    <t>ALTERACIONES DEL METABOLISMO DE LOS AMINOÁCIDOS AZUFRADOS</t>
  </si>
  <si>
    <t>ALTERACIONES DEL METABOLISMO DE LA HISTIDINA</t>
  </si>
  <si>
    <t>TRASTORNOS DEL CICLO DEL METABOLISMO UREICO</t>
  </si>
  <si>
    <t>OTRAS ALTERACIONES DEL METABOLISMO DE LOS AMINOÁCIDOS DE CADENA NO RAMIFICADA</t>
  </si>
  <si>
    <t>OTROS TRASTORNOS DEL TRANSPORTE Y DEL METABOLISMODE LOS AMINOÁCIDOS</t>
  </si>
  <si>
    <t>TRASTORNOS DEL TRANSPORTE Y DEL METABOLISMO DE LOS AMINOÁCIDOS SIN ESPECIFICACIÓ</t>
  </si>
  <si>
    <t>GLICOGENOSIS</t>
  </si>
  <si>
    <t>TRASTORNOS DEL TRANSPORTE Y DEL METABOLISMO  DE LOS CARBOHIDRATOS: GALACTOSEMIA</t>
  </si>
  <si>
    <t>INTOLERANCIA HEREDITARIA A LA FRUCTOSA</t>
  </si>
  <si>
    <t>DEFICIENCIAS DE LAS DISACARIDASAS INTESTINALES Y MALA ABSORCIÓN DE LOS DISACÁRID</t>
  </si>
  <si>
    <t>TRASTORNOS DEL TRASPORTE Y DEL METABOLISMO DE LOS CARBOHIDRATOS:  GLUCOSURIA REN</t>
  </si>
  <si>
    <t>OTROS TRASTORNOS DEL TRANSPORTE Y DEL METABOLISMODE LOS CARBOHIDRATOS</t>
  </si>
  <si>
    <t>TRASTORNOS DEL TRANSPORTE Y DEL METABOLISMO DE LOS CARBOHIDRATOS SIN ESPECIFICAC</t>
  </si>
  <si>
    <t>HIPERCOLESTEROLEMIA PURA</t>
  </si>
  <si>
    <t>HIPERGLICERIDEMIA PURA</t>
  </si>
  <si>
    <t>HIPERLIPIDEMIA MIXTA</t>
  </si>
  <si>
    <t>HIPERQUILOMICRONEMIA</t>
  </si>
  <si>
    <t>OTRAS HIPERLIPIDEMIAS Y LAS NO ESPECIFICADAS</t>
  </si>
  <si>
    <t>DEFICIENCIAS DE LAS LIPOPROTEINAS</t>
  </si>
  <si>
    <t>TRASTORNO DEL METABOLISMO DE LOS LÍPIDOS: LIPODISTROFIA</t>
  </si>
  <si>
    <t>TRASTORNOS DEL METABOLISMO DE LOS LÍPIDOS: LÍPIDOSIS</t>
  </si>
  <si>
    <t>OTROS TRASTORNOS DEL METABOLISMO DE LOS LÍPIDOS</t>
  </si>
  <si>
    <t>TRASTORNOS DEL METABOLISMO DE LOS LÍPIDOS SIN ESPECIFICACIÓN</t>
  </si>
  <si>
    <t>HIPERGAMMAGLOBULINEMIA POLICLONAL</t>
  </si>
  <si>
    <t>PARAPROTEINEMIA MONOCLONAL</t>
  </si>
  <si>
    <t>OTRAS PARAPROTEINEMIAS</t>
  </si>
  <si>
    <t>MACROGLOBULINEMIA</t>
  </si>
  <si>
    <t>OTROS TRASTORNOS DEL METABOLISMO DE LAS PROTEINASDEL PLASMA</t>
  </si>
  <si>
    <t>TRASTORNOS DEL METABOLISMO DE LAS PROTEINAS DEL PLASMA SIN ESPECIFICACIÓN</t>
  </si>
  <si>
    <t>ARTROPATÍA GOTOSA (984-)</t>
  </si>
  <si>
    <t>NEFROPATÍA GOTOSA (7120*)</t>
  </si>
  <si>
    <t>GOTA CON OTRAS MANIFESTACIONES</t>
  </si>
  <si>
    <t>GOTA SIN ESPECIFICACIÓN</t>
  </si>
  <si>
    <t>TRASTORNOS DEL METABOLISMO DEL HIERRO</t>
  </si>
  <si>
    <t>TRASTORNOS DEL METABOLISMO DEL COBRE</t>
  </si>
  <si>
    <t>TRASTORNOS DEL METABOLISMO DEL MAGNESIO</t>
  </si>
  <si>
    <t>TRASTORNOS DEL METABOLISMO DEL FÓSFORO</t>
  </si>
  <si>
    <t>TRASTORNOS DEL METABOLISMO DEL CALCIO</t>
  </si>
  <si>
    <t>OTROS TRASTORNOS DEL METABOLISMO DE LOS MINERALES</t>
  </si>
  <si>
    <t>TRASTORNOS DEL METABOLISMO DE LOS MINERALES SIN ESPECIFICACIÓN</t>
  </si>
  <si>
    <t>HIPEROSMOLARIDAD E HIPERNATREMIA</t>
  </si>
  <si>
    <t>HIPOSMOLARIDAD E HIPONATREMIA</t>
  </si>
  <si>
    <t>ACIDOSIS</t>
  </si>
  <si>
    <t>ALCALOSIS</t>
  </si>
  <si>
    <t>TRASTORNO MIXTO DEL EQUILIBRIO ACIDOBÁSICO</t>
  </si>
  <si>
    <t>DEPLECIÓN DEL VOLUMEN</t>
  </si>
  <si>
    <t>SOBRECARGA DE LÍQUIDO</t>
  </si>
  <si>
    <t>HIPERPOTASEMIA</t>
  </si>
  <si>
    <t>HIPOPOTASEMIA</t>
  </si>
  <si>
    <t>TRASTORNOS DE LOS LÍQUIDOS Y DE LOS ELECTROLITOS NO CLASIFICADOS EN OTRA PARTE</t>
  </si>
  <si>
    <t>FIBROSIS QUÍSTICA</t>
  </si>
  <si>
    <t>TRASTORNOS DEL METABOLISMO DE LAS PORFIRINAS</t>
  </si>
  <si>
    <t>OTROS TRASTORNOS DEL METABOLISMO DE LAS PURINAS Y DE LAS PIRIMIDINAS</t>
  </si>
  <si>
    <t>AMILOIDOSIS</t>
  </si>
  <si>
    <t>TRASTORNOS DE LA EXCRECIÓN DE BILIRRUBINA</t>
  </si>
  <si>
    <t>MUCOPOLISACARIDOSIS</t>
  </si>
  <si>
    <t>OTRAS DEFICIENCIAS DE LAS ENZIMAS CIRCULANTES</t>
  </si>
  <si>
    <t>OTROS TRASTORNOS DEL METABOLISMO  Y LOS NO ESPECIFICADOS</t>
  </si>
  <si>
    <t>OTROS TRASTORNOS DEL METABOLISMO SIN ESPECIFICACIÓN</t>
  </si>
  <si>
    <t>OBESIDAD</t>
  </si>
  <si>
    <t>ADIPOSIDAD LOCALIZADA</t>
  </si>
  <si>
    <t>HIPERVITAMINOSIS A</t>
  </si>
  <si>
    <t>HIPERCAROTINEMIA</t>
  </si>
  <si>
    <t>HIPERVITAMINOSIS D</t>
  </si>
  <si>
    <t>OTRAS</t>
  </si>
  <si>
    <t>DEFICIENCIA DE LA INMUNIDAD HUMORAL</t>
  </si>
  <si>
    <t>DEFICIENCIA DE LA INMUNIDAD CELULAR</t>
  </si>
  <si>
    <t>DEFICIENCIA INMUNITARIA COMBINADA</t>
  </si>
  <si>
    <t>DEFICIENCIA INMUNITARIA SIN OTRA ESPECIFICACIÓN</t>
  </si>
  <si>
    <t>ENFERMEDAD AUTOINMUNE NO CLASIFICADA EN OTRA PARTE</t>
  </si>
  <si>
    <t>OTROS TRASTORNOS DEL MECANISMO DE LA INMUNIDAD</t>
  </si>
  <si>
    <t>TRASTORNOS DEL MECANISMO DE LA INMUNIDAD SIN ESPECIFICACIÓN</t>
  </si>
  <si>
    <t>ANEMIAS POR DEFICIENCIA DE HIERRO</t>
  </si>
  <si>
    <t>ANEMIA PERNICIOSA</t>
  </si>
  <si>
    <t>OTRAS ANEMIAS POR DEFICIENCIA DE VITAMINA B12</t>
  </si>
  <si>
    <t>ANEMIA POR DEFICIENCIA DE FOLATOS</t>
  </si>
  <si>
    <t>OTRAS ANEMIAS MEGALOBLÁSTICAS ESPECIFICADAS NO CLASIFICADAS EN OTRA PARTE</t>
  </si>
  <si>
    <t>ANEMIA POR DEFICIENCIA DE PROTEINAS</t>
  </si>
  <si>
    <t>ANEMIAS ASOCIADAS CON OTRAS DEFICIENCIAS NUTRICIONALES ESPECIFICADAS</t>
  </si>
  <si>
    <t>OTRAS ANEMIAS POR DEFICIENCIA SIN ESPECIFICACIÓN</t>
  </si>
  <si>
    <t>ESFEROCITOSIS HEREDITARIA</t>
  </si>
  <si>
    <t>ELIPTOCITOSIS HEREDITARIA</t>
  </si>
  <si>
    <t>ANEMIA DEBIDA A TRASTORNOS DEL METABOLISMO DEL GLUTATION</t>
  </si>
  <si>
    <t>OTRAS ANEMIAS HEMOLÍTICAS DEBIDAS A DEFICIENCIAS ENZIMÁTICAS</t>
  </si>
  <si>
    <t>ANEMIAS HEMOLÍTICAS HEREDITARIAS: TALASANEMIAS</t>
  </si>
  <si>
    <t>ANEMIAS HEMOLÍTICAS HEREDITARIAS: RASGO FALCIHÉMICO</t>
  </si>
  <si>
    <t>ANEMIA FALCIFORME</t>
  </si>
  <si>
    <t>OTRAS HEMOGLOBINOPATÍAS</t>
  </si>
  <si>
    <t>OTRAS ANEMIAS HEMOLÍTICAS HEREDITARIAS</t>
  </si>
  <si>
    <t>ANEMIAS HEMOLÍTICAS HEREDITARIAS SIN ESPECIFICACIÓN: ANEMIA HEMOLÍTICA HEREDITAR</t>
  </si>
  <si>
    <t>ANEMIAS HEMOLÍTICAS AUTOINMUNES</t>
  </si>
  <si>
    <t>ANEMIAS HEMOLÍTICAS NO AUTOINMUNES</t>
  </si>
  <si>
    <t>HEMOGLOBINURIA DEBIDA A HEMOLISIS POR CAUSA EXTERNA</t>
  </si>
  <si>
    <t>ANEMIAS HEMOLÍTICAS ADQUIRIDAS SIN ESPECIFICACIÓN</t>
  </si>
  <si>
    <t>ANEMIA APLÁSTICA CONSTITUCIONAL</t>
  </si>
  <si>
    <t>OTRAS ANEMIAS APLÁSTICAS</t>
  </si>
  <si>
    <t>ANEMIA APLÁSTICA SIN ESPECIFICACIÓN</t>
  </si>
  <si>
    <t>ANEMIA SIDEROBLÁSTICA</t>
  </si>
  <si>
    <t>ANEMIA POSTHEMORRÁGICA AGUDA</t>
  </si>
  <si>
    <t>OTRAS ANEMIAS ESPECIFICADAS</t>
  </si>
  <si>
    <t>ANEMIA SIN ESPECIFICACIÓN</t>
  </si>
  <si>
    <t>HEMOFILIA A</t>
  </si>
  <si>
    <t>HEMOFILIA B</t>
  </si>
  <si>
    <t>HEMOFILIA C</t>
  </si>
  <si>
    <t>DEFICIENCIA CONGÉNITA DE OTROS FACTORES DE LA COAGULACIÓN</t>
  </si>
  <si>
    <t>HEMOFILIA VASCULAR</t>
  </si>
  <si>
    <t>TRASTORNO HEMORRÁGICO DEBIDO A ANTICOAGULANTES CIRCULARES</t>
  </si>
  <si>
    <t>CAGULACIÓN INTRAVASCULAR DISEMINADA O DIFUSA</t>
  </si>
  <si>
    <t>OTRAS DEFICIENCIAS ADQUIRIDAS DE FACTORES DE LA COAGULACIÓN</t>
  </si>
  <si>
    <t>OTROS DEFECTOS DE LA COAGULACIÓN Y LOS NO ESPECIFICADOS</t>
  </si>
  <si>
    <t>PURPURA ALÉRGICA</t>
  </si>
  <si>
    <t>DEFECTOS CUALITATIVOS DE LAS PLAQUETAS</t>
  </si>
  <si>
    <t>OTRAS PURPURAS NO TROMBOCITIPENICAS</t>
  </si>
  <si>
    <t>TROMBOCITOPENIA PRIMARIA</t>
  </si>
  <si>
    <t>TROMBOCITOPENIA SECUNDARIA</t>
  </si>
  <si>
    <t>TROMBOCITOPENIA NO ESPECIFICADA</t>
  </si>
  <si>
    <t>OTRAS AFECCIONES HEMORRÁGICAS ESPECIFICADAS</t>
  </si>
  <si>
    <t>AFECCIONES HEMORRÁGICAS SIN ESPECIFICACIÓN</t>
  </si>
  <si>
    <t>AGRANULOCITOSIS</t>
  </si>
  <si>
    <t>TRASTORNOS FUNCIONALES DE LOS POLIMORFONUCLEARES NEUTRÓFILOS</t>
  </si>
  <si>
    <t>ANOMALÍAS GENÉTICAS DE LOS LEUCOCITOS</t>
  </si>
  <si>
    <t>ENFERMEDADES DE LOS LEUCOCITOS:  EOSINOFILIA</t>
  </si>
  <si>
    <t>OTRAS ENFERMEDADES DE LOS LEUCOCITOS</t>
  </si>
  <si>
    <t>ENFERMEDADES DE LOS LEUCOCITOS SIN ESPECIFICACIÓN</t>
  </si>
  <si>
    <t>POLICITEMIA SECUNDARIA</t>
  </si>
  <si>
    <t>LINFADENITIS CRÓNICA</t>
  </si>
  <si>
    <t>LINFADENITIS MESENTÉRICA NO ESPECÍFICA</t>
  </si>
  <si>
    <t>LINFADENITIS NO ESPECIFICADA EXCEPTO LA MESENTÉRICA</t>
  </si>
  <si>
    <t>HIPERESPLENISMO</t>
  </si>
  <si>
    <t>OTRAS ENFEERMEDADES DEL BAZO</t>
  </si>
  <si>
    <t>POLICITEMIA FAMILIAR</t>
  </si>
  <si>
    <t>METAHEMOGLOBITEMIA</t>
  </si>
  <si>
    <t>OTRAS DISCRASIAS SANGUÍNEAS ESPECIFICADAS</t>
  </si>
  <si>
    <t>OTRAS ENFERMEDADES DE LA SANGRE Y DE LOS ÓRGANOS HEMATOPOYÉTICOS SIN ESPECIFICAC</t>
  </si>
  <si>
    <t>DEMENCIA SENIL, TIPO SIMPLE</t>
  </si>
  <si>
    <t>DEMENCIA PRESENIL</t>
  </si>
  <si>
    <t>DEMENCIA SENIL DE TIPO DEPRESIVO O PARANOIDE</t>
  </si>
  <si>
    <t>DEMENCIA SENIL CON ESTADO CONFUSIONAL AGUDO</t>
  </si>
  <si>
    <t>DEMENCIA ARTERIOSCLERÓTICA</t>
  </si>
  <si>
    <t>OTRAS PSICOSIS ORGÁNICAS SENIL Y PRESENIL</t>
  </si>
  <si>
    <t>PSICOSIS ORGÁNICAS SENIL Y PRESENIL SIN ESPECIFICACIÓN</t>
  </si>
  <si>
    <t>DELIRIUM TREMENS</t>
  </si>
  <si>
    <t>PSICOSIS ALCOHÓLICA DE KORSAKOV</t>
  </si>
  <si>
    <t>OTRA DEMENCIA ALCOHÓLICA</t>
  </si>
  <si>
    <t>OTRA ALUCINOSIS ALCOHÓLICA</t>
  </si>
  <si>
    <t>EMBRIAGUEZ PATOLÓGICA</t>
  </si>
  <si>
    <t>CELOTIPIA ALCOHÓLICA</t>
  </si>
  <si>
    <t>OTRAS PSICOSIS ALCOHÓLICAS</t>
  </si>
  <si>
    <t>PSICOSIS ALCOHÓLICAS SIN ESPECIFICACIÓN</t>
  </si>
  <si>
    <t>SÍNDROME DE ABSTINENCIA DE DROGA</t>
  </si>
  <si>
    <t>ESTADO PARANOIDE O ALUCINATORIO O CON AMBAS MANIFESTACIONES INDUCIDO POR DROGA</t>
  </si>
  <si>
    <t>INTOXICACIÓN PATOLÓGICA POR DROGAS</t>
  </si>
  <si>
    <t>OTRAS PSICOSIS DEBIDAS A DROGAS</t>
  </si>
  <si>
    <t>PSICOSIS DEBIDAS A DROGAS SIN ESPECIFICACIÓN</t>
  </si>
  <si>
    <t>ESTADO CONFUSIONAL AGUDO</t>
  </si>
  <si>
    <t>ESTADO CONFUSIONAL SUBAGUDO</t>
  </si>
  <si>
    <t>OTRAS PSICOSIS ORGÁNICAS TRANSITORIAS</t>
  </si>
  <si>
    <t>PSICOSIS ORGÁNICAS TRANSITORIAS SIN ESPECIFICACIÓN</t>
  </si>
  <si>
    <t>PSICOSIS O SÍNDROME DE KORSAKOV (NO ALCOHÓLICO)</t>
  </si>
  <si>
    <t>DEMENCIA EN ENFERMEDADES CLASIFICADAS EN OTRA PARTE</t>
  </si>
  <si>
    <t>OTRAS PSICOSIS ORGÁNICAS (CRÓNICAS)</t>
  </si>
  <si>
    <t>OTRAS PSICOSIS ORGÁNICAS (CRÓNICAS) SIN ESPECIFICACIÓN</t>
  </si>
  <si>
    <t>PSICOSIS ESQUIZOFRÉNICA: TIPO SIMPLE</t>
  </si>
  <si>
    <t>PSICOSIS ESQUIZOFRÉNICA: TIPO HEBEFRÉNICO</t>
  </si>
  <si>
    <t>PSICOSIS ESQUIZOFRÉNICA : TIPO CATATÓNICO</t>
  </si>
  <si>
    <t>PSICOSIS ESQUIZOFRÉNICA: TIPO PARANOIDE</t>
  </si>
  <si>
    <t>PSICOSIS ESQUIZOFRÉNICA: EPISODIO ESQUIZOFRÉNICO AGUDO</t>
  </si>
  <si>
    <t>ESQUIZOFRENIA LATENTE</t>
  </si>
  <si>
    <t>ESQUIZOFRENIA RESIDUAL</t>
  </si>
  <si>
    <t>PSICOSIS ESQUIZOFRÉNICA: TIPO ESQUIZOAFECTIVO</t>
  </si>
  <si>
    <t>OTRA PSICOSIS ESQUIZOFRÉNICA</t>
  </si>
  <si>
    <t>PSICOSIS ESQUIZOFRÉNICA SIN ESPECIFICACIÓN</t>
  </si>
  <si>
    <t>PSICOSIS MANIACODEPRESIVA TIPO MANÍACO</t>
  </si>
  <si>
    <t>PSICOSIS MANIACODEPRESIVA TIPO DEPRESIVO</t>
  </si>
  <si>
    <t>PSICOSIS MANIACODEPRESIVA CIRCULAR FASE MANÍACA</t>
  </si>
  <si>
    <t>PSICOSIS MANIACODEPRESIVA CIRCULAR FASE DEPRESIVA</t>
  </si>
  <si>
    <t>PSICOSIS MANIACODEPRESIVA CIRCULAR MIXTA</t>
  </si>
  <si>
    <t>PSICOSIS MANIACODEPRESIVA DE TIPO CIRCULAR FASE NO ESPECIFICADA</t>
  </si>
  <si>
    <t>PSICOSIS MANIACODEPRESIVA DE OTRO TIPO Y DEL NO ESPECIFICADO</t>
  </si>
  <si>
    <t>OTRAS PSICOSIS AFECTIVAS</t>
  </si>
  <si>
    <t>PSICOSIS AFECTIVAS SIN ESPECIFICACIÓN</t>
  </si>
  <si>
    <t>ESTADO PARANOIDE SIMPLE</t>
  </si>
  <si>
    <t>PARANOIA</t>
  </si>
  <si>
    <t>PARAFRENIA</t>
  </si>
  <si>
    <t>PSICOSIS INDUCIDA</t>
  </si>
  <si>
    <t>OTROS ESTADOS PARANOIDES</t>
  </si>
  <si>
    <t>ESTADOS PARANOIDES SIN ESPECIFICACIÓN</t>
  </si>
  <si>
    <t>OTRAS PSICOSIS NO ORGÁNICAS TIPO DEPRESIVO</t>
  </si>
  <si>
    <t>OTRAS PSICOSIS NO ORGÁNICAS TIPO AGITADO</t>
  </si>
  <si>
    <t>OTRAS PSICOSIS NO ORGÁNICAS : CONFUSIÓN REACTIVA</t>
  </si>
  <si>
    <t>OTRAS PSICOSIS NO ORGÁNICAS: REACCIÓN PARANOIDE AGUDA</t>
  </si>
  <si>
    <t>PSICOSIS PARANOIDE PSICÓGENA</t>
  </si>
  <si>
    <t>OTRAS PSICOSIS REACTIVAS Y LAS REACTIVAS NO ESPECIFICADAS</t>
  </si>
  <si>
    <t>PSICOSIS NO ESPECIFICADA</t>
  </si>
  <si>
    <t>AUTISMO INFANTIL</t>
  </si>
  <si>
    <t>PSICOSIS DESINTEGRATIVA</t>
  </si>
  <si>
    <t>OTRAS PSICOSIS PECULIARES DE LA NIÑEZ</t>
  </si>
  <si>
    <t>PSICOSIS PECULIARES DE LA NIÑEZ SIN ESPECIFICACIÓN</t>
  </si>
  <si>
    <t>ESTADOS DE ANSIEDAD</t>
  </si>
  <si>
    <t>TRASTORNOS NEURÓTICOS: HISTERIA</t>
  </si>
  <si>
    <t>TRASTORNOS NEURÓTICOS: ESTADO FÓBICO</t>
  </si>
  <si>
    <t>TRASTORNOS NEURÓTICOS: TRASTORNOS OBSESIVOCOMPULSIVOS:</t>
  </si>
  <si>
    <t>DEPRESIÓN NEUROTICA</t>
  </si>
  <si>
    <t>TRASTORNOS NEURÓTICOS: NEURASTENIA</t>
  </si>
  <si>
    <t>TRASTORNOS NEURÓTICOS: SÍNDROME DE DESPERSONALIZACION</t>
  </si>
  <si>
    <t>TRASTORNOS NEURÓTICOS: HIPOCONDRIA</t>
  </si>
  <si>
    <t>OTROS TRASTORNOS NEURÓTICOS</t>
  </si>
  <si>
    <t>TRASTORNOS NEURÓTICOS SIN ESPECIFICACIÓN</t>
  </si>
  <si>
    <t>TRASTORNO PARANOIDE DE LA PERSONALIDAD</t>
  </si>
  <si>
    <t>TRASTORNO AFECTIVO DE LA PERSONALIDAD</t>
  </si>
  <si>
    <t>TRASTORNO ESQUIZOIDE DE LA PERSONALIDAD</t>
  </si>
  <si>
    <t>TRASTORNO EXPLOSIVO DE LA PERSONALIDAD</t>
  </si>
  <si>
    <t>TRASTORNO ANANCÁSTICO DE LA PERSONALIDAD</t>
  </si>
  <si>
    <t>TRASTORNO HISTÉRICO DE LA PERSONALIDAD</t>
  </si>
  <si>
    <t>TRASTORNO ASTÉNICO DE LA PERSONALIDAD</t>
  </si>
  <si>
    <t>TRASTORNO DE LA PERSONALIDAD CON PREDOMINIO DE LAS MANIFESTACIONES SOCIOPÁTICAS</t>
  </si>
  <si>
    <t>OTROS TRASTORNOS DE LA PERSONALIDAD</t>
  </si>
  <si>
    <t>TRASTORNOS DE LA PERSONALIDAD SIN ESPECIFICACIÓN</t>
  </si>
  <si>
    <t>DESVIACIONES Y TRASTORNOS SEXUALES:  HOMOSEXUALIDAD</t>
  </si>
  <si>
    <t>DESVIACIONES Y TRASTORNOS SEXUALES: BESTIALIDAD</t>
  </si>
  <si>
    <t>DESVIACIONES Y TRASTORNOS SEXUALES: PEDOFILIA</t>
  </si>
  <si>
    <t>DESVIACIONES Y TRASTORNOS SEXUALES: TRAVESTISMO</t>
  </si>
  <si>
    <t>DESVIACIONES Y TRASTORNOS SEXUALES: EXHIBICIONISMO</t>
  </si>
  <si>
    <t>DESVIACIONES Y TRASTORNOS SEXUALES: TRANSEXUALISMO</t>
  </si>
  <si>
    <t>TRASTORNO DE LA IDENTIDAD PSICOSEXUAL</t>
  </si>
  <si>
    <t>DESVIACIONES Y TRASTORNOS SEXUALES: FRIGIDEZ E IMPOTENCIA</t>
  </si>
  <si>
    <t>OTRAS DESVIACIONES Y TRASTORNOS SEXUALES</t>
  </si>
  <si>
    <t>DESVIACIONES Y TRASTORNOS SEXUALES SIN ESPECIFICACIÓN</t>
  </si>
  <si>
    <t>SÍNDROME DE DEPENDENCIA DEL ALC0HOL</t>
  </si>
  <si>
    <t>DEPENDENCIA DE LAS DROGAS: DEL TIPO DE LA MORFINA</t>
  </si>
  <si>
    <t>DEPENDENCIA DE LAS DROGAS: DEL TIPO DE LOS BARBITÚRICOS</t>
  </si>
  <si>
    <t>DEPENDENCIA DE LAS DROGAS: COCAINA</t>
  </si>
  <si>
    <t>DEPENDENCIA DE LAS DROGAS: CANNABIS</t>
  </si>
  <si>
    <t>DEPENDENCIA DE LAS DROGAS DEL TIPO DE LA ANFETAMINA Y OTROS PSICOESTIMULANTES</t>
  </si>
  <si>
    <t>DEPENDENCIA DE LAS DROGAS: ALUCINÓGENOS</t>
  </si>
  <si>
    <t>OTRA DEPENDENCIA DE LAS DROGAS</t>
  </si>
  <si>
    <t>COMBINACIONES DE DROGAS DEL TIPO DE LA MORFINA CON CUALQUIER OTRA</t>
  </si>
  <si>
    <t>COMBINACIONES QUE NO COMPRENDEN DROGAS DEL TIPO DE LA MORFINA</t>
  </si>
  <si>
    <t>DEPENDENCIA DE LAS DROGAS SIN ESPECIFICACIÓN</t>
  </si>
  <si>
    <t>ABUSO DE DROGAS SIN DEPENDENCIA: ALCOHOL</t>
  </si>
  <si>
    <t>ABUSO DE DROGAS: DEPENDENCIA DEL TABACO</t>
  </si>
  <si>
    <t>ABUSO DE DROGAS SIN DEPENDENCIA: CANABIS</t>
  </si>
  <si>
    <t>ABUSO DE DROGAS SIN DEPENDENCIA: ALUCINÓGENOS</t>
  </si>
  <si>
    <t>ABUSO DE DROGAS SIN DEPENDENCIA: BARBITÚRICOS Y TRANQUILIZADORES</t>
  </si>
  <si>
    <t>ABUSO DE DROGAS SIN DEPENDENCIA: DEL TIPO DE LA MORFINA</t>
  </si>
  <si>
    <t>ABUSO DE DROGAS SIN DEPENDENCIA: DEL TIPO DE LA COCAINA</t>
  </si>
  <si>
    <t>ABUSO DE DROGAS SIN DEPENDENCIA: DEL TIPO DE LA ANFETAMINA</t>
  </si>
  <si>
    <t>ABUSO DE DROGAS SIN DEPENDENCIA: ANTIDEPRESIVOS</t>
  </si>
  <si>
    <t>ABUSO DE DROGAS SIN DEPENDENCIA OTRAS LAS MIXTAS Y LAS NO ESPECIFICADAS</t>
  </si>
  <si>
    <t>ALTERACIONES DE LAS FUNCIONES CORPORALES ORIGINADAS POR FACTORES MENTALES OSTEOM</t>
  </si>
  <si>
    <t>ALTERACIONES DE LAS FUNCIONES CORPORALES ORIGINADAS POR FACTORES MENTALES: RESPI</t>
  </si>
  <si>
    <t>ALTERACIONES DE LAS FUNCIONES CORPORALES ORIGINADAS POR FACTORESMENTALES: CARDIO</t>
  </si>
  <si>
    <t>ALTERACIONES DE LAS FUNCIONES CORPORALES ORIGINADAS POR FACTORES MENTALES: CUTÁN</t>
  </si>
  <si>
    <t>ALTERACIONES DE LAS FUNCIONES CORPORALES ORIGINADAS POR FACTORES MENTALES: GASTR</t>
  </si>
  <si>
    <t>ALTERACIONES DE LAS FUNCIONES CORPORALES ORIGINADAS POR FACTORES MENTALES: GENIT</t>
  </si>
  <si>
    <t>ALTERACIONES DE LAS FUNCIONES CORPORALES ORIGINADAS POR FACTORES MENTALES: ENDOC</t>
  </si>
  <si>
    <t>ALTERACIONES DE LAS FUNCIONES CORPORALES ORIGINADAS POR FACTORES MENTALES:  ÓRGA</t>
  </si>
  <si>
    <t>OTRAS ALTERACIONES DE LAS FUNCIONES CORPORALES ORIGINADAS POR FACTORES MENTALES</t>
  </si>
  <si>
    <t>ALTERACIONES DE LAS FUNCIONES CORPORALES ORIGINADAS POR FACTORES MENTALES SIN ES</t>
  </si>
  <si>
    <t>SÍNTOMAS O SÍNDROMES ESPECIALES NO CLASIFICADOS EN OTRA PARTE.  TARTAMUDEO</t>
  </si>
  <si>
    <t>ANOREXIA NERVIOSA</t>
  </si>
  <si>
    <t>TICS</t>
  </si>
  <si>
    <t>MOVIMIENTOS ESTEREOTIPADOS REPETITIVOS</t>
  </si>
  <si>
    <t>TRASTORNOS CARACTERÍSTICOS DEL SUEÑO</t>
  </si>
  <si>
    <t>OTROS TRASTORNOS Y LOS NO ESPECIFICADOS DEL COMER</t>
  </si>
  <si>
    <t>ENURESIS</t>
  </si>
  <si>
    <t>ENCOPRESIS</t>
  </si>
  <si>
    <t>PSICALGIA</t>
  </si>
  <si>
    <t>OTROS SÍNTOMAS O SÍNDROMES ESPECIALES NO CLASIFICADOS EN OTRA PARTE Y LOS NO ESP</t>
  </si>
  <si>
    <t>REACCIÓN AGUDA ANTE GRAN TENSIÓN CON PREDOMINIO DE LAS ALTERACIONES EMOCIONALES</t>
  </si>
  <si>
    <t>REACCIÓN AGUDA ANTE GRAN TENSIÓN CON PREDOMINIO DE LAS ALTERACIONES DE LA CONCIE</t>
  </si>
  <si>
    <t>REACCIÓN AGUDA ANTE GRAN TENSIÓN CON PREDOMINIO DE LAS ALTERACIONES PSICOMOTORAS</t>
  </si>
  <si>
    <t>OTRAS REACCIONES AGUDAS ANTE GRAN TENSIÓN</t>
  </si>
  <si>
    <t>REACCIÓN AGUDA ANTE GRAN TENSIÓN: MIXTA</t>
  </si>
  <si>
    <t>REACCIÓN AGUDA ANTE GRAN TENSIÓN SIN ESPECIFICACIÓN</t>
  </si>
  <si>
    <t>REACCIÓN DEPRESIVA LEVE</t>
  </si>
  <si>
    <t>REACCIÓN DEPRESIVA PROLONGADA</t>
  </si>
  <si>
    <t>REACCIÓN DE ADAPTACIÓN CON PREDOMINIO DE ALTERACIÓN DE OTRAS EMOCIONES</t>
  </si>
  <si>
    <t>REACCIÓN DE ADAPTACIÓN CON ALTERACIÓN PREDOMINANTE DE LA CONDUCTA</t>
  </si>
  <si>
    <t>REACCIÓN DE ADAPTACIÓN CON ALTERACIÓN SIMULTANEA DE LAS EMOCIONES Y DE LA CONDUC</t>
  </si>
  <si>
    <t>OTRAS REACCIONES DE ADAPTACIÓN</t>
  </si>
  <si>
    <t>REACCIÓN DE ADAPTACIÓN SIN ESPECIFICACIÓN</t>
  </si>
  <si>
    <t>SÍNDROME DE LÓBULO FRONTAL</t>
  </si>
  <si>
    <t>OTRO TIPO DE CAMBIO DE LA PERSONALIDAD</t>
  </si>
  <si>
    <t>SÍNDROME DE POSCONCUSIÓN</t>
  </si>
  <si>
    <t>OTROS TRASTORNOS MENTALES ESPECÍFICOS NO PSICÓTICOS CONSECUTIVOS A LESIÓN ORGÁNI</t>
  </si>
  <si>
    <t>TRASTORNO DEPRESIVO NO CLASIFICADO EN OTRA PARTE</t>
  </si>
  <si>
    <t>PERTURBACIÓN INSOCIAL DE LA CONDUCTA EXPRESADA EN FORMA INDIVIDUAL</t>
  </si>
  <si>
    <t>PERTURBACIÓN DE LA CONDUCTA EN PANDILLA</t>
  </si>
  <si>
    <t>TRASTRONO CUMPULSIVO DE LA CONDUCTA</t>
  </si>
  <si>
    <t>PERTURBACIÓN MIXTA DE LA CONDUCTA Y DE LAS EMOCIONES</t>
  </si>
  <si>
    <t>OTRA PERTURBACIÓN DE LA CONDUCTA NO CLASIFICADA EN OTRA PARTE</t>
  </si>
  <si>
    <t>PERTURBACIÓN DE LA CONDUCTA NO CLASIFICADA EN OTRA PARTE SIN ESPECIFICACIÓN</t>
  </si>
  <si>
    <t>PERTURBACIÓN DE LAS EMOCIONES PECULIARES DE LA NIÑEZ Y DE LA ADOLESCENCIA CON AN</t>
  </si>
  <si>
    <t>PERTURBACIÓN DE LAS EMOCIONES PECULIARES DE LA NIÑEZ Y DE LA ADOLESCENCIA CON SE</t>
  </si>
  <si>
    <t>PERTURBACIÓN DE LAS EMOCIONES PECULIARES DE LA NIÑEZ Y DE LA ADOLESCENCIA CON HI</t>
  </si>
  <si>
    <t>PERTURBACIÓN DE LAS EMOCIONES PECULIARES DE LA NIÑEZ Y DE LA ADOLESCENCIA: PROBL</t>
  </si>
  <si>
    <t>PERTURBACIÓN DE LAS EMOCIONES PECULIARES DE LA NIÑEZ Y DE LA ADOLESCENCIA: TRAST</t>
  </si>
  <si>
    <t>PERTURBACIÓN DE LAS EMOCIONES PECULIARES DE LA NIÑEZ Y DE LA ADOLESCENCIA SIN ES</t>
  </si>
  <si>
    <t>PERTURBACIÓN SIMPLE DE LA ACTIVIDAD Y DE LA ATENCIÓN</t>
  </si>
  <si>
    <t>HIPERCINESIA CON RETARDO DEL DESARROLLO</t>
  </si>
  <si>
    <t>TRASTORNO HIPERCINÉTICO DE LA CONDUCTA</t>
  </si>
  <si>
    <t>OTRO SÍNDROME HIPERCINÉTICO DE LA NIÑEZ</t>
  </si>
  <si>
    <t>SÍNDROME HIPERCINÉTICO DE LA NIÑEZ SIN ESPECIFICACIÓN</t>
  </si>
  <si>
    <t>RETARDO SELECTIVO DE LA LECTURA</t>
  </si>
  <si>
    <t>RETARDO SELECTIVO EN ARITMÉTICA</t>
  </si>
  <si>
    <t>OTRAS DIFICULTADES SELECTIVAS DEL APRENDIZAJE</t>
  </si>
  <si>
    <t>TRASTORNO EN EL DESARROLLO DEL LENGUAJE O DEL HABLA</t>
  </si>
  <si>
    <t>RETARDO MOTOR SELECTIVO</t>
  </si>
  <si>
    <t>TRASTORNO MIXTO DEL DESARROLLO</t>
  </si>
  <si>
    <t>OTRO RETARDO SELECTIVO DEL DESARROLLO</t>
  </si>
  <si>
    <t>RETARDO SELECTIVO DEL DESARROLLO SIN ESPECIFICACIÓN: TRASTORNO DEL DESARROLLO SA</t>
  </si>
  <si>
    <t>FACTORES PSÍQUICOS ASOCIADOS CON ENFERMEDADES CLASIFICADAS EN OTRA PARTE</t>
  </si>
  <si>
    <t>RETRASO MENTAL DISCRETO</t>
  </si>
  <si>
    <t>RETRASO MENTAL MODERADO</t>
  </si>
  <si>
    <t>RETRASO MENTAL GRAVE</t>
  </si>
  <si>
    <t>RETRASO MENTAL PROFUNDO</t>
  </si>
  <si>
    <t>RETRASO MENTAL DE GRADO NO ESPECIFICADO</t>
  </si>
  <si>
    <t>MENINGITIS POR HAEMOPHILUS INFLUENZAE</t>
  </si>
  <si>
    <t>MENINGITIS NEUMOCÓCICA</t>
  </si>
  <si>
    <t>MENINGITIS ESTREPTOCÓCICA</t>
  </si>
  <si>
    <t>MENINGITIS ESTAFILOCÓCICA</t>
  </si>
  <si>
    <t>MENINGITIS TUBERCULOSA (0130+)</t>
  </si>
  <si>
    <t>MENINGITIS MENINGOCÓCICA (0360+)</t>
  </si>
  <si>
    <t>MENINGITIS EN OTRAS ENFERMEDADES BACTERIANAS CLASIFICADAS EN OTRA PARTE</t>
  </si>
  <si>
    <t>MENINGITIS DEBIDA A OTRA BACTERIA ESPECIFICADA</t>
  </si>
  <si>
    <t>MENINGITIS DEBIDA A BACTERIA NO ESPECIFICADA</t>
  </si>
  <si>
    <t>MENINGITIS MICÓTICA (110-118+)</t>
  </si>
  <si>
    <t>MENINGITIS DEBIDA A VIRUS COXSACKIE (0470+)</t>
  </si>
  <si>
    <t>MENINGITIS DEBIDA A VIRUS ECHO (0471+)</t>
  </si>
  <si>
    <t>MENINGITIS DEBIDA A VIRUS DEL HERPES ZOSTER (0530+)</t>
  </si>
  <si>
    <t>MENINGITIS DEBIDA A VIRUS DEL HERPES SIMPLE (0547+)</t>
  </si>
  <si>
    <t>MENINGITIS URLIANA (0721+)</t>
  </si>
  <si>
    <t>CORIOMENINGITIS LINFOCÍTICA (0490+)</t>
  </si>
  <si>
    <t>MENINGITIS DEBIDAS A OTROS VIRUS Y A LOS NO ESPECIFICADOS</t>
  </si>
  <si>
    <t>OTRAS MENINGITIS DEBIDAS A OTROS ORGANISMOS</t>
  </si>
  <si>
    <t>MENINGITIS APIÓGENA</t>
  </si>
  <si>
    <t>MENINGITIS EOSINOFÍLICA</t>
  </si>
  <si>
    <t>MENINGITIS CRÓNICA</t>
  </si>
  <si>
    <t>MENINGITIS NO ESPECIFICADA</t>
  </si>
  <si>
    <t>KURU (0460+)</t>
  </si>
  <si>
    <t>PANENCEFALITIS ESCLEROSANTE SUBAGUDA (0462+)</t>
  </si>
  <si>
    <t>POLIOMIELITIS (045-+)</t>
  </si>
  <si>
    <t>ENCEFALITIS VÍRICA TRANSMITIDA POR ARTRÓPODOS (062-064+)</t>
  </si>
  <si>
    <t>OTRAS ENCEFALITIS DEBIDAS A INFECCCIONES</t>
  </si>
  <si>
    <t>ENCEFALITIS CONSECUTIVA A PROCEDIMIENTO DE INMUNIZACION</t>
  </si>
  <si>
    <t>ENCEFALITIS POSINFECCIOSA</t>
  </si>
  <si>
    <t>ENCEFALITIS TÓXICA</t>
  </si>
  <si>
    <t>OTRAS ENCEFALITIS, MIELITIS Y ENCÉFALOMIELITIS</t>
  </si>
  <si>
    <t>ENCEFALITIS, MIELITIS Y ENCEFALOMIELITIS SIN ESPECIFICACIÓN</t>
  </si>
  <si>
    <t>ABSCESO INTRACRANEAL</t>
  </si>
  <si>
    <t>ABSCESO INTRARRAQUÍDEO</t>
  </si>
  <si>
    <t>ABSCESOS INTRACRANEAL E INTRARRAQUÍDEO DE SITIO NO ESPECIFICADO</t>
  </si>
  <si>
    <t>FLEBITIS Y TROMBOFLEBITIS DE LOS SENOS VENOSOS INTRACRANEALES</t>
  </si>
  <si>
    <t>EFECTOS TARDÍOS DE ABSCESO O DE INFECCIÓN PIÓGENA INTRACRANEALES</t>
  </si>
  <si>
    <t>DEGENERACIÓN CEREBRAL GENERALMENTE MANIFIESTA EN LA INFANCIA.  LEUCODISTROFIA</t>
  </si>
  <si>
    <t>LIPIDOSIS CEREBRAL</t>
  </si>
  <si>
    <t>DEGENERACIÓN CEREBRAL EN LAS LIPIDOSIS GENERALIZADAS (2727+)</t>
  </si>
  <si>
    <t>DEGENERACIÓN CEREBRAL INFANTIL EN OTRAS ENFERMEDADES CLASIFICADAS EN OTRA PARTE</t>
  </si>
  <si>
    <t>OTRA DEGENERACIÓN CEREBRAL EN LA INFANCIA</t>
  </si>
  <si>
    <t>DEGENERACIÓN CEREBRAL GENERALMENTE MANIFIESTA EN LA INFANCIA SIN ESPECIFICACIÓN</t>
  </si>
  <si>
    <t>ENFERMEDAD DE ALZHEIMER</t>
  </si>
  <si>
    <t>ENFERMEDAD DE PICK</t>
  </si>
  <si>
    <t>DEGENERACIÓN CEREBRAL SENIL</t>
  </si>
  <si>
    <t>HIDROCÉFALO COMUNICANTE</t>
  </si>
  <si>
    <t>HIDROCÉFALO OBSTRUCTIVO</t>
  </si>
  <si>
    <t>ENFERMEDAD DE JAKOB-CREUTZFELDT (0461+)</t>
  </si>
  <si>
    <t>LEUCOENCEFALOPATÍA MULTIFOCAL PROGRESIVA (0463+)</t>
  </si>
  <si>
    <t>DEGENERACIÓN CEREBRAL EN OTRA ENFERMEDAD CLASIFICADA EN OTRA PARTE</t>
  </si>
  <si>
    <t>OTRA DEGENERACIÓN CEREBRAL</t>
  </si>
  <si>
    <t>OTRA DEGENERACIÓN CEREBRAL SIN ESPECIFICACIÓN</t>
  </si>
  <si>
    <t>ENFERMEDAD DE PARKINSON: PARKINSONISMO</t>
  </si>
  <si>
    <t>PARKINSONISMO SECUNDARIO</t>
  </si>
  <si>
    <t>OTRAS ENFERMEDADES DEGENERATIVAS DE LOS NUCLEOS DE LA BASE</t>
  </si>
  <si>
    <t>TEMBLOR ESENCIAL Y OTRAS FORMAS ESPECIFICADAS DE TEMBLOR</t>
  </si>
  <si>
    <t>OTRAS ENFERMEDADES EXTRAPIRAMIDALES Y OTROS TRASTORNOS CON MOVIMIENTOS ANORMALES</t>
  </si>
  <si>
    <t>TICS DE ORIGEN ORGÁNICO</t>
  </si>
  <si>
    <t>COREA DE  HUNTINGTON</t>
  </si>
  <si>
    <t>OTRAS FORMAS DE COREA</t>
  </si>
  <si>
    <t>DISTONÍA DE TORSIÓN IDIOPÁTICA</t>
  </si>
  <si>
    <t>DISTONÍA DE TORSIÓN SINTOMÁTICA</t>
  </si>
  <si>
    <t>DISTONÍA DE TORSIÓN FRAGMENTARIA</t>
  </si>
  <si>
    <t>ATAXIA DE FRIEDREICH</t>
  </si>
  <si>
    <t>PARAPLEJIA ESPÁSTICA HEREDITARIA</t>
  </si>
  <si>
    <t>DEGENERACIÓN CEREBELOSA PRIMARIA</t>
  </si>
  <si>
    <t>OTRA ATAXIA CEREBELOSA</t>
  </si>
  <si>
    <t>ATAXIA CEREBELOSA EN ENFERMEDAD CLASIFICADA EN OTRA PARTE</t>
  </si>
  <si>
    <t>OTRAS: ENFERMEDAD MEDULOCEREBELOSA</t>
  </si>
  <si>
    <t>ENFERMEDAD MEDULOCEREBELOSA SIN ESPECIFICACIÓN</t>
  </si>
  <si>
    <t>ENFERMEDAD DE WERDNIG-HOFFMANN</t>
  </si>
  <si>
    <t>ATROFIA MUSCULAR ESPINAL</t>
  </si>
  <si>
    <t>ENFERMEDAD DE LAS NEURONAS MOTORAS</t>
  </si>
  <si>
    <t>OTRA ENFERMEDAD DE LAS CÉLULAS DEL CUERNO ANTERIOR</t>
  </si>
  <si>
    <t>ENFERMEDAD DE LAS CÉLULAS DEL CUERNO ANTERIOR SIN ESPECIFICACIÓN</t>
  </si>
  <si>
    <t>OTRA ENFERMEDAD DE LA MÉDULA ESPINAL.  SIRINGOMIELIA Y SIRINGOBULBIA</t>
  </si>
  <si>
    <t>MIELOPATÍA VASCULAR</t>
  </si>
  <si>
    <t>DEGENERACIÓN COMBINADA SUBAGUDA DE LA MÉDULA ESPINAL (2662, 2810, 2811+)</t>
  </si>
  <si>
    <t>MIELOPATÍA EN OTRAS ENFERMEDADES CLASIFICADAS EN OTRA PARTE</t>
  </si>
  <si>
    <t>OTRAS MIELOPATÍAS</t>
  </si>
  <si>
    <t>ENFERMEDADES NO ESPECIFICADAS DE LA MÉDULA ESPINAL</t>
  </si>
  <si>
    <t>NEUROPATÍA AUTONOMA PERIFÉRICA IDIOPÁTICA</t>
  </si>
  <si>
    <t>NEUROPATÍA AUTONOMA PERIFÉRICA EN TRASTORNOS CLASIFICADOS EN OTRA PARTE</t>
  </si>
  <si>
    <t>TRASTORNOS DEL SISTEMA NERVIOSO AUTÓNOMO SIN ESPECIFICACIÓN</t>
  </si>
  <si>
    <t>ESCLEROSIS EN PLACAS</t>
  </si>
  <si>
    <t>NEUROMIELITIS ÓPTICA</t>
  </si>
  <si>
    <t>ENFERMEDAD DE SCHILDER</t>
  </si>
  <si>
    <t>OTRAS ENFERMEDADES DESMIELINIZANTES DEL SISTEMA NERVIOSO CENTRAL</t>
  </si>
  <si>
    <t>OTRAS ENFERMEDADES DESMIELINIZANTES DEL SISTEMA NERVIOSO CENTRAL SIN ESPECIFICAC</t>
  </si>
  <si>
    <t>HEMIPLEJIA FLÁCCIDA</t>
  </si>
  <si>
    <t>HEMIPLEJIA ESPÁSTICA</t>
  </si>
  <si>
    <t>HEMIPLEJÍA SIN ESPECIFICACIÓN</t>
  </si>
  <si>
    <t>PARÁLISIS CEREBRAL INFANTIL: DIPLÉJICA</t>
  </si>
  <si>
    <t>PARÁLISIS CEREBRAL INFANTIL: HEMIPLÉJICA</t>
  </si>
  <si>
    <t>PARÁLISIS CEREBRAL INFANTIL: CUADRIPLÉJICA</t>
  </si>
  <si>
    <t>PARÁLISIS CEREBRAL INFANTIL: MONOPLÉJICA</t>
  </si>
  <si>
    <t>PARÁLISIS CEREBRAL INFANTIL: HEMIPLEJÍA INFANTIL</t>
  </si>
  <si>
    <t>OTRAS PARÁLISIS CEREBRAL INFANTIL</t>
  </si>
  <si>
    <t>PARÁLISIS CEREBRAL INFANTIL SIN ESPECIFICACIÓN</t>
  </si>
  <si>
    <t>OTROS SÍNDROMES PARALÍTICOS: CUADRIPLEJIA</t>
  </si>
  <si>
    <t>OTROS SÍNDROMES PARALÍTICOS: PARAPLEJIA</t>
  </si>
  <si>
    <t>OTROS SÍNDROMES PARALÍTICOS: DIPLEJIA DE LOS MIEMBROS SUPERIORES</t>
  </si>
  <si>
    <t>OTROS SÍNDROMES PARALÍTICOS: MONOPLEJIA DE MIEMBRO INFERIOR</t>
  </si>
  <si>
    <t>OTROS SÍNDROMES PARALÍTICOS: MONOPLEJIA DE MIEMBRO SUPERIOR</t>
  </si>
  <si>
    <t>MONOPLEJIA NO ESPECIFICADA</t>
  </si>
  <si>
    <t>SÍNDROME DE LA COLA DE CABALLO</t>
  </si>
  <si>
    <t>OTROS SÍNDROMES PARALÍTICOS</t>
  </si>
  <si>
    <t>OTROS SÍNDROMES PARALÍTICOS SIN ESPECIFICACIÓN</t>
  </si>
  <si>
    <t>EPILEPSIA NO CONVULSIVA GENERALIZADA</t>
  </si>
  <si>
    <t>EPILEPSIA CONVULSIVA GENERALIZADA</t>
  </si>
  <si>
    <t>EPILEPSIA: ESTADO DE PEQUEÑO MAL</t>
  </si>
  <si>
    <t>EPILEPSIA: ESTADO DE GRAN MAL</t>
  </si>
  <si>
    <t>EPILEPSIA PARCIAL CON ALTERACIÓN DE LA CONCIENCIA</t>
  </si>
  <si>
    <t>EPILEPSIA PARCIAL SIN MENCIÓN DE ALTERACIÓN DE LA  CONCIENCIA</t>
  </si>
  <si>
    <t>ESPASMOS INFANTILES</t>
  </si>
  <si>
    <t>EPILEPSIA PARCIAL CONTINUA</t>
  </si>
  <si>
    <t>OTRAS EPILEPSIAS</t>
  </si>
  <si>
    <t>EPILEPSIA SIN ESPECIFICACIÓN</t>
  </si>
  <si>
    <t>JAQUECA CLÁSICA</t>
  </si>
  <si>
    <t>JAQUECA COMÚN</t>
  </si>
  <si>
    <t>VARIANTES DE LA JAQUECA</t>
  </si>
  <si>
    <t>OTRA JAQUECA</t>
  </si>
  <si>
    <t>JAQUECA SIN ESPECIFICACIÓN</t>
  </si>
  <si>
    <t>CATAPLEXIA Y NARCOLEPSIA</t>
  </si>
  <si>
    <t>QUISTE CEREBRAL</t>
  </si>
  <si>
    <t>LESIÓN ANÓXICA DEL ENCÉFALO</t>
  </si>
  <si>
    <t>HIPERTENSIÓN ENDOCRANEANA BENIGNA</t>
  </si>
  <si>
    <t>ENCEFALOPATÍA NO ESPECIFICADA</t>
  </si>
  <si>
    <t>COMPRENSIÓN DEL ENCÉFALO</t>
  </si>
  <si>
    <t>EDEMA CEREBRAL</t>
  </si>
  <si>
    <t>OTRAS AFECCIONES DEL ENCÉFALO</t>
  </si>
  <si>
    <t>OTRAS AFECCIONES DEL ENCÉFALO SIN ESPECIFICACIÓN</t>
  </si>
  <si>
    <t>REACCIÓN A PUNCIÓN LUMBAR O RAQUÍDEA</t>
  </si>
  <si>
    <t>COMPLICACIONES DEL SISTEMA NERVIOSO POR DISPOSITIVO COLOCADO MEDIANTE CIRUGÍA</t>
  </si>
  <si>
    <t>TRASTORNO DE LAS MENINGES NO CLASIFICADO EN OTRA PARTE</t>
  </si>
  <si>
    <t>OTROS TRASTORNOS Y LOS NO ESPECIFICADOS DEL SISTEMA NERVIOSO</t>
  </si>
  <si>
    <t>OTROS TRASTORNOS Y LOS NO ESPECIFICADOS DEL SISTEMA NERVIOSO SIN ESPECIFICACIÓN</t>
  </si>
  <si>
    <t>NEURALGIA DEL TRIGÉMINO POSHERPÉTICA (0531+)</t>
  </si>
  <si>
    <t>OTRA NEURALGIA DEL TRIGÉMINO</t>
  </si>
  <si>
    <t>DOLOR FACIAL ATÍPICO</t>
  </si>
  <si>
    <t>OTROS TRASTORNOS DEL NERVIO TRIGÉMINO</t>
  </si>
  <si>
    <t>TRASTRONOS DEL NERVIO TRIGÉMINO SIN ESPECIFICACIÓN</t>
  </si>
  <si>
    <t>PARÁLISIS FACIAL</t>
  </si>
  <si>
    <t>GANGLIONITIS GENICULADA</t>
  </si>
  <si>
    <t>OTROS TRASTORNOS DEL NERVIO FACIAL</t>
  </si>
  <si>
    <t>TRASTORNOS DEL NERVIO FACIAL SIN ESPECIFICACIÓN</t>
  </si>
  <si>
    <t>TRASTORNOS DEL NERVIO OLFATORIO</t>
  </si>
  <si>
    <t>NEURALGIA DEL GLOSOFARÍNGEO</t>
  </si>
  <si>
    <t>OTROS TRASTORNOS DEL NERVIO GLOSOFARÍNGEO</t>
  </si>
  <si>
    <t>TRASTORNOS DEL NERVIO NEUMOGÁSTRICO</t>
  </si>
  <si>
    <t>TRASTORNOS DEL NERVIO ESPINAL</t>
  </si>
  <si>
    <t>TRASTORNOS DEL NERVIO HIPOGLOSO</t>
  </si>
  <si>
    <t>PARÁLISIS MÚLTIPLE DE NERVIOS CRANEALES</t>
  </si>
  <si>
    <t>TRASTORNOS DE OTRO NERVIO CRANEAL SIN ESPECIFICACIÓN</t>
  </si>
  <si>
    <t>LESIONES DEL PLEXO BRAQUIAL</t>
  </si>
  <si>
    <t>LESIONES DEL PLEXO LUMBOSACRO</t>
  </si>
  <si>
    <t>LESIONES DE RAÍZ CERVICAL NO CLASIFICADAS EN OTRA PARTE</t>
  </si>
  <si>
    <t>LESIONES DE RAÍZ TORÁCICA NO CLASIFICADAS EN OTRA PARTE</t>
  </si>
  <si>
    <t>LESIONES DE RAÍZ LUMBOSACRA NO CLASIFICADAS EN OTRA PARTE</t>
  </si>
  <si>
    <t>AMIOTROFIA NEURÁLGICA</t>
  </si>
  <si>
    <t>SÍNDROME DEL MIEMBRO FANTASMA</t>
  </si>
  <si>
    <t>OTROS TRASTORNOS DE LAS RAÍCES Y LOS PLEXOS NERVIOSOS</t>
  </si>
  <si>
    <t>TRASTORNOS DE LAS RAÍCES Y LOS PLEXOS NERVIOSOS SIN ESPECIFICACIÓN</t>
  </si>
  <si>
    <t>SÍNDROME DEL CONDUCTO CARPIANO</t>
  </si>
  <si>
    <t>OTRAS LESIONES DEL NERVIO MEDIANO</t>
  </si>
  <si>
    <t>LESIONES DEL NERVIO CUBITAL</t>
  </si>
  <si>
    <t>LESIONES DEL NERVIO RADIAL</t>
  </si>
  <si>
    <t>CAUSALGIA</t>
  </si>
  <si>
    <t>MONONEURITIS MÚLTIPLE</t>
  </si>
  <si>
    <t>OTRAS MONONEURITIS DEL MIEMBRO SUPERIOR Y MONONEURITIS MÚLTIPLE</t>
  </si>
  <si>
    <t>OTRAS MONONEURITIS DEL MIEMBRO SUPERIOR Y MONONEURITIS MÚLTIPLE SIN ESPECIFICACI</t>
  </si>
  <si>
    <t>LESIONES DEL NERVIO CIÁTICO</t>
  </si>
  <si>
    <t>MERALGIA PARESTÉSICA</t>
  </si>
  <si>
    <t>LESIONES DEL NERVIO CRURAL</t>
  </si>
  <si>
    <t>LESIONES DEL NERVIO CIÁTICO POPLÍTEO EXTERNO</t>
  </si>
  <si>
    <t>LESIONES DEL NERVIO CIÁTICO POPLÍTEO INTERNO</t>
  </si>
  <si>
    <t>SÍNDROME DEL CONDUCTO CALCÁNEO</t>
  </si>
  <si>
    <t>LESIONES DEL NERVIO PLANTAR</t>
  </si>
  <si>
    <t>OTRAS MONONEURITIS DEL MIEMBRO INFERIOR</t>
  </si>
  <si>
    <t>MONONEURITIS NO ESPECIFICADA DEL MIEMBRO INFERIOR</t>
  </si>
  <si>
    <t>MONONEURITIS DE SITIO NO ESPECIFICADO</t>
  </si>
  <si>
    <t>NEUROPATÍA PERIFÉRICA HEREDITARIA</t>
  </si>
  <si>
    <t>ATROFIA MUSCULAR PERONEAL</t>
  </si>
  <si>
    <t>NEUROPATÍA SENSORIAL HEREDITARIA</t>
  </si>
  <si>
    <t>ENFERMEDAD DE REFSUM</t>
  </si>
  <si>
    <t>POLINEUROPATÍA IDIOPÁTICA PROGRESIVA</t>
  </si>
  <si>
    <t>OTRAS NEUROPATÍAS PERIFÉRICAS IDIOPÁTICAS Y HEREDITARIAS</t>
  </si>
  <si>
    <t>NEUROPATÍA PERIFÉRICA IDIOPÁTICA Y HEREDITARIA SIN ESPECIFICACIÓN</t>
  </si>
  <si>
    <t>POLINEURITIS INFECCIOSA AGUDA</t>
  </si>
  <si>
    <t>POLINEUROPATÍA EN COLAGENOSIS VASCULAR</t>
  </si>
  <si>
    <t>POLINEUROPATÍA EN LA DIABETES (2505+)</t>
  </si>
  <si>
    <t>POLINEUROPATÍA EN LOS TUMORES MALIGNOS (140-208+)</t>
  </si>
  <si>
    <t>POLINEUROPATÍA ALCOHÓLICA</t>
  </si>
  <si>
    <t>POLINEUROPATÍA DEBIDA A DROGA</t>
  </si>
  <si>
    <t>POLINEUROPATÍA DEBIDA A OTRO AGENTE TÓXICO</t>
  </si>
  <si>
    <t>OTRAS NEUROPATÍA INFLAMATORIA Y TÓXICA</t>
  </si>
  <si>
    <t>NEUROPATÍA INFLAMATORIA Y TÓXICA SIN ESPECIFICACIÓN</t>
  </si>
  <si>
    <t>MIASTENIA GRAVE</t>
  </si>
  <si>
    <t>SÍNDROMES MIASTENICOS EN ENFERMEDADES CLASIFICADAS EN OTRA PARTE</t>
  </si>
  <si>
    <t>TRASTORNO MIONEURAL TÓXICO</t>
  </si>
  <si>
    <t>OTROS TRASTORNOS MIONEURALES</t>
  </si>
  <si>
    <t>TRASTORNOS MIONEURALES SIN ESPECIFICACIÓN</t>
  </si>
  <si>
    <t>DISTROFIA MUSCULAR CONGÉNITA HEREDITARIA</t>
  </si>
  <si>
    <t>DISTROFIA MUSCULAR PROGRESIVA HEREDITARIA</t>
  </si>
  <si>
    <t>TRASTORNOS MIOTÓNICOS</t>
  </si>
  <si>
    <t>PARÁLISIS PERIODICA FAMILIAR</t>
  </si>
  <si>
    <t>MIOPATÍA TÓXICA</t>
  </si>
  <si>
    <t>MIOPATÍA ENDOCRINA</t>
  </si>
  <si>
    <t>MIOPATÍA INFLAMATORIA SINTOMÁTICA</t>
  </si>
  <si>
    <t>OTRAS DISTROFIAS MUSCULARES Y OTRAS MIOPATÍAS</t>
  </si>
  <si>
    <t>DISTROFIAS MUSCULARES Y OTRAS MIOPATÍAS SIN ESPECIFICACIÓN</t>
  </si>
  <si>
    <t>ENDOFTALMÍA PURULENTA</t>
  </si>
  <si>
    <t>OTRA ENDOFTALMÍA</t>
  </si>
  <si>
    <t>TRASTORNOS DEGENERATIVOS DEL GLOBO OCULAR</t>
  </si>
  <si>
    <t>RETENCIÓN INTRAOCULAR DE CUERPO EXTRAÑO MAGNÉTICO(ANTIGUO)</t>
  </si>
  <si>
    <t>RETENCIÓN INTRAOCULAR DE CUERPO EXTRAÑO NO  MAGNÉTICO (ANTIGUO)</t>
  </si>
  <si>
    <t>OTROS TRASTORNOS DEL GLOBO OCULAR</t>
  </si>
  <si>
    <t>TRASTORNOS DEL  GLOBO OCULAR SIN ESPECIFICACIÓN</t>
  </si>
  <si>
    <t>DESPRENDIMIENTO DE LA RETINA CON DEFECTO RETINIANO</t>
  </si>
  <si>
    <t>RETINOSQUISIS Y QUISTE DE LA RETINA</t>
  </si>
  <si>
    <t>DESPRENDIMIENTO SEROSO DE LA RETINA</t>
  </si>
  <si>
    <t>DEFECTO DE LA RETINA SIN DESPRENDIMIENTO</t>
  </si>
  <si>
    <t>OTRAS FORMAS DE DESPRENDIMIENTO DE LA RETINA</t>
  </si>
  <si>
    <t>DESPRENDIMIENTO Y DEFECTOS DE LA RETINA SIN ESPECIFICACIÓN</t>
  </si>
  <si>
    <t>RETINOPATÍA DIABÉTICA (2504+)</t>
  </si>
  <si>
    <t>OTRA RETINOPATÍA NO PROLIFERATIVA Y CAMBIO VASCULAR DE LA RETINA</t>
  </si>
  <si>
    <t>OTRAS RETINOPATÍAS PROLIFERATIVAS</t>
  </si>
  <si>
    <t>OCLUSIÓN VASCULAR DE LA RETINA</t>
  </si>
  <si>
    <t>SEPARACIÓN DE LAS CAPAS DE LA RETINA</t>
  </si>
  <si>
    <t>DEGENERACIÓN DE LA MACULA Y DEL POLO POSTERIOR DEL OJO</t>
  </si>
  <si>
    <t>DEGENERACIÓN PERIFÉRICA DE LA RETINA</t>
  </si>
  <si>
    <t>DISTROFIAS RETINIANAS HEREDITARIAS</t>
  </si>
  <si>
    <t>OTROS TRASTORNOS RETINIANOS</t>
  </si>
  <si>
    <t>OTROS TRASTORNOS DE LA RETINA SIN ESPECIFICACIÓN</t>
  </si>
  <si>
    <t>CORIORRETINITIS Y RETINOCOROIDITIS FOCALES</t>
  </si>
  <si>
    <t>CORIORRETINITIS Y RETINOCOROIDITIS DISEMINADAS</t>
  </si>
  <si>
    <t>OTRAS FORMAS DE CORIORRETINITIS Y RETINOCOROIDITIS Y LAS NO ESPECIFICADAS</t>
  </si>
  <si>
    <t>CICATRICES CORIORRETINIANAS</t>
  </si>
  <si>
    <t>DEGENERACIÓN DE LA COROIDES</t>
  </si>
  <si>
    <t>DISTROFIA COROIDEA HEREDITARIA</t>
  </si>
  <si>
    <t>HEMORRAGIA Y RUPTURA DE LA COROIDES</t>
  </si>
  <si>
    <t>DESPRENDIMIENTO DE LA COROIDES</t>
  </si>
  <si>
    <t>OTROS TRASTORNOS DE LA COROIDES</t>
  </si>
  <si>
    <t>INFLAMACIÓN Y CICATRICES CORIORRETINIANAS Y OTROSTRASTORNOS DE LA COROIDES SIN E</t>
  </si>
  <si>
    <t>IRIDOCICLITIS AGUDA Y SUBAGUDA</t>
  </si>
  <si>
    <t>IRIDOCICLITIS CRÓNICA</t>
  </si>
  <si>
    <t>CIERTOS TIPOS DE IRIDOCICLITIS</t>
  </si>
  <si>
    <t>IRIDOCICLITIS NO ESPECIFICADA</t>
  </si>
  <si>
    <t>TRASTORNOS VASCULARES DEL IRIS Y DEL CUERPO CILIAR</t>
  </si>
  <si>
    <t>DEGENERACIONES DEL IRIS Y DEL CUERPO CILIAR</t>
  </si>
  <si>
    <t>QUISTES DEL IRIS DEL CUERPO CILIAR Y DE LA CAMARA ANTERIOR</t>
  </si>
  <si>
    <t>ADHERENCIAS Y DESARREGLOS DEL IRIS Y DEL CUERPO CILIAR</t>
  </si>
  <si>
    <t>OTROS TRASTORNOS DEL IRIS Y DEL CUERPO CILIAR</t>
  </si>
  <si>
    <t>TRASTORNOS DEL IRIS Y DEL CUERPO CILIAR SIN ESPECIFICACIÓN</t>
  </si>
  <si>
    <t>GLAUCOMA LIMINAR</t>
  </si>
  <si>
    <t>GLAUCOMA PRIMARIO DE ÁNGULO ABIERTO</t>
  </si>
  <si>
    <t>GLAUCOMA PRIMARIO DE ÁNGULO CERRADO</t>
  </si>
  <si>
    <t>GLAUCOMA INDUCIDO POR CORTICOSTEROIDES</t>
  </si>
  <si>
    <t>GLAUCOMA ASOCIADO CON ANOMALÍAS CONGÉNITAS CON DISTROFIAS Y CON SÍNDROMES GENERA</t>
  </si>
  <si>
    <t>CLAUCOMA ASOCIADO CON OTRO TRASTORNO OCULAR</t>
  </si>
  <si>
    <t>GLAUCOMA ASOCIADO CON OTRO TRASTORNO OCULAR</t>
  </si>
  <si>
    <t>OTRO GLAUCOMA</t>
  </si>
  <si>
    <t>GLAUCOMA SIN ESPECIFICACIÓN</t>
  </si>
  <si>
    <t>CATARATA INFANTIL JUVENIL, Y PRESENIL</t>
  </si>
  <si>
    <t>CATARATA SENIL</t>
  </si>
  <si>
    <t>CATARATA TRAUMÁTICA</t>
  </si>
  <si>
    <t>CATARATA SECUNDARIA A TRASTORNOS OCULARES</t>
  </si>
  <si>
    <t>CATARATA ASOCIADA CON OTROS TRASTORNOS</t>
  </si>
  <si>
    <t>CATARATA RESIDUAL</t>
  </si>
  <si>
    <t>OTRA CATARATA</t>
  </si>
  <si>
    <t>CATARATA SIN ESPECIFICACIÓN</t>
  </si>
  <si>
    <t>HIPERMETROPIA</t>
  </si>
  <si>
    <t>MIOPIA</t>
  </si>
  <si>
    <t>ASTIGMATISMO</t>
  </si>
  <si>
    <t>ANISOMETROPIA Y ANISEICONIA</t>
  </si>
  <si>
    <t>PRESBIOPIA</t>
  </si>
  <si>
    <t>TRASTORNOS DE LA ACOMODACIÓN</t>
  </si>
  <si>
    <t>OTROS TRASTORNOS DE LA REFRACCIÓN Y DE LA ACOMODACION</t>
  </si>
  <si>
    <t>TRASTORNOS DE LA REFRACCIÓN Y DE LA ACOMODACIÓN SIN ESPECIFICACIÓN</t>
  </si>
  <si>
    <t>AMBLIOPIA EX ANOPSIA</t>
  </si>
  <si>
    <t>ALTERACIONES VISUALES SUBJETIVAS</t>
  </si>
  <si>
    <t>DIPLOPIA</t>
  </si>
  <si>
    <t>OTROS TRASTORNOS DE LA VISIÓN BINOCULAR</t>
  </si>
  <si>
    <t>DEFECTOS DEL CAMPO VISUAL</t>
  </si>
  <si>
    <t>DEFICIENCIAS DE LA VISIÓN CROMÁTICA</t>
  </si>
  <si>
    <t>CEGUERA NOCTURNA</t>
  </si>
  <si>
    <t>OTRAS ALTERACIONES VISUALES</t>
  </si>
  <si>
    <t>ALTERACIONES DE LA VISIÓN SIN ESPECIFICACIÓN</t>
  </si>
  <si>
    <t>CEGUERA DE AMBOS OJOS</t>
  </si>
  <si>
    <t>CEGUERA DE UN OJO Y VISIÓN SUBNORMAL DEL OTRO</t>
  </si>
  <si>
    <t>VISIÓN SUBNORMAL DE AMBOS OJOS</t>
  </si>
  <si>
    <t>DISMINUCIÓN VISUAL INDETERMINADA DE AMBOS OJOS</t>
  </si>
  <si>
    <t>CEGUERA DE UN OJO</t>
  </si>
  <si>
    <t>VISIÓN SUBNORMAL DE UN OJO</t>
  </si>
  <si>
    <t>DISMINUCIÓN VISUAL INDETERMINADA DE UN OJO</t>
  </si>
  <si>
    <t>DISMINUCIÓN VISUAL NO ESPECIFICADA</t>
  </si>
  <si>
    <t>ÚLCERA CÓRNEAL</t>
  </si>
  <si>
    <t>QUERATITIS DENDRÍTICA (0544+)</t>
  </si>
  <si>
    <t>OTRA QUERATITIS SUPERFICIAL SIN CONJUNTIVITIS</t>
  </si>
  <si>
    <t>CIERTOS TIPOS DE QUERATOCONJUNTIVITIS</t>
  </si>
  <si>
    <t>OTRAS QUERATOCONJUNTIVITIS Y LAS NO ESPECIFICADAS</t>
  </si>
  <si>
    <t>QUERATITIS INTERSTICIAL Y PROFUNDA</t>
  </si>
  <si>
    <t>NEOVASCULARIZACIÓN DE LA CÓRNEA</t>
  </si>
  <si>
    <t>OTRAS FORMAS DE QUERATITIS</t>
  </si>
  <si>
    <t>QUERATITIS SIN ESPECIFICACIÓN</t>
  </si>
  <si>
    <t>OPACIDAD Y CICATRIZ CÓRNEALES</t>
  </si>
  <si>
    <t>PIGMENTACIONES Y DEPÓSITOS EN LA CÓRNEA</t>
  </si>
  <si>
    <t>EDEMA DE LA CÓRNEA</t>
  </si>
  <si>
    <t>CAMNBIOS DE LAS MEMBRANAS DE LA CÓRNEA</t>
  </si>
  <si>
    <t>DEGENERACIONES DE LA CÓRNEA</t>
  </si>
  <si>
    <t>DISTROFIA HEREDITARIA DE LA CÓRNEA</t>
  </si>
  <si>
    <t>QUERATOCONO</t>
  </si>
  <si>
    <t>OTRAS FORMAS DE LA CÓRNEA</t>
  </si>
  <si>
    <t>OTROS TRASTORNOS DE LA CÓRNEA</t>
  </si>
  <si>
    <t>OPACIDAD Y OTROS TRASTORNOS DE LA CÓRNEA SIN ESPECIFICACIÓN</t>
  </si>
  <si>
    <t>CONJUNTIVITIS AGUDA</t>
  </si>
  <si>
    <t>CONJUNTIVITIS CRÓNICA</t>
  </si>
  <si>
    <t>BLEFAROCONJUNTIVITIS</t>
  </si>
  <si>
    <t>OTRA CONJUNTIVITIS Y LA NO ESPECIFICADA</t>
  </si>
  <si>
    <t>PTERIGION</t>
  </si>
  <si>
    <t>DEPÓSITOS Y DEGENERACIONES DE LA CONJUNTIVA</t>
  </si>
  <si>
    <t>CICATRIZ DE LA CONJUNTIVA</t>
  </si>
  <si>
    <t>QUISTES Y TRASTORNOS VASCULARES DE LA CONJUNTIVA</t>
  </si>
  <si>
    <t>OTRO TRASTORNO DE LA CONJUNTIVA</t>
  </si>
  <si>
    <t>TRASTORNOS DE LA CONJUNTIVA SIN ESPECIFICACIÓN</t>
  </si>
  <si>
    <t>BLEFARITIS</t>
  </si>
  <si>
    <t>ORZUELO Y OTRAS INFLAMACIONES PALPEBRALES PROFUNDAS</t>
  </si>
  <si>
    <t>CHALAZION</t>
  </si>
  <si>
    <t>DERMATOSIS PALPEBRAL NO INFECCIOSA</t>
  </si>
  <si>
    <t>DERMATITIS PALPEBRAL INFECCIOSA DE TIPO DEFORMANTE</t>
  </si>
  <si>
    <t>OTRAS DERMATITIS PALPEBRALES INFECCIOSAS</t>
  </si>
  <si>
    <t>INFESTACIÓN PARASITARIA DEL PÁRPADO</t>
  </si>
  <si>
    <t>OTRA INFLAMACIÓN DEL PÁRPADO</t>
  </si>
  <si>
    <t>INFLAMACIÓN DEL PÁRPADO SIN ESPECIFICACIÓN</t>
  </si>
  <si>
    <t>TRIQUIASIS PALPEBRAL Y ENTROPION</t>
  </si>
  <si>
    <t>OTROS TRASTORNOS DE LOS PÁRPADOS: ECTROPIÓN</t>
  </si>
  <si>
    <t>OTROS TRASTORNOS DE LOS PÁRPADOS: LAGOFTALMÍA</t>
  </si>
  <si>
    <t>BLEFAROPTOSIS</t>
  </si>
  <si>
    <t>OTROS TRASTORNOS FUNCIONALES DEL PÁRPADO</t>
  </si>
  <si>
    <t>TRASTORNOS DEGENERATIVOS DE LOS PÁRPADOS Y DEL ÁREA PERIOCULAR</t>
  </si>
  <si>
    <t>OTROS TRASTORNOS DE LOS PÁRPADOS</t>
  </si>
  <si>
    <t>OTROS TRASTORNOS DE LOS PÁRPADOS SIN ESPECIFICACIÓN</t>
  </si>
  <si>
    <t>DACRIADENITIS</t>
  </si>
  <si>
    <t>OTROS TRASTORNOS DE LAS GLÁNDULAS LAGRIMALES</t>
  </si>
  <si>
    <t>TRASTORNOS DEL APARATO LAGRIMAL: EPIFORA</t>
  </si>
  <si>
    <t>INFLAMACIÓN AGUDA Y LA NO ESPECIFICADA DE LAS VÍAS LAGRIMALES</t>
  </si>
  <si>
    <t>INFLAMACIÓN CRÓNICA DE LAS VÍAS LAGRIMALES</t>
  </si>
  <si>
    <t>ESTENOSIS E INSUFICIENCIA DE LAS VÍAS LAGRIMALES</t>
  </si>
  <si>
    <t>OTROS CAMBIOS DE LAS VÍAS LAGRIMALES</t>
  </si>
  <si>
    <t>OTROS TRASTORNOS DEL SISTEMA LAGRIMAL</t>
  </si>
  <si>
    <t>TRASTORNOS DEL APARATO LAGRIMAL SIN ESPECIFICACIÓN</t>
  </si>
  <si>
    <t>INFLAMACIÓN AGUDA DE LA ÓRBITA</t>
  </si>
  <si>
    <t>TRASTORNOS INFLAMATORIOS CRÓNICOS DE LA ÓRBITA</t>
  </si>
  <si>
    <t>EXOFTALMÍA DE ORIGEN ENDOCRINO</t>
  </si>
  <si>
    <t>OTRAS AFECCIONES EXOFTÁLMICAS</t>
  </si>
  <si>
    <t>DEFORMACIÓN DE LA ÓRBITA</t>
  </si>
  <si>
    <t>TRASTORNOS DE LA ÓRBITA: ENOFTALMÍA</t>
  </si>
  <si>
    <t>RETENCIÓN DE CUERPO EXTRAÑO (ANTIGUO) CONSECUTIVA UNA HERIDA PENETRANTE DE LA ÓR</t>
  </si>
  <si>
    <t>OTROS TRASTORNOS DE LA ÓRBITA</t>
  </si>
  <si>
    <t>TRASTORNOS DE LA ÓRBITA SIN ESPECIFICACIÓN</t>
  </si>
  <si>
    <t>TRASTORNOS DEL NERVIO DE LAS VÍAS ÓPTICAS: PAPILEDEMA</t>
  </si>
  <si>
    <t>TRASTORNOS DEL NERVIO DE LAS VÍAS ÓPTICAS: ATROFIA ÓPTICA</t>
  </si>
  <si>
    <t>OTRO TRASTORNO DE LA PAPILA</t>
  </si>
  <si>
    <t>TRASTORNOS DEL NERVIO Y DE LAS VÍAS ÓPTICAS: NEURITIS ÓPTICA</t>
  </si>
  <si>
    <t>OTRO TRASTORNO DEL NERVIO ÓPTICO</t>
  </si>
  <si>
    <t>TRASTORNOS DEL QUIASMA ÓPTICO</t>
  </si>
  <si>
    <t>OTROS TRASTORNOS DE LAS VÍAS ÓPTICAS</t>
  </si>
  <si>
    <t>TRASTORNO DE LA CORTEZA VISUAL</t>
  </si>
  <si>
    <t>TRASTORNO DEL NERVIO Y DE LAS VÍAS ÓPTICAS SIN ESPECIFICACIÓN</t>
  </si>
  <si>
    <t>ESTRABISMO CONCOMITANTE CONVERGENTE</t>
  </si>
  <si>
    <t>ESTRABISMO CONCOMITANTE DIVERGENTE</t>
  </si>
  <si>
    <t>HETEROTROPIA INTERMITENTE</t>
  </si>
  <si>
    <t>OTRA HETEROTROPIA Y LA NO ESPECIFICADA</t>
  </si>
  <si>
    <t>HETEROFORIA</t>
  </si>
  <si>
    <t>ESTRABISMO PARALÍTICO</t>
  </si>
  <si>
    <t>ESTRABISMO MECÁNICO</t>
  </si>
  <si>
    <t>OTROS ESTRABISMOS</t>
  </si>
  <si>
    <t>OTROS TRASTORNOS DE LOS MOVIMIENTOS BINOCULARES</t>
  </si>
  <si>
    <t>ESTRABISMO Y OTROS TRASTORNOS DE LA MOVILIDAD BINOCULAR SIN ESPECIFICACIÓN</t>
  </si>
  <si>
    <t>ESCLEROTITIS Y EPISCLEROTITIS</t>
  </si>
  <si>
    <t>OTROS TRASTORNOS DE LA ESCLERÓTICA</t>
  </si>
  <si>
    <t>TRASTRONOS DEL VITREO</t>
  </si>
  <si>
    <t>AFAQUIA Y OTROS TRASTORNOS DEL CRISTALINO</t>
  </si>
  <si>
    <t>ANOMALÍA DE LA FUNCIÓN PUPILAR</t>
  </si>
  <si>
    <t>NISTAGMO Y OTROS MOVIMIENTOS OCULARES IRREGULARES</t>
  </si>
  <si>
    <t>OTROS TRASTORNOS DEL OJO Y SUS ANEXOS</t>
  </si>
  <si>
    <t>OTROS TRASTORNOS DEL OJO SIN ESPECIFICACIÓN</t>
  </si>
  <si>
    <t>TRASTORNOS DEL OÍDO EXTERNO: PERICONDRITIS DE LA OREJA</t>
  </si>
  <si>
    <t>OTITIS EXTERNA INFECCIOSA</t>
  </si>
  <si>
    <t>OTRA OTITIS EXTERNA</t>
  </si>
  <si>
    <t>AFECCIONES NO INFECCIOSAS DE LA OREJA</t>
  </si>
  <si>
    <t>TRASTORNOS DEL OÍDO EXTERNO: CERUMEN IMPACTADO</t>
  </si>
  <si>
    <t>ESTENOSIS ADQUIRIDA DEL CONDUCTO AUDITIVO EXTERNO</t>
  </si>
  <si>
    <t>OTROS TRASTORNOS DEL OÍDO EXTERNO</t>
  </si>
  <si>
    <t>TRASTORNOS DEL OÍDO EXTERNO SIN ESPECIFICACIÓN</t>
  </si>
  <si>
    <t>OTITIS MEDIA AGUDA NO SUPURATIVA</t>
  </si>
  <si>
    <t>OTITIS MEDIA CRÓNICA SEROSA</t>
  </si>
  <si>
    <t>OTITIS MEDIA CRÓNICA MUCOIDE</t>
  </si>
  <si>
    <t>OTRA OTITIS MEDIA CRÓNICA NO SUPURATIVA Y LA NO ESPECIFICADA</t>
  </si>
  <si>
    <t>OTITIS MEDIA NO SUPURATIVA NO ESPECIFICADA COMO AGUDA NI CRÓNICA</t>
  </si>
  <si>
    <t>EUSTAQUITIS</t>
  </si>
  <si>
    <t>OBSTRUCCIÓN DE LA TROMPA DE EUSTAQUIO</t>
  </si>
  <si>
    <t>DISTENSIÓN DE LA TROMPA DE EUSTAQUIO</t>
  </si>
  <si>
    <t>OTROS TRASTORNOS DE LA TROMPA DE EUSTAQUIO</t>
  </si>
  <si>
    <t>TRASTORNOS NO ESPECIFICADOS DE LA TROMPA DE EUSTAQUIO</t>
  </si>
  <si>
    <t>OTITIS MEDIA AGUDA SUPURATIVA</t>
  </si>
  <si>
    <t>OTITIS MEDIA TUBOTIMPÁNICA CRÓNICA SUPURATIVA</t>
  </si>
  <si>
    <t>OTITIS MEDIA ATICOANTRAL CRÓNICA SUPURATIVA</t>
  </si>
  <si>
    <t>OTITIS MEDIA CRÓNICA SUPURATIVA SIN OTRA ESPECIFICACIÓN</t>
  </si>
  <si>
    <t>OTITIS MEDIA SUPURATIVA SIN OTRA ESPECIFICACIÓN</t>
  </si>
  <si>
    <t>OTITIS MEDIA SIN OTRA ESPECIFICACIÓN</t>
  </si>
  <si>
    <t>MASTOIDITIS AGUDA</t>
  </si>
  <si>
    <t>MASTOIDITIS CRÓNICA</t>
  </si>
  <si>
    <t>MASTOIDITIS Y AFECCIONES RELACIONADAS: PETROSITIS</t>
  </si>
  <si>
    <t>COMPLICACIONES CONSECUTIVAS DE LA MASTOIDECTOMÍA</t>
  </si>
  <si>
    <t>OTRAS MASTOIDITIS Y AFECCIONES RELACIONADAS</t>
  </si>
  <si>
    <t>MASTOIDITIS NO ESPECIFICADA</t>
  </si>
  <si>
    <t>MIRINGITIS AGUDA SIN MENCIÓN DE OTITIS MEDIA</t>
  </si>
  <si>
    <t>MIRINGITIS CRÓNICA SIN MENCIÓN DE OTITIS MEDIA</t>
  </si>
  <si>
    <t>PERFORACIÓN DE LA MEMBRANA DEL TÍMPANO</t>
  </si>
  <si>
    <t>OTROS TRASTORNOS DE LA MEMBRANA DEL TÍMPANO</t>
  </si>
  <si>
    <t>OTROS TRASTORNOS DE LA MEMBRANA DEL TÍMPANO SIN ESPECIFICACIÓN</t>
  </si>
  <si>
    <t>TIMPANOSCLEROSIS</t>
  </si>
  <si>
    <t>ENFERMEDAD ADHESIVA DEL OÍDO MEDIO</t>
  </si>
  <si>
    <t>OTRAS ANORMALIDADES ADQUIRIDAS DE LOS HUESECILLOS DEL OÍDO</t>
  </si>
  <si>
    <t>COLESTEATOMA DEL ODIO MEDIO Y DE LA MASTOIDES</t>
  </si>
  <si>
    <t>OTROS TRASTRONOS DEL OÍDO MEDIO Y DE LA MASTOIDES</t>
  </si>
  <si>
    <t>OTROS TRASTORNOS DEL OÍDO MEDIO Y DE LA MASTOIDES SIN ESPECIFICACIÓN</t>
  </si>
  <si>
    <t>ENFERMEDAD DE MÉNIERE</t>
  </si>
  <si>
    <t>OTROS VERTIGOS DE ORIGEN PERIFÉRICO Y LOS NO ESPECIFICADOS</t>
  </si>
  <si>
    <t>VERTIGO DE ORIGEN CENTRAL</t>
  </si>
  <si>
    <t>SÍNDROME VERTIGINOSO Y OTROS TRASTORNOS DEL SISTEMA VESTIBULAR: LABERINTITIS</t>
  </si>
  <si>
    <t>FÍSTULA LABERÍNTICA</t>
  </si>
  <si>
    <t>DISFUNCIÓN LABERÍNTICA</t>
  </si>
  <si>
    <t>OTROS TRASTORNOS DEL LABERINTO</t>
  </si>
  <si>
    <t>SÍNDROME VERTIGINOSO Y  TRASTORNO LABERÍNTICO NO ESPECIFICADOS</t>
  </si>
  <si>
    <t>OTOSCLEROSIS QUE AFECTA LA VENTANA OVAL NO OBLITERANTE</t>
  </si>
  <si>
    <t>OTOSCLEROSIS QUE AFECTA LA VENTANA OVAL OBLITERANTE</t>
  </si>
  <si>
    <t>OTOSCLEROSIS COCLEAR</t>
  </si>
  <si>
    <t>OTRA OTOSCLEROSIS</t>
  </si>
  <si>
    <t>OTOSCLEROSIS SIN ESPECIFICACIÓN</t>
  </si>
  <si>
    <t>TRASTONOS DEGENERATIVOS Y VASCULARES DEL OÍDO</t>
  </si>
  <si>
    <t>EFECTOS DEL RUIDO SOBRE EL ODIO INTERNO</t>
  </si>
  <si>
    <t>PÉRDIDA SÚBITA DE LA AUDICIÓN DE NATURALEZA NO ESPECIFICADA</t>
  </si>
  <si>
    <t>OTROS TRASTORNOS DEL OÍDO: ZUMBIDO DE OÍDOS</t>
  </si>
  <si>
    <t>OTRAS ANORMALIDADES DE LA PERCEPCIÓN AUDITIVA</t>
  </si>
  <si>
    <t>TRASTRONOS DEL NERVIO AUDITIVO</t>
  </si>
  <si>
    <t>OTROS TRASTORNOS DEL OÍDO: OTORREA</t>
  </si>
  <si>
    <t>OTROS TRASTORNOS DEL OÍDO: OTALGIA</t>
  </si>
  <si>
    <t>OTROS TRASTORNOS DEL OÍDO</t>
  </si>
  <si>
    <t>OTROS TRASTORNOS DEL OÍDO SIN ESPECIFICACIÓN</t>
  </si>
  <si>
    <t>SORDERA POR TRASTORNO DE LA CONDUCCIÓN</t>
  </si>
  <si>
    <t>SORDENA NEUROSENSORIAL</t>
  </si>
  <si>
    <t>SORDERA DE TIPO MIXTO DE LA CONDUCCIÓN Y NEUROSENSORIAL</t>
  </si>
  <si>
    <t>SORDOMUDEZ NO CLASIFICABLE EN OTRA PARTE</t>
  </si>
  <si>
    <t>OTRAS FORMAS ESPECIFICADAS DE SORDERA</t>
  </si>
  <si>
    <t>SORDERA DE FORMA NO ESPECIFICADA</t>
  </si>
  <si>
    <t>FIEBRE REUMÁTICA SIN MENCIÓN DE COMPLICACIÓN CARDÍACA</t>
  </si>
  <si>
    <t>PERICARDITIS REUMÁTICA AGUDA</t>
  </si>
  <si>
    <t>ENDOCARDITIS REUMÁTICA AGUDA</t>
  </si>
  <si>
    <t>MIOCARDITIS REUMÁTICA AGUDA</t>
  </si>
  <si>
    <t>OTRAS ENFERMEDADES REUMÁTICAS AGUDAS DEL CORAZÓN</t>
  </si>
  <si>
    <t>ENFERMEDAD REUMÁTICA AGUDA DEL CORAZÓN SIN OTRA ESPECIFICACIÓN</t>
  </si>
  <si>
    <t>COREA REUMÁTICA CON COMPLICACIÓN CARDÍACA</t>
  </si>
  <si>
    <t>COREA REUMÁTICA SIN MENCIÓN DE COMPLICACIÓN CARDÍACA</t>
  </si>
  <si>
    <t>PERICARDITIS REUMÁTICA CRÓNICA</t>
  </si>
  <si>
    <t>ESTENOSIS MITRAL</t>
  </si>
  <si>
    <t>INSUFICIENCIA MITRAL REUMÁTICA</t>
  </si>
  <si>
    <t>ESTENOSIS MITRAL CON INSUFICIENCIA</t>
  </si>
  <si>
    <t>OTRAS ENFERMEDADES DE LA VÁLVULA MITRAL Y LA NO ESPECIFICADA</t>
  </si>
  <si>
    <t>ESTENOSIS AÓRTICA REUMÁTICA</t>
  </si>
  <si>
    <t>INSUFICIENCIA AÓRTICA REUMÁTICA</t>
  </si>
  <si>
    <t>ESTENOSIS CON INSUFICIENCIA AÓRTICA REUMÁTICA</t>
  </si>
  <si>
    <t>OTRAS ENFERMEDADES DE LA VÁLVULA AÓRTICA Y LA NO ESPECIFICADA</t>
  </si>
  <si>
    <t>ENFERMEDADES DE LAS VÁLVULAS MITRAL Y AÓRTICA</t>
  </si>
  <si>
    <t>ENFERMEDADES DE LA VÁLVULA TRICÚSPIDE</t>
  </si>
  <si>
    <t>ENFERMEDADES REUMÁTICAS DE LA VÁLVULA PULMONAR</t>
  </si>
  <si>
    <t>EMFERMEDADES REUMÁTICAS DEL ENDOCARDIO SIN OTRA ESPECIFICACIÓN</t>
  </si>
  <si>
    <t>MIOCARDITIS REUMÁTICA</t>
  </si>
  <si>
    <t>OTRAS ENFERMEDADES REUMÁTICAS DEL CORAZÓN Y LAS NO ESPECIFICADAS</t>
  </si>
  <si>
    <t>HIPERTENSIÓN ESENCIAL ESPECIFICADA COMO MALIGNA</t>
  </si>
  <si>
    <t>HIPERTENSIÓN ESENCIAL ESPECIFICADA COMO BENIGNA</t>
  </si>
  <si>
    <t>HIPERTENSIÓN ESENCIAL NO ESPECIFICADA COMO BENIGNA NI COMO MALIGNA</t>
  </si>
  <si>
    <t>ENFERMEDAD CARDÍACA HIPERTENSIVA ESPECIFICADA COMO MALIGNA</t>
  </si>
  <si>
    <t>ENFERMEDAD CARDÍACA HIPERTENSIVA ESPECIFICADA COMO BENIGNA</t>
  </si>
  <si>
    <t>ENFERMEDAD CARDÍACA HIPERTENSIVA NO ESPECIFICADA COMO BENIGNA NI COMO MALIGNA</t>
  </si>
  <si>
    <t>ENFERMEDAD RENAL HIPERTENSIVA ESPECIFICADA COMO MALIGNA</t>
  </si>
  <si>
    <t>ENFERMEDAD RENAL HIPERTENSIVA ESPECIFICADA COMO BENIGNA</t>
  </si>
  <si>
    <t>ENFERMEDAD RENAL HIPERTENSIVA NO ESPECIFICADA COMO BENIGNA NI COMO MALIGNA</t>
  </si>
  <si>
    <t>ENFERMEDAD CARDIRRENAL HIPERTENSIVA ESPECIFICADA COMO MALIGNA</t>
  </si>
  <si>
    <t>ENFERMEDAD CARDIRRENAL HIPERTENSIVA ESPECIFICADA COMO BENIGNA</t>
  </si>
  <si>
    <t>ENFERMEDAD CARDIRRENAL HIPERTENSIVA  NO ESPECIFICADA COMO BENIGNA NI COMO MALIGN</t>
  </si>
  <si>
    <t>HIPERTENSIÓN SECUNDARIA ESPECIFICADA COMO MALIGNA</t>
  </si>
  <si>
    <t>HIPERTENSIÓN SECUNDARIA ESPECIFICADA COMO BENIGNA</t>
  </si>
  <si>
    <t>HIPERTENSIÓN SECUNDARIA NO ESPECIFICADA COMO BENIGNA NI COMO MALIGNA</t>
  </si>
  <si>
    <t>INFARTO AGUDO DEL MIOCARDIO</t>
  </si>
  <si>
    <t>OTRAS FORMAS AGUDAS Y SUBAGUDAS DE LA ENFERMEDAD ISQUÉMICA DEL CORAZÓN</t>
  </si>
  <si>
    <t>INFARTO ANTIGUO DEL MIOCARDIO</t>
  </si>
  <si>
    <t>ANGINA DE PECHO</t>
  </si>
  <si>
    <t>ATEROSCLEROSIS CORONARIA</t>
  </si>
  <si>
    <t>ANEURISMA DEL CORAZÓN</t>
  </si>
  <si>
    <t>OTRAS FORMAS DE LA ENFERMEDAD ISQUÉMICA CRÓNICA DEL CORAZÓN</t>
  </si>
  <si>
    <t>OTRAS FORMAS DE LA ENFERMEDAD ISQUÉMICA CRÓNICA DEL CORAZÓN SIN ESPECIFICACIÓN</t>
  </si>
  <si>
    <t>CORAZÓN PULMONAR AGUDO</t>
  </si>
  <si>
    <t>EMBOLIA PULMONAR</t>
  </si>
  <si>
    <t>HIPERTENSIÓN PULMONAR PRIMARIA</t>
  </si>
  <si>
    <t>ENFERMEDAD CIFOSCOLIÓTICA DEL CORAZÓN</t>
  </si>
  <si>
    <t>OTRA ENFERMEDAD CARDIOPULMONAR CRÓNICA</t>
  </si>
  <si>
    <t>ENFERMEDAD PULMONAR DEL CORAZÓN SIN OTRA ESPECIFICACIÓN</t>
  </si>
  <si>
    <t>FÍSTULA ARTERIOVENOSA DE LOS VASOS PULMONARES</t>
  </si>
  <si>
    <t>ANEURISMA DE LA ARTERIA PULMONAR</t>
  </si>
  <si>
    <t>OTRAS ENFERMEDADES DE LA CIRCULACIÓN PULMONAR</t>
  </si>
  <si>
    <t>OTRA ENFERMEDAD DE LA CIRCULACIÓN PULMONAR SIN ESPECIFICACIÓN</t>
  </si>
  <si>
    <t>PERICARDITIS EN ENFERMEDADES CLASIFICADAS EN OTRA PARTE</t>
  </si>
  <si>
    <t>OTRAS PERICARDITIS AGUDAS Y LA NO ESPECIFICADA</t>
  </si>
  <si>
    <t>ENDOCARDITIS BACTERIANA AGUDA Y SUBAGUDA</t>
  </si>
  <si>
    <t>ENDOCARDITIS INFECCIOSA AGUDA Y SUBAGUDA EN ENFERMEDADES CLASIFICADAS EN OTRA PA</t>
  </si>
  <si>
    <t>ENDOCARDITIS AGUDA SIN OTRA ESPECIFICACIÓN</t>
  </si>
  <si>
    <t>MIOCARDITIS AGUDA EN ENFERMEDADES CLASIFICADAS EN OTRA PARTE</t>
  </si>
  <si>
    <t>OTRAS MIOCARDITIS AGUDAS Y LA NO ESPECIFICADA</t>
  </si>
  <si>
    <t>OTRAS ENFERMEDADES DEL PERICARDIO: HEMOPERICARDIO</t>
  </si>
  <si>
    <t>PERICARDITIS ADHESIVA</t>
  </si>
  <si>
    <t>PERICARDITIS CONSTRICTIVA</t>
  </si>
  <si>
    <t>OTRAS ENFERMEDADES DEL PERICARDIO</t>
  </si>
  <si>
    <t>OTRAS ENFERMEDADES DEL PERICARDIO SIN ESPECIFICACIÓN</t>
  </si>
  <si>
    <t>TRASTORNOS DE LA VÁLVULA MITRAL</t>
  </si>
  <si>
    <t>TRASTORNOS DE LA VÁLVULA AÓRTICA</t>
  </si>
  <si>
    <t>TRASTORNOS DE LA VÁLVULA TRICÚSPIDE ESPECIFICADOS COMO NO REUMÁTICOS</t>
  </si>
  <si>
    <t>TRASTORNOS DE LA VÁLVULA PULMONAR</t>
  </si>
  <si>
    <t>ENDOCARDITIS VÁLVULA NO ESPECIFICADA</t>
  </si>
  <si>
    <t>FIBROSIS ENDOMIOCÁRDICA</t>
  </si>
  <si>
    <t>CARDIOMIOPATÍA HIPERTRÓFICA OBSTRUCTIVA</t>
  </si>
  <si>
    <t>CARDIOMIOPATÍA OSCURA DEL ÁFRICA</t>
  </si>
  <si>
    <t>FIBROELASTOSIS ENDOCÁRDICA</t>
  </si>
  <si>
    <t>OTRAS CARDIOMIOPATÍAS PRIMARIAS</t>
  </si>
  <si>
    <t>CARDIOMIOPATÍA ALCOHÓLICA</t>
  </si>
  <si>
    <t>CARDIOMIOPATÍA EN LA ENFERMEDAD DE CHAGAS (0860+)</t>
  </si>
  <si>
    <t>CARDIOMIOPATÍAS NUTRICIONAL Y METABÓLICA</t>
  </si>
  <si>
    <t>CARDIOMIOPATÍA EN OTRA ENFERMEDAD CLASIFICADA EN OTRA PARTE</t>
  </si>
  <si>
    <t>CARDIOMIOPATÍA SECUNDARIA SIN OTRA ESPECIFICACIÓN</t>
  </si>
  <si>
    <t>BLOQUEO AURICULOVENTRICULAR COMPLETO</t>
  </si>
  <si>
    <t>OTRO BLOQUEO AURICULOVENTRICULAR Y EL NO ESPECIFICADO</t>
  </si>
  <si>
    <t>HEMIBLOQUEO DE LA RAMA IZQUIERDA DEL HAZ DE HISS</t>
  </si>
  <si>
    <t>OTRA FORMA DE BLOQUEO DE LA RAMA IZQUIERDA</t>
  </si>
  <si>
    <t>BLOQUEO DE LA RAMA DERECHA DEL HAZ DE HISS</t>
  </si>
  <si>
    <t>BLOQUEO DE RAMA SIN OTRA ESPECIFICACIÓN (4266)</t>
  </si>
  <si>
    <t>OTRO BLOQUEO CARDÍACO</t>
  </si>
  <si>
    <t>ANOMALÍA DE LA EXCITACIÓN AURICULOVENTRICULAR</t>
  </si>
  <si>
    <t>OTRO TRASTORNO DE LA CONDUCCIÓN</t>
  </si>
  <si>
    <t>TRASTORNO DE LA CONDUCCIÓN SIN ESPECIFICACIÓN</t>
  </si>
  <si>
    <t>TAQUICARDIA PAROXÍSTICA SUPRAVENTRICULAR</t>
  </si>
  <si>
    <t>TAQUICARDIA PAROXÍSTICA VENTRICULAR</t>
  </si>
  <si>
    <t>TAQUICARDIA PAROXÍSTICA SIN ESPECIFICACIÓN</t>
  </si>
  <si>
    <t>FIBRILACIÓN Y ALETEO AURICULARES</t>
  </si>
  <si>
    <t>FIBRILACIÓN Y ALETEO VENTRICULARES</t>
  </si>
  <si>
    <t>PARO  CARDÍACO</t>
  </si>
  <si>
    <t>LATIDOS PREMATUROS</t>
  </si>
  <si>
    <t>OTRA DISRITMIA CARDÍACAS</t>
  </si>
  <si>
    <t>DISTRITMIA CARDÍACA SIN ESPECIFICACIÓN</t>
  </si>
  <si>
    <t>INSUFICIENCIA CARDÍACA CONGESTIVA</t>
  </si>
  <si>
    <t>INSUFICIENCIA DEL CORAZÓN IZQUIERDO</t>
  </si>
  <si>
    <t>INSUFICIENCIA CARDÍACA SIN ESPECIFICACIÓN</t>
  </si>
  <si>
    <t>MIOCARDITIS NO ESPECIFICADA</t>
  </si>
  <si>
    <t>DEGENERACIÓN MIOCÁRDICA</t>
  </si>
  <si>
    <t>ENFERMEDAD CARDIOVASCULAR SIN ESPECIFICACIÓN</t>
  </si>
  <si>
    <t>CARDIOMEGALIA</t>
  </si>
  <si>
    <t>TRASTORNOS FUNCIONALES CONSECUTIVOS A CIRUGÍA CARDÍACA</t>
  </si>
  <si>
    <t>ROTURA DE CUERDA TENDINOSA</t>
  </si>
  <si>
    <t>ROTURA DE MÚSCULO PAPILAR</t>
  </si>
  <si>
    <t>OTRAS DESCRIPCIONES Y COMPLICACIONES MAL DEFINIDAS DE LAS ENFERMEDADES DEL CORAZ</t>
  </si>
  <si>
    <t>DESCRIPCIONES Y COMPLICACIONES MAL DEFINIDAS DE LAS ENFERMEDADES DEL CORAZÓN SIN</t>
  </si>
  <si>
    <t>HEMORRAGIA SUBARACNOIDEA</t>
  </si>
  <si>
    <t>HEMORRAGIA INTRACEREBRAL</t>
  </si>
  <si>
    <t>HEMORRAGIA EXTRADURAL NO TRAUMÁTICA</t>
  </si>
  <si>
    <t>HEMORRAGIA SUBDURAL</t>
  </si>
  <si>
    <t>HEMORRAGIA INTRACRANEAL SIN ESPECIFICACIÓN</t>
  </si>
  <si>
    <t>OCLUSIÓN Y ESTENOSIS DE LAS ARTERIAS PRECEREBRALES:  ARTERIA BASILAR</t>
  </si>
  <si>
    <t>OCLUSIÓN Y ESTENOSIS DE LAS ARTERIAS PRECEREBRALES: CARÓTIDA</t>
  </si>
  <si>
    <t>OCLUSIÓN Y ESTENOSIS DE LAS ARTERIAS PRECEREBRALES: ARTERIA VERTEBRAL</t>
  </si>
  <si>
    <t>OCLUSIÓN Y ESTENOSIS DE LAS ARTERIAS PRECEREBRALES: MÚLTIPLE BILATERAL</t>
  </si>
  <si>
    <t>OTRAS OCLUSIONES Y ESTENOSIS DE LAS ARTERIAS PRECEREBRALES</t>
  </si>
  <si>
    <t>OCLUSIÓN Y ESTENOSIS DE LAS ARTERIAS PRECEREBRALES SIN ESPECIFICACIÓN</t>
  </si>
  <si>
    <t>TROMBOSIS CEREBRAL</t>
  </si>
  <si>
    <t>EMBOLIA CEREBRAL</t>
  </si>
  <si>
    <t>OCLUSIÓN DE LAS ARTERIAS CEREBRALES SIN ESPECIFICACIÓN (INFARTO CEREBRAL SAI)</t>
  </si>
  <si>
    <t>ISQUEMIA CEREBRAL TRANSITORIA</t>
  </si>
  <si>
    <t>ENFERMEDAD CEREBROVASCULAR AGUDA PERO MAL DEFINIDA</t>
  </si>
  <si>
    <t>ATEROSCLEROSIS CEREBRAL</t>
  </si>
  <si>
    <t>OTRA ENFERMEDAD CEREBROVASCULAR ISQUÉMICA GENERALIZADA</t>
  </si>
  <si>
    <t>ENCEFALOPATÍA HIPERTENSIVA</t>
  </si>
  <si>
    <t>ANEURISMA CEREBRAL SIN ROTURA</t>
  </si>
  <si>
    <t>ARTERITIS CEREBRAL</t>
  </si>
  <si>
    <t>OTRAS ENFERMEDADES CREEBROVASCULARES Y LA MAL DEFINIDA:  ENFERMEDAD MOYA MOYA</t>
  </si>
  <si>
    <t>TROMBOSIS APIÓGENA DEL SENO VENOSO INTRACRANEAL</t>
  </si>
  <si>
    <t>OTRAS ENFERMEDADES CEREBROVASCULARES Y LAS MAL DEFINIDAS</t>
  </si>
  <si>
    <t>OTRAS ENFERMEDADES CEREBROVASCULARES Y LAS MAL DEFINIDA SIN ESPECIFICACIÓN</t>
  </si>
  <si>
    <t>EFECTOS TARDÍOS DE ENFERMEDAD CEREBROVASCULAR</t>
  </si>
  <si>
    <t>ATEROSCLEROSIS: DE LA AORTA</t>
  </si>
  <si>
    <t>ATEROSCLEROSIS: DE LAS ARTERIAS RENALES</t>
  </si>
  <si>
    <t>ATEROSCLEROSIS: DE LAS ARTERIAS DE LOS MIEMBROS</t>
  </si>
  <si>
    <t>ATEROSCLEROSIS: DE OTRAS ARTERIAS ESPECIFICADAS</t>
  </si>
  <si>
    <t>ATEROSCLEROSIS GENERALIZADA Y LA NO ESPECIFICADA</t>
  </si>
  <si>
    <t>ANEURISMA DISECANTE DE LA ORTA</t>
  </si>
  <si>
    <t>RUPTURA DE ANEURISMA DE LA AORTA TORÁCICA</t>
  </si>
  <si>
    <t>ANEURISMA DE LA AORTA TORÁCICA SIN MENCIÓN DE RUPTURA</t>
  </si>
  <si>
    <t>RUPTURA DE ANEURISMA DE LA AORTA ABDOMINAL</t>
  </si>
  <si>
    <t>ANEURISMA DE AL AORTA ABDOMINAL SIN MENCIÓN DE RUPTURA</t>
  </si>
  <si>
    <t>RUPTURA DE ANEURISMA DE LA AORTA PORCIÓN NO ESPECIFICADA</t>
  </si>
  <si>
    <t>ANEURISMA DE LA AORTA PORCIÓN NO ESPECIFICADA, SIN MENCIÓN DE RUPTURA</t>
  </si>
  <si>
    <t>ANEURISMA SIFILÍTICO DE LA AORTA</t>
  </si>
  <si>
    <t>ANEURISMA DE ARTERIA DEL MIEMBRO SUPERIOR</t>
  </si>
  <si>
    <t>ANEURISMA DE ARTERIA RENAL</t>
  </si>
  <si>
    <t>ANEURISMA DE ARTERIA ILÍACA</t>
  </si>
  <si>
    <t>ANEURISMA DE ARTERIA DEL MIEMBRO INFERIOR</t>
  </si>
  <si>
    <t>ANEURISMA DE OTRA ARTERIA ESPECIFICADA</t>
  </si>
  <si>
    <t>ANEURISMA DE ARTERIA NO ESPECIFICADA</t>
  </si>
  <si>
    <t>SÍNDROME DE RAYNAUD</t>
  </si>
  <si>
    <t>TROMBOANGIÍTIS OBLITERANTE</t>
  </si>
  <si>
    <t>OTRA ENFERMEDAD VASCULAR PERIFÉRICA</t>
  </si>
  <si>
    <t>OTRA ENFERMEDAD VASCULAR PERIFÉRICA SIN ESPECIFICACIÓN</t>
  </si>
  <si>
    <t>EMBOLIA Y TROMBOSIS ARTERIALES: DE LA AORTA ABDOMINAL</t>
  </si>
  <si>
    <t>EMBOLIA Y TROMBOSIS ARTERIALES: DE OTRA PORCIÓN DE LA AORTA</t>
  </si>
  <si>
    <t>EMBOLIA Y TROMBOSIS ARTERIALES: DE ARTERIAS DE LOS MIEMBROS</t>
  </si>
  <si>
    <t>EMBOLIA Y TROMBOSIS ARTERIALES: DE OTRA ARTERIA ESPECIFICADA</t>
  </si>
  <si>
    <t>EMBOLIA Y TROMBOSIS ARTERIALES DE ARTERIA NO ESPECIFICADA</t>
  </si>
  <si>
    <t>POLIARTERITIS NUDOSA</t>
  </si>
  <si>
    <t>SÍNDROME MUCOCUTÁNEO LINFONODULAR FEBRIL AGUDO</t>
  </si>
  <si>
    <t>ANGIÍTIS DEBIDA A HIPERSENSIBILIDAD</t>
  </si>
  <si>
    <t>GRANULOMA LETAL DE LA LINEA MEDIA</t>
  </si>
  <si>
    <t>GRANULOMATOSIS DE WEGENER</t>
  </si>
  <si>
    <t>ARTERITIS DE CÉLULAS GIGANTES</t>
  </si>
  <si>
    <t>MICROANGIOPATÍA TROMBÓTICA</t>
  </si>
  <si>
    <t>ENFERMEDAD DE TAKAYASU</t>
  </si>
  <si>
    <t>FÍSTULA ARTERIOVENOSA ADQUIRIDA</t>
  </si>
  <si>
    <t>OTROS TRASTORNOS ARTERIALES O ARTERIOLARES: ESTRECHEZ DE ARTERIA</t>
  </si>
  <si>
    <t>OTROS TRASTORNOS ARTERIALES O ARTERIOLARES: RUPTURA DE ARTERIA</t>
  </si>
  <si>
    <t>OTROS TRASTORNOS ARTERIALES O ARTERIOLARES: HIPERPLASIA DE ARTERIA RENAL</t>
  </si>
  <si>
    <t>OTROS TRASTORNOS ARTERIALES O ARTERIOLARES: SÍNDROME DE COMPRESIÓN DEL TRONCO CE</t>
  </si>
  <si>
    <t>OTROS TRASTORNOS ARTERIALES O ARTERIOLARES: NECROSIS ARTERIAL</t>
  </si>
  <si>
    <t>OTROS TRASTORNOS ARTERIALES O ARTERIOLARES: ARTERITIS NO ESPECIFICADA</t>
  </si>
  <si>
    <t>AORTITIS SIFILÍTICA (0931+)</t>
  </si>
  <si>
    <t>OTROS TRASTORNOS ARTERIALES O ARTERIOLARES</t>
  </si>
  <si>
    <t>OTROS TRASTORNOS ARTERIALES O ARTERIOLARES SIN ESPECIFICACIÓN</t>
  </si>
  <si>
    <t>TELANGIECTASIS HEMORRÁGICA HEREDITARIA</t>
  </si>
  <si>
    <t>ENFERMEDADES DE LOS VASOS CAPILARES: NEVO NO NEOPLÁSICO</t>
  </si>
  <si>
    <t>OTRAS ENFERMEDADES DE LOS VASOS CAPILARES Y LAS NO ESPECIFICADAS</t>
  </si>
  <si>
    <t>FLEBITIS Y TROMBOFLEBITIS SUPERFICIALES DE LOS MIEMBROS INFERIORES</t>
  </si>
  <si>
    <t>FLEBITIS Y TROMBOFLEBITIS PROFUNDAS DE LOS MIEMBROS INFERIORES</t>
  </si>
  <si>
    <t>FLEBITIS Y TROMBOFLEBITIS DE LOS MIEMBROS INFERIORES SIN OTRA ESPECIFICACIÓN</t>
  </si>
  <si>
    <t>FLEBITIS Y TROMBOFLEBITIS DE OTROS SITIOS</t>
  </si>
  <si>
    <t>FLEBITIS Y TROMBOFLEBITIS DE SITIO NO ESPECIFICADO</t>
  </si>
  <si>
    <t>TROMBOSIS DE LA VENA PORTA</t>
  </si>
  <si>
    <t>OTRAS EMBOLIAS Y TROMBOSIS VENOSAS SÍNDROME DE BUDD-CHIARI</t>
  </si>
  <si>
    <t>TROMBOFLEBITIS MIGRATORIA</t>
  </si>
  <si>
    <t>EMBOLIA O TROMBOSIS DE VENA CAVA</t>
  </si>
  <si>
    <t>EMBOLIA O TROMBOSIS DE VENA RENAL</t>
  </si>
  <si>
    <t>EMBOLIA O TROMBOSIS DE OTRA VENA ESPECIFICADA</t>
  </si>
  <si>
    <t>EMBOLIA O TROMBOSIS DE VENA NO ESPECIFICADA</t>
  </si>
  <si>
    <t>VÁRICES DE LOS MIEMBROS INFERIORES: CON ÚLCERA</t>
  </si>
  <si>
    <t>VÁRICES DE LOS MIEMBROS INFERIORES: CON INFLAMACIÓN</t>
  </si>
  <si>
    <t>VÁRICES DE LOS MIEMBROS INFERIORES: CON ÚLCERA E INFLAMACIÓN</t>
  </si>
  <si>
    <t>VÁRICES DE LOS MIEMBROS INFERIORES SIN MENCIÓN DE ÚLCERA NI DE INFLAMACIÓN</t>
  </si>
  <si>
    <t>HEMORROIDES INTERNAS SIN MENCIÓN DE COMPLICACIÓN</t>
  </si>
  <si>
    <t>HEMORROIDES INTERNAS TROMBOSADAS</t>
  </si>
  <si>
    <t>HEMORROIDES INTERNAS CON OTRA COMPLICACIÓN</t>
  </si>
  <si>
    <t>HEMORROIDES EXTERNAS SIN MENCIÓN DE COMPLICACIÓN</t>
  </si>
  <si>
    <t>HEMORROIDES EXTERNAS TROMBOSADAS</t>
  </si>
  <si>
    <t>HEMORROIDES EXTERNAS CON OTRA COMPLICACIÓN</t>
  </si>
  <si>
    <t>HEMORROIDES NO ESPECIFICADAS Y SIN MENCIÓN DE COMPLICACIÓN</t>
  </si>
  <si>
    <t>HEMORROIDES TROMBOSADAS SIN OTRA ESPECIFICACIÓN</t>
  </si>
  <si>
    <t>HEMORROIDES NO ESPECIFICADAS CON OTRA COMPLICACIÓN</t>
  </si>
  <si>
    <t>PROMINENCIAS CUTÁNEAS RESIDUO DE LAS HEMORROIDES</t>
  </si>
  <si>
    <t>VÁRICES ESOFÁGICAS CON HEMORRAGIA</t>
  </si>
  <si>
    <t>VÁRICES ESOFÁGICAS SIN MENCIÓN DE HEMORRAGIA</t>
  </si>
  <si>
    <t>VÁRICES ESOFÁGICAS EN LA CIRROSIS HEPÁTICA (571-+)</t>
  </si>
  <si>
    <t>VÁRICES SUBLINGUALES</t>
  </si>
  <si>
    <t>VARICOCELE</t>
  </si>
  <si>
    <t>VÁRICES PELVIANAS</t>
  </si>
  <si>
    <t>VÁRICES DE LA VULVA</t>
  </si>
  <si>
    <t>OTRAS VÁRICES DE OTROS SITIOS</t>
  </si>
  <si>
    <t>SÍNDROME DE LINFEDEMA EN LA POSMASTECTOMÍA</t>
  </si>
  <si>
    <t>TRASTORNOS NO INFECCIOSOS DE LOS VASOS LINFÁTICOS: OTRO  LINFEDEMA</t>
  </si>
  <si>
    <t>TRASTORNOS NO INFECCIOSOS DE LOS VASOS LINFÁTICOS: LINFANGITIS</t>
  </si>
  <si>
    <t>OTROS TRASTORNOS NO INFECCIOSOS DE LOS VASOS LINFÁTICOS</t>
  </si>
  <si>
    <t>TRASTORNOS NO INFECCIOSOS DE LOS VASOS LINFÁTICOS SIN ESPECIFICACIÓN</t>
  </si>
  <si>
    <t>HIPOTENSIÓN ORTOSTÁTICA</t>
  </si>
  <si>
    <t>HIPOTENSIÓN CRÓNICA</t>
  </si>
  <si>
    <t>HIPOTENSIÓN CRÓNICA SIN ESPECIFICACIÓN</t>
  </si>
  <si>
    <t>OTROS TRASTORNOS DEL APARATO CIRCULATORIO: HEMORRAGIA NO ESPECIFICADA</t>
  </si>
  <si>
    <t>OTROS TRASTORNOS DEL APARATO CIRCULATORIO: SÍNDROME POSFLEBÍTICO</t>
  </si>
  <si>
    <t>OTROS TRASTORNOS DEL APARATO CIRCULATORIO: COMPRESIÓN DE VENA</t>
  </si>
  <si>
    <t>OTROS TRASTORNOS DEL APARATO CIRCULATORIO</t>
  </si>
  <si>
    <t>OTROS TRASTORNOS DEL APARATO CIRCULATORIO SIN ESPECIFICACIÓN</t>
  </si>
  <si>
    <t>RINOFARINGITIS AGUDA: RESFRÍO COMÚN</t>
  </si>
  <si>
    <t>SINUSITIS AGUDA: MAXILAR</t>
  </si>
  <si>
    <t>SINUSITIS AGUDA: FRONTAL</t>
  </si>
  <si>
    <t>SINUSITIS AGUDA: ETMOIDAL</t>
  </si>
  <si>
    <t>SINUSITIS AGUDA: ESFENOIDAL</t>
  </si>
  <si>
    <t>OTRA SINUSITIS AGUDA</t>
  </si>
  <si>
    <t>SINUSITIS AGUDA SIN ESPECIFICACIÓN</t>
  </si>
  <si>
    <t>FARINGITIS AGUDA</t>
  </si>
  <si>
    <t>AMIGDALITIS AGUDA</t>
  </si>
  <si>
    <t>LARINGITIS AGUDA</t>
  </si>
  <si>
    <t>TRAQUEÍTIS AGUDA</t>
  </si>
  <si>
    <t>LARINGOTRAQUEÍTIS AGUDA</t>
  </si>
  <si>
    <t>EPIGLOTITIS AGUDA</t>
  </si>
  <si>
    <t>LARINGITIS Y TRAQUEÍTIS AGUDAS: CRUP</t>
  </si>
  <si>
    <t>LARINGOFARINGITIS AGUDA</t>
  </si>
  <si>
    <t>INFECCIONES AGUDAS DE LAS VÍAS RESPIRATORIAS SUPERIORES DE LOCALIZACIÓN MÚLTIPLE</t>
  </si>
  <si>
    <t>BRONQUIOLITIS AGUDA</t>
  </si>
  <si>
    <t>DESVIACIÓN DEL TABIQUE NASAL</t>
  </si>
  <si>
    <t>PÓLIPO DE LAS FOSAS NASALES</t>
  </si>
  <si>
    <t>DEGENERACIÓN POLIPOIDE DE SENO PARANASAL</t>
  </si>
  <si>
    <t>OTROS PÓLIPOS DE SENO PARANASAL</t>
  </si>
  <si>
    <t>PÓLIPOS NASALES SIN ESPECIFICACIÓN: PÓLIPO NASAL SAI</t>
  </si>
  <si>
    <t>RINITIS CRÓNICA</t>
  </si>
  <si>
    <t>FARINGITITS CRÓNICA</t>
  </si>
  <si>
    <t>RINOFARINGITIS CRÓNICA</t>
  </si>
  <si>
    <t>SINUSITIS CRÓNICA: MAXILAR</t>
  </si>
  <si>
    <t>SINUSITIS CRÓNICA: FRONTAL</t>
  </si>
  <si>
    <t>SINUSITIS CRÓNICA: ETMOIDAL</t>
  </si>
  <si>
    <t>SINUSITIS CRÓNICA: ESFENOIDAL</t>
  </si>
  <si>
    <t>OTRA SINUSITIS CRÓNICA</t>
  </si>
  <si>
    <t>SINUSITIS CRÓNICA SIN ESPECIFICACIÓN: SINUSITIS CRÓNICA SAI</t>
  </si>
  <si>
    <t>AMIGDALITIS CRÓNICA</t>
  </si>
  <si>
    <t>HIPERTROFIA DE LAS AMÍGDALAS Y VEGETACIONES ADENOIDES</t>
  </si>
  <si>
    <t>VEGETACIONES ADENOIDES</t>
  </si>
  <si>
    <t>OTRA ENFERMEDAD CRÓNICA DE LAS AMÍGDALAS Y VEGETACIONES ADENOIDES</t>
  </si>
  <si>
    <t>ENFERMEDAD CRÓNICA DE LAS AMÍGDALAS Y VEGETACIONES ADENOIDES SIN ESPECIFICACIÓN</t>
  </si>
  <si>
    <t>ABSCESO PERIAMIGDALINO</t>
  </si>
  <si>
    <t>LARINGITIS CRÓNICA</t>
  </si>
  <si>
    <t>LARINGOTRAQUEÍTIS CRÓNICA</t>
  </si>
  <si>
    <t>RINITIS ALÉRGICA: DEBIDA AL POLEN</t>
  </si>
  <si>
    <t>RINITIS ALÉRGICA DEBIDA A OTRO ALERGENO</t>
  </si>
  <si>
    <t>RINITIS ALÉRGICA SIN ESPECIFICACIÓN</t>
  </si>
  <si>
    <t>HIPERTROFIA DE LOS CORNETES</t>
  </si>
  <si>
    <t>OTRAS ENFERMEDADES DE LAS FOSAS NASALES Y DE LOS SENOS PARANASALES</t>
  </si>
  <si>
    <t>OTRAS ENFERMEDADES DE LA FARÍNGE NO CLASIFICADAS EN OTRA PARTE</t>
  </si>
  <si>
    <t>PARÁLISIS DE LAS CUERDAS VOCALES O DE LA LARÍNGE</t>
  </si>
  <si>
    <t>PÓLIPO DE LA CUERDA VOCAL O DE LA LARÍNGE</t>
  </si>
  <si>
    <t>OTRAS ENFERMEDADES DE LAS CUERDAS VOCALES</t>
  </si>
  <si>
    <t>EDEMA DE LA LARÍNGE</t>
  </si>
  <si>
    <t>OTRAS ENFERMEDADES DE LA LARÍNGE NO CLASIFICADAS EN OTRA PARTE</t>
  </si>
  <si>
    <t>REACCIÓN DE HIPERSENSIBILIDAD DE LAS VÍAS RESPIRATORIAS SUPERIORES SITIO NO ESPE</t>
  </si>
  <si>
    <t>OTRA ENFERMEDAD Y LA NO ESPECIFICADA DE LAS VÍAS RESPIRATORIAS SUPERIORES</t>
  </si>
  <si>
    <t>NEUMONÍA DEBIDA A ADENOVIRUS</t>
  </si>
  <si>
    <t>NEUMONÍA DEBIDA A VIRUS SINCICIAL RESPIRATORIO</t>
  </si>
  <si>
    <t>NEUMONÍA DEBIDA A VIRUS PARAINFLUENZA</t>
  </si>
  <si>
    <t>NEUMONÍA DEBIDA A OTROS VIRUS NO CLASIFICADOS EN OTRA PARTE</t>
  </si>
  <si>
    <t>NEUMONÍA VÍRICA SIN OTRA ESPECIFICACIÓN</t>
  </si>
  <si>
    <t>NEUMONÍA NEUMOCÓCICA</t>
  </si>
  <si>
    <t>NEUMONÍA DEBIDA A KLEBSIELLA PNEUMONIAE</t>
  </si>
  <si>
    <t>NEUMONÍA DEBIDA A PSEUDOMONAS</t>
  </si>
  <si>
    <t>NEUMONÍA DEBIDA A HAEMOPHILUS INFLUENZAE</t>
  </si>
  <si>
    <t>NEUMONÍA DEBIDA A ESTREPTOCOCOS</t>
  </si>
  <si>
    <t>NEUMONÍA DEBIDA A ESTAFILOCOCOS</t>
  </si>
  <si>
    <t>NEUMONÍA DEBIDA A OTRAS BACTERIAS ESPECIFICADAS</t>
  </si>
  <si>
    <t>NEUMONÍA BACTERIANA SIN ESPECIFICACIÓN</t>
  </si>
  <si>
    <t>NEUMONÍA DEBIDA A OTRO MICROORGANISMO ESPECIFICADO</t>
  </si>
  <si>
    <t>SARAMPIÓN (0551+)</t>
  </si>
  <si>
    <t>ENFERMEDAD DE INCLUSIONES CITOMEGÁLICAS (4870)</t>
  </si>
  <si>
    <t>NEUMONÍA EN ENFERMEDADES INFECCIOSAS CLASIFICADAS EN OTRA PARTE: ORNITOSIS (073+</t>
  </si>
  <si>
    <t>TOSFERINA (033-+)</t>
  </si>
  <si>
    <t>NEUMONÍA EN ENFERMEDADES INFECCIOSAS CLASIFICADAS EN OTRA PARTE: TULAREMIA (021+</t>
  </si>
  <si>
    <t>NEUMONÍA EN ENFERMEDADES INFECCIOSAS CLASIFICADAS EN OTRA PARTE: CARBUNCO (ÁNTRA</t>
  </si>
  <si>
    <t>NEUMONÍA EN ENFERMEDADES INFECCIOSAS CLASIFICADAS EN OTRA PARTE: ASPERGILOSIS (1</t>
  </si>
  <si>
    <t>NEUMONÍA EN OTRAS MICOSIS GENERALIZADAS</t>
  </si>
  <si>
    <t>NEUMONÍA EN OTRAS ENFERMEDADES INFECCIOSAS</t>
  </si>
  <si>
    <t>BRONCONEUMONÍA, ORGANISMO CAUSAL NO ESPECIFICADO</t>
  </si>
  <si>
    <t>NEUMONÍA, ORGANISMO CAUSAL NO ESPECIFICADO</t>
  </si>
  <si>
    <t>INFLUENZA CON NEUMONÍA</t>
  </si>
  <si>
    <t>INFLUENZA CON OTRAS MANIFESTACIONES RESPIRATORIAS</t>
  </si>
  <si>
    <t>INFLUENZA CON OTRA MANIFESTACIÓN</t>
  </si>
  <si>
    <t>BRONQUITIS NO ESPECIFICADA COMO AGUDA NI COMO CRÓNICA</t>
  </si>
  <si>
    <t>BRONQUITIS CRÓNICA SIMPLE</t>
  </si>
  <si>
    <t>BRONQUITIS CRÓNICA MUCUPURULENTA</t>
  </si>
  <si>
    <t>BRONQUITIS CRÓNICA OBSTRUCTIVA</t>
  </si>
  <si>
    <t>OTRA BRONQUITIS CRÓNICA</t>
  </si>
  <si>
    <t>BRONQUITIS CRÓNICA SIN ESPECIFICACIÓN</t>
  </si>
  <si>
    <t>ASMA EXTRÍNSECA</t>
  </si>
  <si>
    <t>ASMA INTRÍNSECA</t>
  </si>
  <si>
    <t>ASMA NO ESPECIFICADA</t>
  </si>
  <si>
    <t>BRONQUIECTASIA</t>
  </si>
  <si>
    <t>ALVEOLITIS ALÉRGICA EXTRÍNSECA: PULMÓN DEL GRANJERO</t>
  </si>
  <si>
    <t>ALVEOLITIS ALÉRGICA EXTRÍNSECA: BAGAZOSIS</t>
  </si>
  <si>
    <t>ALVEOLITIS ALÉRGICA EXTRÍNSECA: PULMÓN DEL ORNITÓFILO</t>
  </si>
  <si>
    <t>ALVEOLITIS ALÉRGICA EXTRÍNSECA: SUBEROSIS</t>
  </si>
  <si>
    <t>ALVEOLITIS ALÉRGICA EXTRÍNSECA: PULMÓN DEL MANIPULADOR DE MALTA</t>
  </si>
  <si>
    <t>ALVEOLITIS ALÉRGICA EXTRÍNSECA: ENFERMEDAD DEL MANIPULADOR DE HONGOS</t>
  </si>
  <si>
    <t>ALVEOLITIS ALÉRGICA EXTRÍNSECA:  PULMÓN DEL DESCORTEZADOR DE ARCE</t>
  </si>
  <si>
    <t>NEUMONITIS DE LA VENTILACIÓN</t>
  </si>
  <si>
    <t>OTRA NEUMONITIS ALÉRGICA</t>
  </si>
  <si>
    <t>ALVEOLITIS ALÉRGICA SIN ESPECIFICACIÓN</t>
  </si>
  <si>
    <t>OBSTRUCCIÓN CRÓNICA DE LAS VÍAS RESPIRATORIAS NO CLASIFICADA EN OTRA PARTE</t>
  </si>
  <si>
    <t>ANTRACOSILICOSIS</t>
  </si>
  <si>
    <t>ASBESTOSIS</t>
  </si>
  <si>
    <t>NEUMOCONIOSIS DEBIDA A OTRO TIPO DE SÍLICE O SILICATOS</t>
  </si>
  <si>
    <t>NEUMOCONIOSIS DEBIDA A OTRO POLVO INORGÁNICO</t>
  </si>
  <si>
    <t>NEUMOPATÍA DEBIDA A LA INHALACIÓN DE OTRO TIPO DE POLVO</t>
  </si>
  <si>
    <t>NEUMOCONIOSIS NO ESPECIFICADA</t>
  </si>
  <si>
    <t>BRONQUITIS Y NEUMONITIS DEBIDAS A EMANACIONES Y VAPORES</t>
  </si>
  <si>
    <t>EDEMA PULMONAR AGUDO DEBIDO A EMANACIONES Y VAPORES</t>
  </si>
  <si>
    <t>INFLAMACIÓN RESPIRATORIA SUPERIOR DEBIDA A EMANACIONES Y VAPORES</t>
  </si>
  <si>
    <t>OTRAS AFECCIONES RESPIRATORIAS AGUDAS O SUBAGUDAS DEBIDAS A EMANACIONES Y VAPORE</t>
  </si>
  <si>
    <t>AFECCIONES RESPIRATORIAS CRÓNICAS DEBIDAS A EMANACIONES Y VAPORES</t>
  </si>
  <si>
    <t>AFECCIONES RESPIRATORIAS DEBIDAS A EMANACIONES Y VAPORES DE ORIGEN QUÍMICO SIN E</t>
  </si>
  <si>
    <t>NEUMONITIS DEBIDA A LA ASPIRACIÓN DE ALIMENTO O DE VÓMITO</t>
  </si>
  <si>
    <t>NEUMONITIS DEBIDA A ASPIRACIÓN DE ACEITE Y ESENCIA</t>
  </si>
  <si>
    <t>OTRA NEUMONITIS DEBIDA A SÓLIDOS Y LÍQUIDOS</t>
  </si>
  <si>
    <t>MANIFESTACIONES PULMONARES AGUDAS DEBIDAS A RADIACIÓN</t>
  </si>
  <si>
    <t>MANIFESTACIONES PULMONARES CRÓNICAS DEBIDAS A RADIACIÓN</t>
  </si>
  <si>
    <t>OTRAS AFECCIONES RESPIRATORIAS DEBIDAS A OTROS AGENTES EXTERNOS Y AL NO ESPECIFI</t>
  </si>
  <si>
    <t>AFECCIONES RESPIRATORIAS DEBIDAS A OTROS AGENTES EXTERNOS SIN ESPECIFICACIÓN</t>
  </si>
  <si>
    <t>EMPIEMA CON FÍSTULA</t>
  </si>
  <si>
    <t>EMPIEMA SIN MENCIÓN DE FÍSTULA</t>
  </si>
  <si>
    <t>PLEURESÍA SIN MENCIÓN DE DERRAME NI DE TUBFERCULOSIS ACTIVA</t>
  </si>
  <si>
    <t>PLEURESÍA CON DERRAME Y CON MENCIÓN DE CAUSA  BACTERIANA DISTINTA DE LA TUBERCUL</t>
  </si>
  <si>
    <t>OTRAS FORMAS ESPECIFICADAS DE DERRAME EXCEPTO EL TUBERCULOSO</t>
  </si>
  <si>
    <t>DERRAME PLEURAL SIN ESPECIFICACIÓN</t>
  </si>
  <si>
    <t>NEUMOTÓRAX</t>
  </si>
  <si>
    <t>ABSCESO DEL PULMÓN</t>
  </si>
  <si>
    <t>ABSCESO DEL MEDIASTINO</t>
  </si>
  <si>
    <t>CONGESTIÓN E HIPOSTASIS PULMONARES</t>
  </si>
  <si>
    <t>FIBROSIS PULMONAR POSINFLAMATORIA</t>
  </si>
  <si>
    <t>ROTEINOSIS ALVEOLAR PULMONAR</t>
  </si>
  <si>
    <t>HEMOSIDEROSIS PULMONAR IDIOPÁTICA (2750+)</t>
  </si>
  <si>
    <t>MICROLITIASIS ALVEOLAR PULMONAR</t>
  </si>
  <si>
    <t>ALVEOLITIS FIBROSA IDIOPÁTICA</t>
  </si>
  <si>
    <t>OTRA NEUMOPATÍA ALVEOLAR Y PARIETOALVEOLAR</t>
  </si>
  <si>
    <t>OTRA NEUMOPATÍA ALVEOLAR Y PARIETOALVEOLAR SIN ESPECIFICACIÓN</t>
  </si>
  <si>
    <t>PULMÓN REUMATOIDE (7148+)</t>
  </si>
  <si>
    <t>NEUMONÍA REUMÁTICA (390+)</t>
  </si>
  <si>
    <t>NEUMOPATÍA EN EL ESCLERODERMA DIFUSO (7101+)</t>
  </si>
  <si>
    <t>OTRAS NEUMOPATÍAS EN AFECCIONES CLASIFICADAS EN OTRA PARTE</t>
  </si>
  <si>
    <t>COLAPSO PULMONAR</t>
  </si>
  <si>
    <t>ENFISEMA INTERSTICIAL</t>
  </si>
  <si>
    <t>ENFISEMA COMPENSATORIO</t>
  </si>
  <si>
    <t>EOSINOFILIA PULMONAR</t>
  </si>
  <si>
    <t>EDEMA AGUDO PULMONAR SIN ESPECIFICACIÓN</t>
  </si>
  <si>
    <t>INSUFICIENCIA PULMONAR CONSECUTIVA A TRAUMATISMO O A CIRUGÍA</t>
  </si>
  <si>
    <t>OTRAS NEUMOPATÍAS NO CLASIFICADAS EN OTRA PARTE</t>
  </si>
  <si>
    <t>FUNCIONAMIENTO DEFECTUOSO DE LA TRAQUEOSTOMÍA</t>
  </si>
  <si>
    <t>OTRAS ENFERMEDADES DE LA TRÁQUEA O DE LOS BRONQUIOS NO CLASIFICADAS EN OTRA PART</t>
  </si>
  <si>
    <t>MEDIASTINITIS</t>
  </si>
  <si>
    <t>OTRAS MEDIASTINOPATÍAS NO CLASIFICADAS EN OTRA PARTE</t>
  </si>
  <si>
    <t>TRASTORNO DEL DIAFRAGMA</t>
  </si>
  <si>
    <t>OTRAS ENFERMEDADESL DEL APARATO RESPIRATORIO NO CLASIFICADAS EN OTRA PARTE</t>
  </si>
  <si>
    <t>OTRAS ENFERMEDADES DEL APARATO RESPIRATORIO SIN ESPECIFICACIÓN</t>
  </si>
  <si>
    <t>ANODONCIA</t>
  </si>
  <si>
    <t>DIENTES SUPERNUMERARIOS</t>
  </si>
  <si>
    <t>ANOMALÍAS DEL TAMAÑO Y DE LA FORMA</t>
  </si>
  <si>
    <t>TRASTORNOS DEL DESARROLLO Y DE LA ERUPCIÓN DE LOS DIENTES: ESMALTE MOTEADO</t>
  </si>
  <si>
    <t>ALTERACIONES DE LA FORMACIÓN DENTARIA</t>
  </si>
  <si>
    <t>ALTERACIONES HEREDITARIAS DE LA ESTRUCTURA DE LOS DIENTES NO CLASIFICADAS EN OTR</t>
  </si>
  <si>
    <t>ALTERACIONES DE LA ERUPCIÓN DENTARIA</t>
  </si>
  <si>
    <t>SÍNDROME DE LA ERUPCIÓN DENTARIA</t>
  </si>
  <si>
    <t>OTROS TRASTORNOS DEL DESARROLLO DE LOS DIENTES</t>
  </si>
  <si>
    <t>TRASTORNOS DEL DESARROLLO Y DE LA ERUPCIÓN DE LOS DIENTES SIN ESPECIFICACIÓN</t>
  </si>
  <si>
    <t>CARIES DENTARIA</t>
  </si>
  <si>
    <t>ENFERMEDADES DE LOS TEJIDOS DENTARIOS DUROS: ATRICIÓN EXCESIVA</t>
  </si>
  <si>
    <t>ENFERMEDADES DE LOS TEJIDOS DENTARIOS DUROS: ABRASION</t>
  </si>
  <si>
    <t>ENFERMEDADES DE LOS TEJIDOS DENTARIOS DUROS: EROSION</t>
  </si>
  <si>
    <t>ENFERMEDADES DE LOS TEJIDOS DENTARIOS DUROS: REABSORCIÓN PATOLÓGICA</t>
  </si>
  <si>
    <t>ENFERMEDADES DE LOS TEJIDOS DENTARIOS DUROS: HIPERCEMENTOSIS</t>
  </si>
  <si>
    <t>ENFERMEDADES DE LOS TEJIDOS DENTARIOS DUROS: ANQUILOSIS DENTAL</t>
  </si>
  <si>
    <t>ENFERMEDADES DE LOS TEJIDOS DENTARIOS DUROS: CAMBIOS POSERUPTIVOS DEL COLOR</t>
  </si>
  <si>
    <t>OTRAS ENFERMEDADES DE LOS TEJIDOS DUROS DE LOS DIENTES</t>
  </si>
  <si>
    <t>ENFERMEDADES DE LOS TEJIDOS DENTARIOS DUROS SIN ESPECIFICACIÓN</t>
  </si>
  <si>
    <t>ENFERMEDADES DE LA PULPA Y DE LOS TEJIDOS PERIAPICALES: PULPITIS</t>
  </si>
  <si>
    <t>ENFERMEDADES DE LA PULPA Y DE LOS TEJIDOS PERIAPICALES: NECROSIS DE LA PULPA</t>
  </si>
  <si>
    <t>ENFERMEDADES DE LA PULPA Y DE LOS TEJIDOS PERIAPICALES: DEGENERACIÓN DE LA PULPA</t>
  </si>
  <si>
    <t>FORMACIÓN ANORMAL DE TEJIDO DURO EN LA PULPA</t>
  </si>
  <si>
    <t>PERÍODONTITIS APICAL AGUDA ORIGINADA EN LA PULPA</t>
  </si>
  <si>
    <t>ABSCESO PERIAPICAL SIN FÍSTULA</t>
  </si>
  <si>
    <t>PERÍODONTITIS APICAL CRÓNICA</t>
  </si>
  <si>
    <t>ABSCESO PERIAPICAL AGUDO CON FÍSTULA</t>
  </si>
  <si>
    <t>QUISTE RADICULAR</t>
  </si>
  <si>
    <t>OTRAS ENFERMEDADES DE LA PULPA Y DE LOS TEJIDOS PERIAPICALES Y LA NO ESPECIFICAD</t>
  </si>
  <si>
    <t>GINGIVITIS AGUDA</t>
  </si>
  <si>
    <t>GINGIVITIS CRÓNICA</t>
  </si>
  <si>
    <t>RETRACCIÓN GINGIVAL</t>
  </si>
  <si>
    <t>PERÍODONTITIS CRÓNICA</t>
  </si>
  <si>
    <t>ENFERMEDADES PERÍODONTALES Y DE LA ENCÍA: PERÍODONTITIS AGUDA</t>
  </si>
  <si>
    <t>ENFERMEDADES PERÍODONTALES Y DE LA ENCÍA: ACRECIONES EN LOS DIENTES</t>
  </si>
  <si>
    <t>OTRAS ENFERMEDADES PERÍODONTALES</t>
  </si>
  <si>
    <t>ENFERMEDADES PERÍODONTALES Y DE LA ENCÍA SIN ESPECIFICACIÓN</t>
  </si>
  <si>
    <t>ANOMALÍAS EVIDENTES DEL TAMAÑO DE LOS MAXILARES</t>
  </si>
  <si>
    <t>ANOMALÍAS DE LA RELACIÓN MAXILOBASILAR</t>
  </si>
  <si>
    <t>ANOMALÍAS DE LA RELACIÓN ENTRE LOS ARCOS DENTARIOS</t>
  </si>
  <si>
    <t>ANOMALÍAS DE LA POSICIÓN DE LOS DIENTES</t>
  </si>
  <si>
    <t>MALA OCLUSIÓN DE TIPO NO ESPECIFICADO</t>
  </si>
  <si>
    <t>ANOMALÍA DENTOFACIAL FUNCIONAL</t>
  </si>
  <si>
    <t>TRASTORNOS DE LA ARTICULACIÓN TEMPOROMAXILAR</t>
  </si>
  <si>
    <t>OTRA ANOMALÍAS DENTOFACIALES</t>
  </si>
  <si>
    <t>ANOMALÍAS DENTOFACIALES INCLUSO LA MALA OCLUSIÓN SIN ESPECIFICACIÓN</t>
  </si>
  <si>
    <t>EXFOLIACIÓN DE LOS DIENTES DEBIDA A CAUSAS GENERALES</t>
  </si>
  <si>
    <t>PÉRDIDA DE DIENTES DEBIDA A ACCIDENTE EXTRACCIÓN O ENFERMEDAD  PERÍODONTAL FOCAL</t>
  </si>
  <si>
    <t>ATROFIA DEL REBORDE ALVEOLAR DESDENTADO</t>
  </si>
  <si>
    <t>OTRAS AFECCIONES DE LOS DIENTES Y DE SUS ESTRUCTURAS DE SOSTÉN: RAÍZ DENTAL RETE</t>
  </si>
  <si>
    <t>OTRAS AFECCIONES DE LOS DIENTES Y DE SUS ESTRUCTURAS DE SOSTÉN</t>
  </si>
  <si>
    <t>OTRAS AFECCIONES DE LOS DIENTES Y DE SUS ESTRUCTURAS DE SOSTÉN SIN ESPECIFICACIÓ</t>
  </si>
  <si>
    <t>QUISTES ORIGINADOS POR EL DESARROLLO DE LOS DIENTES</t>
  </si>
  <si>
    <t>ENFERMEDADES DE LOS MAXILARES: QUISTES DE LAS FISURAS</t>
  </si>
  <si>
    <t>ENFERMEDADES DE LOS MAXILARES: OTROS QUISTES MAXILARES</t>
  </si>
  <si>
    <t>GRANULOMA (CICATRICIAL) CENTRAL DE CÉLULAS GIGANTES</t>
  </si>
  <si>
    <t>ENFERMEDADES DE LOS MAXILARES: AFECCIONES INFLAMATORIAS</t>
  </si>
  <si>
    <t>ENFERMEDADES DE LOS MAXILARES: ALVEOLITIS MAXILAR</t>
  </si>
  <si>
    <t>OTRAS ENFERMEDADES MAXILARES</t>
  </si>
  <si>
    <t>ENFERMEDADES DE LOS MAXILARES SIN ESPECIFICACIÓN</t>
  </si>
  <si>
    <t>ENFERMEDADES DE LAS GLÁNDULAS SALIVALES: ATROFIA</t>
  </si>
  <si>
    <t>ENFERMEDADES DE LAS GLÁNDULAS SALIVALES: HIPERTROFIA</t>
  </si>
  <si>
    <t>ENFERMEDADES DE LAS GLÁNDULAS SALIVALES : SIALADENITIS</t>
  </si>
  <si>
    <t>ENFERMEDADES DE LAS GLÁNDULAS SALIVALES: ABSCESO</t>
  </si>
  <si>
    <t>ENFERMEDADES DE LAS GLÁNDULAS SALIVALES: FÍSTULA</t>
  </si>
  <si>
    <t>ENFERMEDADES DE LAS GLÁNDULAS SALIVALES: SIALOTITIASIS</t>
  </si>
  <si>
    <t>ENFERMEDADES DE LAS GLÁNDULAS SALIVALES: MUCOCELE</t>
  </si>
  <si>
    <t>ALTERACIONES DE LA SECRECIÓN SALIVAL</t>
  </si>
  <si>
    <t>OTRAS ENFERMEDADES DE LAS GLÁNDULAS SALIVALES</t>
  </si>
  <si>
    <t>ENFERMEDADES DE LAS GLÁNDULAS SALIVALES SIN ESPECIFICACIÓN</t>
  </si>
  <si>
    <t>ESTOMATITIS</t>
  </si>
  <si>
    <t>ESTOMATITIS GANGRENOSA</t>
  </si>
  <si>
    <t>ESTOMAITIS AFTOSA</t>
  </si>
  <si>
    <t>CELULITIS Y ABSCESOS</t>
  </si>
  <si>
    <t>QUISTES</t>
  </si>
  <si>
    <t>ENFERMEDADES DE LOS LABIOS</t>
  </si>
  <si>
    <t>LEUCOPLASIA DE LA MUCOSA BUCAL INCLUSO LA LENGUA</t>
  </si>
  <si>
    <t>OTRAS ALTERACIONES DEL EPITELIO BUCAL INCLUSO LA LENGUA</t>
  </si>
  <si>
    <t>FIBROSIS BUCAL SUBMUCOSA INCLUSO LA LENGUA</t>
  </si>
  <si>
    <t>OTRAS ENFERMEDADES DE LOS TEJIDOS BLANDOS DE LA CAVIDAD BUCAL, EXCEPTO LAS LESIO</t>
  </si>
  <si>
    <t>AFECCIONES DE LA LENGUA: GLOSITIS</t>
  </si>
  <si>
    <t>AFECCIONES DE LA LENGUNA: LENGUA GEOGRÁFICA</t>
  </si>
  <si>
    <t>AFECCIONES DE LA LENGUA: GLOSITIS ROMBOIDEA MEDIANA</t>
  </si>
  <si>
    <t>HIPERTROFIA DE LAS PAPILAS LINGUALES</t>
  </si>
  <si>
    <t>ATROFIA DE LAS PAPILAS LINGUALES</t>
  </si>
  <si>
    <t>AFECCIONES DE LA LENGUA: LENGUA ESCROTAL</t>
  </si>
  <si>
    <t>AFECCIONES DE LA LENGUA: GLOSODINIA</t>
  </si>
  <si>
    <t>OTRAS AFECCIONES DE LA LENGUA SIN ESPECIFICACIÓN</t>
  </si>
  <si>
    <t>AFECCIONES DE LA LENGUA SIN ESPECIFICACIÓN</t>
  </si>
  <si>
    <t>ENFERMEDADES DEL ESÓFAGO: ACALASIA Y CARDIOSPASMO</t>
  </si>
  <si>
    <t>ENFERMEDADES DEL ESÓFAGO: ESOFAGITIS</t>
  </si>
  <si>
    <t>ÚLCERA DEL  ESÓFAGO</t>
  </si>
  <si>
    <t>ESTENOSIS Y ESTRECHEZ DEL ESÓFAGO</t>
  </si>
  <si>
    <t>PERFORACIÓN DEL ESÓFAGO</t>
  </si>
  <si>
    <t>DISQUINESIA DEL ESÓFAGO</t>
  </si>
  <si>
    <t>DIVERTÍCULO ADQUIRIDO DEL ESTÓMAGO</t>
  </si>
  <si>
    <t>SÍNDROME DE LACERACIÓN Y HEMORRAGIA GASTROESOFÁGICAS</t>
  </si>
  <si>
    <t>OTROS TRASTORNOS DEL ESÓFAGO</t>
  </si>
  <si>
    <t>ENFERMEDADES DEL ESÓFAGO SIN ESPECIFICACIÓN</t>
  </si>
  <si>
    <t>ÚLCERA GÁSTRICA AGUDA CON HEMORRAGIA</t>
  </si>
  <si>
    <t>ÚLCERA GÁSTRICA AGUDA CON PERFORACIÓN</t>
  </si>
  <si>
    <t>ÚLCERA GÁSTRICA AGUDA CON HEMORRAGIA Y PERFORACIÓN</t>
  </si>
  <si>
    <t>ÚLCERA GÁSTRICA AGUDA SIN MENCIÓN DE HEMORRAGIA Y PERFORACIÓN</t>
  </si>
  <si>
    <t>ÚLCERA GÁSTRICA CRÓNICA O NO ESPECIFICADA CON HEMORRAGIA</t>
  </si>
  <si>
    <t>ÚLCERA GÁSTRICA CRÓNICA O NO ESPECIFICADA CON PERFORACIÓN</t>
  </si>
  <si>
    <t>ÚLCERA GÁSTRICA CRÓNICA O NO ESPECIFICADA CON HEMORRAGIA Y PERFORACIÓN</t>
  </si>
  <si>
    <t>ÚLCERA GÁSTRICA CRÓNICA SIN MENCIÓN DE HEMORRAGIA NI DE PERFORACIÓN</t>
  </si>
  <si>
    <t>ÚLCERA GÁSTRICA NO ESPECIFICADA COMO AGUDA NI CRÓNICA SIN MENCIÓN DE HEMORRAGIA</t>
  </si>
  <si>
    <t>ÚLCERA DUODENAL AGUDA CON HEMORRAGIA</t>
  </si>
  <si>
    <t>ÚLCERA DUODENAL AGUDA CON PERFORACIÓN</t>
  </si>
  <si>
    <t>ÚLCERA DUODENAL AGUDA CON HEMORRAGIA Y PERFORACIÓN</t>
  </si>
  <si>
    <t>ÚLCERA DUODENAL AGUDA SIN MENCIÓN DE HEMORRAGIA NI DE  PERFORACIÓN</t>
  </si>
  <si>
    <t>ÚLCERA DUODENAL CRÓNICA O NO ESPECIFICADA CON HEMORRAGIA</t>
  </si>
  <si>
    <t>ÚLCERA DUODENAL CRÓNICA O NO ESPECIFICADA CON PERFORACIÓN</t>
  </si>
  <si>
    <t>ÚLCERA DUODENAL CRÓNICA O NO ESPECIFICADA CON HEMORRAGIA Y PERFORACIÓN</t>
  </si>
  <si>
    <t>ÚLCERA DUODENAL CRÓNICA SIN MENCIÓN DE HEMORRAGIA NI DE PERFORACIÓN</t>
  </si>
  <si>
    <t>ÚLCERA DUODENAL  NO ESPECIFICADA COMO AGUDA NI CRÓNICA SIN MENCIÓN DE HEMORRAGIA</t>
  </si>
  <si>
    <t>ÚLCERA PÉPTICA DE SITIO NO ESPECIFICADO AGUDA CON HEMORRAGIA</t>
  </si>
  <si>
    <t>ÚLCERA PÉPTICA DE SITIO NO ESPECIFICADO AGUDA CON PERFORACIÓN</t>
  </si>
  <si>
    <t>ÚLCERA PÉPTICA DE SITIO NO ESPECIFICADO AGUDA CON HEMORRAGIA Y PERFORACIÓN</t>
  </si>
  <si>
    <t>ÚLCERA PÉPTICA DE SITIO NO ESPECIFICADO AGUDA SIN MENCIÓN DE HEMORRAGIA NI DE PE</t>
  </si>
  <si>
    <t>ÚLCERA PÉPTICA DE SITIO NO ESPECIFICADO CRÓNICA O NO ESPECIFICADA, CON HEMORRAGI</t>
  </si>
  <si>
    <t>ÚLCERA PÉPTICA DE SITIO NO ESPECIFICADO CRÓNICA O NO ESPECIFICADA, CON PERFORACI</t>
  </si>
  <si>
    <t>ÚLCERA PÉPTICA DE SITIO NO ESPECIFICADO CRÓNICA SIN MENCIÓN DE HEMORRAGIA NI DE</t>
  </si>
  <si>
    <t>ÚLCERA PÉPTICA DE SITIO NO ESPECIFIFICADO COMO AGUDA NI CRÓNICA SIN MENCIÓN DE H</t>
  </si>
  <si>
    <t>ÚLCERA GASTROYEYUYENAL AGUDA CON HEMORRAGIA</t>
  </si>
  <si>
    <t>ÚLCERA GASTROYEYUYENAL AGUDA CON PERFORACIÓN</t>
  </si>
  <si>
    <t>ÚLCERA GASTROYEYUYENAL AGUDA CON HEMORRAGIA Y PERFORACIÓN</t>
  </si>
  <si>
    <t>ÚLCERA GASTROYEYUYENAL AGUDA SIN MENCIÓN DE HEMORRAGIA NI DE PERFORACIÓN</t>
  </si>
  <si>
    <t>ÚLCERA GASTROYEYUYENAL CRÓNICA O NO ESPECIFICADA CON HEMORRAGIA</t>
  </si>
  <si>
    <t>ÚLCERA GASTROYEYUYENAL CRÓNICA O NO ESPECIFICADA CON PERFORACIÓN</t>
  </si>
  <si>
    <t>ÚLCERA GASTROYEYUYENAL CRÓNICA O NO ESPECIFICADA CON  HEMORRAGIA Y PERFORACIÓN</t>
  </si>
  <si>
    <t>ÚLCERA GASTROYEYUYENAL CRÓNICA O NO ESPECIFICADA SIN MENCIÓN DE HEMORRAGIA NI DE</t>
  </si>
  <si>
    <t>ÚLCERA GASTROYEYUYENAL NO ESPECIFICADA COMO AGUDA NI CRÓNICA SIN MENCIÓN DE HEMO</t>
  </si>
  <si>
    <t>GASTRITIS AGUDA</t>
  </si>
  <si>
    <t>GASTRITIS ATRÓFICA</t>
  </si>
  <si>
    <t>HIPERTROFIA DE LA MUCOSA GÁSTRICA</t>
  </si>
  <si>
    <t>GASTRITIS ALCOHÓLICA</t>
  </si>
  <si>
    <t>OTRA GASTRITIS</t>
  </si>
  <si>
    <t>GASTRITISIS Y GASTRODUODENITIS SIN ESPECIFICACIÓN</t>
  </si>
  <si>
    <t>DUODENITIS</t>
  </si>
  <si>
    <t>TRASTORNOS GÁSTRICOS FUNCIONALES: ACLORHIDRIA</t>
  </si>
  <si>
    <t>DILATACIÓN AGUDA DEL ESTÓMAGO</t>
  </si>
  <si>
    <t>TRASTORNOS GÁSTRICOS FUNCIONALES: VÓMITO HABITUAL</t>
  </si>
  <si>
    <t>DISPEPSIA Y OTROS TRASTORNOS GÁSTRICOS Y FUNCIONALES</t>
  </si>
  <si>
    <t>TRASTORNOS GÁSTRICOS FUNCIONALES SIN ESPECIFICACIÓN</t>
  </si>
  <si>
    <t>ESTENOSIS PILÓRICA HIPERTRÓFICA DEL ADULTO</t>
  </si>
  <si>
    <t>DIVERTÍCULO DEL ESTÓMAGO</t>
  </si>
  <si>
    <t>ÍLEO DUODENAL CRÓNICO</t>
  </si>
  <si>
    <t>OTRA OBSTRUCCIÓN DEL DUODENO</t>
  </si>
  <si>
    <t>FÍSTULA DEL ESTÓMAGO O DEL DUODENO</t>
  </si>
  <si>
    <t>OTROS TRASTORNOS DEL ESTÓMAGO Y DEL DUODENO: GASTROPTOSIS</t>
  </si>
  <si>
    <t>ESTRECHEZ O ESTENOSIS DEL ESTÓMAGO EN RELOJ DE ARENA</t>
  </si>
  <si>
    <t>OTROS TRASTORNOS DEL ESTÓMAGO Y DEL DUODENO</t>
  </si>
  <si>
    <t>OTROS TRASTORNOS DEL ESTÓMAGO Y DEL DUODENO SIN ESPECIFICACIÓN</t>
  </si>
  <si>
    <t>APENDICITIS AGUDA CON PERITONITIS GENERALIZADA</t>
  </si>
  <si>
    <t>APENDICITIS AGUDA CON ABSCESO PERITONEAL</t>
  </si>
  <si>
    <t>APENDICITIS AGUDA SIN MENCIÓN DE PERITONITIS</t>
  </si>
  <si>
    <t>APENDICITIS NO CALIFICADA</t>
  </si>
  <si>
    <t>OTRA APENDICITIS</t>
  </si>
  <si>
    <t>OTRAS ENFERMEDADES DEL APÉNDICE</t>
  </si>
  <si>
    <t>HERNIA INGUINAL CON GANGRENA</t>
  </si>
  <si>
    <t>HERNIA INGUINAL CON OBSTRUCCIÓN SIN MENCIÓN DE GANGRENA</t>
  </si>
  <si>
    <t>HERNIA INGUINAL SIN MENCIÓN DE OBSTRUCCIÓN IN GANGRENA</t>
  </si>
  <si>
    <t>HERNIA FEMORAL CON GANGRENA</t>
  </si>
  <si>
    <t>HERNIA UMBILICAL CON GANGRENA</t>
  </si>
  <si>
    <t>HERNIA VENTRAL CON GANGRENA</t>
  </si>
  <si>
    <t>HERNIA DE LA CAVIDAD DIAFRAGMÁTICA CON GANGRENA</t>
  </si>
  <si>
    <t>HERNIA DE OTRA LOCALIZACIÓN ESPECIFICADA DE LA CAVIDAD ABDOMINAL CON GANGRENA</t>
  </si>
  <si>
    <t>HERNIA DE OTRA LOCALIZACIÓN NO ESPECIFICADA DE LA CAVIDAD ABDOMINAL CON GANGRENA</t>
  </si>
  <si>
    <t>HERNIA FEMORAL CON OBSTRUCCIÓN</t>
  </si>
  <si>
    <t>HERNIA UMBILICAL CON OBSTRUCCION</t>
  </si>
  <si>
    <t>HERNIA VENTRAL CON OBSTRUCCIÓN</t>
  </si>
  <si>
    <t>HERNIA DE LA CAVIDAD DIAFRAGMÁTICA CON OBSTRUCCION</t>
  </si>
  <si>
    <t>HERNIA DE OTRA LOCALIZACIÓN ESPECIFICADA DE LA CAVIDAD ABDOMINAL CON OBSTRUCCION</t>
  </si>
  <si>
    <t>HERNIA DE OTRA LOCALIZACIÓN NO ESPECIFICADA DE LA CAVIDAD ABDOMINAL CON OBSTRUCC</t>
  </si>
  <si>
    <t>HERNIA FEMORAL SIN MENCIÓN DE OBSTRUCCIÓN NI GANGRENA</t>
  </si>
  <si>
    <t>HERNIA UMBILICAL SIN MENCIÓN DE OBSTRUCCIÓN NI GANGRENA</t>
  </si>
  <si>
    <t>HERNIA VENTRAL SIN MENCIÓN DE OBSTRUCCIÓN NI GANGRENA</t>
  </si>
  <si>
    <t>HERNIA DIAFRAGMÁTICA SIN MENCIÓN DE OBSTRUCCIÓN NI GANGRENA</t>
  </si>
  <si>
    <t>HERNIA DE OTRAS LOCALIZACIONES ESPECIFICADAS DE LA CAVIDAD ABDOMINAL SIN MENCIÓN</t>
  </si>
  <si>
    <t>OTRA HERNIA DE LOCALIZACIÓN NO ESPECIFICADA  DE LA CAVIDAD ABDOMINAL SIN MENCIÓN</t>
  </si>
  <si>
    <t>ENTERITIS REGIONAL: INTESTINO DELGADO</t>
  </si>
  <si>
    <t>ENTERITIS REGIONAL: INTESTINO GRUESO</t>
  </si>
  <si>
    <t>ENTERITIS REGIONAL: INTESTINO DELGADO E INTESTINO GRUESO</t>
  </si>
  <si>
    <t>ENTERITIS REGIONAL SIN ESPECIFICACIÓN</t>
  </si>
  <si>
    <t>PROCTOCOLITIS IDIOPÁTICA</t>
  </si>
  <si>
    <t>INSUFICIENCIA VASCULAR INTESTINAL AGUDA</t>
  </si>
  <si>
    <t>INSUFICIENCIA VASCULAR INTESTINAL CRÓNICA</t>
  </si>
  <si>
    <t>INSUFICIENCIA VASCULAR INTESTINAL SIN ESPECIFICACIÓN</t>
  </si>
  <si>
    <t>OTRAS COLITIS Y GASTROENTERITIS NO INFECCIOSAS</t>
  </si>
  <si>
    <t>OBSTRUCCIÓN INTESTINAL SIN MENCIÓN DE HERNIA: INVAGINACIÓN</t>
  </si>
  <si>
    <t>OBSTRUCCIÓN INTESTINAL SIN MENCIÓN DE HERNIA: ÍLEO PARALÍTICO</t>
  </si>
  <si>
    <t>OBSTRUCCIÓN INTESTINAL SIN MENCIÓN DE HERNIA: VÓLVULO</t>
  </si>
  <si>
    <t>OBSTRUCCIÓN  (MECÁNICA) DEL INTESTINO</t>
  </si>
  <si>
    <t>OTRA OBSTRUCCIÓN INTESTINAL</t>
  </si>
  <si>
    <t>OBSTRUCCIÓN INTESTINAL SIN ESPECIFICACIÓN</t>
  </si>
  <si>
    <t>DIVERTÍCULO DEL INTESTINO DELGADO</t>
  </si>
  <si>
    <t>DIVERTÍCULO DEL INTESTINO GRUESO</t>
  </si>
  <si>
    <t>TRASTORNOS DIGESTIVOS FUNCIONALES NO CLASIFICADOS EN OTRA PARTE: ESTREÑIMIENTO</t>
  </si>
  <si>
    <t>TRASTORNOS DIGESTIVOS FUNCIONALES NO CLASIFICADOSEN OTRA PARTE: COLON IRRITABLE</t>
  </si>
  <si>
    <t>SÍNDROME CONSECUTIVO A CIRUGÍA GÁSTRICA</t>
  </si>
  <si>
    <t>VÓMITO CONSECUTIVO A CIRUGÍA GASTROINTESTINAL</t>
  </si>
  <si>
    <t>OTROS TRASTORNOS FUNCIONALES POSOPERATORIOS</t>
  </si>
  <si>
    <t>DIARREA FUNCIONAL</t>
  </si>
  <si>
    <t>ESPASMO ANAL</t>
  </si>
  <si>
    <t>MEGACOLON EXCEPTO EL DE HIRSCHSPRUNG</t>
  </si>
  <si>
    <t>OTROS TRASTORNOS FUNCIONALES DEL INTESTINO</t>
  </si>
  <si>
    <t>TRASTORNOS DIGESTIVOS FUNCIONALES SIN ESPECIFICACIÓN</t>
  </si>
  <si>
    <t>FISURA ANAL: DESGARRO NO TRAUMÁTICO DEL ANO</t>
  </si>
  <si>
    <t>FÍSTULA ANAL: FÍSTULA DEL RECTO A LA PIEL</t>
  </si>
  <si>
    <t>ABSCESO DE LAS REGIONES ANAL Y RECTAL</t>
  </si>
  <si>
    <t>PERITONITIS EN ENFERMEDAD INFECCIOSA CLASIFICADA EN OTRA PARTE</t>
  </si>
  <si>
    <t>PERITONITIS NEUMOCÓCICA</t>
  </si>
  <si>
    <t>OTRA PERITONITIS SUPURATIVA</t>
  </si>
  <si>
    <t>OTRA PERITONITIS</t>
  </si>
  <si>
    <t>PERITONITIS SIN ESPECIFICACIÓN</t>
  </si>
  <si>
    <t>ADHERENCIAS PERITONEALES</t>
  </si>
  <si>
    <t>OTROS TRASTORNOS DEL PERITONEO</t>
  </si>
  <si>
    <t>OTROS TRASTORNOS DEL PERITONEO SIN ESPECIFICACIÓN</t>
  </si>
  <si>
    <t>OTROS TRASTORNOS DEL INTESTINO: PÓLIPOS DEL ANO Y DEL RECTO</t>
  </si>
  <si>
    <t>PROLAPSO RECTAL</t>
  </si>
  <si>
    <t>ESTENOSIS DEL RECTO Y DEL ANO</t>
  </si>
  <si>
    <t>HEMORRAGIA DEL RECTO Y DEL ANO</t>
  </si>
  <si>
    <t>OTROS TRASTORNOS DEL RECTO Y DEL ANO</t>
  </si>
  <si>
    <t>ABSCESO DEL INTESTINO</t>
  </si>
  <si>
    <t>FUNCIONAMIENTO DEFECTUOSO DE COLOSTOMÍA O ENTEROSTOMÍA</t>
  </si>
  <si>
    <t>OTROS TRASTORNOS DEL INTESTINO</t>
  </si>
  <si>
    <t>OTROS TRASTORNOS DEL INTESTINO SIN ESPECIFICACIÓN</t>
  </si>
  <si>
    <t>NECROSIS AGUDA Y SUBAGUDA DEL HÍGADO</t>
  </si>
  <si>
    <t>HÍGADO ADIPOSO ALCOHÓLICO</t>
  </si>
  <si>
    <t>HEPATITIS ALCOHÓLICA AGUDA</t>
  </si>
  <si>
    <t>CIRROSIS HEPÁTICA ALCOHÓLICA</t>
  </si>
  <si>
    <t>DAÑO HEPÁTICO ALCOHÓLICO NO ESPECIFICADO</t>
  </si>
  <si>
    <t>HEPATITIS CRÓNICA</t>
  </si>
  <si>
    <t>CIRROSIS HEPÁTICA SIN MENCIÓN DEL ALCOHOLISMO</t>
  </si>
  <si>
    <t>CIRROSIS BILIAR</t>
  </si>
  <si>
    <t>OTRA HEPATOPATÍA CRÓNICA NO ALCOHÓLICA</t>
  </si>
  <si>
    <t>HEPATOPATÍA CRÓNICA SIN OTRA ESPECIFICACIÓN Y SIN MENCIÓN DE ALCOHOLISMO</t>
  </si>
  <si>
    <t>ABSCESO HEPÁTICO</t>
  </si>
  <si>
    <t>PIEMIA PORTAL</t>
  </si>
  <si>
    <t>COMA HEPÁTICO</t>
  </si>
  <si>
    <t>HIPERTENSIÓN PORTAL</t>
  </si>
  <si>
    <t>SÍNDROME HEPATORRENAL</t>
  </si>
  <si>
    <t>OTRAS SECUELAS DE HEPATOPATÍA CRÓNICA</t>
  </si>
  <si>
    <t>CONGESTIÓN PASIVA CRÓNICA DEL HÍGADO</t>
  </si>
  <si>
    <t>HEPATITIS EN ENFERMEDADES VÍRICAS CLASIFICADAS EN OTRA PARTE</t>
  </si>
  <si>
    <t>HEPATITIS EN OTRAS ENFERMEDADES INFECCIOSAS CLASIFICADAS EN OTRA PARTE</t>
  </si>
  <si>
    <t>HEPATITIS NO ESPECIFICADA</t>
  </si>
  <si>
    <t>INFARTO DEL HÍGADO</t>
  </si>
  <si>
    <t>OTROS TRASTORNOS DEL HÍGADO (HEPATOPTOSIS)</t>
  </si>
  <si>
    <t>OTROS TRASTORNOS DEL HÍGADO SIN ESPECIFICACIÓN</t>
  </si>
  <si>
    <t>CÁLCULO DE LA VESÍCULA CON COLECISTITIS AGUDA</t>
  </si>
  <si>
    <t>CÁLCULO DE LA VESÍCULA CON OTRA COLECISTITIS</t>
  </si>
  <si>
    <t>CÁLCULO DE LA VESÍCULA SIN MENCIÓN DE COLECISTITIS</t>
  </si>
  <si>
    <t>CÁLCULO DE CONDUCTO  BILIAR CON COLECISTITIS AGUDA</t>
  </si>
  <si>
    <t>CÁLCULO DE CONDUCTO BILIAR CON OTRA COLECISTITIS</t>
  </si>
  <si>
    <t>CÁLCULO DE CONDUCTO BILIAR SIN MENCIÓN DE COLECISTITIS</t>
  </si>
  <si>
    <t>COLECISTITIS AGUDA</t>
  </si>
  <si>
    <t>OTRA COLECISTITIS</t>
  </si>
  <si>
    <t>OBSTRUCCIÓN DE LA VESÍCULA BILIAR</t>
  </si>
  <si>
    <t>HIDROPESÍA DE LA VESÍCULA BILIAR</t>
  </si>
  <si>
    <t>PERFORACIÓN DE LA VESÍCULA BILIAR</t>
  </si>
  <si>
    <t>FÍSTULA DE LA VESÍCULA BILIAR</t>
  </si>
  <si>
    <t>COLESTEROLOSIS DE LA VESÍCULA BILIAR</t>
  </si>
  <si>
    <t>OTROS TRASTORNOS DE LA VESÍCULA BILIAR</t>
  </si>
  <si>
    <t>OTROS TRASTORNOS DE LA VESÍCULA BILIAR SIN ESPECIFICACIÓN</t>
  </si>
  <si>
    <t>SÍNDROME DE POSCOLECISTECTOMÍA</t>
  </si>
  <si>
    <t>OTROS TRASTORNOS DE LAS VÍAS BILIARES: COLANGITIS</t>
  </si>
  <si>
    <t>OBSTRUCCIÓN DE CONDUCTO BILIAR</t>
  </si>
  <si>
    <t>PERFORACIÓN DE CONDUCTO  BILIAR</t>
  </si>
  <si>
    <t>FÍSTULA DE CONDUCTO BILIAR</t>
  </si>
  <si>
    <t>ESPASMO DEL ESFÍNTER DE ODDI</t>
  </si>
  <si>
    <t>OTROS TRASTORNOS DE LAS VÍAS BILIARES</t>
  </si>
  <si>
    <t>OTROS TRASTORNOS DE LAS VÍAS BILIARES SIN ESPECIFICACIÓN</t>
  </si>
  <si>
    <t>PANCREATITIS AGUDA</t>
  </si>
  <si>
    <t>PANCREATITIS CRÓNICA</t>
  </si>
  <si>
    <t>QUISTE Y SEUDOQUISTE DEL PÁNCREAS</t>
  </si>
  <si>
    <t>OTRAS ENFERMEDADES DEL PÁNCREAS</t>
  </si>
  <si>
    <t>ENFERMEDADES DEL PÁNCREAS SIN ESPECIFICACIÓN</t>
  </si>
  <si>
    <t>HEMORRAGIA GASTROINTESTINAL: HEMATEMESIS</t>
  </si>
  <si>
    <t>HEMORRAGIA GASTROINTESTINAL: MELENA</t>
  </si>
  <si>
    <t>HEMORRAGIA NO ESPECIFICADA DEL TRACTO GASTROINTESTINAL</t>
  </si>
  <si>
    <t>ENFERMEDAD CELÍACA</t>
  </si>
  <si>
    <t>MALA ABSORCIÓN INTESTINAL: ESPRUE TROPICAL</t>
  </si>
  <si>
    <t>SÍNDROME DEL ASA (INTESTINAL) CIEGA</t>
  </si>
  <si>
    <t>OTRA MALA ABSORCIÓN POSQUIRÚRGICA</t>
  </si>
  <si>
    <t>ESTEATORREA PANCREÁTICA</t>
  </si>
  <si>
    <t>OTRA MALA ABSORCIÓN INTESTINAL</t>
  </si>
  <si>
    <t>MALA ABSORCIÓN INTESTINAL SIN ESPECIFICACIÓN</t>
  </si>
  <si>
    <t>GLOMERULONEFRITIS AGUDA CON HISTOPATOLOGÍA DE GLOMERULONEFRITIS PROLIFERATIVA</t>
  </si>
  <si>
    <t>GLOMERULONEFRITIS AGUDA CON HISTOPATOLOGÍA DE GLOMERULONEFRITIS RÁPIDAMENTE PROG</t>
  </si>
  <si>
    <t>GLOMERULONEFRITIS AGUDA CON OTRA HISTOPATOLOGÍA RENAL ESPECIFICADA</t>
  </si>
  <si>
    <t>GLOMERULONEFRITIS AGUDA SIN ESPECIFICACIÓN</t>
  </si>
  <si>
    <t>SÍNDROME NEFRÓTICO CON HISTOPATOLOGÍA DE GLOMERULONEFRITIS POLIFERATIVA</t>
  </si>
  <si>
    <t>SÍNDROME NEFRÓTICO CON HISTOPATOLOGÍA DE GLOMERULONEFRITIS MEMBRANOSA</t>
  </si>
  <si>
    <t>SÍNDROME NEFRÓTICO CON HISTOPATOLOGÍA DE GLOMERULONEFRITIS MEMBRANOPROLIFERATIVA</t>
  </si>
  <si>
    <t>SÍNDROME NEFRÓTICO CON HISTOPATOLOGÍA DE GLOMERULONEFRITIS DE CAMBIO MÍNIMO</t>
  </si>
  <si>
    <t>SÍNDROME NEFRÓTICO CON OTRA HISTOPATOLOGÍA RENAL ESPECIFICADA</t>
  </si>
  <si>
    <t>SÍNDROME NEFRÓTICO SIN ESPECIFICACIÓN: NEFROSIS SAI</t>
  </si>
  <si>
    <t>GLOMERULONEFRITIS CRÓNICA CON HISTOPATOLOGÍA DE GLOMERULONEFRITIS POLIFERATIVA</t>
  </si>
  <si>
    <t>GLOMERULONEFRITIS CRÓNICA CON HISTOPATOLOGÍA DE  GLOMERULONEFRITIS MEMBRANOSA</t>
  </si>
  <si>
    <t>GLOMERULONEFRITIS CRÓNICA CON HISTOPATOLOGÍA DE GLOMERULONEFRITIS MEMBRANOPROLIF</t>
  </si>
  <si>
    <t>GLOMERULONEFRITIS CRÓNICA CON  HISTOPATOLOGÍA DE GLOMERULONEFRITIS RÁPIDAMENTE P</t>
  </si>
  <si>
    <t>GLOMERULONEFRITIS CRÓNICA CON OTRA HISTOPATOLOGÍA RENAL ESPECIFICADA</t>
  </si>
  <si>
    <t>GLOMERULONEFRITIS CRÓNICA SIN ESPECIFICACIÓN</t>
  </si>
  <si>
    <t>NEFRITIS Y NEFROPATÍA CON HISTOPATOLOGÍA DE GLOMERULONEFRITIS PROLIFERATIVA</t>
  </si>
  <si>
    <t>NEFRITIS Y NEFROPATÍA CON HISTOPATOLOGÍA DE GLOMERULONEFRITIS MEMBRANOSA</t>
  </si>
  <si>
    <t>NEFRITIS Y NEFROPATÍA CON HISTOPATOLOGÍA DE GLOMERULONEFRITIS MEMBRANOPROLIFERAT</t>
  </si>
  <si>
    <t>NEFRITIS Y NEFROPATÍA CON HISTOPATOLOGÍA DE GLOLERULONEFRITIS RÁPIDAMENTE PROGRE</t>
  </si>
  <si>
    <t>NEFRITIS Y NEFROPATÍA CON HISTOPATOLOGÍA DE NECROSIS RENAL CORTICAL</t>
  </si>
  <si>
    <t>NEFRITIS Y NEFROPATÍA CON HISTOPATOLOGÍA DE NECROSIS RENAL MÉDULA R</t>
  </si>
  <si>
    <t>NEFRITIS Y NEFROPATÍA CON OTRA HISTOPATOLOGÍA RENAL ESPECIFICADA</t>
  </si>
  <si>
    <t>NEFRITIS Y NEFROPATÍA SIN ESPECIFICACIÓN DE LA HISTOPATOLOGÍA RENAL</t>
  </si>
  <si>
    <t>INSUFICIENCIA RENAL AGUDA CON HISTOPATOLOGÍA DE NECROSIS TUBULAR</t>
  </si>
  <si>
    <t>INSUFICIENCIA RENAL AGUDA CON HISTOPATOLOGÍA DE NECROSIS RENAL CORTICAL</t>
  </si>
  <si>
    <t>INSUFICIENCIA RENAL AGUDA CON HISTOPATOLOGÍA DE NECROIS RENAL MÉDULAR</t>
  </si>
  <si>
    <t>INSUFICIENCIA RENAL AGUDA CON OTRA HISTOPATOLOGÍARENAL ESPECIFICADA</t>
  </si>
  <si>
    <t>INSUFICIENCIA RENAL AGUDA SIN ESPECIFICACIÓN</t>
  </si>
  <si>
    <t>INSUFICIENCIA RENAL CRÓNICA</t>
  </si>
  <si>
    <t>INSUFICIENCIA RENAL SIN ESPECIFICACIÓN</t>
  </si>
  <si>
    <t>ESCLEROSIS RENAL SIN ESPECIFICACIÓN</t>
  </si>
  <si>
    <t>OSTEODISTROFIA RENAL</t>
  </si>
  <si>
    <t>DIABETES INSÍPIDA NEFRÓGENA</t>
  </si>
  <si>
    <t>OTROS TRASTORNOS DERIVADOS DEL DEFECTO DE LA FUNCIÓN RENAL</t>
  </si>
  <si>
    <t>TRASTORNOS DERIVADOS DEL DEFECTO DE LA FUNCIÓN RENAL SIN ESPECIFICACIÓN</t>
  </si>
  <si>
    <t>RIÑÓN PEQUEÑO DE CAUSA DESCONOCIDA UNILATERAL</t>
  </si>
  <si>
    <t>RIÑÓN PEQUEÑO DE CAUSA DESCONOCIDA BILATERAL</t>
  </si>
  <si>
    <t>RIÑÓN PEQUEÑO DE CAUSA DESCONOCIDA SIN ESPECIFICACIÓN</t>
  </si>
  <si>
    <t>PIELONEFRITIS Y PIONEFROSIS CRÓNICAS</t>
  </si>
  <si>
    <t>PIELONEFRITIS Y PIONEFROSIS AGUDAS</t>
  </si>
  <si>
    <t>ABSCESO RENAL Y PERIRRENAL</t>
  </si>
  <si>
    <t>PIELOURETERITIS QUÍSTICA</t>
  </si>
  <si>
    <t>PIELONEFRITIS O PIONEFROSIS NO CALIFICADAS COMO AGUDAS NI COMO CRÓNICAS</t>
  </si>
  <si>
    <t>INFECCIÓN RENAL SIN ESPECIFICACIÓN</t>
  </si>
  <si>
    <t>HIDRONEFROSIS</t>
  </si>
  <si>
    <t>CÁLCULO RENAL</t>
  </si>
  <si>
    <t>CÁLCULO URETERAL</t>
  </si>
  <si>
    <t>CÁLCULO URINARIO SIN ESPECIFICACIÓN</t>
  </si>
  <si>
    <t>NEFROPTOSIS</t>
  </si>
  <si>
    <t>HIPERTROFIA RENAL</t>
  </si>
  <si>
    <t>QUISTE RENAL ADQUIRIDO</t>
  </si>
  <si>
    <t>ESTENOSIS URETERAL</t>
  </si>
  <si>
    <t>OTRA OBSTRUCCIÓN URETERAL</t>
  </si>
  <si>
    <t>HIDROURETES</t>
  </si>
  <si>
    <t>PROTEINURIA POSTURAL</t>
  </si>
  <si>
    <t>REFLUJO VESICOURETERAL</t>
  </si>
  <si>
    <t>OTROS TRASTORNOS RENALES Y URETERALES</t>
  </si>
  <si>
    <t>OTROS TRASTORNOS RENALES Y URETERALES SIN ESPECIFICACIÓN</t>
  </si>
  <si>
    <t>CÁLCULO EN DIVERTÍCULO DE LA VEJIGA</t>
  </si>
  <si>
    <t>OTRA LITIASIS VESICAL</t>
  </si>
  <si>
    <t>LITIASIS URETRAL</t>
  </si>
  <si>
    <t>OTRA LITIASIS DE LAS VÍAS URINARIAS INFERIORES</t>
  </si>
  <si>
    <t>CÁLCULOS DE LAS VÍAS URINARIAS INFERIORES SIN ESPECIFICACIÓN</t>
  </si>
  <si>
    <t>CISTITIS AGUDA</t>
  </si>
  <si>
    <t>CISTITIS INTERTICIAL CRÓNICA</t>
  </si>
  <si>
    <t>OTRA CISTITIS CRÓNICA</t>
  </si>
  <si>
    <t>TRIGONITIS</t>
  </si>
  <si>
    <t>CISTITIS EN ENFERMEDADES CLASIFICADAS EN OTRA PARTE</t>
  </si>
  <si>
    <t>OTRA CISTITIS</t>
  </si>
  <si>
    <t>CISTITIS SIN ESPECIFICACIÓN</t>
  </si>
  <si>
    <t>OBSTRUCCIÓN DEL CUELLO DE LA VEJIGA</t>
  </si>
  <si>
    <t>FÍSTULA ENTEROVESICAL</t>
  </si>
  <si>
    <t>FÍSTULA VESICAL NO CLASIFICADA EN OTRA PARTE</t>
  </si>
  <si>
    <t>DIVERTÍCULO DE LA VEJIGA</t>
  </si>
  <si>
    <t>ATONÍA DE LA VEJIGA</t>
  </si>
  <si>
    <t>OTROS TRASTORNOS FUNCIONALES DE LA VEJIGA</t>
  </si>
  <si>
    <t>RUPTURA NO TRAUMÁTICA DE LA VEJIGA</t>
  </si>
  <si>
    <t>HEMORRAGIA VESICAL INTRAMURAL</t>
  </si>
  <si>
    <t>OTROS TRASTORNOS DE LA VEJIGA</t>
  </si>
  <si>
    <t>OTROS TRASTORNOS DE LA VEJIGA SIN ESPECIFICACIÓN</t>
  </si>
  <si>
    <t>ABSCESO URETRAL</t>
  </si>
  <si>
    <t>OTRAS URETRITIS</t>
  </si>
  <si>
    <t>ESTRECHEZ DE LA URETRA: INFECCIOSA</t>
  </si>
  <si>
    <t>ESTRECHEZ DE LA URETRA: TRAUMÁTICA</t>
  </si>
  <si>
    <t>ESTRECHEZ DE LA URETRA: POSOPERATORIA</t>
  </si>
  <si>
    <t>OTRA ESTRECHEZ DE LA URETRA</t>
  </si>
  <si>
    <t>ESTRECHEZ DE LA URETRA SIN ESPECIFICACIÓN</t>
  </si>
  <si>
    <t>INFECCIÓN URINARIA SIN INDICACIÓN DEL SITIO</t>
  </si>
  <si>
    <t>FÍSTULA DE LA URETRA</t>
  </si>
  <si>
    <t>DIVERTÍCULO DE LA URETRA</t>
  </si>
  <si>
    <t>CARÚNCULA URETRAL</t>
  </si>
  <si>
    <t>VÍA FALSA URETRAL</t>
  </si>
  <si>
    <t>PROLAPSO DE LA MUCOSA URETRAL</t>
  </si>
  <si>
    <t>OBSTRUCCIÓN URINARIA SIN ESPECIFICACIÓN</t>
  </si>
  <si>
    <t>OTROS TRASTORNOS DE LA URETRA Y DEL APARATO URINARIO : HEMATURIA</t>
  </si>
  <si>
    <t>OTROS TRASTORNOS DE LA URETRA Y DEL APARATO URINARIO</t>
  </si>
  <si>
    <t>OTROS TRASTORNOS DE LA URETRA Y DEL APARATO URINARIO SIN ESPECIFICACIÓN</t>
  </si>
  <si>
    <t>HIPERPLASIA DE LA PRÓSTATA</t>
  </si>
  <si>
    <t>PROSTATITIS AGUDA</t>
  </si>
  <si>
    <t>PROSTATITIS CRÓNICA</t>
  </si>
  <si>
    <t>ABSCESO DE LA PRÓSTATA</t>
  </si>
  <si>
    <t>PROSTATOCISTITIS</t>
  </si>
  <si>
    <t>PROSTATITIS EN ENFERMEDADES CLASIFICADAS EN OTRA PARTE</t>
  </si>
  <si>
    <t>OTRAS ENFERMEDADES INFLAMATORIAS DE LA PRÓSTATA</t>
  </si>
  <si>
    <t>ENFERMEDADES INFLAMATORIAS DE LA PRÓSTATA SIN ESPECIFICACIÓN</t>
  </si>
  <si>
    <t>CÁLCULO DE LA PRÓSTATA</t>
  </si>
  <si>
    <t>CONGESTIÓN O HEMORRAGIA DE LA PRÓSTATA</t>
  </si>
  <si>
    <t>ATROFIA DE LA PRÓSTATA</t>
  </si>
  <si>
    <t>OTROS TRASTORNOS DE LA PRÓSTATA</t>
  </si>
  <si>
    <t>OTROS TRASTORNOS DE LA PRÓSTATA SIN ESPECIFICACIÓN</t>
  </si>
  <si>
    <t>HIDROCELE: ENQUISTADO</t>
  </si>
  <si>
    <t>HIDORCELE: INFECTADO</t>
  </si>
  <si>
    <t>OTRO HIDROCELE</t>
  </si>
  <si>
    <t>HIDROCELE SIN ESPECIFICACIÓN</t>
  </si>
  <si>
    <t>ORQUITIS EPIDIDIMITIS Y ORQUIEPIDIDIMITIS CON ABSCESO</t>
  </si>
  <si>
    <t>ORQUITIS EPIDIDIMITIS Y ORQUIEPIDIMITIS SIN MENCIÓN DE ABSCESO</t>
  </si>
  <si>
    <t>ELONGACIÓN EXCESIVA DEL PREPUCIO Y FIMOSIS</t>
  </si>
  <si>
    <t>ESTERILIDAD DEL VARÓN</t>
  </si>
  <si>
    <t>LEUCOPLASIA DEL PENE</t>
  </si>
  <si>
    <t>BALANOPOSTITIS</t>
  </si>
  <si>
    <t>OTROS TRASTORNOS INFLAMATORIOS DEL PENE</t>
  </si>
  <si>
    <t>TRASTORNOS DEL PENE: PRIAPISMO</t>
  </si>
  <si>
    <t>OTROS TRASTORNOS DEL PENE</t>
  </si>
  <si>
    <t>TRASTORNOS DEL PENE SIN ESPECIFICACIÓN</t>
  </si>
  <si>
    <t>OTROS TRASTORNOS DE LOS ÓRGANOS GENITALES MASCULINOS: VESICULITIS SEMINAL</t>
  </si>
  <si>
    <t>OTROS TRASTORNOS DE LOS ÓRGANOS GENITALES MASCULINOS: ESPERMATOCELE</t>
  </si>
  <si>
    <t>OTROS TRASTORNOS DE LOS ÓRGANOS GENITALES MASCULINOS: TORSIÓN TESTICULAR</t>
  </si>
  <si>
    <t>OTROS TRASTORNOS DE LOS ÓRGANOS GENITALES MASCULINOS: ATROFIA TESTICULAR</t>
  </si>
  <si>
    <t>OTROS TRASTORNOS INFLAMATORIOS DE LOS ÓRGANOS GENITALES MASCULINOS</t>
  </si>
  <si>
    <t>OTROS TRASTORNOS DE LOS ÓRGANOS GENITALES MASCULINOS</t>
  </si>
  <si>
    <t>OTROS TRASTORNOS DE LOS ÓRGANOS GENITALES MASCULINOS SIN ESPECIFICACIÓN</t>
  </si>
  <si>
    <t>QUISTE SOLITARIO DE LA MAMA</t>
  </si>
  <si>
    <t>MASTOPATÍA QUÍSTICA DIFUSA</t>
  </si>
  <si>
    <t>FIBROADENOSIS QUÍSTICA DIFUSA</t>
  </si>
  <si>
    <t>FIBROESCLEROSIS MAMARIA</t>
  </si>
  <si>
    <t>ECTASIA DE LOS CONDUCTOS GALACTÓFOROS</t>
  </si>
  <si>
    <t>OTRA DISPLASIA MAMARIA BENIGNA</t>
  </si>
  <si>
    <t>DISPLASIA MAMARIA SIN ESPECIFICACIÓN</t>
  </si>
  <si>
    <t>MASTOPATÍA INFLAMATORIA</t>
  </si>
  <si>
    <t>HIPERTROFIA MAMARIA</t>
  </si>
  <si>
    <t>FISURA DEL PEZÓN</t>
  </si>
  <si>
    <t>NECROSIS ADIPOSA DE LA MAMA</t>
  </si>
  <si>
    <t>ATROFIA MAMARIA</t>
  </si>
  <si>
    <t>OTROS TRASTORNOS DE LA MAMA: GALACTOCELE</t>
  </si>
  <si>
    <t>OTROS TRASTORNOS DE LA MAMA:  GALACTORREA NO ASOCIADA CON EL PARTO</t>
  </si>
  <si>
    <t>SIGNOS Y SÍNTOMAS REFERIDOS A LA MAMA</t>
  </si>
  <si>
    <t>OTROS TRASTORNOS DE LA MAMA</t>
  </si>
  <si>
    <t>OTROS TRASTORNOS DE LA MAMA SIN ESPECIFICACIÓN</t>
  </si>
  <si>
    <t>SALPINGITIS Y OOFORITIS AGUDAS</t>
  </si>
  <si>
    <t>SALPINGITIS Y OOFORITIS CRÓNICAS</t>
  </si>
  <si>
    <t>SALPINGITIS Y OOFORITIS NO ESPECIFICADAS COMO AGUDAS SUBAGUDAS NI CRÓNICAS</t>
  </si>
  <si>
    <t>PARAMETRITIS Y PELVICELULITIS AGUDAS</t>
  </si>
  <si>
    <t>PARAMETRITIS Y PELVICELULITIS CRÓNICAS O NO ESPECIFICADAS</t>
  </si>
  <si>
    <t>PELVIPERITONITIS AGUDA O NO ESPECIFICADA DE LA MUJER</t>
  </si>
  <si>
    <t>ADHERENCIAS DEL PERITONEO PELVIANO EN LA MUJER</t>
  </si>
  <si>
    <t>OTRA PELVIPERITONITIS CRÓNICA DE LA MUJER</t>
  </si>
  <si>
    <t>OTRAS ENFERMEDADES INFLAMATORIAS ESPECIFICADAS DE LOS ÓRGANOS Y TEJIDOS PELVIANO</t>
  </si>
  <si>
    <t>ENFERMEDAD INFLAMATORIA DE LOS ÓRGANOS Y TEJIDOS PELVIANOS FEMENINOS SIN ESPECIF</t>
  </si>
  <si>
    <t>ENFERMEDADES INFLAMATORIAS DEL ÚTERO EXCEPTO EL CUELLO UTERINO: AGUDAS</t>
  </si>
  <si>
    <t>ENFERMEDADES INFLAMATORIAS DEL ÚTERO EXCEPTO EL CUELLO UTERINO: CRÓNICAS</t>
  </si>
  <si>
    <t>ENFERMEDADES INFLAMATORIAS DEL ÚTERO EXCEPTO EL CUELLO UTERINO SIN ESPECIFICACIÓ</t>
  </si>
  <si>
    <t>CERVICITIS Y ENDOCERVICITIS</t>
  </si>
  <si>
    <t>VAGINITIS Y VULVOVAGINITIS</t>
  </si>
  <si>
    <t>QUISTE DE LA GLÁNDULA DE BARTHOLIN</t>
  </si>
  <si>
    <t>ABSCESO DE LA GLÁNDULA DE BARTHOLIN</t>
  </si>
  <si>
    <t>OTRO ABSCESO DE LA VULVA</t>
  </si>
  <si>
    <t>ULCERACIÓN DE LA VULVA</t>
  </si>
  <si>
    <t>OTRAS ENFERMEDADES INFLAMATORIAS DEL CUELLO UTERINO DE LA VAGINA Y DE LA VULVA</t>
  </si>
  <si>
    <t>ENFERMEDADES INFLAMATORIAS DEL CUELLO UTERINO DE LA VAGINA Y DE LA VULVA, SIN ES</t>
  </si>
  <si>
    <t>ENDOMETRIOSIS DEL ÚTERO</t>
  </si>
  <si>
    <t>ENDOMETRIOSIS DEL OVARIO</t>
  </si>
  <si>
    <t>ENDOMETRIOSIS DE LA TROMPA DE FALOPIO</t>
  </si>
  <si>
    <t>ENDOMETRIOSIS DEL PERITONEO PELVIANO</t>
  </si>
  <si>
    <t>ENDOMETRIOSIS DEL TABIQUE RECTOVAGINAL Y DE LA VAGINA</t>
  </si>
  <si>
    <t>ENDOMETRIOSIS DEL INTESTINO</t>
  </si>
  <si>
    <t>ENDOMETRIOSIS DE LA PIEL O DE CICATRIZ</t>
  </si>
  <si>
    <t>ENDOMETRIOSIS DE OTRO SITIO NO ESPECIFICADO</t>
  </si>
  <si>
    <t>ENDOMETRIOSIS DE SITIO NO ESPECIFICADO</t>
  </si>
  <si>
    <t>PROLAPSO DE LAS PAREDES VAGINALES SIN MENCIÓN DEL PROLAPSO DEL ÚTERO</t>
  </si>
  <si>
    <t>PROLAPSO UTERINO SIN MENCIÓN DE COLPOCELE</t>
  </si>
  <si>
    <t>PROLAPSO UTEROVAGINAL INCOMPLETO</t>
  </si>
  <si>
    <t>PORLAPSO UTEROVAGINAL COMPLETO</t>
  </si>
  <si>
    <t>PROLAPSO UTEROVAGINAL SIN ESPECIFICACIÓN</t>
  </si>
  <si>
    <t>PROLAPSO DE LA CÚPULA VAGINAL CONSECUTIVO A HISTERECTOMÍA</t>
  </si>
  <si>
    <t>ENTEROCELE VAGINAL ADQUIRIDO O CONGÉNITO</t>
  </si>
  <si>
    <t>DESGARRO ANTIGUO DE LOS MÚSCULOS DEL SUELO DE LA PELVIS</t>
  </si>
  <si>
    <t>OTRO PROLAPSO GENITAL</t>
  </si>
  <si>
    <t>PROLAPSO GENITAL SIN ESPECIFICACIÓN</t>
  </si>
  <si>
    <t>FÍSTULA UROGENITAL DE LA MUJER</t>
  </si>
  <si>
    <t>FÍSTULA DIGESTIVOGENITAL DE LA MUJER</t>
  </si>
  <si>
    <t>FÍSTULA GENITOCUTÁNEA DE LA MUJER</t>
  </si>
  <si>
    <t>OTRA FÍSTULA QUE AFECTA EL APARATO GENITAL FEMENINO</t>
  </si>
  <si>
    <t>FÍSTULA GENITAL DE LA MUJER SIN ESPECIFICACIÓN</t>
  </si>
  <si>
    <t>QUISTE FOLICULAR DEL OVARIO</t>
  </si>
  <si>
    <t>QUISTE O HEMATOMA DEL CUERPO LÚTEO</t>
  </si>
  <si>
    <t>OTRO QUISTE OVÁRICO Y EL NO ESPECIFICADO</t>
  </si>
  <si>
    <t>ATROFIA ADQUIRIDA DEL OVARIO Y DE LA TROMPA DE FALOPIO</t>
  </si>
  <si>
    <t>PROLAPSO O HERNIA DEL OVARIO Y DE LA TROMPA DE FALOPIO</t>
  </si>
  <si>
    <t>TORSIÓN DEL OVARIO DEL PEDÍCULO OVÁRICO O DE LA TROMPA DE FALOPIO</t>
  </si>
  <si>
    <t>SÍNDROME DE LACERACIÓN DEL LIGAMENTO ANCHO</t>
  </si>
  <si>
    <t>HEMATOMA DEL LIGAMENTO ANCHO</t>
  </si>
  <si>
    <t>OTROS TRASTORNOS NO INFLAMATORIOS DEL OVARIO DE LA TROMPA DE FALOPIO Y DEL LIGAM</t>
  </si>
  <si>
    <t>TRASTORNOS NO INFLAMATORIOS DEL OVARIO DE LA TROMPA DE FALOPIO Y DEL LIGAMENTO A</t>
  </si>
  <si>
    <t>PÓLIPO DEL CUERPO DEL ÚTERO</t>
  </si>
  <si>
    <t>SUBINVOLUCIÓN CRÓNICA DEL ÚTERO</t>
  </si>
  <si>
    <t>HIPERTROFIA DEL ÚTERO</t>
  </si>
  <si>
    <t>HIPERPLASIA QUÍSTICA DEL ENDOMETRIO</t>
  </si>
  <si>
    <t>TRASTORNOS DEL ÚTERO NO CLASIFICADOS EN OTRA PARTE: HEMATÓMETRA</t>
  </si>
  <si>
    <t>TRASTORNOS DEL ÚTERO NO CLASIFICADOS EN OTRA PARTE: SINEQUIA INTRAUTERINA</t>
  </si>
  <si>
    <t>POSICIÓN ANORMAL DEL ÚTERO</t>
  </si>
  <si>
    <t>INVERSIÓN CRÓNICA DEL ÚTERO</t>
  </si>
  <si>
    <t>OTROS TRASTORNOS DEL ÚTERO NO CLASIFICADOS EN OTRA PARTE</t>
  </si>
  <si>
    <t>TRASTORNOS DEL ÚTERO NO CLASIFICADOS EN OTRA PARTE SIN ESPECIFICACIÓN</t>
  </si>
  <si>
    <t>EROSIÓN Y ECTROPIÓN DEL CUELLO UTERINO</t>
  </si>
  <si>
    <t>DISPLASIA DEL CUELLO UTERINO</t>
  </si>
  <si>
    <t>LEUCOPLASIA DEL CUELLO UTERINO</t>
  </si>
  <si>
    <t>DESGARRO ANTIGUO DEL CUELLO UTERINO</t>
  </si>
  <si>
    <t>ESTENOSIS Y ESTRECHEZ DEL CUELLO UTERINO</t>
  </si>
  <si>
    <t>INCOMPETENCIA DEL CUELLO UTERINO</t>
  </si>
  <si>
    <t>ELONGACIÓN HIPERTRÓFICA DEL CUELLO UTERINO</t>
  </si>
  <si>
    <t>PÓLIPO MUCOSO DEL CUELLO UTERINO</t>
  </si>
  <si>
    <t>OTROS TRASTORNOS NO INFLAMATORIOS DEL CUELLO UTERINO</t>
  </si>
  <si>
    <t>TRASTORNOS NO INFLAMATORIOS DEL CUELLO UTERINO SIN ESPECIFICACIÓN</t>
  </si>
  <si>
    <t>DISPLASIA DE LA VAGINA</t>
  </si>
  <si>
    <t>LEUCOPLASIA DE LA VAGINA</t>
  </si>
  <si>
    <t>ESTRECHEZ O ATRESIA DE LA VAGINA</t>
  </si>
  <si>
    <t>RIGIDEZ DEL HIMEN</t>
  </si>
  <si>
    <t>DESGARRO VAGINAL ANTIGUO</t>
  </si>
  <si>
    <t>LEUCORREA NO ESPECIFICADA COMO INFECCIOSA</t>
  </si>
  <si>
    <t>HEMATOMA VAGINAL</t>
  </si>
  <si>
    <t>PÓLIPO DE LA VAGINA</t>
  </si>
  <si>
    <t>OTROS TRASTORNOS NO INFLAMATORIOS DE LA VAGINA</t>
  </si>
  <si>
    <t>TRASTORNOS NO INFLAMATORIOS DE LA VAGINA SIN ESPECIFICACIÓN</t>
  </si>
  <si>
    <t>DISTROFIA DE LA VULVA</t>
  </si>
  <si>
    <t>ATROFIA DE LA VULVA</t>
  </si>
  <si>
    <t>HIPERTROFIA DEL CLÍTORIS</t>
  </si>
  <si>
    <t>HIPERTROFIA DE LOS LABIOS DE LA VULVA</t>
  </si>
  <si>
    <t>DESGARRO O CICATRIZ ANTIGUOS DE LA  VULVA</t>
  </si>
  <si>
    <t>HEMATOMA DE LA VULVA</t>
  </si>
  <si>
    <t>PÓLIPO DE LA VULVA O DE SUS LABIOS</t>
  </si>
  <si>
    <t>OTROS TRASTORNOS NO INFLAMATORIOS DE LA VULVA Y DEL PERINEO</t>
  </si>
  <si>
    <t>TRASTORNOS NO INFLAMATORIOS DE LA VULVA Y DEL PERINEO SIN ESPECIFICACIÓN</t>
  </si>
  <si>
    <t>DISPAREUNIA</t>
  </si>
  <si>
    <t>VAGINISMO</t>
  </si>
  <si>
    <t>DOLOR INTERMENSTRUAL</t>
  </si>
  <si>
    <t>DISMENORREA</t>
  </si>
  <si>
    <t>SÍNDROME DE TENSIÓN PREMENSTRUAL</t>
  </si>
  <si>
    <t>SÍNDROME DE CONGESTIÓN PELVIANA</t>
  </si>
  <si>
    <t>INCONTINENCIA ASOCIADA CON EL ESFUERZO EN LA MUJER</t>
  </si>
  <si>
    <t>OTROS DOLORES Y SÍNTOMAS ASOCIADOS CON EL APARATO GENITAL FEMENINO</t>
  </si>
  <si>
    <t>DOLOR Y OTROS SÍNTOMAS ASOCIADOS CON EL APARATO GENITAL FEMENINO SIN ESPECIFICAC</t>
  </si>
  <si>
    <t>AMENORREA</t>
  </si>
  <si>
    <t>OLIGOMENORREA</t>
  </si>
  <si>
    <t>MENORRAGIA Y POLIMENORREA</t>
  </si>
  <si>
    <t>MENORRAGIA DE LA PUBERTAD</t>
  </si>
  <si>
    <t>CICLOS MENSTRUALES IRREGULARES</t>
  </si>
  <si>
    <t>MENORREA DE LA OVULACIÓN</t>
  </si>
  <si>
    <t>METRORRAGIA</t>
  </si>
  <si>
    <t>HEMORRAGIA POSCOITO</t>
  </si>
  <si>
    <t>OTROS TRASTORNOS DE LA MENSTRUACIÓN  Y OTRAS HEMORRAGIAS ANORMALES DE LOS ÓRGANO</t>
  </si>
  <si>
    <t>TRASTORNOS DE LA MESTRUACIÓN Y OTRAS HEMORRAGIAS ANORMALES DE LOS ÓRGANOS GENITA</t>
  </si>
  <si>
    <t>MENORRAGIA PREMENOPÁUSICA</t>
  </si>
  <si>
    <t>MENORRAGIA POSMENOPÁUSICA</t>
  </si>
  <si>
    <t>ESTADO CLIMATÉRICO FEMENINO O MENOPÁUSICO</t>
  </si>
  <si>
    <t>VAGINITIS ATRÓFICA POSMENOPÁUSICO</t>
  </si>
  <si>
    <t>ESTADOS ASOCIADOS CON LA MENOPAUSIA ARTIFICIAL</t>
  </si>
  <si>
    <t>OTROS TRASTORNOS MENOPÁUSICOS Y PORMENOPÁUSICOS</t>
  </si>
  <si>
    <t>TRASTORNOS MENOPÁUSICOS Y POSMENOPÁUSICOS SIN  ESPECIFICACIÓN</t>
  </si>
  <si>
    <t>ESTERILIDAD DE LA MUJER: ASOCIADA CON ANOVULACIÓN</t>
  </si>
  <si>
    <t>ESTERILIDAD DE LA MUJER: DE ORIGEN HIPOTALAMOHIPOFISARIO</t>
  </si>
  <si>
    <t>ESTERILIDAD DE LA MUJER: DE ORIGEN TUBARIO</t>
  </si>
  <si>
    <t>ESTERILIDAD DE LA MUJER: DE ORIGEN UTERINO</t>
  </si>
  <si>
    <t>ESTERILIDAD DE LA MUJER: DE ORIGEN VAGINAL O CERVICOUTERINO</t>
  </si>
  <si>
    <t>ESTERILIDAD DE LA MUJER DE OTRO ORIGEN ESPECIFICADO</t>
  </si>
  <si>
    <t>ESTERILIDAD DE LA MUJER DE ORIGEN NO ESPECIFICADO</t>
  </si>
  <si>
    <t>OTROS TRASTORNOS DE LOS ÓRGANOS GENITALES FEMENINOS:  HEMATOCELE DE LA MUJER</t>
  </si>
  <si>
    <t>OTROS TRASTORNOS DE LOS ÓRGANOS GENITALES FEMENINOS:  HIDROCELE DEL CONDUCTO DE</t>
  </si>
  <si>
    <t>OTROS TRASTORNOS DE LOS ÓRGANOS GENITALES FEMENINOS</t>
  </si>
  <si>
    <t>OTROS TRASTORNOS DE LOS ÓRGANOS GENITALES FEMENINOS SIN ESPECIFICACIÓN</t>
  </si>
  <si>
    <t>MOLA HIDATIFORME</t>
  </si>
  <si>
    <t>OTRO PRODUCTO ANORMAL DE LA CONCEPCIÓN</t>
  </si>
  <si>
    <t>ABORTO RETENIDO</t>
  </si>
  <si>
    <t>EMBARAZO ABDOMINAL</t>
  </si>
  <si>
    <t>EMBARAZO TUBARIO</t>
  </si>
  <si>
    <t>EMBARAZO OVÁRICO</t>
  </si>
  <si>
    <t>OTRO EMBARAZO ECTÓPICO</t>
  </si>
  <si>
    <t>EMBARAZO ECTÓPICO SIN ESPECIFICACIÓN</t>
  </si>
  <si>
    <t>ABORTO ESPONTÁNEO COMPLICADO POR INFECCIÓN DEL TRACTO GENITAL Y DE LA PELVIS</t>
  </si>
  <si>
    <t>ABORTO ESPONTÁNEO COMPLICADO POR HEMORRAGIA EXCESIVA O TARDÍA</t>
  </si>
  <si>
    <t>ABORTO ESPONTÁNEO COMPLICADO POR TRAUMA DE LOS ÓRGANOS Y TEJIDOS PELVIANOS</t>
  </si>
  <si>
    <t>ABORTO ESPONTÁNEO COMPLICADO POR INSUFICIENCIA RENAL</t>
  </si>
  <si>
    <t>ABORTO ESPONTÁNEO COMPLICADO POR TRASTORNO METABÓLICO</t>
  </si>
  <si>
    <t>ABORTO ESPONTÁNEO COMPLICADO POR COLAPSO  CIRCULATORIO</t>
  </si>
  <si>
    <t>ABORTO ESPONTÁNEO COMPLICADO POR EMBOLIA</t>
  </si>
  <si>
    <t>ABORTO ESPONTÁNEO COMPLICADO POR OTRAS AFECCIONES ESPECIFICADAS</t>
  </si>
  <si>
    <t>ABORTO ESPONTÁNEO COMPLICADO POR AFECCIÓN NO ESPECIFICADA</t>
  </si>
  <si>
    <t>ABORTO ESPONTÁNEO SIN MENCIÓN DE COMPLICACIÓN</t>
  </si>
  <si>
    <t>ABORTO INDUCIDO LEGALMENTE COMPLICADO POR INFECCIÓN DEL TRACTO GENITAL Y DE LA P</t>
  </si>
  <si>
    <t>ABORTO INDUCIDO LEGALMENTE COMPLICADO POR HEMORRAGIA EXCESIVA O TARDÍA</t>
  </si>
  <si>
    <t>ABORTO INDUCIDO LEGALMENTE COMPLICADO POR TRAUMA DE LOS ÓRGANOS Y TEJIDOS PELVIA</t>
  </si>
  <si>
    <t>ABORTO INDUCIDO LEGALMENTE COMPLICADO POR INSUFICIENCIA RENAL</t>
  </si>
  <si>
    <t>ABORTO INDUCIDO LEGALMENTE COMPLICADO POR TRASTORNO METABÓLICO</t>
  </si>
  <si>
    <t>ABORTO INDUCIDO LEGALMENTE COMPLICADO POR COLAPSO CIRCULATORIO</t>
  </si>
  <si>
    <t>ABORTO INDUCIDO LEGALMENTE COMPLICADO POR EMBOLIA</t>
  </si>
  <si>
    <t>ABORTO INDUCIDO LEGALMENTE COMPLICADO POR OTRAS AFECCIONES ESPECIFICADAS</t>
  </si>
  <si>
    <t>ABORTO INDUCIDO LEGALMENTE COMPLICADO POR AFECCIÓN NO ESPECIFICADAS</t>
  </si>
  <si>
    <t>ABORTO INDUCIDO LEGALMENTE SIN MENCIÓN DE COMPLICACIÓN</t>
  </si>
  <si>
    <t>ABORTO INDUCIDO ILEGALMENTE COMPLICADO POR INFECCIÓN DEL TRACTO GENITAL Y DE LA</t>
  </si>
  <si>
    <t>ABORTO INDUCIDO ILEGALMENTE COMPLICADO POR HEMORRAGIA EXCESIVA O TARDÍA</t>
  </si>
  <si>
    <t>ABORTO INDUCIDO ILEGALMENTE COMPLICADO POR TRAUMA DE LOS ÓRGANOS Y TEJIDOS PELVI</t>
  </si>
  <si>
    <t>ABORTO INDUCIDO ILEGALMENTE COMPLICADO POR INSUFICIENCIA RENAL</t>
  </si>
  <si>
    <t>ABORTO INDUCIDO ILEGALMENTE COMPLICADO POR TRASTORNO METABÓLICO</t>
  </si>
  <si>
    <t>ABORTO INDUCIDO ILEGALMENTE COMPLICADO POR COLAPSO CIRCULATORIO</t>
  </si>
  <si>
    <t>ABORTO INDUCIDO ILEGALMENTE COMPLICADO POR EMBOLIA</t>
  </si>
  <si>
    <t>ABORTO INDUCIDO ILEGALMENTE COMPLICADO POR OTRAS AFECCIONES ESPECIFICADAS</t>
  </si>
  <si>
    <t>ABORTO INDUCIDO ILEGALMENTE COMPLICADO POR AFECCIÓN NO ESPECIFICADA</t>
  </si>
  <si>
    <t>ABORTO INDUCIDO ILEGALMENTE SIN MENCIÓN DE COMPLICACIÓN</t>
  </si>
  <si>
    <t>ABORTO NO ESPECIFICADO COMPLICADO POR INFECCIÓN DEL TRACTO GENITAL Y DE LA PELVI</t>
  </si>
  <si>
    <t>ABORTO NO ESPECIFICADO COMPLICADO POR HEMORRAGIA EXCESIVA O TARDÍA</t>
  </si>
  <si>
    <t>ABORTO NO ESPECIFICADO COMPLICADO POR TRAUMA DE LOS ÓRGANOS Y TEJIDOS PELVIANOS</t>
  </si>
  <si>
    <t>ABORTO NO ESPECIFICADO COMPLICADO POR INSUFICIENCIA RENAL</t>
  </si>
  <si>
    <t>ABORTO NO ESPECIFICADO COMPLICADO POR TRASTORNO METABÓLICO</t>
  </si>
  <si>
    <t>ABORTO NO ESPECIFICADO COMPLICADO POR COLAPSO CIRCULATORIO</t>
  </si>
  <si>
    <t>ABORTO NO ESPECIFICADO COMPLICADO POR EMBOLIA</t>
  </si>
  <si>
    <t>ABORTO NO ESPECIFICADO COMPLICADO POR OTRAS AFECCIONES ESPECIFICADAS</t>
  </si>
  <si>
    <t>ABORTO NO ESPECIFICADO COMPLICADO POR AFECCIÓN NO ESPECIFICADA</t>
  </si>
  <si>
    <t>ABORTO NO ESPECIFICADO SIN MENCIÓN DE COMPLICACIÓN</t>
  </si>
  <si>
    <t>INTENTO FALLIDO DE ABORTO COMPLICADO POR INFECCIÓN DEL TRACTO GENITAL Y DE LA PE</t>
  </si>
  <si>
    <t>INTENTO FALLIDO DE ABORTO COMPLICADO POR HEMORRAGIA EXCESIVA O TARDÍA</t>
  </si>
  <si>
    <t>INTENTO FALLIDO DE ABORTO COMPLICADO POR TRAUMA DE LOS ÓRGANOS Y TEJIDOS PELVIAN</t>
  </si>
  <si>
    <t>INTENTO FALLIDO DE ABORTO COMPLICADO POR INSUFICIENCIA RENAL</t>
  </si>
  <si>
    <t>INTENTO FALLIDO DE ABORTO COMPLICADO POR TRASTORNO METABÓLICO</t>
  </si>
  <si>
    <t>INTENTO FALLIDO DE ABORTO COMPLICADO POR COLAPSO CIRCULATORIO</t>
  </si>
  <si>
    <t>INTENTO FALLIDO DE ABORTO COMPLICADO POR EMBOLIA</t>
  </si>
  <si>
    <t>INTENTO FALLIDO DE ABORTO COMPLICADO POR OTRAS AFECCIONES ESPECIFICADAS</t>
  </si>
  <si>
    <t>INTENTO FALLIDO DE ABORTO COMPLICADO POR AFECCION NO ESPECIFICADA</t>
  </si>
  <si>
    <t>INTENTO FALLIDO DE ABORTO  SIN MENCIÓN DE COMPLICACIÓN</t>
  </si>
  <si>
    <t>COMPLICACIONES CONSECUTIVAS AL ABORTO A LA  GESTACIÓN ECTÓPICA Y AL EMBARAZO MOL</t>
  </si>
  <si>
    <t>TRAUMA DE ÓRGANOS Y TEJIDOS DE LA PELVIS</t>
  </si>
  <si>
    <t>OTRAS COMPLICACIONES ESPECIFICADAS CONSECUTIVAS AL ABORTO A LA GESTACIÓN ECTÓPIC</t>
  </si>
  <si>
    <t>COMPLICACIÓN NO ESPECIFICADA CONSECUTIVA A AFECCIONES CLASIFICABLES EN EMBARAZO</t>
  </si>
  <si>
    <t>HEMORRAGIA PRECOZ DEL EMBARAZO: AMENAZA DE ABORTO</t>
  </si>
  <si>
    <t>HEMORRAGIA PRECOZ DEL EMBARAZO: OTRA HEMORRAGIA PRECOZ DEL EMBARAZO</t>
  </si>
  <si>
    <t>HEMORRAGIA PRECOZ DEL EMBARAZO SIN ESPECIFICACIÓN</t>
  </si>
  <si>
    <t>PLACENTA PREVIA SIN HEMORRAGIA</t>
  </si>
  <si>
    <t>HEMORRAGIA DEBIDA A PLACENTA PREVIA</t>
  </si>
  <si>
    <t>DESPRENDIMIENTO PREMATURO DE LA PLACENTA</t>
  </si>
  <si>
    <t>HEMORRAGIA ANTEPARTO ASOCIADA CON DEFECTOS DE LA COAGULACIÓN</t>
  </si>
  <si>
    <t>OTRAS HEMORRAGIAS ANTEPARTO</t>
  </si>
  <si>
    <t>HEMORAGIA ANTEPARTO DE CAUSA NO ESPECIFICADA</t>
  </si>
  <si>
    <t>HIPERTENSIÓN ESENCIAL BENIGNA CUANDO COMPLICA EL EMBARAZO EL PARTO Y EL PUERPERI</t>
  </si>
  <si>
    <t>HIPERTENSIÓN SECUNDARIA A ENFERMEDAD RENAL CUANDO COMPLICA EL EMBARAZO PARTO Y P</t>
  </si>
  <si>
    <t>OTRA HIPERTENSIÓN PREEXISTENTE CUANDO COMPLICA EL EMBARAZO PARTO Y PUERPERIO</t>
  </si>
  <si>
    <t>HIPERTENSIÓN TRANSITORIA DEL EMBARAZO</t>
  </si>
  <si>
    <t>PREECLAMPSIA LEVE O NO CALIFICADA</t>
  </si>
  <si>
    <t>PEECLAMPSIA GRAVE</t>
  </si>
  <si>
    <t>ECLAMPSIA</t>
  </si>
  <si>
    <t>PRECLAMPSIA O ECLAMPSIA SUPERPUESTA A HIPERTENSIÓN PREEXISTENTE</t>
  </si>
  <si>
    <t>HIPERTENSIÓN QUE COMPLICA EL EMBARAZO EL PARTO Y EL PUERPERIO SIN ESPECIFICACIÓN</t>
  </si>
  <si>
    <t>HIPEREMESIS GRAVÍDICA LEVE</t>
  </si>
  <si>
    <t>HIPEREMESIS GRAVÍDICA CON TRASTORNO METABÓLICO</t>
  </si>
  <si>
    <t>HIPEREMESIS GRAVÍDICA TARDÍA</t>
  </si>
  <si>
    <t>OTRA HIPEREMESIS QUE COMPLICA EL EMBARAZO</t>
  </si>
  <si>
    <t>VÓMITOS NO ESPECIFICADOS DEL EMBARAZO</t>
  </si>
  <si>
    <t>AMENAZA DE PARTO PREMATURO</t>
  </si>
  <si>
    <t>PARTO PREMATURO</t>
  </si>
  <si>
    <t>EMBARAZO PROLONGADO</t>
  </si>
  <si>
    <t>OTRAS COMPLICACIONES DEL EMBARAZO NO CLASIFICADAS EN OTRA PARTE:  FETO PAPIRÁCEO</t>
  </si>
  <si>
    <t>EDEMA O EXCESIVO AUMENTO DE PESO DURANTE EL EMBARAZO SIN MENCIÓN DE HIPERTENSIÓN</t>
  </si>
  <si>
    <t>ENFERMEDAD RENAL DEL EMBARAZO SIN ESPECIFICACIÓN Y SIN MENCIÓN DE HIPERTENSIÓN</t>
  </si>
  <si>
    <t>ABORTADORA HABITUAL</t>
  </si>
  <si>
    <t>NEURITIS PERIFÉRICA EN EL EMBARAZO</t>
  </si>
  <si>
    <t>BACTERIURIA ASINTOMÁTICA DEL EMBARAZO</t>
  </si>
  <si>
    <t>INFECCIONES DEL APARATO GENITOURINARIO EN EL EMBARAZO</t>
  </si>
  <si>
    <t>TRASTORNOS DEL HÍGADO EN EL EMBARAZO</t>
  </si>
  <si>
    <t>OTRAS COMPLICACIONES ESPECIFICADAS DEL EMBARAZO</t>
  </si>
  <si>
    <t>COMPLICACIÓN NO ESPECIFICADA DEL EMBARAZO</t>
  </si>
  <si>
    <t>ENFERMEDADES INFECCIOSAS Y PARASITARIAS DE LA MADRE, CLASIFICABLES EN OTRA PARTE</t>
  </si>
  <si>
    <t>OTRAS ENFERMEDADES VÍRICAS DE LA MADRE, CLASIFICABLES EN OTRA PARTE, CUANDO COMP</t>
  </si>
  <si>
    <t>OTRAS ENFERMEDADES ESPECIFICADAS INFECCIOSAS Y PARASITARIAS DE LA MADRE, CLASIFI</t>
  </si>
  <si>
    <t>OTRAS ENFERMEDADES NO ESPECIFICADAS INFECCIOSAS Y PARASITARIAS DE LA MADRE, CLAS</t>
  </si>
  <si>
    <t>OTRAS AFECCIONES MATERNAS CONCURRENTES CLASIFICABLES EN OTRA PARTE, CUANDO COMPL</t>
  </si>
  <si>
    <t>OTRAS AFECCIONES MATERNAS CONCURRENTES EN OTRA PARTE CUANDO COMPLICAN EL EMBARAZ</t>
  </si>
  <si>
    <t>PARTO EN CONDICIONES COMPLETAMENTE NORMALES</t>
  </si>
  <si>
    <t>EMBARAZO DOBLE</t>
  </si>
  <si>
    <t>EMBARAZO TRIPLE</t>
  </si>
  <si>
    <t>EMBARAZO CUÁDRUPLE</t>
  </si>
  <si>
    <t>OTRO EMBARAZO MÚLTIPLE</t>
  </si>
  <si>
    <t>EMBARAZO MÚLTIPLE SIN ESPECIFICACIÓN</t>
  </si>
  <si>
    <t>POSICIÓN Y PRESENTACIÓN ANORMALES DEL FETO: PRESENTACIÓN INESTABLE</t>
  </si>
  <si>
    <t>POSICIÓN Y PRESENTACIÓN ANORMALES DEL FETO: PRESENTACIÓN DE NALGAS Y OTRA ANORMA</t>
  </si>
  <si>
    <t>POSICIÓN Y PRESENTACIÓN ANORMALES DEL FETO: PRESENTACIÓN DE NALGAS SIN MENCIÓN D</t>
  </si>
  <si>
    <t>POSICIÓN Y PRESENTACIÓN ANORMALES DEL FETO: PRESENTACIÓN TRANSVERSA U OBLICUA</t>
  </si>
  <si>
    <t>POSICIÓN Y PRESENTACIÓN ANORMALES DEL FETO: PRESENTACIÓN DE CARA O DE FRENTE</t>
  </si>
  <si>
    <t>POSICIÓN Y PRESENTACIÓN ANORMALES DEL FETO: POSICIÓN Y PRESENTACIÓN ANORMALES DE</t>
  </si>
  <si>
    <t>EMBARAZO MÚLTIPLE CON PRESENTACIÓN ANÓMALA DE UN FETO O MÁS</t>
  </si>
  <si>
    <t>POSICIÓN Y PRESENTACIÓN ANORMALES DEL FETO: PROLAPSO DEL BRAZO</t>
  </si>
  <si>
    <t>OTRAS POSICIONES Y PRESENTACIÓN ANORMALES DEL FETO</t>
  </si>
  <si>
    <t>POSICIÓN Y PRESENTACIÓN ANORMALES DEL FETO SIN ESPECIFICACIÓN</t>
  </si>
  <si>
    <t>DESPROPORCION: ANORMALIDAD NOTABLE DE LA PELVIS ÓSEA SIN ESPECIFICACIÓN ADICIONA</t>
  </si>
  <si>
    <t>DESPROPORCION: ESTRECHEZ GENERAL DE LA PELVIS</t>
  </si>
  <si>
    <t>DESPROPORCION: DISMINUCIÓN DEL ESTRECHO SUPERIOR DE LA PELVIS</t>
  </si>
  <si>
    <t>DESPROPORCION: DISMINUCIÓN DEL ESTRECHO  INFERIOR DE LA PELVIS</t>
  </si>
  <si>
    <t>DESPROPORCIÓN FETOPELVIANA</t>
  </si>
  <si>
    <t>DESPROPORCIÓN POR FETO INUSITADAMENTE GRANDE</t>
  </si>
  <si>
    <t>DESPROPORCIÓN POR FETO HIDROCEFÁLICO</t>
  </si>
  <si>
    <t>DESPROPORCIÓN POR OTRA ANORMALIDAD DEL FETO</t>
  </si>
  <si>
    <t>DESPORPORCIÓN DEBIDA A OTRAS CAUSAS</t>
  </si>
  <si>
    <t>DESPROPORCIÓN SIN ESPECIFICACIÓN</t>
  </si>
  <si>
    <t>ANOMALÍAS CONGÉNITAS DEL ÚTERO MENCIONADAS DURANTE EL EMBARAZO, PARTO Y PUERPERI</t>
  </si>
  <si>
    <t>TUMORES DEL CUERPO DEL ÚTERO MENCIONADAS DURANTE EL EMBARAZO, PARTO Y PUERPERIO</t>
  </si>
  <si>
    <t>CICATRIZ UTERINA DEBIDA A CIRUGÍA PREVIA MENCIONADAS DURANTE EL EMBARAZO, PARTO</t>
  </si>
  <si>
    <t>RETROVERSIÓN E INCARCERACIÓN DEL ÚTERO GRÁVIDO MENCIONADA DURANTE EL EMBARAZO, P</t>
  </si>
  <si>
    <t>OTRAS ANORMALIDADES DE LA FORMA O DE LA POSICIÓN DEL ÚTERO GRÁVIDO Y DE LOS ÓRGA</t>
  </si>
  <si>
    <t>INCOMPETENCIA DEL CUELLO DEL ÚTERO MENCIONADA DURANTE EL EMBARAZO, PARTO Y PUERP</t>
  </si>
  <si>
    <t>OTRAS ANORMALIDADES CONGÉNITAS O ADQUIRIDAS DEL CUELLO DEL ÚTERO MENCIONADAS DUR</t>
  </si>
  <si>
    <t>ANORMALIDADES CONGÉNITAS O ADQUIRIDAS DE LA VAGINA MENCIONADAS DURANTE EL EMBARA</t>
  </si>
  <si>
    <t>ANORMALIDADES CONGÉNITAS O ADQUIRIDAS DE LA VULVA MENCIONADAS DURANTE EL EMBARAZ</t>
  </si>
  <si>
    <t>ANORMALIDADES DE LOS ÓRGANOS Y TEJIDOS BLANDOS DE LA PELVIS MENCIONADAS DURANTE</t>
  </si>
  <si>
    <t>ANOMALÍAS DEL SISTEMA NERVIOSO CENTRAL DEL FETO</t>
  </si>
  <si>
    <t>ANOMALÍA CROMOSÓMICA DEL FETO</t>
  </si>
  <si>
    <t>ENFERMEDAD HEREDITARIA DE LA FAMILIA CON POSIBILIDAD DE AFECTAR AL FETO</t>
  </si>
  <si>
    <t>SOSPECHA DE LESIÓN EN EL FETO POR ENFERMEDAD VÍRICA DE LA MADRE</t>
  </si>
  <si>
    <t>SOSPECHA DE LESIÓN EN EL FETO POR ENFERMEDAD DE OTRO TIPO EN LA MADRE</t>
  </si>
  <si>
    <t>SOSPECHA DE LESIÓN EN EL FETO CAUSADA POR DROGAS</t>
  </si>
  <si>
    <t>SOSPECHA DE LESIÓN AL FETO CAUSADA POR RADIACIÓN</t>
  </si>
  <si>
    <t>OTRAS ANORMALIDADES FETALES CONFIRMADAS O PRESUNTAS, NO CLASIFICADAS EN OTRA PAR</t>
  </si>
  <si>
    <t>ANORMALIDAD FETAL CONFIRMADA O PRESUNTA QUE AFECTE LA ATENCIÓN A LA MADRE, SIN E</t>
  </si>
  <si>
    <t>HEMORRAGIA FETOMATERNA</t>
  </si>
  <si>
    <t>OTROS PROBLEMAS FETALES O PLACENTARIOS QUE AFECTEN LA ATENCIÓN A LA MADRE: ISOSE</t>
  </si>
  <si>
    <t>SUFRIMIENTO FETAL</t>
  </si>
  <si>
    <t>MUERTE INTREUTERINA</t>
  </si>
  <si>
    <t>DESARROLLO FETAL DEFICIENTE</t>
  </si>
  <si>
    <t>DESARROLLO FETAL EXCESIVO</t>
  </si>
  <si>
    <t>OTRAS AFECCIONES DE LA PLACENTA</t>
  </si>
  <si>
    <t>OTROS PROBLEMAS FETALES O PLACENTARIOS QUE AFECTEN LA ATENCIÓN A LA MADRE</t>
  </si>
  <si>
    <t>OTROS PROBLEMAS FETALES O PLACENTARIOS QUE AFECTEN LA ATENCIÓN A LA MADRE SIN ES</t>
  </si>
  <si>
    <t>HIDRAMNIOS</t>
  </si>
  <si>
    <t>OLIGOHIDRAMNIOS</t>
  </si>
  <si>
    <t>RUPTURA PREMATURA DE MEMBRANAS</t>
  </si>
  <si>
    <t>PARTO RETARDADO DESPUÉS DE LA RUPTURA DE LAS MEMBRANAS ESPONTÁNEA O NO ESPECIFIC</t>
  </si>
  <si>
    <t>PARTO RETARDADO LUEGO DE LA RUPTURA ARTIFICIAL DELAS MEMBRANAS</t>
  </si>
  <si>
    <t>INFECCIÓN DE LA CAVIDAD AMNIÓTICA</t>
  </si>
  <si>
    <t>OTROS PROBLEMAS ASOCIADOS CON LAS MEMBRANAS Y LA CAVIDAD AMNIÓTICA</t>
  </si>
  <si>
    <t>OTROS PROBLEMAS ASOCIADOS CON LAS MEMBRANAS Y LA CAVIDAD AMNIÓTICA SIN  ESPECIFI</t>
  </si>
  <si>
    <t>OTRAS INDICACIONES PARA ASISTENCIA O INTERVENCIÓN RELACIONADAS CON EL TRABAJO Y</t>
  </si>
  <si>
    <t>PARTO OBSTRUIDO: OBSTRUCCIÓN CAUSADA POR MALA POSICIÓN DEL FETO AL INICIO DEL TR</t>
  </si>
  <si>
    <t>PARTO OBSTRUIDO: OBSTRUCCIÓN CAUSADA POR LA PELVIS ÓSEA</t>
  </si>
  <si>
    <t>PARTO OBSTRUIDO: OBSTRUCCIÓN CAUSADA POR ANORMALIDAD DE LOS TEJIDOS BLANDOS DE L</t>
  </si>
  <si>
    <t>PARTO OBSTRUIDO: DETENCIÓN PROFUNDA EN TRANSVERSA Y POSICIÓN OCCIPITOPOSTERIOR U</t>
  </si>
  <si>
    <t>PARTO OBSTRUIDO: DISTOCIA DE HOMBROS</t>
  </si>
  <si>
    <t>PARTO OBSTRUIDO: DISTOCIA GEMELAR</t>
  </si>
  <si>
    <t>PARTO OBSTRUIDO: FRACASO DE LA PRUEBA DEL TRABAJO SIN ESPECIFICACIÓN</t>
  </si>
  <si>
    <t>PARTO OBSTRUIDO: FRACASO DEL FÓRCEPS O DE LA VENTOSA EXTRACTORA SIN ESPECIFICACI</t>
  </si>
  <si>
    <t>OTRO PARTO OBSTRUIDO</t>
  </si>
  <si>
    <t>PARTO OBSTRUIDO SIN ESPECIFICACIÓN</t>
  </si>
  <si>
    <t>ANORMALIDAD DINÁMICA DEL TRABAJO DEL PARTO: INERCIA UTERINA PRIMARIA</t>
  </si>
  <si>
    <t>ANORMALIDAD DINÁMICA DEL TRABAJO DEL PARTO: INERCIA UTERINA SECUNDARIA</t>
  </si>
  <si>
    <t>ANORMALIDAD DINÁMICA DEL TRABAJO DEL PARTO: OTRA INERCIA UTERINA Y LA NO ESPECIF</t>
  </si>
  <si>
    <t>ANORMALIDAD DINÁMICA DEL TRABAJO DEL PARTO: TRABAJO PRECIPITADO</t>
  </si>
  <si>
    <t>ANORMALIDAD DINÁMICA DEL TRABAJO DEL PARTO: CONTRACCIONES UTERINAS HIPERTÓNICAS</t>
  </si>
  <si>
    <t>ANORMALIDAD DINÁMICA DEL TRABAJO DEL PARTO SIN ESPECIFICACIÓN</t>
  </si>
  <si>
    <t>TRABAJO PROLONGADO: PROLONGACIÓN DEL PRIMER PERÍODO</t>
  </si>
  <si>
    <t>TRABAJO PROLONGADO SIN ESPECIFICACIÓN</t>
  </si>
  <si>
    <t>TRABAJO PROLONGADO: PROLONGACIÓN DEL SEGUNDO PERÍODO</t>
  </si>
  <si>
    <t>TRABAJO PROLONGADO: EXPULSIÓN RETARDADA DEL SEGUNDO GEMELO, TRIPLETO, ETC.</t>
  </si>
  <si>
    <t>COMPLICACIONES RELACIONADAS CON EL CORDÓN UMBILICAL: PRESENTACIÓN DEL CORDÓN</t>
  </si>
  <si>
    <t>COMPLICACIONES RELACIONADAS CON EL CORDÓN UMBILICAL: CIRCULAR DEL CORDÓN ALREDED</t>
  </si>
  <si>
    <t>OTRAS FORMAS ESPECIFICADAS Y LA NO ESPECIFICADA DE ENREDAMIENTO DEL CORDÓN CON C</t>
  </si>
  <si>
    <t>OTRAS FORMAS ESPECIFICADAS Y LAS NO ESPECIFICADAS DE ENROLLAMIENTO DEL CORDÓN SI</t>
  </si>
  <si>
    <t>COMPLICACIONES RELACIONADAS CON EL CORDÓN UMBILICAL: CORDÓN UMBILICAL CORTO</t>
  </si>
  <si>
    <t>COMPLICACIONES RELACIONADAS CON EL CORDÓN UMBILICAL: VASA PREVIA</t>
  </si>
  <si>
    <t>LESIONES VASCULARES DEL CORDÓN UMBILICAL</t>
  </si>
  <si>
    <t>OTRAS COMPLICACIONES RELACIONADAS CON EL CORDÓN UMBILICAL</t>
  </si>
  <si>
    <t>COMPLICACIONES RELACIONADAS CON EL CORDÓN UMBILICAL SIN ESPECIFICACIÓN</t>
  </si>
  <si>
    <t>TRAUMATISMO DEL PERINEO Y DE LA VULVA DURANTE EL PARTO: DESGARRO PERINEAL DE PRI</t>
  </si>
  <si>
    <t>TRAUMATISMO DEL PERINEO Y DE LA VULVA DURANTE EL PARTO: DESGARRO PERINEAL DE SEG</t>
  </si>
  <si>
    <t>TRAUMATISMO DEL PERINEO Y DE LA VULVA DURANTE EL PARTO: DESGARRO PERINEAL DE TER</t>
  </si>
  <si>
    <t>TRAUMATISMO DEL PERINEO Y DE LA VULVA DURANTE EL PARTO: DESGARRO PERINEAL DE CUA</t>
  </si>
  <si>
    <t>TRAUMATISMO DEL PERINEO Y DE LA VULVA DURANTE EL PARTO: DESGARRO PERINEAL DE GRA</t>
  </si>
  <si>
    <t>TRAUMATISMO DEL PERINEO Y DE LA VULVA DURANTE EL PARTO: HEMATOMA VULVAR O PERINE</t>
  </si>
  <si>
    <t>OTRO TRAUMATISMO DEL PERINEO Y DE LA VULVA DURANTE EL PARTO</t>
  </si>
  <si>
    <t>TRAUMATISMO DEL PERINEO Y DE LA VULVA DURANTE EL PARTO SIN ESPECIFICACIÓN</t>
  </si>
  <si>
    <t>RUPTURA DEL ÚTERO ANTES DEL INICIO DEL TRABAJO DEL PARTO</t>
  </si>
  <si>
    <t>RUPTURA DEL ÚTERO DURANTE EL TRABAJO DEL PARTO O DESPUÉS</t>
  </si>
  <si>
    <t>OTRO TRAUMA OBSTÉTRICO: INVERSIÓN DEL ÚTERO</t>
  </si>
  <si>
    <t>OTRO TRAUMA OBSTÉTRICO: DESGARRO DEL CUELLO DEL ÚTERO</t>
  </si>
  <si>
    <t>OTRO TRAUMA OBSTÉTRICO: DESGARRO VAGINAL ALTO</t>
  </si>
  <si>
    <t>OTRO TRAUMA OBSTÉTRICO: TRAUMATISMO DE OTROS ÓRGANOS PELVIANOS</t>
  </si>
  <si>
    <t>OTRO TRAUMA OBSTÉTRICO: TRAUMATISMO DE LAS ARTICULACIONES Y LIGAMENTOS PELVIANOS</t>
  </si>
  <si>
    <t>OTRO TRAUMA OBSTÉTRICO: HEMATOMA PELVIANO</t>
  </si>
  <si>
    <t>OTRO TRAUMA OBSTÉTRICO</t>
  </si>
  <si>
    <t>OTRO TRAUMA OBSTÉTRICO SIN ESPECIFICACIÓN</t>
  </si>
  <si>
    <t>HEMORRAGIA DEL TERCER PERÍODO DEL PARTO</t>
  </si>
  <si>
    <t>OTRA HEMORRAGIA POSPARTO INMEDIATA</t>
  </si>
  <si>
    <t>HEMORRAGIA POSPARTO RETARDADA O SECUNDARIA</t>
  </si>
  <si>
    <t>DEFICIENCIAS DE LA COAGULACIÓN EN EL POSPARTO</t>
  </si>
  <si>
    <t>RETENCIÓN DE LA PLACENTE SIN HEMORRAGIA</t>
  </si>
  <si>
    <t>RETENCIÓN DE FRAGMENTOS DE LA PLACENTA O DE LAS MEMBRANAS SIN HEMORRAGIA</t>
  </si>
  <si>
    <t>COMPLICACIONES DE LA ADMINISTRACIÓN DE ANESTÉSICOS U OTROS SEDANTES DURANTE EL T</t>
  </si>
  <si>
    <t>OTRAS COMPLICACIONES DE LA ADMINISTRACIÓN DE ANESTÉSICOS U OTROS SEDANTES DURANT</t>
  </si>
  <si>
    <t>OTRAS COMPLICACIONES DEL TRABAJO Y EL PARTO NO CLASIFICADAS EN OTRA PARTE: AGOTA</t>
  </si>
  <si>
    <t>COLAPSO CIRCULATORIO DURANTE EL TRABAJO, EL PARTO O DESPUÉS</t>
  </si>
  <si>
    <t>OTRAS COMPLICACIONES DEL TRABAJO Y EL PARTO NO CLASIFICADAS EN OTRA PARTE: SÍNDR</t>
  </si>
  <si>
    <t>INSUFICIENCIA RENAL AGUDA CONSECUTIVA AL TRABAJO Y AL PARTO</t>
  </si>
  <si>
    <t>OTRAS COMPLICACIONES DEL TRABAJO Y EL PARTO NO CLASIFICADAS EN OTRA PARTE: OTRAS</t>
  </si>
  <si>
    <t>PARTO CON FÓRCEPS O VENTOSA SIN MENCIÓN DE INDICACIÓN</t>
  </si>
  <si>
    <t>OTRAS COMPLICACIONES DEL TRABAJO Y EL PARTO NO CLASIFICADAS EN OTRA PARTE: EXTRA</t>
  </si>
  <si>
    <t>PARTO POR CESÁREA SIN MENCIÓN DE INDICACIÓN</t>
  </si>
  <si>
    <t>OTRAS COMPLICACIONES DEL TRABAJO Y EL PARTO NO CLASIFICADAS EN OTRA PARTE</t>
  </si>
  <si>
    <t>OTRAS COMPLICACIONES DEL TRABAJO Y EL PARTO NO CLASIFICADAS EN OTRA PARTE SIN ES</t>
  </si>
  <si>
    <t>SEPSIS PUERPERAL IMPORTANTE</t>
  </si>
  <si>
    <t>COMPLICACIONES VENOSAS DEL EMBARAZO Y DEL PUERPERIO: VENAS VARICOSAS DE LOS MIEM</t>
  </si>
  <si>
    <t>COMPLICACIONES VENOSAS DEL EMBARAZO Y DEL PUERPERIO: VENAS VARICOSAS DE LA VULVA</t>
  </si>
  <si>
    <t>TROMBOFLEBITIS SUPERFICIAL</t>
  </si>
  <si>
    <t>COMPLICACIONES VENOSAS DEL EMBARAZO Y DEL PUERPERIO: FLEBOTROMBOSIS PROFUNDA ANT</t>
  </si>
  <si>
    <t>COMPLICACIONES VENOSAS DEL EMBARAZO Y DEL PUERPERIO: FLEBOTROMBOSIS PROFUNDA POS</t>
  </si>
  <si>
    <t>OTRA FLEBITIS O TROMBOSIS VENOSA</t>
  </si>
  <si>
    <t>OTRAS COMPLICACIONES VENOSAS DEL EMBARAZO Y DEL PUERPERIO</t>
  </si>
  <si>
    <t>COMPLICACIONES VENOSAS DEL EMBARAZO Y DEL PUERPERIO SIN ESPECIFICACIÓN</t>
  </si>
  <si>
    <t>PIREXIA PUERPERAL DE ORIGEN DESCONOCIDO</t>
  </si>
  <si>
    <t>EMBOLIA PULMONAR OBSTÉTRICA</t>
  </si>
  <si>
    <t>EMBOLIA DE LÍQUIDO AMNIÓTICO</t>
  </si>
  <si>
    <t>EMBOLIA OBSTÉTRICA DE COÁGULO SANGUÍNEO</t>
  </si>
  <si>
    <t>EMBOLIA OBSTÉTRICA PIÉMICA O SÉPTICA</t>
  </si>
  <si>
    <t>OTRA EMBOLIA PULMONAR OBSTÉTRICA: EMBOLIA GASEOSA</t>
  </si>
  <si>
    <t>TRASTORNOS CEREBROVASCULARES PUERPERALES</t>
  </si>
  <si>
    <t>DEHISCENCIA DE SUTURA DE CESÁREA</t>
  </si>
  <si>
    <t>DEHISCENCIA DE SUTURA PERINEAL</t>
  </si>
  <si>
    <t>OTRAS COMPLICACIONES DE LAS HERIDAS QUIRÚRGICAS OBSTÉTRICAS</t>
  </si>
  <si>
    <t>PÓLIPO PLACENTARIO</t>
  </si>
  <si>
    <t>OTRAS COMPLICACIONES Y LA NO ESPECIFICADA DEL PUERPERIO NO CLASIFICADAS EN OTRA</t>
  </si>
  <si>
    <t>INFECCIONES DE LA MAMA Y DEL PEZÓN ASOCIADAS CON EL PARTO: INFECCIONES DEL PEZÓN</t>
  </si>
  <si>
    <t>INFECCIONES DE LA MAMA Y DEL PEZÓN ASOCIADAS CON EL PARTO: ABSCESO DE LA MAMA</t>
  </si>
  <si>
    <t>MASTITIS NO PURULENTA</t>
  </si>
  <si>
    <t>OTRAS INFECCIONES DE LA MAMA Y DEL PEZÓN ASOCIADAS CON EL PARTO</t>
  </si>
  <si>
    <t>INFECCIONES DE LA MAMA Y DEL PEZÓN ASOCIADAS CON EL PARTO SIN ESPECIFICACIÓN</t>
  </si>
  <si>
    <t>OTROS TRASTORNOS DE LA MAMA ASOCIADOS CON EL PARTO Y TRASTORNOS DE LA LACTANCIA:</t>
  </si>
  <si>
    <t>OTROS TRASTORNOS MAMARIOS Y EL NO ESPECIFICADO</t>
  </si>
  <si>
    <t>SUPRESIÓN DE LA LACTANCIA</t>
  </si>
  <si>
    <t>OTROS TRASTORNOS DE LA LACTANCIA</t>
  </si>
  <si>
    <t>TRASTORNO NO ESPECIFICADO DE LA LACTANCIA</t>
  </si>
  <si>
    <t>CONTROL DE PRIMER EMBARAZO NORMAL</t>
  </si>
  <si>
    <t>CONTROL DE OTRO EMBARAZO NORMAL</t>
  </si>
  <si>
    <t>ESTADO DE EMBARAZO NORMAL INCIDENTAL</t>
  </si>
  <si>
    <t>EMBARAZO DE ALTO RIESGO: CON ANTECEDENTE DE INFECUNDIDAD</t>
  </si>
  <si>
    <t>EMBARAZO DE ALTO RIESGO: CON ANTECEDENTE DE ENFERMEDAD TROFOBLÁSTICA</t>
  </si>
  <si>
    <t>EMBARAZO DE ALTO RIESGO: CON ANTECEDENTE DE ABORTO</t>
  </si>
  <si>
    <t>EMBARAZO DE ALTO RIESGO: CON OTROS ANTECEDENTES PATOLÓGICOS DE LA REPRODUCCION</t>
  </si>
  <si>
    <t>EMBARAZO DE ALTO RIESGO: GRAN MULTIPARIDAD U OTROS ANTECEDENTE OBSTÉTRICO</t>
  </si>
  <si>
    <t>EMBARAZO DE ALTO RIESGO: CON OTRO ALTO RIESGO O NO ESPECIFICADO</t>
  </si>
  <si>
    <t>RECIÉN NACIDO SANO: ÚNICO</t>
  </si>
  <si>
    <t>RECIÉN NACIDO SANO: DOBLE, EL OTRO GEMELO NACIDO VIVO</t>
  </si>
  <si>
    <t>RECIÉN NACIDO SANO: DOBLE, EL OTRO GEMELO NACIDO MUERTO</t>
  </si>
  <si>
    <t>RECIÉN NACIDO SANO: DOBLE SIN OTRA ESPECIFICACIÓN</t>
  </si>
  <si>
    <t>RECIÉN NACIDO SANO: OTRO NACIMIENTO MÚLTIPLE, TODOS LOS GEMELOS NACIDOS VIVOS</t>
  </si>
  <si>
    <t>RECIÉN NACIDO SANO: OTRO NACIMIENTO MÚLTIPLE, LOS OTROS GEMELOS NACIDOS MUERTOS</t>
  </si>
  <si>
    <t>RECIÉN NACIDO SANO: OTRO NACIMIENTO MÚLTIPLE, CON UNOS GEMELOS NACIDOS VIVOS Y O</t>
  </si>
  <si>
    <t>RECIÉN NACIDO SANO: OTRO MÚLTIPLE, SIN ESPECIFICACIÓN</t>
  </si>
  <si>
    <t>RECIÉN NACIDO SANO: SIN ESPECIFICACIÓN</t>
  </si>
  <si>
    <t>CONTROL DE LA SALUD DEL LACTANTE O EL NIÑO: EXPÓSITO (RECIEN NACIDO ABANDONADO)</t>
  </si>
  <si>
    <t>CONTROL DE LA SALUD DEL LACTANTE O EL NIÑO: ATENCIÓN A OTRO NIÑO SANO</t>
  </si>
  <si>
    <t>CONTROL DE LA SALUD DEL LACTANTE O EL NIÑO: CONTROL PERIÓDICO DE LA SALUD DEL NI</t>
  </si>
  <si>
    <t>OTRA PERSONA SANA</t>
  </si>
  <si>
    <t>FURÚNCULO DE LA CARA</t>
  </si>
  <si>
    <t>FURÚNCULO DEL CUELLO</t>
  </si>
  <si>
    <t>FURÚNCULO DEL TRONCO</t>
  </si>
  <si>
    <t>FURÚNCULO DEL BRAZO Y DEL ANTEBRAZO</t>
  </si>
  <si>
    <t>FURÚNCULO DE LA MANO</t>
  </si>
  <si>
    <t>FURÚNCULO DE LA REGIÓN GLÚTEA</t>
  </si>
  <si>
    <t>FURÚNCULO DEL MUSLO Y DE LA PIERNA</t>
  </si>
  <si>
    <t>FURÚNCULO DEL PIE</t>
  </si>
  <si>
    <t>FURÚNCULO DE OTRO SITIO ESPECIFICADO</t>
  </si>
  <si>
    <t>FURÚNCULO DE SITIO NO ESPECIFICADO</t>
  </si>
  <si>
    <t>CELULITIS Y ABSCESO DEDO DE LA MANO</t>
  </si>
  <si>
    <t>CELULITIS Y ABSCESO DEDO DEL PIE</t>
  </si>
  <si>
    <t>CELULITIS Y ABSCESO DEDO NO ESPECIFICADO</t>
  </si>
  <si>
    <t>OTRAS CELULITIS Y ABSCESOS DE LA CARA</t>
  </si>
  <si>
    <t>OTRAS CELULITIS Y ABSCESOS DEL CUELLO</t>
  </si>
  <si>
    <t>OTRAS CELULITIS Y ABSCESOS DEL TRONCO</t>
  </si>
  <si>
    <t>OTRAS CELULITIS Y ABSCESOS DEL BRAZO Y DEL ANTEBRAZO</t>
  </si>
  <si>
    <t>OTRAS CELULITIS Y ABSCESOS DE LA MANO EXCEPTO LOS DEDOS</t>
  </si>
  <si>
    <t>OTRAS CELULITIS Y ABSCESOS DE LA REGIÓN GLÚTEA</t>
  </si>
  <si>
    <t>OTRAS CELULITIS Y ABSCESOS DEL MUSLO Y DE LA PIERNA</t>
  </si>
  <si>
    <t>OTRAS CELULITIS Y ABSCESOS DEL  PIE EXCEPTO LOS DEDOS</t>
  </si>
  <si>
    <t>OTRAS CELULITIS Y ABSCESOS DE OTRO SITIO  ESPECIFICADO</t>
  </si>
  <si>
    <t>OTRAS CELULITIS Y ABSCESOS DE SITIO NO ESPECIFICADO</t>
  </si>
  <si>
    <t>LINFADENITIS AGUDA</t>
  </si>
  <si>
    <t>IMPÉTIGO</t>
  </si>
  <si>
    <t>QUISTE PILONIDAL CON ABSCESO</t>
  </si>
  <si>
    <t>QUISTE PILONIDAL SIN MENCIÓN DE ABSCESO</t>
  </si>
  <si>
    <t>OTRAS INFECCIONES LOCALES DE LA PIEL Y DEL TEJIDO CELULAR SUBCUTÁNEO: PIODERMA</t>
  </si>
  <si>
    <t>OTRAS INFECCIONES LOCALES DE LA PIEL Y DEL TEJIDO CELULAR SUBCUTÁNEO: GRANULOMA</t>
  </si>
  <si>
    <t>OTRAS INFECCIONES LOCALES DE LA PIEL Y DEL TEJIDO CELULAR SUBCUTÁNEO</t>
  </si>
  <si>
    <t>OTRAS INFECCIONES LOCALES DE LA PIEL Y DEL TEJIDO CELULAR SUBCUTÁNEO SIN ESPECIF</t>
  </si>
  <si>
    <t>DERMATOSIS ERITEMATO ESCAMOSA</t>
  </si>
  <si>
    <t>ERUPCIÓN CUTÁNEA POR PAÑAL</t>
  </si>
  <si>
    <t>OTRAS DERMATITIS ATÓPICA Y ESTADOS PATOLÓGICOS AFINES</t>
  </si>
  <si>
    <t>DERMATITIS POR DETERGENTES</t>
  </si>
  <si>
    <t>DERMATITIS POR ACEITES Y GRASAS</t>
  </si>
  <si>
    <t>DERMATITIS POR DISOLVENTES</t>
  </si>
  <si>
    <t>DERMATITIS POR DROGAS Y MEDICAMENTOS EN CONTACTO CON LA PIEL</t>
  </si>
  <si>
    <t>DERMATITIS POR OTRAS SUSTANCIAS QUÍMICAS</t>
  </si>
  <si>
    <t>DERMATITIS POR ALIMENTOS  EN CONTACTO CON LA PIEL</t>
  </si>
  <si>
    <t>DERMATITIS POR CONTACTO CON PLANTAS EXCEPTO LAS ALIMENTICIAS</t>
  </si>
  <si>
    <t>DERMATITIS POR RADIACIÓN SOLAR</t>
  </si>
  <si>
    <t>DERMATITIS POR OTROS AGENTES ESPECIFICADOS</t>
  </si>
  <si>
    <t>DERMATITIS POR AGENTE NO ESPECIFICADO</t>
  </si>
  <si>
    <t>DERMATITIS CAUSADA POR DROGAS Y MEDICAMENTOS</t>
  </si>
  <si>
    <t>DERMATITIS CAUSADA POR ALIMENTOS</t>
  </si>
  <si>
    <t>DERMATITIS CAUSADA POR OTRAS SUSTANCIAS ESPECIFICADAS INGERIDAS</t>
  </si>
  <si>
    <t>DERMATITIS CAUSADA POR SUSTANCIA INGERIDA SIN ESPECIFICACIÓN</t>
  </si>
  <si>
    <t>DERMATOSIS AMPOLLAR: DERMATITIS HERPETIFORME</t>
  </si>
  <si>
    <t>DERMATOSIS AMPOLLAR: DERMATOSIS PUSTULOSA SUBCÓRNEAL</t>
  </si>
  <si>
    <t>DERMATOSIS AMPOLLAR: DERMATITIS HERPETIFORME JUVENIL</t>
  </si>
  <si>
    <t>DERMATOSIS AMPOLLAR: IMPÉTIGO HERPETIFORME</t>
  </si>
  <si>
    <t>DERMATOSIS AMPOLLAR: PÉNFIGO</t>
  </si>
  <si>
    <t>DERMATOSIS AMPOLLAR: PENFIGOIDE</t>
  </si>
  <si>
    <t>PENFIGOIDE BENIGNO DE LAS MEMBRANAS MUCOSAS</t>
  </si>
  <si>
    <t>OTRA DERMATOSIS AMPOLLAR</t>
  </si>
  <si>
    <t>DERMATOSIS AMPOLLAR SIN ESPECIFICACIÓN</t>
  </si>
  <si>
    <t>ERITEMA TÓXICO</t>
  </si>
  <si>
    <t>ERITEMA POLIMORFO</t>
  </si>
  <si>
    <t>ERITEMA NUDOSO</t>
  </si>
  <si>
    <t>AFECCIONES ERITEMATOSAS: ROSÁCEA</t>
  </si>
  <si>
    <t>LUPUS ERITEMATOSO</t>
  </si>
  <si>
    <t>OSTRAS AFECCIONES ERITEMATOSAS</t>
  </si>
  <si>
    <t>AFECCIONES ERITEMATOSAS SIN ESPECIFICACIÓN: ERITEMA SAI</t>
  </si>
  <si>
    <t>ARTROPATÍA PSORIÁSICA (7133*)</t>
  </si>
  <si>
    <t>OTRA PSORIASIS</t>
  </si>
  <si>
    <t>PARAPSORIASIS</t>
  </si>
  <si>
    <t>PITIRIASIS ROSADA</t>
  </si>
  <si>
    <t>PITIRIASIS RUBRA PILARIS</t>
  </si>
  <si>
    <t>OTRA PITIRIASIS Y LA NO ESPECIFICADA</t>
  </si>
  <si>
    <t>DERMATITIS POR PLANTAS</t>
  </si>
  <si>
    <t>OTRAS PSORIASIS Y TRASTORNOS AFINES</t>
  </si>
  <si>
    <t>LIQUEN PLANO</t>
  </si>
  <si>
    <t>LIQUEN NÍTIDO</t>
  </si>
  <si>
    <t>LIQUEN: OTRA FORMA NO CLASIFICADA EN OTRA PARTE</t>
  </si>
  <si>
    <t>LIQUEN SIN ESPECIFICACIÓN</t>
  </si>
  <si>
    <t>PRURITO ANAL</t>
  </si>
  <si>
    <t>PRURITO DE LOS ÓRGANOS GENITALES</t>
  </si>
  <si>
    <t>PRURIGO</t>
  </si>
  <si>
    <t>LIQUENIFICACIÓN Y LIQUEN SIMPLE CRÓNICO</t>
  </si>
  <si>
    <t>DERMATITIS FACTICIA</t>
  </si>
  <si>
    <t>OTRAS AFECCIONES PRURIGINOSAS</t>
  </si>
  <si>
    <t>PRURITO Y AFECCIONES AFINES SIN ESPECIFICACIÓN</t>
  </si>
  <si>
    <t>CALLOS Y CALLOSIDADES</t>
  </si>
  <si>
    <t>ESCLERODERMA CIRCUNSCRITO</t>
  </si>
  <si>
    <t>QUERATODERMA ADQUIRIDAD</t>
  </si>
  <si>
    <t>ACANTOSIS NIGRICANS ADQUIRIDA</t>
  </si>
  <si>
    <t>ESTRIAS ATRÓFICAS</t>
  </si>
  <si>
    <t>CICATRIZ QUELOIDEA</t>
  </si>
  <si>
    <t>OTRO TEJIDO DE GRANULACIÓN ANORMAL</t>
  </si>
  <si>
    <t>OTRAS AFECCIONES HIPERTRÓFICAS Y ATRÓFICAS DE LA PIEL</t>
  </si>
  <si>
    <t>OTRAS AFECCIONES HIPERTRÓFICAS Y ATRÓFICAS DE LA PIEL SIN ESPECIFICACIÓN</t>
  </si>
  <si>
    <t>OTRAS DERMATOSIS</t>
  </si>
  <si>
    <t>UÑA ENCARNADA</t>
  </si>
  <si>
    <t>OTRAS ENFERMEDADES DE LAS UÑAS</t>
  </si>
  <si>
    <t>ENFERMEDADES DE LAS UÑAS SIN ESPEIFICACIÓN</t>
  </si>
  <si>
    <t>ENFERMEDADES DEL PELO Y DE LOS FOLÍCULOS PILOSOS: ALOPECIA</t>
  </si>
  <si>
    <t>ENFERMEDADES DEL PELO Y DE LOS FOLÍCULOS PILOSOS: HIRSUTISMO</t>
  </si>
  <si>
    <t>ANORMALIDADES DEL PELO</t>
  </si>
  <si>
    <t>VARIACIONES EN EL COLOR DEL PELO</t>
  </si>
  <si>
    <t>OTRAS ENFERMEDADES DEL PELO Y DE LOS FOLÍCULOS PILOSOS</t>
  </si>
  <si>
    <t>ENFERMEDADES DEL PELO Y DE LOS FOLÍCULOS PILOSOS SIN ESPECIFICACIÓN</t>
  </si>
  <si>
    <t>TRASTORNOS DE LAS GLÁNDULAS SUDORÍPARAS: ANHIDROSIS</t>
  </si>
  <si>
    <t>TRASTORNOS DE LAS GLÁNDULAS SUDORÍPARAS: SUDAMINA</t>
  </si>
  <si>
    <t>OTROS TRASTORNOS DE LAS GLÁNDULAS SUDORÍPARAS</t>
  </si>
  <si>
    <t>TRASTORNOS DE LAS GLÁNDULAS SUDORÍPARAS SIN ESPECIFICACIÓN</t>
  </si>
  <si>
    <t>ACNÉ VARIOLIFORME</t>
  </si>
  <si>
    <t>OTRAS FORMAS DE ACNÉ</t>
  </si>
  <si>
    <t>QUISTE SEBÁCEO</t>
  </si>
  <si>
    <t>ENFERMEDADES DE LAS GLÁNDULAS SEBÁCEAS: SEBORREA</t>
  </si>
  <si>
    <t>OTRAS ENFERMEDADES DE LAS GLÁNDULAS SEBÁCEAS</t>
  </si>
  <si>
    <t>ENFERMEDADES DE LAS GLÁNDULAS SEBÁCEAS SIN ESPECIFICACIÓN</t>
  </si>
  <si>
    <t>ÚLCERA POR DECÚBITO</t>
  </si>
  <si>
    <t>ÚLCERA DEL MIEMBRO INFERIOR EXCEPTO LA POR DECÚBITO</t>
  </si>
  <si>
    <t>ÚLCERA CRÓNICA DE OTROS SITIOS ESPECIFICADOS</t>
  </si>
  <si>
    <t>ÚLCERA CRÓNICA DE SITIO NO ESPECIFICADO</t>
  </si>
  <si>
    <t>URTICARIA ALÉRGICA</t>
  </si>
  <si>
    <t>URTICARIA IDIOPÁTICA</t>
  </si>
  <si>
    <t>URTICARIA TÉRMICA</t>
  </si>
  <si>
    <t>URTICARIA DERMATOGRÁFICA</t>
  </si>
  <si>
    <t>URTICARIA VIBRATORIA</t>
  </si>
  <si>
    <t>URTICARIA COLINÉRGICA</t>
  </si>
  <si>
    <t>OTRA URTICARIA ESPECIFICADA</t>
  </si>
  <si>
    <t>URTICARIA SIN ESPECIFICACIÓN</t>
  </si>
  <si>
    <t>OTRAS ENFERMEDADES DE LA PIEL Y DEL TEJIDO SUBCUTÁNEO: DISCROMÍA</t>
  </si>
  <si>
    <t>TRASTORNOS VASCULARES DE LA PIEL</t>
  </si>
  <si>
    <t>CICATRIZ Y FIBROSIS DE LA PIEL</t>
  </si>
  <si>
    <t>TRASTORNOS DEGENERATIVOS DE LA PIEL</t>
  </si>
  <si>
    <t>GRANULOMA DE LA PIEL Y DEL TEJIDO CELULAR SUBCUTÁNEO DEBIDO A CUERPO EXTRAÑO</t>
  </si>
  <si>
    <t>OTRAS ENFERMEDADES DE LA PIEL</t>
  </si>
  <si>
    <t>OTRAS ENFERMEDADES DE LA PIEL Y DEL TEJIDO SUBCUTÁNEO SIN ESPECIFICACIÓN</t>
  </si>
  <si>
    <t>LUPUS ERITEMATOSO DISEMINADO</t>
  </si>
  <si>
    <t>ESCLERODERMA GENERALIZADO</t>
  </si>
  <si>
    <t>ENFERMEDADES DIFUSAS DEL TEJIDO CONJUNTIVO: ENFERMEDAD DE SJOGREN</t>
  </si>
  <si>
    <t>ENFERMEDADES DIFUSAS DEL TEJIDO CONJUNTIVO: DERMATOMIOSITIS</t>
  </si>
  <si>
    <t>ENFERMEDADES DIFUSAS DEL TEJIDO CONJUNTIVO:  POLIMIOSITIS</t>
  </si>
  <si>
    <t>OTRAS ENFERMEDADES DIFUSAS DEL TEJIDO CONJUNTIVO</t>
  </si>
  <si>
    <t>ENFERMEDADES DIFUSAS DEL TEJIDO CONJUNTIVO SIN ESPECIFICACIÓN: COLAGENOSIS SAI</t>
  </si>
  <si>
    <t>ARTRITIS PIÓGENA</t>
  </si>
  <si>
    <t>ARTROPATÍA EN LA ENFERMEDAD DE REITER Y AFECCIONES SIMILARES (0993 0994+)</t>
  </si>
  <si>
    <t>ARTROPATÍA EN EL SÍNDROME DE BEHCET (1361+)</t>
  </si>
  <si>
    <t>ARTROPATÍA POSDISENTÉRICA</t>
  </si>
  <si>
    <t>ARTROPATÍA ASOCIADA CON OTRAS ENFERMEDADES BACTERIANAS</t>
  </si>
  <si>
    <t>ARTROPATÍA ASOCIADA CON OTRAS ENFERMEDADES VÍRICAS</t>
  </si>
  <si>
    <t>ARTROPATÍA ASOCIADA CON MICOSIS (110-118+)</t>
  </si>
  <si>
    <t>ARTROPATÍA ASOCIADA CON HELMINTIASIS</t>
  </si>
  <si>
    <t>ARTROPATÍA ASOCIADA CON OTRAS ENFERMEDADES INFECCIOSAS O PARASITARIAS (080-08810</t>
  </si>
  <si>
    <t>ARTRITIS INFECCIOSA SIN OTRA ESPECIFICACIÓN</t>
  </si>
  <si>
    <t>ARTRITIS GOTOSA (2740+)</t>
  </si>
  <si>
    <t>CONDROCALCINOSIS DEBIDA A CRISTALES DE FOSFATO DICALCICO (2754+)</t>
  </si>
  <si>
    <t>CONDROCALCINOSIS DEBIDA A CRISTALES DE PIROFOSFATO (2754+)</t>
  </si>
  <si>
    <t>CONDROCALCINOSIS SIN ESPECIFICACIÓN (2754+)</t>
  </si>
  <si>
    <t>OTRAS ORTROPATÍAS CRISTALÓGENAS</t>
  </si>
  <si>
    <t>ARTROPATÍA CRISTALÓGENA SIN ESPECIFICACIÓN</t>
  </si>
  <si>
    <t>ARTROPATÍA ASOCIADA CON OTROS TRASTORNOS ENDOCRINOS O METABÓLICOS</t>
  </si>
  <si>
    <t>ARTROPATÍA ASOCIADA CON AFECCIONES GASTROINTESTINALES DISTINTAS DE LAS INFECCION</t>
  </si>
  <si>
    <t>ARTROPATÍA ASOCIADA CON TRASTORNOS HEMÁTICOS</t>
  </si>
  <si>
    <t>ARTROPATÍA ASOCIADA CON TRASTORNOS CUTÁNEOS</t>
  </si>
  <si>
    <t>ARTROPATÍA ASOCIADA CON TRASTORNOS RESPIRATORIOS (490-519+)</t>
  </si>
  <si>
    <t>ARTROPATÍA ASOCIADA CON TRASTORNOS NEUROLÓGICOS</t>
  </si>
  <si>
    <t>ARTROPATÍA ASOCIADA CON REACCIÓN DE HIPERSENSIBILIDAD</t>
  </si>
  <si>
    <t>OTRAS ENFERMEDADES GENERALES CON AFECCIÓN ARTICULAR</t>
  </si>
  <si>
    <t>ARTROPATÍA ASOCIADA CON AFECCIONES CLASIFICADAS EN OTRA PARTE</t>
  </si>
  <si>
    <t>ARTRITIS REUMATOIDE</t>
  </si>
  <si>
    <t>SÍNDROME DE FELTY</t>
  </si>
  <si>
    <t>OTRAS ARTRITIS REUMATOIDES QUE AFECTAN VÍSCERAS O SISTEMAS</t>
  </si>
  <si>
    <t>POLIARTRITIS CRÓNICA JUVENIL</t>
  </si>
  <si>
    <t>ARTROPIA POSREUMÁTICA CRÓNICA</t>
  </si>
  <si>
    <t>OTRAS ARTRITIS REUMATOIDE Y OTRAS POLIARTROPATÍAS INFLAMATORIAS</t>
  </si>
  <si>
    <t>ARTRITIS REUMATOIDE Y OTRAS POLIARTROPATÍAS INFLAMATORIAS SIN ESPECIFICACIÓN</t>
  </si>
  <si>
    <t>OSTEARTROSIS Y TRASTORNOS AFINES GENERALIZADA</t>
  </si>
  <si>
    <t>OSTEARTROSIS Y TRASTORNOS AFINES LOCALIZADA PRIMARIA</t>
  </si>
  <si>
    <t>OSTEARTROSIS Y TRASTORNOS AFINES LOCALIZADA SECUNDARIA</t>
  </si>
  <si>
    <t>OSTEARTROSIS Y TRASTORNOS AFINES LOCALIZADA NO ESPECIFICADA COMO PRIMARIA NI SEC</t>
  </si>
  <si>
    <t>OSTEARTROSIS Y TRASTORNOS AFINES CON MENCIÓN O COMPROMISO DE MÁS DE UN SITIO PER</t>
  </si>
  <si>
    <t>OSTEARTROSIS Y TRASTORNOS AFINES NO ESPECIFICADA COMO GENERALIZADA NI LOCALIZADA</t>
  </si>
  <si>
    <t>ENFERMEDAD DE KASCHIN-BECK</t>
  </si>
  <si>
    <t>ARTROPATÍA TRAUMÁTICA</t>
  </si>
  <si>
    <t>ARTRITIS ALÉRGICA</t>
  </si>
  <si>
    <t>ARTRITIS CLIMATÉRICA</t>
  </si>
  <si>
    <t>ARTROPATÍA TRANSITORIA</t>
  </si>
  <si>
    <t>POLIARTRITIS O POLIARTROPATÍA SIN ESPECIFICACIÓN</t>
  </si>
  <si>
    <t>MONOARTRITIS SIN ESPECIFICACIÓN</t>
  </si>
  <si>
    <t>OTRAS  ARTROPATÍAS ESPECIFICADAS</t>
  </si>
  <si>
    <t>OTRAS ARTROPATÍAS SIN ESPECIFICACIÓN</t>
  </si>
  <si>
    <t>DESGARRO ANTIGUO COMPLEJO DEL MENISCO INTERNO</t>
  </si>
  <si>
    <t>DESARREGLO DEL ASTA ANTERIOR DEL MENISCO INTERNO</t>
  </si>
  <si>
    <t>DESARREGLO DEL ASTA POSTERIOR DEL MENISCO INTERNO</t>
  </si>
  <si>
    <t>OTROS DESARREGLOS Y EL NO ESPECIFICADO DEL MENISCO INTERNO</t>
  </si>
  <si>
    <t>DESARREGLO DEL MENISCO EXTERNO</t>
  </si>
  <si>
    <t>DESARREGLO DE MENISCO NO CLASIFICADO EN OTRA PARTE</t>
  </si>
  <si>
    <t>CUERPO FLOTANTE DE LA RODILLA</t>
  </si>
  <si>
    <t>CONDROMALACIA DE LA RÓTULA</t>
  </si>
  <si>
    <t>OTRO DESARREGLO INTERNO DE LA RODILLA</t>
  </si>
  <si>
    <t>DESARREGLO INTERNO DE LA RODILLA SIN ESPECIFICACIÓN</t>
  </si>
  <si>
    <t>TRASTORNO DEL CARTÍLAGO ARTICULAR</t>
  </si>
  <si>
    <t>CUERPO FLOTANTE ARTICULAR</t>
  </si>
  <si>
    <t>LUXACIÓN PATOLÓGICA</t>
  </si>
  <si>
    <t>LUXACIÓN RRECURRENTE ARTICULAR</t>
  </si>
  <si>
    <t>CONTRACTURA ARTICULAR</t>
  </si>
  <si>
    <t>ANQUILOSIS</t>
  </si>
  <si>
    <t>PROTRUSIÓN DEL ACETÁBULO SIN ESPECIFICACIÓN</t>
  </si>
  <si>
    <t>OTROS DESARREGLOS ARTICULARES NO CLASIFICADOS EN OTRA PARTE</t>
  </si>
  <si>
    <t>OTROS DESARREGLOS ARTICULARES SIN ESPECIFICACIÓN</t>
  </si>
  <si>
    <t>OTROS TRASTORNOS ARTICULARES Y EL NO ESPECIFICADO: HIDRARTROSIS</t>
  </si>
  <si>
    <t>OTROS TRASTORNOS ARTICULARES Y EL NO ESPECIFICADO: HEMARTROSIS</t>
  </si>
  <si>
    <t>OTROS TRASTORNOS ARTICULARES Y EL NO ESPECIFICADO: SINOVITIS VELLONODULAR</t>
  </si>
  <si>
    <t>REUMATISMO PALINDRÓMICO</t>
  </si>
  <si>
    <t>OTROS TRASTORNOS ARTICULARES Y EL NO ESPECIFICADO: DOLOR ARTICULAR</t>
  </si>
  <si>
    <t>OTROS TRASTORNOS ARTICULARES Y EL NO ESPECIFICADO: RIGIDEZ ARTICULAR NO CLASIFIC</t>
  </si>
  <si>
    <t>OTROS SÍNTOMAS REFERIDOS A LAS ARTICULACIONES</t>
  </si>
  <si>
    <t>OTROS TRASTORNOS ARTICULARES Y EL NO ESPECIFICADO: DIFICULTAD EN LA MARCHA</t>
  </si>
  <si>
    <t>OTROS TRASTORNOS ARTICULARES Y EL NO ESPECIFICADO</t>
  </si>
  <si>
    <t>OTROS TRASTORNOS ARTICULARES SIN ESPECIFICACIÓN</t>
  </si>
  <si>
    <t>ESPONDILITIS ANQUILOSANTE</t>
  </si>
  <si>
    <t>ENTESOPATÍA VERTEBRAL</t>
  </si>
  <si>
    <t>SACROILITIS NO CLASIFICABLE EN OTRA PARTE</t>
  </si>
  <si>
    <t>OTRAS ESPONDILOPATÍAS INFLAMATORIAS</t>
  </si>
  <si>
    <t>ESPONDILOPATÍA INFLAMATORIA SIN ESPECIFICACIÓN</t>
  </si>
  <si>
    <t>ESPONDILOSIS CERVICAL SIN MIELOPATÍA</t>
  </si>
  <si>
    <t>ESPONDILOSIS CERVICAL CON MIELOPATÍA (3363*)</t>
  </si>
  <si>
    <t>ESPONDILOSIS DORSAL SIN MIELOPATÍA</t>
  </si>
  <si>
    <t>ESPONDILOSIS LUMBOSACRA SIN MIELOPATÍA</t>
  </si>
  <si>
    <t>ESPONDILOSIS DORSAL O LUMBAR CON MIELOPATÍA (3363*)</t>
  </si>
  <si>
    <t>ESPONDILOSIS INTERESPINOSA</t>
  </si>
  <si>
    <t>HIPEROSTOSIS VERTEBRAL ANQUILOSANTE</t>
  </si>
  <si>
    <t>ESPONDILOPATÍA TRAUMÁTICA</t>
  </si>
  <si>
    <t>OTRAS ESPONDILOSIS Y TRASTORNOS AFINES</t>
  </si>
  <si>
    <t>ESPONDILOSIS DE REGIÓN NO ESPECIFICADA</t>
  </si>
  <si>
    <t>DESPLAZAMIENTO DE DISCO INTERVERTEBRAL CERVICAL SIN MIELOPATÍA</t>
  </si>
  <si>
    <t>DESPLAZAMIENTO DE DISCO INTERVERTEBRAL DORSAL O LUMBAR SIN MIELOPATÍA</t>
  </si>
  <si>
    <t>DESPLAZAMIENTO DE DISCO INTERVERTEBRAL DE REGIÓN NO ESPECIFICADA</t>
  </si>
  <si>
    <t>NÓDULOS DE SCHMORL</t>
  </si>
  <si>
    <t>DEGENERACIÓN DE DISCO INTERVERTEBRAL CERVICAL</t>
  </si>
  <si>
    <t>DEGENERACIÓN DE DISCO INTERVERTEBRAL DE REGIÓN NO ESPECIFICADA</t>
  </si>
  <si>
    <t>TRASTORNO DE DISCO INTERVERTEBRAL CON MIELOPATÍA(3363*)</t>
  </si>
  <si>
    <t>SÍNDROME DE POSLAMINÉCTOMIA</t>
  </si>
  <si>
    <t>OTROS TRASTORNOS Y EL NO ESPECIFICADO DE DISCO INTERVERTEBRAL</t>
  </si>
  <si>
    <t>ESTENOSIS ESPINAL DE LA REGIÓN CERVICAL</t>
  </si>
  <si>
    <t>OTROS TRASTORNOS DE LA REGIÓN CERVICAL: CERVICALGIA</t>
  </si>
  <si>
    <t>OTROS TRASTORNOS DE LA REGIÓN CERVICAL: SÍNDROME CERVICOCRANEAL</t>
  </si>
  <si>
    <t>OTROS TRASTORNOS DE LA REGIÓN CERVICAL: SÍNDROME CERVICOBRAQUIAL (DIFUSO)</t>
  </si>
  <si>
    <t>NEURITIS O RADICULITIS BRAQUIAL SIN ESPECIFICACIÓN</t>
  </si>
  <si>
    <t>TORTÍCOLIS SIN ESPECIFICACIÓN</t>
  </si>
  <si>
    <t>PANICULITIS CON ESPECIFICACIÓN DE QUE AFECTA EL CUELLO</t>
  </si>
  <si>
    <t>OSIFICACIÓN DEL LIGAMIENTO LONGITUDINAL POSTERIOR EN LA REGIÓN CERVICAL</t>
  </si>
  <si>
    <t>OTROS SÍNDROMES QUE AFECTAN LA REGIÓN CERVICAL</t>
  </si>
  <si>
    <t>TRASTORNOS NO ESPECIFICADOS Y SÍNTOMAS REFERIDOS AL CUELLO</t>
  </si>
  <si>
    <t>ESTENOSIS ESPINAL EN REGIÓN DISTINTA A LA CERVICAL</t>
  </si>
  <si>
    <t>DOLOR EN LA REGIÓN DORSAL DE LA COLUMNA VERTEBRAL</t>
  </si>
  <si>
    <t>OTROS TRASTORNOS DEL DORSO Y EL NO ESPECIFICADO: LUMBAGO</t>
  </si>
  <si>
    <t>OTROS TRASTORNOS DEL DORSO Y EL NO ESPECIFICADO: CIÁTICA</t>
  </si>
  <si>
    <t>NEURITIS O RADICULITIS DORSAL O LUMBOSACRA SIN ESPECIFICACIÓN</t>
  </si>
  <si>
    <t>OTROS TRASTORNOS DEL DORSO Y EL NO ESPECIFICADO: DOLOR DE ESPALDA SIN ESPECIFICA</t>
  </si>
  <si>
    <t>TRASTORNOS DEL SACRO</t>
  </si>
  <si>
    <t>TRASTORNOS DEL CÓCCIX</t>
  </si>
  <si>
    <t>OTROS SÍNTOMAS REFERIDOS AL DORSO</t>
  </si>
  <si>
    <t>TRASTORNOS NO ESPECIFICADOS DEL DORSO</t>
  </si>
  <si>
    <t>POLIMIALGIA REUMÁTICA</t>
  </si>
  <si>
    <t>CAPSULITIS ADHESIVA DEL HOMBRO</t>
  </si>
  <si>
    <t>SÍNDROME DE ROTACIÓN DOLOROSA DEL HOMBRO Y TRASTORNOS SIMILARES</t>
  </si>
  <si>
    <t>OTRAS AFECCIONES DE LA REGIÓN DEL HOMBRO NO CLASIFICADAS EN OTRA PARTE</t>
  </si>
  <si>
    <t>ENTESOPATÍA DE LA REGIÓN DEL CODO</t>
  </si>
  <si>
    <t>ENTESOPATÍA DE LA MUÑECA O DE LA REGIÓN DEL CARPO</t>
  </si>
  <si>
    <t>ENTESOPATÍA DE LA REGIÓN DE LA CADERA</t>
  </si>
  <si>
    <t>ENTESOPATÍA DE LA RODILLA</t>
  </si>
  <si>
    <t>ENTESOPATÍA DEL TOBILLO Y DEL TARSO</t>
  </si>
  <si>
    <t>OTRAS ENTESOPATÍAS PERIFÉRICAS</t>
  </si>
  <si>
    <t>ENTESOPATÍA SIN ESPECIFICACIÓN</t>
  </si>
  <si>
    <t>SINOVITIS Y TENOSINOVITIS</t>
  </si>
  <si>
    <t>JUANETE</t>
  </si>
  <si>
    <t>BURSITIS A MENUDO ASOCIADA CON CIERTAS OCUPACIONES</t>
  </si>
  <si>
    <t>OTRA BURSITIS</t>
  </si>
  <si>
    <t>GANGLIÓN Y QUISTE DE LA CÁPSULA SINOVIAL DE LA SINOVIA Y DE LOS TENDONES</t>
  </si>
  <si>
    <t>RUPTURA SINOVIAL</t>
  </si>
  <si>
    <t>RUPTURA NO TRAUMÁTICA DE TENDÓN</t>
  </si>
  <si>
    <t>OTROS TRASTORNOS DE LA CÁPSULA SINOVIAL DE LA SINOVIA Y DE LOS TENDONES</t>
  </si>
  <si>
    <t>OTROS TRASTORNOS DE LA CAPSUAL SINOVIAL DE LA SINOVIA Y DE LOS TENDONES SIN ESPE</t>
  </si>
  <si>
    <t>MIOSITIS INFECCIOSA</t>
  </si>
  <si>
    <t>CALCIFICACIÓN Y OSIFICACIÓN MUSCULARES</t>
  </si>
  <si>
    <t>DESGASTE MUSCULAR Y ATROFIA POR DESUSO NO CLASIFICADOS EN OTRA PARTE</t>
  </si>
  <si>
    <t>OTROS TRASTORNOS ESPECÍFICOS DE LOS MÚSCULOS</t>
  </si>
  <si>
    <t>LAXITUD DE LIGAMENTO</t>
  </si>
  <si>
    <t>SÍNDROME DE HIPERMOVILIDAD</t>
  </si>
  <si>
    <t>CONTRACTURA DE LA APONEUROSIS PALMAR</t>
  </si>
  <si>
    <t>OTRAS FIBROMATOSIS</t>
  </si>
  <si>
    <t>OTROS TRASTORNOS DE LOS MÚSCULOS DE LOS LIGAMENTOS Y DE LAS APONEUROSIS</t>
  </si>
  <si>
    <t>TRASTORNOS DE LOS MÚSCULOS DE LOS LIGAMENTOS Y DELAS APONEUROSIS SIN ESPECIFICAC</t>
  </si>
  <si>
    <t>REUMATISMO NO ESPECIFICADO Y FIBROSITIS</t>
  </si>
  <si>
    <t>MIALGIA Y MIOSITIS NO ESPECIFICADA</t>
  </si>
  <si>
    <t>NEURALGIA NEURITIS Y RADICULITIS NO ESPECIFICADAS</t>
  </si>
  <si>
    <t>PANICULITIS NO ESPECIFICADA</t>
  </si>
  <si>
    <t>FASCITIS NO ESPECIFICADA</t>
  </si>
  <si>
    <t>DOLOR DE LOS MIEMBROS</t>
  </si>
  <si>
    <t>CUERPO EXTRAÑO RESIDUAL EN TEJIDO BLANDO</t>
  </si>
  <si>
    <t>OTROS SÍNTOMAS REFERIDOS A LOS MIEMBROS</t>
  </si>
  <si>
    <t>OTROS TRASTORNOS Y EL NO ESPECIFICADO DE LOS TEJIDOS BLANDOS</t>
  </si>
  <si>
    <t>OSTEOMIELITIS AGUDA</t>
  </si>
  <si>
    <t>OSTEOMIELITIS CRÓNICA</t>
  </si>
  <si>
    <t>OSTEOMIELITIS NO ESPECIFICADA</t>
  </si>
  <si>
    <t>PERIOSTITIS SIN MENCIÓN DE OSTEOMIELITIS</t>
  </si>
  <si>
    <t>TUBERCULOSIS DE LA COLUMNA VERTEBRAL (0150+)</t>
  </si>
  <si>
    <t>TUBERCULOSIS DE LOS HUESOS DE LOS MIEMBROS (0151, 0152, 0157+)</t>
  </si>
  <si>
    <t>TUBERCULOSIS DE OTROS HUESOS (0157+)</t>
  </si>
  <si>
    <t>OSTEOPATÍA DERIVADA DE LA POLIOMIELITIS (045-+)</t>
  </si>
  <si>
    <t>OTRAS INFECCIONES QUE AFECTAN LOS HUESOS SÍFILIS DE HUESO SAI (095+)</t>
  </si>
  <si>
    <t>INFECCIÓN ÓSEA SIN ESPECIFICACIÓN</t>
  </si>
  <si>
    <t>OSTEITIS DEFORMANTE SIN MENCIÓN DE TUMOR ÓSEO</t>
  </si>
  <si>
    <t>OSTEITIS DEFORMANTE EN ENFERMEDADES CLASIFICADAS EN OTRA PARTE</t>
  </si>
  <si>
    <t>OSTEARTROPATÍA HIPERTRÓFICA PULMONAR</t>
  </si>
  <si>
    <t>OTRAS AFECCIONES ÓSEAS EN ENEFERMEDADES CLASIFICADAS EN OTRA PARTE</t>
  </si>
  <si>
    <t>OSTEOCONDROSIS JUVENIL DE LA COLUMNA VERTEBRAAL</t>
  </si>
  <si>
    <t>OSTEOCONDROSIS JUVENIL DE LA CADERA Y DE LA PELVIS</t>
  </si>
  <si>
    <t>DESPRENDIMIENTO NO TRAUMÁTICO DE LA EPÍFISIS SUPERIOR DEL FÉMUR</t>
  </si>
  <si>
    <t>OSTEOCONDROSIS JUVENIL DEL MIEMBRO SUPERIOR</t>
  </si>
  <si>
    <t>OSTEOCONDROSIS JUVENIL DEL MIEMBRO INFERIOR EXCEPTO EL PIE</t>
  </si>
  <si>
    <t>OSTEOCONDROSIS JUVENIL DEL PIE</t>
  </si>
  <si>
    <t>OTRA OSTEOCONDROSIS JUVENIL</t>
  </si>
  <si>
    <t>OSTEOCONDROSIS DISECANTE</t>
  </si>
  <si>
    <t>OTRAS FORMAS ESPECIFICADAS DE OSTEOCONDROPATÍA</t>
  </si>
  <si>
    <t>OSTEOCONDROPATÍA SIN ESPECIFICACIÓN</t>
  </si>
  <si>
    <t>OTROS TRASTORNOS DE LOS HUESOS Y DE LOS CARTÍLAGOS: OSTEOPOROSIS</t>
  </si>
  <si>
    <t>OTROS TRASTORNOS DE LOS HUESOS Y DE LOS CARTÍLAGOS: FRACTURA PATOLÓGICA</t>
  </si>
  <si>
    <t>OTROS TRASTORNOS DE LOS HUESOS Y DE LOS CARTÍLAGOS: NECROSIS ÓSEA ASÉPTICA</t>
  </si>
  <si>
    <t>OTROS TRASTORNOS DE LOS HUESOS Y DE LOS CARTÍLAGOS: HIPEROSTOSIS DEL CRÁNEO</t>
  </si>
  <si>
    <t>OTROS TRASTORNOS DE LOS HUESOS Y DE LOS CARTÍLAGOS: OSTEITIS CONDENSANTE</t>
  </si>
  <si>
    <t>OTROS TRASTORNOS DE LOS HUESOS Y DE LOS CARTÍLAGOS: ENFERMEDAD DE TIETZE</t>
  </si>
  <si>
    <t>OTROS TRASTORNOS DE LOS HUESOS Y DE LOS CARTÍLAGOS: ALGONEURODISTROFIA</t>
  </si>
  <si>
    <t>CONSOLIDACIÓN AUSENTSE O DEFECTUOSA DE UNA FRACTURA</t>
  </si>
  <si>
    <t>OTROS TRASTORNOS DE LOS HUESOS Y DE LOS CARTÍLAGOS Y EL NO ESPECIFICADO</t>
  </si>
  <si>
    <t>PIE PLANO</t>
  </si>
  <si>
    <t>DEFORMIDADES ADQUIRIDAS DE LOS DEDOS DEL PIE: HALLUX VALGUS (ADQUIRIDO)</t>
  </si>
  <si>
    <t>DEFORMIDADES ADQUIRIDAS DE LOS DEDOS DEL PIE: HALLUX VARUS (ADQUIRIDO)</t>
  </si>
  <si>
    <t>DEFORMIDADES ADQUIRIDAS DE LOS DEDOS DEL PIE: HALLUX RIGIDUS</t>
  </si>
  <si>
    <t>DEFORMIDADES ADQUIRIDAS DE LOS DEDOS DEL PIE: HALLUX MALLEUS</t>
  </si>
  <si>
    <t>OTRO DEDO DEL PIE EN MARTILLO (ADQUIRIDO)</t>
  </si>
  <si>
    <t>DEDO DEL PIE EN GARRA (ADQUIRIDA)</t>
  </si>
  <si>
    <t>OTRAS DEFORMIDADES ADQUIRIDAS DE LOS DEDOS DEL PIE</t>
  </si>
  <si>
    <t>DEFORMIDADES ADQUIRIDAS DE LOS DEDOS DEL PIE SIN ESPECIFICACIÓN</t>
  </si>
  <si>
    <t>DEFORMIDADES ADQUIRIDAS DEL ANTEBRAZO EXCEPTO LOS DEDOS</t>
  </si>
  <si>
    <t>OTRAS DEF0RMIDADES ADQUIRIDAS DE LOS MIEMBROS: DEDO DE LA MANO EN MARTILLO</t>
  </si>
  <si>
    <t>OTRAS DEFORMIDADES ADQUIRIDAS DE LOS DEDOS DE LA MANO</t>
  </si>
  <si>
    <t>DEFORMIDADES ADQUIRIDAS DE LA CADERA</t>
  </si>
  <si>
    <t>OTRAS DEFORMIDADES ADQUIRIDAS DE LOS MIEMBROS: GENU VALGUM Y VARUM (ADQUIRIDOS)</t>
  </si>
  <si>
    <t>OTRAS DEFORMIDADES ADQUIRIDAS DE LOS MIEMBROS: GENU RECURVATUM (ADQUIRIDO)</t>
  </si>
  <si>
    <t>OTRAS DEFORMIDADES ADQUIRIDAS DE LA RODILLA</t>
  </si>
  <si>
    <t>OTRAS DEFORMIDADES ADQUIRIDAS DEL TOBILLO O DEL PIE</t>
  </si>
  <si>
    <t>DEFORMIDADES ADQUIRIDAS DE OTRAS PARTES DE LOS MIEMBROS</t>
  </si>
  <si>
    <t>OTRAS DEFORMIDADES ADQUIRIDAS DE LOS MIEMBROS SIN ESPECIFICACIÓN</t>
  </si>
  <si>
    <t>CIFOSIS POSTURAL DEL ADOLESCENTE</t>
  </si>
  <si>
    <t>DESVIACIÓN DE LA COLUMNA VERTEBRAL CIFOSIS (ADQUIRIDA)</t>
  </si>
  <si>
    <t>DESVIACIÓN DE LA COLUMNA VERTEBRAL: LORDOSIS (ADQUIRIDA)(POSTURAL)</t>
  </si>
  <si>
    <t>DESVIACIÓN DE LA COLUMNA VERTEBRAL: ESCOLIOSIS Y CIFOSCOLIOSIS</t>
  </si>
  <si>
    <t>DESVIACIÓN DE LA COLUMNA ASOCIADA CON OTRAS AFECCIONES</t>
  </si>
  <si>
    <t>OTRAS DESVIACIONES DE LA COLUMNA VERTEBRAL</t>
  </si>
  <si>
    <t>DESVIACIÓN DE LA COLUMNA VERTEBRAL SIN ESPECIFICACIÓN</t>
  </si>
  <si>
    <t>DEFORMIDAD ADQUIRIDA DE LA NARIZ</t>
  </si>
  <si>
    <t>OTRA DEFORMIDAD ADQUIRIDA DE LA CABEZA</t>
  </si>
  <si>
    <t>DEFORMIDAD ADQUIRIDA DEL CUELLO</t>
  </si>
  <si>
    <t>DEFORMIDAD ADQUIRIDA DEL TÓRAX</t>
  </si>
  <si>
    <t>ESPONDILOLISTESIS ADQUIRIDA</t>
  </si>
  <si>
    <t>OTRA DEFORMIDAD ADQUIRIDA DEL DORSO O DE LA COLUMNA VERTEBRAL</t>
  </si>
  <si>
    <t>DEFORMIDAD ADQUIRIDA DE LA PELVIS</t>
  </si>
  <si>
    <t>OTRAS DEFORMIDADES ADQUIRIDAS: OREJA EN COLIFLOR</t>
  </si>
  <si>
    <t>DEFORMIDAD ADQUIRIDA DE OTROS SITIOS ESPECIFICADOS</t>
  </si>
  <si>
    <t>DEFORMIDAD ADQUIRIDA DE SITIO ANATÓMICO NO ESPECIFICADO</t>
  </si>
  <si>
    <t>LESIONES ANALOPÁTICAS NO CLASIFICADAS EN OTRA PARTE: REGIÓN DE LA CABEZA</t>
  </si>
  <si>
    <t>LESIONES ANALOPÁTICAS NO CLASIFICADAS EN OTRA PARTE: REGIÓN CERVICAL</t>
  </si>
  <si>
    <t>LESIONES ANALOPÁTICAS NO CLASIFICADAS EN OTRA PARTE: REGIÓN TORÁCICA</t>
  </si>
  <si>
    <t>LESIONES ANALOPÁTICAS NO CLASIFICADAS EN OTRA PARTE: REGIÓN LUMBAR</t>
  </si>
  <si>
    <t>LESIONES ANALOPÁTICAS NO CLASIFICADAS EN OTRA PARTE: REGIÓN SACRA</t>
  </si>
  <si>
    <t>LESIONES ANALOPÁTICAS NO CLASIFICADAS EN OTRA PARTE: REGIÓN DE LA PELVIS</t>
  </si>
  <si>
    <t>LESIONES ANALOPÁTICAS NO CLASIFICADAS EN OTRA PARTE: MIEMBROS INFERIORES</t>
  </si>
  <si>
    <t>LESIONES ANALOPÁTICAS NO CLASIFICADAS EN OTRA PARTE: MIEMBROS SUPERIORES</t>
  </si>
  <si>
    <t>LESIONES ANALOPÁTICAS NO CLASIFICADAS EN OTRA PARTE: PARRILLA COSTAL</t>
  </si>
  <si>
    <t>LESIONES ANALOPÁTICAS NO CLASIFICADAS EN OTRA PARTE: ABDOMEN Y OTROS SITIOS</t>
  </si>
  <si>
    <t>ANENCEFALIA</t>
  </si>
  <si>
    <t>CRANEORRAQUISQUISIS</t>
  </si>
  <si>
    <t>INIENCEFALIA</t>
  </si>
  <si>
    <t>ESPINA BÍFIDA CON HIDROCEFALIA</t>
  </si>
  <si>
    <t>ESPINA BÍFIDA SIN MENCIÓN DE HIDROCEFALIA</t>
  </si>
  <si>
    <t>OTRAS ANOMALÍAS CONGÉNITAS DEL SISTEMA NERVIOSO: ENCEFALOCELE</t>
  </si>
  <si>
    <t>OTRAS ANOMALÍAS CONGÉNITAS DEL SISTEMA NERVIOSO: MICROCEFALIA</t>
  </si>
  <si>
    <t>DEFORMIDADES POR REDUCCIÓN DEL ENCÉFALO</t>
  </si>
  <si>
    <t>HIDIROCEFALIA CONGÉNITA</t>
  </si>
  <si>
    <t>OTRAS ANOMALÍAS ESPECIFICADAS DEL ENCÉFALO</t>
  </si>
  <si>
    <t>OTRAS ANOMALÍAS ESPECIFICADAS DE LA MÉDULA ESPINAL</t>
  </si>
  <si>
    <t>OTRAS ANOMALÍAS ESPECIFICADAS DEL SISTEMA NERVIOSO</t>
  </si>
  <si>
    <t>ANOMALÍAS NO ESPECIFICADAS DEL ENCÉFALO DE LA MÉDULA ESPINAL O DEL SISTEMA NERVI</t>
  </si>
  <si>
    <t>ANOMALÍAS CONGÉNITAS DEL OJO: ANOFTALMÍA</t>
  </si>
  <si>
    <t>ANOMALÍAS CONGÉNITAS DEL OJO: MICROFTALMÍA</t>
  </si>
  <si>
    <t>ANOMALÍAS CONGÉNITAS DEL OJO: BUFTALMÍA</t>
  </si>
  <si>
    <t>CATARATA CONGÉNITA Y ANOMALÍAS DEL CRISTALINO</t>
  </si>
  <si>
    <t>COLOBOMA Y OTRAS ANOMALÍAS DE LOS SEGMENTOS ANTERIORES</t>
  </si>
  <si>
    <t>ANOMALÍAS CONGÉNITAS DEL SEGMENTO POSTERIOR</t>
  </si>
  <si>
    <t>ANOMALÍAS CONGÉNITAS DE LOS PÁRPADOS DE LAS VÍAS LAGRIMALES Y DE LA ÓRBITA</t>
  </si>
  <si>
    <t>OTRAS ANOMALÍAS ESPECIFICADAS DEL OJO</t>
  </si>
  <si>
    <t>ANOMALÍA NO ESPECIFICADA DEL OJO</t>
  </si>
  <si>
    <t>ANOMALÍAS DEL OÍDO QUE CAUSAN DETERIORO DE LA AUDICIÓN</t>
  </si>
  <si>
    <t>OREJA SUPERNUMERARIA</t>
  </si>
  <si>
    <t>OTRAS ANOMALÍAS ESPECIFICADAS DEL OÍDO</t>
  </si>
  <si>
    <t>ANOMALÍA NO ESPECIFICADA DEL OÍDO</t>
  </si>
  <si>
    <t>HENDIDURA QUISTE O FÍSTULA BRANQUIALES, FÍSTULA PREAURICULAR</t>
  </si>
  <si>
    <t>PTERIGIÓN DEL CUELLO</t>
  </si>
  <si>
    <t>OTRAS ANOMALÍAS ESPECIFICADAS DE LA CARA O DEL CUELLO</t>
  </si>
  <si>
    <t>ANOMALÍA NO ESPECIFICADA DE LA CARA O DEL CUELLO</t>
  </si>
  <si>
    <t>TRONCO ARTERIOSO</t>
  </si>
  <si>
    <t>TRANSPOSICIÓN DE LOS GRANDES VASOS</t>
  </si>
  <si>
    <t>TETRALOGÍA DE FALLOT</t>
  </si>
  <si>
    <t>VENTRÍCULO COMÚN</t>
  </si>
  <si>
    <t>COMÚNICACIÓN INTERVENTRICULAR</t>
  </si>
  <si>
    <t>OSTIUM SECUNDUM DEFECTO DEL TABIQUE AURICULAR</t>
  </si>
  <si>
    <t>DEFECTOS DE LAS EMINENCIAS ENDOCÁRDICAS</t>
  </si>
  <si>
    <t>COR BILOCULARE</t>
  </si>
  <si>
    <t>OTRAS ANOMALÍAS DEL BULBO ARTERIOSOS Y DEL CIERRESEPTAL INTRACARDÍACO</t>
  </si>
  <si>
    <t>DEFECTO DEL CIERRE SEPTAL SIN ESPECIFICACIÓN: DEFECTO DEL TABIQUE DEL CORAZÓN SA</t>
  </si>
  <si>
    <t>ANOMALÍAS DE LA VÁLVULA PULMONAR</t>
  </si>
  <si>
    <t>ATRESIA Y ESTENOSIS TRICÚSPIDES CONGÉNITAS</t>
  </si>
  <si>
    <t>ANOMALÍA DE EBSTEIN</t>
  </si>
  <si>
    <t>ESTENOSIS CONGÉNITA DE LA VÁLVULA AÓRTICA</t>
  </si>
  <si>
    <t>INSUFICIENIA CONGÉNITA DE LA VÁLVULA AÓRTICA</t>
  </si>
  <si>
    <t>ESTENOSIS MITRAL CONGÉNITA</t>
  </si>
  <si>
    <t>INSUFICIENCIA MITRAL CONGÉNITA</t>
  </si>
  <si>
    <t>SÍNDROME DE HIPOPLASIA DEL CORAZÓN IZQUIERDO</t>
  </si>
  <si>
    <t>OTRAS ANOMALÍAS CONGÉNITAS DEL CORAZÓN</t>
  </si>
  <si>
    <t>OTRAS ANOMALÍAS CONGÉNITAS DEL CORAZÓN SIN ESPECIFICACIÓN</t>
  </si>
  <si>
    <t>PERSITENTCIA DEL CONDUCTO ARTERIOSO</t>
  </si>
  <si>
    <t>COARTACIÓN DE LA AORTA</t>
  </si>
  <si>
    <t>OTRAS ANOMALÍAS DE LA AORTA</t>
  </si>
  <si>
    <t>ANOMALÍAS DE LA ARTERIA PULMONAR</t>
  </si>
  <si>
    <t>ANOMALÍAS DE LAS GRANDES VENAS</t>
  </si>
  <si>
    <t>AUSENCIA O HIPOPLASIA DE ARTERIA UMBILICAL</t>
  </si>
  <si>
    <t>OTRAS ANOMALÍAS DEL SISTEMA VASCULAR PERIFÉRICO</t>
  </si>
  <si>
    <t>OTRAS ANOMALÍAS ESPECIFICADAS DEL APARATO CIRCULATORIO</t>
  </si>
  <si>
    <t>ANOMALÍA NO ESPECIFICADA DEL APARATO RESPIRATORIO</t>
  </si>
  <si>
    <t>ATRESIA DE LAS COANAS</t>
  </si>
  <si>
    <t>OTRAS ANOMALÍAS DE LA NARIZ</t>
  </si>
  <si>
    <t>VELO CONGÉNITO DE LA LARÍNGE</t>
  </si>
  <si>
    <t>OTRAS ANOMALÍAS DE LA LARÍNGE DE LA TRÁQUEA Y DE LOS BRONQUIOS</t>
  </si>
  <si>
    <t>PULMÓN QUÍSTICO CONGÉNITO</t>
  </si>
  <si>
    <t>AGENESIAM HIPOPLASIS Y DISPLASIA DEL PULMÓN</t>
  </si>
  <si>
    <t>OTRAS ANOMALÍAS DEL PULMÓN</t>
  </si>
  <si>
    <t>OTRAS ANOMALÍAS ESPECIFICADAS DEL APARATO RESPIRATORIO</t>
  </si>
  <si>
    <t>ANOMALÍA NO DESPECIFICADA DEL APARATO RESPIRATORIO</t>
  </si>
  <si>
    <t>FISURA DEL PALADAR</t>
  </si>
  <si>
    <t>LABIO LEPORINO</t>
  </si>
  <si>
    <t>FISURA DEL PALADAR CON LABIO LEPORINO</t>
  </si>
  <si>
    <t>ANQUILOGLOSIA</t>
  </si>
  <si>
    <t>OTRAS ANOMALÍAS DE LA LENGUA</t>
  </si>
  <si>
    <t>OTRAS ANOMALÍAS ESPECIFICADAS DE LA BOCA Y DE LA FARÍNGE</t>
  </si>
  <si>
    <t>FÍSTULA TRAQUEOESOFAGICA ATRESIA Y ESTENOSIS ESOFÁGICAS</t>
  </si>
  <si>
    <t>OTRAS ANOMALÍAS ESPECIFICADAS DEL ESÓFAGO</t>
  </si>
  <si>
    <t>ESTENOSIS PILÓRICA HIPERTRÓFICA CONGÉNITA</t>
  </si>
  <si>
    <t>HERNIA HIATAL CONGÉNITA</t>
  </si>
  <si>
    <t>OTRAS ANOMALÍAS ESPECIFICADAS DEL ESTÓMAGO</t>
  </si>
  <si>
    <t>OTRAS ANOMALÍAS ESPECIFICADAS DE LA PARTE SUPERIOR DEL APARATO DIGESTIVO</t>
  </si>
  <si>
    <t>ANOMALÍA NO ESPECIFICADA DE LA PARTE SUPERIOR DEL APARATO DIGESTIVO</t>
  </si>
  <si>
    <t>DIVERTÍCULO DE MECKEL</t>
  </si>
  <si>
    <t>ATRESIA Y ESTENOSIS DEL INTESTINO DELGADO</t>
  </si>
  <si>
    <t>ATRESIA Y ESTENOSIS DEL INTESTINO GRUESO DEL RECTO Y DEL CONDUCTO ANAL</t>
  </si>
  <si>
    <t>ENFERMEDAD DE HIRSCHSPRUNG Y OTROS TRASTORNOS CONGÉNITOS FUNCIONALES DEL COLON</t>
  </si>
  <si>
    <t>ANOMALÍAS CONGÉNITAS DE LA FIJACIÓN DEL INTESTINO</t>
  </si>
  <si>
    <t>OTRAS ANOMALÍAS DEL INTESTINO</t>
  </si>
  <si>
    <t>ANOMALÍAS DEL HÍGADO DE LA VESÍCULA Y DE LOS CONDUCTOS BILIARES</t>
  </si>
  <si>
    <t>ANOMALÍAS DEL PÁNCREAS</t>
  </si>
  <si>
    <t>OTRAS ANOMALÍAS ESPECIFICADAS DEL APARATO DIGESTIVO</t>
  </si>
  <si>
    <t>ANOMALÍA NO ESPECIFICADA DEL APARATO DIGESTIVO</t>
  </si>
  <si>
    <t>ANOMALÍAS DE LOS OVARIOS</t>
  </si>
  <si>
    <t>ANOMALÍAS DE LA TROMPA DE FALOPIO Y DEL LIGAMENTO ANCHO</t>
  </si>
  <si>
    <t>DUPLICACIÓN DEL ÚTERO</t>
  </si>
  <si>
    <t>OTRAS ANOMALÍAS DEL ÚTERO</t>
  </si>
  <si>
    <t>ANOMALÍAS DEL CUELLO DEL ÚTERO DE LA VAGINA Y DE LOS GENITALES EXTERNOS FEMENINO</t>
  </si>
  <si>
    <t>CRIPTORQUIDIA</t>
  </si>
  <si>
    <t>HIPOSPADIAS Y EPISPADIAS</t>
  </si>
  <si>
    <t>SEUDOHERMAFRODITISMO Y SEXO INDETERMINADO</t>
  </si>
  <si>
    <t>OTRAS ANOMALÍAS ESPECIFICADAS DE LOS ÓRGANOS GENITALES</t>
  </si>
  <si>
    <t>ANOMALÍA NO ESPECIFICADA DE LOS ÓRGANOS GENITALES</t>
  </si>
  <si>
    <t>ANOMALÍAS CONGÉNITAS DEL APARATO URINARIO.  AGENESIA Y DISGENESIA RENALES</t>
  </si>
  <si>
    <t>ENFERMEDAD QUÍSTICA DEL RIÑÓN</t>
  </si>
  <si>
    <t>ANOMALÍAS OBSTRUCTIVAS DE LA PELVIS RENAL Y DEL URETER</t>
  </si>
  <si>
    <t>OTRAS ANOMALÍAS ESPECIFICADAS DEL RIÑÓN</t>
  </si>
  <si>
    <t>OTRAS ANOMALÍAS ESPECIFICADAS DEL URETER</t>
  </si>
  <si>
    <t>EXTROFIA DE LA VEJIGA</t>
  </si>
  <si>
    <t>ATARESIA Y ESTENOSIS DE LA URETRA Y DEL CUELLO DELA VEJIGA</t>
  </si>
  <si>
    <t>ANOMALÍAS DEL URACO</t>
  </si>
  <si>
    <t>OTRAS ANOMALÍAS ESPECIFICADAS DE LA VEJIGA Y DE LA URETRA</t>
  </si>
  <si>
    <t>ANOMALÍA NO ESPECIFICADA DEL APARATO URINARIO</t>
  </si>
  <si>
    <t>CIERTAS ANOMALÍAS OSTEOMUSCULARES DEL MÚSCULO ESTERNOCLEIDOMASTOIDEO</t>
  </si>
  <si>
    <t>CIERTAS ANOMALÍAS DEL MÚSCULO ESTERNOCLEIDOMASTOIDEO</t>
  </si>
  <si>
    <t>CIERTAS ANOMALÍAS OSTEOMUSCULARES DE LA COLUMNA VERTEBRAL</t>
  </si>
  <si>
    <t>LUXACIÓN CONGÉNITA DE LA CADERA</t>
  </si>
  <si>
    <t>GENU RECURVATUM Y CURVATURA DE LOS HUESOS LARGOS DEL MIEMBRO INFERIOR</t>
  </si>
  <si>
    <t>CIERTAS ANOMALÍAS OSTEOMUSCULARES CONGÉNITAS: PIE VARO CONGÉNITO</t>
  </si>
  <si>
    <t>CIERTAS ANOMALÍAS OSTEOMUSCULARES CONGÉNITAS: PIE VALGO CONGÉNITO</t>
  </si>
  <si>
    <t>OTRAS ANOMALÍAS CONGÉNITAS DEL PIE</t>
  </si>
  <si>
    <t>OTRAS ANOMALÍAS OSTEOMUSCULARES CONGÉNITAS ESPECIFICADAS</t>
  </si>
  <si>
    <t>OTRAS ANOMALÍAS CONGÉNITAS DE LOS MIEMBROS: POLIDACTILIA</t>
  </si>
  <si>
    <t>OTRAS ANOMALÍAS CONGÉNITAS DE LOS MIEMBROS: SINDACTILIA</t>
  </si>
  <si>
    <t>ANOMALÍAS POR REDUCCIÓN DEL MIEMBRO SUPERIOR</t>
  </si>
  <si>
    <t>ANOMALÍAS POR REDUCCIÓN DEL MIEMBRO INFERIOR</t>
  </si>
  <si>
    <t>ANOMALÍAS POR REDUCCIÓN DE MIEMBRO NO ESPECIFICADO</t>
  </si>
  <si>
    <t>OTRAS ANOMALÍAS DEL MIEMBRO SUPERIOR INCLUSO DE LA CINTURA ESCAPULAR</t>
  </si>
  <si>
    <t>OTRAS ANOMALÍAS DEL MIEMBRO INFERIOR INCLUSO LA CINTURA PELVIANA</t>
  </si>
  <si>
    <t>OTRAS ANOMALÍAS ESPECIFICADAS DE MIEMBRO NO ESPECIFICADO</t>
  </si>
  <si>
    <t>ANOMALÍA NO ESPECIFICADA DE MIEMBRO NO ESPECIFICADO</t>
  </si>
  <si>
    <t>ANOMALÍAS ÓSEAS DEL CRÁNEO Y DE LA CARA</t>
  </si>
  <si>
    <t>ANOMALÍAS DE LA COLUMNA VERTEBRAL</t>
  </si>
  <si>
    <t>OTRAS ANOMALÍAS CONGÉNITAS DEL SISTEMA OSTEOMUSCULA: COSTILLA CERVICAL</t>
  </si>
  <si>
    <t>OTRAS ANOMALÍAS DE LAS COSTILLAS Y DEL ESTERNÓN</t>
  </si>
  <si>
    <t>OTRAS ANOMALÍAS CONGÉNITAS DEL SISTEMA OSTEOMUSCULAR: CONDRODISTROFIA</t>
  </si>
  <si>
    <t>OTRAS ANOMALÍAS CONGÉNITAS DEL SISTEMA OSTEOMUSCULAR: OSTEODISTROFIAS</t>
  </si>
  <si>
    <t>ANOMALÍAS DEL DIAFRAGMA</t>
  </si>
  <si>
    <t>ANOMALÍAS DE LA PARED ABDOMINAL</t>
  </si>
  <si>
    <t>OTRAS ANOMALÍAS ESPECIFICADAS DE MÚSCULO, DE TENDÓN, DE APONEUROSIS Y DEL TEJIDO</t>
  </si>
  <si>
    <t>ANOMALÍA NO ESPECIFICADA DEL SISTEMA OSTEOMUSCULAR</t>
  </si>
  <si>
    <t>EDEMA HEREDITARIO DE LAS PIERNAS</t>
  </si>
  <si>
    <t>ANOMALÍAS CONGÉNITAS DEL TEGUMENTO: ICTIOSIS CONGÉNITA</t>
  </si>
  <si>
    <t>ANOMALÍA DERMATOGLÍFICA</t>
  </si>
  <si>
    <t>OTRAS ANOMALÍAS ESPECIFICADAS DE LA PIEL</t>
  </si>
  <si>
    <t>ANOMALÍAS ESPECIFICADAS DEL PELO</t>
  </si>
  <si>
    <t>ANOMALÍAS ESPECIFICADAS DE LA UÑA</t>
  </si>
  <si>
    <t>ANOMALÍAS ESPECIFICADAS DE LA MAMA</t>
  </si>
  <si>
    <t>OTRAS ANOMALÍAS TEGUMENTARIAS ESPECIFICADAS</t>
  </si>
  <si>
    <t>ANOMALÍA TEGUMENTARIA SIN ESPECIFICACIÓN</t>
  </si>
  <si>
    <t>SÍNDROME DE DOWN</t>
  </si>
  <si>
    <t>SÍNDROME DE PATAU</t>
  </si>
  <si>
    <t>SÍNDROME DE EDWARDS</t>
  </si>
  <si>
    <t>SÍNDROMES POR DEFICIENCIA AUTOSÓMICA</t>
  </si>
  <si>
    <t>TRANSLOCACIÓN AUTOSÓMICA EQUILIBRADA EN INDIVIDUONORMAL</t>
  </si>
  <si>
    <t>OTRAS AFECCCIONES DEBIDAS A ANOMALÍAS AUTOSÓMICAS</t>
  </si>
  <si>
    <t>DIGENESIA GONADAL</t>
  </si>
  <si>
    <t>SÍNDROME DE KLINEFELTER</t>
  </si>
  <si>
    <t>OTRAS AFECCIONES DEBIDAS A ANOMALÍAS DE LOS CROMOSOMAS SEXUALES</t>
  </si>
  <si>
    <t>AFECCIONES DEBIDAS A ANOMALÍAS CROMOSÓMICAS SIN ESPECIFICACIÓN</t>
  </si>
  <si>
    <t>ANOMALÍAS DEL BAZO</t>
  </si>
  <si>
    <t>ANOMALÍAS DE LAS GLÁNDULAS SUPRARRENALES</t>
  </si>
  <si>
    <t>ANOMALÍAS DE OTRAS GLÁNDULAS ENDOCRINAS</t>
  </si>
  <si>
    <t>OTRAS ANOMALÍAS CONGÉNITAS Y LA NO ESPECIFICADA: SITUS INVERSUS</t>
  </si>
  <si>
    <t>OTRAS ANOMALÍAS CONGÉNITAS Y LA NO ESPECIFICADA: GEMELOS ACOPLADOS</t>
  </si>
  <si>
    <t>OTRAS ANOMALÍAS CONGÉNITAS Y LA NO ESPECIFICADA: ESCLEROSIS TUBEROSA</t>
  </si>
  <si>
    <t>OTRAS HAMARTOSIS NO CLASIFICADAS EN OTRA PARTE</t>
  </si>
  <si>
    <t>ANOMALÍAS CONGÉNITAS MÚLTIPLES ASÍ DESCRITAS</t>
  </si>
  <si>
    <t>OTRAS ANOMALÍAS ESPECIFICADAS</t>
  </si>
  <si>
    <t>ANOMALÍA CONGÉNITA SIN ESPECIFICACIÓN</t>
  </si>
  <si>
    <t>TRASTORNOS HIPERTENSIVOS DE LA MADRE</t>
  </si>
  <si>
    <t>ENFERMEDADES RENALES O DEL APARATO URINARIO DE LA MADRE</t>
  </si>
  <si>
    <t>INFECCIONES DE LA MADRE</t>
  </si>
  <si>
    <t>OTRAS ENFERMEDADES CRÓNICAS DE LOS APARATOS CIRCULATORIO Y RESPIRATORIO DE LA MA</t>
  </si>
  <si>
    <t>TRASTORNOS NUTRICIONALES DE LA MADRE</t>
  </si>
  <si>
    <t>TRAUMATISMO DE LA MADRE</t>
  </si>
  <si>
    <t>OPERACIÓN QUIRÚRGICA DE LA MADRE</t>
  </si>
  <si>
    <t>AGENTES NOCIVOS QUE AFECTAN AL FETO A TRAVÉS DE LA PLACENTA O DE LA LECHE MATERN</t>
  </si>
  <si>
    <t>OTRAS ENFERMEDADES QUE AFECTAN AL FETO O AL RECIÉN NACIDO NO RELACIONADAS EN EL</t>
  </si>
  <si>
    <t>FETO O RECIÉN NACIDO AFECTADO POR ENFERMEDADES DE LA MADRE NO NECESARIAMENTE REL</t>
  </si>
  <si>
    <t>RUPTURA PREMATURA DE LAS MEMBRANAS</t>
  </si>
  <si>
    <t>EMBARAZO ECTÓPICO</t>
  </si>
  <si>
    <t>EMBARAZO MÚLTIPLE</t>
  </si>
  <si>
    <t>MUERTE MATERNA</t>
  </si>
  <si>
    <t>PRESENTACIÓN ANORMAL ANTES DEL TRABAJO DE PARTO</t>
  </si>
  <si>
    <t>FETO O RECIÉN NACIDO AFECTADO POR OTRAS COMPLICACIONES MATERNAS DEL EMBARAZO</t>
  </si>
  <si>
    <t>FETO O RECIÉN NACIDO AFECTADO POR COMPLICACIONES MATERNAS DEL EMBARAZO SIN ESPEC</t>
  </si>
  <si>
    <t>PLACENTA PREVIA</t>
  </si>
  <si>
    <t>OTRAS FORMAS DE DESPRENDIMIENTO Y DE HEMORRAGIA PLACENTARIOS</t>
  </si>
  <si>
    <t>OTRAS ANORMALIDADES MORFOLÓGICAS Y FUNCIONALES DE LA PLACENTA Y LA NO ESPECIFICA</t>
  </si>
  <si>
    <t>SÍNDROMES DE TRASFUSIÓN PLACENTARIA</t>
  </si>
  <si>
    <t>PROLAPSO DEL CORDÓN UMBILICAL</t>
  </si>
  <si>
    <t>OTRAS FORMAS DE COMPRESIÓN DEL CORDÓN UMBILICAL</t>
  </si>
  <si>
    <t>OTRAS COMPLICACIONES Y LA NO ESPECIFICADA DEL CORDÓN UMBILICAL</t>
  </si>
  <si>
    <t>CORIAMNIOTITIS</t>
  </si>
  <si>
    <t>OTRAS ANORMALIDADES DEL CORION Y DEL AMNIOS</t>
  </si>
  <si>
    <t>ANORMALIDAD NO ESPECIFICADA DEL CORION Y DEL AMNIOS</t>
  </si>
  <si>
    <t>PARTO DE NALGAS Y EXTRACCIÓN</t>
  </si>
  <si>
    <t>OTRA PRESENTACIÓN Y POSICIÓN ANÓMALAS O DESPORPORCIÓN FETO PELVIANA DURANTE EL T</t>
  </si>
  <si>
    <t>PARTO CON FÓRCEPS</t>
  </si>
  <si>
    <t>PARTO CON VENTOSA EXTRACTORA</t>
  </si>
  <si>
    <t>PARTO CON CESÁREA</t>
  </si>
  <si>
    <t>ANALGESIA Y ANESTESIA MATERNAS</t>
  </si>
  <si>
    <t>PARTO PRECIPITADO</t>
  </si>
  <si>
    <t>CONTRACCIONES UTERINAS ANORMALES</t>
  </si>
  <si>
    <t>OTRAS COMPLICACIONES DEL TRABAJO Y DEL PARTO</t>
  </si>
  <si>
    <t>FETO O RECIÉN NACIDO AFECTADO POR OTRAS COMPLICACIONES DEL TRABAJO Y DEL PARTO S</t>
  </si>
  <si>
    <t>PESO BAJO PARA LA EDAD GESTACIONAL SIN MENCIÓN DEDESNUTRICIÓN FETAL</t>
  </si>
  <si>
    <t>PESO BAJO PARA LA EDAD GESTACIONAL CON SIGNOS DE DESNUTRICIÓN FETAL</t>
  </si>
  <si>
    <t>DESNUTRICIÓN FETAL SIN MENCIÓN DE PESO BAJO PARA LA EDAD GESTACIONAL</t>
  </si>
  <si>
    <t>RETARDO DEL CRECIMIENTO FETAL SIN ESPECIFICACION</t>
  </si>
  <si>
    <t>INMATURIDAD EXTREMA</t>
  </si>
  <si>
    <t>OTROS RECIÉN NACIDOS A PRETÉRMINO</t>
  </si>
  <si>
    <t>RECIÉN NACIDO EXCEPCIONALMENTE GRANDE</t>
  </si>
  <si>
    <t>OTRO RECIÉN NACIDO DE PESO ELEVADO PARA LA EDAD GESTACIONAL</t>
  </si>
  <si>
    <t>RECIÉN NACIDO POSTÉRMINO PERO NO DE PESO ELEVADO PARA LA EDAD GESTACIONAL</t>
  </si>
  <si>
    <t>HEMORRAGIA SUBDURAL Y CEREBRAL</t>
  </si>
  <si>
    <t>TRAUMATISMO DEL CUERO CABELLUDO</t>
  </si>
  <si>
    <t>FRACTURA DE LA CLAVÍCULA</t>
  </si>
  <si>
    <t>OTROS TRAUMATISMOS DEL ESQUELETO</t>
  </si>
  <si>
    <t>TRAUMATISMO DE LA COLUMNA VERTEBRAL Y DE LA MÉDULA ESPINAL</t>
  </si>
  <si>
    <t>TRAUMATISMO DEL NERVIO FACIAL</t>
  </si>
  <si>
    <t>TRAUMATISMO DEL PLEXO BRAQUIAL</t>
  </si>
  <si>
    <t>OTROS TRAUMATISMOS DE LOS PARES CRANEALES Y DE LOS NERVIOS PERIFÉRICOS</t>
  </si>
  <si>
    <t>OTRO TRAUMATISMO DEL NACIMIENTO</t>
  </si>
  <si>
    <t>TRAUMATISMO DEL NACIMIENTO SIN ESPECIFICACIÓN</t>
  </si>
  <si>
    <t>DEFUNCIÓN FETAL POR ASFIXIA O ANOXIA ANTES DEL INICIO DEL TRABAJO DE PARTO O EN</t>
  </si>
  <si>
    <t>DEFUNCIÓN FETAL POR ASFIXIA O ANOXIA DURANTE EL TRABAJO DE PARTO</t>
  </si>
  <si>
    <t>SUFRIMIENTO FETAL ANTERIOR AL INICIO DEL TRABAJO DE PARTO EN NACIDO VIVO</t>
  </si>
  <si>
    <t>SUFRIMIENTO FETAL DIAGNOSTICADO DURANTE EL TRABAJO DE PARTO EN NACIDO VIVO</t>
  </si>
  <si>
    <t>SUFRIMIENTO FETAL SIN ESPECIFICACIÓN, EN NACIDO VIVO</t>
  </si>
  <si>
    <t>ASFIXIA GRAVE AL NACER</t>
  </si>
  <si>
    <t>ASFIXIA LEVE O MODERADA AL NACER</t>
  </si>
  <si>
    <t>ASFIXIA AL NACER DE GRADO NO ESPECIFICADO EN NACIDO VIVO</t>
  </si>
  <si>
    <t>SÍNDROME DE DIFICULTAD RESPIRATORIA</t>
  </si>
  <si>
    <t>OTRAS AFECCIONES RESPIRATORIAS DEL FETO Y DEL RECIÉN NACIDO: NEUMONÍA CONGÉNITA</t>
  </si>
  <si>
    <t>OTRAS AFECCIONES RESPIRATORIAS DEL FETO Y DEL RECIÉN NACIDO: SÍNDROME DE ASPIRAC</t>
  </si>
  <si>
    <t>OTRAS AFECCIONES RESPIRATORIAS DEL FETO Y DEL RECIÉN NACIDO: ENFISEMA INTERSTICI</t>
  </si>
  <si>
    <t>OTRAS AFECCIONES RESPIRATORIAS DEL FETO Y DEL RECIÉN NACIDO: HEMORRAGIA PULMONAR</t>
  </si>
  <si>
    <t>OTRAS AFECCIONES RESPIRATORIAS DEL FETO Y DEL RECIÉN NACIDO: ATELECTASIA PRIMARI</t>
  </si>
  <si>
    <t>OTRAS AFECCIONES RESPIRATORIAS DEL FETO Y DEL RECIÉN NACIDO: OTRA ATELECTASIA Y</t>
  </si>
  <si>
    <t>OTRAS AFECCIONES RESPIRATORIAS DEL FETO Y DEL RECIÉN NACIDO: TAQUIPNEA TRANSITOR</t>
  </si>
  <si>
    <t>OTRAS AFECCIONES RESPIRATORIAS DEL FETO Y DEL RECIÉN NACIDO: ENFERNEDAD RESPIRAT</t>
  </si>
  <si>
    <t>OTROS PROBLEMAS RESPIRATORIOS POSTERIORES AL NACIMIENTO</t>
  </si>
  <si>
    <t>OTRAS AFECCIONES RESPIRATORIAS DEL FETO Y DEL RECIÉN NACIDO SIN ESPECIFICACIÓN</t>
  </si>
  <si>
    <t>NFECCIONES PROPIAS DEL PERÍODO PERINATAL: RUBÉOLA CONGÉNITA</t>
  </si>
  <si>
    <t>NFECCIONES PROPIAS DEL PERÍODO PERINATAL: INFECCIÓN VÍRICA CITOMEGÁLICA CONGÉNIT</t>
  </si>
  <si>
    <t>NFECCIONES PROPIAS DEL PERÍODO PERINATAL: OTRAS INFECCIONES CONGÉNITAS</t>
  </si>
  <si>
    <t>TÉTANOS NEONATAL</t>
  </si>
  <si>
    <t>ONFALITIS DEL RECIÉN NACIDO</t>
  </si>
  <si>
    <t>MASTITIS INFECCIOSA NEONATAL</t>
  </si>
  <si>
    <t>CONJUNTIVITIS Y DACRIOCISTITIS NEONATALES</t>
  </si>
  <si>
    <t>INFECCIÓN NEONATAL POR CANDIDA</t>
  </si>
  <si>
    <t>OTRAS INFECCIONES PROPIAS DEL PERÍODO PERINATAL</t>
  </si>
  <si>
    <t>HEMORRAGIA FETAL Y NEONATAL: PÉRDIDA DE SANGRE FETAL</t>
  </si>
  <si>
    <t>HEMORRAGIA FETAL Y NEONATAL : HEMORRAGIA INTRAVENTRICULAR</t>
  </si>
  <si>
    <t>HEMORRAGIA FETAL Y NEONATAL : HEMORRAGIA SUBARACNOIDEA</t>
  </si>
  <si>
    <t>HEMORRAGIA FETAL Y NEONATAL:  HEMORRAGIA UMBILICAL POSTERIOR AL NACIMIENTO</t>
  </si>
  <si>
    <t>HEMORRAGIA FETAL Y NEONATAL:  HEMORRAGIA GASTROINTESTINAL</t>
  </si>
  <si>
    <t>HEMORRAGIA FETAL Y NEONATAL: HEMORRAGIA SUPRARRENAL</t>
  </si>
  <si>
    <t>HEMORRAGIA FETAL Y NEONATAL: HEMORRAGIA CUTÁNEA</t>
  </si>
  <si>
    <t>OTRA HEMORRAGIA FETAL Y NEONATAL</t>
  </si>
  <si>
    <t>HEMORRAGIA FETAL Y NEONATAL SIN ESPECIFICACIÓN</t>
  </si>
  <si>
    <t>ENFERMEDAD HEMOLÍTICA DEL FETO O DEL RECIÉN NACIDO DEBIDA A ISOSENSIBILIZACIONPO</t>
  </si>
  <si>
    <t>ENFERMEDAD HEMOLÍTICA DEL FETO O DEL RECIÉN NACIDO DEBIDA A ISOSENSIBILIZACIÓN A</t>
  </si>
  <si>
    <t>ENFERMEDAD HEMOLÍTICA DEL FETO O DEL RECIÉN NACIDO DEBIDA A OTRA ISOSENSIBILIZAC</t>
  </si>
  <si>
    <t>HIDROPESÍA FETAL DEBIDA A ISOSENSIBILIZACIÓN</t>
  </si>
  <si>
    <t>KERNICTERUS DEBIDO A ISOSENSIBILIZACIÓN</t>
  </si>
  <si>
    <t>ANEMIA TARDÍA DEBIDA A ISOSENSIBILIZACIÓN</t>
  </si>
  <si>
    <t>ICTERICIA PERINATAL DEBIDA A ANEMIA HEMOLÍTICA HEREDITARIA (282-+)</t>
  </si>
  <si>
    <t>ICTERICIA PERINATAL DEBIDA A OTRA FORMA DE HEMOLISIS EXCESIVA</t>
  </si>
  <si>
    <t>ICTERICIA NEONATAL ASOCIADA CON EL PARTO ANTES DE TÉRMINO</t>
  </si>
  <si>
    <t>ICTERICIA NEONATAL DEBIDA AL RETARDO DE LA CONJUGACIÓN POR OTRAS CAUSAS</t>
  </si>
  <si>
    <t>ICTERICIA PERINATAL DEBIDA A LESIÓN HEPATOCELULAR</t>
  </si>
  <si>
    <t>ICTERICIA PERINATAL DEBIDA A OTRAS CAUSAS</t>
  </si>
  <si>
    <t>ICTERICIA FETAL O NEONATAL SIN ESPECIFICACIÓN</t>
  </si>
  <si>
    <t>KERNICTERUS NO DEBIDO A  ISOSENCIBILIZACIÓN</t>
  </si>
  <si>
    <t>SÍNDROME DEL RECIÉN NACIDO DE MADRE DIABÉTICA</t>
  </si>
  <si>
    <t>DIABETES MELLITUS NEONATAL</t>
  </si>
  <si>
    <t>MIASTENIA GRAVE NEONATAL</t>
  </si>
  <si>
    <t>TIROTÓXICOSIS NEONATAL</t>
  </si>
  <si>
    <t>HIPOCALCEMIA E HIPOMAGNESEMIA DEL RECIÉN NACIDO</t>
  </si>
  <si>
    <t>OTROS TRASTORNOS ELECTROLÍCTICOS NEONATALES TRANSITORIOS</t>
  </si>
  <si>
    <t>HIPOGLICEMIA NEONATAL</t>
  </si>
  <si>
    <t>ÁCIDOSIS METABÓLICA TARDÍA DEL RECIÉN NACIDO</t>
  </si>
  <si>
    <t>OTROS TRASTORNOS ENDOCRINOS Y METABÓLICOS TRANSITORIOS DEL RECIÉN NACIDO</t>
  </si>
  <si>
    <t>TRASTORNOS ENDOCRINOS Y METABÓLICOS PROPIOS DEL FETO Y DEL RECIÉN NACIDO SIN ESP</t>
  </si>
  <si>
    <t>ENFERMEDAD HEMORRÁGICA DEL  RECIÉN NACIDO</t>
  </si>
  <si>
    <t>TROMBOCITOPENIA NEONATAL TRANSITORIA</t>
  </si>
  <si>
    <t>COAGULACIÓN INTRAVASCULAR DISEMINADA DEL RECIÉN NACIDO</t>
  </si>
  <si>
    <t>OTROS TRANSTORNOS NEONATALES TRANSITORIOS DE LA COAGULACIÓN</t>
  </si>
  <si>
    <t>POLICITEMIA NEONATAL</t>
  </si>
  <si>
    <t>TRASTORNOS HEMATOLÓGICOS DEL FETO Y DEL RECIÉN NACIDO: ANEMIA CONGÉNITA</t>
  </si>
  <si>
    <t>TRASTORNOS HEMATOLÓGICOS DEL FETO Y DEL RECIÉN NACIDO: ANEMIA DE LA PREMATURIDAD</t>
  </si>
  <si>
    <t>NEUTROPENIA NEONATAL TRANSITORIA</t>
  </si>
  <si>
    <t>OTROS TRASTORNOS HEMATOLÓGICOS TRANSITORIOS</t>
  </si>
  <si>
    <t>TRASTORNOS HEMATOLÓGICOS DEL FETO Y DEL RECIÉN NACIDO SIN ESPECIFICACIÓN</t>
  </si>
  <si>
    <t>ÍLEO POR MECONIO (2770+)</t>
  </si>
  <si>
    <t>OTRA OBSTRUCCIÓN DEBIDA A MECONIO</t>
  </si>
  <si>
    <t>OBSTRUCCIÓN INTESTINAL DEBIDA A HIPERCONDENSACIÓN DE LA LECHE</t>
  </si>
  <si>
    <t>HEMATEMESIS Y MELENA DEBIDAS A DEGLUCIÓN DE SANGRE MATERNA</t>
  </si>
  <si>
    <t>ÍLEO TRANSITORIO DEL RECIÉN NACIDO</t>
  </si>
  <si>
    <t>ENTEROCOLITIS NECROSANTE DEL FETO O DEL RECIÉN NACIDO</t>
  </si>
  <si>
    <t>PERFORACIÓN INTESTINAL PERINATAL</t>
  </si>
  <si>
    <t>OTROS TRASTORNOS PERINATALES DEL APARATO DIGESTIVO</t>
  </si>
  <si>
    <t>TRASTORNOS PERINATALES DEL APARATO DIGESTIVO SIN ESPECIFICACIÓN</t>
  </si>
  <si>
    <t>HIDROPESÍA FETAL NO DEBIDA A ISOSENSIBILIZACIÓN</t>
  </si>
  <si>
    <t>ESCLEREMA NEONATAL</t>
  </si>
  <si>
    <t>SÍNDROME DE ENFRIAMIENTO EN EL RECIÉN NACIDO</t>
  </si>
  <si>
    <t>OTRAS FORMAS DE HIPOTERMIA DEL RECIÉN NACIDO</t>
  </si>
  <si>
    <t>OTROS TRASTORNOS DE LA REGULACIÓN DE LA TEMPERATURA EN EL RECIÉN NACIDO</t>
  </si>
  <si>
    <t>OTROS EDEMAS DEL RECIÉN NACIDO Y EL NO ESPECIFICADO</t>
  </si>
  <si>
    <t>HIDROCELE CONGÉNITO</t>
  </si>
  <si>
    <t>INGURGITACIÓN MAMARIA DEL RECIÉN NACIDO</t>
  </si>
  <si>
    <t>OTRAS AFECCIONES ASOCIADAS CON LA REGULACIÓN TEGUMENTARIA Y DE LA TEMPERATURA DE</t>
  </si>
  <si>
    <t>AFECCIONES ASOCIADAS CON LA REGULACIÓN TEGUMENTARIA Y DE LA TEMPERATURA DEL FETO</t>
  </si>
  <si>
    <t>OTRAS AFECCIONES Y LAS MAL DEFINIDAS QUE SE ORIGINAN EN EL PERÍODO PERINATAL: CO</t>
  </si>
  <si>
    <t>OTRAS AFECCIONES Y LAS MAL DEFINIDAS QUE SE ORIGINAN EN EL PERÍODO PERINATAL: OT</t>
  </si>
  <si>
    <t>OTRAS AFECCIONES Y LAS MAL DEFINIDAS QUE SE ORIGINAN EN EL PERÍODO PERINATAL: DE</t>
  </si>
  <si>
    <t>OTRAS AFECCIONES Y LAS MAL DEFINIDAS QUE SE ORIGINAN EN EL PERÍODO PERINATAL: PR</t>
  </si>
  <si>
    <t>OTRAS AFECCIONES Y LAS MAL DEFINIDAS QUE SE ORIGINAN EN EL PERÍODO PERINATAL: RE</t>
  </si>
  <si>
    <t>OTRAS AFECCIONES Y LAS MAL DEFINIDAS QUE SE ORIGINAN EN EL PERÍODO PERINATAL: SÍ</t>
  </si>
  <si>
    <t>OTRAS AFECCIONES Y LAS MAL DEFINIDAS QUE SE ORIGINAN EN EL PERÍODO PERINATAL: TE</t>
  </si>
  <si>
    <t>OTRAS AFECCIONES Y LAS MAL DEFINIDAS QUE SE ORIGINAN EN EL PERÍODO PERINATAL</t>
  </si>
  <si>
    <t>OTRAS AFECCIONES Y LAS MAL DEFINIDAS QUE SE ORIGINAN EN EL PERÍODO PERINATAL SIN</t>
  </si>
  <si>
    <t>SINTOMAS GENERALES: COMA Y ESTUPOR</t>
  </si>
  <si>
    <t>SINTOMAS GENERALES: ALUCINACIONES</t>
  </si>
  <si>
    <t>SINTOMAS GENERALES: SÍNCOPE Y COLAPSO</t>
  </si>
  <si>
    <t>SINTOMAS GENERALES: CONVULSIONES</t>
  </si>
  <si>
    <t>SINTOMAS GENERALES: MAREO Y VAHÍDOS</t>
  </si>
  <si>
    <t>SINTOMAS GENERALES: TRASTORNOS DEL SUEÑO</t>
  </si>
  <si>
    <t>SINTOMAS GENERALES: PIREXIA DE ORIGEN DESCONOCIDO</t>
  </si>
  <si>
    <t>SINTOMAS GENERALES: MALESTAR Y FATIGA</t>
  </si>
  <si>
    <t>SINTOMAS GENERALES: HIPERHIDROSIS</t>
  </si>
  <si>
    <t>OTROS SÍNTOMAS GENERALES</t>
  </si>
  <si>
    <t>SÍNTOMAS RELACIONADOS CON LOS SISTEMAS NERVIOSO Y OSTEOMUSCULAR: MOVIMIENTOS INV</t>
  </si>
  <si>
    <t>SÍNTOMAS RELACIONADOS CON LOS SISTEMAS NERVIOSO Y OSTEOMUSCULAR: ALTERACIÓN DE L</t>
  </si>
  <si>
    <t>SÍNTOMAS RELACIONADOS CON LOS SISTEMAS NERVIOSO Y OSTEOMUSCULAR: ANORMALIDAD DE</t>
  </si>
  <si>
    <t>SÍNTOMAS RELACIONADOS CON LOS SISTEMAS NERVIOSO Y OSTEOMUSCULAR: FALTA DE COORDI</t>
  </si>
  <si>
    <t>SÍNTOMAS RELACIONADOS CON LOS SISTEMAS NERVIOSO Y OSTEOMUSCULAR: PARÁLISIS TRANS</t>
  </si>
  <si>
    <t>SÍNTOMAS RELACIONADOS CON LOS SISTEMAS NERVIOSO Y OSTEOMUSCULAR: DEDOS DE LA MAN</t>
  </si>
  <si>
    <t>SÍNTOMAS RELACIONADOS CON LOS SISTEMAS NERVIOSO Y OSTEOMUSCULAR: MENINGISMO</t>
  </si>
  <si>
    <t>SÍNTOMAS RELACIONADOS CON LOS SISTEMAS NERVIOSO Y OSTEOMUSCULAR: TETANIA</t>
  </si>
  <si>
    <t>OTROS SÍNTOMAS RELACIONADOS CON LOS SISTEMAS NERVIOSO Y OSTEOMUSCULAR</t>
  </si>
  <si>
    <t>SÍNTOMAS RELACIONADOS CON LA PIEL Y CON EL TEJIDO CELULAR SUBCUTÁNEO: ALTERACIÓN</t>
  </si>
  <si>
    <t>SÍNTOMAS RELACIONADOS CON LA PIEL Y CON EL TEJIDO CELULAR SUBCUTÁNEO: SALPULLIDO</t>
  </si>
  <si>
    <t>SÍNTOMAS RELACIONADOS CON LA PIEL Y CON EL TEJIDO CELULAR SUBCUTÁNEO: PROTUBERAN</t>
  </si>
  <si>
    <t>SÍNTOMAS RELACIONADOS CON LA PIEL Y CON EL TEJIDO CELULAR SUBCUTÁNEO: EDEMA</t>
  </si>
  <si>
    <t>SÍNTOMAS RELACIONADOS CON LA PIEL Y CON EL TEJIDO CELULAR SUBCUTÁNEO: ICTERICIA</t>
  </si>
  <si>
    <t>SÍNTOMAS RELACIONADOS CON LA PIEL Y CON EL TEJIDO CELULAR SUBCUTÁNEO: CIANOSIS</t>
  </si>
  <si>
    <t>SÍNTOMAS RELACIONADOS CON LA PIEL Y CON EL TEJIDO CELULAR SUBCUTÁNEO: PALIDEZ Y</t>
  </si>
  <si>
    <t>SÍNTOMAS RELACIONADOS CON LA PIEL Y CON EL TEJIDO CELULAR SUBCUTÁNEO: EQUIMOSIS</t>
  </si>
  <si>
    <t>SÍNTOMAS RELACIONADOS CON LA PIEL Y CON EL TEJIDO CELULAR SUBCUTÁNEO: CAMBIOS EN</t>
  </si>
  <si>
    <t>OTROS SÍNTOMAS RELACIONADOS CON LA PIEL Y CON EL TEJIDO CELULAR SUBCUTÁNEO</t>
  </si>
  <si>
    <t>SÍNTOMAS REFERENTES A LA NUTRICIÓN AL METABOLISMO Y AL DESARROLLO: ANOREXIA</t>
  </si>
  <si>
    <t>SÍNTOMAS REFERENTES A LA NUTRICIÓN AL METABOLISMO Y AL DESARROLLO: AUMENTO ANORM</t>
  </si>
  <si>
    <t>SÍNTOMAS REFERENTES A LA NUTRICIÓN AL METABOLISMO Y AL DESARROLLO: PÉRDIDA ANORM</t>
  </si>
  <si>
    <t>SÍNTOMAS REFERENTES A LA NUTRICIÓN AL METABOLISMO Y AL DESARROLLO: DIFICULTADES</t>
  </si>
  <si>
    <t>SÍNTOMAS REFERENTES A LA NUTRICIÓN AL METABOLISMO Y AL DESARROLLO: FALTA DEL DES</t>
  </si>
  <si>
    <t>SÍNTOMAS REFERENTES A LA NUTRICIÓN AL METABOLISMO Y AL DESARROLLO: POLIDIPSIA</t>
  </si>
  <si>
    <t>SÍNTOMAS REFERENTES A LA NUTRICIÓN AL METABOLISMOY AL DESARROLLO: POLIFAGIA</t>
  </si>
  <si>
    <t>OTROS SÍNTOMAS REFERENTES A LA NUTRICIÓN AL METABOLISMO Y AL DESARROLLO</t>
  </si>
  <si>
    <t>SÍNTOMAS RELACIONADOS CON LA CABEZA Y EL CUELLO: DOLOR DE CABEZA</t>
  </si>
  <si>
    <t>SÍNTOMAS RELACIONADOS CON LA CABEZA Y EL CUELLO: DOLOR DE LA FARÍNGE</t>
  </si>
  <si>
    <t>SÍNTOMAS RELACIONADOS CON LA CABEZA Y EL CUELLO: TUMEFACCIÓN MASA O PROTUBERANCI</t>
  </si>
  <si>
    <t>SÍNTOMAS RELACIONADOS CON LA CABEZA Y EL CUELLO: AFASIA</t>
  </si>
  <si>
    <t>SÍNTOMAS RELACIONADOS CON LA CABEZA Y EL CUELLO: ALTERACIÓN DE LA VOZ</t>
  </si>
  <si>
    <t>SÍNTOMAS RELACIONADOS CON LA CABEZA Y EL CUELLO: OTROS TRASTORNOS DEL HABLA</t>
  </si>
  <si>
    <t>SÍNTOMAS RELACIONADOS CON LA CABEZA Y EL CUELLO: OTROS DISFUNCIONES DEL LENGUAJE</t>
  </si>
  <si>
    <t>SÍNTOMAS RELACIONADOS CON LA CABEZA Y EL CUELLO: EPÍSTAXIS</t>
  </si>
  <si>
    <t>SÍNTOMAS RELACIONADOS CON LA CABEZA Y EL CUELLO: HEMORRAGIA DE LA FARÍNGE</t>
  </si>
  <si>
    <t>OTROS SÍNTOMAS RELACIONADOS CON LA CABEZA Y EL CUELLO</t>
  </si>
  <si>
    <t>SÍNTOMAS RELACIONADOS CON EL APARATO CARDIOVASCULAR: TAQUICARDIA NO ESPECIFICADA</t>
  </si>
  <si>
    <t>SÍNTOMAS RELACIONADOS CON EL APARATO CARDIOVASCULAR: PALPITACIONES</t>
  </si>
  <si>
    <t>SÍNTOMAS RELACIONADOS CON EL APARATO CARDIOVASCULAR: SOPLOS CARDÍACOS FUNCIONALE</t>
  </si>
  <si>
    <t>SÍNTOMAS RELACIONADOS CON EL APARATO CARDIOVASCULAR: OTROS RUIDOS CARDÍACOS ANOR</t>
  </si>
  <si>
    <t>SÍNTOMAS RELACIONADOS CON EL APARATO CARDIOVASCULAR: GANGRENA</t>
  </si>
  <si>
    <t>SÍNTOMAS RELACIONADOS CON EL APARATO CARDIOVASCULAR: CHOQUE SIN MENCIÓN DE TRAUM</t>
  </si>
  <si>
    <t>SÍNTOMAS RELACIONADOS CON EL APARATO CARDIOVASCULAR: AUMENTO DE VOLUMEN DE LOS G</t>
  </si>
  <si>
    <t>OTROS SÍNTOMAS RELACIONADOS CON EL APARATO CARDIOVASCULAR</t>
  </si>
  <si>
    <t>SÍNTOMAS RELACIONADOS CON EL APARATO RESPIRATORIOY OTROS SÍNTOMAS TORÁCICOS: DIS</t>
  </si>
  <si>
    <t>SÍNTOMAS RELACIONADOS CON EL APARATO RESPIRATORIOY OTROS SÍNTOMAS TORÁCICOS: EST</t>
  </si>
  <si>
    <t>SÍNTOMAS RELACIONADOS CON EL APARATO RESPIRATORIOY OTROS SÍNTOMAS TORÁCICOS: TOS</t>
  </si>
  <si>
    <t>SÍNTOMAS RELACIONADOS CON EL APARATO RESPIRATORIOY OTROS SÍNTOMAS TORÁCICOS: HEM</t>
  </si>
  <si>
    <t>SÍNTOMAS RELACIONADOS CON EL APARATO RESPIRATORIOY OTROS SÍNTOMAS TORÁCICOS: ESP</t>
  </si>
  <si>
    <t>SÍNTOMAS RELACIONADOS CON EL APARATO RESPIRATORIOY OTROS SÍNTOMAS TORÁCICOS: DOL</t>
  </si>
  <si>
    <t>SÍNTOMAS RELACIONADOS CON EL APARATO RESPIRATORIOY OTROS SÍNTOMAS TORÁCICOS: TUM</t>
  </si>
  <si>
    <t>SÍNTOMAS RELACIONADOS CON EL APARATO RESPIRATORIOY OTROS SÍNTOMAS TORÁCICOS: RUI</t>
  </si>
  <si>
    <t>SÍNTOMAS REALCIONADOS CON EL APARATO RESPIRATORIO Y OTROS SÍNTOMAS TORÁCICOS: HI</t>
  </si>
  <si>
    <t>OTROS SÍNTOMAS RELACIONADOS CON EL APARATO RESPIRATORIO Y OTROS SÍNTOMAS TORÁCIC</t>
  </si>
  <si>
    <t>SÍNTOMAS RELACIONADOS CON EL APARATO DIGESTIVO: NÁUCEA Y VÓMITO</t>
  </si>
  <si>
    <t>SÍNTOMAS RELACIONADOS CON EL APARATO DIGESTIVO: PIROSIS</t>
  </si>
  <si>
    <t>SÍNTOMAS RELACIONADOS CON EL APARATO DIGESTIVO: DISFAGIA</t>
  </si>
  <si>
    <t>SÍNTOMAS RELACIONADOS CON EL APARATO DIGESTIVO: FLATULENCIA ERUCTACIÓN Y CÓLICO</t>
  </si>
  <si>
    <t>SÍNTOMAS RELACIONADOS CON EL APARATO DIGESTIVO: PERISTALTISMO VISIBLE</t>
  </si>
  <si>
    <t>SÍNTOMAS RELACIONADOS CON EL APARATO DIGESTIVO: RUIDOS INTESTINALES ANORMALES</t>
  </si>
  <si>
    <t>SÍNTOMAS RELACIONADOS CON EL APARATO DIGESTIVO: INCONTINENCIA FECAL</t>
  </si>
  <si>
    <t>SÍNTOMAS RELACIONADOS CON EL APARATO DIGESTIVO: HECES ANORMALES</t>
  </si>
  <si>
    <t>OTROS SÍNTOMAS RELACIONADOS CON EL APARATO DIGESTIVO</t>
  </si>
  <si>
    <t>SÍNTOMAS RELACIONADOS CON EL APARATO URINARIO: CÓLICO RENAL</t>
  </si>
  <si>
    <t>SÍNTOMAS RELACIONADOS CON EL APARATO URINARIO: DISURIA</t>
  </si>
  <si>
    <t>SÍNTOMAS RELACIONADOS CON EL APARATO URINARIO: RETENCIÓN DE ORINA</t>
  </si>
  <si>
    <t>SÍNTOMAS RELACIONADOS CON EL APARATO URINARIO: INCONTINENCIA DE ORINA</t>
  </si>
  <si>
    <t>SÍNTOMAS RELACIONADOS CON EL APARATO URINARIO: POLAQUIURIA Y  POLIURIA</t>
  </si>
  <si>
    <t>SÍNTOMAS RELACIONADOS CON EL APARATO URINARIO: OLIGURIA Y ANURIA</t>
  </si>
  <si>
    <t>SÍNTOMAS RELACIONADOS CON EL APARATO URINARIO: OTRAS ANORMALIDADES DE LA MICCIÓN</t>
  </si>
  <si>
    <t>SÍNTOMAS RELACIONADOS CON EL APARATO URINARIO: SECRECIÓN URETRAL</t>
  </si>
  <si>
    <t>SÍNTOMAS RELACIONADOS CON EL APARATO URINARIO: EXTRAVASACIÓN DE ORINA</t>
  </si>
  <si>
    <t>OTROS SÍNTOMAS RELACIONADOS CON EL APARATO URINARIO</t>
  </si>
  <si>
    <t>OTROS SÍNTOMAS RELACIONADOS CON EL ABDOMEN Y LA PELVIS: DOLOR ABDOMINAL</t>
  </si>
  <si>
    <t>OTROS SÍNTOMAS RELACIONADOS CON EL ABDOMEN Y LA PELVIS: HEPATOMEGALIA</t>
  </si>
  <si>
    <t>OTROS SÍNTOMAS REALACIONADOS CON EL ABDOMEN Y LA PELVIS: ESPLENOMEGALIA</t>
  </si>
  <si>
    <t>OTROS SÍNTOMAS REALACIONADOS CON EL ABDOMEN Y LA PELVIS: TUMEFACCIÓN MASA O PROT</t>
  </si>
  <si>
    <t>OTROS SÍNTOMAS RELACIONADOS CON EL ABDOMEN Y LA PELVIS: RIGIDEZ ABDOMINAL</t>
  </si>
  <si>
    <t>OTROS SÍNTOMAS RELACIONADOS CON EL ABDOMEN Y LA PELVIS: ASCITIS</t>
  </si>
  <si>
    <t>OTROS SÍNTOMAS RELACIONADOS CON EL ABDOMEN Y LA PELVIS</t>
  </si>
  <si>
    <t>HALLAZGOS NO ESPECÍFICOS EN EL EXAMEN DE LA SANGRE: ANORMALIDAD DE LOS GLÓBULOS</t>
  </si>
  <si>
    <t>HALLAZGOS NO ESPECÍFICOS EN EL EXAMEN DE LA SANGRE: VELOCIDAD DE SEDIMENTACIÓN E</t>
  </si>
  <si>
    <t>HALLAZGOS NO ESPECÍFICOS EN EL EXAMEN DE LA SANGRE: RESULTADO ANORMAL DE LA PRUE</t>
  </si>
  <si>
    <t>HALLAZGOS NO ESPECÍFICOS EN EL EXAMEN DE LA SANGRE: EXCESIVO NIVEL DE ALCOHOL EN</t>
  </si>
  <si>
    <t>HALLAZGOS NO ESPECÍFICOS EN EL EXAMEN DE LA SANGRE: ELEVACIÓN NO ESPECÍFICA DE L</t>
  </si>
  <si>
    <t>HALLAZGOS NO ESPECÍFICOS EN EL EXAMEN DE LA SANGRE: NIVELES ANORMALES NO ESPECÍF</t>
  </si>
  <si>
    <t>HALLAZGOS NO ESPECÍFICOS EN EL EXAMEN DE LA SANGRE: OTRO HALLAZGO QUÍMICO ANORMA</t>
  </si>
  <si>
    <t>HALLAZGOS NO ESPECÍFICOS EN EL EXAMEN DE LA SANGRE: BACTERIEMIA NO ESPECIFICADA</t>
  </si>
  <si>
    <t>HALLAZGOS NO ESPECÍFICOS EN EL EXAMEN DE LA SANGRE: VIREMIA NO ESPECIFICADA</t>
  </si>
  <si>
    <t>OTROS HALLAZGOS NO ESPECÍFICOS EN EL EXAMEN DE LA SANGRE</t>
  </si>
  <si>
    <t>HALLAZGOS NO ESPECÍFICOS EN EL EXAMEN DE LA ORINA: PROTEINURIA</t>
  </si>
  <si>
    <t>HALLAZGOS NO ESPECÍFICOS EN EL EXAMEN DE LA ORINA: HEMOGLOBINURIA</t>
  </si>
  <si>
    <t>HALLAZGOS NO ESPECÍFICOS EN EL EXAMEN DE LA ORINA: MIOGLOBINURIA</t>
  </si>
  <si>
    <t>HALLAZGOS NO ESPECÍFICOS EN EL EXAMEN DE LA ORINA: BILIURIA</t>
  </si>
  <si>
    <t>HALLAZGOS NO ESPECÍFICOS EN EL EXAMEN DE LA ORINA: GLUCOSURIA</t>
  </si>
  <si>
    <t>HALLAZGOS NO ESPECÍFICOS EN EL EXAMEN DE LA ORINA: ACETONURIA</t>
  </si>
  <si>
    <t>HALLAZGOS NO ESPECÍFICOS EN EL EXAMEN DE LA ORINA: OTRAS CÉLULAS Y CILINDROS EN</t>
  </si>
  <si>
    <t>OTROS HALLAZGOS NO ESPECÍFICOS EN EL EXAMEN DE LA ORINA</t>
  </si>
  <si>
    <t>HALLAZGOS ANORMALES NO ESPECÍFICOS EN OTRAS SUSTANCIAS CORPORALES: LÍQUIDO CEFAL</t>
  </si>
  <si>
    <t>HALLAZGOS ANORMALES NO ESPECÍFICOS EN OTRAS SUSTANCIAS CORPORALES: CONTENIDO FEC</t>
  </si>
  <si>
    <t>HALLAZGOS ANORMALES NO ESPECÍFICOS EN OTRAS SUSTANCIAS CORPORALES: SEMEN</t>
  </si>
  <si>
    <t>HALLAZGOS ANORMALES NO ESPECÍFICOS EN OTRAS SUSTANCIAS CORPORALES: LÍQUIDO AMNIÓ</t>
  </si>
  <si>
    <t>HALLAZGOS ANORMALES NO ESPECÍFICOS EN OTRAS SUSTANCIAS CORPORALES: SALIVA</t>
  </si>
  <si>
    <t>OTROS HALLAZGOS ANORMALES NO ESPECÍFICOS EN OTRAS SUSTANCIAS CORPORALES</t>
  </si>
  <si>
    <t>HALLAZGOS ANORMALES NO ESPECÍFICOS EN EXAMENES RADIOLÓGICOS Y OTROS DE LA ESTRUC</t>
  </si>
  <si>
    <t>OTROS HALLAZGOS ANORMALES NO ESPECÍFICOS EN EXAMENES RADIOLÓGICOS Y OTROS DE LA</t>
  </si>
  <si>
    <t>RESULTADOS ANORMALES NO ESPECÍFICOS EN LA EXPLORACIÓN FUNCIONAL: ENCÉFALO Y SIST</t>
  </si>
  <si>
    <t>RESULTADOS ANORMALES NO ESPECÍFICOS EN LA EXPLORACIÓN FUNCIONAL: SISTEMA NERVIOS</t>
  </si>
  <si>
    <t>RESULTADOS ANORMALES NO ESPECÍFICOS EN LA EXPLORACIÓN FUNCIONAL: PULMONAR</t>
  </si>
  <si>
    <t>RESULTADOS ANORMALES NO ESPECÍFICOS EN LA EXPLORACIÓN FUNCIONAL: CARDIOPULMONAR</t>
  </si>
  <si>
    <t>RESULTADOS ANORMALES NO ESPECÍFICOS EN LA EXPLORACIÓN FUNCIONAL: RIÑÓN</t>
  </si>
  <si>
    <t>RESULTADOS ANORMALES NO ESPECÍFICOS EN LA EXPLORACIÓN FUNCIONAL: TIROIDES</t>
  </si>
  <si>
    <t>OTRAS EXPLORACIONES FUNCIONALES DE GLÁNDULAS ENDOCRINAS</t>
  </si>
  <si>
    <t>RESULTADOS ANORMALES NO ESPECÍFICOS EN LA EXPLORACIÓN FUNCIONAL: METABOLISMO BAS</t>
  </si>
  <si>
    <t>RESULTADOS ANORMALES NO ESPECÍFICOS EN LA EXPLORACIÓN FUNCIONAL: HÍGADO</t>
  </si>
  <si>
    <t>OTROS RESULTADOS ANORMALES NO ESPECÍFICOS EN LA EXPLORACIÓN FUNCIONAL</t>
  </si>
  <si>
    <t>HALLAZGOS INMUNOLÓGICOS E HISTOLÓGICOS ANORMALES NO ESPECÍFICOS: PAPANICOLAU ANO</t>
  </si>
  <si>
    <t>HALLAZGOS INMUNOLÓGICOS E HISTOLÓGICOS ANORMALES NO ESPECÍFICOS: HALLAZGOS ANORM</t>
  </si>
  <si>
    <t>HALLAZGOS INMUNOLÓGICOS E HISTOLÓGICOS ANORMALES NO ESPECÍFICOS: HALLAZGOS POSIT</t>
  </si>
  <si>
    <t>OTROS HALLAZGOS HISTOLÓGICOS ANORMALES NO ESPECÍFICOS</t>
  </si>
  <si>
    <t>HALLAZGOS INMUNOLÓGICOS E HISTOLÓGICOS ANORMALES NO ESPECÍFICOS: REACCIÓN NO ESP</t>
  </si>
  <si>
    <t>HALLAZGOS INMUNOLÓGICOS E HISTOLÓGICOS ANORMALES NO ESPECÍFICOS: RESULTADO POSIT</t>
  </si>
  <si>
    <t>OTROS HALLAZGOS INMUNOLÓGICOS NO ESPECÍFICOS</t>
  </si>
  <si>
    <t>OTROS HALLAZGOS ANORMALES NO ESPECÍFICOS: HALLAZGOS TÓXICOS ANORMALES NO ESPECÍF</t>
  </si>
  <si>
    <t>OTROS HALLAZGOS ANORMALES NO ESPECÍFICOS: REFLEJO ANORMAL</t>
  </si>
  <si>
    <t>OTROS HALLAZGOS ANORMALES NO ESPECÍFICOS: LECTURA DE PRESIÓN ELEVADA SIN DIAGNÓS</t>
  </si>
  <si>
    <t>OTROS HALLAZGOS ANORMALES NO ESPECÍFICOS: LECTURA NO ESPECIFICADA DE PRESIÓN SAN</t>
  </si>
  <si>
    <t>OTROS HALLAZGOS ANORMALES NO ESPECÍFICOS: OTROS HALLAZGOS CLÍNICOS ANORMALES</t>
  </si>
  <si>
    <t>OTROS HALLAZGOS ANORMALES NO ESPECÍFICOS</t>
  </si>
  <si>
    <t>SENILIDAD SIN MENCIÓN DE PSICOSIS</t>
  </si>
  <si>
    <t>SÍNDROME DE LA MUERTE SÚBITA DEL LACTANTE</t>
  </si>
  <si>
    <t>MUERTE INSTANTÁNEA</t>
  </si>
  <si>
    <t>MUERTE QUE OCURRE EN MENOS DE 24 HORAS DESDE LA APARICIÓN DE LOS SÍNTOMAS NO EXP</t>
  </si>
  <si>
    <t>MUERTE SIN ATENCIÓN ALGUNA</t>
  </si>
  <si>
    <t>OTRAS CAUSAS MAL DEFINIDAS Y DESCONOCIDAS DE MORBILIDAD Y DE MORTALIDAD: ASFIXIA</t>
  </si>
  <si>
    <t>OTRAS CAUSAS MAL DEFINIDAS Y DESCONOCIDAS DE MORBILIDAD Y DE MORTALIDAD: FALLA R</t>
  </si>
  <si>
    <t>OTRAS CAUSAS MAL DEFINIDAS Y DESCONOCIDAS DE MORBILIDAD Y DE MORTALIDAD: NERVIOS</t>
  </si>
  <si>
    <t>OTRAS CAUSAS MAL DEFINIDAS Y DESCONOCIDAS DE MORBILIDAD Y  MORTALIDAD: DEBILIDAD</t>
  </si>
  <si>
    <t>OTRAS CAUSAS MAL DEFINIDAS Y DESCONOCIDAS DE MORBILIDAD Y DE MORTALIDAD: CAQUEXI</t>
  </si>
  <si>
    <t>OTRAS AFECCIONES MAL DEFINIDAS Y DESCONOCIDAS DE MORBILIDAD Y MORTALIDAD</t>
  </si>
  <si>
    <t>OTRA CAUSA NO ESPECIFICADA Y DESCONOCIDA DE MORBILIDAD Y DE MORTALIDAD</t>
  </si>
  <si>
    <t>FRACTURA DE LA BÓVEDA DEL CRÁNEO CERRADA SIN MENCIÓN DE TRAUMATISMO INTRACRANEAL</t>
  </si>
  <si>
    <t>FRACTURA DE LA BÓVEDA DEL CRÁNEO CERRADA CON TRAUMATISMO INTRACRANEAL</t>
  </si>
  <si>
    <t>FRACTURA DE LA BÓVEDA DEL CRÁNEO ABIERTA SIN MENCIÓN DE TRAUMATISMO INTRACRANEAL</t>
  </si>
  <si>
    <t>FRACTURA DE LA BÓVEDA DEL CRÁNEO ABIERTA CON TRAUMATISMO INTRACRANEAL</t>
  </si>
  <si>
    <t>FRACTURA DE LA BASE DEL CRÁNEO CERRADA SIN MENCIÓN DE TRAUMATISMO INTRACRANEAL</t>
  </si>
  <si>
    <t>FRACTURA DE LA BASE DEL CRÁNEO CERRADA CON TRAUMATISMO INTRACRANEAL</t>
  </si>
  <si>
    <t>FRACTURA DE LA BASE DEL CRÁNEO ABIERTA SIN MENCIÓN DE TRAUMATISMO INTRACRANEAL</t>
  </si>
  <si>
    <t>FRACTURA DE LA BASE DEL CRÁNEO ABIERTA CON TRAUMATISMO INTRACRANEAL</t>
  </si>
  <si>
    <t>FRACTURA DE LOS HUESOS DE LA NARIZ CERRADA</t>
  </si>
  <si>
    <t>FRACTURA DE LOS HUESOS DE LA NARIZ ABIERTA</t>
  </si>
  <si>
    <t>FRACTURA DEL MAXILAR INFERIOR CERRADA</t>
  </si>
  <si>
    <t>FRACTURA DEL MAXILAR INFERIOR ABIERTA</t>
  </si>
  <si>
    <t>FRACTURA HUESOS MALAR Y MAXILAR SUPERIOR CERRADA</t>
  </si>
  <si>
    <t>FRACTURA HUESOS MALAR Y MAXILAR SUPERIOR ABIERTA</t>
  </si>
  <si>
    <t>FRACTURA SUELO DE LA ÓRBITA CERRADA</t>
  </si>
  <si>
    <t>FRACTURA SUELO DE LA ÓRBITA ABIERTA</t>
  </si>
  <si>
    <t>FRACTURA OTROS HUESOS FACIALES CERRADA</t>
  </si>
  <si>
    <t>FRACTURA DE OTROS HUESOS FACIALES ABIERTA</t>
  </si>
  <si>
    <t>OTRAS FRACTURAS DEL CRÁNEO Y LAS NO CALIFICADAS CERRADA SIN MENCIÓN DE TRAUMATIS</t>
  </si>
  <si>
    <t>OTRAS FRACTURAS DEL CRÁNEO Y LAS NO CALIFICADAS CERRADA CON TRAUMATISMO INTRACRA</t>
  </si>
  <si>
    <t>OTRAS FRACTURAS DEL CRÁNEO Y LAS NO CALIFICADAS ABIERTA SIN MENCIÓN DE TRAUMATIS</t>
  </si>
  <si>
    <t>OTRAS FRACTURAS DEL CRÁNEO Y LAS NO CALIFICADAS. ABIERTA CON TRAUMATISMO INTRACR</t>
  </si>
  <si>
    <t>FRACTURAS MÚLTIPLES DEL CRÁNEO O DE LA CARA JUNTO CON FRACTURAS DE OTROS HUESOS</t>
  </si>
  <si>
    <t>FRACTURA DE LA COLUMNA VERTEBRAL SIN MENCIÓN DE LESIÓN DE LA MÉDULA ESPINAL: CER</t>
  </si>
  <si>
    <t>FRACTURA DE LA COLUMNA VERTEBRAL SIN MENCIÓN DE LESIÓN DE LA MÉDULA ESPINAL: DOR</t>
  </si>
  <si>
    <t>FRACTURA DE LA COLUMNA VERTEBRAL SIN MENCIÓN DE LESIÓN DE LA MÉDULA ESPINAL: LUM</t>
  </si>
  <si>
    <t>FRACTURA DE LA COLUMNA VERTEBRAL SIN MENCIÓN DE LESIÓN DE LA MÉDULA ESPINAL: SAC</t>
  </si>
  <si>
    <t>FRACTURA DE LA COLUMNA VERTEBRAL SIN MENCIÓN DE LESIÓN DE LA MÉDULA ESPINAL REGI</t>
  </si>
  <si>
    <t>FRACTURA DE LA COLUMNA VERTEBRAL CON LESIÓN DE LA MÉDULA ESPINAL: CERVICAL CERRA</t>
  </si>
  <si>
    <t>FRACTURA DE LA COLUMNA VERTEBRAL CON LESIÓN DE LA MÉDULA ESPINAL: CERVICAL ABIER</t>
  </si>
  <si>
    <t>FRACTURA DE LA COLUMNA VERTEBRAL CON LESIÓN DE LA MÉDULA ESPINAL: DORSAL CERRADA</t>
  </si>
  <si>
    <t>FRACTURA DE LA COLUMNA VERTEBRAL CON LESIÓN DE LA MÉDULA ESPINAL: DORSAL ABIERTA</t>
  </si>
  <si>
    <t>FRACTURA DE LA COLUMNA VERTEBRAL CON LESIÓN DE LA MÉDULA ESPINAL: LUMBAR  CERRAD</t>
  </si>
  <si>
    <t>FRACTURA DE LA COLUMNA VERTEBRAL CON LESIÓN DE LA MÉDULA ESPINAL: LUMBAR  ABIERT</t>
  </si>
  <si>
    <t>FRACTURA DE LA COLUMNA VERTEBRAL CON LESIÓN DE LA MÉDULA ESPINAL: SACRO Y CÓCCIX</t>
  </si>
  <si>
    <t>FRACTURA DE LA COLUMNA VERTEBRAL CON LESIÓN DE LA MÉDULA ESPINAL: REGIÓN NO ESPE</t>
  </si>
  <si>
    <t>FRACTURA DE LAS COSTILLAS CERRADA</t>
  </si>
  <si>
    <t>FRACTURA DE LAS COSTILLAS ABIERTA</t>
  </si>
  <si>
    <t>FRACTURA DEL ESTERNÓN CERRADA</t>
  </si>
  <si>
    <t>FRACTURA DEL ESTERNÓN ABIERTA</t>
  </si>
  <si>
    <t>FRACTURA DEL TÓRAX AZOTADO</t>
  </si>
  <si>
    <t>FRACTURA DE LA LARÍNGE Y LA TRÁQUEA CERRADA</t>
  </si>
  <si>
    <t>FRACTURA DE LA LARÍNGE Y LA TRÁQUEA ABIERTA</t>
  </si>
  <si>
    <t>FRACTURA DE LA PELVIS: ACETÁBULO CERRADA</t>
  </si>
  <si>
    <t>FRACTURA DE LA PELVIS: ACETÁBULO ABIERTA</t>
  </si>
  <si>
    <t>FRACTURA DE LA PELVIS: PUBIS  CERRADA</t>
  </si>
  <si>
    <t>FRACTURA DE LA PELVIS: PUBIS  ABIERTA</t>
  </si>
  <si>
    <t>FRACTURA DE LA PELVIS: OTRA PARTE ESPECIFICADA CERRADA</t>
  </si>
  <si>
    <t>FRACTURA DE LA PELVIS: OTRA PARTE ESPECIFICADA ABIERTA</t>
  </si>
  <si>
    <t>FRACTURA DE LA PELVIS: PARTE NO ESPECIFICADA CERRADA</t>
  </si>
  <si>
    <t>FRACTURA DE LA PELVIS: PARTE NO ESPECIFICADA ABIERTA</t>
  </si>
  <si>
    <t>FRACTURA DEL TRONCO CERRADA</t>
  </si>
  <si>
    <t>FRACTURA DEL TRONCO ABIERTA</t>
  </si>
  <si>
    <t>FRACTURA DE LA CLAVÍCULA CERRADA</t>
  </si>
  <si>
    <t>FRACTURA DE LA CLAVÍCULA ABIERTA</t>
  </si>
  <si>
    <t>FRACTURA DEL OMÓPLATO CERRADA</t>
  </si>
  <si>
    <t>FRACTURA DEL OMÓPLATO ABIERTA</t>
  </si>
  <si>
    <t>FRACTURA DE HÚMERO: EPÍFISIS SUPERIOR CERRADA</t>
  </si>
  <si>
    <t>FRACTURA DE HÚMERO: EPÍFISIS SUPERIOR ABIERTA</t>
  </si>
  <si>
    <t>FRACTURA DE HÚMERO: DIÁFISIS O PARTE NO ESPECIFICADA CERRADA</t>
  </si>
  <si>
    <t>FRACTURA DE HÚMERO: DIÁFISIS O PARTE NO ESPECIFICADA ABIERTA</t>
  </si>
  <si>
    <t>FRACTURA DE HÚMERO: EPÍFISIS INFERIOR CERRADA</t>
  </si>
  <si>
    <t>FRACTURA DE HÚMERO: EPÍFISIS INFERIOR ABIERTA</t>
  </si>
  <si>
    <t>FRACTURA DEL RÁDIO Y DEL CÚBITO: EPÍFISIS SUPERIOR O PARTE NO ESPECIFICADA CERRA</t>
  </si>
  <si>
    <t>FRACTURA DEL RÁDIO Y DEL CÚBITO: EPÍFISIS SUPERIOR O PARTE NO ESPECIFICADA ABIER</t>
  </si>
  <si>
    <t>FRACTURA DEL RÁDIO Y DEL CÚBITO: DIÁFISIS CERRADA</t>
  </si>
  <si>
    <t>FRACTURA DEL RÁDIO Y DEL CÚBITO: DIÁFISIS ABIERTA</t>
  </si>
  <si>
    <t>FRACTURA DEL RÁDIO Y DEL CÚBITO: EPÍFISIS INFERIOR CERRADA</t>
  </si>
  <si>
    <t>FRACTURA DEL RÁDIO Y DEL CÚBITO: EPÍFISIS INFERIOR ABIERTA</t>
  </si>
  <si>
    <t>FRACTURA DE LOS HUESOS DEL CARPO CERRADA</t>
  </si>
  <si>
    <t>FRACTURA DE LOS HUESOS DEL CARPO ABIERTA</t>
  </si>
  <si>
    <t>FRACTURA DE LOS HUESOS DEL METACARPO CERRADA</t>
  </si>
  <si>
    <t>FRACTURA DE LOS HUESOS DEL METACARPO ABIERTA</t>
  </si>
  <si>
    <t>FRACTURA DE UNA O DE VARIAS FALANGES DE LA MANO CERRADA</t>
  </si>
  <si>
    <t>FRACTURA DE UNA O DE VARIAS FALANGES DE LA MANO ABIERTA</t>
  </si>
  <si>
    <t>FRACTURAS MÚLTIPLES DE LOS HUESOS DE LA MANO CERRADA</t>
  </si>
  <si>
    <t>FRACTURAS MÚLTIPLES DE LOS HUESOS DE LA MANO ABIERTA</t>
  </si>
  <si>
    <t>FRACTURAS MAL DEFINIDAS DEL MIEMBRO SUPERIOR CERRADAS</t>
  </si>
  <si>
    <t>FRACTURAS MAL DEFINIDAS DEL MIEMBRO SUPERIOR ABIERTAS</t>
  </si>
  <si>
    <t>FRACTURAS MÚLTIPLES DE AMBOS MIEMBROS SUPERIORES Y DE MIEMBRO SUPERIOR CON COSTI</t>
  </si>
  <si>
    <t>FRACTURA DEL CUELLO DEL FÉMUR TRANSCERVICAL CERRADA</t>
  </si>
  <si>
    <t>FRACTURA DEL CUELLO DEL FÉMUR TRANSCERVICAL ABIERTA</t>
  </si>
  <si>
    <t>FRACTURA DEL CUELLO DEL FÉMUR PETROCANTERIANA CERRADA</t>
  </si>
  <si>
    <t>FRACTURA DEL CUELLO DEL FÉMUR PETROCANTERIANA ABIERTA</t>
  </si>
  <si>
    <t>FRACTURA DEL CUELLO DEL FÉMUR PARTE NO ESPECIFICADA CERRADA</t>
  </si>
  <si>
    <t>FRACTURA DEL CUELLO DEL FÉMUR PARTE NO ESPECIFICADA ABIERTA</t>
  </si>
  <si>
    <t>DIÁFISIS O PARTE NO ESPECIFICADA CERRADA</t>
  </si>
  <si>
    <t>DIÁFISIS O PARTE NO ESPECIFICADA ABIERTA</t>
  </si>
  <si>
    <t>EPÍFISIS INFERIOR CERRADA</t>
  </si>
  <si>
    <t>EPÍFISIS INFERIOR ABIERTA</t>
  </si>
  <si>
    <t>FRACTURA DE LA RÓTULA CERRADA</t>
  </si>
  <si>
    <t>FRACTURA DE LA RÓTULA ABIERTA</t>
  </si>
  <si>
    <t>FRACTURA DE LA TIBIA Y DEL PERONÉ: EPÍFISIS SUPERIOR O PARTE NO ESPECIFICADA CER</t>
  </si>
  <si>
    <t>FRACTURA DE LA TIBIA Y DEL PERONÉ: EPÍFISIS SUPERIOR O PARTE NO ESPECIFICADA ABI</t>
  </si>
  <si>
    <t>FRACTURA DE LA TIBIA Y DEL PERONÉ: DIÁFISIS CERRADA</t>
  </si>
  <si>
    <t>FRACTURA DE LA TIBIA Y DEL PERONÉ: DIÁFISIS ABIERTA</t>
  </si>
  <si>
    <t>FRACTURA DEL TOBILLO: MALEOLO INTERNO CERRADA</t>
  </si>
  <si>
    <t>FRACTURA DEL TOBILLO: MALEOLO INTERNO ABIERTA</t>
  </si>
  <si>
    <t>FRACTURA DEL TOBILLO: MALEOLO EXTERNO CERRADA</t>
  </si>
  <si>
    <t>FRACTURA DEL TOBILLO: MALEOLO EXTERNO ABIERTA</t>
  </si>
  <si>
    <t>FRACTURA DEL TOBILLO: BIMALEOLAR CERRADA</t>
  </si>
  <si>
    <t>FRACTURA DEL TOBILLO: BIMALEOLAR ABIERTA</t>
  </si>
  <si>
    <t>FRACTURA DEL TOBILLO: TRIMALEOLAR CERRADA</t>
  </si>
  <si>
    <t>FRACTURA DEL TOBILLO: TRIMALEOLAR ABIERTA</t>
  </si>
  <si>
    <t>FRACTURA DEL TOBILLO SIN ESPECIFICACIÓN ABIERTA</t>
  </si>
  <si>
    <t>FRACTURA DEL TOBILLO SIN ESPECIFICACIÓN, ABIERTA</t>
  </si>
  <si>
    <t>FRACTURA DEL CALCÁNEO CERRADA</t>
  </si>
  <si>
    <t>FRACTURA DEL CALCÁNEO ABIERTA</t>
  </si>
  <si>
    <t>FRACTURA DE OTROS HUESOS DEL TARSO Y DEL METATARSO CERRADA</t>
  </si>
  <si>
    <t>FRACTURA DE OTROS HUESOS DEL TARSO Y DEL METATARSO ABIERTA</t>
  </si>
  <si>
    <t>FRACTURA DE UNA O MÁS FALANGES DEL PIE CERRADA</t>
  </si>
  <si>
    <t>FRACTURA DE UNA O MÁS FALANGES DEL PIE ABIERTA</t>
  </si>
  <si>
    <t>OTRAS FRACTURAS LAS MÚLTIPLES Y LAS MAL DEFINIDAS DEL MIEMBRO INFERIOR CERRADAS</t>
  </si>
  <si>
    <t>OTRAS FRACTURAS LAS MÚLTIPLES Y LAS MAL DEFINIDAS DEL MIEMBRO INFERIOR ABIERTAS</t>
  </si>
  <si>
    <t>FRACTURAS MÚLTIPLES DE AMBOS MIEMBROS INFERIORES O DE MIEMBRO INFERIOR CON SUPER</t>
  </si>
  <si>
    <t>FRACTURA DE HUESOS NO ESPECIFICADOS CERRADA</t>
  </si>
  <si>
    <t>FRACTURA DE HUESOS NO ESPECIFICADOS ABIERTA</t>
  </si>
  <si>
    <t>LUXACIÓN SIMPLE DEL MAXILAR</t>
  </si>
  <si>
    <t>LUXACIÓN COMPUESTA DEL MAXILAR</t>
  </si>
  <si>
    <t>LUXACIÓN SIMPLE DE HOMBRO</t>
  </si>
  <si>
    <t>LUXACIÓN COMPUESTA DE HOMBRO</t>
  </si>
  <si>
    <t>LUXACIÓN SIMPLE DE CODO</t>
  </si>
  <si>
    <t>LUXACIÓN COMPUESTA DE CODO</t>
  </si>
  <si>
    <t>LUXACIÓN SIMPLE DE LA MUÑECA</t>
  </si>
  <si>
    <t>LUXACIÓN COMPUESTA DE LA MUÑECA</t>
  </si>
  <si>
    <t>LUXACIÓN SIMPLE DE DEDO DE LA MANO</t>
  </si>
  <si>
    <t>LUXACIÓN COMPUESTA DE DEDO DE LA MANO</t>
  </si>
  <si>
    <t>LUXACIÓN SIMPLE DE LA CADERA</t>
  </si>
  <si>
    <t>LUXACIÓN COMPUESTA DE LA CADERA</t>
  </si>
  <si>
    <t>DESGARRO DEL MENISCO INTERNO DE LA RODILLA RECIENTE</t>
  </si>
  <si>
    <t>DESGARRO DEL MENISCO EXTERNO DE LA RODILLA RECIENTE</t>
  </si>
  <si>
    <t>OTRO DESGARRO DE MENISCO DE LA RODILLA RECIENTE</t>
  </si>
  <si>
    <t>LUXACIÓN DE LA RÓTULA SIMPLE</t>
  </si>
  <si>
    <t>LUXACIÓN DE LA RÓTULA COMPUESTO</t>
  </si>
  <si>
    <t>OTRA LUXACIÓN DE LA RODILLA SIMPLE</t>
  </si>
  <si>
    <t>OTRA LUXACIÓN DE LA RODILLA COMPUESTA</t>
  </si>
  <si>
    <t>LUXACIÓN SIMPLE DEL TOBILLO</t>
  </si>
  <si>
    <t>LUXACIÓN COMPUESTA DEL TOBILLO</t>
  </si>
  <si>
    <t>LUXACIÓN SIMPLE DEL PIE</t>
  </si>
  <si>
    <t>LUXACIÓN COMPUESTA DEL PIE</t>
  </si>
  <si>
    <t>OTRAS LUXACIONES LAS MÚLTIPLES Y LAS MAL DEFINIDAS: VERTEBRA CERVICAL, SIMPLE</t>
  </si>
  <si>
    <t>OTRAS LUXACIONES LAS MÚLTIPLES Y LAS MAL DEFINIDAS: VERTEBRA CERVICAL, COMPUESTA</t>
  </si>
  <si>
    <t>OTRAS LUXACIONES LAS MÚLTIPLES Y LAS MAL DEFINIDAS: VERTEBRAS DORSAL Y LUMBAR SI</t>
  </si>
  <si>
    <t>OTRAS LUXACIONES LAS MÚLTIPLES Y LAS MAL DEFINIDAS: VERTEBRAS DORSAL Y LUMBAR CO</t>
  </si>
  <si>
    <t>OTRAS LUXACIONES LAS MÚLTIPLES Y LAS MAL DEFINIDAS: OTRA VERTEBRA, SIMPLE</t>
  </si>
  <si>
    <t>OTRAS LUXACIONES LAS MÚLTIPLES Y LAS MAL DEFINIDAS: OTRA VERTEBRA, COMPUESTA</t>
  </si>
  <si>
    <t>OTRAS LUXACIONES LAS MÚLTIPLES Y LAS MAL DEFINIDAS: OTRA LUXACION, SIMPLE</t>
  </si>
  <si>
    <t>OTRAS LUXACIONES LAS MÚLTIPLES Y LAS MAL DEFINIDAS: OTRA LOCALIZACION, COMPUESTA</t>
  </si>
  <si>
    <t>OTRAS LUXACIONES MÚLTIPLES Y LA MAL DEFINIDA, SIMPLES</t>
  </si>
  <si>
    <t>OTRAS LUXACIONES MÚLTIPLES Y LA MAL DEFINIDA, COMPUESTAS</t>
  </si>
  <si>
    <t>ESQUINCES Y DESGARROS DEL HOMBRO Y DEL BRAZO: ACROMIOCLAVÍCULAR (ARTICULACIÓN)</t>
  </si>
  <si>
    <t>ESQUINCES Y DESGARROS DEL HOMBRO Y DEL BRAZO: CORACOCLAVÍCULAR (LIGAMENTO)</t>
  </si>
  <si>
    <t>ESQUINCES Y DESGARROS DEL HOMBRO Y DEL BRAZO: CORACOHUMERAL (LIGAMENTO)</t>
  </si>
  <si>
    <t>ESQUINCES Y DESGARROS DEL HOMBRO Y DEL BRAZO: INFRASPINOSO (MÚSCULO) (TENDÓN)</t>
  </si>
  <si>
    <t>ESQUINCES Y DESGARROS DEL HOMBRO Y DEL BRAZO: MANGUITO ROTATORIO (CÁPSULA)</t>
  </si>
  <si>
    <t>ESQUINCES Y DESGARROS DEL HOMBRO Y DEL BRAZO: SUBESCAPULAR (MÚSCULO)</t>
  </si>
  <si>
    <t>ESQUINCES Y DESGARROS DEL HOMBRO Y DEL BRAZO: SUBRASPINOSO (MÚSCULO) (TENDÓN)</t>
  </si>
  <si>
    <t>OTROS ESQUINCES Y DESGARROS DEL HOMBRO Y DEL BRAZO</t>
  </si>
  <si>
    <t>OTROS ESQUINCES Y DESGARROS DEL HOMBRO Y DEL BRAZO SIN ESPECIFICACIÓN</t>
  </si>
  <si>
    <t>ESQUINCES Y DESGARROS DEL CODO Y DEL ANTEBRAZO: LIGAMENTO LATERAL EXTERNO DEL CO</t>
  </si>
  <si>
    <t>ESQUINCES Y DESGARROS DEL CODO Y DEL ANTEBRAZO: RÁDIOHUMERAL (ARTICULACIÓN)</t>
  </si>
  <si>
    <t>ESQUINCES Y DESGARROS DEL CODO Y DEL ANTEBRAZO: CÚBITOHUMERAL (ARTICULACIÓN)</t>
  </si>
  <si>
    <t>OTROS ESQUINCES Y DESGARROS DEL CODO Y DEL ANTEBRAZO</t>
  </si>
  <si>
    <t>ESQUINCES Y DESGARROS DEL CODO Y DEL ANTEBRAZO SIN ESPECIFICACIÓN</t>
  </si>
  <si>
    <t>ESQUINCES Y DESGARROS DE LA MUÑECA</t>
  </si>
  <si>
    <t>ESQUINCES Y DESGARROS DE LA MANO</t>
  </si>
  <si>
    <t>ESQUINCES Y DESGARROS DE LA CADERA Y DEL MUSLO: ILIOFEMORAL:  (LIGAMENTO)</t>
  </si>
  <si>
    <t>ESQUINCES Y DESGARROS DE LA CADERA Y DEL MUSLO: ISQUIOFEMORAL (LIGAMENTO)</t>
  </si>
  <si>
    <t>OTROS ESQUINCES Y DESGARROS DE LA CADERA Y DEL MUSLO</t>
  </si>
  <si>
    <t>ESQUINCES Y DESGARROS DE LA CADERA Y DEL MUSLO SIN ESPECIFICACIÓN</t>
  </si>
  <si>
    <t>ESQUINCES Y DESGARROS DE LA RODILLA Y DE LA PIERNA: LIGAMENTO LATERAL EXTERNO DE</t>
  </si>
  <si>
    <t>ESQUINCES Y DESGARROS DE LA RODILLA Y DE LA PIERNA: LIGAMENTO LATERAL  INTERNO D</t>
  </si>
  <si>
    <t>ESQUINCES Y DESGARROS DE LA RODILLA Y DE LA PIERNA: LIGAMENTO CRUZADO DE LA RODI</t>
  </si>
  <si>
    <t>ESQUINCES Y DESGARROS DE LA RODILLA Y DE LA PIERNA PERONÉOTIBIAL SUPERIOR (ARTIC</t>
  </si>
  <si>
    <t>OTROS ESQUINCES Y DESGARROS DE LA RODILLA Y DE LAPIERNA PERONÉOTIBIAL SUPERIOR (</t>
  </si>
  <si>
    <t>OTROS ESQUINCES Y DESGARROS DE LA RODILLA Y DE LA PIERNA SIN ESPECIFICACIÓN</t>
  </si>
  <si>
    <t>ESQUINCES Y DESGARROS DEL TOBILLO</t>
  </si>
  <si>
    <t>ESQUINCES Y DESGARROS DEL PIE</t>
  </si>
  <si>
    <t>ESQUINCES Y DESGARROS DE LA REGIÓN LUMBOSACRO (ARTICULACIÓN)(LIGAMENTO)</t>
  </si>
  <si>
    <t>ESQUINCES Y DESGARROS DE LA REGIÓN SACROILÍACO (LIGAMENTO)</t>
  </si>
  <si>
    <t>ESQUINCES Y DESGARROS DE LA REGIÓN SACROCIÁTICO MENOR (SACROSPINOSO)(LIGAMENTO)</t>
  </si>
  <si>
    <t>ESQUINCES Y DESGARROS DE LA REGIÓN SACROCIÁTICO MAYOR (SACROTUBEROSO)(LIGAMENTO)</t>
  </si>
  <si>
    <t>OTROS ESQUINCES Y DESGARROS DE LA REGIÓN SACROILÍACA</t>
  </si>
  <si>
    <t>OTROS ESQUINCES Y DESGARROS DE LA REGIÓN SACROILÍACA SIN ESPECIFICACIÓN</t>
  </si>
  <si>
    <t>ESQUINCES Y DESGARROS DE OTRAS PARTES Y DE LAS NO ESPECIFICADAS DEL DORSO: CUELL</t>
  </si>
  <si>
    <t>ESQUINCES Y DESGARROS DE OTRAS PARTES Y DE LAS NO ESPECIFICADAS DEL DORSO: TORÁC</t>
  </si>
  <si>
    <t>ESQUINCES Y DESGARROS DE OTRAS PARTES Y DE LAS NO ESPECIFICADAS DEL DORSO: LUMBA</t>
  </si>
  <si>
    <t>ESQUINCES Y DESGARROS DE OTRAS PARTES Y DE LAS NO ESPECIFICADAS DEL DORSO: SACRO</t>
  </si>
  <si>
    <t>ESQUINCES Y DESGARROS DE OTRAS PARTES Y DE LAS NO ESPECIFICADAS DEL DORSO: CÓCCI</t>
  </si>
  <si>
    <t>ESQUINCES Y DESGARROS DE OTRAS PARTES Y DE LAS NO ESPECIFICADAS DEL DORSO SIN ES</t>
  </si>
  <si>
    <t>OTROS ESQUINCES Y DESGARROS Y LOS MAL DEFINIDOS: CARTÍLAGO DEL TABIQUE DE LA NAR</t>
  </si>
  <si>
    <t>OTROS ESQUINCES Y DESGARROS Y LOS MAL DEFINIDOS: MAXILAR</t>
  </si>
  <si>
    <t>OTROS ESQUINCES Y DESGARROS Y LOS MAL DEFINIDOS: REGIÓN TIROIDEA</t>
  </si>
  <si>
    <t>OTROS ESQUINCES Y DESGARROS Y LOS MAL DEFINIDOS: COSTILLAS</t>
  </si>
  <si>
    <t>OTROS ESQUINCES Y DESGARROS Y LOS MAL DEFINIDOS: ESTERNÓN</t>
  </si>
  <si>
    <t>OTROS ESQUINCES Y DESGARROS Y LOS MAL DEFINIDOS: PELVIS</t>
  </si>
  <si>
    <t>OTROS ESQUINCES Y DESGARROS Y LOS MAL DEFINIDOS: OTROS SITIOS ESPECIFICADOS</t>
  </si>
  <si>
    <t>OTROS ESQUINCES Y DESGARROS Y LOS MAL DEFINIDOS  SITIO NO ESPECIFICADO</t>
  </si>
  <si>
    <t>CONCUSIÓN</t>
  </si>
  <si>
    <t>LACERACIÓN Y CONTUSIÓN CEREBRALES SIN MENCIÓN DE HERIDA INTRACRANEAL</t>
  </si>
  <si>
    <t>LACERACIÓN Y CONTUSIÓN CEREBRALES CON HERIDA INTRACRANEAL</t>
  </si>
  <si>
    <t>HEMORRAGIA SUBARACNOIDEA SUBDURAL Y EXTRADURAL, CONSECUTIVA A TRAUMATISMO SIN ME</t>
  </si>
  <si>
    <t>HEMORRAGIA SUBARACNOIDEA SUBDURAL Y EXTRADURAL, CONSECUTIVA A TRAUMATISMO CON HE</t>
  </si>
  <si>
    <t>OTRA HEMORRAGIA INTRACRANEAL Y LA NO ESPECIFICADA CONSECUTIVA A TRAUMATISMO SIN</t>
  </si>
  <si>
    <t>OTRA HEMORRAGIA INTRACRANEAL Y LA NO ESPECIFICADA CONSECUTIVA A TRAUMATISMO CON</t>
  </si>
  <si>
    <t>TRAUMATISMO INTRACRANEAL DE OTRA NATURALEZA Y DE NATURALEZA NO ESPECIFICADA SIN</t>
  </si>
  <si>
    <t>TRAUMATISMO INTRACRANEAL DE OTRA NATURALEZA Y DE NATURALEZA NO ESPECIFICADA CON</t>
  </si>
  <si>
    <t>NEUMOTÓRAX SIN MENCIÓN DE HERIDA PENETRANTE DEL TÓRAX</t>
  </si>
  <si>
    <t>NEUMOTÓRAX CON HERIDA PENETRANTE DEL TÓRAX</t>
  </si>
  <si>
    <t>HEMOTÓRAX SIN MENCIÓN DE HERIDA PENETRANTE DEL TÓRAX</t>
  </si>
  <si>
    <t>HEMOTÓRAX CON HERIDA PENETRANTE DEL TÓRAX</t>
  </si>
  <si>
    <t>NEUMOHEMOTÓRAX SIN MENCIÓN DE HERIDA PENETRANTE DEL TÓRAX</t>
  </si>
  <si>
    <t>NEUMOHEMOTÓRAX CON HERIDA PENETRANTE DEL TÓRAX</t>
  </si>
  <si>
    <t>TRAUMATISMO DEL CORAZÓN SIN MENCIÓN DE HERIDA PENETRANTE DEL TÓRAX</t>
  </si>
  <si>
    <t>TRAUMATISMO DEL CORAZÓN CON HERIDA PENETRANTE DELTÓRAX</t>
  </si>
  <si>
    <t>TRAUMATISMO DEL PULMÓN SIN MENCIÓN DE HERIDA PENETRANTE DEL TÓRAX</t>
  </si>
  <si>
    <t>TRAUMATISMO DEL PULMÓN CON HERIDA PENETRANTE DEL TÓRAX</t>
  </si>
  <si>
    <t>TRAUMATISMO DEL DIAGRAGMA SIN MENCIÓN DE HERIDA PENETRANTE</t>
  </si>
  <si>
    <t>TRAUMATISMO DEL DIAGRAGMA CON HERIDA PENETRANTE</t>
  </si>
  <si>
    <t>TRAUMATISMO DE OTRO ÓRGANO INTRATORÁCICO ESPECIFICADO SIN MENCIÓN DE HERIDA PENE</t>
  </si>
  <si>
    <t>TRAUMATISMO DE OTRO ÓRGANO INTRATORÁCICO ESPECIFICADO CON HERIDA PENETRANTE</t>
  </si>
  <si>
    <t>TRAUMATISMO DE ÓRGANOS INTRATORÁCICOS MÚLTIPLES Y LOS NO ESPECIFIFICADOS SIN MEN</t>
  </si>
  <si>
    <t>TRAUMATISMO DE ÓRGANOS INTRATORÁCICOS MÚLTIPLES YLOS NO ESPECIFICADOS CON HERIDA</t>
  </si>
  <si>
    <t>TRAUMATISMO DEL TRACTO GASTROINTESTINAL: ESTÓMAGO SIN MENCIÓN DE HERIDA PENETRAN</t>
  </si>
  <si>
    <t>TRAUMATISMO DEL TRACTO GASTROINTESTINAL: ESTÓMAGO CON HERIDA PENETRANTE</t>
  </si>
  <si>
    <t>TRAUMATISMO DEL TRACTO GASTROINTESTINAL: INTESTINO DELGADO SIN MENCIÓN DE HERIDA</t>
  </si>
  <si>
    <t>TRAUMATISMO DEL TRACTO GASTROINTESTINAL: INTESTINO DELGADO CON HERIDA PENETRANTE</t>
  </si>
  <si>
    <t>TRAUMATISMO DEL TRACTO GASTROINTESTINAL: COLON O RECTO SIN MENCIÓN DE HERIDA PEN</t>
  </si>
  <si>
    <t>TRAUMATISMO DEL TRACTO GASTROINTESTINAL: COLON O RECTO CON HERIDA PENETRANTE</t>
  </si>
  <si>
    <t>TRAUMATISMO DEL TRACTO GASTROINTESTINAL OTROS SITIOS Y LOS NO ESPECIFIFICADO SIN</t>
  </si>
  <si>
    <t>OTROS TRAUMATISMOS DEL TRACTO GASTROINTESTINAL OTROS SITIOS Y LOS NO ESPECIFIFIC</t>
  </si>
  <si>
    <t>TRAUMATISMO DEL HÍGADO SIN MENCIÓN DE HERIDA PENETRANTE</t>
  </si>
  <si>
    <t>TRAUMATISMO DEL HÍGADO CON HERIDA PENETRANTE</t>
  </si>
  <si>
    <t>TRAUMATISMO DEL BAZO SIN MENCIÓN DE HERIDA PENETRANTE</t>
  </si>
  <si>
    <t>TRAUMATISMO DEL BAZO CON HERIDA PENETRANTE</t>
  </si>
  <si>
    <t>TRAUMATISMO DEL RIÑÓN SIN MENCIÓN DE HERIDA PENETRANTE</t>
  </si>
  <si>
    <t>TRAUMATISMO DEL RIÑÓN CON HERIDA PENETRANTE</t>
  </si>
  <si>
    <t>TRAUMATISMO DE LOS ÓRGANOS DE LA PELVIS: VEJIGA Y URETRA SIN MENCIÓN DE HERIDA P</t>
  </si>
  <si>
    <t>TRAUMATISMO DE LOS ÓRGANOS DE LA PELVIS: VEJIGA Y URETRA CON HERIDA PENETRANTE</t>
  </si>
  <si>
    <t>TRAUMATISMO DE LOS ÓRGANOS DE LA PELVIS: URETER SIN MENCIÓN DE HERIDA PENETRANTE</t>
  </si>
  <si>
    <t>TRAUMATISMO DE LOS ÓRGANOS DE LA PELVIS: URETER HERIDA PENETRANTE</t>
  </si>
  <si>
    <t>TRAUMATISMO DE LOS ÓRGANOS DE LA PELVIS: ÚTERO SIN MENCIÓN DE HERIDA PENETRANTE</t>
  </si>
  <si>
    <t>TRAUMATISMO DE LOS ÓRGANOS DE LA PELVIS: ÚTERO CON HERIDA PENETRANTE</t>
  </si>
  <si>
    <t>TRAUMATISMO DE  OTRO ÓRGANO PELVIANO SIN MENCIÓN DE HERIDA PENETRANTE</t>
  </si>
  <si>
    <t>TRAUMATISMO DE  OTRO ÓRGANO PELVIANO CON HERIDA PENETRANTE</t>
  </si>
  <si>
    <t>TRAUMATISMO DE PARTE NO ESPECIFICADA DE LOS ÓRGANOS DE LA PELVIS SIN MENCIÓN DE</t>
  </si>
  <si>
    <t>TRAUMATISMO DE PARTE NO ESPECIFICADA DE LOS ÓRGANOS DE LA PELVIS CON HERIDA PENE</t>
  </si>
  <si>
    <t>TRAUMATISMO DE OTROS ÓRGANOS INTRAABDOMINALES SINMENCIÓN DE HERIDA PENETRANTE</t>
  </si>
  <si>
    <t>TRAUMATISMO DE OTROS ÓRGANOS INTRAABDOMINALES CON HERIDA PENETRANTE</t>
  </si>
  <si>
    <t>TRAUMATISMO INTERNO DE ÓRGANOS NO ESPECIFICADOS O MALDEFINIDOS SIN MENCIÓN DE HE</t>
  </si>
  <si>
    <t>TRAUMATISMO INTERNO DE ÓRGANOS NO ESPECIFICADOS O MALDEFINIDOS CON HERIDA PENETR</t>
  </si>
  <si>
    <t>LACERACIÓN DE LA PIEL DEL PÁRPADO Y DE LA REGIÓN PERIOCULAR</t>
  </si>
  <si>
    <t>LACERACIÓN COMPLETA DEL PÁRPADO SIN COMPROMISO DE LAS VÍAS LAGRIMALES</t>
  </si>
  <si>
    <t>LACERACIÓN DEL PÁRPADO QUE AFECTA LAS VÍAS LAGRIMALES</t>
  </si>
  <si>
    <t>HERIDA PERFORANTE DE LA ÓRBITA SIN MENCIÓN DE CUERPO EXTRAÑO</t>
  </si>
  <si>
    <t>HERIDA PERFORANTE DE LA ÓRBITA CON CUERPO EXTRAÑO</t>
  </si>
  <si>
    <t>OTRA HERIDA DE LOS ANEXOS DEL OJO</t>
  </si>
  <si>
    <t>HERIDA DE LOS ANEXOS DEL OJO SIN ESPECIFICACIÓN</t>
  </si>
  <si>
    <t>LACERACIÓN OCULAR SIN PROLAPSO DEL TEJIDO INTRAOCULAR</t>
  </si>
  <si>
    <t>LACERACIÓN OCULAR CON PROLAPSO O EXPOSICIÓN DE TEJIDO INTRAOCULAR</t>
  </si>
  <si>
    <t>RUPTURA DEL OJO CON PÉRDIDA PARCIAL DE TEJIDO INTRAOCULAR</t>
  </si>
  <si>
    <t>AVULSIÓN DEL OJO</t>
  </si>
  <si>
    <t>LACERACIÓN DEL OJO SIN ESPECIFICACIÓN</t>
  </si>
  <si>
    <t>PERFORACIÓN DEL GLOBO OCULAR CON CUERPO EXTRAÑO MAGNÉTICO</t>
  </si>
  <si>
    <t>PERFORACIÓN DEL GLOBO OCULAR CON CUERPO EXTRAÑO (NO MAGNÉTICO)</t>
  </si>
  <si>
    <t>PERFORACIÓN OCULAR SIN ESPECIFICACIÓN</t>
  </si>
  <si>
    <t>HERIDA DEL OJO SIN ESPECIFICACIÓN</t>
  </si>
  <si>
    <t>HERIDA DEL OÍDO EXTERNO SIN MENCIÓN DE COMPLICACIÓN</t>
  </si>
  <si>
    <t>HERIDA DEL OÍDO EXTERNO COMPLICADA</t>
  </si>
  <si>
    <t>HERIDA DE OTRAS PARTES ESPECIFICADAS SIN MENCIÓN DE COMPLICACIÓN</t>
  </si>
  <si>
    <t>HERIDA DE OTRAS PARTES ESPECIFICADAS COMPLICADA</t>
  </si>
  <si>
    <t>HERIDA DE PARTE NO ESPECIFICADA  DEL OÍDO SIN MENCIÓN DE COMPLICACIÓN</t>
  </si>
  <si>
    <t>HERIDA DE PARTE  DEL OÍDO NO ESPECIFICADA COMPLICADA</t>
  </si>
  <si>
    <t>HERIDA DEL CUERO CABELLUDO SIN MENCIÓN DE COMPLICACIÓN</t>
  </si>
  <si>
    <t>HERIDA DEL CUERO CABELLUDO COMPLICADA</t>
  </si>
  <si>
    <t>HERIDA DE LA NARIZ SIN MENCIÓN DE COMPLICACIÓN</t>
  </si>
  <si>
    <t>HERIDA DE LA NARIZ COMPLICADA</t>
  </si>
  <si>
    <t>HERIDA DE LA CARA SIN MENCIÓN DE COMPLICACIÓN</t>
  </si>
  <si>
    <t>HERIDA DE LA CARA COMPLICADA</t>
  </si>
  <si>
    <t>ESTRUCTURAS INTERNAS DE LA BOCA SIN MENCIÓN DE COMPLICACIÓN</t>
  </si>
  <si>
    <t>ESTRUCTURAS INTERNAS DE LA BOCA COMPLICADA</t>
  </si>
  <si>
    <t>OTRA HERIDA Y LA NO ESPECIFICADA DE LA CABEZA SIN MENCIÓN DE COMPLICACIÓN</t>
  </si>
  <si>
    <t>OTRA HERIDA Y LA NO ESPECIFICADA DE LA CABEZA COMPLICADA</t>
  </si>
  <si>
    <t>HERIDA DEL CUELLO: LARÍNGE Y TRÁQUEA SIN MENCIÓN DE COMPLICACIÓN</t>
  </si>
  <si>
    <t>HERIDA DEL CUELLO: LARÍNGE Y TRÁQUEA COMPLICADA</t>
  </si>
  <si>
    <t>HERIDA DEL CUELLO: GLÁNDULA TIROIDES SIN MENCIÓN DE COMPLICACIÓN</t>
  </si>
  <si>
    <t>HERIDA DEL CUELLO: GLÁNDULA TIROIDES COMPLICADA</t>
  </si>
  <si>
    <t>HERIDA DEL CUELLO: FARÍNGE SIN MENCIÓN DE COMPLICACIÓN</t>
  </si>
  <si>
    <t>HERIDA DEL CUELLO: FARÍNGE COMPLICADA</t>
  </si>
  <si>
    <t>OTRAS PARTES Y LA NO ESPECIFICADA SIN MENCIÓN DE COMPLICACIÓN</t>
  </si>
  <si>
    <t>OTRAS PARTES Y LA NO ESPECIFICADA COMPLICADA</t>
  </si>
  <si>
    <t>HERIDA DE LA PARED TORÁCICA SIN MENCIÓN DE COMPLICACIÓN</t>
  </si>
  <si>
    <t>HERIDA DE LA PARED TORÁCICA COMPLICADA</t>
  </si>
  <si>
    <t>HERIDA DEL DORSO SIN MENCIÓN DE COMPLICACIÓN</t>
  </si>
  <si>
    <t>HERIDA DEL DORSO COMPLICADA</t>
  </si>
  <si>
    <t>HERIDA DE LA NALGA SIN MENCIÓN DE COMPLICACIÓN</t>
  </si>
  <si>
    <t>HERIDA DE LA NALGA COMPLICADA</t>
  </si>
  <si>
    <t>HERIDA DEL PENE SIN MENCIÓN DE COMPLICACIÓN</t>
  </si>
  <si>
    <t>HERIDA DEL PENE COMPLICADA</t>
  </si>
  <si>
    <t>HERIDA DEL ESCROTO Y DEL TESTÍCULO SIN MENCIÓN DE COMPLICACIÓN</t>
  </si>
  <si>
    <t>HERIDA DEL ESCROTO Y DEL TESTÍCULO COMPLICADA</t>
  </si>
  <si>
    <t>HERIDA DE LA VULVA SIN MENCIÓN DE COMPLICACIÓN</t>
  </si>
  <si>
    <t>HERIDA DE LA VULVA COMPLICADA</t>
  </si>
  <si>
    <t>HERIDA DE LA VAGINA SIN MENCIÓN DE COMPLICACIÓN</t>
  </si>
  <si>
    <t>HERIDA DE LA VAGINA COMPLICADA</t>
  </si>
  <si>
    <t>HERIDA DE OTRAS PARTES Y LA NO ESPECIFICADA SIN MENCIÓN DE COMPLICACIÓN</t>
  </si>
  <si>
    <t>HERIDA DE OTRAS PARTES Y LA NO ESPECIFICADA COMPLICADA</t>
  </si>
  <si>
    <t>HERIDA DE LA MAMA SIN MENCIÓN DE COMPLICACIÓN</t>
  </si>
  <si>
    <t>HERIDA DE LA MAMA COMPLICADA</t>
  </si>
  <si>
    <t>HERIDA DE LA PARED ANTERIOR DEL ABDOMEN SIN MENCIÓN DE COMPLICACIÓN</t>
  </si>
  <si>
    <t>HERIDA DE LA PARED ANTERIOR DEL ABDOMEN COMPLICADA</t>
  </si>
  <si>
    <t>HERIDA DE LA PARED LATERAL DEL ABDOMEN SIN MENCIÓN DE COMPLICACIÓN</t>
  </si>
  <si>
    <t>HERIDA DE LA PARED LATERAL DEL ABDOMEN COMPLICADA</t>
  </si>
  <si>
    <t>HERIDA DE OTRAS PARTES Y LA NO ESPECIFICADA DEL TRONCO SIN MENCIÓN DE COMPLICACI</t>
  </si>
  <si>
    <t>HERIDA DE OTRAS PARTES Y LA NO ESPECIFICADA DEL TRONCO COMPLICADA</t>
  </si>
  <si>
    <t>HERIDAS (MÚLTIPLES) DE SITIOS NO ESPECIFICADOS SIN MENCIÓN DE COMPLICACIÓN</t>
  </si>
  <si>
    <t>HERIDAS (MÚLTIPLES) DE SITIOS NO ESPECIFICADOS COMPLICADAS</t>
  </si>
  <si>
    <t>HERIDA DEL HOMBRO Y DEL BRAZO SIN MENCIÓN DE COMPLICACIÓN</t>
  </si>
  <si>
    <t>HERIDA DEL HOMBRO Y DEL BRAZO  COMPLICADA</t>
  </si>
  <si>
    <t>HERIDA DEL HOMBRO Y DEL BRAZO CON LESIÓN DE TENDÓN</t>
  </si>
  <si>
    <t>HERIDA DEL CODO DEL ANTEBRAZO Y DE LA MUÑECA SIN MENCIÓN DE COMPLICACIÓN</t>
  </si>
  <si>
    <t>HERIDA DEL CODO DEL ANTEBRAZO Y DE LA MUÑECA COMPLICADA</t>
  </si>
  <si>
    <t>HERIDA DEL CODO DEL ANTEBRAZO Y DE LA MUÑECA CON LESIÓN DE TENDÓN</t>
  </si>
  <si>
    <t>HERIDA DE LA MANO EXCEPTO LOS DEDOS SOLOS SIN MENCIÓN DE COMPLICACIÓN</t>
  </si>
  <si>
    <t>HERIDA DE LA MANO EXCEPTO LOS DEDOS SOLOS COMPLICADA</t>
  </si>
  <si>
    <t>HERIDA DE LA MANO EXCEPTO LOS DEDOS SOLOS CON LESIÓN DE TENDÓN</t>
  </si>
  <si>
    <t>HERIDA DE UNO O DE VARIOS DEDOS DE LA MANO SIN MENCIÓN DE COMPLICACIÓN</t>
  </si>
  <si>
    <t>HERIDA DE UNO O DE VARIOS DEDOS DE LA MANO COMPLICADA</t>
  </si>
  <si>
    <t>HERIDA DE UNO O DE VARIOS DEDOS DE LA MANO CON LESIÓN DE TENDÓN</t>
  </si>
  <si>
    <t>HERIDA MÚLTIPLE Y LA NO ESPECIFICADA DEL MIEMBRO SUPERIOR SIN MENCIÓN DE COMPLIC</t>
  </si>
  <si>
    <t>HERIDA MÚLTIPLE Y LA NO ESPECIFICADA DEL MIEMBRO SUPERIOR COMPLICADA</t>
  </si>
  <si>
    <t>HERIDA MÚLTIPLE Y LA NO ESPECIFICADA DEL MIEMBRO SUPERIOR CON LESIÓN DE TENDÓN</t>
  </si>
  <si>
    <t>AMPUTACIÓN TRAUMÁTICA (COMPLETA) (PARCIAL) DEL PULGAR SIN MENCIÓN DE COMPLICACIÓ</t>
  </si>
  <si>
    <t>AMPUTACIÓN TRAUMÁTICA (COMPLETA) (PARCIAL) DEL PULGAR COMPLICADA</t>
  </si>
  <si>
    <t>AMPUTACIÓN TRAUMÁTICA (COMPLETA) (PARCIAL) DEL PULGAR CON LESIÓN DE TENDÓN</t>
  </si>
  <si>
    <t>AMPUTACIÓN TRAUMÁTICA (COMPLETA)(PARCIAL) DE OTRO U OTROS DEDOS DE LA MANO SIN M</t>
  </si>
  <si>
    <t>AMPUTACIÓN TRAUMÁTICA (COMPLETA) (PARCIAL) DE OTRO O DE OTROS DEDOS DE LA MANO C</t>
  </si>
  <si>
    <t>AMPUTACIÓN TRAUMÁTICA UNILATERALPOR DEBAJO DEL CODO, SIN MENCIÓN DE COMPLICACIÓN</t>
  </si>
  <si>
    <t>AMPUTACIÓN TRAUMÁTICA UNILATERALPOR DEBAJO DEL CODO, COMPLICADA</t>
  </si>
  <si>
    <t>AMPUTACIÓN TRAUMÁTICA UNILATERAL EN EL CODO, O POR ENCIMA, SIN MENCIÓN DE COMPLI</t>
  </si>
  <si>
    <t>AMPUTACIÓN TRAUMÁTICA UNILATERAL EN EL CODO, O POR ENCIMA, COMPLICADA</t>
  </si>
  <si>
    <t>AMPUTACIÓN TRAUMÁTICA UNILATERAL NIVEL NO ESPECIFICADO, SIN MENCIÓN DE COMPLICAC</t>
  </si>
  <si>
    <t>AMPUTACIÓN TRAUMÁTICA UNILATERAL NIVEL NO ESPECIFICADO, COMPLICADA</t>
  </si>
  <si>
    <t>AMPUTACIÓN TRAUMÁTICA BILATERAL (CUALQUIER NIVEL) SIN MENCIÓN DE COMPLICACIÓN</t>
  </si>
  <si>
    <t>AMPUTACIÓN TRAUMÁTICA BILATERAL (CUALQUIER NIVEL) COMPLICADA</t>
  </si>
  <si>
    <t>HERIDA DE LA CABEZA Y DEL MUSLO SIN MENCIÓN DE COMPLICACIÓN</t>
  </si>
  <si>
    <t>HERIDA DE LA CABEZA Y DEL MUSLO COMPLICADA</t>
  </si>
  <si>
    <t>HERIDA DE LA CABEZA Y DEL MUSLO CON LESIÓN DE TENDÓN</t>
  </si>
  <si>
    <t>HERIDA DE LA RODILLA DE LA PIERNA Y DEL TOBILLO SIN MENCIÓN DE COMPLICACIÓN</t>
  </si>
  <si>
    <t>HERIDA DE LA RODILLA DE LA PIERNA Y DEL TOBILLO COMPLICADA</t>
  </si>
  <si>
    <t>HERIDA DE LA RODILLA DE LA PIERNA Y DEL TOBILLO CON LESIÓN DE TENDÓN</t>
  </si>
  <si>
    <t>HERIDA DEL PIE EXCEPTO LA DE LOS DEDOS SOLOS SIN MENCIÓN DE COMPLICACIÓN</t>
  </si>
  <si>
    <t>HERIDA DEL PIE EXCEPTO LA DE LOS DEDOS SOLOS COMPLICADA</t>
  </si>
  <si>
    <t>HERIDA DEL PIE EXCEPTO LA DE LOS DEDOS SOLOS CON LESIÓN DE TENDÓN</t>
  </si>
  <si>
    <t>HERIDA DE UNO O DE VARIOS DEDOS DEL PIE SIN MENCIÓN DE COMPLICACIÓN</t>
  </si>
  <si>
    <t>HERIDA DE UNO O DE VARIOS DEDOS DEL PIE COMPLICADA</t>
  </si>
  <si>
    <t>HERIDA DE UNO O DE VARIOS DEDOS DEL PIE CON LESIÓN DE TENDÓN</t>
  </si>
  <si>
    <t>HERIDA MÚLTIPLE Y LA NO ESPECIFIFICADO DEL MIEMBRO INFERIOR SIN MENCIÓN DE COMPL</t>
  </si>
  <si>
    <t>HERIDA MÚLTIPLE Y LA NO ESPECIFIFICADO DEL MIEMBRO INFERIOR COMPLICADA</t>
  </si>
  <si>
    <t>HERIDA MÚLTIPLE Y LA NO ESPECIFIFICADO DEL MIEMBRO INFERIOR CON LESIÓN DE TENDÓN</t>
  </si>
  <si>
    <t>AMPUTACIÓN TRAUMATICA (COMPLETA)(PARCIAL) DE UNO O VARIOS DEDOS DEL PIE SIN MENC</t>
  </si>
  <si>
    <t>AMPUTACIÓN TRAUMATICA (COMPLETA)(PARCIAL) DE UNO O VARIOS DEDOS DEL PIE COMPLICA</t>
  </si>
  <si>
    <t>AMPUTACIÓN TRAUMÁTICA (COMPLETA) (PARCIAL) DEL PIE UNILATERAL SIN MENCIÓN DE COM</t>
  </si>
  <si>
    <t>AMPUTACIÓN TRAUMÁTICA (COMPLETA) (PARCIAL) DEL PIE UNILATERAL COMPLICADA</t>
  </si>
  <si>
    <t>AMPUTACIÓN TRAUMÁTICA (COMPLETA) (PARCIAL) DEL PIE BILATERAL SIN MENCIÓN DE  COM</t>
  </si>
  <si>
    <t>AMPUTACIÓN TRAUMÁTICA (COMPLETA) (PARCIAL) DEL PIE BILATERAL COMPLICADA</t>
  </si>
  <si>
    <t>AMPUTACIÓN TRAUMÁTICA UNILATERAL POR DEBAJO DE LA RODILLA, SIN MENCIÓN DE COMPLI</t>
  </si>
  <si>
    <t>AMPUTACIÓN TRAUMÁTICA UNILATERAL POR DEBAJO DE LA RODILLA, COMPLICADA</t>
  </si>
  <si>
    <t>AMPUTACIÓN TRAUMÁTICA UNILATERAL EN LA RODILLA O POR ENCIMA, SIN MENCIÓN DE COMP</t>
  </si>
  <si>
    <t>AMPUTACIÓN TRAUMÁTICA UNILATERAL EN LA RODILLA O POR ENCIMA, COMPLICADA</t>
  </si>
  <si>
    <t>AMPUTACIÓN TRAUMÁTICA BILATERAL(CUALQUIER NIVEL) SIN MENCIÓN DE COMPLICACIÓN</t>
  </si>
  <si>
    <t>AMPUTACIÓN TRAUMÁTICA BILATERAL(CUALQUIER NIVEL) COMPLICADA</t>
  </si>
  <si>
    <t>TRAUMATISMO DE LOS VASOS SANGUÍNEOS DE LA CABEZA Y DEL CUELLO: ARTERIA CARÓTIDA</t>
  </si>
  <si>
    <t>TRAUMATISMO DE LOS VASOS SANGUÍNEOS DE LA CABEZA Y DEL CUELLO: VENA YUGULAR INTE</t>
  </si>
  <si>
    <t>OTROS TRAUMATISMOS DE LOS VASOS SANGUÍNEOS DE LA CABEZA Y DEL CUELLO</t>
  </si>
  <si>
    <t>TRAUMATISMO DE LOS VASOS SANGUÍNEOS DE LA CABEZA Y DEL CUELLO SIN ESPECIFICACIÓN</t>
  </si>
  <si>
    <t>TRAUMATISMO DE LOS VASOS SANGUÍNEOS DEL TÓRAX:  AORTA TORÁCICA</t>
  </si>
  <si>
    <t>TRAUMATISMO DE LOS VASOS SANGUÍNEOS DEL TÓRAX: TRONCO BRAQUIOCEFÁLICO Y ARTERIAS</t>
  </si>
  <si>
    <t>TRAUMATISMO DE LOS VASOS SANGUÍNEOS DEL TÓRAX: VENA CAVA SUPERIOR</t>
  </si>
  <si>
    <t>TRAUMATISMO DE LOS VASOS SANGUÍNEOS DEL TÓRAX: VENAS SUBCLAVIAS Y TRONCO BRAQUIO</t>
  </si>
  <si>
    <t>TRAUMATISMO DE LOS VASOS SANGUÍNEOS DEL TÓRAX: VASO SANGUÍNEO PULMONAR</t>
  </si>
  <si>
    <t>OTRO TRAUMATISMOS DE LOS VASOS SANGUÍNEOS DEL TÓRAX</t>
  </si>
  <si>
    <t>TRAUMATISMO DE LOS VASOS SANGUÍNEOS DEL TÓRAX SIN ESPECIFICACIÓN</t>
  </si>
  <si>
    <t>TRAUMATISMO DE LOS VASOS SANGUÍNEOS DEL ABDOMEN Y LA PELVIS: AORTA ABDOMINAL</t>
  </si>
  <si>
    <t>TRAUMATISMO DE LOS VASOS SANGUÍNEOS DEL ABDOMEN Y LA PELVIS: VENA CAVA INFERIOR</t>
  </si>
  <si>
    <t>TRAUMATISMO DE LOS VASOS SANGUÍNEOS DEL ABDOMEN Y LA PELVIS: TRONCO CELÍACO Y AR</t>
  </si>
  <si>
    <t>TRAUMATISMO DE LOS VASOS SANGUÍNEOS DEL ABDOMEN Y LA PELVIS: VENAS PORTA Y ESPLÉ</t>
  </si>
  <si>
    <t>TRAUMATISMO DE LOS VASOS SANGUÍNEOS DEL ABDOMEN Y LA PELVIS: VASOS SANGUÍNEOS RE</t>
  </si>
  <si>
    <t>TRAUMATISMO DE LOS VASOS SANGUÍNEOS DEL ABDOMEN Y LA PELVIS: VASOS SANGUÍNEOS IL</t>
  </si>
  <si>
    <t>OTROS TRAUMATISMOS DE LOS VASOS SANGUÍNEOS DEL ABDOMEN Y LA PELVIS</t>
  </si>
  <si>
    <t>TRAUMATISMOS DE LOS VASOS SANGUÍNEOS DEL ABDOMEN Y LA PELVIS SIN ESPECIFICACIÓN</t>
  </si>
  <si>
    <t>TRAUMATISMO DE LOS VASOS SANGUÍNEOS DEL MIEMBRO SUPERIOR: VASOS SANGUÍNEOS AXILA</t>
  </si>
  <si>
    <t>TRAUMATISMO DE LOS VASOS SANGUÍNEOS DEL MIEMBRO SUPERIOR: VASOS SANGUÍNEOS BRAQU</t>
  </si>
  <si>
    <t>TRAUMATISMO DE LOS VASOS SANGUÍNEOS DEL MIEMBRO SUPERIOR: VASOS SANGUÍNEOS RADIA</t>
  </si>
  <si>
    <t>TRAUMATISMO DE LOS VASOS SANGUÍNEOS DEL MIEMBRO SUPERIOR: VASOS SANGUÍNEOS CUBIT</t>
  </si>
  <si>
    <t>TRAUMATISMO DE LOS VASOS SANGUÍNEOS DEL MIEMBRO SUPERIOR: ARTERIA PALMAR</t>
  </si>
  <si>
    <t>TRAUMATISMO DE LOS VASOS SANGUÍNEOS DEL MIEMBRO SUPERIOR: VASOS SANGUÍNEOS DIGIT</t>
  </si>
  <si>
    <t>OTROS TRAUMATISMOS DE LOS VASOS SANGUÍNEOS DEL MIEMBRO SUPERIOR</t>
  </si>
  <si>
    <t>TRAUMATISMOS DE LOS VASOS SANGUÍNEOS DEL MIEMBRO SUPERIOR SIN ESPECIFICACIÓN</t>
  </si>
  <si>
    <t>TRAUMATISMOS DE LOS VASOS SANGUÍNEOS DEL MIEMBRO INFERIOR Y DE SITIO NO ESPECIFI</t>
  </si>
  <si>
    <t>TRAUMATISMOS DE LOS VASOS SANGUÍNEOS DEL MIEMBRO INFERIOR DE SITIO NO ESPECIFIFI</t>
  </si>
  <si>
    <t>TRAUMATISMO DE VASOS SANGUÍNEOS DEL MIEMBRO INFERIOR DE SITIO NO ESPECIFIFICADO:</t>
  </si>
  <si>
    <t>TRAUMATISMO DE OTROS VASOS SANGUÍNEOS DEL MIEMBRO INFERIOR</t>
  </si>
  <si>
    <t>TRAUMATISMO DE VASOS SANGUÍNEOS DEL MIEMBRO INFERIOR SIN ESPECIFICACIÓN</t>
  </si>
  <si>
    <t>TRAUMATISMO DE VASOS SANGUÍNEOS DEL MIEMBRO INFERIOR DE SITIO NO ESPECIFICADO</t>
  </si>
  <si>
    <t>EFECTO TARDÍO DE FRACTURA DE LOS HUESOS DEL CRÁNEO Y DE LA CARA</t>
  </si>
  <si>
    <t>EFECTO TARDÍO DE FRACTURA DE LA COLUMNA VERTEBRAL Y DEL TRONCO SIN MENCIÓN DE TR</t>
  </si>
  <si>
    <t>EFECTO TARDÍO DE FRACTURA DE LOS MIEMBROS SUPERIORES</t>
  </si>
  <si>
    <t>EFECTO TARDÍO DE FRACTURA DEL CUELLO DEL FÉMUR</t>
  </si>
  <si>
    <t>EFECTO TARDÍO DE FRACTURA DE LOS MIEMBROS INFERIORES</t>
  </si>
  <si>
    <t>EFECTO TARDÍO DE FRACTURA DE HUESOS MÚLTIPLES Y DE LOS NO ESPECIFICADOS</t>
  </si>
  <si>
    <t>EFECTO TARDÍO DE LUXACIÓN</t>
  </si>
  <si>
    <t>EFECTO TARDÍO DE ESGUINCE Y DESGARRO SIN MENCIÓN DE TRAUMATISMO DEL TENDÓN</t>
  </si>
  <si>
    <t>EFECTO TARDÍO DE TRAUMATISMO DE TENDÓN</t>
  </si>
  <si>
    <t>EFECTO TARDÍO DE AMPUTACIÓN TRAUMÁTICA</t>
  </si>
  <si>
    <t>EFECTO TARDÍO DE TRAUMATISMOS DE LA PIEL Y DEL TEJIDO CELULAR SUBCUTÁNEO: HERIDA</t>
  </si>
  <si>
    <t>EFECTO TARDÍO DE HERIDA DE LOS MIEMBROS SIN MENCIÓN DE TRAUMATISMO DEL TENDÓN</t>
  </si>
  <si>
    <t>EFECTO TARDÍO DE TRAUMATISMO SUPERFICIAL</t>
  </si>
  <si>
    <t>EFECTO TARDÍO DE CONTUSIÓN</t>
  </si>
  <si>
    <t>EFECTO TARDÍO DE APLASTAMIENTO</t>
  </si>
  <si>
    <t>EFECTO TARDÍO DE QUEMADURA DEL OJO DE LA CARA, DELA CABEZA Y DEL CUELLO</t>
  </si>
  <si>
    <t>EFECTO TARDÍO DE QUEMADURA DE LA MUÑECA Y DE LA MANO</t>
  </si>
  <si>
    <t>EFECTO TARDÍO DE OTRA QUEMADURA DE LOS MIEMBROS</t>
  </si>
  <si>
    <t>EFECTO TARDÍO DE QUEMADURA DE OTROS SITIOS ESPECIFICADOS</t>
  </si>
  <si>
    <t>EFECTO TARDÍO DE QUEMADURA DE SITIO NO ESPECIFICADO</t>
  </si>
  <si>
    <t>EFECTO TARDÍO DE TRAUMATISMO INTRACRANEAL SIN MENCIÓN DE FRACTURA DEL CRÁNEO</t>
  </si>
  <si>
    <t>EFECTO TARDÍO DE TRAUMATISMO DEL NERVIO CRANEAL</t>
  </si>
  <si>
    <t>EFECTO TARDÍO DE TRAUMATISMO DE LA MÉDULA ESPINAL</t>
  </si>
  <si>
    <t>EFECTO TARDÍO DE TRAUMATISMO DE RAÍZ NERVIOSA PLEXO RAQUÍDEO Y OTROS NERVIOS DEL</t>
  </si>
  <si>
    <t>EFECTO TARDÍO DE TRAUMATISMO DE NERVIO PERIFÉRICO DE LA CINTURA ESCAPULAR Y DEL</t>
  </si>
  <si>
    <t>EFECTO TARDÍO DE TRAUMATISMO DE NERVIO PERIFÉRICO DE LA CINTURA PELVIANA Y DEL M</t>
  </si>
  <si>
    <t>EFECTO TARDÍO DE TRAUMATISMO DE OTROS NERVIOS Y DEL NO ESPECIFICADO</t>
  </si>
  <si>
    <t>EFECTO TARDÍO DE TRAUMATISMO INTERNO DEL TÓRAX</t>
  </si>
  <si>
    <t>EFECTO TARDÍO DE TRAUMATISMO INTERNO DE ÓRGANO INTRAABDOMINAL</t>
  </si>
  <si>
    <t>EFECTO TARDÍO DE TRAUMATISMO INTERNO DE OTROS ÓRGANOS INTERNOS</t>
  </si>
  <si>
    <t>EFECTO TARDÍO DE TRAUMATISMO DE LA CABEZA DEL CUELLO Y DE LOS MIEMBROS</t>
  </si>
  <si>
    <t>EFECTO TARDÍO DE TRAUMATISMO DE VASO SANGUÍNEO DEL TÓRAX DEL ABDOMEN Y DE LA PEL</t>
  </si>
  <si>
    <t>EFECTO TARDÍO DE CUERPO EXTRAÑO EN ORIFICIO</t>
  </si>
  <si>
    <t>EFECTO TARDÍO DE CIERTAS COMPLICACIONES DE LOS TRAUMATISMOS</t>
  </si>
  <si>
    <t>EFECTO TARDÍO DE TRAUMATISMO NO ESPECIFICADO</t>
  </si>
  <si>
    <t>EFECTO TARDÍO DE LOS EFECTOS TÓXICOS DE SUSTANCIAS NO MEDICINALES</t>
  </si>
  <si>
    <t>EFECTO TARDÍO DE RADIACIÓN</t>
  </si>
  <si>
    <t>EFECTO TARDÍO DE COMPLICACIONES DE LA ATENCIÓN MÉDICA Y QUIRÚRGICA</t>
  </si>
  <si>
    <t>EFECTO TARDÍO DE CIERTAS OTRAS CAUSAS EXTERNAS</t>
  </si>
  <si>
    <t>EFECTO TARDÍO DE OTRAS CAUSAS EXTERNAS Y DE LA NO ESPECIFICADA</t>
  </si>
  <si>
    <t>TRAUMATISMO SUPERFICIAL DE LA CARA DEL CUELLO Y DEL CUERO CABELLUDO, EXCEPTO EL</t>
  </si>
  <si>
    <t>OTRO TRAUMATISMO SUPERFICIAL DE LA CARA DEL CUELLO Y DEL CUERO CABELLUDO, EXCEPT</t>
  </si>
  <si>
    <t>TRAUMATISMO SUPERFICIAL DEL TRONCO ABRASIÓN O QUEMADURA POR FRICCIÓN SIN INFECCI</t>
  </si>
  <si>
    <t>TRAUMATISMO SUPERFICIAL DEL TRONCO ABRASIÓN O QUEMADURA POR FRICCIÓN INFECTADA</t>
  </si>
  <si>
    <t>TRAUMATISMO SUPERFICIAL DEL TRONCO AMPOLLA SIN MENCIÓN DE INFECCIÓN</t>
  </si>
  <si>
    <t>TRAUMATISMO SUPERFICIAL DEL TRONCO AMPOLLA INFECTADA</t>
  </si>
  <si>
    <t>TRAUMATISMO SUPERFICIAL DEL TRONCO PICADURA DE INSECTO NO VENENOSO SIN MENCIÓN D</t>
  </si>
  <si>
    <t>TRAUMATISMO SUPERFICIAL DEL TRONCO PICADURA DE INSECTO NO VENENOSO INFECTADA</t>
  </si>
  <si>
    <t>TRAUMATISMO SUPERFICIAL DEL TRONCO CUERPO EXTRAÑO SUPERFICIAL (ASTILLA) SIN HERI</t>
  </si>
  <si>
    <t>OTRO TRAUMATISMO SUPERFICIAL DEL TRONCO Y EL NO ESPECIFICADO SIN MENCIÓN DE INFE</t>
  </si>
  <si>
    <t>OTRO TRAUMATISMO SUPERFICIAL DEL TRONCO Y EL NO ESPECIFICADO INFECTADO</t>
  </si>
  <si>
    <t>TRAUMATISMO SUPERFICIAL DEL HOMBRO Y DEL BRAZO ABRASIÓN O QUEMADURA POR FRICCIÓN</t>
  </si>
  <si>
    <t>TRAUMATISMO SUPERFICIAL DEL HOMBRO Y DEL BRAZO AMPOLLA SIN MENCIÓN DE INFECCIÓN</t>
  </si>
  <si>
    <t>TRAUMATISMO SUPERFICIAL DEL HOMBRO Y DEL BRAZO AMPOLLA INFECTADA</t>
  </si>
  <si>
    <t>TRAUMATISMO SUPERFICIAL DEL HOMBRO Y DEL BRAZO PICADURA DE INSECTO NO VENENOSO S</t>
  </si>
  <si>
    <t>TRAUMATISMO SUPERFICIAL DEL HOMBRO Y DEL BRAZO PICADURA DE INSECTO NO VENENOSO I</t>
  </si>
  <si>
    <t>TRAUMATISMO SUPERFICIAL DEL HOMBRO Y DEL BRAZO CUERPO EXTRAÑO SUPERFICIAL SIN HE</t>
  </si>
  <si>
    <t>TRAUMATISMO SUPERFICIAL DEL HOMBRO Y DEL BRAZO CUERPO EXTRAÑO SUPERFICIAL (ASTIL</t>
  </si>
  <si>
    <t>OTRO TRAUMATISMO SUPERFICIAL DEL HOMBRO Y DEL BRAZO Y EL NO ESPECIFICADO SIN MEN</t>
  </si>
  <si>
    <t>OTRO TRAUMATISMO SUPERFICIAL DEL HOMBRO Y DEL BRAZO  EL NO ESPECIFICADO INFECTAD</t>
  </si>
  <si>
    <t>TRAUMATISMO SUPERFICIAL DEL CODO DEL ANTEBRAZO Y DE LA MUÑECA ABRASIÓN O QUEMADU</t>
  </si>
  <si>
    <t>TRAUMATISMO SUPERFICIAL DEL CODO DEL ANTEBRAZO Y DE LA MUÑECA AMPOLLA, SIN MENCI</t>
  </si>
  <si>
    <t>TRAUMATISMO SUPERFICIAL DEL CODO DEL ANTEBRAZO Y DE LA MUÑECA AMPOLLA, INFECTADA</t>
  </si>
  <si>
    <t>TRAUMATISMO SUPERFICIAL DEL CODO DEL ANTEBRAZO Y DE LA MUÑECA PICADURA DE INSECT</t>
  </si>
  <si>
    <t>TRAUMATISMO SUPERFICIAL DEL CODO DEL ANTEBRAZO Y DE LA MUÑECA CUERPO EXTRAÑO SUP</t>
  </si>
  <si>
    <t>OTRO TRAUMATISMO SUPERFICIAL DEL CODO DEL ANTEBRAZO Y DE LA MUÑECA Y EL NO ESPEC</t>
  </si>
  <si>
    <t>TRAUMATISMO SUPERFICIAL DE LA MANO EXCEPTO EL LIMITADO A UNO O VARIOS DEDOS ABRA</t>
  </si>
  <si>
    <t>TRAUMATISMO SUPERFICIAL DE LA MANO EXCEPTO EL LIMITADO A UNO O VARIOS DEDOS AMPO</t>
  </si>
  <si>
    <t>TRAUMATISMO SUPERFICIAL DE LA MANO EXCEPTO EL LIMITADO A UNO O VARIOS DEDOS PICA</t>
  </si>
  <si>
    <t>TRAUMATISMO SUPERFICIAL DE LA MANO EXCEPTO EL LIMITADO A UNO O VARIOS DEDOS CUER</t>
  </si>
  <si>
    <t>OTRO TRAUMATISMO SUPERFICIAL DE LA MANO EXCEPTO EL LIMITADO A UNO O VARIOS DEDOS</t>
  </si>
  <si>
    <t>TRAUMATISMO SUPERFICIAL DE UNO O VARIOS DEDOS DE LA MANO ABRASIÓN O QUEMADURA PO</t>
  </si>
  <si>
    <t>TRAUMATISMO SUPERFICIAL DE UNO O VARIOS DEDOS DE LA MANO AMPOLLA SIN MENCIÓN DE</t>
  </si>
  <si>
    <t>TRAUMATISMO SUPERFICIAL DE UNO O VARIOS DEDOS DE LA MANO AMPOLLA INFECTADA</t>
  </si>
  <si>
    <t>TRAUMATISMO SUPERFICIAL DE UNO O VARIOS DEDOS DE LA MANO PICADURA DE INSECTO NO</t>
  </si>
  <si>
    <t>TRAUMATISMO SUPERFICIAL DE UNO O VARIOS DEDOS DE LA MANO CUERPO EXTRAÑO SUPERFIC</t>
  </si>
  <si>
    <t>OTRO TRAUMATISMO SUPERFICIAL DE UNO O VARIOS DEDOS DE LA MANO Y EL NO ESPECIFICA</t>
  </si>
  <si>
    <t>TRAUMATISMO SUPERFICIAL DE LA CADERA DEL MUSLO, DE LA PIERNA Y DEL TOBILLO: ABRA</t>
  </si>
  <si>
    <t>TRAUMATISMO SUPERFICIAL DE LA CADERA DEL MUSLO, DE LA PIERNA Y DEL TOBILLO ABRAS</t>
  </si>
  <si>
    <t>TRAUMATISMO SUPERFICIAL DE LA CADERA DEL MUSLO, DE LA PIERNA Y DEL TOBILLO AMPOL</t>
  </si>
  <si>
    <t>TRAUMATISMO SUPERFICIAL DE LA CADERA DEL MUSLO, DE LA PIERNA Y DEL TOBILLO PICAD</t>
  </si>
  <si>
    <t>TRAUMATISMO SUPERFICIAL DE LA CADERA DEL MUSLO, DE LA PIERNA Y DEL TOBILLO CUERP</t>
  </si>
  <si>
    <t>OTRO TRAUMATISMO SUPERFICIAL DE LA CADERA DEL MUSLO, DE LA PIERNA Y DEL TOBILLO</t>
  </si>
  <si>
    <t>TRAUMATISMO SUPERFICIAL DEL PIE Y DE LOS DEDOS DEL PIE: ABRASIÓN O QUEMADURA POR</t>
  </si>
  <si>
    <t>TRAUMATISMO SUPERFICIAL DEL PIE Y DE LOS DEDOS DEL PIE: AMPOLLA SIN MENCIÓN DE I</t>
  </si>
  <si>
    <t>TRAUMATISMO SUPERFICIAL DEL PIE Y DE LOS DEDOS DEL PIE AMPOLLA INFECTADA</t>
  </si>
  <si>
    <t>TRAUMATISMO SUPERFICIAL DEL PIE Y DE LOS DEDOS DEL PIE PICADURA DE INSECTO NO VE</t>
  </si>
  <si>
    <t>TRAUMATISMO SUPERFICIAL DEL PIE Y DE LOS DEDOS DEL PIE CUERPO EXTRAÑO SUPERFICIA</t>
  </si>
  <si>
    <t>OTRO TRAUMATISMO SUPERFICIAL DEL PIE Y DE LOS DEDOS DEL PIE Y EL NO ESPECIFICADO</t>
  </si>
  <si>
    <t>TRAUMATISMO SUPERFICIAL DE LOS PÁRPADOS Y REGIÓN PERIOCULAR</t>
  </si>
  <si>
    <t>TRAUMATISMO SUPERFICIAL DE LA CÓRNEA</t>
  </si>
  <si>
    <t>TRAUMATISMO SUPERFICIAL DE LA CONJUNTIVA</t>
  </si>
  <si>
    <t>TRAUMATISMO SUPERFICIAL DE OTRO SITIO Y EL NO ESPECIFICADO</t>
  </si>
  <si>
    <t>TRAUMATISMO SUPERFICIAL DE OTROS SITIOS DE SITIOS MÚLTIPLES Y DE SITIO NO ESPECI</t>
  </si>
  <si>
    <t>OTRO TRAUMATISMO SUPERFICIAL DE OTROS SITIOS DE SITIOS MÚLTIPLES Y DE SITIO NO E</t>
  </si>
  <si>
    <t>CONTUSIÓN DE LA CARA DEL CUERO CABELLUDO Y DEL CUELLO, EXCEPTO LOS OJOS</t>
  </si>
  <si>
    <t>EQUIMOSIS OCULAR SIN OTRA ESPECIFICACIÓN</t>
  </si>
  <si>
    <t>CONTUSIÓN DE LOS PÁRPADOS Y DE LA REGIÓN PERIOCULAR</t>
  </si>
  <si>
    <t>CONTUSIÓN DE LOS TEJIDOS ÓRBITARIOS</t>
  </si>
  <si>
    <t>CONTUSIÓN DEL GLOBO OCULAR</t>
  </si>
  <si>
    <t>CONTUSIÓN DEL OJO SIN ESPECIFICACIÓN</t>
  </si>
  <si>
    <t>CONTUSIÓN DE LA MAMA</t>
  </si>
  <si>
    <t>CONTUSIÓN DE LA PARED ANTERIOR DEL TÓRAX</t>
  </si>
  <si>
    <t>CONTUSIÓN DE LA PARED DEL ABDOMEN</t>
  </si>
  <si>
    <t>CONTUSIÓN DEL DORSO</t>
  </si>
  <si>
    <t>CONTUSIÓN DE LOS ÓRGANOS GENITALES DORSO</t>
  </si>
  <si>
    <t>CONTUSIÓN DE SITIOS MÚLTIPLES DEL TRONCO</t>
  </si>
  <si>
    <t>CONTUSIÓN DEL OJO Y SUS ANEXOS PARTE NO ESPECIFICADA: TRONCO SAI</t>
  </si>
  <si>
    <t>CONTUSIÓN DEL HOMBRO Y BRAZO</t>
  </si>
  <si>
    <t>CONTUSIÓN DEL CODO Y ANTEBRAZO</t>
  </si>
  <si>
    <t>CONTUSIÓN DE LA MUÑECA Y LA MANO EXCEPTO LOS DEDOS SOLOS</t>
  </si>
  <si>
    <t>CONTUSIÓN DEDO DE LA MANO</t>
  </si>
  <si>
    <t>CONTUSIÓN SITIOS MÚLTIPLES DEL MIEMBRO SUPERIOR</t>
  </si>
  <si>
    <t>CONTUSIÓN PARTE NO ESPECIFICADA DEL MIEMBRO SUPERIOR</t>
  </si>
  <si>
    <t>CONTUSIÓN CADERA Y MUSLO</t>
  </si>
  <si>
    <t>CONTUSIÓN RODILLA Y PIERNA</t>
  </si>
  <si>
    <t>CONTUSIÓN TOBILLO Y PIE EXCEPTO LOS DEDOS</t>
  </si>
  <si>
    <t>CONTUSIÓN DEDO DEL PIE</t>
  </si>
  <si>
    <t>CONTUSIÓN SITIOS MÚLTIPLES DEL MIEMBRO INFERIOR</t>
  </si>
  <si>
    <t>CONTUSIÓN PARTE NO ESPECIFICADA DEL MIEMBRO INFERIOR</t>
  </si>
  <si>
    <t>CONTUSIÓN DEL MIEMBRO INFERIOR SITIOS MÚLTIPLES NO CLASIFICADOS EN OTRA PARTE</t>
  </si>
  <si>
    <t>CONTUSIÓN DEL MIEMBRO INFERIOR SITIO NO ESPECIFICADO</t>
  </si>
  <si>
    <t>MAGULLADURA DE LA CARA DEL CUERO CABELLUDO Y DEL CUELLO</t>
  </si>
  <si>
    <t>MAGULLADURA DE LOS GENITALES EXTERNOS</t>
  </si>
  <si>
    <t>MAGULLADURA DE OTROS SITIOS ESPECIFICADOS</t>
  </si>
  <si>
    <t>MAGULLADURA DE SITIOS MÚLTIPLES DEL TRONCO</t>
  </si>
  <si>
    <t>MAGULLADURA DEL TRONCO PARTE NO ESPECIFICADA</t>
  </si>
  <si>
    <t>MAGULLADURA DEL HOMBRO BRAZO</t>
  </si>
  <si>
    <t>MAGULLADURA DEL CODO Y ANTEBRAZO</t>
  </si>
  <si>
    <t>MAGULLADURA DE LA MUÑECA Y MANO EXCEPTO LOS DEDOS SOLOS</t>
  </si>
  <si>
    <t>MAGULLADURA DEDO DE LA MANO</t>
  </si>
  <si>
    <t>MAGULLADURA SITIOS MÚLTIPLES DEL MIEMBRO SUPERIOR</t>
  </si>
  <si>
    <t>MAGULLADURA DEL MIEMBRO SUPERIOR PARTE NO ESPECIFICADAS: BRAZO SAI</t>
  </si>
  <si>
    <t>MAGULLADURA CADERA Y MUSLO</t>
  </si>
  <si>
    <t>MAGULLADURA RODILLA Y PIERNA</t>
  </si>
  <si>
    <t>MAGULLADURA TOBILLO Y PIE EXCEPTO LOS DEDOS SOLOS</t>
  </si>
  <si>
    <t>MAGULLADURA DEDO DEL PIE</t>
  </si>
  <si>
    <t>MAGULLADURA SITIOS MÚLTIPLES DEL MIEMBRO INFERIOR</t>
  </si>
  <si>
    <t>MAGULLADURA PARTE NO ESPECIFICADA</t>
  </si>
  <si>
    <t>MAGULLADURA DE SITIOS MÚLTIPLES NO CLASIFICADOS EN OTRA PARTE</t>
  </si>
  <si>
    <t>MAGULLADURA DE SITIOS MÚLTIPLES DE SITIO NO ESPECIFICADO</t>
  </si>
  <si>
    <t>CUERPO EXTRAÑO EN LA PARTE EXTERNA DEL OJO: CÓRNEA</t>
  </si>
  <si>
    <t>CUERPO EXTRAÑO EN LA PARTE EXTERNA DEL OJO: SACO CONJUNTIVAL</t>
  </si>
  <si>
    <t>CUERPO EXTRAÑO EN LA PARTE EXTERNA DEL OJO: PUNTO LAGRIMAL</t>
  </si>
  <si>
    <t>CUERPO EXTRAÑO DE OTROS SITIOS Y SITIOS COMBINADOS</t>
  </si>
  <si>
    <t>CUERPO EXTRAÑO EN LA PARTE EXTERNA DEL OJO SIN ESPECIFICACIÓN</t>
  </si>
  <si>
    <t>CUERPO EXTRAÑO EN EL OÍDO</t>
  </si>
  <si>
    <t>CUERPO EXTRAÑO EN LA NARIZ</t>
  </si>
  <si>
    <t>CUERPO EXTRAÑO EN LA FARÍNGE</t>
  </si>
  <si>
    <t>CUERPO EXTRAÑO EN LA LARÍNGE</t>
  </si>
  <si>
    <t>CUERPO EXTRAÑO EN LA TRÁQUEA</t>
  </si>
  <si>
    <t>CUERPO EXTRAÑO EN EL BRONQUIO PRINCIPAL</t>
  </si>
  <si>
    <t>CUERPO EXTRAÑO EN LA TRÁQUEA LOS BRONQUIOS Y EL PULMÓN, OTRA PARTE ESPECIFICADA</t>
  </si>
  <si>
    <t>CUERPO EXTRAÑO EN EL ARBOL RESPIRATORIO SIN ESPECIFICACIÓN</t>
  </si>
  <si>
    <t>CUERPO EXTRAÑO EN LA BOCA</t>
  </si>
  <si>
    <t>CUERPO EXTRAÑO EN EL ESÓFAGO</t>
  </si>
  <si>
    <t>CUERPO EXTRAÑO EN EL ESTÓMAGO</t>
  </si>
  <si>
    <t>CUERPO EXTRAÑO EN EL INTESTINO Y EL COLON</t>
  </si>
  <si>
    <t>CUERPO EXTRAÑO EN EL ANO Y EL RECTO</t>
  </si>
  <si>
    <t>CUERPO EXTRAÑO EN PARTE NO ESPECIFICADA DEL TUBO DIGESTIVO</t>
  </si>
  <si>
    <t>CUERPO EXTRAÑO EN LA VEJIGA Y LA URETRA</t>
  </si>
  <si>
    <t>CUERPO EXTRAÑO EN EL ÚTERO CUALQUIER PARTE</t>
  </si>
  <si>
    <t>CUERPO EXTRAÑO EN VULVA Y VAGINA</t>
  </si>
  <si>
    <t>CUERPO EXTRAÑO EN PENE</t>
  </si>
  <si>
    <t>CUERPO EXTRAÑO EN APARATO GENITOURINARIO SIN ESPECIFICACIÓN</t>
  </si>
  <si>
    <t>QUEMADURA QUÍMICA DE LOS PÁRPADOS Y DE LA REGIÓN PERIOCULAR</t>
  </si>
  <si>
    <t>OTRAS QUEMADURAS DE LOS PÁRPADOS Y DE LA REGIÓN PERIOCULAR</t>
  </si>
  <si>
    <t>QUEMADURA QUÍMICA DE LA CÓRNEA Y DEL SACO CONJUNTIVAL CAUSADA POR ÁLCALIS</t>
  </si>
  <si>
    <t>QUEMADURA QUÍMICA DE LA CÓRNEA Y DEL SACO CONJUNTIVAL CAUSADA POR ÁCIDOS</t>
  </si>
  <si>
    <t>OTRA QUEMADURA QUÍMICA DE LA CÓRNEA Y DEL SACO CONJUNTIVAL</t>
  </si>
  <si>
    <t>QUEMADURA QUE  PRODUCE RUPTURA Y DESTRUCCIÓN DEL GLOBO OCULAR</t>
  </si>
  <si>
    <t>QUEMADURA DEL OJO Y SUS ANEXOS</t>
  </si>
  <si>
    <t>QUEMADURA DE LA CARA LA CABEZA Y EL CUELLO GRADO NO ESPECIFICADO</t>
  </si>
  <si>
    <t>QUEMADURA DE LA CARA LA CABEZA Y EL CUELLO ERITEMA (PRIMER GRADO)</t>
  </si>
  <si>
    <t>QUEMADURA DE LA CARA LA CABEZA Y EL CUELLO FLICTENAS O AMPOLLAS, PÉRDIDA DE LA E</t>
  </si>
  <si>
    <t>QUEMADURA DE LA CARA LA CABEZA Y EL CUELLO PERDIDA DE LA EPIDERMIS Y DE LA DERMI</t>
  </si>
  <si>
    <t>QUEMADURA DE LA CARA LA CABEZA Y EL CUELLO NECROSIS PROFUNDA DE LOS TEJIDOS SUBY</t>
  </si>
  <si>
    <t>QUEMADURA DEL TRONCO GRADO NO ESPECIFICADO</t>
  </si>
  <si>
    <t>QUEMADURA DEL TRONCO ERITEMA (PRIMER GRADO)</t>
  </si>
  <si>
    <t>QUEMADURA DEL TRONCO FLICTENAS O AMPOLLAS PÉRDIDA DE LA EPIDERMIS (SEGUNDO GRADO</t>
  </si>
  <si>
    <t>QUEMADURA DEL TRONCO PÉRDIDA DE LA EPIDERMIS Y DE LA DERMIS (TERCER GRADO)</t>
  </si>
  <si>
    <t>QUEMADURA DEL TRONCO NECROSIS PROFUNDA DE LOS TEJIDOS SUBYACENTES (TERCER GRADO</t>
  </si>
  <si>
    <t>QUEMADURA DEL MIEMBRO SUPERIOR EXCEPTO LA MUÑECA Y LA MANO GRADO NO ESPECIFICADO</t>
  </si>
  <si>
    <t>QUEMADURA DEL MIEMBRO SUPERIOR EXCEPTO LA MUÑECA Y LA MANO ERITEMA (PRIMER GRADO</t>
  </si>
  <si>
    <t>QUEMADURA DEL MIEMBRO SUPERIOR EXCEPTO LA MUÑECA Y LA MANO FLICTENAS O AMPOLLAS,</t>
  </si>
  <si>
    <t>QUEMADURA DEL MIEMBRO SUPERIOR EXCEPTO LA MUÑECA Y LA MANO PÉRDIDA EPIDERMIS Y D</t>
  </si>
  <si>
    <t>QUEMADURA DEL MIEMBRO SUPERIOR EXCEPTO LA MUÑECA Y LA MANO NECROSIS PROFUNDA TEJ</t>
  </si>
  <si>
    <t>QUEMADURA DE UNA O AMBAS MUÑECAS Y UNA O AMBAS MANOS DE GRADO NO ESPECIFICADO</t>
  </si>
  <si>
    <t>QUEMADURA DE UNA O AMBAS MUÑECAS Y UNA O AMBAS MANOS ERITEMA (PRIMER GRADO)</t>
  </si>
  <si>
    <t>QUEMADURA DE UNA O AMBAS MUÑECAS Y UNA O AMBAS MANOS FLICTENAS O AMPOLLAS, PÉRDI</t>
  </si>
  <si>
    <t>QUEMADURA DE UNA O AMBAS MUÑECAS Y UNA O AMBAS MANOS PÉRDIDA DE LA EPIDERMIS Y D</t>
  </si>
  <si>
    <t>QUEMADURA DE UNA O AMBAS MUÑECAS Y UNA O AMBAS MANOS NECROSIS PROFUNDA TEJIDOS S</t>
  </si>
  <si>
    <t>QUEMADURA DEL MIEMBRO INFERIOR GRADO NO ESPECIFICADO</t>
  </si>
  <si>
    <t>QUEMADURA DEL MIEMBRO INFERIOR ERITEMA (PRIMER GRADO)</t>
  </si>
  <si>
    <t>QUEMADURA DEL MIEMBRO INFERIOR FLICTENAS O AMPOLLAS PÉRDIDA EPIDERMIS  (SEGUNDO</t>
  </si>
  <si>
    <t>QUEMADURA DEL MIEMBRO INFERIOR PERIDA EPIDERMIS Y DERMIS (TERCER GRADO SAI)</t>
  </si>
  <si>
    <t>QUEMADURA DEL MIEMBRO INFERIOR NECROSIS PROFUNDA DE LOS TEJIDOS SUBYACENTES (TER</t>
  </si>
  <si>
    <t>QUEMADURAS DE SITIOS MÚLTIPLES ESPECIFICADOS DE GRADO NO ESPECIFICADO</t>
  </si>
  <si>
    <t>QUEMADURAS DE SITIOS MÚLTIPLES ESPECIFICADO ERITEMA (PRIMER GRADO)</t>
  </si>
  <si>
    <t>QUEMADURAS DE SITIOS MÚLTIPLES ESPECIFICADO FLICTENAS O AMPOLLAS PÉRDIDA DE LA E</t>
  </si>
  <si>
    <t>QUEMADURAS DE SITIOS MÚLTIPLES ESPECIFICADOS PÉRDIDA DE LA EPIDERMIS Y LA DERMIS</t>
  </si>
  <si>
    <t>QUEMADURAS DE SITIOS MÚLTIPLES ESPECIFICADOS NECROSIS PROFUNDA DE LOS TEJIDOS SU</t>
  </si>
  <si>
    <t>QUEMADURA DE ÓRGANOS INTERNOS: BOCA Y FARÍNGE</t>
  </si>
  <si>
    <t>QUEMADURA DE ÓRGANOS INTERNOS: LARÍNGE TRÁQUEA Y PULMÓN</t>
  </si>
  <si>
    <t>QUEMADURA DE ÓRGANOS INTERNOS: ESÓFAGO</t>
  </si>
  <si>
    <t>QUEMADURA DE ÓRGANOS INTERNOS: TRACTO GASTROINTESTINAL</t>
  </si>
  <si>
    <t>QUEMADURA DE ÓRGANOS INTERNOS: VAGINA Y ÚTERO</t>
  </si>
  <si>
    <t>QUEMADURA DE OTROS ÓRGANOS INTERNOS</t>
  </si>
  <si>
    <t>QUEMADURA DE ÓRGANOS INTERNOS SIN ESPECIFICACIÓN</t>
  </si>
  <si>
    <t>QUEMADURAS CLASIFICADAS SEGÚN LA EXTENSIÓN AFECTADA DE LA SUPERFICIE DEL CUERPO:</t>
  </si>
  <si>
    <t>QUEMADURAS SIN ESPECIFICACIÓN GRADO NO ESPECIFICADO</t>
  </si>
  <si>
    <t>QUEMADURAS SIN ESPECIFICACIÓN ERITEMA (PRIMER GRADO)</t>
  </si>
  <si>
    <t>QUEMADURAS SIN ESPECIFICACIÓN FLICTENAS O AMPOLLAS PÉRDIDA DE LA EPIDERMIS (SEGU</t>
  </si>
  <si>
    <t>QUEMADURAS SIN ESPECIFICACIÓN PÉRDIDA DE LA EPIDERMIS Y LA DERMIS (TERCER GRADO</t>
  </si>
  <si>
    <t>QUEMADURAS SIN ESPECIFICACIÓN NECROSIS PROFUNDA DE LOS TEJIDOS SUBYACENTES (TERC</t>
  </si>
  <si>
    <t>TRAUMATISMO DEL NERVIO ÓPTICO</t>
  </si>
  <si>
    <t>QUIASMA ÓPTICO</t>
  </si>
  <si>
    <t>TRAUMATISMO DE LAS VÍAS ÓPTICAS</t>
  </si>
  <si>
    <t>TRAUMATISMO DE LA CORTEZA (CEREBRAL) VISUAL</t>
  </si>
  <si>
    <t>TRAUMATISMO DEL NERVIO ÓPTICO Y DE LAS VÍAS ÓPTICAS SIN ESPECIFICACIÓN: CEGUERA</t>
  </si>
  <si>
    <t>TRAUMATISMO DE OTROS NERVIOS CRANEALES: MOTOR OCULAR COMÚN</t>
  </si>
  <si>
    <t>TRAUMATISMO DE OTROS NERVIOS CRANEALES: PATÉTICO</t>
  </si>
  <si>
    <t>TRAUMATISMO DE OTROS NERVIOS CRANEALES: TRIGÉMINO</t>
  </si>
  <si>
    <t>TRAUMATISMO DE OTROS NERVIOS CRANEALES: MOTOR OCULAR EXTERNO</t>
  </si>
  <si>
    <t>TRAUMATISMO DE OTROS NERVIOS CRANEALES: FACIAL</t>
  </si>
  <si>
    <t>TRAUMATISMO DE OTROS NERVIOS CRANEALES: AUDITIVO</t>
  </si>
  <si>
    <t>TRAUMATISMO DE OTROS NERVIOS CRANEALES: ESPINAL</t>
  </si>
  <si>
    <t>TRAUMATISMO DE OTROS NERVIOS CRANEALES: HIPOGLOSO</t>
  </si>
  <si>
    <t>TRAUMATISMO DE OTROS NERVIOS CRANEALES ESPECIFICADOS</t>
  </si>
  <si>
    <t>TRAUMATISMO DE NERVIO CREANEAL SIN  ESPECIFICADOS</t>
  </si>
  <si>
    <t>LESIÓN DE LA MÉDULA ESPINAL SIN EVIDENCIA DE TRAUMATISMO VERTEBRAL: CERVICAL</t>
  </si>
  <si>
    <t>LESIÓN DE LA MÉDULA ESPINAL SIN EVIDENCIA DE TRAUMATISMO VERTEBRAL: DORSAL:</t>
  </si>
  <si>
    <t>LESIÓN DE LA MÉDULA ESPINAL SIN EVIDENCIA DE TRAUMATISMO VERTEBRAL: LUMBAR</t>
  </si>
  <si>
    <t>LESIÓN DE LA MÉDULA ESPINAL SIN EVIDENCIA DE TRAUMATISMO VERTEBRAL: SACRA</t>
  </si>
  <si>
    <t>LESIÓN DE LA MÉDULA ESPINAL SIN EVIDENCIA DE TRAUMATISMO VERTEBRAL: COLA DE CABA</t>
  </si>
  <si>
    <t>LESIÓN DE LA MÉDULA ESPINAL SIN EVIDENCIA DE TRAUMATISMO VERTEBRAL: SITIOS MÚLTI</t>
  </si>
  <si>
    <t>LESIÓN DE LA MÉDULA ESPINAL SIN EVIDENCIA DE TRAUMATISMO VERTEBRAL SIN ESPECIFIC</t>
  </si>
  <si>
    <t>TRAUMATISMO DE LAS RAICES NERVIOSAS Y DEL PLEXO RAQUÍDEO: RAÍZ CERVICAL</t>
  </si>
  <si>
    <t>TRAUMATISMO DE LAS RAICES NERVIOSAS Y DEL PLEXO RAQUÍDEO: RAÍZ DORSAL</t>
  </si>
  <si>
    <t>TRAUMATISMO DE LAS RAICES NERVIOSAS Y DEL PLEXO RAQUÍDEO: RAÍZ LUMBAR</t>
  </si>
  <si>
    <t>TRAUMATISMO DE LAS RAICES NERVIOSAS Y DEL PLEXO RAQUÍDEO: RAÍZ SACRA</t>
  </si>
  <si>
    <t>TRAUMATISMO DE LAS RAICES NERVIOSAS Y DEL PLEXO RAQUÍDEO: PLEXO BRAQUIAL</t>
  </si>
  <si>
    <t>TRAUMATISMO DE LAS RAICES NERVIOSAS Y DEL PLEXO RAQUÍDEO: PLEXO LUMBOSACRO</t>
  </si>
  <si>
    <t>TRAUMATISMO DE LAS RAICES NERVIOSAS Y DEL PLEXO RAQUÍDEO: SITIOS MÚLTIPLES</t>
  </si>
  <si>
    <t>TRAUMATISMO DE LAS RAICES NERVIOSAS Y DEL PLEXO RAQUÍDEO SIN ESPECIFICACIÓN</t>
  </si>
  <si>
    <t>TRAUMATISMO DE OTROS NERVIOS DEL TRONCO: SIMPÁTICO CERVICAL</t>
  </si>
  <si>
    <t>TRAUMATISMO DE OTROS NERVIOS DEL TRONCO: SIMPÁTICO DE OTRA REGIÓN</t>
  </si>
  <si>
    <t>OTROS TRAUMATISMOS DE OTROS NERVIOS DEL TRONCO EXCEPTO LOS DE LAS CINTURAS ESCAP</t>
  </si>
  <si>
    <t>TRAUMATISMOS DE OTROS NERVIOS DEL TRONCO EXCEPTO LOS DE LAS CINTURAS ESCAPULAR Y</t>
  </si>
  <si>
    <t>TRAUMATISMO DEL NERVIO CIRCUNFLEJO (AXILAR)</t>
  </si>
  <si>
    <t>TRAUMATISMO DEL NERVIO MEDIANO</t>
  </si>
  <si>
    <t>TRAUMATISMO DEL NERVIO CUBITAL</t>
  </si>
  <si>
    <t>TRAUMATISMO DEL NERVIO RADIAL</t>
  </si>
  <si>
    <t>TRAUMATISMO DEL NERVIO MUSCULOCUTÁNEO</t>
  </si>
  <si>
    <t>TRAUMATISMO DEL NERVIO SENSORIAL CUTÁNEO DEL MIEMBRO SUPERIOR</t>
  </si>
  <si>
    <t>TRAUMATISMO DEL NERVIO DIGITAL DE LA MANO</t>
  </si>
  <si>
    <t>TRAUMATISMO DE OTROS NERVIOS PERIFÉRICOS DE LA CINTURA ESCAPULAR Y DEL MIEMBRO S</t>
  </si>
  <si>
    <t>TRAUMATISMO DE MÚLTIPLES NERVIOS</t>
  </si>
  <si>
    <t>TRAUMATISMO DE LOS NERVIOS PERIFÉRICOS DE LA CINTURA ESCAPULAR Y DEL MIEMBRO SUP</t>
  </si>
  <si>
    <t>TRAUMATISMO DEL NERVIO CIÁTICO</t>
  </si>
  <si>
    <t>TRAUMATISMO DEL NERVIO CRURAL (FEMORAL)</t>
  </si>
  <si>
    <t>TRAUMATISMO DEL NERVIO CIÁTICO POPLÍTEO INTERNO (TIBIAL POSTERIOR)</t>
  </si>
  <si>
    <t>TRAUMATISMO DEL NERVIO CIÁTICO POPLÍTEO EXTERNO (PERONEO COMÚN)</t>
  </si>
  <si>
    <t>TRAUMATISMO DEL NERVIO SENSORIAL CUTÁNEO DEL MIEMBRO INFERIOR</t>
  </si>
  <si>
    <t>TRAUMATISMO DE OTROS NERVIOS ESPECIFICADOS</t>
  </si>
  <si>
    <t>TRAUMATISMO DE LOS NERVIOS PERIFÉRICOS DE LA CINTURA PELVIANA Y DEL MIEMBRO INFE</t>
  </si>
  <si>
    <t>TRAUMATISMO DE NERVIOS SUPERFICIALES DE LA CABEZAY DEL CUELLO</t>
  </si>
  <si>
    <t>TRAUMATISMO DE MÚLTIPLES NERVIOS EN PARTES MÚLTIPLES</t>
  </si>
  <si>
    <t>TRAUMATISMO DE OTROS NERVIOS SIN ESPECIFICACIÓN: TRAUMATISMO DEL NERVIO SAI</t>
  </si>
  <si>
    <t>CIERTAS COMPLICACIONES PRECOCES DE LOS TRAUMATISMOS: EMBOLIA GASEOSA</t>
  </si>
  <si>
    <t>CIERTAS COMPLICACIONES PRECOCES DE LOS TRAUMATISMOS: EMBOLIA GRASOSA</t>
  </si>
  <si>
    <t>CIERTAS COMPLICACIONES PRECOCES DE LOS TRAUMATISMOS: HEMORRAGIA SECUNDARIA Y REC</t>
  </si>
  <si>
    <t>INFECCIÓN POSTRAUMÁTICA DE HERIDA NO CLASIFICADA EN OTRA PARTE</t>
  </si>
  <si>
    <t>CHOQUE TRAUMÁTICO</t>
  </si>
  <si>
    <t>ANURIA TRAUMÁTICA</t>
  </si>
  <si>
    <t>CONTRACTURA ISQUÉMICA DE VOLKMANN</t>
  </si>
  <si>
    <t>ENFISEMA SUBCUTÁNEO TRAUMÁTICO</t>
  </si>
  <si>
    <t>OTRAS COMPLICACIONES PRECOCES DE LOS TRAUMATISMOS</t>
  </si>
  <si>
    <t>OTROS TRAUMATISMOS Y LOS NO ESPECIFICADOS: CARA YCUELLO</t>
  </si>
  <si>
    <t>OTROS TRAUMATISMOS Y LOS NO ESPECIFICADOS: TRONCO</t>
  </si>
  <si>
    <t>OTROS TRAUMATISMOS Y LOS NO ESPECIFICADOS: HOMBROY BRAZO</t>
  </si>
  <si>
    <t>OTROS TRAUMATISMOS Y LOS NO ESPECIFICADOS: CODO ANTEBRAZO Y MUÑECA</t>
  </si>
  <si>
    <t>OTROS TRAUMATISMOS Y LOS NO ESPECIFICADOS: MANO EXCEPTO LOS DEDOS</t>
  </si>
  <si>
    <t>OTROS TRAUMATISMOS Y LOS NO ESPECIFICADOS :  DEDO DE LA MANO</t>
  </si>
  <si>
    <t>OTROS TRAUMATISMOS Y LOS NO ESPECIFICADOS : CADERA Y MUSLO</t>
  </si>
  <si>
    <t>OTROS TRAUMATISMOS Y LOS NO ESPECIFICADOS : RODILLA PIERNA, TOBILLO Y PIE</t>
  </si>
  <si>
    <t>OTROS TRAUMATISMOS OTROS SITIOS ESPECIFICADOS INCLUSO SITIOS MÚLTIPLES</t>
  </si>
  <si>
    <t>OTROS TRAUMATISMOS DE SITIO NO ESPECIFICADO</t>
  </si>
  <si>
    <t>ENVENENAMIENTO POR ANTIBIÓTICOS: PENICILINAS</t>
  </si>
  <si>
    <t>ENVENENAMIENTO POR ANTIBIÓTICOS: ANTIBIÓTICOS ANTIMICÓTICOS</t>
  </si>
  <si>
    <t>ENVENENAMIENTO POR ANTIBIÓTICOS: GRUPO DE CLORAFENICOL</t>
  </si>
  <si>
    <t>ENVENENAMIENTO POR ANTIBIÓTICOS: ERITROMICINA Y OTROS MACRÓLIDOS</t>
  </si>
  <si>
    <t>ENVENENAMIENTO POR ANTIBIÓTICOS: GRUPO DE LA TETRACICLINA</t>
  </si>
  <si>
    <t>ENVENENAMIENTO POR ANTIBIÓTICOS: GRUPO DE LA CEFALOSPORINA</t>
  </si>
  <si>
    <t>ENVENENAMIENTO POR ANTIBIÓTICOS DE ACCIÓN CONTRA LAS MICOBACTERIAS</t>
  </si>
  <si>
    <t>ENVENENAMIENTO POR ANTIBIÓTICOS ANTINEOPLÁSICOS</t>
  </si>
  <si>
    <t>OTROS ENVENENAMIENTOS POR ANTIBIÓTICOS</t>
  </si>
  <si>
    <t>ENVENENAMIENTO POR ANTIBIÓTICOS SIN ESPECIFICACIÓN</t>
  </si>
  <si>
    <t>ENVENENAMIENTO POR OTROS ANTIINFECCIOSOS: SULFONAMIDAS</t>
  </si>
  <si>
    <t>ENVENENAMIENTO POR OTROS ANTIINFECCIOSOS ARSENICALES</t>
  </si>
  <si>
    <t>ENVENENAMIENTO POR METALES PESADOS ANTIINFECCIOSOS</t>
  </si>
  <si>
    <t>ENVENENAMIENTO POR DERIVADOS DE LA QUINOLINA Y DELA HIDROXIQUINOLINA</t>
  </si>
  <si>
    <t>ENVENENAMIENTO POR ANTIPALÚDICOS Y DROGAS DE ACCIÓN CONTRA OTROS PROTOZOARIOS HE</t>
  </si>
  <si>
    <t>ENVENENAMIENTO POR OTRAS DROGAS ANTIPROTOZOARIAS</t>
  </si>
  <si>
    <t>ENVENENAMIENTO POR ANTIHELMÍNTICOS</t>
  </si>
  <si>
    <t>ENVENENAMIENTO POR DROGAS ANTIVÍRICAS</t>
  </si>
  <si>
    <t>ENVENENAMIENTO POR OTRAS DROGAS DE ACCIÓN CONTRA LAS MICOBACTERIAS</t>
  </si>
  <si>
    <t>ENVENENAMIENTO POR OTROS ANTIINFECCIOSOS Y LOS NO ESPECIFICADOS</t>
  </si>
  <si>
    <t>ENVENENAMIENTO POR ESTEROIDES CORTICOSUPRARRENALES</t>
  </si>
  <si>
    <t>ENVENENAMIENTO POR ANDRÓGENOS Y CONGÉNERES ANABÓLICOS</t>
  </si>
  <si>
    <t>ENVENENAMIENTO POR HORMONAS OVÁRICAS Y SUSTITUTOS SINTÉTICOS</t>
  </si>
  <si>
    <t>ENVENENAMIENTO POR INSULINAS Y OTROS AGENTES ANTIDIABÉTICOS</t>
  </si>
  <si>
    <t>ENVENENAMIENTO POR HORMONA HIPOFISIARIA ANTERIOR</t>
  </si>
  <si>
    <t>ENVENENAMIENTO POR HORMONA HIPOFISIARIA POSTERIOR</t>
  </si>
  <si>
    <t>ENVENENAMIENTO POR HORMONA PARATIROIDES Y DERIVADOS</t>
  </si>
  <si>
    <t>ENVENENAMIENTO POR HORMONA TIROIDES Y DERIVADOS</t>
  </si>
  <si>
    <t>ENVENENAMIENTO POR AGENTES ANTITIROIDEOS</t>
  </si>
  <si>
    <t>ENVENENAMIENTO POR OTRAS HORMONAS Y SUSTITUTOS SINTÉTICOS Y LOS NO ESPECIFICADOS</t>
  </si>
  <si>
    <t>ENVENENAMIENTO POR AGENTES DE ACCIÓN PRINCIPALMENTE GENERAL: DROGAS ANTIALÉRGICA</t>
  </si>
  <si>
    <t>ENVENENAMIENTO POR AGENTES DE ACCIÓN PRINCIPALMENTE GENERAL: DROGAS ANTINEOPLÁSI</t>
  </si>
  <si>
    <t>ENVENENAMIENTO POR AGENTES DE ACCIÓN PRINCIPALMENTE GENERAL: AGENTES ACIDIFICANT</t>
  </si>
  <si>
    <t>ENVENENAMIENTO POR AGENTES DE ACCIÓN PRINCIPALMENTE GENERAL: AGENTES ALCALINIZAN</t>
  </si>
  <si>
    <t>ENVENENAMIENTO POR AGENTES DE ACCIÓN PRINCIPALMENTE GENERAL: ENZIMAS NO CLASIFIC</t>
  </si>
  <si>
    <t>ENVENENAMIENTO POR AGENTES DE ACCIÓN PRINCIPALMENTE GENERAL: VITAMINAS NO CLASIF</t>
  </si>
  <si>
    <t>OTROS ENVENENAMIENTOS POR AGENTES DE ACCIÓN PRINCIPALMENTE GENERAL</t>
  </si>
  <si>
    <t>ENVENENAMIENTOS POR AGENTES DE ACCIÓN PRINCIPALMENTE GENERAL SIN ESPECIFICACIÓN</t>
  </si>
  <si>
    <t>ENVENENAMIENTO POR AGENTES DE ACCIÓN PRINCIPAL SOBRE LA COMPATIBILIDAD SANGUÍNEA</t>
  </si>
  <si>
    <t>OTROS ENVENENAMIENTOS POR AGENTES DE ACCIÓN PRINCIPAL SOBRE LA COMPATIBLIDAD SAN</t>
  </si>
  <si>
    <t>ENVENENAMIENTOS POR AGENTES DE ACCIÓN PRINCIPAL SOBRE LA COMPATIBLIDAD SANGUÍNEA</t>
  </si>
  <si>
    <t>ENVENENAMIENTO POR ANALGÉSICOS ANTIPIRÉTICOS Y ANTIRREUMÁTICOS: OPIÁCEOS Y NARCÓ</t>
  </si>
  <si>
    <t>ENVENENAMIENTO POR ANALGÉSICOS ANTIPIRÉTICOS Y ANTIRREUMÁTICOS: SALICILATOS</t>
  </si>
  <si>
    <t>ENVENENAMIENTO POR ANALGÉSICOS AROMÁTICOS NO CLASIFICADOS EN OTRA PARTE</t>
  </si>
  <si>
    <t>ENVENENAMIENTO POR DERIVADOS DEL PIRAZOL</t>
  </si>
  <si>
    <t>ENVENENAMIENTO POR ANTIRREUMÁTICOS (ANTIFLOGÍSTICOS)</t>
  </si>
  <si>
    <t>ENVENENAMIENTO POR OTROS ANALGÉSICOS SIN ACCIÓN NARCÓTICA</t>
  </si>
  <si>
    <t>OTROS ENVENENAMIENTOS POR ANALGÉSICOS ANTIPIRÉTICOS Y ANTIRREUMÁTICOS</t>
  </si>
  <si>
    <t>ENVENENAMIENTOS POR ANALGÉSICOS ANTIPIRÉTICOS Y ANTIRREUMÁTICOS SIN ESPECIFICACI</t>
  </si>
  <si>
    <t>ENVENENAMIENTO POR DROGAS ANTICONVULSIVAS Y ANTIPARKINSONIANAS: DERIVADOS DE LA</t>
  </si>
  <si>
    <t>ENVENENAMIENTO POR DROGAS ANTICONVULSIVAS Y ANTIPARKINSONIANAS: SUCCINIMIDAS</t>
  </si>
  <si>
    <t>ENVENENAMIENTOS POR OTROS ANTICONVULSIVOS Y LOS NO ESPECIFICADOS</t>
  </si>
  <si>
    <t>ENVENENAMIENTOS POR DROGAS ANTIPARKINSONIANAS</t>
  </si>
  <si>
    <t>ENVENENAMIENTO POR SEDANTES E HIPNÓTICOS: BARBITÚRICOS</t>
  </si>
  <si>
    <t>ENVENENAMIENTO POR SEDANTES E HIPNÓTICOS: GRUPO DEL HIDRATO DE CLORAL</t>
  </si>
  <si>
    <t>ENVENENAMIENTO POR SEDANTES E HIPNÓTICOS: PARALDEHIDO</t>
  </si>
  <si>
    <t>ENVENENAMIENTO POR SEDANTES E HIPNÓTICOS: COMPUESTOS DEL BROMO</t>
  </si>
  <si>
    <t>ENVENENAMIENTO POR SEDANTES E HIPNÓTICOS: COMPUESTOS DE LA METACUALONA</t>
  </si>
  <si>
    <t>ENVENENAMIENTO POR SEDANTES E HIPNÓTICOS: GRUPO DE LA GLUTETIMIDA</t>
  </si>
  <si>
    <t>ENVENENAMIENTO POR SEDANTES MIXTOS NO CLASIFICADOS EN OTRA PARTE</t>
  </si>
  <si>
    <t>OTROS ENVENENAMIENTOS POR SEDANTES E HIPNÓTICOS</t>
  </si>
  <si>
    <t>ENVENENAMIENTOS POR SEDANTES E HIPNÓTICOS SIN ESPECIFICACIÓN</t>
  </si>
  <si>
    <t>ENVENENAMIENTO POR OTROS DEPRESORES DEL SISTEMA NERVIOSO CENTRAL: DEPRESORES DEL</t>
  </si>
  <si>
    <t>ENVENENAMIENTO POR OTROS DEPRESORES DEL SISTEMA NERVIOSO CENTRAL: HALOTANO</t>
  </si>
  <si>
    <t>ENVENENAMIENTO POR OTROS DEPRESORES DEL SISTEMA NERVIOSO CENTRAL: OTROS ANESTÉSI</t>
  </si>
  <si>
    <t>ENVENENAMIENTO POR OTROS DEPRESORES DEL SISTEMA NERVIOSO CENTRAL: ANESTÉSICOS IN</t>
  </si>
  <si>
    <t>ENVENENAMIENTO POR OTROS ANESTÉSICOS GENERALES Y LOS GENERALES NO ESPECIFICADOS</t>
  </si>
  <si>
    <t>ENVENENAMIENTO POR ANESTÉSICOS DE SUPERFICIE Y DE INFILTRACION</t>
  </si>
  <si>
    <t>ENVENENAMIENTO POR ANESTÉSICOS BLOQUEADORES DE LOS PLEXOS NERVIOSOS Y DE LOS NER</t>
  </si>
  <si>
    <t>ENVENENAMIENTO POR ANESTÉSICOS RAQUÍDEOS</t>
  </si>
  <si>
    <t>ENVENENAMIENTO POR OTROS ANESTÉSICOS LOCALES Y LOS LOCALES NO ESPECIFICADOS</t>
  </si>
  <si>
    <t>ENVENENAMIENTO POR AGENTES PSICOTRÓPICOS: ANTIDEPRESORES</t>
  </si>
  <si>
    <t>ENVENENAMIENTO POR AGENTES PSICOTRÓPICOS: TRANQUILIZANTES A BASE DE FENOTIAZINA</t>
  </si>
  <si>
    <t>ENVENENAMIENTO POR AGENTES PSICOTRÓPICOS:  TRANQUILIZANTES A BASE DE BUTIROFENON</t>
  </si>
  <si>
    <t>ENVENENAMIENTO POR OTROS ANTISICÓTICOS NEUROLÉPTICOS Y TRANQUILIZANTES PRINCIPAL</t>
  </si>
  <si>
    <t>ENVENENAMIENTO POR OTROS TRANQUILIZANTES A BASE DE BENZODIAZEPINA</t>
  </si>
  <si>
    <t>ENVENENAMIENTO POR OTROS TRANQUILIZANTES</t>
  </si>
  <si>
    <t>ENVENENAMIENTO POR PSICODISLÉPTICOS (ALUCINÓGENOS)</t>
  </si>
  <si>
    <t>ENVENENAMIENTO POR PSICOESTIMULANTES</t>
  </si>
  <si>
    <t>ENVENENAMIENTO POR OTROS AGENTES PSICOTRÓPICOS</t>
  </si>
  <si>
    <t>ENVENENAMIENTO AGENTES PSICOTRÓPICOS SIN ESPECIFICACIÓN</t>
  </si>
  <si>
    <t>ENVENENAMIENTO POR ESTIMULANTES DEL SISTEMA NERVIOSO CENTRAL: ANALÉPTICOS</t>
  </si>
  <si>
    <t>ENVENENAMIENTO POR ESTIMULANTES DEL SISTEMA NERVIOSO CENTRAL: ANTAGONISTAS DE LO</t>
  </si>
  <si>
    <t>OTROS ENVENENAMIENTOS POR ESTIMULANTES DEL SISTEMA NERVIOSO CENTRAL</t>
  </si>
  <si>
    <t>ENVENENAMIENTO POR ESTIMULANTES DEL SISTEMA NERVIOSO CENTRAL SIN ESPECIFICACIÓN</t>
  </si>
  <si>
    <t>ENVENENAMIENTO POR DROGAS QUE ACTUAN PRINCIPALMENTE  SOBRE EL SISTEMA NERVIOSO A</t>
  </si>
  <si>
    <t>ENVENENAMIENTO POR AGENTES QUE ACTUAN PRINCIPALMENTE SOBRE EL APARATO CARDIOVASC</t>
  </si>
  <si>
    <t>ENVENENAMIENTO POR AGENTES QUE ACTUAN PRINCSOBRE EL APARATO CARDIOVASCULAR: GLUC</t>
  </si>
  <si>
    <t>ENVENENAMIENTO POR AGENTES QUE ACTUAN PRINCSOBRE EL APARATO CARDIOVASCULAR: DROG</t>
  </si>
  <si>
    <t>OTROS ENVENENAMIENTO POR AGENTES QUE ACTUAN PRINCIPALMENTE SOBRE EL APARATO CARD</t>
  </si>
  <si>
    <t>ENVENENAMIENTO POR AGENTES QUE ACTUAN PRINCIPALMENTE SOBRE EL TRACTO GASTROINTES</t>
  </si>
  <si>
    <t>OTRO ENVENENAMIENTO POR AGENTES QUE ACTUAN PRINCIPALMENTE SOBRE EL TRACTO GASTRO</t>
  </si>
  <si>
    <t>ENVENENAMIENTO POR DROGAS QUE ACTUAN SOBRE EL METABOLISMO DEL AGUA LOS MINERALES</t>
  </si>
  <si>
    <t>ENVENENAMIENTO POR AGENTES QUE ACTUAN PRINCIPALMENTE SOBRE LOS MÚSCULOS LISOS Y</t>
  </si>
  <si>
    <t>ENVENENAMIENTO POR AGENTES QUE ACTUAN PRINCIPALMENTE  SOBRE LA PIEL Y LAS MEMBRA</t>
  </si>
  <si>
    <t>OTRO ENVENENAMIENTO POR AGENTES QUE ACTUAN PRINCIPALMENTE  SOBRE LA PIEL Y LAS M</t>
  </si>
  <si>
    <t>ENVENENAMIENTO POR OTROS MEDICAMENTOS Y DROGAS Y POR LOS NO ESPECIFICADOS: DIETÉ</t>
  </si>
  <si>
    <t>ENVENENAMIENTO POR OTROS MEDICAMENTOS Y DROGAS Y POR LOS NO ESPECIFICADOS: DROGA</t>
  </si>
  <si>
    <t>ENVENENAMIENTO POR ANTIDOTOS Y AGENTES QUELANTES NO CLASIFICADOS EN OTRA PARTE</t>
  </si>
  <si>
    <t>ENVENENAMIENTO POR OTROS MEDICAMENTOS Y DROGAS Y POR LOS NO ESPECIFICADOS ANTIDO</t>
  </si>
  <si>
    <t>ENVENENAMIENTO POR OTROS MEDICAMENTOS Y DROGAS: EXCIPIENTES FARMACEÚTICOS</t>
  </si>
  <si>
    <t>ENVENENAMIENTO POR OTRAS DROGAS Y MEDICAMENTOS</t>
  </si>
  <si>
    <t>ENVENENAMIENTO POR OTRAS DROGAS O MEDICAMENTOS NO ESPECIFICADOS</t>
  </si>
  <si>
    <t>ENVENENAMIENTO POR VACUNAS BACTERIANAS: BCG</t>
  </si>
  <si>
    <t>ENVENENAMIENTO POR VACUNAS BACTERIANAS: VACUNA ANTIRRÁBICA</t>
  </si>
  <si>
    <t>ENVENENAMIENTO POR VACUNAS BACTERIANAS: CÓLERA</t>
  </si>
  <si>
    <t>ENVENENAMIENTO POR VACUNAS BACTERIANAS: PESTE</t>
  </si>
  <si>
    <t>ENVENENAMIENTO POR VACUNAS BACTERIANAS: TÉTANOS</t>
  </si>
  <si>
    <t>ENVENENAMIENTO POR VACUNAS BACTERIANAS: DIFTERIA</t>
  </si>
  <si>
    <t>ENVENENAMIENTO POR VACUNAS BACTERIANAS: VACUNA PERTUSSIS INCLUSO LA COMBINACIÓN</t>
  </si>
  <si>
    <t>ENVENENAMIENTO POR OTRAS VACUNAS BACTERIANAS Y LAS BACTERIANAS NO ESPECIFICADAS</t>
  </si>
  <si>
    <t>ENVENENAMIENTO POR VACUNAS BACTERIANAS MIXTAS EXCEPTO LAS COMBINACIONES CON UN C</t>
  </si>
  <si>
    <t>ENVENENAMIENTO POR OTRAS VACUNAS Y SUSTANCIAS BIOLÓGICAS: VACUNA ANTIVARIÓLICA</t>
  </si>
  <si>
    <t>ENVENENAMIENTO POR OTRAS VACUNAS Y SUSTANCIAS BIOLÓGICAS: VACUNA ANTIRRÁBICA</t>
  </si>
  <si>
    <t>ENVENENAMIENTO POR OTRAS VACUNAS Y SUSTANCIAS BIOLÓGICAS: VACUNA CONTRA EL TIFUS</t>
  </si>
  <si>
    <t>ENVENENAMIENTO POR OTRAS VACUNAS Y SUSTANCIAS BIOLÓGICAS: VACUNA CONTRA LA FIEBR</t>
  </si>
  <si>
    <t>ENVENENAMIENTO POR OTRAS VACUNAS Y SUSTANCIAS BIOLÓGICAS: VACUNA CONTRA EL SARAM</t>
  </si>
  <si>
    <t>ENVENENAMIENTO POR OTRAS VACUNAS Y SUSTANCIAS BIOLÓGICAS: VACUNA CONTRA LA POLIO</t>
  </si>
  <si>
    <t>ENVENENAMIENTO POR OTRAS VACUNAS Y LAS NO ESPECIFICADAS CONTRA VIRUS Y RICKETTSI</t>
  </si>
  <si>
    <t>ENVENENAMIENTO POR VACUNAS MIXTAS CONTRA VIRUS Y RICKETTSIAS CON VACUNAS BACTERI</t>
  </si>
  <si>
    <t>ENVENENAMIENTO POR OTRAS VACUNAS Y SUTANCIAS BIOLÓGICAS Y LA NO ESPECIFICADAS</t>
  </si>
  <si>
    <t>EFECTO TÓXICO DEL ALCOHOL: ALCOHOL ETÍLICO</t>
  </si>
  <si>
    <t>EFECTO TÓXICO DEL ALCOHOL: ALCOHOL METÍLICO</t>
  </si>
  <si>
    <t>EFECTO TÓXICO DEL ALCOHOL: ALCOHOL ISOPROPÍLICO</t>
  </si>
  <si>
    <t>EFECTO TÓXICO DEL ALCOHOL: LICOR DEL ALCOHOL INSUFICIENTEMENTE DESTILADO</t>
  </si>
  <si>
    <t>OTRO EFECTO TÓXICO DEL ALCOHOL</t>
  </si>
  <si>
    <t>EFECTO TÓXICO DEL ALCOHOL SIN ESPECIFICACIÓN</t>
  </si>
  <si>
    <t>EFECTO TÓXICO DE PRODUCTOS DEL PETRÓLEO</t>
  </si>
  <si>
    <t>EFECTO TÓXICO DE DISOLVENTES NO DERIVADOS DEL PETRÓLEO: BENZOL Y HOMÓLOGOS</t>
  </si>
  <si>
    <t>EFECTO TÓXICO DE DISOLVENTES NO DERIVADOS DEL PETRÓLEO: TETRACLORURO DE CARBONO</t>
  </si>
  <si>
    <t>EFECTO TÓXICO DE DISOLVENTES NO DERIVADOS DEL PETRÓLEO: BISULFURO DE CARBONO</t>
  </si>
  <si>
    <t>EFECTO TÓXICO DE OTROS DISOLVENTES A BASE DE HIDROCARBUROS CLORADOS</t>
  </si>
  <si>
    <t>EFECTO TÓXICO DE DISOLVENTES NO DERIVADOS DEL PETRÓLEO: NITROGLICOL</t>
  </si>
  <si>
    <t>OTROS EFECTOS TÓXICOS DE DISOLVENTES NO DERIVADOS DEL PETRÓLEO</t>
  </si>
  <si>
    <t>EFECTO TÓXICO DE AROMÁTICOS CORROSIVOS</t>
  </si>
  <si>
    <t>EFECTO TÓXICO DE ÁCIDOS</t>
  </si>
  <si>
    <t>EFECTO TÓXICO DE ÁLCALIS CÁUSTICOS</t>
  </si>
  <si>
    <t>EFECTO TÓXICO DE CÁUSTICOS SIN ESPECIFICACIÓN</t>
  </si>
  <si>
    <t>EFECTO TÓXICO DE COMPUESTOS INORGÁNICOS DEL PLOMO</t>
  </si>
  <si>
    <t>EFECTO TÓXICO DE COMPUESTOS ORGÁNICOS DEL PLOMO</t>
  </si>
  <si>
    <t>OTROS EFECTOS TÓXICOS DEL PLOMO Y SUS COMPUESTOS</t>
  </si>
  <si>
    <t>EFECTOS TÓXICOS DEL PLOMO Y SUS COMPUESTOS SIN ESPECIFICACIÓN</t>
  </si>
  <si>
    <t>EFECTO TÓXICO DE OTROS METALES: MERCURIO Y SUS COMPUESTOS</t>
  </si>
  <si>
    <t>EFECTO TÓXICO DE OTROS METALES: ARSÉNICO Y SUS COMPUESTOS</t>
  </si>
  <si>
    <t>EFECTO TÓXICO DE OTROS METALES: MANGANESO Y SUS COMPUESTOS</t>
  </si>
  <si>
    <t>EFECTO TÓXICO DE OTROS METALES: BERILIO Y SUS COMPUESTOS</t>
  </si>
  <si>
    <t>EFECTO TÓXICO DE OTROS METALES: ANTIMONIO Y SUS COMPUESTOS</t>
  </si>
  <si>
    <t>EFECTO TÓXICO DE OTROS METALES: CADMIO Y SUS COMPUESTOS</t>
  </si>
  <si>
    <t>EFECTO TÓXICO DE OTROS METALES: CROMO</t>
  </si>
  <si>
    <t>OTROS EFECTOS TÓXICOS DE OTROS METALES</t>
  </si>
  <si>
    <t>EFECTOS TÓXICOS DE OTROS METALES SIN ESPECIFICACIÓN</t>
  </si>
  <si>
    <t>EFECTO TÓXICO DEL MONÓXIDO DE CARBONO</t>
  </si>
  <si>
    <t>EFECTO TÓXICO DE OTROS GASES EMANACIONES O VAPORES: GASES LICUADOS DEL PETRÓLEO</t>
  </si>
  <si>
    <t>EFECTO TÓXICO DE OTRO HIDROCARBURO GASEOSO</t>
  </si>
  <si>
    <t>EFECTO TÓXICO DE ÓXIDOS DE NITROGENO</t>
  </si>
  <si>
    <t>EFECTO TÓXICO DE ANHÍDRIDO SULFUROSO</t>
  </si>
  <si>
    <t>EFECTO TÓXICO DE OTROS GASES EMANACIONES O VAPORES: FREÓN</t>
  </si>
  <si>
    <t>EFECTO TÓXICO DE OTROS GASES EMANACIONES O VAPORES: GAS LACRIMÓGENO</t>
  </si>
  <si>
    <t>EFECTO TÓXICO DE OTROS GASES EMANACIONES O VAPORES: CLORO GASEOSO</t>
  </si>
  <si>
    <t>EFECTO TÓXICO DE OTROS GASES EMANACIONES O VAPORES: GAS DEL ÁCIDO CIANHÍDRICO</t>
  </si>
  <si>
    <t>OTROS EFECTOS TÓXICOS DE OTROS GASES EMANACIONES O VAPORES: GAS DEL ÁCIDO CIANHÍ</t>
  </si>
  <si>
    <t>EFECTO TÓXICO DE OTROS GASES EMANACIONES O VAPORES SIN ESPECIFICACIÓN</t>
  </si>
  <si>
    <t>EFECTO TÓXICO DE SUSTANCIAS NOCIVAS INGERIDAS COMO ALIMENTO: MARISCOS Y PESCADO</t>
  </si>
  <si>
    <t>EFECTO TÓXICO DE SUSTANCIAS NOCIVAS INGERIDAS COMO ALIMENTO: HONGOS</t>
  </si>
  <si>
    <t>EFECTO TÓXICO DE SUSTANCIAS NOCIVAS INGERIDAS COMO ALIMENTO: BAYAS Y OTRAS PLANT</t>
  </si>
  <si>
    <t>OTROS EFECTOS TÓXICOS DE SUSTANCIAS NOCIVAS INGERIDAS COMO ALIMENTO</t>
  </si>
  <si>
    <t>EFECTOS TÓXICOS DE SUSTANCIAS NOCIVAS INGERIDAS COMO ALIMENTO SIN ESPECIFICACIÓN</t>
  </si>
  <si>
    <t>EFECTOS TÓXICOS DE OTRAS SUSTANCIAS DE PROCEDENCIA NO PRINCIPALMENTE MEDICINAL:</t>
  </si>
  <si>
    <t>OTROS EFECTOS TÓXICOS DE OTRAS SUSTANCIAS DE PROCEDENCIA NO PRINCIPALMENTE MEDIC</t>
  </si>
  <si>
    <t>EFECTOS TÓXICOS DE OTRAS SUSTANCIAS DE PROCEDENCIA NO PRINCIPALMENTE MEDICINAL S</t>
  </si>
  <si>
    <t>EFECTOS LA RADIACIÓN SIN OTRA ESPECIFICACIÓN</t>
  </si>
  <si>
    <t>EFECTOS DEL FRIO: CONGELACIÓN DE LA CARA</t>
  </si>
  <si>
    <t>EFECTOS DEL FRIO: CONGELACIÓN DE LA MANO</t>
  </si>
  <si>
    <t>EFECTOS DEL FRIO: CONGELACIÓN DEL PIE</t>
  </si>
  <si>
    <t>EFECTOS DEL FRIO: CONGELACIÓN DE OTROS SITIOS ANATÓMICOS Y DE SITIO NO ESPECIFIC</t>
  </si>
  <si>
    <t>EFECTOS DEL FRIO: PIE DE IMERSIÓN</t>
  </si>
  <si>
    <t>EFECTOS DEL FRIO: ERITEMA PERNIO</t>
  </si>
  <si>
    <t>EFECTOS DEL FRIO: HIPOTÉRMIA</t>
  </si>
  <si>
    <t>OTROS EFECTOS DEL FRIO</t>
  </si>
  <si>
    <t>EFECTOS DEL FRIO SIN ESPECIFICACIÓN</t>
  </si>
  <si>
    <t>APOPLEJÍA DEBIDA AL CALOR Y A LA INSOLACIÓN</t>
  </si>
  <si>
    <t>SÍNCOPE POR CALOR</t>
  </si>
  <si>
    <t>CALAMBRES POR CALOR</t>
  </si>
  <si>
    <t>POSTRACIÓN ANHIDRÓTICA POR CALOR</t>
  </si>
  <si>
    <t>POSTRACIÓN DEBIDA A PÉRDIDA EXCESIVA DE SAL POR CALOR</t>
  </si>
  <si>
    <t>POSTRACIÓN DEBIDA A CALOR SIN ESPECIFICACIÓN</t>
  </si>
  <si>
    <t>FATIGA TRANSITORIA POR CALOR</t>
  </si>
  <si>
    <t>EDEMA POR CALOR</t>
  </si>
  <si>
    <t>OTROS EFECTOS DEL CALOR</t>
  </si>
  <si>
    <t>EFECTOS DEL CALOR Y DE LA LUZ SIN ESPECIFICACIÓN</t>
  </si>
  <si>
    <t>EFECTOS DE LA PRESIÓN ATMOSFÉRICA: BAROTRAUMA OTÍLICO (3810*)</t>
  </si>
  <si>
    <t>EFECTOS DE LA PRESIÓN ATMOSFÉRICA: BAROTRAUMA SINUSAL</t>
  </si>
  <si>
    <t>OTROS EFECTOS Y EL NO ESPECIFICADO DE LA GRAN ALTITUD</t>
  </si>
  <si>
    <t>ENFERMEDAD DEBIDA A COMPRESIÓN BRUSCA</t>
  </si>
  <si>
    <t>EFECTOS DE LA PRESIÓN DEL AIRE CAUSADA POR EXPLOSION</t>
  </si>
  <si>
    <t>OTROS EFECTOS DE LA PRESIÓN ATMOSFÉRICA</t>
  </si>
  <si>
    <t>EFECTOS DE LA PRESIÓN ATMOSFÉRICA SIN ESPECIFICACIÓN</t>
  </si>
  <si>
    <t>EFECTOS DEL RAYO</t>
  </si>
  <si>
    <t>SUMERSIÓN NO MORTAL Y AHOGAMIENTO</t>
  </si>
  <si>
    <t>EFECTOS DEL HAMBRE</t>
  </si>
  <si>
    <t>EFECTOS DE LA SED</t>
  </si>
  <si>
    <t>AHOGAMIENTO DEBIDO A EXPOSICIÓN A LA INTEMPERIE</t>
  </si>
  <si>
    <t>AHOGAMIENTO DEBIDO A EJERCICIO FÍSICO EXCESIVO</t>
  </si>
  <si>
    <t>MAREO DEBIDO AL MOVIMIENTO</t>
  </si>
  <si>
    <t>ASFIXIA Y ESTRANGULACIÓN</t>
  </si>
  <si>
    <t>ELECTROCUCIÓN Y EFECTOS NO MORTALES DE LA CORRIENTE ELÉCTRICA</t>
  </si>
  <si>
    <t>OTROS EFECTOS DE OTRAS CAUSAS EXTERNAS</t>
  </si>
  <si>
    <t>CIERTOS EFECTOS ADVERSOS NO CLASIFICADOS EN OTRA PARTE: CHOQUE ANAFILÁCTICO</t>
  </si>
  <si>
    <t>CIERTOS EFECTOS ADVERSOS NO CLASIFICADOS EN OTRA PARTE: EDEMA ANGIONEURÓTICO</t>
  </si>
  <si>
    <t>EFECTO ADVERSO DE DROGAS MEDICAMENTOS Y PRODUCTOS BIOLOGICOS,SIN ESPECIFICACIÓN</t>
  </si>
  <si>
    <t>CIERTOS EFECTOS ADVERSOS NO CLASIFICADOS EN OTRA PARTE: ALERGIA SIN ESPECIFICACI</t>
  </si>
  <si>
    <t>CIERTOS EFECTOS ADVERSOS NO CLASIFICADOS EN OTRA PARTE: CHOQUE ANESTÉSICO</t>
  </si>
  <si>
    <t>CIERTOS EFECTOS ADVERSOS NO CLASIFICADOS EN OTRA PARTE: SÍNDROME DEL NIÑO MALTRA</t>
  </si>
  <si>
    <t>OTROS EFECTOS ADVERSOS ESPECIFICADOS NO CLASIFICADOS EN OTRA PARTE</t>
  </si>
  <si>
    <t>COMPLICACIÓN MECÁNICA DE DISPOSITIVO PROTESIS E INJERTO CARDÍACOS</t>
  </si>
  <si>
    <t>COMPLICACIÓN MECÁNICA DE OTRO DISPOSITIVO PROTESIS E INJERTO VASCULARES</t>
  </si>
  <si>
    <t>COMPLICACIÓN MECÁNICA DE DISPOSITIVO PROTESIS E INJERTO DEL SISTEMA NERVIOSO</t>
  </si>
  <si>
    <t>COMPLICACIÓN MECÁNICA DE DISPOSITIVO PROTESIS E INJERTO DEL APARATO GENITOURINAR</t>
  </si>
  <si>
    <t>COMPLICACIÓN MECÁNICA DE DISPOSITIVO PROTESIS E INJERTO ORTOPÉDICOS INTERNOS</t>
  </si>
  <si>
    <t>COMPLICACIÓN MECÁNICA DE OTROS DISPOSITIVOS PROTESIS E INJERTOS ESPECIFICADOS OR</t>
  </si>
  <si>
    <t>INFECCIÓN Y REACCIÓN INFLAMATORIA DEBIDAS A DISPOSITIVO PROTÉSICO IMPLANTACIÓN E</t>
  </si>
  <si>
    <t>OTRAS COMPLICACIONES DE DISPOSITIVO PROTÉSICO IMPLANTACIÓN E INJERTOS INTERNOS</t>
  </si>
  <si>
    <t>COMPLICACIONES DE MIEMBRO (INFERIOR) (SUPERIOR) REINSERTADO</t>
  </si>
  <si>
    <t>COMPLICACIONES DEL SISTEMA NERVIOSO CENTRAL</t>
  </si>
  <si>
    <t>COMPLICACIONES CARDÍACAS</t>
  </si>
  <si>
    <t>COMPLICACIONES VASCULARES PERIFÉRICAS</t>
  </si>
  <si>
    <t>COMPLICACIONES RESPIRATORIAS</t>
  </si>
  <si>
    <t>COMPLICACIONES GASTROINTESTINALES</t>
  </si>
  <si>
    <t>COMPLICACIONES URINARIAS</t>
  </si>
  <si>
    <t>COMPLICACIÓN TARDÍA DEL MUÑON DE AMPUTACIÓN</t>
  </si>
  <si>
    <t>COMPLICACIONES QUE AFECTAN OTROS SISTEMAS CORPORALES ESPECIFICADOS NO CLASIFICAD</t>
  </si>
  <si>
    <t>OTRAS COMPLICACIONES DE PROCEDIMIENTOS NO CLASIFICADAS EN OTRA PARTE: CHOQUE POS</t>
  </si>
  <si>
    <t>HEMORRAGIA O HEMATOMA QUE COMPLICA UN PROCEDIMIENTO</t>
  </si>
  <si>
    <t>PUNTURA O LACERACIÓN ACCIDENTALES DURANTE UN PROCEDIMIENTO</t>
  </si>
  <si>
    <t>DEHISCENCIA DE HERIDA OPERATORIA</t>
  </si>
  <si>
    <t>CUERPO EXTRAÑO DEJADO INADVERTIDAMENTE DURANTE UN PROCEDIMIENTO</t>
  </si>
  <si>
    <t>INFECCIÓN POSOPERATORIA</t>
  </si>
  <si>
    <t>FÍSTULA POSOPERATORIA PERSISTENTE</t>
  </si>
  <si>
    <t>REACCIÓN AGUDA A SUSTANCIA EXTRAÑA DEJADA ACCIDENTALMENTE DURANTE UN PROCEDIMIEN</t>
  </si>
  <si>
    <t>OTRAS COMPLICACIONES ESPECIFICADAS DE PROCEDIMIENTOS NO CLASIFICADOS EN OTRA PAR</t>
  </si>
  <si>
    <t>COMPLICACIONES NO ESPECIFICADAS DE PROCEDIMIENTOS NO CLASIFICADOS EN OTRA PARTE</t>
  </si>
  <si>
    <t>COMPLICACIONES DE LA ATENCIÓN MÉDICA NO CLASIFICADAS EN OTRA PARTE: VACUNA O VAC</t>
  </si>
  <si>
    <t>COMPLICACIONES DE LA ATENCIÓN MÉDICA NO CLASIFICADAS EN OTRA PARTE: EMBOLIA GASE</t>
  </si>
  <si>
    <t>COMPLICACIONES DE LA ATENCIÓN MÉDICA NO CLASIFICADAS EN OTRA PARTE: OTRAS COMPLI</t>
  </si>
  <si>
    <t>COMPLICACIONES DE LA ATENCIÓN MÉDICA NO CLASIFICADAS EN OTRA PARTE: OTRAS INFECC</t>
  </si>
  <si>
    <t>COMPLICACIONES DE LA ATENCIÓN MÉDICA NO CLASIFICADAS EN OTRA PARTE: CHOQUE ANAFI</t>
  </si>
  <si>
    <t>COMPLICACIONES DE LA ATENCIÓN MÉDICA NO CLASIFICADAS EN OTRA PARTE: OTRA REACCIÓ</t>
  </si>
  <si>
    <t>COMPLICACION DE LA ATENCIÓN MÉDICA NO CLASIFICADAS EN OTRA PARTE: REACCIÓN POR I</t>
  </si>
  <si>
    <t>COMPLICACIONES DE LA ATENCIÓN MÉDICA NO CLASIFICADAS EN OTRA PARTE: REACCIÓN POR</t>
  </si>
  <si>
    <t>OTRA REACCIÓN POR TRANSFUSIÓN</t>
  </si>
  <si>
    <t>OTRAS COMPLICACIONES ESPECIFICADAS Y LAS NO ESPECIFICADAS DE LA ATENCIÓN MÉDICA</t>
  </si>
  <si>
    <t>0'705</t>
  </si>
  <si>
    <t>OTRAS HEPATITIS VÍRICAS ESPECIFICADAS SIN MENCIÓN DE COMA HEPÁTICO (5731*)</t>
  </si>
  <si>
    <t>A000</t>
  </si>
  <si>
    <t>COLERA DEBIDO A VIBRIO CHOLERAE O1, BIOTIPO CHOLERAE</t>
  </si>
  <si>
    <t>A001</t>
  </si>
  <si>
    <t>COLERA DEBIDO A VIBRIO CHOLERAE O1, BIOTIPO EL TOR</t>
  </si>
  <si>
    <t>A009</t>
  </si>
  <si>
    <t>COLERA NO ESPECIFICADO</t>
  </si>
  <si>
    <t>A010</t>
  </si>
  <si>
    <t>A011</t>
  </si>
  <si>
    <t>FIEBRE PARATIFOIDEA   A</t>
  </si>
  <si>
    <t>A012</t>
  </si>
  <si>
    <t>FIEBRE PARATIFOIDEA   B</t>
  </si>
  <si>
    <t>A013</t>
  </si>
  <si>
    <t>FIEBRE PARATIFOIDEA   C</t>
  </si>
  <si>
    <t>A014</t>
  </si>
  <si>
    <t>FIEBRE PARATIFOIDEA, NO ESPECIFICADA</t>
  </si>
  <si>
    <t>A020</t>
  </si>
  <si>
    <t>ENTERITIS DEBIDA A SALMONELLA</t>
  </si>
  <si>
    <t>A021</t>
  </si>
  <si>
    <t xml:space="preserve">A022 </t>
  </si>
  <si>
    <t>INFECCIONES LOCALIZADAS DEBIDA A SALMONELLA</t>
  </si>
  <si>
    <t>A028</t>
  </si>
  <si>
    <t>OTRAS INFECCIONES ESPECIFICADAS COMO DEBIDAS A SALMONELLA</t>
  </si>
  <si>
    <t>A029</t>
  </si>
  <si>
    <t>INFECCIÓN DEBIDA A SALMONELLA NO ESPECIFICADA</t>
  </si>
  <si>
    <t>A030</t>
  </si>
  <si>
    <t>SHIGELOSIS DEBIDA A SHIGELLA DYSENTERIAE</t>
  </si>
  <si>
    <t>A031</t>
  </si>
  <si>
    <t>SHIGELOSIS DEBIDA A SHIGELLA  FLEXNERI</t>
  </si>
  <si>
    <t>A032</t>
  </si>
  <si>
    <t>SHIGELOSIS DEBIDA A SHIGELLA BOYDII</t>
  </si>
  <si>
    <t>A033</t>
  </si>
  <si>
    <t>SHIGELOSIS DEBIDA A SHIGELLA SONNEI</t>
  </si>
  <si>
    <t>A038</t>
  </si>
  <si>
    <t>OTRAS SHIGELOSIS</t>
  </si>
  <si>
    <t>A039</t>
  </si>
  <si>
    <t>SHIGELOSIS DE TIPO NO ESPECIFICADO</t>
  </si>
  <si>
    <t>A040</t>
  </si>
  <si>
    <t>INFECCION DEBIDA A ESCHERICHIA COLI ENTEROPATOGENA</t>
  </si>
  <si>
    <t>A041</t>
  </si>
  <si>
    <t>INFECCION DEBIDA A ESCHERICHIA COLI ENTEROTOXIGENA</t>
  </si>
  <si>
    <t>A042</t>
  </si>
  <si>
    <t>INFECCION DEBIDA A ESCHERICHIA COLI ENTEROINVASIVA</t>
  </si>
  <si>
    <t>A043</t>
  </si>
  <si>
    <t>INFECCION DEBIDA A ESCHERICHIA COLI ENTEROHEMORRAGICA</t>
  </si>
  <si>
    <t>A044</t>
  </si>
  <si>
    <t>OTRAS INFECCIONES INTESTINALES DEBIDAS A ESCHERICHIA COLI</t>
  </si>
  <si>
    <t>A045</t>
  </si>
  <si>
    <t>ENTERITIS DEBIDA A CAMPYLOBACTER</t>
  </si>
  <si>
    <t>A046</t>
  </si>
  <si>
    <t>ENTERITIS DEBIDA A YERSINIA ENTEROCOLITICA</t>
  </si>
  <si>
    <t>A047</t>
  </si>
  <si>
    <t>ENTEROCOLITIS DEBIDA A CLOSTRIDIUM DIFFICILE</t>
  </si>
  <si>
    <t>A048</t>
  </si>
  <si>
    <t>OTRAS INFECCIONES INTESTINALES BACTERIANAS ESPECIFICADAS</t>
  </si>
  <si>
    <t>A049</t>
  </si>
  <si>
    <t>INFECCION INTESTINAL BACTERIANA, NO ESPECIFICADA</t>
  </si>
  <si>
    <t>A050</t>
  </si>
  <si>
    <t>INTOXICACION ALIMENTARIA ESTAFILOCOCICA</t>
  </si>
  <si>
    <t>A051</t>
  </si>
  <si>
    <t>BOTULISMO</t>
  </si>
  <si>
    <t>A052</t>
  </si>
  <si>
    <t>INTOXICACION ALIMENTARIA  DEBIDA A CLOSTRIDIUM PERFRINGENS [CLOSTRIDIUM WELCHII]</t>
  </si>
  <si>
    <t>A053</t>
  </si>
  <si>
    <t>INTOXICACION ALIMENTARIA  DEBIDA A VIBRIO PARAHAEMOLYTICUS</t>
  </si>
  <si>
    <t>A054</t>
  </si>
  <si>
    <t>INTOXICACION ALIMENTARIA  DEBIDA A BACILLUS CEREUS</t>
  </si>
  <si>
    <t>A058</t>
  </si>
  <si>
    <t>OTRAS INTOXICACIONES ALIMENTARIAS  DEBIDAS A BACTERIAS ESPECIFICADAS</t>
  </si>
  <si>
    <t>A059</t>
  </si>
  <si>
    <t>INTOXICACION ALIMENTARIA BACTERIANA, NO ESPECIFICADA</t>
  </si>
  <si>
    <t>A060</t>
  </si>
  <si>
    <t>DISENTERIA AMEBIANA AGUDA</t>
  </si>
  <si>
    <t>A061</t>
  </si>
  <si>
    <t>AMEBIASIS INTESTINAL  CRONICA</t>
  </si>
  <si>
    <t>A062</t>
  </si>
  <si>
    <t>COLITIS AMEBIANA NO DISENTERICA</t>
  </si>
  <si>
    <t>A063</t>
  </si>
  <si>
    <t>AMEBOMA INTESTINAL</t>
  </si>
  <si>
    <t>A064</t>
  </si>
  <si>
    <t>ABSCESO AMEBIANO DEL HIGADO</t>
  </si>
  <si>
    <t xml:space="preserve">A065 </t>
  </si>
  <si>
    <t>ABSCESO AMEBIANO DEL PULMON (J99.8*)</t>
  </si>
  <si>
    <t xml:space="preserve">A066 </t>
  </si>
  <si>
    <t>ABSCESO AMEBIANO DEL CEREBRO (G07*)</t>
  </si>
  <si>
    <t>A067</t>
  </si>
  <si>
    <t>AMEBIASIS CUTANEA</t>
  </si>
  <si>
    <t>A068</t>
  </si>
  <si>
    <t>INFECCION AMEBIANA DE OTRAS LOCALIZACIONES</t>
  </si>
  <si>
    <t>A069</t>
  </si>
  <si>
    <t>AMEBIASIS, NO ESPECIFICADA</t>
  </si>
  <si>
    <t>A070</t>
  </si>
  <si>
    <t>BALANTIDIASIS</t>
  </si>
  <si>
    <t>A071</t>
  </si>
  <si>
    <t>GIARDIASIS [LAMBLIASIS]</t>
  </si>
  <si>
    <t>A072</t>
  </si>
  <si>
    <t>CRIPTOSPORIDIOSIS</t>
  </si>
  <si>
    <t>A073</t>
  </si>
  <si>
    <t>ISOSPORIASIS</t>
  </si>
  <si>
    <t>A078</t>
  </si>
  <si>
    <t>OTRAS ENFERMEDADES INTESTINALES ESPECIFICADAS DEBIDAS A PROTOZOARIOS</t>
  </si>
  <si>
    <t>A079</t>
  </si>
  <si>
    <t>ENFERMEDAD INTESTINAL DEBIDA A PROTOZOARIOS, NO ESPECIFICADA</t>
  </si>
  <si>
    <t>A080</t>
  </si>
  <si>
    <t>ENTERITIS DEBIDA A ROTAVIRUS</t>
  </si>
  <si>
    <t>A081</t>
  </si>
  <si>
    <t>GASTROENTEROPATIA AGUDA DEBIDA AL AGENTE DE NORWALK</t>
  </si>
  <si>
    <t>A082</t>
  </si>
  <si>
    <t>ENTERITIS DEBIDA A ADENOVIRUS</t>
  </si>
  <si>
    <t>OTRAS ENTERITIS VIRALES</t>
  </si>
  <si>
    <t>INFECCION INTESTINAL VIRAL, SIN OTRA ESPECIFICACION</t>
  </si>
  <si>
    <t>A085</t>
  </si>
  <si>
    <t>OTRAS INFECCIONES INTESTINALES ESPECIFICADAS</t>
  </si>
  <si>
    <t>DIARREA Y GASTROENTERITIS DE PRESUNTO ORIGEN INFECCIOSO</t>
  </si>
  <si>
    <t>A150</t>
  </si>
  <si>
    <t>TUBERCULOSIS DEL PULMON, CONFIRMADA POR HALLAZGO MICROSCOPICO DEL BACILO TUBERCULOSO EN ESPUTO, CON O SIN CULTIVO</t>
  </si>
  <si>
    <t>A151</t>
  </si>
  <si>
    <t>TUBERCULOSIS DEL PULMON, CONFIRMADA UNICAMENTE POR CULTIVO</t>
  </si>
  <si>
    <t>A152</t>
  </si>
  <si>
    <t>TUBERCULOSIS DEL PULMON, CONFIRMADA HISTOLOGICAMENTE</t>
  </si>
  <si>
    <t>A153</t>
  </si>
  <si>
    <t>TUBERCULOSIS DEL PULMON , CONFIRMADA POR MEDIOS NO ESPECIFICADOS</t>
  </si>
  <si>
    <t>A154</t>
  </si>
  <si>
    <t>TUBERCULOSIS DE GANGLIOS LINFATICOS INTRATORACICOS, CONFIRMADA BACTERIOLOGICA E HISTOLOGICAMENTE</t>
  </si>
  <si>
    <t>A155</t>
  </si>
  <si>
    <t>TUBERCULOSIS DE LARINGE, TRAQUEA Y BRONQUIOS, CONFIRMADA BACTERIOLOGICA E HISTOLOGICAMENTE</t>
  </si>
  <si>
    <t>A156</t>
  </si>
  <si>
    <t>PLEURESIA TUBERCULOSA, CONFIRMADA BACTERIOLOGICA  E HISTOLOGICAMENTE</t>
  </si>
  <si>
    <t>A157</t>
  </si>
  <si>
    <t>TUBERCULOSIS RESPIRATORIA PRIMARIA, CONFIRMADA BACTERIOLOGICA E HISTOLOGICAMENTE</t>
  </si>
  <si>
    <t>A158</t>
  </si>
  <si>
    <t>OTRAS TUBERCULOSIS RESPIRATORIAS, CONFIRMADAS BACTERIOLOGICA E HISTOLOGICAMENTE</t>
  </si>
  <si>
    <t>A159</t>
  </si>
  <si>
    <t>TUBERCULOSIS RESPIRATORIA NO ESPECIFICADA, CONFIRMADA BACTERIOLOGICAMENTE E HISTOLOGICAMENTE</t>
  </si>
  <si>
    <t>A160</t>
  </si>
  <si>
    <t>TUBERCULOSIS DEL PULMON, CON EXAMEN BACTERIOLOGICO E HISTOLOGICO NEGATIVOS</t>
  </si>
  <si>
    <t>A161</t>
  </si>
  <si>
    <t>TUBERCULOSIS DEL PULMON, SIN EXAMEN BACTERIOLOGICO E HISTOLOGICO</t>
  </si>
  <si>
    <t>A162</t>
  </si>
  <si>
    <t>TUBERCULOSIS DE PULMON, SIN MENCION DE CONFIRMACION BACTERIOLOGICA O HISTOLOGICA</t>
  </si>
  <si>
    <t>A163</t>
  </si>
  <si>
    <t>TUBERCULOSIS DE GANGLIOS LINFATICOS INTRATORACICOS, SIN MENCION DE CONFIRMACION BACTERIOLOGICA O HISTOLOGICA</t>
  </si>
  <si>
    <t>A164</t>
  </si>
  <si>
    <t>TUBERCULOSIS DE LARINGE, TRAQUEA Y BRONQUIOS, SIN MENCION DE CONFIRMACION BACTERIOLOGICA O HISTOLOGICA</t>
  </si>
  <si>
    <t>A165</t>
  </si>
  <si>
    <t>PLEURESIA TUBERCULOSA, SIN MENCION DE CONFIRMACION BACTERIOLOGICA  E HISTOLOGICA</t>
  </si>
  <si>
    <t>A167</t>
  </si>
  <si>
    <t>TUBERCULOSIS RESPIRATORIA PRIMARIA, SIN MENCION DE CONFIRMACION BACTERIOLOGICA E HISTOLOGICA</t>
  </si>
  <si>
    <t>A168</t>
  </si>
  <si>
    <t>OTRAS TUBERCULOSIS RESPIRATORIAS,  SIN MENCION DE CONFIRMACION</t>
  </si>
  <si>
    <t>A169</t>
  </si>
  <si>
    <t>TUBERCULOSIS RESPIRATORIA NO ESPECIFICADA, SIN MENCION DE CONFIRMACION BACTERIOLOGICA  O HISTOLOGICA</t>
  </si>
  <si>
    <t xml:space="preserve">A170 </t>
  </si>
  <si>
    <t>MENINGITIS TUBERCULOSA (G01*)</t>
  </si>
  <si>
    <t xml:space="preserve">A171 </t>
  </si>
  <si>
    <t>TUBERCULOMA MENINGEO (G07*)</t>
  </si>
  <si>
    <t xml:space="preserve">A178 </t>
  </si>
  <si>
    <t>OTRAS TUBERCULOSIS DEL SISTEMA NERVIOSO</t>
  </si>
  <si>
    <t xml:space="preserve">A179 </t>
  </si>
  <si>
    <t>TUBERCULOSIS DEL SISTEMA NERVIOSO, NO ESPECIFICADA (G99.8*)</t>
  </si>
  <si>
    <t xml:space="preserve">A180 </t>
  </si>
  <si>
    <t>TUBERCULOSIS DE HUESOS Y ARTICULACIONES</t>
  </si>
  <si>
    <t xml:space="preserve">A181 </t>
  </si>
  <si>
    <t>TUBERCULOSIS DEL APARATO GENITOURINARIO</t>
  </si>
  <si>
    <t>A182</t>
  </si>
  <si>
    <t>LINFADENOPATIA PERIFERICA TUBERCULOSA</t>
  </si>
  <si>
    <t>A183</t>
  </si>
  <si>
    <t>TUBERCULOSIS DE LOS INTESTINOS, EL PERITONEO Y  LOS GANGLIOS MESENTERICOS</t>
  </si>
  <si>
    <t>A184</t>
  </si>
  <si>
    <t>TUBERCULOSIS DE LA PIEL Y EL TEJIDO SUBCUTANEO</t>
  </si>
  <si>
    <t xml:space="preserve">A185 </t>
  </si>
  <si>
    <t xml:space="preserve">A186 </t>
  </si>
  <si>
    <t>TUBERCULOSIS DEL OIDO</t>
  </si>
  <si>
    <t xml:space="preserve">A187 </t>
  </si>
  <si>
    <t>TUBERCULOSIS DE GLANDULAS SUPRARRENALES (E35.1*)</t>
  </si>
  <si>
    <t xml:space="preserve">A188 </t>
  </si>
  <si>
    <t>TUBERCULOSIS DE OTROS ORGANOS ESPECIFICADOS</t>
  </si>
  <si>
    <t>A190</t>
  </si>
  <si>
    <t>TUBERCULOSIS MILIAR AGUDA DE UN SOLO SITIO ESPECIFICADO</t>
  </si>
  <si>
    <t>A191</t>
  </si>
  <si>
    <t>TUBERCULOSIS MILIAR AGUDA DE SITIOS MULTIPLES</t>
  </si>
  <si>
    <t>A192</t>
  </si>
  <si>
    <t>TUBERCULOSIS MILIAR AGUDA, NO ESPECIFICADA</t>
  </si>
  <si>
    <t>A198</t>
  </si>
  <si>
    <t>OTRAS TUBERCULOSIS MILIARES</t>
  </si>
  <si>
    <t>A199</t>
  </si>
  <si>
    <t>TUBERCULOSIS MILIAR, SIN OTRA ESPECIFICACION</t>
  </si>
  <si>
    <t>A200</t>
  </si>
  <si>
    <t>PESTE BUBONICA</t>
  </si>
  <si>
    <t>A201</t>
  </si>
  <si>
    <t>PESTE CELULOCUTANEA</t>
  </si>
  <si>
    <t>A202</t>
  </si>
  <si>
    <t>PESTE NEUMONICA</t>
  </si>
  <si>
    <t>A203</t>
  </si>
  <si>
    <t>MENINGITIS POR PESTE</t>
  </si>
  <si>
    <t>A207</t>
  </si>
  <si>
    <t>PESTE SEPTICEMICA</t>
  </si>
  <si>
    <t>A208</t>
  </si>
  <si>
    <t>OTRAS FORMAS DE PESTE</t>
  </si>
  <si>
    <t>A209</t>
  </si>
  <si>
    <t>PESTE, NO ESPECIFICADA</t>
  </si>
  <si>
    <t>A210</t>
  </si>
  <si>
    <t>TULAREMIA ULCEROGLANDULAR</t>
  </si>
  <si>
    <t>A211</t>
  </si>
  <si>
    <t>TULAREMIA OCULOGLANDULAR</t>
  </si>
  <si>
    <t>A212</t>
  </si>
  <si>
    <t>TULAREMIA PULMONAR</t>
  </si>
  <si>
    <t>A213</t>
  </si>
  <si>
    <t>TULAREMIA GASTROINTESTINAL</t>
  </si>
  <si>
    <t>A217</t>
  </si>
  <si>
    <t>TULAREMIA GENERALIZADA</t>
  </si>
  <si>
    <t>A218</t>
  </si>
  <si>
    <t>OTRAS FORMAS DE TULAREMIA</t>
  </si>
  <si>
    <t>A219</t>
  </si>
  <si>
    <t>TULAREMIA , NO ESPECIFICADA</t>
  </si>
  <si>
    <t>A220</t>
  </si>
  <si>
    <t>CARBUNCO CUTANEO</t>
  </si>
  <si>
    <t>A221</t>
  </si>
  <si>
    <t>CARBUNCO PULMONAR</t>
  </si>
  <si>
    <t>A222</t>
  </si>
  <si>
    <t>CARBUNCO GASTROINTESTINAL</t>
  </si>
  <si>
    <t>A227</t>
  </si>
  <si>
    <t>CARBUNCO SEPTICEMICO</t>
  </si>
  <si>
    <t>A228</t>
  </si>
  <si>
    <t>OTRAS FORMAS DE CARBUNCO</t>
  </si>
  <si>
    <t>A229</t>
  </si>
  <si>
    <t>CARBUNCO, NO ESPECIFICADO</t>
  </si>
  <si>
    <t>A230</t>
  </si>
  <si>
    <t>BRUCELOSIS DEBIDA A BRUCELLA MELITENSIS</t>
  </si>
  <si>
    <t>A231</t>
  </si>
  <si>
    <t>BRUCELOSIS DEBIDA A BRUCELLA  ABORTUS</t>
  </si>
  <si>
    <t>A232</t>
  </si>
  <si>
    <t>BRUCELOSIS DEBIDA A BRUCELLA  SUIS</t>
  </si>
  <si>
    <t>A233</t>
  </si>
  <si>
    <t>BRUCELOSIS DEBIDA A BRUCELLA CANIS</t>
  </si>
  <si>
    <t>A238</t>
  </si>
  <si>
    <t>A239</t>
  </si>
  <si>
    <t>BRUCELOSIS, NO ESPECIFICADA</t>
  </si>
  <si>
    <t>A240</t>
  </si>
  <si>
    <t>A241</t>
  </si>
  <si>
    <t>MELIOIDOSIS AGUDA Y FULMINANTE</t>
  </si>
  <si>
    <t>A242</t>
  </si>
  <si>
    <t>MELIOIDOSIS SUBAGUDA Y CRONICA</t>
  </si>
  <si>
    <t>A243</t>
  </si>
  <si>
    <t>OTRAS MELIOIDOSIS</t>
  </si>
  <si>
    <t>A244</t>
  </si>
  <si>
    <t>MELIOIDOSIS , NO ESPECIFICADA</t>
  </si>
  <si>
    <t>A250</t>
  </si>
  <si>
    <t>ESPIRILOSIS</t>
  </si>
  <si>
    <t>A251</t>
  </si>
  <si>
    <t>ESTREPTOBACILOSIS</t>
  </si>
  <si>
    <t>A259</t>
  </si>
  <si>
    <t>FIEBRE POR MORDEDURA DE RATA, NO ESPECIFICADA</t>
  </si>
  <si>
    <t>A260</t>
  </si>
  <si>
    <t>ERISIPELOIDE CUTANEO</t>
  </si>
  <si>
    <t>A267</t>
  </si>
  <si>
    <t>SEPTICEMIA POR ERYSIPELOTHRIX</t>
  </si>
  <si>
    <t>A268</t>
  </si>
  <si>
    <t>OTRAS FORMAS DE ERISIPELOIDE</t>
  </si>
  <si>
    <t>A269</t>
  </si>
  <si>
    <t>ERISIPELOIDE, NO ESPECIFICADA</t>
  </si>
  <si>
    <t>A270</t>
  </si>
  <si>
    <t>LEPTOSPIROSIS ICTEROHEMORRAGICA</t>
  </si>
  <si>
    <t>A278</t>
  </si>
  <si>
    <t>OTRAS FORMAS DE LEPTOSPIROSIS</t>
  </si>
  <si>
    <t>A279</t>
  </si>
  <si>
    <t>LEPTOSPIROSIS, NO ESPECIFICADA</t>
  </si>
  <si>
    <t>A280</t>
  </si>
  <si>
    <t>PASTEURELOSIS</t>
  </si>
  <si>
    <t>A281</t>
  </si>
  <si>
    <t>A282</t>
  </si>
  <si>
    <t>YERSINIOSIS EXTRAINTESTINAL</t>
  </si>
  <si>
    <t>A288</t>
  </si>
  <si>
    <t>OTRAS ENFERMEDADES ZOONOTICAS BACTERIANAS ESPECIFICADAS, NO CLASIFICADAS EN OTRA  PARTE</t>
  </si>
  <si>
    <t>A289</t>
  </si>
  <si>
    <t>ENFERMEDAD ZOONOTICA BACTERIANA, SIN OTRA ESPECIFICACION</t>
  </si>
  <si>
    <t>A300</t>
  </si>
  <si>
    <t>LEPRA INDETERMINADA</t>
  </si>
  <si>
    <t>A301</t>
  </si>
  <si>
    <t>LEPRA TUBERCULOIDE</t>
  </si>
  <si>
    <t>A302</t>
  </si>
  <si>
    <t>LEPRA TUBERCULOIDE LIMITROFE</t>
  </si>
  <si>
    <t>A303</t>
  </si>
  <si>
    <t>LEPRA LIMITROFE</t>
  </si>
  <si>
    <t>A304</t>
  </si>
  <si>
    <t>LEPRA LEPROMATOSA LIMITROFE</t>
  </si>
  <si>
    <t>A305</t>
  </si>
  <si>
    <t>LEPRA LEPROMATOSA</t>
  </si>
  <si>
    <t>A308</t>
  </si>
  <si>
    <t>OTRAS FORMAS DE LEPRA</t>
  </si>
  <si>
    <t>A309</t>
  </si>
  <si>
    <t>LEPRA, NO ESPECIFICADA</t>
  </si>
  <si>
    <t>A310</t>
  </si>
  <si>
    <t>INFECCIONES POR MICOBACTERIAS PULMONARES</t>
  </si>
  <si>
    <t>A311</t>
  </si>
  <si>
    <t>INFECCION CUTANEA POR MICOBACTERIAS</t>
  </si>
  <si>
    <t>A318</t>
  </si>
  <si>
    <t>OTRAS INFECCIONES POR MICOBACTERIAS</t>
  </si>
  <si>
    <t>A319</t>
  </si>
  <si>
    <t>INFECCION  POR MICOBACTERIA, NO ESPECIFICADA</t>
  </si>
  <si>
    <t>A320</t>
  </si>
  <si>
    <t>LISTERIOSIS CUTANEA</t>
  </si>
  <si>
    <t xml:space="preserve">A321 </t>
  </si>
  <si>
    <t>MININGITIS Y MENINGOENCEFALITIS LISTERIANA</t>
  </si>
  <si>
    <t>A327</t>
  </si>
  <si>
    <t>SEPTICEMIA LISTERIANA</t>
  </si>
  <si>
    <t>A328</t>
  </si>
  <si>
    <t>OTRAS FORMAS DE LISTERIOSIS</t>
  </si>
  <si>
    <t>A329</t>
  </si>
  <si>
    <t>LISTERIOSIS, NO ESPECIFICADA</t>
  </si>
  <si>
    <t>A33</t>
  </si>
  <si>
    <t>TETANOS NEONATAL</t>
  </si>
  <si>
    <t>A34</t>
  </si>
  <si>
    <t>TETANOS OBSTETRICO</t>
  </si>
  <si>
    <t>A35</t>
  </si>
  <si>
    <t>OTROS TETANOS</t>
  </si>
  <si>
    <t>A360</t>
  </si>
  <si>
    <t>DIFTERIA FARINGEA</t>
  </si>
  <si>
    <t>A361</t>
  </si>
  <si>
    <t>DIFTERIA NASOFARINGEA</t>
  </si>
  <si>
    <t>A362</t>
  </si>
  <si>
    <t>DIFTERIA LARINGEA</t>
  </si>
  <si>
    <t>A363</t>
  </si>
  <si>
    <t>DIFTERIA CUTANEA</t>
  </si>
  <si>
    <t>A368</t>
  </si>
  <si>
    <t>A369</t>
  </si>
  <si>
    <t>DIFTERIA, NO ESPECIFICADA</t>
  </si>
  <si>
    <t>A370</t>
  </si>
  <si>
    <t>TOS FERINA DEBIDA A BORDETELLA PERTUSSIS</t>
  </si>
  <si>
    <t>A371</t>
  </si>
  <si>
    <t>TOS FERINA DEBIDA A BORDETELLA PARAPERTUSSIS</t>
  </si>
  <si>
    <t>A378</t>
  </si>
  <si>
    <t>TOS FERINA DEBIDA A OTRAS ESPECIES DE BORDETELLA</t>
  </si>
  <si>
    <t>A379</t>
  </si>
  <si>
    <t>TOS FERINA, NO ESPECIFICADA</t>
  </si>
  <si>
    <t>A38</t>
  </si>
  <si>
    <t xml:space="preserve">A390 </t>
  </si>
  <si>
    <t>MININGITIS MENINGOCOCICA (G01*)</t>
  </si>
  <si>
    <t xml:space="preserve">A391 </t>
  </si>
  <si>
    <t>SINDROME DE WATERHOUSE-FRIDERICHSEN (E35.1*)</t>
  </si>
  <si>
    <t>A392</t>
  </si>
  <si>
    <t>MENINGOCOCEMIA AGUDA</t>
  </si>
  <si>
    <t>A393</t>
  </si>
  <si>
    <t>MENINGOCOCEMIA CRONICA</t>
  </si>
  <si>
    <t>A394</t>
  </si>
  <si>
    <t>MENINGOCOCEMIA, NO ESPECIFICADA</t>
  </si>
  <si>
    <t xml:space="preserve">A395 </t>
  </si>
  <si>
    <t>ENFERMEDAD CARDIACA DEBIDA A MENINGOCOCO</t>
  </si>
  <si>
    <t>A398</t>
  </si>
  <si>
    <t>OTRAS INFECCIONES MENINGOCOCICAS</t>
  </si>
  <si>
    <t>A399</t>
  </si>
  <si>
    <t>INFECCION MININGOCOCICA, NO ESPECIFICADA</t>
  </si>
  <si>
    <t>A400</t>
  </si>
  <si>
    <t>SEPTICEMIA DEBIDA A ESTREPTOCOCO, GRUPO A</t>
  </si>
  <si>
    <t>A401</t>
  </si>
  <si>
    <t>SEPTICEMIA DEBIDA A ESTREPTOCOCO, GRUPO B</t>
  </si>
  <si>
    <t>A402</t>
  </si>
  <si>
    <t>SEPTICEMIA DEBIDA A ESTREPTOCOCO, GRUPO D</t>
  </si>
  <si>
    <t>A403</t>
  </si>
  <si>
    <t>SEPTICEMIA DEBIDA A STREPTOCOCCUS PNEUMONIAE</t>
  </si>
  <si>
    <t>A408</t>
  </si>
  <si>
    <t>OTRAS SEPTICEMIAS ESTREPTOCOCICAS</t>
  </si>
  <si>
    <t>A409</t>
  </si>
  <si>
    <t>SEPTICEMIA ESTREPTOCOCICA, NO ESPECIFICADA</t>
  </si>
  <si>
    <t>A410</t>
  </si>
  <si>
    <t>SEPTICEMIA DEBIDA STAPHYLOCOCCUS AUREUS</t>
  </si>
  <si>
    <t>A411</t>
  </si>
  <si>
    <t>SEPTICEMIA DEBIDA A OTRO ESTAFILOCOCO ESPECIFICADO</t>
  </si>
  <si>
    <t>A412</t>
  </si>
  <si>
    <t>SEPTICEMIA DEBIDA A ESTAFILOCOCO NO ESPECIFICADO</t>
  </si>
  <si>
    <t>A413</t>
  </si>
  <si>
    <t>SEPTICEMIA DEBIDA A HAEMOPHILUS INFLUENZAE</t>
  </si>
  <si>
    <t>A414</t>
  </si>
  <si>
    <t>SEPTICEMIA DEBIDA A ANAEROBIOS</t>
  </si>
  <si>
    <t>A415</t>
  </si>
  <si>
    <t>SEPTICEMIA DEBIDA A OTROS ORGANISMOS GRAMNEGATIVOS</t>
  </si>
  <si>
    <t>A418</t>
  </si>
  <si>
    <t>A419</t>
  </si>
  <si>
    <t>SEPTICEMIA, NO ESPECIFICADA</t>
  </si>
  <si>
    <t>A420</t>
  </si>
  <si>
    <t>A421</t>
  </si>
  <si>
    <t>A422</t>
  </si>
  <si>
    <t>A427</t>
  </si>
  <si>
    <t>SEPTICEMIA ACTINOMICOTICA</t>
  </si>
  <si>
    <t>A428</t>
  </si>
  <si>
    <t>OTRAS FORMAS DE ACTINOMICOSIS</t>
  </si>
  <si>
    <t>A429</t>
  </si>
  <si>
    <t>ACTINOMICOSIS, SIN OTRA ESPECIFICACION</t>
  </si>
  <si>
    <t>A430</t>
  </si>
  <si>
    <t>NOCARDIOSIS PULMONAR</t>
  </si>
  <si>
    <t>A431</t>
  </si>
  <si>
    <t>NOCARDIOSIS CUTANEA</t>
  </si>
  <si>
    <t>A438</t>
  </si>
  <si>
    <t>OTRAS FORMAS DE NOCARDIOSIS</t>
  </si>
  <si>
    <t>A439</t>
  </si>
  <si>
    <t>NORCARDIOSIS , NO ESPECIFICADA</t>
  </si>
  <si>
    <t>A440</t>
  </si>
  <si>
    <t>BARTONELOSIS SISTEMICA</t>
  </si>
  <si>
    <t>A441</t>
  </si>
  <si>
    <t>BARTONELOSIS CUTANEA Y MUCOCUTANEA</t>
  </si>
  <si>
    <t>A448</t>
  </si>
  <si>
    <t>OTRAS FORMAS DE BARTONELOSIS</t>
  </si>
  <si>
    <t>A449</t>
  </si>
  <si>
    <t>BARTONELOSIS, NO ESPECIFICADA</t>
  </si>
  <si>
    <t>A480</t>
  </si>
  <si>
    <t>A481</t>
  </si>
  <si>
    <t>ENFERMEDAD DE LOS LEGIONARIOS</t>
  </si>
  <si>
    <t>A482</t>
  </si>
  <si>
    <t>ENFERMEDAD DE LOS LEGIONARIOS NO NEUMONICA [FIEBRE DE PONTIAC]</t>
  </si>
  <si>
    <t>A483</t>
  </si>
  <si>
    <t>SINDROME DE CHOQUE TOXICO</t>
  </si>
  <si>
    <t>A484</t>
  </si>
  <si>
    <t>FIEBRE PURPURICA BRASILEÑA</t>
  </si>
  <si>
    <t>A488</t>
  </si>
  <si>
    <t>OTRAS ENFERMEDADES BACTERIANAS ESPECIFICADAS</t>
  </si>
  <si>
    <t>A490</t>
  </si>
  <si>
    <t>INFECCION ESTAFILOCOCICA, SIN OTRA ESPECIFICACIÓN</t>
  </si>
  <si>
    <t>A491</t>
  </si>
  <si>
    <t>INFECCION ESTREPTOCOCICA, SIN OTRA ESPECIFICACION</t>
  </si>
  <si>
    <t>A492</t>
  </si>
  <si>
    <t>INFECCION POR HAEMOPHILUS INFLUENZAE, SIN OTRA ESPECIFICACION</t>
  </si>
  <si>
    <t>A493</t>
  </si>
  <si>
    <t>INFECCION POR MICOPLASMA, SIN OTRA ESPECIFICACION</t>
  </si>
  <si>
    <t>A498</t>
  </si>
  <si>
    <t>OTRAS INFECCIONES BACTERIANAS DE SITIO NO ESPECIFICADO</t>
  </si>
  <si>
    <t>A499</t>
  </si>
  <si>
    <t>INFECCION BACTERIANA, NO ESPECIFICADA</t>
  </si>
  <si>
    <t>A500</t>
  </si>
  <si>
    <t>SIFILIS CONGENITA PRECOZ, SINTOMATICA</t>
  </si>
  <si>
    <t>A501</t>
  </si>
  <si>
    <t>SIFILIS CONGENITA PRECOZ, LATENTE</t>
  </si>
  <si>
    <t>A502</t>
  </si>
  <si>
    <t>SIFILIS CONGENITA PRECOZ SIN OTRA ESPECIFICACIÓN</t>
  </si>
  <si>
    <t>A503</t>
  </si>
  <si>
    <t>OCULOPATIA SIFILITICA CONGENITA TARDIA</t>
  </si>
  <si>
    <t>A504</t>
  </si>
  <si>
    <t>NEUROSIFILIS CONGENITA TARDIA [NEUROSIFILIS JUVENIL]</t>
  </si>
  <si>
    <t>A505</t>
  </si>
  <si>
    <t>OTRAS FORMAS DE SIFILIS CONGENITA TARDIA, SINTOMATICA</t>
  </si>
  <si>
    <t>A506</t>
  </si>
  <si>
    <t>SIFILIS CONGENITA TARDIA, LATENTE</t>
  </si>
  <si>
    <t>A507</t>
  </si>
  <si>
    <t>SIFILIS CONGENITA TARDIA, SIN OTRA ESPECIFICACION</t>
  </si>
  <si>
    <t>A509</t>
  </si>
  <si>
    <t>SIFILIS CONGENITA, SIN OTRA ESPECIFICACIÓN</t>
  </si>
  <si>
    <t>A510</t>
  </si>
  <si>
    <t>SIFILIS GENITAL PRIMARIA</t>
  </si>
  <si>
    <t>A511</t>
  </si>
  <si>
    <t>SIFILIS PRIMARIA ANAL</t>
  </si>
  <si>
    <t>A512</t>
  </si>
  <si>
    <t>SIFILIS PRIMARIA EN OTROS SITIOS</t>
  </si>
  <si>
    <t>A513</t>
  </si>
  <si>
    <t>SIFILIS SECUNDARIA DE PIEL Y MEMBRANAS MUCOSAS</t>
  </si>
  <si>
    <t>A514</t>
  </si>
  <si>
    <t>OTRAS SIFILIS SECUNDARIAS</t>
  </si>
  <si>
    <t>A515</t>
  </si>
  <si>
    <t>SIFILIS PRECOZ, LATENTE</t>
  </si>
  <si>
    <t>A519</t>
  </si>
  <si>
    <t>SIFILIS PRECOZ, SIN OTRA ESPECIFICACIÓN</t>
  </si>
  <si>
    <t xml:space="preserve">A520 </t>
  </si>
  <si>
    <t>SIFILIS CARDIOVASCULAR</t>
  </si>
  <si>
    <t>A521</t>
  </si>
  <si>
    <t>NEUROSIFILIS SINTOMATICA</t>
  </si>
  <si>
    <t>A522</t>
  </si>
  <si>
    <t>NEUROSIFILIS ASINTOMATICA</t>
  </si>
  <si>
    <t>A523</t>
  </si>
  <si>
    <t>NEUROSIFILIS NO ESPECIFICADA</t>
  </si>
  <si>
    <t>A527</t>
  </si>
  <si>
    <t>OTRAS SIFILIS TARDIAS SINTOMATICAS</t>
  </si>
  <si>
    <t>A528</t>
  </si>
  <si>
    <t>SIFILIS TARDIA, LATENTE</t>
  </si>
  <si>
    <t>A529</t>
  </si>
  <si>
    <t>SIFILIS TARDIA, NO ESPECIFICADA</t>
  </si>
  <si>
    <t>A530</t>
  </si>
  <si>
    <t>SIFILIS LATENTE, NO ESPECIFICADA COMO PRECOZ O TARDIA</t>
  </si>
  <si>
    <t>A539</t>
  </si>
  <si>
    <t>SIFILIS, NO ESPECIFICADA</t>
  </si>
  <si>
    <t>A540</t>
  </si>
  <si>
    <t>INFECCION GONOCOCICA DEL TRACTO GENITOURINARIO INFERIOR SIN ABSCESO PERIURETRAL O DE GLANDULA ACCESORIA</t>
  </si>
  <si>
    <t>A541</t>
  </si>
  <si>
    <t>INFECCION GONOCOCICA DEL TRACTO GENITOURINARIO INFERIOR CON ABSCESO PERIURETRAL Y DE GLANDULAS ACCESORIAS</t>
  </si>
  <si>
    <t xml:space="preserve">A542 </t>
  </si>
  <si>
    <t>PELVIPERITONITIS GONOCOCICA Y OTRAS INFECCIONES GONOCOCICAS GENITOURINARIAS</t>
  </si>
  <si>
    <t>A543</t>
  </si>
  <si>
    <t>INFECCION GONOCOCICA DEL OJO</t>
  </si>
  <si>
    <t xml:space="preserve">A544 </t>
  </si>
  <si>
    <t>INFECCION GONOCOCICA DEL SISTEMA OSTEOMUSCULAR</t>
  </si>
  <si>
    <t>A545</t>
  </si>
  <si>
    <t>FARINGITIS GONOCOCICA</t>
  </si>
  <si>
    <t>A546</t>
  </si>
  <si>
    <t>INFECCION GONOCOCICA DEL ANO Y DEL RECTO</t>
  </si>
  <si>
    <t>A548</t>
  </si>
  <si>
    <t>OTRAS INFECCIONES GONOCOCICAS</t>
  </si>
  <si>
    <t>A549</t>
  </si>
  <si>
    <t>INFECCION, GONOCOCICA, NO ESPECIFICADA</t>
  </si>
  <si>
    <t>A55</t>
  </si>
  <si>
    <t>LINFOGRANULOMA (VENEREO) POR CLAMIDIAS</t>
  </si>
  <si>
    <t>A560</t>
  </si>
  <si>
    <t>INFECCION DEL TRACTO GENITOURINARIO INFERIOR DEBIDA A CLAMIDIAS</t>
  </si>
  <si>
    <t xml:space="preserve">A561 </t>
  </si>
  <si>
    <t>INFECCION DEL PELVIPERITONEO Y OTROS ORGANOS GENITOURINARIOS DEBIDA A CLAMIDIAS</t>
  </si>
  <si>
    <t>A562</t>
  </si>
  <si>
    <t>INFECCIONES DEL TRACTO GENITOURINARIO DEBIDAS A CLAMIDIAS, SIN OTRA ESPECIFICACION</t>
  </si>
  <si>
    <t>A563</t>
  </si>
  <si>
    <t>INFECCION DEL ANO Y DEL RECTO DEBIDA A CLAMIDIAS</t>
  </si>
  <si>
    <t>A564</t>
  </si>
  <si>
    <t>INFECCION DE FARINGE DEBIDA A CLAMIDIAS</t>
  </si>
  <si>
    <t>A568</t>
  </si>
  <si>
    <t>INFECCION DE TRANSMISIÓN SEXUAL DE OTROS SITIOS DEBIDA A CLAMIDIAS</t>
  </si>
  <si>
    <t>A57</t>
  </si>
  <si>
    <t>A58</t>
  </si>
  <si>
    <t>A590</t>
  </si>
  <si>
    <t>A598</t>
  </si>
  <si>
    <t>A599</t>
  </si>
  <si>
    <t>TRICOMONIASIS, NO ESPECIFICADA</t>
  </si>
  <si>
    <t>A600</t>
  </si>
  <si>
    <t>INFECCION DE GENITALES Y TRAYECTO UROGENITAL Y DEBIDA A VIRUS DEL HERPES [HERPES SIMPLE]</t>
  </si>
  <si>
    <t>A601</t>
  </si>
  <si>
    <t>INFECCION DE LA PIEL PERIANAL Y RECTO POR VIRUS DEL HERPES SIMPLE</t>
  </si>
  <si>
    <t>A609</t>
  </si>
  <si>
    <t>INFECCION ANOGENITAL POR VIRUS DEL HERPES SIMPLE, SIN OTRA ESPECIFICACION</t>
  </si>
  <si>
    <t>A630</t>
  </si>
  <si>
    <t>VERRUGAS (VENEREAS) ANOGENITALES</t>
  </si>
  <si>
    <t>A638</t>
  </si>
  <si>
    <t>OTRAS ENFERMEDADES DE TRANSMISIÓN PREDOMINANTEMENTE SEXUAL, ESPECIFICADAS</t>
  </si>
  <si>
    <t>A64</t>
  </si>
  <si>
    <t>ENFERMEDAD  DE TRANSMISION SEXUAL NO  ESPECIFICADA</t>
  </si>
  <si>
    <t>A65</t>
  </si>
  <si>
    <t>SIFILIS NO VENEREA</t>
  </si>
  <si>
    <t>A660</t>
  </si>
  <si>
    <t>LESIONES INICIALES DE FRAMBESIA</t>
  </si>
  <si>
    <t>A661</t>
  </si>
  <si>
    <t>LESIONES PAPILOMATOSAS MULTIPLES Y FRAMBESIA CON PASO DE CANGREJO</t>
  </si>
  <si>
    <t>A662</t>
  </si>
  <si>
    <t>OTRAS LESIONES PRECOCES DE LA PIEL EN LA FRAMBESIA</t>
  </si>
  <si>
    <t>A663</t>
  </si>
  <si>
    <t>HIPERQUERATOSIS DE FRAMBESIA</t>
  </si>
  <si>
    <t>A664</t>
  </si>
  <si>
    <t>GOMA Y ULCERAS DE FRAMBESIA</t>
  </si>
  <si>
    <t>A665</t>
  </si>
  <si>
    <t>GANGOSA</t>
  </si>
  <si>
    <t>A666</t>
  </si>
  <si>
    <t>LESIONES FRAMBESICAS DE LOS HUESOS Y DE LAS ARTICULACIONES</t>
  </si>
  <si>
    <t>A667</t>
  </si>
  <si>
    <t>A668</t>
  </si>
  <si>
    <t>A669</t>
  </si>
  <si>
    <t>FRAMBESIA , NO ESPECIFICADA</t>
  </si>
  <si>
    <t>A670</t>
  </si>
  <si>
    <t>LESIONES PRIMARIAS DE LA PINTA</t>
  </si>
  <si>
    <t>A671</t>
  </si>
  <si>
    <t>LESIONE INTERMEDIAS DE LA PINTA</t>
  </si>
  <si>
    <t>A672</t>
  </si>
  <si>
    <t>LESIONES TARDIAS DE LA PINTA</t>
  </si>
  <si>
    <t>A673</t>
  </si>
  <si>
    <t>LESIONES MIXTAS DE LA PINTA</t>
  </si>
  <si>
    <t>A679</t>
  </si>
  <si>
    <t>PINTA, NO ESPECIFICADA</t>
  </si>
  <si>
    <t>A680</t>
  </si>
  <si>
    <t>A681</t>
  </si>
  <si>
    <t>A689</t>
  </si>
  <si>
    <t>FIEBRE RECURRENTE, NO ESPECIFICADA</t>
  </si>
  <si>
    <t>A690</t>
  </si>
  <si>
    <t>ESTOMATITIS ULCERATIVA NECROTIZANTE</t>
  </si>
  <si>
    <t>A691</t>
  </si>
  <si>
    <t>OTRAS INFECCIONES DE VICENT</t>
  </si>
  <si>
    <t>A692</t>
  </si>
  <si>
    <t>ENFERMEDAD DE LYME</t>
  </si>
  <si>
    <t>A698</t>
  </si>
  <si>
    <t>OTRAS INFECCIONES ESPECIFICADAS POR ESPIROQUETAS</t>
  </si>
  <si>
    <t>A699</t>
  </si>
  <si>
    <t>INFECCION POR ESPIROQUETA, NO ESPECIFICADA</t>
  </si>
  <si>
    <t>A70</t>
  </si>
  <si>
    <t>INFECCION DEBIDA A CHLAMYDIA  PSITTACI</t>
  </si>
  <si>
    <t>A710</t>
  </si>
  <si>
    <t>ESTADO INICIAL DE TRACOMA</t>
  </si>
  <si>
    <t>A711</t>
  </si>
  <si>
    <t>ESTADO ACTIVO DE TRACOMA</t>
  </si>
  <si>
    <t>A719</t>
  </si>
  <si>
    <t>TRACOMA, NO ESPECIFICADO</t>
  </si>
  <si>
    <t xml:space="preserve">A740 </t>
  </si>
  <si>
    <t>CONJUNTIVITIS POR CLAMIDIAS (H13.1*)</t>
  </si>
  <si>
    <t>A748</t>
  </si>
  <si>
    <t>OTRAS ENFERMEDADES POR CLAMIDIAS</t>
  </si>
  <si>
    <t>A749</t>
  </si>
  <si>
    <t>INFECCION POR CLAMIDIAS, NO ESPECIFICADA</t>
  </si>
  <si>
    <t>A750</t>
  </si>
  <si>
    <t>TIFUS EPIDEMICO DEBIDO A RICKETTSIA PROWAZEKII TRANSMITIDO POR PIOJOS</t>
  </si>
  <si>
    <t>A751</t>
  </si>
  <si>
    <t>TIFUS RECRUDESCENTE [ENFERMEDAD DE BRILL]</t>
  </si>
  <si>
    <t>A752</t>
  </si>
  <si>
    <t>TIFUS DEBIDO  A RICKETTSIA TYPHI</t>
  </si>
  <si>
    <t>A753</t>
  </si>
  <si>
    <t>TIFUS DEBIDO A  RICKETTSIA TSUTSUGAMUSHI</t>
  </si>
  <si>
    <t>A759</t>
  </si>
  <si>
    <t>TIFUS, NO ESPECIFICADO</t>
  </si>
  <si>
    <t>A770</t>
  </si>
  <si>
    <t>FIEBRE MACULOSA DEBIDO A RICKETTSIA RICKETTSII</t>
  </si>
  <si>
    <t>A771</t>
  </si>
  <si>
    <t>FIEBRE MACULOSA DEBIDO A RICKETTSIA CONORII</t>
  </si>
  <si>
    <t>A772</t>
  </si>
  <si>
    <t>FIEBRE MACULOSA DEBIDO A RICKETTSIA SIBERICA</t>
  </si>
  <si>
    <t>A773</t>
  </si>
  <si>
    <t>FIEBRE MACULOSA DEBIDO A RICKETTSIA  AUSTRALIS</t>
  </si>
  <si>
    <t>A778</t>
  </si>
  <si>
    <t>OTRAS FIEBRES MACULOSAS</t>
  </si>
  <si>
    <t>A779</t>
  </si>
  <si>
    <t>FIEBRE MACULOSA, NO ESPECIFICADA</t>
  </si>
  <si>
    <t>A78</t>
  </si>
  <si>
    <t>A790</t>
  </si>
  <si>
    <t>A791</t>
  </si>
  <si>
    <t>RICKETTSIOSIS PUSTULOSA DEBIDA A RICKETTSIA AKARI</t>
  </si>
  <si>
    <t>A798</t>
  </si>
  <si>
    <t>OTRAS RICKETTSIOSIS ESPECIFICADAS</t>
  </si>
  <si>
    <t>A799</t>
  </si>
  <si>
    <t>RICKETTSIOSIS, NO ESPECIFICADA</t>
  </si>
  <si>
    <t>A800</t>
  </si>
  <si>
    <t>POLIOMIELITIS AGUDA PARALITICA, ASOCIADA A VACUNA</t>
  </si>
  <si>
    <t>A801</t>
  </si>
  <si>
    <t>POLIOMIELITIS AGUDA PARALITICA DEBIDA A VIRUS SALVAJE IMPORTADO</t>
  </si>
  <si>
    <t>A802</t>
  </si>
  <si>
    <t>POLIOMIELITIS AGUDA PARALITICA DEBIDA A VIRUS SALVAJE AUTOCTONO</t>
  </si>
  <si>
    <t>A803</t>
  </si>
  <si>
    <t>OTRAS POLIOMIELITIS AGUDAS PARALITICAS, Y NO LAS  ESPECIFICADAS</t>
  </si>
  <si>
    <t>A804</t>
  </si>
  <si>
    <t>POLIOMIELITIS AGUDA NO PARALITICA</t>
  </si>
  <si>
    <t>A809</t>
  </si>
  <si>
    <t>POLIOMIELITIS AGUDA, SIN OTRA ESPECIFICACIÓN</t>
  </si>
  <si>
    <t>A810</t>
  </si>
  <si>
    <t>ENFERMEDAD DE CREUTZFELDT-JAKOB</t>
  </si>
  <si>
    <t>A811</t>
  </si>
  <si>
    <t>PANENCEFALITIS ESCLEROSANTE SUBAGUDA</t>
  </si>
  <si>
    <t>A812</t>
  </si>
  <si>
    <t>LEUCOENCEFALOPATIA MULTIFOCAL PROGRESIVA</t>
  </si>
  <si>
    <t>A818</t>
  </si>
  <si>
    <t>OTRAS INFECCIONES DEL SISTEMA NERVIOSO POR VIRUS ATIPICO</t>
  </si>
  <si>
    <t>A819</t>
  </si>
  <si>
    <t>INFECCIONES DEL SISTEMA NERVIOSO CENTRAL POR VIRUS ATIPICO, SIN OTRA ESPECIFICACION</t>
  </si>
  <si>
    <t>A820</t>
  </si>
  <si>
    <t>A821</t>
  </si>
  <si>
    <t>A829</t>
  </si>
  <si>
    <t>RABIA, SIN OTRA ESPECIFICACION</t>
  </si>
  <si>
    <t>A830</t>
  </si>
  <si>
    <t>ENCEFALITIS JAPONESA</t>
  </si>
  <si>
    <t>A831</t>
  </si>
  <si>
    <t>ENCEFALITIS EQUINA DEL OESTE</t>
  </si>
  <si>
    <t>A832</t>
  </si>
  <si>
    <t>ENCEFALITIS EQUINA DEL ESTE</t>
  </si>
  <si>
    <t>A833</t>
  </si>
  <si>
    <t>ENCEFALITIS DE SAN LUIS</t>
  </si>
  <si>
    <t>A834</t>
  </si>
  <si>
    <t>ENCEFALITIS AUSTRALIANA</t>
  </si>
  <si>
    <t>A835</t>
  </si>
  <si>
    <t>ENCEFALITIS DE CALIFORNIA</t>
  </si>
  <si>
    <t>A836</t>
  </si>
  <si>
    <t>ENFERMEDAD POR VIRUS ROCIO</t>
  </si>
  <si>
    <t>A838</t>
  </si>
  <si>
    <t>OTRAS ENCEFALITIS VIRALES TRANSMITIDAS POR MOSQUITOS</t>
  </si>
  <si>
    <t>A839</t>
  </si>
  <si>
    <t>ENCEFALITIS VIRAL TRANSMITIDA POR MOSQUITOS, SIN OTRA ESPECIFICACION</t>
  </si>
  <si>
    <t>A840</t>
  </si>
  <si>
    <t>ENCEFALITIS DEL LEJANO ORIENTE TRANSMITIDA POR GARRAPATAS  [ENCEFALITIS PRIMAVEROESTIVAL RUSA]</t>
  </si>
  <si>
    <t>A841</t>
  </si>
  <si>
    <t>ENCEFALITIS CENTROEUROPEA TRANSMITIDA POR GARRAPATAS</t>
  </si>
  <si>
    <t>A848</t>
  </si>
  <si>
    <t>OTRAS ENCEFALITIS VIRALES TRANSMITIDAS POR GARRAPATAS</t>
  </si>
  <si>
    <t>A849</t>
  </si>
  <si>
    <t>ENCEFALITIS VIRAL TRANSMITIDA POR GARRAPATAS, SIN OTRA ESPECIFICACION</t>
  </si>
  <si>
    <t xml:space="preserve">A850 </t>
  </si>
  <si>
    <t>ENCEFALITIS ENTEROVIRAL (G05.1*)</t>
  </si>
  <si>
    <t xml:space="preserve">A851 </t>
  </si>
  <si>
    <t>ENCEFALITIS POR ADENOVIRUS (G05.1*)</t>
  </si>
  <si>
    <t>A852</t>
  </si>
  <si>
    <t>ENCEFALITIS VIRAL TRANSMITIDA POR ARTROPODOS, SIN OTRA ESPECIFICACIÓN</t>
  </si>
  <si>
    <t>A858</t>
  </si>
  <si>
    <t>OTRAS ENCEFALITIS VIRALES ESPECIFICADAS</t>
  </si>
  <si>
    <t>A86</t>
  </si>
  <si>
    <t>ENCEFALITIS VIRAL, NO ESPECIFICADA</t>
  </si>
  <si>
    <t xml:space="preserve">A870 </t>
  </si>
  <si>
    <t>MENINGITIS ENTEROVIRAL (G02.0*)</t>
  </si>
  <si>
    <t xml:space="preserve">A871 </t>
  </si>
  <si>
    <t>MENINGITIS DEBIDA A ADENOVIRUS (G02.0*)</t>
  </si>
  <si>
    <t>A872</t>
  </si>
  <si>
    <t>CORIOMENINGITIS LINFOCITICA</t>
  </si>
  <si>
    <t>A878</t>
  </si>
  <si>
    <t>OTRAS MENINGITIS VIRALES</t>
  </si>
  <si>
    <t>A879</t>
  </si>
  <si>
    <t>MENINGITIS VIRAL, SIN OTRA ESPECIFICACION</t>
  </si>
  <si>
    <t>A880</t>
  </si>
  <si>
    <t>FIEBRE EXANTEMATICA ENTEROVIRAL [EXANTEMA DE BOSTON]</t>
  </si>
  <si>
    <t>A881</t>
  </si>
  <si>
    <t>VERTIGO EPIDEMICO</t>
  </si>
  <si>
    <t>A888</t>
  </si>
  <si>
    <t>OTRAS INFECCIONES VIRALES ESPECIFICADAS DEL SISTEMA NERVIOSO CENTRAL</t>
  </si>
  <si>
    <t>A89</t>
  </si>
  <si>
    <t>INFECCION VIRAL DEL SISTEMA NERVIOSO CENTRAL, NO ESPECIFICADA</t>
  </si>
  <si>
    <t>A90</t>
  </si>
  <si>
    <t>FIEBRE DEL DENGUE [DENGUE CLASICO]</t>
  </si>
  <si>
    <t>A91</t>
  </si>
  <si>
    <t>FIEBRE DEL DENGUE HEMORRAGICO</t>
  </si>
  <si>
    <t>A920</t>
  </si>
  <si>
    <t>ENFERMEDAD POR VIRUS CHIKUNGUNYA</t>
  </si>
  <si>
    <t>A921</t>
  </si>
  <si>
    <t>FIEBRE DE O´NYONG-NYONG</t>
  </si>
  <si>
    <t>A922</t>
  </si>
  <si>
    <t>A923</t>
  </si>
  <si>
    <t>FIEBRE DEL OESTE DEL NILO</t>
  </si>
  <si>
    <t>A924</t>
  </si>
  <si>
    <t>FIEBRE DEL VALLE DEL RIFT</t>
  </si>
  <si>
    <t>A928</t>
  </si>
  <si>
    <t>OTRAS FIEBRES VIRALES ESPECIFICADAS TRANSMITIDAS POR MOSQUITOS</t>
  </si>
  <si>
    <t>A929</t>
  </si>
  <si>
    <t>FIEBRE VIRAL TRANSMITIDA POR MOSQUITO, SIN OTRA ESPECIFICACION</t>
  </si>
  <si>
    <t>A930</t>
  </si>
  <si>
    <t>ENFERMEDAD POR VIRUS DE OROPOUCHE</t>
  </si>
  <si>
    <t>A931</t>
  </si>
  <si>
    <t>FIEBRE TRANSMITIDA POR FLEBOTOMOS</t>
  </si>
  <si>
    <t>A932</t>
  </si>
  <si>
    <t>FIEBRE DE COLORADO TRANSMITIDA POR GARRAPATAS</t>
  </si>
  <si>
    <t>A938</t>
  </si>
  <si>
    <t>OTRAS FIEBRES VIRALES ESPECIFICADAS TRANSMITIDAS POR ANTROPODOS</t>
  </si>
  <si>
    <t>A94</t>
  </si>
  <si>
    <t>FIEBRE VIRAL TRANSMITIDA POR ARTROPODOS, NO ESPECIFICADA</t>
  </si>
  <si>
    <t>A950</t>
  </si>
  <si>
    <t>FIEBRE AMARILLA SELVATICA</t>
  </si>
  <si>
    <t>A951</t>
  </si>
  <si>
    <t>A959</t>
  </si>
  <si>
    <t>FIEBRE AMARILLA, NO ESPECIFICADA</t>
  </si>
  <si>
    <t>A960</t>
  </si>
  <si>
    <t>FIEBRE HEMORRAGICA DE JUNIN</t>
  </si>
  <si>
    <t>A961</t>
  </si>
  <si>
    <t>FIEBRE HEMORRAGICA DE MACHUPO</t>
  </si>
  <si>
    <t>A962</t>
  </si>
  <si>
    <t>FIEBRE DE LASSA</t>
  </si>
  <si>
    <t>A968</t>
  </si>
  <si>
    <t>OTRAS FIEBRES HEMORRAGICAS POR ARENAVIRUS</t>
  </si>
  <si>
    <t>A969</t>
  </si>
  <si>
    <t>FIEBRE HEMORRAGICA POR ARENAVIRUS, SIN OTRA ESPECIFICACION</t>
  </si>
  <si>
    <t>A980</t>
  </si>
  <si>
    <t>FIEBRE HEMORRAGICA DE CRIMEA-CONGO</t>
  </si>
  <si>
    <t>A981</t>
  </si>
  <si>
    <t>FIEBRE HEMORRAGICA DE OMSK</t>
  </si>
  <si>
    <t>A982</t>
  </si>
  <si>
    <t>A983</t>
  </si>
  <si>
    <t>ENFERMEDAD POR EL VIRUS DE MARBURG</t>
  </si>
  <si>
    <t>A984</t>
  </si>
  <si>
    <t>ENFERMEDAD POR EL VIRUS DE EBOLA</t>
  </si>
  <si>
    <t>A985</t>
  </si>
  <si>
    <t>FIEBRES HEMORRAGICAS CON SINDROME RENAL</t>
  </si>
  <si>
    <t>A988</t>
  </si>
  <si>
    <t>OTRAS FIEBRES HEMORRAGICAS VIRALES ESPECIFICADAS</t>
  </si>
  <si>
    <t>A99</t>
  </si>
  <si>
    <t>FIEBRE VIRAL HEMORRAGICA, NO ESPECIFICADA</t>
  </si>
  <si>
    <t>B000</t>
  </si>
  <si>
    <t>ECZEMA HERPETICO</t>
  </si>
  <si>
    <t>B001</t>
  </si>
  <si>
    <t>DERMATITIS VESICULAR HERPETICA</t>
  </si>
  <si>
    <t>B002</t>
  </si>
  <si>
    <t>GINGIVOESTOMATITIS Y FARINGOAMIGDALITIS HERPETICA</t>
  </si>
  <si>
    <t xml:space="preserve">B003 </t>
  </si>
  <si>
    <t>MENINGITIS HERPETICA (G02.0*)</t>
  </si>
  <si>
    <t xml:space="preserve">B004 </t>
  </si>
  <si>
    <t>ENCEFALITIS HERPETICA (G05.1*)</t>
  </si>
  <si>
    <t xml:space="preserve">B005 </t>
  </si>
  <si>
    <t>OCULOPATICA HERPETICA</t>
  </si>
  <si>
    <t>B007</t>
  </si>
  <si>
    <t>ENFERMEDAD HERPETICA DISEMINADA</t>
  </si>
  <si>
    <t>B008</t>
  </si>
  <si>
    <t>OTRAS FORMAS DE INFECCIONES HERPETICAS</t>
  </si>
  <si>
    <t>B009</t>
  </si>
  <si>
    <t>INFECCION DEBIDA A EL VIRUS  DEL HERPES, NO ESPECIFICADA</t>
  </si>
  <si>
    <t>B010</t>
  </si>
  <si>
    <t>MENINGITIS DEBIDA A LA VARICELA (G02.0*)</t>
  </si>
  <si>
    <t xml:space="preserve">B011 </t>
  </si>
  <si>
    <t>ENCEFALITIS DEBIDA A LA VARICELA (G05.1*)</t>
  </si>
  <si>
    <t xml:space="preserve">B012 </t>
  </si>
  <si>
    <t>NEUMONIA DEBIDA A LA VARICELA (J17.1*)</t>
  </si>
  <si>
    <t>B018</t>
  </si>
  <si>
    <t>VARICELA CON OTRAS COMPLICACIONES</t>
  </si>
  <si>
    <t>VARICELA SIN COMPLICACIONES</t>
  </si>
  <si>
    <t>B020</t>
  </si>
  <si>
    <t>ENCEFALITIS DEBIDA A HERPES ZOSTER (G05.1*)</t>
  </si>
  <si>
    <t xml:space="preserve">B021 </t>
  </si>
  <si>
    <t>MININGITIS DEBIDA A HERPES ZOSTER (G02.0*)</t>
  </si>
  <si>
    <t xml:space="preserve">B022 </t>
  </si>
  <si>
    <t>HERPES ZOSTER CON OTROS COMPROMISOS DEL SISTEMA NERVIOSO</t>
  </si>
  <si>
    <t xml:space="preserve">B023 </t>
  </si>
  <si>
    <t>HERPES ZOSTER OCULAR</t>
  </si>
  <si>
    <t>B027</t>
  </si>
  <si>
    <t>HERPES ZOSTER DISEMINADO</t>
  </si>
  <si>
    <t>B028</t>
  </si>
  <si>
    <t>B029</t>
  </si>
  <si>
    <t>HERPES ZOSTER SIN COMPLICACIONES</t>
  </si>
  <si>
    <t>B03</t>
  </si>
  <si>
    <t>VIRUELA</t>
  </si>
  <si>
    <t>B04</t>
  </si>
  <si>
    <t>VIRUELA DE LOS MONOS</t>
  </si>
  <si>
    <t xml:space="preserve">B050 </t>
  </si>
  <si>
    <t>SARAMPION COMPLICADO CON ENCEFALITIS (G05.1*)</t>
  </si>
  <si>
    <t xml:space="preserve">B051 </t>
  </si>
  <si>
    <t>SARAMPION COMPLICADO CON MENINGITIS (G02.0*)</t>
  </si>
  <si>
    <t xml:space="preserve">B052 </t>
  </si>
  <si>
    <t>SARAMPION COMPLICADO CON NEUMONIA (J17.1*)</t>
  </si>
  <si>
    <t xml:space="preserve">B053 </t>
  </si>
  <si>
    <t>SARAMPION COMPLICADO CON OTITIS MEDIA (H67.1*)</t>
  </si>
  <si>
    <t>B054</t>
  </si>
  <si>
    <t>SARAMPION CON COMPLICACIONES INTESTINALES</t>
  </si>
  <si>
    <t>B058</t>
  </si>
  <si>
    <t>SARAMPION CON OTRAS COMPLICACIONES</t>
  </si>
  <si>
    <t>B059</t>
  </si>
  <si>
    <t>SARAMPION SIN COMPLICACIONES</t>
  </si>
  <si>
    <t xml:space="preserve">B060 </t>
  </si>
  <si>
    <t>RUBEOLA CON COMPLICACIONES NEUROLOGICAS</t>
  </si>
  <si>
    <t>B068</t>
  </si>
  <si>
    <t>RUBEOLA CON OTRAS COMPLICACIONES</t>
  </si>
  <si>
    <t>B069</t>
  </si>
  <si>
    <t>RUBEOLA SIN COMPLICACIONES</t>
  </si>
  <si>
    <t>B07</t>
  </si>
  <si>
    <t>VERRUGAS VIRICAS</t>
  </si>
  <si>
    <t>B080</t>
  </si>
  <si>
    <t>OTRAS INFECCIONES DEBIDAS A ORTOPOXVIRUS</t>
  </si>
  <si>
    <t>B081</t>
  </si>
  <si>
    <t>B082</t>
  </si>
  <si>
    <t>EXANTEMA SUBITO [SEXTA ENFERMEDAD]</t>
  </si>
  <si>
    <t>B083</t>
  </si>
  <si>
    <t>ERITEMA INFECCIOSO [QUINTA ENFERMEDAD]</t>
  </si>
  <si>
    <t>B084</t>
  </si>
  <si>
    <t>ESTOMATITIS VESICULAR ENTEROVIRAL CON EXANTEMA</t>
  </si>
  <si>
    <t>B085</t>
  </si>
  <si>
    <t>FARINGITIS VESICULAR ENTEROVIRICA</t>
  </si>
  <si>
    <t>B088</t>
  </si>
  <si>
    <t>OTRAS INFECCIONES VIRALES ESPECIFICADAS, CARACTERIZADAS POR LESIONES DE LA PIEL Y DE LAS MEMBRANAS MUCOSAS</t>
  </si>
  <si>
    <t>B09</t>
  </si>
  <si>
    <t>INFECCION VIRAL NO ESPECIFICADA, CARACTERIZADA POR LESIONES DE LA PIEL Y DE LAS MEMBRANAS MUCOSAS</t>
  </si>
  <si>
    <t>B150</t>
  </si>
  <si>
    <t>HEPATITIS AGUDA TIPO A, SIN COMA HEPATICO</t>
  </si>
  <si>
    <t>B159</t>
  </si>
  <si>
    <t>HEPATITIS AGUDA TIPO A, CON COMA HEPATICO</t>
  </si>
  <si>
    <t>B160</t>
  </si>
  <si>
    <t>HEPATITIS AGUDA TIPO B, CON AGENTE DELTA (COINFECCION). CON COMA HEPATICO</t>
  </si>
  <si>
    <t>B161</t>
  </si>
  <si>
    <t>HEPATITIS AGUDA TIPO B, CON AGENTE DELTA (COINFECCION), SIN COMA HEPATICO</t>
  </si>
  <si>
    <t>B162</t>
  </si>
  <si>
    <t>HEPATITIS AGUDA TIPO B, SIN AGENTE DELTA, CON COMA HEPATICO</t>
  </si>
  <si>
    <t>B169</t>
  </si>
  <si>
    <t>HEPATITIS AGUDA TIPO B, SIN AGENTE DELTA Y SIN COMA HEPATICO</t>
  </si>
  <si>
    <t>B170</t>
  </si>
  <si>
    <t>INFECCION (SUPERINFECCION) AGUDA POR AGENTE DELTA EN EL PORTADOR DE HEPATITIS B</t>
  </si>
  <si>
    <t>B171</t>
  </si>
  <si>
    <t>HEPATITIS AGUDA TIPO  C</t>
  </si>
  <si>
    <t>B172</t>
  </si>
  <si>
    <t>HEPATITIS AGUDA TIPO E</t>
  </si>
  <si>
    <t>B178</t>
  </si>
  <si>
    <t>OTRAS HEPATITIS VIRALES AGUDAS ESPECIFICADAS</t>
  </si>
  <si>
    <t>B180</t>
  </si>
  <si>
    <t>HEPATITIS VIRAL TIPO B CRONICA, CON AGENTE DELTA</t>
  </si>
  <si>
    <t>B181</t>
  </si>
  <si>
    <t>HEPATITIS VIRAL TIPO B CRONICA, SIN AGENTE DELTA</t>
  </si>
  <si>
    <t>B182</t>
  </si>
  <si>
    <t>HEPATITIS VIRAL TIPO C CRONICA</t>
  </si>
  <si>
    <t>B188</t>
  </si>
  <si>
    <t>OTRAS HEPATITIS VIRALES CRONICAS</t>
  </si>
  <si>
    <t>B189</t>
  </si>
  <si>
    <t>HEPATITIS VIRAL CRONICA, SIN OTRA ESPECIFICACION</t>
  </si>
  <si>
    <t>B190</t>
  </si>
  <si>
    <t>HEPATITIS VIRAL NO ESPECIFICADA CON COMA</t>
  </si>
  <si>
    <t>B199</t>
  </si>
  <si>
    <t>HEPATITIS VIRAL NO ESPECIFICADA SIN COMA</t>
  </si>
  <si>
    <t>B200</t>
  </si>
  <si>
    <t>ENFERMEDAD POR EL VIH, RESULTANTE EN INFECCION POR MICOBACTERIAS</t>
  </si>
  <si>
    <t>B201</t>
  </si>
  <si>
    <t>ENFERMEDAD POR EL VIH, RESULTANTE EN OTRAS INFECCIONES BACTERIANAS</t>
  </si>
  <si>
    <t>B202</t>
  </si>
  <si>
    <t>ENFERMEDAD POR VIH, RESULTANTE EN ENFERMEDAD POR CITOMEGALOVIRUS</t>
  </si>
  <si>
    <t>B203</t>
  </si>
  <si>
    <t>ENFERMEDAD POR VIH, RESULTANTE EN OTRAS INFECCIONES VIRALES</t>
  </si>
  <si>
    <t>B204</t>
  </si>
  <si>
    <t>ENFERMEDAD POR VIH, RESULTANTE EN CANDIDIASIS</t>
  </si>
  <si>
    <t>B205</t>
  </si>
  <si>
    <t>ENFERMEDAD POR VIH, RESULTANTE EN OTRAS MICOSIS</t>
  </si>
  <si>
    <t>B206</t>
  </si>
  <si>
    <t>ENFERMEDAD POR VIH, RESULTANTE EN NEUMONIA POR PNEUMOCYSTIS CARINII</t>
  </si>
  <si>
    <t>B207</t>
  </si>
  <si>
    <t>ENFERMEDAD POR VIH, RESULTANTE EN INFECCIONES MULTIPLES</t>
  </si>
  <si>
    <t>B208</t>
  </si>
  <si>
    <t>ENFERMEDAD POR VIH, RESULTANTE EN OTRAS ENFERMEDADES INFECCIOSAS O PARASITARIAS</t>
  </si>
  <si>
    <t>B209</t>
  </si>
  <si>
    <t>ENFERMEDAD POR VIH, RESULTANTE EN ENFERMEDAD INFECCIOSA O PARASITARIA NO ESPECIFICADA</t>
  </si>
  <si>
    <t>B210</t>
  </si>
  <si>
    <t>ENFERMEDAD POR VIH, RESULTANTE EN SARCOMA DE KAPOSI</t>
  </si>
  <si>
    <t>B211</t>
  </si>
  <si>
    <t>ENFERMEDAD POR VIH, RESULTANTE EN LINFOMA DE BURKITT</t>
  </si>
  <si>
    <t>B212</t>
  </si>
  <si>
    <t>ENFERMEDAD POR VIH, RESULTANTE EN OTROS TIPOS DE LINFOMA NO HODGKIN</t>
  </si>
  <si>
    <t>B213</t>
  </si>
  <si>
    <t>ENFERMEDAD POR VIH, RESULTANTE EN OTROS TUMORES MALIGNOS DEL TEJIDO LINFOIDE, HEMATOPOYETICO Y TEJIDOS RELACIONADOS</t>
  </si>
  <si>
    <t>B217</t>
  </si>
  <si>
    <t>ENFERMEDAD POR VIH, RESULTANTE EN TUMORES MALIGNOS MULTIPLES</t>
  </si>
  <si>
    <t>B218</t>
  </si>
  <si>
    <t>ENFERMEDAD POR VIH, RESULTANTE EN OTROS TUMORES MALIGNOS</t>
  </si>
  <si>
    <t>B219</t>
  </si>
  <si>
    <t>ENFERMEDAD POR VIH, RESULTANTE EN TUMORES MALIGNOS NO ESPECIFICADOS</t>
  </si>
  <si>
    <t>B220</t>
  </si>
  <si>
    <t>ENFERMEDAD POR VIH, RESULTANTE EN ENCEFALOPATIA</t>
  </si>
  <si>
    <t>B221</t>
  </si>
  <si>
    <t>ENFERMEDAD POR VIH, RESULTANTE EN NEUMONITIS LINFOIDE INTERSTICIAL</t>
  </si>
  <si>
    <t>B222</t>
  </si>
  <si>
    <t>ENFERMEDAD POR VIH, RESULTANTE EN SINDROME CAQUECTICO</t>
  </si>
  <si>
    <t>B227</t>
  </si>
  <si>
    <t>ENFERMEDAD POR VIH, RESULTANTE EN ENFERMEDADES MULTIPLES CLASIFICADAS EN OTRA PARTE</t>
  </si>
  <si>
    <t>B230</t>
  </si>
  <si>
    <t>SINDROME DE INFECCION AGUDA DEBIDA A VIH</t>
  </si>
  <si>
    <t>B231</t>
  </si>
  <si>
    <t>ENFERMEDAD POR VIH, RESULTANTE EN LINFADENOPATIA GENERALIZADA (PERSISTENTE)</t>
  </si>
  <si>
    <t>B232</t>
  </si>
  <si>
    <t>ENFERMEDAD POR VIH, RESULTANTE EN ANORMALIDADES INMUNOLOGICAS Y HEMATOLOGICAS, NO CLASIFICADAS EN OTRA PARTE</t>
  </si>
  <si>
    <t>B238</t>
  </si>
  <si>
    <t>ENFERMEDAD POR VIH, RESULTANTE EN OTRAS AFECCIONES ESPECIFICADAS</t>
  </si>
  <si>
    <t>B24</t>
  </si>
  <si>
    <t>ENFERMEDAD POR VIRUS DE LA INMUNODEFICIENCIA HUMANA (VIH), SIN OTRA ESPECIFICACION</t>
  </si>
  <si>
    <t xml:space="preserve">B250 </t>
  </si>
  <si>
    <t>NEUMONITIS  DEBIDA A VIRUS CITOMEGALICO   (J17.1*)</t>
  </si>
  <si>
    <t xml:space="preserve">B251 </t>
  </si>
  <si>
    <t>HEPATITIS DEBIDA A VIRUS CITOMEGALICO</t>
  </si>
  <si>
    <t xml:space="preserve">B252 </t>
  </si>
  <si>
    <t>PANCREATITIS DEBIDA A VIRUS CITOMEGALICO</t>
  </si>
  <si>
    <t>B258</t>
  </si>
  <si>
    <t>OTRAS ENFERMEDADES DEBIDAS A VIRUS CITOMEGALICO</t>
  </si>
  <si>
    <t>B259</t>
  </si>
  <si>
    <t>ENFERMEDAD POR VIRUS CITOMEGALICO, NO ESPECIFICADA</t>
  </si>
  <si>
    <t xml:space="preserve">B260 </t>
  </si>
  <si>
    <t>ORQUITIS POR PAROTIDITIS (N51.1*)</t>
  </si>
  <si>
    <t xml:space="preserve">B261 </t>
  </si>
  <si>
    <t>MENINGITIS POR PAROTIDITIS (G02.0*)</t>
  </si>
  <si>
    <t xml:space="preserve">B262 </t>
  </si>
  <si>
    <t>ENCEFALITIS POR PAROTIDITIS (G05.1*)</t>
  </si>
  <si>
    <t xml:space="preserve">B263 </t>
  </si>
  <si>
    <t>PANCREATITIS POR PAROTIDITIS (K87.1*)</t>
  </si>
  <si>
    <t>B268</t>
  </si>
  <si>
    <t>PAROTIDITIS INFECCIOSA CON OTRAS COMPLICACIONES</t>
  </si>
  <si>
    <t>B269</t>
  </si>
  <si>
    <t>PAROTIDITIS, SIN COMPLICACIONES</t>
  </si>
  <si>
    <t>B270</t>
  </si>
  <si>
    <t>MONONUCLEOSIS DEBIDA A HERPES VIRUS GAMMA</t>
  </si>
  <si>
    <t>B271</t>
  </si>
  <si>
    <t>MONONUCLEOSIS POR CITOMEGALOVIRUS</t>
  </si>
  <si>
    <t>B278</t>
  </si>
  <si>
    <t>OTRAS MONONUCLEOSIS INFECCIOSAS</t>
  </si>
  <si>
    <t>B279</t>
  </si>
  <si>
    <t>MONONUCLEOSIS INFECCIOSA, NO ESPECIFICADA</t>
  </si>
  <si>
    <t xml:space="preserve">B300 </t>
  </si>
  <si>
    <t>QUERATOCONJUNTIVITIS DEBIDA A ADENOVIRUS (H19.2*)</t>
  </si>
  <si>
    <t xml:space="preserve">B301 </t>
  </si>
  <si>
    <t>CONJUNTIVITIS DEBIDA A ADENOVIRUS (H13.1*)</t>
  </si>
  <si>
    <t>B302</t>
  </si>
  <si>
    <t>FARINGOCONJUNTIVITIS VIRAL</t>
  </si>
  <si>
    <t xml:space="preserve">B303 </t>
  </si>
  <si>
    <t>CONJUNTIVITIS EPIDEMICA AGUDA HEMORRAGICA (ENTEROVIRICA) (H13.1*)</t>
  </si>
  <si>
    <t xml:space="preserve">B308 </t>
  </si>
  <si>
    <t>OTRAS CONJUNTIVITIS VIRALES (H13.1*)</t>
  </si>
  <si>
    <t>B309</t>
  </si>
  <si>
    <t>CONJUNTIVITIS VIRAL, SIN OTRA ESPECIFICACION</t>
  </si>
  <si>
    <t>B330</t>
  </si>
  <si>
    <t>MIALGIA EPIDEMICA</t>
  </si>
  <si>
    <t>B331</t>
  </si>
  <si>
    <t>ENFERMEDAD DEL RIO ROSS</t>
  </si>
  <si>
    <t>B332</t>
  </si>
  <si>
    <t>CARDITIS VIRAL</t>
  </si>
  <si>
    <t>B333</t>
  </si>
  <si>
    <t>INFECCIONES DEBIDAS A RETROVIRUS, NO CLASIFICADAS EN OTRA PARTE</t>
  </si>
  <si>
    <t>B338</t>
  </si>
  <si>
    <t>OTRAS ENFERMEDADES VIRALES ESPECIFICADAS</t>
  </si>
  <si>
    <t>B340</t>
  </si>
  <si>
    <t>INFECCION DEBIDA A ADENOVIRUS, SIN OTRA ESPECIFICACION</t>
  </si>
  <si>
    <t>B341</t>
  </si>
  <si>
    <t>INFECCION DEBIDA A ENTEROVIRUS, SIN OTRA ESPECIFICACION</t>
  </si>
  <si>
    <t>B342</t>
  </si>
  <si>
    <t>INFECCION DEBIDA A CORONAVIRUS, SIN OTRA ESPECIFICACION</t>
  </si>
  <si>
    <t>B343</t>
  </si>
  <si>
    <t>INFECCION DEBIDA A PARVOVIRUS, SIN OTRA ESPECIFICACION</t>
  </si>
  <si>
    <t>B344</t>
  </si>
  <si>
    <t>INFECCION DEBIDA A PAPOVAVIRUS, SIN OTRA ESPECIFICACION</t>
  </si>
  <si>
    <t>B348</t>
  </si>
  <si>
    <t>OTRAS INFECCIONES VIRALES DE SITIO NO ESPECIFICADO</t>
  </si>
  <si>
    <t>INFECCION VIRAL, NO ESPECIFICADA</t>
  </si>
  <si>
    <t>B350</t>
  </si>
  <si>
    <t>TIÑA DE LA BARBA Y DEL CUERO CABELLUDO</t>
  </si>
  <si>
    <t>B351</t>
  </si>
  <si>
    <t>TIÑA DE LAS UÑAS</t>
  </si>
  <si>
    <t>B352</t>
  </si>
  <si>
    <t>TIÑA DE LA MANO</t>
  </si>
  <si>
    <t>B353</t>
  </si>
  <si>
    <t>TIÑA DEL PIE [TINEA PEDIS]</t>
  </si>
  <si>
    <t>B354</t>
  </si>
  <si>
    <t>TIÑA DEL CUERPO [TINEA CORPORIS]</t>
  </si>
  <si>
    <t>B355</t>
  </si>
  <si>
    <t>TIÑA IMBRICADA [TINEA IMBRICATA]</t>
  </si>
  <si>
    <t>B356</t>
  </si>
  <si>
    <t>TIÑA INGUINAL [TINEA CRURIS]</t>
  </si>
  <si>
    <t>B358</t>
  </si>
  <si>
    <t>OTRAS DERMATOFITOSIS</t>
  </si>
  <si>
    <t>B359</t>
  </si>
  <si>
    <t>DERMATOFITOSIS, NO ESPECIFICADA</t>
  </si>
  <si>
    <t>B360</t>
  </si>
  <si>
    <t>PITIRIASIS VERSICOLOR</t>
  </si>
  <si>
    <t>B361</t>
  </si>
  <si>
    <t>TIÑA NEGRA</t>
  </si>
  <si>
    <t>B362</t>
  </si>
  <si>
    <t>PIEDRA BLANCA</t>
  </si>
  <si>
    <t>B363</t>
  </si>
  <si>
    <t>PIEDRA NEGRA</t>
  </si>
  <si>
    <t>B368</t>
  </si>
  <si>
    <t>OTRAS MICOSIS SUPERFICIALES ESPECIFICADAS</t>
  </si>
  <si>
    <t>B369</t>
  </si>
  <si>
    <t>MICOSIS SUPERFICIAL, SIN OTRA ESPECIFICACION</t>
  </si>
  <si>
    <t>B370</t>
  </si>
  <si>
    <t>ESTOMATITIS CANDIDIASICA</t>
  </si>
  <si>
    <t>B371</t>
  </si>
  <si>
    <t>CANDIDIASIS PULMONAR</t>
  </si>
  <si>
    <t>B372</t>
  </si>
  <si>
    <t>CANDIDIASIS DE LA PIEL Y DE LAS UÑAS</t>
  </si>
  <si>
    <t xml:space="preserve">B373 </t>
  </si>
  <si>
    <t>CANDIDIASIS DE LA VULVA Y DE LA VAGINA (N77.1*)</t>
  </si>
  <si>
    <t xml:space="preserve">B374 </t>
  </si>
  <si>
    <t>CANDIDIASIS DE OTRAS LOCALIZACIONES UROGENITALES</t>
  </si>
  <si>
    <t xml:space="preserve">B375 </t>
  </si>
  <si>
    <t>MENINGITIS DEBIDA A CANDIDA (G02.1*)</t>
  </si>
  <si>
    <t xml:space="preserve">B376 </t>
  </si>
  <si>
    <t>ENDOCARDITIS DEBIDA A CANDIDA (I39.8*)</t>
  </si>
  <si>
    <t>B377</t>
  </si>
  <si>
    <t>SEPTICEMIA DEBIDA A CANDIDA</t>
  </si>
  <si>
    <t>B378</t>
  </si>
  <si>
    <t>CANDIDIASIS DE OTROS SITIOS</t>
  </si>
  <si>
    <t>B379</t>
  </si>
  <si>
    <t>CANDIDIASIS, NO ESPECIFICADA</t>
  </si>
  <si>
    <t>B380</t>
  </si>
  <si>
    <t>COCCIDIOIDOMICOSIS PULMONAR AGUDA</t>
  </si>
  <si>
    <t>B381</t>
  </si>
  <si>
    <t>COCCIDIOIDOMICOSIS PULMONAR CRONICA</t>
  </si>
  <si>
    <t>B382</t>
  </si>
  <si>
    <t>COCCIDIOIDOMICOSIS PULMONAR, SIN OTRA ESPECIFICACION</t>
  </si>
  <si>
    <t>B383</t>
  </si>
  <si>
    <t>COCCIDIOIDOMICOSIS CUTANEA</t>
  </si>
  <si>
    <t xml:space="preserve">B384 </t>
  </si>
  <si>
    <t>MENINGITIS DEBIDA A  COCCIDIOIDOMICOSIS (G02.1*)</t>
  </si>
  <si>
    <t>B387</t>
  </si>
  <si>
    <t>COCCIDIOIDOMICOSIS DISEMINADA</t>
  </si>
  <si>
    <t>B388</t>
  </si>
  <si>
    <t>OTRAS FORMAS DE COCCIDIOIDOMICOSIS</t>
  </si>
  <si>
    <t>B389</t>
  </si>
  <si>
    <t>COCCIDIOIDOMICOSIS, NO ESPECIFICADA</t>
  </si>
  <si>
    <t>B390</t>
  </si>
  <si>
    <t>INFECCION PULMONAR AGUDA DEBIDA A HISTOPLASMA CAPSULATUM</t>
  </si>
  <si>
    <t>B391</t>
  </si>
  <si>
    <t>INFECCION PULMONAR CRONICA DEBIDA A HISTOPLASMA CAPSULATUM</t>
  </si>
  <si>
    <t>B392</t>
  </si>
  <si>
    <t>INFECCION PULMONAR DEBIDA A HISTOPLASMA CAPSULATUM, SIN OTRA ESPECIFICACION</t>
  </si>
  <si>
    <t>B393</t>
  </si>
  <si>
    <t>INFECCION DISEMINADA DEBIDA A HISTOPLASMA CAPSULATUM</t>
  </si>
  <si>
    <t>B394</t>
  </si>
  <si>
    <t>HISTOPLASMOSIS DEBIDA A HISTOPLASMA CAPSULATUM, SIN OTRA ESPECIFICACION</t>
  </si>
  <si>
    <t>B395</t>
  </si>
  <si>
    <t>INFECCION DEBIDA A  HISTOPLASMA DUBOISII</t>
  </si>
  <si>
    <t>B399</t>
  </si>
  <si>
    <t>HISTOPLASMOSIS, NO ESPECIFICADA</t>
  </si>
  <si>
    <t>B400</t>
  </si>
  <si>
    <t>BLASTOMICOSIS PULMONAR AGUDA</t>
  </si>
  <si>
    <t>B401</t>
  </si>
  <si>
    <t>BLASTOMICOSIS PULMONAR CRONICA</t>
  </si>
  <si>
    <t>B402</t>
  </si>
  <si>
    <t>BLASTOMICOSIS PULMONAR, SIN OTRA ESPECIFICACION</t>
  </si>
  <si>
    <t>B403</t>
  </si>
  <si>
    <t>BLASTOMICOSIS CUTANEA</t>
  </si>
  <si>
    <t>B407</t>
  </si>
  <si>
    <t>BLASTOMICOSIS DISEMINADA</t>
  </si>
  <si>
    <t>B408</t>
  </si>
  <si>
    <t>OTRAS FORMAS DE BLASTOMICOSIS</t>
  </si>
  <si>
    <t>B409</t>
  </si>
  <si>
    <t>BLASTOMICOSIS, NO ESPECIFICADA</t>
  </si>
  <si>
    <t>B410</t>
  </si>
  <si>
    <t>PARACOCCIDIOIDOMICOSIS PULMONAR</t>
  </si>
  <si>
    <t>B417</t>
  </si>
  <si>
    <t>PARACOCCIDIOIDOMICOSIS DISEMINADA</t>
  </si>
  <si>
    <t>B418</t>
  </si>
  <si>
    <t>OTRAS FORMAS PARACOCCIDIOIDOMICOSIS</t>
  </si>
  <si>
    <t>B419</t>
  </si>
  <si>
    <t>PARACOCCIDIOIDOMICOSIS, NO ESPECIFICADA</t>
  </si>
  <si>
    <t xml:space="preserve">B420 </t>
  </si>
  <si>
    <t>ESPOROTRICOSIS PULMONAR (J99.8*)</t>
  </si>
  <si>
    <t>B421</t>
  </si>
  <si>
    <t>ESPOROTRICOSIS LINFOCUTANEA</t>
  </si>
  <si>
    <t>B427</t>
  </si>
  <si>
    <t>ESPOROTRICOSIS DISEMINADA</t>
  </si>
  <si>
    <t>B428</t>
  </si>
  <si>
    <t>OTRAS FORMAS DE ESPOROTRICOSIS</t>
  </si>
  <si>
    <t>B429</t>
  </si>
  <si>
    <t>ESPOROTRICOSIS, NO ESPECIFICADA</t>
  </si>
  <si>
    <t>B430</t>
  </si>
  <si>
    <t>CROMOMICOSIS CUTANEA</t>
  </si>
  <si>
    <t>B431</t>
  </si>
  <si>
    <t>ABSCESO CEREBRAL FEOMICOTICO</t>
  </si>
  <si>
    <t>B432</t>
  </si>
  <si>
    <t>ABSCESO Y QUISTE SUBCUTANEO FEOMICOTICO</t>
  </si>
  <si>
    <t>B438</t>
  </si>
  <si>
    <t>OTRAS FORMAS DE CROMOMICOSIS</t>
  </si>
  <si>
    <t>B439</t>
  </si>
  <si>
    <t>CROMOMICOSIS, NO ESPECIFICADA</t>
  </si>
  <si>
    <t>B440</t>
  </si>
  <si>
    <t>ASPERGILOSIS PULMONAR INVASIVA</t>
  </si>
  <si>
    <t>B441</t>
  </si>
  <si>
    <t>OTRAS ASPERGILOSIS PULMONARES</t>
  </si>
  <si>
    <t>B442</t>
  </si>
  <si>
    <t>ASPERGILOSIS AMIGDALINA</t>
  </si>
  <si>
    <t>B447</t>
  </si>
  <si>
    <t>ASPERGILOSIS DISEMINADA</t>
  </si>
  <si>
    <t>B448</t>
  </si>
  <si>
    <t>OTRAS FORMAS DE ASPERGILOSIS</t>
  </si>
  <si>
    <t>B449</t>
  </si>
  <si>
    <t>ASPERGILOSIS, NO ESPECIFICADA</t>
  </si>
  <si>
    <t>B450</t>
  </si>
  <si>
    <t>CRIPTOCOCOSIS PULMONAR</t>
  </si>
  <si>
    <t>B451</t>
  </si>
  <si>
    <t>CRIPTOCOCOSIS CEREBRAL</t>
  </si>
  <si>
    <t>B452</t>
  </si>
  <si>
    <t>CRIPTOCOCOSIS CUTANEA</t>
  </si>
  <si>
    <t>B453</t>
  </si>
  <si>
    <t>CRIPTOCOCOSIS OSEA</t>
  </si>
  <si>
    <t>B457</t>
  </si>
  <si>
    <t>CRIPTOCOCOSIS DISEMINADA</t>
  </si>
  <si>
    <t>B458</t>
  </si>
  <si>
    <t>OTRAS FORMAS DE CRIPTOCOCOSIS</t>
  </si>
  <si>
    <t>B459</t>
  </si>
  <si>
    <t>CRIPTOCOCOSIS, NO ESPECIFICADA</t>
  </si>
  <si>
    <t>B460</t>
  </si>
  <si>
    <t>MUCORMICOSIS PULMONAR</t>
  </si>
  <si>
    <t>B461</t>
  </si>
  <si>
    <t>MUCORMICOSIS  RINOCEREBRAL</t>
  </si>
  <si>
    <t>B462</t>
  </si>
  <si>
    <t>MUCORMICOSIS GASTROINTESTINAL</t>
  </si>
  <si>
    <t>B463</t>
  </si>
  <si>
    <t>MUCORMICOSIS CUTANEA</t>
  </si>
  <si>
    <t>B464</t>
  </si>
  <si>
    <t>MUCORMICOSIS DISEMINADA</t>
  </si>
  <si>
    <t>B465</t>
  </si>
  <si>
    <t>MUCORMICOSIS, SIN OTRA ESPECIFICACION</t>
  </si>
  <si>
    <t>B468</t>
  </si>
  <si>
    <t>OTRAS CIGOMICOSIS</t>
  </si>
  <si>
    <t>B469</t>
  </si>
  <si>
    <t>CIGOMICOSIS, NO ESPECIFICADA</t>
  </si>
  <si>
    <t>B470</t>
  </si>
  <si>
    <t>EUMICETOMA</t>
  </si>
  <si>
    <t>B471</t>
  </si>
  <si>
    <t>ACTINOMICETOMA</t>
  </si>
  <si>
    <t>B479</t>
  </si>
  <si>
    <t>MICETOMA, NO ESPECIFICADO</t>
  </si>
  <si>
    <t>B480</t>
  </si>
  <si>
    <t>B481</t>
  </si>
  <si>
    <t>RINOSPORIDIOSIS</t>
  </si>
  <si>
    <t>B482</t>
  </si>
  <si>
    <t>ALESQUERIASIS</t>
  </si>
  <si>
    <t>B483</t>
  </si>
  <si>
    <t>GEOTRICOSIS</t>
  </si>
  <si>
    <t>B484</t>
  </si>
  <si>
    <t>PENICILOSIS</t>
  </si>
  <si>
    <t>B487</t>
  </si>
  <si>
    <t>MICOSIS OPORTUNISTAS</t>
  </si>
  <si>
    <t>B488</t>
  </si>
  <si>
    <t>OTRAS MICOSIS ESPECIFICADAS</t>
  </si>
  <si>
    <t>B49</t>
  </si>
  <si>
    <t>MICOSIS, NO ESPECIFICADA</t>
  </si>
  <si>
    <t>B500</t>
  </si>
  <si>
    <t>PALUDISMO DEBIDO A PLASMODIUM FALCIPARUM CON COMPLICACIONES CEREBRALES</t>
  </si>
  <si>
    <t>B508</t>
  </si>
  <si>
    <t>OTRO PALUDISMO GRAVE Y COMPLICADO DEBIDO A PLASMODIUM FALCIPARUM</t>
  </si>
  <si>
    <t>B509</t>
  </si>
  <si>
    <t>PALUDISMO DEBIDO A PLASMODIUM FALCIPARUM, SIN OTRA ESPECIFICACION</t>
  </si>
  <si>
    <t>B510</t>
  </si>
  <si>
    <t>PALUDISMO DEBIDO A PLASMODIUM VIVAX CON RUPTURA ESPLENICA</t>
  </si>
  <si>
    <t>B518</t>
  </si>
  <si>
    <t>PALUDISMO DEBIDO A PLASMODIUM VIVAX CON OTRAS COMPLICACIONES</t>
  </si>
  <si>
    <t>B519</t>
  </si>
  <si>
    <t>PALUDISMO DEBIDO A PLASMODIUM VIVAX, SIN COMPLICACIONES</t>
  </si>
  <si>
    <t>B520</t>
  </si>
  <si>
    <t>PALUDISMO DEBIDO A PLASMODIUM MALARIAE CON NEFROPATIA</t>
  </si>
  <si>
    <t>B528</t>
  </si>
  <si>
    <t>PALUDISMO DEBIDO A PLASMODIUM MALARIAE CON OTRAS COMPLICACIONES</t>
  </si>
  <si>
    <t>B529</t>
  </si>
  <si>
    <t>PALUDISMO DEBIDO A PLASMODIUM MALARIAE, SIN COMPLICACIONES</t>
  </si>
  <si>
    <t>B530</t>
  </si>
  <si>
    <t>PALUDISMO DEBIDO A PLASMODIUM AVALE</t>
  </si>
  <si>
    <t>B531</t>
  </si>
  <si>
    <t>PALUDISMO DEBIDO A PLASMODIOS DE LOS SIMIOS</t>
  </si>
  <si>
    <t>B538</t>
  </si>
  <si>
    <t>OTRO  PALUDISMO CONFIRMADO PARASITOLOGICAMENTE, NO CLASIFICADO EN OTRA PARTE</t>
  </si>
  <si>
    <t>B54</t>
  </si>
  <si>
    <t>PALUDISMO [MALARIA] NO ESPECIFICADO</t>
  </si>
  <si>
    <t>B550</t>
  </si>
  <si>
    <t>LEIISHMANIASIS VISCERAL</t>
  </si>
  <si>
    <t>B551</t>
  </si>
  <si>
    <t>LEISHMANIASIS CUTANEA</t>
  </si>
  <si>
    <t>B552</t>
  </si>
  <si>
    <t>LEISHMANIASIS MUCOCUTANEA</t>
  </si>
  <si>
    <t>B559</t>
  </si>
  <si>
    <t>LEISHMANIASIS, NO ESPECIFICADA</t>
  </si>
  <si>
    <t>B560</t>
  </si>
  <si>
    <t>B561</t>
  </si>
  <si>
    <t>TRIPANOSOMIASIS RHODESIENSE</t>
  </si>
  <si>
    <t>B569</t>
  </si>
  <si>
    <t>TRIPANOSOMIASIS AFRICANA, SIN OTRA ESPECIFICACIÓN</t>
  </si>
  <si>
    <t xml:space="preserve">B570 </t>
  </si>
  <si>
    <t>ENFERMEDAD DE CHAGAS AGUDA QUE AFECTA AL CORAZON (141.2*, 198.1*)</t>
  </si>
  <si>
    <t>B571</t>
  </si>
  <si>
    <t>ENFERMEDAD DE CHAGAS AGUDA QUE NO AFECTA AL CORAZON</t>
  </si>
  <si>
    <t xml:space="preserve">B572 </t>
  </si>
  <si>
    <t>ENFERMEDAD DE CHAGAS (CRONICA)  QUE AFECTA  AL CORAZON (141.2*,198.1*)</t>
  </si>
  <si>
    <t>B573</t>
  </si>
  <si>
    <t>ENFERMEDAD DE CHAGAS (CRONICA) QUE AFECTA AL SISTEMA DIGESTIVO</t>
  </si>
  <si>
    <t>B574</t>
  </si>
  <si>
    <t>ENFERMEDAD DE CHAGAS (CRONICA) QUE AFECTA AL SISTEMA NERVIOSO</t>
  </si>
  <si>
    <t>B575</t>
  </si>
  <si>
    <t>ENFERMEDAD DE CHAGAS (CRONICA) QUE AFECTA OTROS ORGANOS</t>
  </si>
  <si>
    <t xml:space="preserve">B580 </t>
  </si>
  <si>
    <t>OCULOPATIA DEBIDA A TOXOPLASMA</t>
  </si>
  <si>
    <t xml:space="preserve">B581 </t>
  </si>
  <si>
    <t>HEPATITIS DEBIDA  A TOXOPLASMA (K77.0*)</t>
  </si>
  <si>
    <t xml:space="preserve">B582 </t>
  </si>
  <si>
    <t>MENINGOENCEFALITIS DEBIDA A TOXOPLASMA (G05.2*)</t>
  </si>
  <si>
    <t xml:space="preserve">B583 </t>
  </si>
  <si>
    <t>TOXOPLASMOSIS PULMONAR (J17.3*)</t>
  </si>
  <si>
    <t>B588</t>
  </si>
  <si>
    <t>TOXOPLASMOSIS CON OTRO ORGANO AFECTADO</t>
  </si>
  <si>
    <t>B589</t>
  </si>
  <si>
    <t>TOXOPLASMOSIS, NO ESPECIFICADA</t>
  </si>
  <si>
    <t>B59</t>
  </si>
  <si>
    <t>NEUMOCISTOSIS</t>
  </si>
  <si>
    <t>B600</t>
  </si>
  <si>
    <t>BABESIOSIS</t>
  </si>
  <si>
    <t>B601</t>
  </si>
  <si>
    <t>ACANTAMEBIASIS</t>
  </si>
  <si>
    <t>B602</t>
  </si>
  <si>
    <t>NAEGLERIASIS</t>
  </si>
  <si>
    <t>B608</t>
  </si>
  <si>
    <t>OTRAS ENFERMEDADES ESPECIFICADAS DEBIDAS A PROTOZARIOS</t>
  </si>
  <si>
    <t>B64</t>
  </si>
  <si>
    <t>ENFERMEDAD DEBIDA A PROTOZOARIOS, NO ESPECIFICADA</t>
  </si>
  <si>
    <t>B650</t>
  </si>
  <si>
    <t>ESQUISTOSOMIASIS DEBIDA A SCHISTOSOMA HAEMATOBIUM [ESQUISTOSOMIASIS URINARIA]</t>
  </si>
  <si>
    <t>B651</t>
  </si>
  <si>
    <t>ESQUISTOSOMIASIS DEBIDA A SCHISTOSOMA MANSONI [ESQUISTOSOMIASIS INTESTINAL]</t>
  </si>
  <si>
    <t>B652</t>
  </si>
  <si>
    <t>ESQUISTOSOMIASIS DEBIDA A SCHISTOSOMA JAPONICUM</t>
  </si>
  <si>
    <t>B653</t>
  </si>
  <si>
    <t>DERMATITIS POR CERCARIAS</t>
  </si>
  <si>
    <t>B658</t>
  </si>
  <si>
    <t>B659</t>
  </si>
  <si>
    <t>ESQUISTOSOMIASIS, NO ESPECIFICADA</t>
  </si>
  <si>
    <t>B660</t>
  </si>
  <si>
    <t>OPISTORQUIASIS</t>
  </si>
  <si>
    <t>B661</t>
  </si>
  <si>
    <t>CLONORQUIASIS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</si>
  <si>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</si>
  <si>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</si>
  <si>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</si>
  <si>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</si>
  <si>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</si>
  <si>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</si>
  <si>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</si>
  <si>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</si>
  <si>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</si>
  <si>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OTRAS INFECCIONES ESPECIFICADAS DEBIDAS A TREMATODOS</t>
  </si>
  <si>
    <t>B669</t>
  </si>
  <si>
    <t>INFECCION DEBIDA A TREMATODOS, NO ESPECIFICADA</t>
  </si>
  <si>
    <t>B670</t>
  </si>
  <si>
    <t>INFECCION DEL HIGADO DEBIDA A ECHINOCOCCUS GRANULOSUS</t>
  </si>
  <si>
    <t>B671</t>
  </si>
  <si>
    <t>INFECCION DEL PULMON  DEBIDA A ECHINOCOCCUS GRANULOSUS</t>
  </si>
  <si>
    <t>B672</t>
  </si>
  <si>
    <t>INFECCION DE HUESO DEBIDA A ECHINOCOCCUS GRANULOSUS</t>
  </si>
  <si>
    <t>B673</t>
  </si>
  <si>
    <t>INFECCION DE OTRO ORGANO Y DE SITIOS MULTIPLES DEBIDA A ECHINOCOCCUS GRANULOSUS</t>
  </si>
  <si>
    <t>B674</t>
  </si>
  <si>
    <t>INFECCION DEBIDA  A ECHINOCOCCUS GRANULOSUS, SIN OTRA ESPECIFICACION</t>
  </si>
  <si>
    <t>B675</t>
  </si>
  <si>
    <t>INFECCION DEL HIGADO DEBIDA A ECHINOCOCCUS MULTILOCULARIS</t>
  </si>
  <si>
    <t>B676</t>
  </si>
  <si>
    <t>INFECCION DE OTRO ORGANO Y DE SITIOS MULTIPLES DEBIDA A ECHINOCOCCUS MULTILOCULARIS</t>
  </si>
  <si>
    <t>B677</t>
  </si>
  <si>
    <t>INFECCION DEBIDA A ECHINOCOCCUS MULTILOCULARIS, SIN OTRA ESPECIFICACION</t>
  </si>
  <si>
    <t>B678</t>
  </si>
  <si>
    <t>EQUINOCOCOSIS DEL HIGADO, NO ESPECIFICADA</t>
  </si>
  <si>
    <t>B679</t>
  </si>
  <si>
    <t>EQUINOCOCOSIS, OTRA Y LA NO ESPECIFICADA</t>
  </si>
  <si>
    <t>B680</t>
  </si>
  <si>
    <t>TENIASIS DEBIDA A TAENIA SOLIUM</t>
  </si>
  <si>
    <t>B681</t>
  </si>
  <si>
    <t>INFECCION DEBIDA A TAENIA SAGINATA</t>
  </si>
  <si>
    <t>B689</t>
  </si>
  <si>
    <t>TENIASIS, NO ESPECIFICADA</t>
  </si>
  <si>
    <t>B690</t>
  </si>
  <si>
    <t>CISTICERCOSIS DEL SISTEMA NERVIOSO CENTRAL</t>
  </si>
  <si>
    <t>B691</t>
  </si>
  <si>
    <t>CISTICERCOSIS DEL OJO</t>
  </si>
  <si>
    <t>B698</t>
  </si>
  <si>
    <t>CISTICERCOSIS DE OTROS SITIOS</t>
  </si>
  <si>
    <t>B699</t>
  </si>
  <si>
    <t>CISTICERCOSIS, NO ESPECIFICADA</t>
  </si>
  <si>
    <t>B700</t>
  </si>
  <si>
    <t>B701</t>
  </si>
  <si>
    <t>ESPARGANOSIS</t>
  </si>
  <si>
    <t>B710</t>
  </si>
  <si>
    <t>HIMENOLEPIASIS</t>
  </si>
  <si>
    <t>B711</t>
  </si>
  <si>
    <t>DIPILIDIASIS</t>
  </si>
  <si>
    <t>B718</t>
  </si>
  <si>
    <t>OTRAS INFECCIONES DEBIDAS A CESTODOS ESPECIFICADAS</t>
  </si>
  <si>
    <t>B719</t>
  </si>
  <si>
    <t>INFECCION DEBIDA A CESTODOS, NO  ESPECIFICADA</t>
  </si>
  <si>
    <t>B72</t>
  </si>
  <si>
    <t>B73</t>
  </si>
  <si>
    <t>B740</t>
  </si>
  <si>
    <t>FILARIASIS DEBIDA A WUCHERERIA BANCROFTI</t>
  </si>
  <si>
    <t>B741</t>
  </si>
  <si>
    <t>FILARIASIS DEBIDA A BRUGIA MALAYI</t>
  </si>
  <si>
    <t>B742</t>
  </si>
  <si>
    <t>FILARIASIS DEBIDA A BRUGIA TIMORI</t>
  </si>
  <si>
    <t>B743</t>
  </si>
  <si>
    <t>B744</t>
  </si>
  <si>
    <t>MANSONELIASIS</t>
  </si>
  <si>
    <t>B748</t>
  </si>
  <si>
    <t>OTRAS FILARIASIS</t>
  </si>
  <si>
    <t>B749</t>
  </si>
  <si>
    <t>FILARIASIS, NO ESPECIFICADA</t>
  </si>
  <si>
    <t>B75</t>
  </si>
  <si>
    <t>B760</t>
  </si>
  <si>
    <t>ANQUILOSTOMIASIS</t>
  </si>
  <si>
    <t>B761</t>
  </si>
  <si>
    <t>NECATORIASIS</t>
  </si>
  <si>
    <t>B768</t>
  </si>
  <si>
    <t>OTRAS ENFERMEDADES DEBIDAS A ANQUILOSTOMAS</t>
  </si>
  <si>
    <t>B769</t>
  </si>
  <si>
    <t>ENFERMEDAD DEBIDA A ANQUILOSTOMAS, NO ESPECIFICADA</t>
  </si>
  <si>
    <t>B770</t>
  </si>
  <si>
    <t>ASCARIASIS CON COMPLICACIONES INTESTINALES</t>
  </si>
  <si>
    <t>B778</t>
  </si>
  <si>
    <t>ASCARIASIS CON OTRAS COMPLICACIONES</t>
  </si>
  <si>
    <t>B779</t>
  </si>
  <si>
    <t>ASCARIASIS, NO ESPECIFICADA</t>
  </si>
  <si>
    <t>B780</t>
  </si>
  <si>
    <t>ESTRONGILOIDIASIS INTESTINAL</t>
  </si>
  <si>
    <t>B781</t>
  </si>
  <si>
    <t>ESTRONGILOIDIASIS CUTANEA</t>
  </si>
  <si>
    <t>B787</t>
  </si>
  <si>
    <t>ESTRONGILOIDIASIS DISEMINADA</t>
  </si>
  <si>
    <t>B789</t>
  </si>
  <si>
    <t>ESTRONGILOIDIASIS, NO ESPECIFICADA</t>
  </si>
  <si>
    <t>B79</t>
  </si>
  <si>
    <t>B80</t>
  </si>
  <si>
    <t>B810</t>
  </si>
  <si>
    <t>B811</t>
  </si>
  <si>
    <t>CAPILARIASIS INTESTINAL</t>
  </si>
  <si>
    <t>B812</t>
  </si>
  <si>
    <t>TRICOESTRONGILIASIS</t>
  </si>
  <si>
    <t>B813</t>
  </si>
  <si>
    <t>ANGIOESTRONGILIASIS INTESTINAL</t>
  </si>
  <si>
    <t>B814</t>
  </si>
  <si>
    <t>B818</t>
  </si>
  <si>
    <t>OTRAS HELMINTIASIS INTESTINALES ESPECIFICADAS</t>
  </si>
  <si>
    <t>B820</t>
  </si>
  <si>
    <t>HELMINTIASIS INTESTINAL, SIN OTRA ESPECIFICACION</t>
  </si>
  <si>
    <t>B829</t>
  </si>
  <si>
    <t>PARASITOSIS INTESTINAL, SIN OTRA ESPECIFICACION</t>
  </si>
  <si>
    <t>B830</t>
  </si>
  <si>
    <t>LARVA MIGRANS VISCERAL</t>
  </si>
  <si>
    <t>B831</t>
  </si>
  <si>
    <t>GNATOSTOMIASIS</t>
  </si>
  <si>
    <t>B832</t>
  </si>
  <si>
    <t>ANGIOESTRONGILIASIS DEBIDA A PARASTRONGYLUS CANTONENSIS</t>
  </si>
  <si>
    <t>B833</t>
  </si>
  <si>
    <t>SINGAMIASIS</t>
  </si>
  <si>
    <t>B834</t>
  </si>
  <si>
    <t>HIRUDINIASIS INTERNA</t>
  </si>
  <si>
    <t>B838</t>
  </si>
  <si>
    <t>OTRAS HELMINTIASIS ESPECIFICADAS</t>
  </si>
  <si>
    <t>B839</t>
  </si>
  <si>
    <t>HELMINTIASIS, NO ESPECIFICADA</t>
  </si>
  <si>
    <t>B850</t>
  </si>
  <si>
    <t>PEDICULOSIS DEBIDA A PEDICULUS HUMANUS CAPITIS</t>
  </si>
  <si>
    <t>B851</t>
  </si>
  <si>
    <t>PEDICULOSIS DEBIDA A PEDICULUS HUMANUS CORPORIS</t>
  </si>
  <si>
    <t>B852</t>
  </si>
  <si>
    <t>PEDICULOSIS, SIN OTRA ESPECIFICACION</t>
  </si>
  <si>
    <t>B853</t>
  </si>
  <si>
    <t>PHTHIRIASIS</t>
  </si>
  <si>
    <t>B854</t>
  </si>
  <si>
    <t>PEDICULOSIS Y PHTHIRIASIS MIXTAS</t>
  </si>
  <si>
    <t>B86</t>
  </si>
  <si>
    <t>B870</t>
  </si>
  <si>
    <t>MIASIS CUTANEA</t>
  </si>
  <si>
    <t>B871</t>
  </si>
  <si>
    <t>MIASIS EN HERIDAS</t>
  </si>
  <si>
    <t>B872</t>
  </si>
  <si>
    <t>MIASIS OCULAR</t>
  </si>
  <si>
    <t>B873</t>
  </si>
  <si>
    <t>MIASIS NASOFARINGEA</t>
  </si>
  <si>
    <t>B874</t>
  </si>
  <si>
    <t>MIASIS AURAL</t>
  </si>
  <si>
    <t>B878</t>
  </si>
  <si>
    <t>MIASIS DE OTROS SITIOS</t>
  </si>
  <si>
    <t>B879</t>
  </si>
  <si>
    <t>MIASIS, NO ESPECIFICADA</t>
  </si>
  <si>
    <t>B880</t>
  </si>
  <si>
    <t>B881</t>
  </si>
  <si>
    <t>TUNGIASIS [INFECCION DEBIDA A PULGA DE ARENA]</t>
  </si>
  <si>
    <t>B882</t>
  </si>
  <si>
    <t>OTRAS INFESTACIONES DEBIDAS A ARTROPODOS</t>
  </si>
  <si>
    <t>B883</t>
  </si>
  <si>
    <t>HIRUDINIASIS EXTERNA</t>
  </si>
  <si>
    <t>B888</t>
  </si>
  <si>
    <t>OTRAS INFESTACIONES ESPECIFICAS</t>
  </si>
  <si>
    <t>B889</t>
  </si>
  <si>
    <t>INFESTACION, NO ESPECIFICADA</t>
  </si>
  <si>
    <t>B89</t>
  </si>
  <si>
    <t>ENFERMEDAD PARASITARIA, NO ESPECIFICADA</t>
  </si>
  <si>
    <t>B900</t>
  </si>
  <si>
    <t>SECUELAS DE TUBERCULOSIS DEL SISTEMA NERVIOSO CENTRAL</t>
  </si>
  <si>
    <t>B901</t>
  </si>
  <si>
    <t>SECUELAS DE TUBERCULOSIS GENITOURINARIA</t>
  </si>
  <si>
    <t>B902</t>
  </si>
  <si>
    <t>SECUELAS DE TUBERCULOSIS DE HUESOS Y ARTICULACIONES</t>
  </si>
  <si>
    <t>B908</t>
  </si>
  <si>
    <t>SECUELAS DE TUBERCULOSIS DE OTROS ORGANOS ESPECIFICADOS</t>
  </si>
  <si>
    <t>B909</t>
  </si>
  <si>
    <t>SECUELAS DE TUBERCULOSIS RESPIRATORIA Y DE TUBERCULOSIS NO ESPECIFICADA</t>
  </si>
  <si>
    <t>B91</t>
  </si>
  <si>
    <t>SECUELAS DE POLIOMIELITIS</t>
  </si>
  <si>
    <t>B92</t>
  </si>
  <si>
    <t>SECUELAS DE LEPRA</t>
  </si>
  <si>
    <t>B940</t>
  </si>
  <si>
    <t>SECUELAS DE TRACOMA</t>
  </si>
  <si>
    <t>B941</t>
  </si>
  <si>
    <t>SECUELAS DE ENCEFALITIS VIRAL</t>
  </si>
  <si>
    <t>B942</t>
  </si>
  <si>
    <t>SECUELAS DE HEPATITIS VIRAL</t>
  </si>
  <si>
    <t>B948</t>
  </si>
  <si>
    <t>SECUELAS DE OTRAS ENFERMEDADES INFECCIOSAS Y PARASITARIAS ESPECIFICADAS</t>
  </si>
  <si>
    <t>B949</t>
  </si>
  <si>
    <t>SECUELAS DE ENFERMEDADES INFECCIOSAS Y PARASITARIAS NO ESPECIFICADAS</t>
  </si>
  <si>
    <t>B950</t>
  </si>
  <si>
    <t>ESTREPTOCOCO, GRUPO A, COMO CAUSA DE ENFERMEDADES CLASIFICADAS EN OTROS CAPITULOS</t>
  </si>
  <si>
    <t>B951</t>
  </si>
  <si>
    <t>ESTREPTOCOCO, GRUPO B, COMO CAUSA DE ENFERMEDADES CLASIFICADAS EN OTROS CAPITULOS</t>
  </si>
  <si>
    <t>B952</t>
  </si>
  <si>
    <t>ESTREPTOCOCO, GRUPO D, COMO CAUSA DE ENFERMEDADES CLASIFICADAS EN OTROS CAPITULOS</t>
  </si>
  <si>
    <t>B953</t>
  </si>
  <si>
    <t>STREPTOCOCCUS PNEUMONIAE COMO CAUSA DE ENFERMEDADES CLASIFICADAS EN OTROS CAPITULOS</t>
  </si>
  <si>
    <t>B954</t>
  </si>
  <si>
    <t>OTROS STREPTOCOCOS COMO CAUSA DE ENFERMEDADES CLASIFICADAS EN OTROS CAPITULOS</t>
  </si>
  <si>
    <t>B955</t>
  </si>
  <si>
    <t>ESTREPTOCOCO NO ESPECIFICADO COMO CAUSA DE ENFERMEDADES CLASIFICADAS EN OTROS CAPITULOS</t>
  </si>
  <si>
    <t>B956</t>
  </si>
  <si>
    <t>STAPHYLOCOCCUS AUREUS COMO CAUSA DE ENFERMEDADES CLASIFICADAS EN OTROS CAPITULOS</t>
  </si>
  <si>
    <t>B957</t>
  </si>
  <si>
    <t>OTROS ESTAFILOCOCOS COMO CAUSA DE ENFERMEDADES CLASIFICADAS EN OTROS CAPITULOS</t>
  </si>
  <si>
    <t>B958</t>
  </si>
  <si>
    <t>ESTAFILOCOCO NO ESPECIFICADO, COMO CAUSA DE ENFERMEDADES CLASIFICADAS EN OTROS CAPITULOS</t>
  </si>
  <si>
    <t>B960</t>
  </si>
  <si>
    <t>MYCOPLASMA PNEUMONIAE [M. PNEUMONIAE] COMO CAUSA DE ENFERMEDADES CLASIFICADAS EN OTROS CAPITULOS</t>
  </si>
  <si>
    <t>B961</t>
  </si>
  <si>
    <t>KLEBSIELLA PNEUMONIAE [K. PNEUMONIAE] COMO CAUSA DE ENFERMEDADES CLASIFICADAS EN OTROS CAPITULOS</t>
  </si>
  <si>
    <t>B962</t>
  </si>
  <si>
    <t>ESCHERICHIA COLI [E. COLI] COMO CAUSA DE ENFERMEDADES CLASIFICADAS EN OTROS CAPITULOS</t>
  </si>
  <si>
    <t>B963</t>
  </si>
  <si>
    <t>HAEMOPHILUS INFLUENZAE [H. INFLUENZAE] COMO CAUSA DE ENFERMEDADES CLASIFICADAS EN OTROS CAPITULOS</t>
  </si>
  <si>
    <t>B964</t>
  </si>
  <si>
    <t>PROTEUS (MIRABILIS) (MORGANII) COMO CAUSA DE ENFERMEDADES CLASIFICADAS EN OTROS CAPITULOS</t>
  </si>
  <si>
    <t>B965</t>
  </si>
  <si>
    <t>PSEUDOMONAS (AERUGINOSA) (MALLEI) (PSEUDOMALLEI) COMO CAUSA DE ENFERMEDADES CLASIFICADAS  EN OTROS CAPITULOS</t>
  </si>
  <si>
    <t>B966</t>
  </si>
  <si>
    <t>BACILLUS FRAGILIS [B. FRAGILIS] COMO CAUSA DE ENFERMEDADES CLASIFICADAS EN OTROS CAPITULOS</t>
  </si>
  <si>
    <t>B967</t>
  </si>
  <si>
    <t>CLOSTRIDIUM PERFRINGENS [C. PERFRINGENS] COMO CAUSA DE ENFERMEDADES CLASIFICADAS EN OTROS CAPITULOS</t>
  </si>
  <si>
    <t>B968</t>
  </si>
  <si>
    <t>OTROS AGENTES BACTERIANOS ESPECIFICADOS COMO CAUSA DE ENFERMEDADES CLASIFICADAS EN OTROS CAPITULOS</t>
  </si>
  <si>
    <t>B970</t>
  </si>
  <si>
    <t>ADENOVIRUS COMO CAUSA DE ENFERMEDADES CLASIFICADAS EN OTROS CAPITULOS</t>
  </si>
  <si>
    <t>B971</t>
  </si>
  <si>
    <t>ENTEROVIRUS COMO CAUSA DE ENFERMEDADES CLASIFICADAS EN OTROS CAPITULOS</t>
  </si>
  <si>
    <t>B972</t>
  </si>
  <si>
    <t>CORONAVIRUS COMO CAUSA DE ENFERMEDADES CLASIFICADAS EN OTROS CAPITULOS</t>
  </si>
  <si>
    <t>B973</t>
  </si>
  <si>
    <t>RETROVIRUS COMO CAUSA DE ENFERMEDADES CLASIFICADAS EN OTROS CAPITULOS</t>
  </si>
  <si>
    <t>B974</t>
  </si>
  <si>
    <t>VIRUS SINCICIAL RESPIRATORIO COMO CAUSA DE ENFERMEDADES CLASIFICADAS EN OTROS CAPITULOS</t>
  </si>
  <si>
    <t>B975</t>
  </si>
  <si>
    <t>REOVIRUS COMO CAUSA DE ENFERMEDADES CLASIFICADAS EN OTROS CAPITULOS</t>
  </si>
  <si>
    <t>B976</t>
  </si>
  <si>
    <t>PARVOVIRUS COMO CAUSA DE ENFERMEDADES CLASIFICADAS EN OTROS CAPITULOS</t>
  </si>
  <si>
    <t>B977</t>
  </si>
  <si>
    <t>PAPILOMAVIRUS COMO CAUSA DE ENFERMEDADES CLASIFICADAS EN OTROS CAPITULOS</t>
  </si>
  <si>
    <t>B978</t>
  </si>
  <si>
    <t>OTROS AGENTES VIRALES COMO CAUSA DE ENFERMEDADES CLASIFICADAS EN OTROS CAPITULOS</t>
  </si>
  <si>
    <t>B99</t>
  </si>
  <si>
    <t>OTRAS ENFERMEDADES INFECCIOSAS Y LAS NO ESPECIFICADAS</t>
  </si>
  <si>
    <t>C000</t>
  </si>
  <si>
    <t>TUMOR MALIGNO DEL LABIO SUPERIOR, CARA EXTERNA</t>
  </si>
  <si>
    <t>C001</t>
  </si>
  <si>
    <t>TUMOR MALIGNO DEL LABIO INFERIOR, CARA EXTERNA</t>
  </si>
  <si>
    <t>C002</t>
  </si>
  <si>
    <t>TUMOR MALIGNO DEL LABIO, CARA EXTERNA, SIN OTRA ESPECIFICACIÓN</t>
  </si>
  <si>
    <t>C003</t>
  </si>
  <si>
    <t>TUMOR MALIGNO DEL LABIO SUPERIOR, CARA INTERNA</t>
  </si>
  <si>
    <t>C004</t>
  </si>
  <si>
    <t>TUMOR MALIGNO DEL LABIO INFERIOR, CARA INTERNA</t>
  </si>
  <si>
    <t>C005</t>
  </si>
  <si>
    <t>TUMOR MALIGNO DEL LABIO, CARA INTERNA, SIN OTRA ESPECIFICACION</t>
  </si>
  <si>
    <t>C006</t>
  </si>
  <si>
    <t>TUMOR MALIGNO DE LA COMISURA LABIAL</t>
  </si>
  <si>
    <t>C008</t>
  </si>
  <si>
    <t>LESION DE SITIOS CONTIGUOS DEL LABIO</t>
  </si>
  <si>
    <t>C009</t>
  </si>
  <si>
    <t>TUMOR MALIGNO DEL LABIO, PARTE NO ESPECIFICADA</t>
  </si>
  <si>
    <t>C01</t>
  </si>
  <si>
    <t>TUMOR MALIGNO DE LA BASE DE LA LENGUA</t>
  </si>
  <si>
    <t>C020</t>
  </si>
  <si>
    <t>TUMOR MALIGNO DE LA CARA DORSAL DE LA LENGUA</t>
  </si>
  <si>
    <t>C021</t>
  </si>
  <si>
    <t>TUMOR MALIGNO DEL BORDE DE LA LENGUA</t>
  </si>
  <si>
    <t>C022</t>
  </si>
  <si>
    <t>TUMOR MALIGNO DE LA CARA VENTRAL DE LA LENGUA</t>
  </si>
  <si>
    <t>C023</t>
  </si>
  <si>
    <t>TUMOR MALIGNO DE LOS DOS TERCIOS ANTERIORES DE LA LENGUA, PARTE NO ESPECIFICADA</t>
  </si>
  <si>
    <t>C024</t>
  </si>
  <si>
    <t>TUMOR MALIGNO DE LA AMIGDALA LINGUAL</t>
  </si>
  <si>
    <t>C028</t>
  </si>
  <si>
    <t>LESION DE SITIOS CONTIGUOS DE LA LENGUA</t>
  </si>
  <si>
    <t>C029</t>
  </si>
  <si>
    <t>TUMOR MALIGNO DE LA LENGUA, PARTE NO ESPECIFICADA</t>
  </si>
  <si>
    <t>C030</t>
  </si>
  <si>
    <t>TUMOR MALIGNO DE LA ENCIA SUPERIOR</t>
  </si>
  <si>
    <t>C031</t>
  </si>
  <si>
    <t>TUMOR MALIGNO DE LA ENCIA INFERIOR</t>
  </si>
  <si>
    <t>C039</t>
  </si>
  <si>
    <t>TUMOR MALIGNO DE LA ENCIA, PARTE NO ESPECIFICADA</t>
  </si>
  <si>
    <t>C040</t>
  </si>
  <si>
    <t>TUMOR MALIGNO DE LA PARTE ANTERIOR DEL PISO DE LA BOCA</t>
  </si>
  <si>
    <t>C041</t>
  </si>
  <si>
    <t>TUMOR MALIGNO DE LA PARTE LATERAL DEL PISO DE LA BOCA</t>
  </si>
  <si>
    <t>C048</t>
  </si>
  <si>
    <t>LESION DE SITIOS CONTIGUOS DEL PISO DE LA BOCA</t>
  </si>
  <si>
    <t>C049</t>
  </si>
  <si>
    <t>TUMOR MALIGNO DEL PISO DE LA BOCA, PARTE NO ESPECIFICADA</t>
  </si>
  <si>
    <t>C050</t>
  </si>
  <si>
    <t>TUMOR MALIGNO DEL PALADAR DURO</t>
  </si>
  <si>
    <t>C051</t>
  </si>
  <si>
    <t>TUMOR MALIGNO DEL PALADAR BLANDO</t>
  </si>
  <si>
    <t>C052</t>
  </si>
  <si>
    <t>TUMOR MALIGNO DE LA UVULA</t>
  </si>
  <si>
    <t>C058</t>
  </si>
  <si>
    <t>LESION DE SITIOS CONTIGUOS DEL PALADAR</t>
  </si>
  <si>
    <t>C059</t>
  </si>
  <si>
    <t>TUMOR MALIGNO DEL PALADAR, PARTE NO ESPECIFICADA</t>
  </si>
  <si>
    <t>C060</t>
  </si>
  <si>
    <t>TUMOR MALIGNO DE LA MUCOSA DE LA MEJILLA</t>
  </si>
  <si>
    <t>C061</t>
  </si>
  <si>
    <t>TUMOR MALIGNO DEL VESTIBULO DE LA BOCA</t>
  </si>
  <si>
    <t>C062</t>
  </si>
  <si>
    <t>TUMOR MALIGNO DEL AREA RETROMOLAR</t>
  </si>
  <si>
    <t>C068</t>
  </si>
  <si>
    <t>LESION DE SITIOS CONTIGUOS DE OTRAS PARTES Y DE LAS NO ESPECIFICADAS DE LA BOCA</t>
  </si>
  <si>
    <t>C069</t>
  </si>
  <si>
    <t>TUMOR MALIGNO DE LA BOCA, PARTE NO ESPECIFICADA</t>
  </si>
  <si>
    <t>C07</t>
  </si>
  <si>
    <t>TUMOR MALIGNO DE LA GLANDULA PAROTIDA</t>
  </si>
  <si>
    <t>C080</t>
  </si>
  <si>
    <t>TUMOR MALIGNO DE LA GLANDULA SUBMAXILAR</t>
  </si>
  <si>
    <t>C081</t>
  </si>
  <si>
    <t>TUMOR MALIGNO DE LA GLANDULA SUBLINGUAL</t>
  </si>
  <si>
    <t>C088</t>
  </si>
  <si>
    <t>LESION DE SITIOS CONTIGUOS DE LAS GLANDULAS SALIVALES MAYORES</t>
  </si>
  <si>
    <t>C089</t>
  </si>
  <si>
    <t>TUMOR MALIGNO DE GLANDULA SALIVAL MAYOR, NO ESPECIFICADA</t>
  </si>
  <si>
    <t>C090</t>
  </si>
  <si>
    <t>TUMOR MALIGNO DE LA FOSA AMIGDALINA</t>
  </si>
  <si>
    <t>C091</t>
  </si>
  <si>
    <t>TUMOR MALIGNO DEL PILAR AMIGDALINO (ANTERIOR) (POSTERIOR)</t>
  </si>
  <si>
    <t>C098</t>
  </si>
  <si>
    <t>LESION DE SITIOS CONTIGUOS DE LA AMIGDALA</t>
  </si>
  <si>
    <t>C099</t>
  </si>
  <si>
    <t>TUMOR MALIGNO DE LA AMIGDALA, PARTE NO ESPECIFICADA</t>
  </si>
  <si>
    <t>C100</t>
  </si>
  <si>
    <t>TUMOR MALIGNO DE LA VALECULA</t>
  </si>
  <si>
    <t>C101</t>
  </si>
  <si>
    <t>TUMOR MALIGNO DE LA CARA ANTERIOR DE LA EPIGLOTIS</t>
  </si>
  <si>
    <t>C102</t>
  </si>
  <si>
    <t>TUMOR MALIGNO DE LA PARED LATERAL DE LA OROFARINGE</t>
  </si>
  <si>
    <t>C103</t>
  </si>
  <si>
    <t>TUMOR MALIGNO DE LA PARED POSTERIOR DE LA OROFARINGE</t>
  </si>
  <si>
    <t>C104</t>
  </si>
  <si>
    <t>TUMOR MALIGNO DE LA HENDIDURA BRANQUIAL</t>
  </si>
  <si>
    <t>C108</t>
  </si>
  <si>
    <t>LESION DE SITIOS CONTIGUOS DE LA OROFARINGE</t>
  </si>
  <si>
    <t>C109</t>
  </si>
  <si>
    <t>TUMOR MALIGNO DE LA OROFARINGE, PARTE NO ESPECIFICADA</t>
  </si>
  <si>
    <t>C110</t>
  </si>
  <si>
    <t>TUMOR MALIGNO DE LA PARED SUPERIOR DE LA NASOFARINGE</t>
  </si>
  <si>
    <t>C111</t>
  </si>
  <si>
    <t>TUMOR MALIGNO DE LA PARED POSTERIOR DE LA NASOFARINGE</t>
  </si>
  <si>
    <t>C112</t>
  </si>
  <si>
    <t>TUMOR MALIGNO DE LA PARED LATERAL DE LA NASOFARINGE</t>
  </si>
  <si>
    <t>C113</t>
  </si>
  <si>
    <t>TUMOR MALIGNO DE LA PARED ANTERIOR DE LA NASOFARINGE</t>
  </si>
  <si>
    <t>C118</t>
  </si>
  <si>
    <t>LESION DE SITIOS CONTIGUOS DE LA NASOFARINGE</t>
  </si>
  <si>
    <t>C119</t>
  </si>
  <si>
    <t>TUMOR MALIGNO DE LA NASOFARINGE, PARTE NO ESPECIFICADA</t>
  </si>
  <si>
    <t>C12</t>
  </si>
  <si>
    <t>TUMOR MALIGNO DEL SENO PIRIFORME</t>
  </si>
  <si>
    <t>C130</t>
  </si>
  <si>
    <t>TUMOR MALIGNO DE LA REGION POSTCRICOIDEA</t>
  </si>
  <si>
    <t>C131</t>
  </si>
  <si>
    <t>TUMOR MALIGNO DEL PLIEGUE ARITENOEPIGLOTICO, CARA HIPOFARINGEA</t>
  </si>
  <si>
    <t>C132</t>
  </si>
  <si>
    <t>TUMOR MALIGNO DE LA PARED POSTERIOR DE LA HIPOFARINGE</t>
  </si>
  <si>
    <t>C138</t>
  </si>
  <si>
    <t>LESION DE SITIOS CONTIGUOS DE LA HIPOFARINGE</t>
  </si>
  <si>
    <t>C139</t>
  </si>
  <si>
    <t>TUMOR MALIGNO DE LA HIPOFARINGE, PARTE NO ESPECIFICADA</t>
  </si>
  <si>
    <t>C140</t>
  </si>
  <si>
    <t>TUMOR MALIGNO DE LA FARINGE, PARTE NO ESPECIFICADA</t>
  </si>
  <si>
    <t>C142</t>
  </si>
  <si>
    <t>TUMOR MALIGNO DEL ANILLO DE WALDEYER</t>
  </si>
  <si>
    <t>C148</t>
  </si>
  <si>
    <t>LESION DE SITIOS CONTIGUOS DEL LABIO, DE LA CAVIDAD BUCAL Y DE LA LARINGE</t>
  </si>
  <si>
    <t>C150</t>
  </si>
  <si>
    <t>TUMOR MALIGNO DEL ESOFAGO, PORCION CERVICAL</t>
  </si>
  <si>
    <t>C151</t>
  </si>
  <si>
    <t>TUMOR MALIGNO DEL ESOFAGO, PORCION TORACICA</t>
  </si>
  <si>
    <t>C152</t>
  </si>
  <si>
    <t>TUMOR MALIGNO DEL ESOFAGO, PORCION ABDOMINAL</t>
  </si>
  <si>
    <t>C153</t>
  </si>
  <si>
    <t>TUMOR MALIGNO DEL TERCIO SUPERIOR  DEL ESOFAGO</t>
  </si>
  <si>
    <t>C154</t>
  </si>
  <si>
    <t>TUMOR MALIGNO DEL TERCIO MEDIO DEL ESOFAGO</t>
  </si>
  <si>
    <t>C155</t>
  </si>
  <si>
    <t>TUMOR MALIGNO DEL TERCIO INFERIOR DEL ESOFAGO</t>
  </si>
  <si>
    <t>C158</t>
  </si>
  <si>
    <t>LESION DE SITIOS CONTIGUOS DEL ESOFAGO</t>
  </si>
  <si>
    <t>C159</t>
  </si>
  <si>
    <t>TUMOR MALIGNO DEL ESOFAGO, PARTE NO ESPECIFICADA</t>
  </si>
  <si>
    <t>C160</t>
  </si>
  <si>
    <t>TUMOR MALIGNO DEL CARDIAS</t>
  </si>
  <si>
    <t>C161</t>
  </si>
  <si>
    <t>TUMOR MALIGNO DEL FUNDUS GASTRICO</t>
  </si>
  <si>
    <t>C162</t>
  </si>
  <si>
    <t>TUMOR MALIGNO DEL CUERPO DEL ESTOMAGO</t>
  </si>
  <si>
    <t>C163</t>
  </si>
  <si>
    <t>TUMOR MALIGNO DEL ANTRO PILORICO</t>
  </si>
  <si>
    <t>C164</t>
  </si>
  <si>
    <t>TUMOR MALIGNO DEL PILORO</t>
  </si>
  <si>
    <t>C165</t>
  </si>
  <si>
    <t>TUMOR MALIGNO DE LA CURVATURA MENOR DEL ESTOMAGO, SIN OTRA ESPECIFICACION</t>
  </si>
  <si>
    <t>C166</t>
  </si>
  <si>
    <t>TUMOR MALIGNO DE LA CURVATURA MAYOR DEL ESTOMAGO, SIN OTRA ESPECIFICACION</t>
  </si>
  <si>
    <t>C168</t>
  </si>
  <si>
    <t>LESION DE SITIOS CONTIGUOS DEL ESTOMAGO</t>
  </si>
  <si>
    <t>C169</t>
  </si>
  <si>
    <t>TUMOR MALIGNO DEL ESTOMAGO, PARTE NO ESPECIFICADA</t>
  </si>
  <si>
    <t>C170</t>
  </si>
  <si>
    <t>TUMOR MALIGNO DEL  DUODENO</t>
  </si>
  <si>
    <t>C171</t>
  </si>
  <si>
    <t>TUMOR MALIGNO DEL YEYUNO</t>
  </si>
  <si>
    <t>C172</t>
  </si>
  <si>
    <t>TUMOR MALIGNO DEL ILEON</t>
  </si>
  <si>
    <t>C173</t>
  </si>
  <si>
    <t>TUMOR MALIGNO DEL DIVERTICULO DE MECKEL</t>
  </si>
  <si>
    <t>C178</t>
  </si>
  <si>
    <t>TUMOR MALIGNO DEL LESION DE SITIOS CONTIGUOS DEL INTESTINO DELGADO</t>
  </si>
  <si>
    <t>C179</t>
  </si>
  <si>
    <t>TUMOR MALIGNO DEL INTESTINO DELGADO, PARTE NO ESPECIFICADA</t>
  </si>
  <si>
    <t>C180</t>
  </si>
  <si>
    <t>TUMOR MALIGNO DEL CIEGO</t>
  </si>
  <si>
    <t>C181</t>
  </si>
  <si>
    <t>TUMOR MALIGNO DEL APENDICE</t>
  </si>
  <si>
    <t>C182</t>
  </si>
  <si>
    <t>TUMOR MALIGNO DEL COLON ASCENDENTE</t>
  </si>
  <si>
    <t>C183</t>
  </si>
  <si>
    <t>TUMOR MALIGNO DEL ANGULO HEPATICO</t>
  </si>
  <si>
    <t>C184</t>
  </si>
  <si>
    <t>TUMOR MALIGNO DEL COLON TRANSVERSO</t>
  </si>
  <si>
    <t>C185</t>
  </si>
  <si>
    <t>TUMOR MALIGNO DEL ANGULO ESPLENICO</t>
  </si>
  <si>
    <t>C186</t>
  </si>
  <si>
    <t>TUMOR MALIGNO DEL COLON DESCENDENTE</t>
  </si>
  <si>
    <t>C187</t>
  </si>
  <si>
    <t>TUMOR MALIGNO DEL COLON SIGMOIDE</t>
  </si>
  <si>
    <t>C188</t>
  </si>
  <si>
    <t>LESION DE SITIOS CONTIGUOS DEL COLON</t>
  </si>
  <si>
    <t>C189</t>
  </si>
  <si>
    <t>TUMOR MALIGNO DEL COLON, PARTE NO ESPECIFICADA</t>
  </si>
  <si>
    <t>C19</t>
  </si>
  <si>
    <t>TUMOR MALIGNO DE LA UNION RECTOSIGMOIDEA</t>
  </si>
  <si>
    <t>C20</t>
  </si>
  <si>
    <t>TUMOR MALIGNO DEL RECTO</t>
  </si>
  <si>
    <t>C210</t>
  </si>
  <si>
    <t>TUMOR MALIGNO DEL ANO, PARTE NO ESPECIFICADA</t>
  </si>
  <si>
    <t>C211</t>
  </si>
  <si>
    <t>TUMOR MALIGNO DEL CONDUCTO ANAL</t>
  </si>
  <si>
    <t>C212</t>
  </si>
  <si>
    <t>TUMOR MALIGNO DE LA ZONA CLOACOGENICA</t>
  </si>
  <si>
    <t>C218</t>
  </si>
  <si>
    <t>LESION DE SITIOS CONTIGUOS DEL ANO, DEL CONDUCTO ANAL Y DEL RECTO</t>
  </si>
  <si>
    <t>C220</t>
  </si>
  <si>
    <t>CARCINOMA DE CELULAS HEPATICAS</t>
  </si>
  <si>
    <t>C221</t>
  </si>
  <si>
    <t>CARCINOMA DE VIAS BILIARES INTRAHEPATICAS</t>
  </si>
  <si>
    <t>C222</t>
  </si>
  <si>
    <t>HEPATOBLASTOMA</t>
  </si>
  <si>
    <t>C223</t>
  </si>
  <si>
    <t>ANGIOSARCOMA DEL HIGADO</t>
  </si>
  <si>
    <t>C224</t>
  </si>
  <si>
    <t>OTROS SARCOMAS DEL HIGADO</t>
  </si>
  <si>
    <t>C227</t>
  </si>
  <si>
    <t>OTROS CARCINOMAS ESPECIFICADOS DEL HIGADO</t>
  </si>
  <si>
    <t>C229</t>
  </si>
  <si>
    <t>TUMOR MALIGNO DEL HIGADO, NO ESPECIFICADO</t>
  </si>
  <si>
    <t>C23</t>
  </si>
  <si>
    <t>TUMOR MALIGNO DE LA VESICULA BILIAR</t>
  </si>
  <si>
    <t>C240</t>
  </si>
  <si>
    <t>TUMOR MALIGNO D E LAS VIAS BILIARES EXTRAHEPATICAS</t>
  </si>
  <si>
    <t>C241</t>
  </si>
  <si>
    <t>TUMOR MALIGNO DE LA AMPOLLA DE VATER</t>
  </si>
  <si>
    <t>C248</t>
  </si>
  <si>
    <t>LESION DE SITIOS CONTIGUOS DE LAS VIAS BILIARES</t>
  </si>
  <si>
    <t>C249</t>
  </si>
  <si>
    <t>TUMOR MALIGNO DE LAS VIAS BILIARES, PARTE NO ESPECIFICADA</t>
  </si>
  <si>
    <t>C250</t>
  </si>
  <si>
    <t>TUMOR MALIGNO DE LA CABEZA DEL PANCREAS</t>
  </si>
  <si>
    <t>C251</t>
  </si>
  <si>
    <t>TUMOR MALIGNO DEL CUERPO DEL PANCREAS</t>
  </si>
  <si>
    <t>C252</t>
  </si>
  <si>
    <t>TUMOR MALIGNO DE LA COLA DEL PANCREAS</t>
  </si>
  <si>
    <t>C253</t>
  </si>
  <si>
    <t>TUMOR MALIGNO DEL CONDUCTO PANCREATICO</t>
  </si>
  <si>
    <t>C254</t>
  </si>
  <si>
    <t>TUMOR MALIGNO DEL PANCREAS ENDOCRINO</t>
  </si>
  <si>
    <t>C257</t>
  </si>
  <si>
    <t>TUMOR MALIGNO DE OTRAS PARTES ESPECIFICADAS DEL PANCREAS</t>
  </si>
  <si>
    <t>C258</t>
  </si>
  <si>
    <t>LESION DE SITIOS CONTIGUOS DEL PANCREAS</t>
  </si>
  <si>
    <t>C259</t>
  </si>
  <si>
    <t>TUMOR MALIGNO DEL PANCREAS, PARTE NO ESPECIFICADA</t>
  </si>
  <si>
    <t>C260</t>
  </si>
  <si>
    <t>TUMOR MALIGNO DEL INTESTINO, PARTE NO ESPECIFICADA</t>
  </si>
  <si>
    <t>C261</t>
  </si>
  <si>
    <t>TUMOR MALIGNO DEL BAZO</t>
  </si>
  <si>
    <t>C268</t>
  </si>
  <si>
    <t>LESION DE SITIOS CONTIGUOS DE LOS ORGANOS DIGESTIVOS</t>
  </si>
  <si>
    <t>C269</t>
  </si>
  <si>
    <t>TUMOR MALIGNO DE SITIOS MAL DEFINIDOS DE LOS ORGANOS DIGESTIVOS</t>
  </si>
  <si>
    <t>C300</t>
  </si>
  <si>
    <t>TUMOR MALIGNO DE LA FOSA NASAL</t>
  </si>
  <si>
    <t>C301</t>
  </si>
  <si>
    <t>TUMOR MALIGNO DEL OIDO MEDIO</t>
  </si>
  <si>
    <t>C310</t>
  </si>
  <si>
    <t>TUMOR MALIGNO DEL SENO MAXILAR</t>
  </si>
  <si>
    <t>C311</t>
  </si>
  <si>
    <t>TUMOR MALIGNO DEL SENO ETMOIDAL</t>
  </si>
  <si>
    <t>C312</t>
  </si>
  <si>
    <t>TUMOR MALIGNO DEL SENO FRONTAL</t>
  </si>
  <si>
    <t>C313</t>
  </si>
  <si>
    <t>TUMOR MALIGNO DEL SENO ESFENOIDAL</t>
  </si>
  <si>
    <t>C318</t>
  </si>
  <si>
    <t>LESION DE SITIOS CONTIGUOS DE LOS SENOS PARANASALES</t>
  </si>
  <si>
    <t>C319</t>
  </si>
  <si>
    <t>TUMOR MALIGNO DEL SENO PARANASAL NO ESPECIFICADO</t>
  </si>
  <si>
    <t>C320</t>
  </si>
  <si>
    <t>TUMOR MALIGNO DE LA GLOTIS</t>
  </si>
  <si>
    <t>C321</t>
  </si>
  <si>
    <t>TUMOR MALIGNO DE LA REGION SUPRAGLOTICA</t>
  </si>
  <si>
    <t>C322</t>
  </si>
  <si>
    <t>TUMOR MALIGNO DE LA REGION SUBGLOTICA</t>
  </si>
  <si>
    <t>C323</t>
  </si>
  <si>
    <t>TUMOR MALIGNO DEL CARTILAGO LARINGEO</t>
  </si>
  <si>
    <t>C328</t>
  </si>
  <si>
    <t>LESION DE SITIOS CONTIGUOS DE LA LARINGE</t>
  </si>
  <si>
    <t>C329</t>
  </si>
  <si>
    <t>TUMOR MALIGNO DE LA LARINGE, PARTE NO ESPECIFICADA</t>
  </si>
  <si>
    <t>C33</t>
  </si>
  <si>
    <t>TUMOR MALIGNO DE LA TRAQUEA</t>
  </si>
  <si>
    <t>C340</t>
  </si>
  <si>
    <t>TUMOR MALIGNO DEL BRONQUIO PRINCIPAL</t>
  </si>
  <si>
    <t>C341</t>
  </si>
  <si>
    <t>TUMOR MALIGNO DEL LOBULO SUPERIOR, BRONQUIO O PULMON</t>
  </si>
  <si>
    <t>C342</t>
  </si>
  <si>
    <t>TUMOR MALIGNO DEL LOBULO MEDIO, BRONQUIO O PULMON</t>
  </si>
  <si>
    <t>C343</t>
  </si>
  <si>
    <t>TUMOR MALIGNO DEL LOBULO INFERIOR, BRONQUIO O PULMON</t>
  </si>
  <si>
    <t>C348</t>
  </si>
  <si>
    <t>LESION DE SITIOS CONTIGUOS DE LOS BRONQUIOS Y DEL PULMON</t>
  </si>
  <si>
    <t>C349</t>
  </si>
  <si>
    <t>TUMOR MALIGNO DE LOS BRONQUIOS O DEL PULMON, PARTE NO ESPECIFICADA</t>
  </si>
  <si>
    <t>C37</t>
  </si>
  <si>
    <t>C380</t>
  </si>
  <si>
    <t>TUMOR MALIGNO DEL CORAZON</t>
  </si>
  <si>
    <t>C381</t>
  </si>
  <si>
    <t>C382</t>
  </si>
  <si>
    <t>C383</t>
  </si>
  <si>
    <t>TUMOR MALIGNO DEL MEDIASTINO, PARTE NO ESPECIFICADA</t>
  </si>
  <si>
    <t>C384</t>
  </si>
  <si>
    <t>TUMOR MALIGNO DE LA PLEURA</t>
  </si>
  <si>
    <t>C388</t>
  </si>
  <si>
    <t>LESION DE SITIOS CONTIGUOS DEL CORAZON, DEL MEDIASTINO Y DE LA PLEURA</t>
  </si>
  <si>
    <t>C390</t>
  </si>
  <si>
    <t>TUMOR MALIGNO DE LAS VIAS RESPIRATORIAS SUPERIORES, PARTE NO ESPECIFICADA</t>
  </si>
  <si>
    <t>C398</t>
  </si>
  <si>
    <t>LESION DE SITIOS CONTIGUOS DE LOS ORGANOS RESPIRATORIOS  E INTRATORACICOS</t>
  </si>
  <si>
    <t>C399</t>
  </si>
  <si>
    <t>TUMOR MALIGNO DE SITIOS MAL DEFINIDOS DEL SISTEMA RESPIRATORIO</t>
  </si>
  <si>
    <t>C400</t>
  </si>
  <si>
    <t>TUMOR MALIGNO  DEL OMOPLATO Y DE LOS HUESOS LARGOS DEL MIEMBRO SUPERIOR</t>
  </si>
  <si>
    <t>C401</t>
  </si>
  <si>
    <t>TUMOR MALIGNO  DE LOS HUESOS CORTOS DEL MIEMBRO SUPERIOR</t>
  </si>
  <si>
    <t>C402</t>
  </si>
  <si>
    <t>C403</t>
  </si>
  <si>
    <t>C408</t>
  </si>
  <si>
    <t>LESION DE SITIOS CONTIGUOS DE LOS HUESOS Y DE LOS CARTILAGOS ARTICULARES DE LOS MIEMBROS</t>
  </si>
  <si>
    <t>C409</t>
  </si>
  <si>
    <t>TUMOR MALIGNO DE LOS HUESOS Y DE LOS CARTILAGOS ARTICULARES DE LOS MIEMBROS, SIN OTRA ESPECIFICACION</t>
  </si>
  <si>
    <t>C410</t>
  </si>
  <si>
    <t>TUMOR MALIGNO DE LOS HUESOS DEL CRANEO Y DE LA CARA</t>
  </si>
  <si>
    <t>C411</t>
  </si>
  <si>
    <t>TUMOR MALIGNO DEL HUESO DEL MAXILAR INFERIOR</t>
  </si>
  <si>
    <t>C412</t>
  </si>
  <si>
    <t>TUMOR MALIGNO DE LA COLUMNA VERTEBRAL</t>
  </si>
  <si>
    <t>C413</t>
  </si>
  <si>
    <t>TUMOR MALIGNO DE LA COSTILLA, ESTERNON Y CLAVICULA</t>
  </si>
  <si>
    <t>C414</t>
  </si>
  <si>
    <t>TUMOR MALIGNO DE LOS HUESOS DE LA PELVIS, SACRO Y COCCIX</t>
  </si>
  <si>
    <t>C418</t>
  </si>
  <si>
    <t>LESION DE SITIOS CONTIGUOS DEL HUESO Y DEL CARTILAGO ARTICULAR</t>
  </si>
  <si>
    <t>C419</t>
  </si>
  <si>
    <t>TUMOR MALIGNO DE HUESO Y DEL CARTILAGO ARTICULAR, NO ESPECIFICADO</t>
  </si>
  <si>
    <t>C430</t>
  </si>
  <si>
    <t>MELANOMA MALIGNO DEL LABIO</t>
  </si>
  <si>
    <t>C431</t>
  </si>
  <si>
    <t>MELANOMA MALIGNO DEL PARPADO, INCLUIDA LA COMISURA PALPEBRAL</t>
  </si>
  <si>
    <t>C432</t>
  </si>
  <si>
    <t>MELANOMA MALIGNO DE LA OREJA Y DEL CONDUCTO AUDITIVO EXTERNO</t>
  </si>
  <si>
    <t>C433</t>
  </si>
  <si>
    <t>MELANOMA MALIGNO DE LAS OTRAS PARTES Y LAS NO ESPECIFICADAS DE LA CARA</t>
  </si>
  <si>
    <t>C434</t>
  </si>
  <si>
    <t>MELANOMA MALIGNO DEL CUERO CABELLUDO Y DEL CUELLO</t>
  </si>
  <si>
    <t>C435</t>
  </si>
  <si>
    <t>MELANOMA MALIGNO DEL TRONCO</t>
  </si>
  <si>
    <t>C436</t>
  </si>
  <si>
    <t>MELANOMA MALIGNO DEL MIEMBRO SUPERIOR, INCLUIDA EL HOMBRO</t>
  </si>
  <si>
    <t>C437</t>
  </si>
  <si>
    <t>MELANOMA MALIGNO DEL MIEMBRO INFERIOR, INCLUIDO LA CADERA</t>
  </si>
  <si>
    <t>C438</t>
  </si>
  <si>
    <t>MELANOMA MALIGNO DE SITIOS CONTIGUOS DE LA PIEL</t>
  </si>
  <si>
    <t>C439</t>
  </si>
  <si>
    <t>MELANOMA MALIGNO DE PIEL, SITIO NO ESPECIFICADO</t>
  </si>
  <si>
    <t>C440</t>
  </si>
  <si>
    <t>TUMOR MALIGNO DE LA PIEL DEL LABIO</t>
  </si>
  <si>
    <t>C441</t>
  </si>
  <si>
    <t>TUMOR MALIGNO DE LA PIEL DEL PARPADO, INCLUIDA LA COMISURA PALPEBRAL</t>
  </si>
  <si>
    <t>C442</t>
  </si>
  <si>
    <t>TUMOR MALIGNO DE LA PIEL DE LA OREJA Y DEL CONDUCTO AUDITIVO EXTERNO</t>
  </si>
  <si>
    <t>C443</t>
  </si>
  <si>
    <t>TUMOR MALIGNO DE LA PIEL DE OTRAS PARTES Y DE LAS NO ESPECIFICADAS DE LA CARA</t>
  </si>
  <si>
    <t>C444</t>
  </si>
  <si>
    <t>TUMOR MALIGNO DE LA PIEL DEL CUERO CABELLUDO Y DEL CUELLO</t>
  </si>
  <si>
    <t>C445</t>
  </si>
  <si>
    <t>TUMOR MALIGNO DE LA PIEL DEL TRONCO</t>
  </si>
  <si>
    <t>C446</t>
  </si>
  <si>
    <t>TUMOR MALIGNO DE LA PIEL DEL MIEMBRO SUPERIOR, INCLUIDO EL HOMBRO</t>
  </si>
  <si>
    <t>C447</t>
  </si>
  <si>
    <t>TUMOR MALIGNO DE LA PIEL DEL MIEMBRO INFERIOR, INCLUIDA LA CADERA</t>
  </si>
  <si>
    <t>C448</t>
  </si>
  <si>
    <t>LESION DE SITIOS CONTIGUOS DE LA PIEL</t>
  </si>
  <si>
    <t>C449</t>
  </si>
  <si>
    <t>TUMOR MALIGNO DE LA PIEL, SITIO NO ESPECIFICADO</t>
  </si>
  <si>
    <t>C450</t>
  </si>
  <si>
    <t>MESOTELIOMA DE LA PLEURA</t>
  </si>
  <si>
    <t>C451</t>
  </si>
  <si>
    <t>MESOTELIOMA DEL PERITONEO</t>
  </si>
  <si>
    <t>C452</t>
  </si>
  <si>
    <t>MESOTELIOMA DEL PERICARDIO</t>
  </si>
  <si>
    <t>C457</t>
  </si>
  <si>
    <t>MESOTELIOMA DE OTROS SITIOS ESPECIFICADOS</t>
  </si>
  <si>
    <t>C459</t>
  </si>
  <si>
    <t>MESOTELIOMA,  DE SITIO NO ESPECIFICADO</t>
  </si>
  <si>
    <t>C460</t>
  </si>
  <si>
    <t>SARCOMA DE KAPOSI DE LA PIEL</t>
  </si>
  <si>
    <t>C461</t>
  </si>
  <si>
    <t>SARCOMA DE KAPOSI DEL TEJIDO BLANDO</t>
  </si>
  <si>
    <t>C462</t>
  </si>
  <si>
    <t>SARCOMA DE KAPOSI DEL PALADAR</t>
  </si>
  <si>
    <t>C463</t>
  </si>
  <si>
    <t>SARCOMA DE KAPOSI DE LOS GANGLIOS LINFATICOS</t>
  </si>
  <si>
    <t>C467</t>
  </si>
  <si>
    <t>SARCOMA DE KAPOSI DE OTROS SITIOS ESPECIFICADOS</t>
  </si>
  <si>
    <t>C468</t>
  </si>
  <si>
    <t>SARCOMA DE KAPOSI DE MULTIPLES ORGANOS</t>
  </si>
  <si>
    <t>C469</t>
  </si>
  <si>
    <t>SARCOMA DE KAPOSI, DE SITIO NO ESPECIFICADO</t>
  </si>
  <si>
    <t>C470</t>
  </si>
  <si>
    <t>TUMOR MALIGNO DE LOS NERVIOS PERIFERICOS DE LA CABEZA, CARA Y CUELLO</t>
  </si>
  <si>
    <t>C471</t>
  </si>
  <si>
    <t>TUMOR MALIGNO DE LOS NERVIOS PERIFERICOS DEL MIEMBRO SUPERIOR, INCLUIDO EL HOMBRO</t>
  </si>
  <si>
    <t>C472</t>
  </si>
  <si>
    <t>TUMOR MALIGNO DE LOS NERVIOS PERIFERICOS DEL MIEMBRO INFERIOR, INCLUIDA LA CADERA</t>
  </si>
  <si>
    <t>C473</t>
  </si>
  <si>
    <t>TUMOR MALIGNO DE LOS NERVIOS PERIFERICOS DEL TORAX</t>
  </si>
  <si>
    <t>C474</t>
  </si>
  <si>
    <t>TUMOR MALIGNO DE LOS NERVIOS PERIFERICOS DEL ABDOMEN</t>
  </si>
  <si>
    <t>C475</t>
  </si>
  <si>
    <t>TUMOR MALIGNO DE LOS NERVIOS PERIFERICOS DE LA PELVIS</t>
  </si>
  <si>
    <t>C476</t>
  </si>
  <si>
    <t>TUMOR MALIGNO DE LOS NERVIOS PERIFERICOS DEL TRONCO, SIN OTRA ESPECIFICACION</t>
  </si>
  <si>
    <t>C478</t>
  </si>
  <si>
    <t>LESION DE SITIOS CONTIGUOS DE LOS NERVIOS PERIFERICOS Y DEL SISTEMA NERVIOSO AUTONOMO</t>
  </si>
  <si>
    <t>C479</t>
  </si>
  <si>
    <t>TUMOR MALIGNO DE LOS NERVIOS PERIFERICOS Y DEL SISTEMA NERVIOSO AUTONOMO, PARTE NO ESPECIFICADA</t>
  </si>
  <si>
    <t>C480</t>
  </si>
  <si>
    <t>TUMOR MALIGNO DEL RETROPERITONEO</t>
  </si>
  <si>
    <t>C481</t>
  </si>
  <si>
    <t>TUMOR MALIGNO DE PARTE ESPECIFICADA DEL PERITONEO</t>
  </si>
  <si>
    <t>C482</t>
  </si>
  <si>
    <t>TUMOR MALIGNO DEL PERITONEO, SIN OTRA ESPECIFICACION</t>
  </si>
  <si>
    <t>C488</t>
  </si>
  <si>
    <t>LESION DE SITIOS CONTIGUOS DEL PERITONEO Y DEL RETROPERITONEO</t>
  </si>
  <si>
    <t>C490</t>
  </si>
  <si>
    <t>TUMOR MALIGNO DEL TEJIDO CONJUNTIVO Y TEJIDO BLANDO DE LA CABEZA, CARA Y CUELLO</t>
  </si>
  <si>
    <t>C491</t>
  </si>
  <si>
    <t>TUMOR MALIGNO DEL TEJIDO CONJUNTIVO Y TEJIDO BLANDO DEL MIEMBRO SUPERIOR, INCLUIDO EL HOMBRO</t>
  </si>
  <si>
    <t>C492</t>
  </si>
  <si>
    <t>TUMOR MALIGNO DEL TEJIDO CONJUNTIVO Y TEJIDO BLANDO DEL MIEMBRO INFERIOR, INCLUIDA LA CADERA</t>
  </si>
  <si>
    <t>C493</t>
  </si>
  <si>
    <t>TUMOR MALIGNO DEL TEJIDO CONJUNTIVO Y TEJIDO BLANDO DEL TORAX</t>
  </si>
  <si>
    <t>C494</t>
  </si>
  <si>
    <t>TUMOR MALIGNO DEL TEJIDO CONJUNTIVO Y TEJIDO BLANDO DEL ABDOMEN</t>
  </si>
  <si>
    <t>C495</t>
  </si>
  <si>
    <t>TUMOR MALIGNO DEL TEJIDO CONJUNTIVO Y TEJIDO BLANDO DE LA PELVIS</t>
  </si>
  <si>
    <t>C496</t>
  </si>
  <si>
    <t>TUMOR MALIGNO DEL TEJIDO CONJUNTIVO Y TEJIDO BLANDO DEL TRONCO, SIN OTRA ESPECIFICACION</t>
  </si>
  <si>
    <t>C498</t>
  </si>
  <si>
    <t>LESION DE SITIOS CONTIGUOS DEL TEJIDO CONJUNTIVO Y DEL TEJIDO DEL BLANDO</t>
  </si>
  <si>
    <t>C499</t>
  </si>
  <si>
    <t>TUMOR MALIGNO DEL TEJIDO CONJUNTIVO Y TEJIDO BLANDO, DE SITIO NO ESPECIFICADO</t>
  </si>
  <si>
    <t>C500</t>
  </si>
  <si>
    <t>TUMOR MALIGNO DEL PEZON Y AREOLA MAMARIA</t>
  </si>
  <si>
    <t>C501</t>
  </si>
  <si>
    <t>TUMOR MALIGNO DE LA PORCION CENTRAL DE LA MAMA</t>
  </si>
  <si>
    <t>C502</t>
  </si>
  <si>
    <t>TUMOR MALIGNO DEL CUADRANTE SUPERIOR INTERNO DE LA MAMA</t>
  </si>
  <si>
    <t>C503</t>
  </si>
  <si>
    <t>TUMOR MALIGNO DEL CUADRANTE INFERIOR INTERNO DE LA MAMA</t>
  </si>
  <si>
    <t>C504</t>
  </si>
  <si>
    <t>TUMOR MALIGNO DEL CUADRANTE SUPERIOR EXTERNO DE LA MAMA</t>
  </si>
  <si>
    <t>C505</t>
  </si>
  <si>
    <t>TUMOR MALIGNO DEL CUADRANTE INFERIOR EXTERNO DE LA MAMA</t>
  </si>
  <si>
    <t>C506</t>
  </si>
  <si>
    <t>TUMOR MALIGNO DE LA PROLONGACION AXILAR DE LA MAMA</t>
  </si>
  <si>
    <t>C508</t>
  </si>
  <si>
    <t>LESION DE SITIOS CONTIGUOS DE LA MAMA</t>
  </si>
  <si>
    <t>TUMOR MALIGNO DE LA MAMA, PARTE NO ESPECIFICADA</t>
  </si>
  <si>
    <t>C510</t>
  </si>
  <si>
    <t>TUMOR MALIGNO DEL LABIO MAYOR</t>
  </si>
  <si>
    <t>C511</t>
  </si>
  <si>
    <t>TUMOR MALIGNO DEL LABIO MENOR</t>
  </si>
  <si>
    <t>C512</t>
  </si>
  <si>
    <t>TUMOR MALIGNO DEL CLITORIS</t>
  </si>
  <si>
    <t>C518</t>
  </si>
  <si>
    <t>LESION DE SITIOS CONTIGUOS DE LA VULVA</t>
  </si>
  <si>
    <t>C519</t>
  </si>
  <si>
    <t>TUMOR MALIGNO DE LA VULVA, PARTE NO ESPECIFICADA</t>
  </si>
  <si>
    <t>C52</t>
  </si>
  <si>
    <t>TUMOR MALIGNO DE LA VAGINA</t>
  </si>
  <si>
    <t>C530</t>
  </si>
  <si>
    <t>TUMOR MALIGNO DEL ENDOCERVIX</t>
  </si>
  <si>
    <t>C531</t>
  </si>
  <si>
    <t>TUMOR MALIGNO DE EXOCERVIX</t>
  </si>
  <si>
    <t>C538</t>
  </si>
  <si>
    <t>LESION DE SITIOS CONTIGUOS DEL CUELLO DEL UTERO</t>
  </si>
  <si>
    <t>C539</t>
  </si>
  <si>
    <t>TUMOR MALIGNO DEL CUELLO DEL UTERO, SIN OTRA ESPECIFICACION</t>
  </si>
  <si>
    <t>C540</t>
  </si>
  <si>
    <t>TUMOR MALIGNO DEL ISTMO UTERINO</t>
  </si>
  <si>
    <t>C541</t>
  </si>
  <si>
    <t>TUMOR MALIGNO DEL ENDOMETRIO</t>
  </si>
  <si>
    <t>C542</t>
  </si>
  <si>
    <t>TUMOR MALIGNO DEL MIOMETRIO</t>
  </si>
  <si>
    <t>C543</t>
  </si>
  <si>
    <t>TUMOR MALIGNO DEL FONDO DEL UTERO</t>
  </si>
  <si>
    <t>C548</t>
  </si>
  <si>
    <t>LESION DE SITIOS CONTIGUOS DEL CUERPO DEL UTERO</t>
  </si>
  <si>
    <t>C549</t>
  </si>
  <si>
    <t>TUMOR MALIGNO DEL CUERPO DEL UTERO, PARTE NO ESPECIFICADA</t>
  </si>
  <si>
    <t>C55</t>
  </si>
  <si>
    <t>TUMOR MALIGNO DEL UTERO, PARTE NO ESPECIFICADA</t>
  </si>
  <si>
    <t>C56</t>
  </si>
  <si>
    <t>C570</t>
  </si>
  <si>
    <t>TUMOR MALIGNO DE LA TROMPA DE FALOPIO</t>
  </si>
  <si>
    <t>C571</t>
  </si>
  <si>
    <t>TUMOR MALIGNO DEL LIGAMENTO ANCHO</t>
  </si>
  <si>
    <t>C572</t>
  </si>
  <si>
    <t>TUMOR MALIGNO DEL LIGAMENTO REDONDO</t>
  </si>
  <si>
    <t>C573</t>
  </si>
  <si>
    <t>TUMOR MALIGNO DEL PARAMETRIO</t>
  </si>
  <si>
    <t>C574</t>
  </si>
  <si>
    <t>TUMOR MALIGNO DE LOS ANEXOS UTERINOS, SIN OTRA ESPECIFICACIÓN</t>
  </si>
  <si>
    <t>C577</t>
  </si>
  <si>
    <t>TUMOR MALIGNO DE OTRAS PARTES ESPECIFICADAS DE LOS ORGANOS GENITALES FEMENINOS</t>
  </si>
  <si>
    <t>C578</t>
  </si>
  <si>
    <t>LESION DE SITIOS CONTIGUOS DE LOS ORGANOS GENITALES FEMENINOS</t>
  </si>
  <si>
    <t>C579</t>
  </si>
  <si>
    <t>TUMOR MALIGNO DE ORGANO GENITAL FEMENINO, PARTE NO ESPECIFICADA</t>
  </si>
  <si>
    <t>C58</t>
  </si>
  <si>
    <t>C600</t>
  </si>
  <si>
    <t>C601</t>
  </si>
  <si>
    <t>C602</t>
  </si>
  <si>
    <t>TUMOR MALIGNO DEL CUERPO DEL PENE</t>
  </si>
  <si>
    <t>C608</t>
  </si>
  <si>
    <t>LESION DE SITIOS CONTIGUOS DEL PENE</t>
  </si>
  <si>
    <t>C609</t>
  </si>
  <si>
    <t>TUMOR MALIGNO DEL PENE, PARTE NO ESPECIFICADA</t>
  </si>
  <si>
    <t>C61</t>
  </si>
  <si>
    <t>TUMOR MALIGNO DE LA PROSTATA</t>
  </si>
  <si>
    <t>C620</t>
  </si>
  <si>
    <t>TUMOR MALIGNO DEL TESTICULO NO DESCENDIDO</t>
  </si>
  <si>
    <t>C621</t>
  </si>
  <si>
    <t>TUMOR MALIGNO DEL TESTICULO DESCENDIDO</t>
  </si>
  <si>
    <t>C629</t>
  </si>
  <si>
    <t>TUMOR MALIGNO DEL TESTICULO, NO ESPECIFICADO</t>
  </si>
  <si>
    <t>C630</t>
  </si>
  <si>
    <t>TUMOR MALIGNO DEL EPIDIDIMO</t>
  </si>
  <si>
    <t>C631</t>
  </si>
  <si>
    <t>TUMOR MALIGNO DEL CORDON ESPERMATICO</t>
  </si>
  <si>
    <t>C632</t>
  </si>
  <si>
    <t>C637</t>
  </si>
  <si>
    <t>TUMOR MALIGNO DE OTRAS PARTES ESPECIFICADAS DE LOS ORGANOS GENITALES MASCULINOS</t>
  </si>
  <si>
    <t>C638</t>
  </si>
  <si>
    <t>LESION DE SITIOS CONTIGUOS DE LOS ORGANOS GENITALES MASCULINOS</t>
  </si>
  <si>
    <t>C639</t>
  </si>
  <si>
    <t>TUMOR MALIGNO DE ORGANO GENITAL MASCULINO, PARTE NO ESPECIFICADA</t>
  </si>
  <si>
    <t>C64</t>
  </si>
  <si>
    <t>TUMOR MALIGNO DEL RIÑON, EXCEPTO DE LA PELVIS RENAL</t>
  </si>
  <si>
    <t>C65</t>
  </si>
  <si>
    <t>TUMOR MALIGNO DE LA PELVIS RENAL</t>
  </si>
  <si>
    <t>C66</t>
  </si>
  <si>
    <t>TUMOR MALIGNO DEL URETER</t>
  </si>
  <si>
    <t>C670</t>
  </si>
  <si>
    <t>TUMOR MALIGNO DEL TRIGONO VESICAL</t>
  </si>
  <si>
    <t>C671</t>
  </si>
  <si>
    <t>TUMOR MALIGNO DE LA CUPULA VESICAL</t>
  </si>
  <si>
    <t>C672</t>
  </si>
  <si>
    <t>TUMOR MALIGNO DE LA PARED LATERAL DE LA VEJIGA</t>
  </si>
  <si>
    <t>C673</t>
  </si>
  <si>
    <t>TUMOR MALIGNO DE LA PARED ANTERIOR DE LA VEJIGA</t>
  </si>
  <si>
    <t>C674</t>
  </si>
  <si>
    <t>TUMOR MALIGNO DE LA PARED POSTERIOR DE LA VEJIGA</t>
  </si>
  <si>
    <t>C675</t>
  </si>
  <si>
    <t>TUMOR MALIGNO DEL CUELLO DE LA VEJIGA</t>
  </si>
  <si>
    <t>C676</t>
  </si>
  <si>
    <t>TUMOR MALIGNO DEL ORIFICIO URETERAL</t>
  </si>
  <si>
    <t>C677</t>
  </si>
  <si>
    <t>TUMOR MALIGNO DEL URACO</t>
  </si>
  <si>
    <t>C678</t>
  </si>
  <si>
    <t>LESION DE SITIOS CONTIGUOS DE LA VEJIGA</t>
  </si>
  <si>
    <t>C679</t>
  </si>
  <si>
    <t>TUMOR MALIGNO  DE LA VEJIGA URINARIA,, PARTE NO ESPECIFICADA</t>
  </si>
  <si>
    <t>C680</t>
  </si>
  <si>
    <t>TUMOR MALIGNO DE LA URETRA</t>
  </si>
  <si>
    <t>C681</t>
  </si>
  <si>
    <t>TUMOR MALIGNO DE LAS GLANDULAS PARAURETRALES</t>
  </si>
  <si>
    <t>C688</t>
  </si>
  <si>
    <t>LESION DE SITIOS CONTIGUOS DE LOS ORGANOS URINARIOS</t>
  </si>
  <si>
    <t>C689</t>
  </si>
  <si>
    <t>TUMOR MALIGNO DE ORGANO URINARIO NO ESPECIFICADO</t>
  </si>
  <si>
    <t>C690</t>
  </si>
  <si>
    <t>TUMOR MALIGNO DE LA CONJUNTIVA</t>
  </si>
  <si>
    <t>C691</t>
  </si>
  <si>
    <t>TUMOR MALIGNO DE LA CORNEA</t>
  </si>
  <si>
    <t>C692</t>
  </si>
  <si>
    <t>TUMOR MALIGNO DE LA RETINA</t>
  </si>
  <si>
    <t>C693</t>
  </si>
  <si>
    <t>TUMOR MALIGNO DE LA COROIDES</t>
  </si>
  <si>
    <t>C694</t>
  </si>
  <si>
    <t>TUMOR MALIGNO DEL CUERPO CILIAR</t>
  </si>
  <si>
    <t>C695</t>
  </si>
  <si>
    <t>TUMOR MALIGNO DE LA GLANDULA Y CONDUCTO LAGRIMALES</t>
  </si>
  <si>
    <t>C696</t>
  </si>
  <si>
    <t>TUMOR MALIGNO DE LA ORBITA</t>
  </si>
  <si>
    <t>C698</t>
  </si>
  <si>
    <t>LESION DE SITIOS CONTIGUOS DEL OJO Y SUS ANEXOS</t>
  </si>
  <si>
    <t>C699</t>
  </si>
  <si>
    <t>TUMOR MALIGNO DEL OJO, PARTE NO ESPECIFICADA</t>
  </si>
  <si>
    <t>C700</t>
  </si>
  <si>
    <t>TUMOR MALIGNO DE LAS MENINGES CEREBRALES</t>
  </si>
  <si>
    <t>C701</t>
  </si>
  <si>
    <t>TUMOR MALIGNO DE LAS MENINGES RAQUIDEAS</t>
  </si>
  <si>
    <t>C709</t>
  </si>
  <si>
    <t>TUMOR MALIGNO DE LAS MENINGES, PARTE NO ESPECIFICADA</t>
  </si>
  <si>
    <t>C710</t>
  </si>
  <si>
    <t>TUMOR MALIGNO DEL CEREBRO, EXCEPTO LOBULOS Y VENTRICULOS</t>
  </si>
  <si>
    <t>C711</t>
  </si>
  <si>
    <t>TUMOR MALIGNO DEL LOBULO FRONTAL</t>
  </si>
  <si>
    <t>C712</t>
  </si>
  <si>
    <t>TUMOR MALIGNO DEL LOBULO TEMPORAL</t>
  </si>
  <si>
    <t>C713</t>
  </si>
  <si>
    <t>TUMOR MALIGNO DEL LOBULO PARIETAL</t>
  </si>
  <si>
    <t>C714</t>
  </si>
  <si>
    <t>TUMOR MALIGNO DEL LOBULO OCCIPITAL</t>
  </si>
  <si>
    <t>C715</t>
  </si>
  <si>
    <t>TUMOR MALIGNO DEL VENTRICULO CEREBRAL</t>
  </si>
  <si>
    <t>C716</t>
  </si>
  <si>
    <t>TUMOR MALIGNO DEL CEREBELO</t>
  </si>
  <si>
    <t>C717</t>
  </si>
  <si>
    <t>TUMOR MALIGNO DEL PEDUNCULO CEREBRAL</t>
  </si>
  <si>
    <t>C718</t>
  </si>
  <si>
    <t>LESION DE SITIOS CONTIGUOS DEL ENCEFALO</t>
  </si>
  <si>
    <t>C719</t>
  </si>
  <si>
    <t>TUMOR MALIGNO DEL ENCEFALO, PARTE NO ESPECIFICADA</t>
  </si>
  <si>
    <t>C720</t>
  </si>
  <si>
    <t>TUMOR MALIGNO DE LA MEDULA ESPINAL</t>
  </si>
  <si>
    <t>C721</t>
  </si>
  <si>
    <t>TUMOR MALIGNO DE LA COLA DE CABALLO</t>
  </si>
  <si>
    <t>C722</t>
  </si>
  <si>
    <t>TUMOR MALIGNO DEL NERVIO OLFATORIO</t>
  </si>
  <si>
    <t>C723</t>
  </si>
  <si>
    <t>TUMOR MALIGNO DEL NERVIO OPTICO</t>
  </si>
  <si>
    <t>C724</t>
  </si>
  <si>
    <t>TUMOR MALIGNO DEL NERVIO ACUSTICO</t>
  </si>
  <si>
    <t>C725</t>
  </si>
  <si>
    <t>TUMOR MALIGNO DE OTROS NERVIOS CRANEALES Y LOS NO ESPECIFICADOS</t>
  </si>
  <si>
    <t>C728</t>
  </si>
  <si>
    <t>LESION DE SITIOS CONTIGUOS DEL ENCEFALO Y OTRAS PARTES DEL SISTEMA NERVIOSO CENTRAL</t>
  </si>
  <si>
    <t>C729</t>
  </si>
  <si>
    <t>TUMOR MALIGNO DEL SISTEMA NERVIOSO CENTRAL, SIN OTRA ESPECIFICACION</t>
  </si>
  <si>
    <t>C73</t>
  </si>
  <si>
    <t>TUMOR MALIGNO DE LA GLANDULA TIROIDES</t>
  </si>
  <si>
    <t>C740</t>
  </si>
  <si>
    <t>TUMOR MALIGNO DE LA CORTEZA DE LA GLANDULA SUPRARRENAL</t>
  </si>
  <si>
    <t>C741</t>
  </si>
  <si>
    <t>TUMOR MALIGNO DE LA MEDULA DE LA GLANDULA SUPRARRENAL</t>
  </si>
  <si>
    <t>C749</t>
  </si>
  <si>
    <t>TUMOR MALIGNO DE LA GLANDULA SUPRARRENAL, PARTE  NO ESPECIFICADA</t>
  </si>
  <si>
    <t>C750</t>
  </si>
  <si>
    <t>TUMOR MALIGNO DE LA GLANDULA PARATIROIDES</t>
  </si>
  <si>
    <t>C751</t>
  </si>
  <si>
    <t>TUMOR MALIGNO DE LA HIPOFISIS</t>
  </si>
  <si>
    <t>C752</t>
  </si>
  <si>
    <t>TUMOR MALIGNO DEL CONDUCTO CRANEOFARINGEO</t>
  </si>
  <si>
    <t>C753</t>
  </si>
  <si>
    <t>TUMOR MALIGNO DE LA GLANDULA PINEAL</t>
  </si>
  <si>
    <t>C754</t>
  </si>
  <si>
    <t>TUMOR MALIGNO DEL CUERPO CAROTIDEO</t>
  </si>
  <si>
    <t>C755</t>
  </si>
  <si>
    <t>TUMOR MALIGNO DEL CUERPO AORTICO Y OTROS CUERPOS CROMAFINES</t>
  </si>
  <si>
    <t>C758</t>
  </si>
  <si>
    <t>TUMOR MALIGNO PLURIGLANDULAR, NO ESPECIFICADO</t>
  </si>
  <si>
    <t>C759</t>
  </si>
  <si>
    <t>TUMOR MALIGNO DE GLANDULA ENDOCRINA NO ESPECIFICADA</t>
  </si>
  <si>
    <t>C760</t>
  </si>
  <si>
    <t>TUMOR MALIGNO DE LA CABEZA, CARA Y CUELLO</t>
  </si>
  <si>
    <t>C761</t>
  </si>
  <si>
    <t>TUMOR MALIGNO DEL TORAX</t>
  </si>
  <si>
    <t>C762</t>
  </si>
  <si>
    <t>TUMOR MALIGNO DEL ABDOMEN</t>
  </si>
  <si>
    <t>C763</t>
  </si>
  <si>
    <t>TUMOR MALIGNO DE LA PELVIS</t>
  </si>
  <si>
    <t>C764</t>
  </si>
  <si>
    <t>TUMOR MALIGNO DEL MIEMBRO SUPERIOR</t>
  </si>
  <si>
    <t>C765</t>
  </si>
  <si>
    <t>TUMOR MALIGNO DEL MIEMBRO INFERIOR</t>
  </si>
  <si>
    <t>C767</t>
  </si>
  <si>
    <t>TUMOR MALIGNO DE OTROS SITIOS MAL DEFINIDOS</t>
  </si>
  <si>
    <t>C768</t>
  </si>
  <si>
    <t>LESION DE SITIOS CONTIGUOS MAL DEFINIDOS</t>
  </si>
  <si>
    <t>C770</t>
  </si>
  <si>
    <t>TUMOR MALIGNO DE LOS GANGLIOS LINFATICOS DE LA CABEZA, CARA Y CUELLO</t>
  </si>
  <si>
    <t>C771</t>
  </si>
  <si>
    <t>TUMOR MALIGNO DE LOS GANGLIOS LINFATICOS INTRATORACICOS</t>
  </si>
  <si>
    <t>C772</t>
  </si>
  <si>
    <t>TUMOR MALIGNO DE LOS GANGLIOS LINFATICOS INTRAABDOMINALES</t>
  </si>
  <si>
    <t>C773</t>
  </si>
  <si>
    <t>TUMOR MALIGNO DE LOS GANGLIOS LINFATICOS DE LA AXILA Y DEL MIEMBRO SUPERIOR</t>
  </si>
  <si>
    <t>C774</t>
  </si>
  <si>
    <t>TUMOR MALIGNO DE LOS GANGLIOS LINFATICOS DE LA REGION INGUINAL Y DEL MIEMBRO INFERIOR</t>
  </si>
  <si>
    <t>C775</t>
  </si>
  <si>
    <t>TUMOR MALIGNO DE LOS GANGLIOS LINFATICOS DE LA PELVIS</t>
  </si>
  <si>
    <t>C778</t>
  </si>
  <si>
    <t>TUMOR MALIGNO DE LOS GANGLIOS LINFATICOS DE REGIONES MULTIPLES</t>
  </si>
  <si>
    <t>C779</t>
  </si>
  <si>
    <t>TUMOR MALIGNO DEL GANGLIO LINFATICO, SITIO NO ESPECIFICADO</t>
  </si>
  <si>
    <t>C780</t>
  </si>
  <si>
    <t>TUMOR MALIGNO SECUNDARIO DEL PULMON</t>
  </si>
  <si>
    <t>C781</t>
  </si>
  <si>
    <t>C782</t>
  </si>
  <si>
    <t>C783</t>
  </si>
  <si>
    <t>TUMOR MALIGNO SECUNDARIO DE OTROS ORGANOS RESPIRATORIOS Y DE LOS NO ESPECIFICADOS</t>
  </si>
  <si>
    <t>C784</t>
  </si>
  <si>
    <t>C785</t>
  </si>
  <si>
    <t>TUMOR MALIGNO SECUNDARIO DEL INTESTINO GRUESO Y DEL RECTO</t>
  </si>
  <si>
    <t>C786</t>
  </si>
  <si>
    <t>TUMOR MALIGNO SECUNDARIO DEL PERITONEO Y DEL RETROPERITONEO</t>
  </si>
  <si>
    <t>C787</t>
  </si>
  <si>
    <t>TUMOR MALIGNO SECUNDARIO DEL HIGADO</t>
  </si>
  <si>
    <t>C788</t>
  </si>
  <si>
    <t>TUMOR MALIGNO SECUNDARIO DE OTROS ORGANOS DIGESTIVOS Y DE LOS NO ESPECIFICADOS</t>
  </si>
  <si>
    <t>C790</t>
  </si>
  <si>
    <t>TUMOR MALIGNO SECUNDARIO DEL RIÑON Y DE LA PELVIS RENAL</t>
  </si>
  <si>
    <t>C791</t>
  </si>
  <si>
    <t>TUMOR MALIGNO SECUNDARIO DE LA VEJIGA, Y DE OTROS ORGANOS Y LOS NO ESPECIFICADOS DE LAS VIAS URINARIAS</t>
  </si>
  <si>
    <t>C792</t>
  </si>
  <si>
    <t>C793</t>
  </si>
  <si>
    <t>TUMOR MALIGNO SECUNDARIO DEL ENCEFALO Y DE LAS MENINGES CEREBRALES</t>
  </si>
  <si>
    <t>C794</t>
  </si>
  <si>
    <t>TUMOR MALIGNO SECUNDARIO DE OTRAS PARTES DEL SISTEMA NERVIOSO Y DE LAS NO ESPECIFICADAS</t>
  </si>
  <si>
    <t>C795</t>
  </si>
  <si>
    <t>TUMOR MALIGNO SECUNDARIO DE LOS HUESOS Y DE LA MEDULA OSEA</t>
  </si>
  <si>
    <t>C796</t>
  </si>
  <si>
    <t>C797</t>
  </si>
  <si>
    <t>TUMOR MALIGNO SECUNDARIO DE LA GLANDULA SUPRARRENAL</t>
  </si>
  <si>
    <t>C798</t>
  </si>
  <si>
    <t>C80</t>
  </si>
  <si>
    <t>TUMOR MALIGNO DE SITIOS NO ESPECIFICADOS</t>
  </si>
  <si>
    <t>C810</t>
  </si>
  <si>
    <t>ENFERMEDAD DE HODGKIN CON PREDOMINIO LINFOCITICO</t>
  </si>
  <si>
    <t>C811</t>
  </si>
  <si>
    <t>ENFERMEDAD DE HODGKIN  CON ESCLEROSIS NODULAR</t>
  </si>
  <si>
    <t>C812</t>
  </si>
  <si>
    <t>ENFERMEDAD DE HODGKIN CON CELULARIDAD MIXTA</t>
  </si>
  <si>
    <t>C813</t>
  </si>
  <si>
    <t>ENFERMEDAD DE HODGKIN CON DEPLECION LINFOCITICA</t>
  </si>
  <si>
    <t>C817</t>
  </si>
  <si>
    <t>OTROS TIPOS DE ENFERMEDAD DE HODGKIN</t>
  </si>
  <si>
    <t>C819</t>
  </si>
  <si>
    <t>ENFERMEDAD DE HODGKIN, NO ESPECIFICADA</t>
  </si>
  <si>
    <t>C820</t>
  </si>
  <si>
    <t>LINFOMA NO HODGKIN DE CELULAS PEQUEÑAS HENDIDAS, FOLICULAR</t>
  </si>
  <si>
    <t>C821</t>
  </si>
  <si>
    <t>LINFOMA NO HODGKIN MIXTO, DE PEQUEÑAS CELULAS HENDIDAS Y DE GRANDES CELULAS, FOLICULAR</t>
  </si>
  <si>
    <t>C822</t>
  </si>
  <si>
    <t>LINFOMA NO HODGKIN DE CELULAS GRANDES, FOLICULAR</t>
  </si>
  <si>
    <t>C827</t>
  </si>
  <si>
    <t>OTROS TIPOS ESPECIFICADOS DE LINFOMA NO HODGKIN FOLICULAR</t>
  </si>
  <si>
    <t>C829</t>
  </si>
  <si>
    <t>LINFOMA NO HODGKIN FOLICULAR, SIN OTRA ESPECIFICACION</t>
  </si>
  <si>
    <t>C830</t>
  </si>
  <si>
    <t>LINFOMA NO HODGKIN DE CELULAS PEQUEÑAS (DIFUSO)</t>
  </si>
  <si>
    <t>C831</t>
  </si>
  <si>
    <t>LINFOMA NO HODGKIN DE CELULAS PEQUEÑAS HENDIDAS (DIFUSO)</t>
  </si>
  <si>
    <t>C832</t>
  </si>
  <si>
    <t>LINFOMA NO HODGKIN MIXTO, DE CELULAS PEQUEÑAS Y GRANDES (DIFUSO)</t>
  </si>
  <si>
    <t>C833</t>
  </si>
  <si>
    <t>LINFOMA NO HODGKIN DE CELULAS GRANDES (DIFUSO)</t>
  </si>
  <si>
    <t>C834</t>
  </si>
  <si>
    <t>LINFOMA NO HODGKIN INMUNOBLASTICO (DIFUSO)</t>
  </si>
  <si>
    <t>C835</t>
  </si>
  <si>
    <t>LINFOMA NO HODGKIN LINFOBLASTICO (DIFUSO)</t>
  </si>
  <si>
    <t>C836</t>
  </si>
  <si>
    <t>LINFOMA NO HODGKIN INDIFERENCIADO (DIFUSO)</t>
  </si>
  <si>
    <t>C837</t>
  </si>
  <si>
    <t>C838</t>
  </si>
  <si>
    <t>OTROS TIPOS ESPECIFICADOS DE LINFOMA NO HODGKIN DIFUSO</t>
  </si>
  <si>
    <t>C839</t>
  </si>
  <si>
    <t>LINFOMA NO HODGKIN DIFUSO, SIN OTRA ESPECIFICACION</t>
  </si>
  <si>
    <t>C840</t>
  </si>
  <si>
    <t>C841</t>
  </si>
  <si>
    <t>C842</t>
  </si>
  <si>
    <t>LINFOMA DE ZONA T</t>
  </si>
  <si>
    <t>C843</t>
  </si>
  <si>
    <t>LINFOMA LINFOEPITELIOIDE</t>
  </si>
  <si>
    <t>C844</t>
  </si>
  <si>
    <t>LINFOMA DE CELULAS T PERIFERICO</t>
  </si>
  <si>
    <t>C845</t>
  </si>
  <si>
    <t>OTROS LINFOMAS DE CELULAS Y  LOS NO ESPECIFICADOS</t>
  </si>
  <si>
    <t>C850</t>
  </si>
  <si>
    <t>C851</t>
  </si>
  <si>
    <t>LINFOMA DE CELULAS B, SIN OTRA ESPECIFICACION</t>
  </si>
  <si>
    <t>C857</t>
  </si>
  <si>
    <t>OTROS TIPOS ESPECIFICADOS DE LINFOMA NO HODGKIN</t>
  </si>
  <si>
    <t>C859</t>
  </si>
  <si>
    <t>LINFOMA NO HODGKIN, NO ESPECIFICADO</t>
  </si>
  <si>
    <t>C880</t>
  </si>
  <si>
    <t>MACROGLOBULINEMIA DE WALDENSTROM</t>
  </si>
  <si>
    <t>C881</t>
  </si>
  <si>
    <t>ENFERMEDAD DE CADENA PESADA ALFA</t>
  </si>
  <si>
    <t>C882</t>
  </si>
  <si>
    <t>ENFERMEDAD DE CADENA PESADA GAMMA</t>
  </si>
  <si>
    <t>C883</t>
  </si>
  <si>
    <t>ENFERMEDAD INMUNOPROLIFERATIVA DEL INTESTINO DELGADO</t>
  </si>
  <si>
    <t>C887</t>
  </si>
  <si>
    <t>OTRAS ENFERMEDADES INMUNOPROLIFERATIVAS MALIGNAS</t>
  </si>
  <si>
    <t>C889</t>
  </si>
  <si>
    <t>ENFERMEDAD INMUNOPROLIFERATIVA MALIGNA, SIN OTRA ESPECIFICACION</t>
  </si>
  <si>
    <t>C900</t>
  </si>
  <si>
    <t>MIELOMA MULTIPLE</t>
  </si>
  <si>
    <t>C901</t>
  </si>
  <si>
    <t>LEUCEMIA DE CELULAS PLASMATICAS</t>
  </si>
  <si>
    <t>C902</t>
  </si>
  <si>
    <t>PLASMOCITOMA, EXTRAMEDULAR</t>
  </si>
  <si>
    <t>C910</t>
  </si>
  <si>
    <t>LEUCEMIA LINFOBLASTICA AGUDA</t>
  </si>
  <si>
    <t>C911</t>
  </si>
  <si>
    <t>LEUCEMIA LINFOCITICA CRONICA</t>
  </si>
  <si>
    <t>C912</t>
  </si>
  <si>
    <t>LEUCEMIA LINFOCITICA SUBAGUDA</t>
  </si>
  <si>
    <t>C913</t>
  </si>
  <si>
    <t>LEUCEMIA PROLINFOCITICA</t>
  </si>
  <si>
    <t>C914</t>
  </si>
  <si>
    <t>LEUCEMIA DE CELULAS VELLOSAS</t>
  </si>
  <si>
    <t>C915</t>
  </si>
  <si>
    <t>LEUCEMIA DE CELULAS T ADULTAS</t>
  </si>
  <si>
    <t>C917</t>
  </si>
  <si>
    <t>C919</t>
  </si>
  <si>
    <t>LEUCEMIA LINFOIDE, SIN OTRA ESPECIFICACION</t>
  </si>
  <si>
    <t>C920</t>
  </si>
  <si>
    <t>C921</t>
  </si>
  <si>
    <t>LEUCEMIA MIELOIDE CRONICA</t>
  </si>
  <si>
    <t>C922</t>
  </si>
  <si>
    <t>C923</t>
  </si>
  <si>
    <t>C924</t>
  </si>
  <si>
    <t>LEUCEMIA PROMIELOCITICA AGUDA</t>
  </si>
  <si>
    <t>C925</t>
  </si>
  <si>
    <t>LEUCEMIA MIELOMONOCITICA AGUDA</t>
  </si>
  <si>
    <t>C927</t>
  </si>
  <si>
    <t>C929</t>
  </si>
  <si>
    <t>LEUCEMIA MIELOIDE, SIN OTRA ESPECIFICACION</t>
  </si>
  <si>
    <t>C930</t>
  </si>
  <si>
    <t>LEUCEMIA MONOCITICA AGUDA</t>
  </si>
  <si>
    <t>C931</t>
  </si>
  <si>
    <t>LEUCEMIA MONOCITICA CRONICA</t>
  </si>
  <si>
    <t>C932</t>
  </si>
  <si>
    <t>LEUCEMIA MONOCITICA  SUBAGUDA</t>
  </si>
  <si>
    <t>C937</t>
  </si>
  <si>
    <t>OTRAS LEUCEMIAS MONOCITICAS</t>
  </si>
  <si>
    <t>C939</t>
  </si>
  <si>
    <t>LEUCEMIA MONOCITICA, SIN OTRA ESPECIFICACION</t>
  </si>
  <si>
    <t>C940</t>
  </si>
  <si>
    <t>C941</t>
  </si>
  <si>
    <t>ERITREMIA CRONICA</t>
  </si>
  <si>
    <t>C942</t>
  </si>
  <si>
    <t>LEUCEMIA MEGACARIOBLASTICA AGUDA</t>
  </si>
  <si>
    <t>C943</t>
  </si>
  <si>
    <t>LEUCEMIA DE MASTOCITOS</t>
  </si>
  <si>
    <t>C944</t>
  </si>
  <si>
    <t>PANMIELOSIS AGUDA</t>
  </si>
  <si>
    <t>C945</t>
  </si>
  <si>
    <t>MIELOFIBROSIS AGUDA</t>
  </si>
  <si>
    <t>C947</t>
  </si>
  <si>
    <t>C950</t>
  </si>
  <si>
    <t>LEUCEMIA AGUDA, CELULAS DE TIPO NO ESPECIFICADO</t>
  </si>
  <si>
    <t>C951</t>
  </si>
  <si>
    <t>LEUCEMIA CRONICA, CELULAS DE TIPO NO ESPECIFICADO</t>
  </si>
  <si>
    <t>C952</t>
  </si>
  <si>
    <t>LEUCEMIA SUBAGUDA, CELULAS DE TIPO NO ESPECIFICADO</t>
  </si>
  <si>
    <t>C957</t>
  </si>
  <si>
    <t>OTRAS LEUCEMIAS DE CELULAS DE TIPO NO ESPECIFICADO</t>
  </si>
  <si>
    <t>C959</t>
  </si>
  <si>
    <t>LEUCEMIA, NO ESPECIFICADA</t>
  </si>
  <si>
    <t>C960</t>
  </si>
  <si>
    <t>C961</t>
  </si>
  <si>
    <t>C962</t>
  </si>
  <si>
    <t>C963</t>
  </si>
  <si>
    <t>LINFOMA HISTIOCITICO VERDADERO</t>
  </si>
  <si>
    <t>C967</t>
  </si>
  <si>
    <t>OTROS TUMORES MALIGNOS ESPECIFICADOS DEL TEJIDO LINFATICO, HEMATOPOYETICO Y TEJIDOS AFINES</t>
  </si>
  <si>
    <t>C969</t>
  </si>
  <si>
    <t>TUMOR MALIGNO DEL TEJIDO LINFATICO, HEMATOPOYETICO Y TEJIDOS AFINES, SIN OTRA ESPECIFICACION</t>
  </si>
  <si>
    <t>C97</t>
  </si>
  <si>
    <t>TUMORES MALIGNO (PRIMARIOS) DE SITIOS MULTIPLES INDEPENDIENTES</t>
  </si>
  <si>
    <t>D000</t>
  </si>
  <si>
    <t>CARCINOMA IN SITU DEL LABIO, DE LA CAVIDAD BUCAL Y DE LA FARINGE</t>
  </si>
  <si>
    <t>D001</t>
  </si>
  <si>
    <t>CARCINOMA IN SITU DEL ESOFAGO</t>
  </si>
  <si>
    <t>D002</t>
  </si>
  <si>
    <t>CARCINOMA IN SITU DEL ESTOMAGO</t>
  </si>
  <si>
    <t>D010</t>
  </si>
  <si>
    <t>D011</t>
  </si>
  <si>
    <t>CARCINOMA IN SITU DE LA UNION RECTOSIGMOIDEA</t>
  </si>
  <si>
    <t>D012</t>
  </si>
  <si>
    <t>D013</t>
  </si>
  <si>
    <t>CARCINOMA IN SITU DEL ANO Y DEL CONDUCTO ANAL</t>
  </si>
  <si>
    <t>D014</t>
  </si>
  <si>
    <t>CARCINOMA IN SITU DE OTRAS PARTES Y DE LAS NO ESPECIFICADAS DEL INTESTINO</t>
  </si>
  <si>
    <t>D015</t>
  </si>
  <si>
    <t>CARCINOMA IN SITU DEL HIGADO, DE LA VESICULA BILIAR Y DEL CONDUCTO BILIAR</t>
  </si>
  <si>
    <t>D017</t>
  </si>
  <si>
    <t>CARCINOMA IN SITU DE OTRAS PARTES ESPECIFICADAS DE ORGANOS DIGESTIVOS</t>
  </si>
  <si>
    <t>D019</t>
  </si>
  <si>
    <t>CARCINOMA IN SITU DE ORGANOS DIGESTIVOS NO ESPECIFICADOS</t>
  </si>
  <si>
    <t>D020</t>
  </si>
  <si>
    <t>CARCINOMA IN SITU DE LA LARINGE</t>
  </si>
  <si>
    <t>D021</t>
  </si>
  <si>
    <t>CARCINOMA IN SITU DE LA TRAQUEA</t>
  </si>
  <si>
    <t>D022</t>
  </si>
  <si>
    <t>CARCINOMA IN SITU DEL BRONQUIO Y DEL PULMON</t>
  </si>
  <si>
    <t>D023</t>
  </si>
  <si>
    <t>CARCINOMA IN SITU DE OTRAS PARTES DEL SISTEMA RESPIRATORIO</t>
  </si>
  <si>
    <t>D024</t>
  </si>
  <si>
    <t>CARCINOMA IN SITU DE ORGANOS RESPIRATORIOS NO ESPECIFICADOS</t>
  </si>
  <si>
    <t>D030</t>
  </si>
  <si>
    <t>MELANOMA  IN SITU DEL LABIO</t>
  </si>
  <si>
    <t>D031</t>
  </si>
  <si>
    <t>MELANOMA  IN SITU DEL PARPADO Y DE LA COMISURA PALPEBRAL</t>
  </si>
  <si>
    <t>D032</t>
  </si>
  <si>
    <t>MELANOMA  IN SITU DE LA OREJA Y DEL CONDUCTO AUDITIVO EXTERNO</t>
  </si>
  <si>
    <t>D033</t>
  </si>
  <si>
    <t>MELANOMA  IN SITU DE OTRAS PARTES Y DE LAS NO ESPECIFICADAS DE LA CARA</t>
  </si>
  <si>
    <t>D034</t>
  </si>
  <si>
    <t>MELANOMA  IN SITU DEL CUERO CABELLUDO Y DEL CUELLO</t>
  </si>
  <si>
    <t>D035</t>
  </si>
  <si>
    <t>MELANOMA  IN SITU DEL TRONCO</t>
  </si>
  <si>
    <t>D036</t>
  </si>
  <si>
    <t>MELANOMA  IN SITU DEL MIEMBRO SUPERIOR, INCLUIDO EL HOMBRO</t>
  </si>
  <si>
    <t>D037</t>
  </si>
  <si>
    <t>MELANOMA  IN SITU DEL MIEMBRO INFERIOR, INCLUIDA LA CADERA</t>
  </si>
  <si>
    <t>D038</t>
  </si>
  <si>
    <t>MELANOMA  IN SITU DE OTROS SITIOS</t>
  </si>
  <si>
    <t>D039</t>
  </si>
  <si>
    <t>MELANOMA  IN SITU, SITIO NO ESPECIFICADO</t>
  </si>
  <si>
    <t>D040</t>
  </si>
  <si>
    <t>CARCINOMA  IN SITU DE LA PIEL DEL LABIO</t>
  </si>
  <si>
    <t>D041</t>
  </si>
  <si>
    <t>CARCINOMA  IN SITU DE LA PIEL DEL PARPADO Y DE LA COMISURA PALPEBRAL</t>
  </si>
  <si>
    <t>D042</t>
  </si>
  <si>
    <t>CARCINOMA  IN SITU DE LA PIEL DE LA OREJA Y DEL CONDUCTO AUDITIVO EXTERNO</t>
  </si>
  <si>
    <t>D043</t>
  </si>
  <si>
    <t>CARCINOMA  IN SITU DE LA PIEL DE OTRAS PARTES Y DE LAS NO ESPECIFICADAS DE LA CARA</t>
  </si>
  <si>
    <t>D044</t>
  </si>
  <si>
    <t>CARCINOMA  IN SITU DE LA PIEL DEL CUERO CABELLUDO Y CUELLO</t>
  </si>
  <si>
    <t>D045</t>
  </si>
  <si>
    <t>CARCINOMA  IN SITU DE LA PIEL DEL TRONCO</t>
  </si>
  <si>
    <t>D046</t>
  </si>
  <si>
    <t>CARCINOMA  IN SITU DE LA PIEL DEL MIEMBRO SUPERIOR, INCLUIDO EL HOMBRO</t>
  </si>
  <si>
    <t>D047</t>
  </si>
  <si>
    <t>CARCINOMA  IN SITU DE LA PIEL DEL MIEMBRO INFERIOR, INCLUIDA LA CADERA</t>
  </si>
  <si>
    <t>D048</t>
  </si>
  <si>
    <t>CARCINOMA  IN SITU DE LA PIEL DE OTROS SITIOS ESPECIFICADOS</t>
  </si>
  <si>
    <t>D049</t>
  </si>
  <si>
    <t>CARCINOMA  IN SITU DE LA PIEL, SITIO NO ESPECIFICADO</t>
  </si>
  <si>
    <t>D050</t>
  </si>
  <si>
    <t>CARCINOMA  IN SITU LOBULAR</t>
  </si>
  <si>
    <t>D051</t>
  </si>
  <si>
    <t>CARCINOMA  IN SITU INTRACANALICULAR</t>
  </si>
  <si>
    <t>D057</t>
  </si>
  <si>
    <t>OTROS CARCINOMAS  IN SITU DE LA MAMA</t>
  </si>
  <si>
    <t>D059</t>
  </si>
  <si>
    <t>CARCINOMA  IN SITU DE LA MAMA, PARTE NO ESPECIFICADA</t>
  </si>
  <si>
    <t>D060</t>
  </si>
  <si>
    <t>CARCINOMA  IN SITU DEL ENDOCERVIX</t>
  </si>
  <si>
    <t>D061</t>
  </si>
  <si>
    <t>CARCINOMA  IN SITU DEL EXOCERVIX</t>
  </si>
  <si>
    <t>D067</t>
  </si>
  <si>
    <t>CARCINOMA  IN SITU DE OTRAS PARTES ESPECIFICADAS DEL CUELLO DEL UTERO</t>
  </si>
  <si>
    <t>D069</t>
  </si>
  <si>
    <t>CARCINOMA  IN SITU DEL CUELLO DEL UTERO, PARTE NO ESPECIFICADA</t>
  </si>
  <si>
    <t>D070</t>
  </si>
  <si>
    <t>CARCINOMA  IN SITU DEL ENDOMETRIO</t>
  </si>
  <si>
    <t>D071</t>
  </si>
  <si>
    <t>CARCINOMA  IN SITU DE LA VULVA</t>
  </si>
  <si>
    <t>D072</t>
  </si>
  <si>
    <t>CARCINOMA  IN SITU DE LA VAGINA</t>
  </si>
  <si>
    <t>D073</t>
  </si>
  <si>
    <t>CARCINOMA  IN SITU DE OTROS SITIOS DE ORGANOS GENITALES FEMENINOS Y DE LOS NO ESPECIFICADOS</t>
  </si>
  <si>
    <t>D074</t>
  </si>
  <si>
    <t>CARCINOMA  IN SITU DEL PENE</t>
  </si>
  <si>
    <t>D075</t>
  </si>
  <si>
    <t>CARCINOMA  IN SITU DE LA PROSTATA</t>
  </si>
  <si>
    <t>D076</t>
  </si>
  <si>
    <t>CARCINOMA  IN SITU DE OTROS ORGANOS GENITALES MASCULINOS Y DE LOS NO ESPECIFICADOS</t>
  </si>
  <si>
    <t>D090</t>
  </si>
  <si>
    <t>D091</t>
  </si>
  <si>
    <t>CARCINOMA  IN SITU DE OTROS ORGANOS URINARIOS Y DE LOS NO ESPECIFICADOS</t>
  </si>
  <si>
    <t>D092</t>
  </si>
  <si>
    <t>CARCINOMA  IN SITU DEL OJO</t>
  </si>
  <si>
    <t>D093</t>
  </si>
  <si>
    <t>CARCINOMA  IN SITU DE LA GLANDULA TIROIDES Y DE OTRAS GLANDULAS ENDOCRINAS</t>
  </si>
  <si>
    <t>D097</t>
  </si>
  <si>
    <t>CARCINOMA  IN SITU DE OTROS SITIOS ESPECIFICADOS</t>
  </si>
  <si>
    <t>D099</t>
  </si>
  <si>
    <t>CARCINOMA  IN SITU, SITIO NO ESPECIFICADO</t>
  </si>
  <si>
    <t>D100</t>
  </si>
  <si>
    <t>TUMOR BENIGNO DEL LABIO</t>
  </si>
  <si>
    <t>D101</t>
  </si>
  <si>
    <t>D102</t>
  </si>
  <si>
    <t>TUMOR BENIGNO DEL PISO DE LA BOCA</t>
  </si>
  <si>
    <t>D103</t>
  </si>
  <si>
    <t>TUMOR BENIGNO DE OTRAS PARTES Y DE LAS NO ESPECIFICADAS DE LA BOCA</t>
  </si>
  <si>
    <t>D104</t>
  </si>
  <si>
    <t>TUMOR BENIGNO DE LA AMIGDALA</t>
  </si>
  <si>
    <t>D105</t>
  </si>
  <si>
    <t>TUMOR BENIGNO DE OTRAS PARTES DE LA OROFARINGE</t>
  </si>
  <si>
    <t>D106</t>
  </si>
  <si>
    <t>TUMOR BENIGNO DE LA NASOFARINGE</t>
  </si>
  <si>
    <t>D107</t>
  </si>
  <si>
    <t>TUMOR BENIGNO DE LA HIPOFARINGE</t>
  </si>
  <si>
    <t>D109</t>
  </si>
  <si>
    <t>TUMOR BENIGNO DE LA FARINGE, PARTE NO ESPECIFICADA</t>
  </si>
  <si>
    <t>D110</t>
  </si>
  <si>
    <t>TUMOR BENIGNO DE LA GLANDULA PAROTIDA</t>
  </si>
  <si>
    <t>D117</t>
  </si>
  <si>
    <t>TUMOR BENIGNO DE OTRAS GLANDULAS SALIVALES MAYORES ESPECIFICADAS</t>
  </si>
  <si>
    <t>D119</t>
  </si>
  <si>
    <t>TUMOR BENIGNO DE LA GLANDULA SALIVAL MAYOR, SIN OTRA ESPECIFICACION</t>
  </si>
  <si>
    <t>D120</t>
  </si>
  <si>
    <t>TUMOR BENIGNO DEL CIEGO</t>
  </si>
  <si>
    <t>D121</t>
  </si>
  <si>
    <t>TUMOR BENIGNO DEL APENDICE</t>
  </si>
  <si>
    <t>D122</t>
  </si>
  <si>
    <t>TUMOR BENIGNO DEL COLON ASCENDENTE</t>
  </si>
  <si>
    <t>D123</t>
  </si>
  <si>
    <t>TUMOR BENIGNO DEL COLON TRANSVERSO</t>
  </si>
  <si>
    <t>D124</t>
  </si>
  <si>
    <t>TUMOR BENIGNO DEL COLON DESCENDENTE</t>
  </si>
  <si>
    <t>D125</t>
  </si>
  <si>
    <t>TUMOR BENIGNO DEL COLON SIGMOIDE</t>
  </si>
  <si>
    <t>D126</t>
  </si>
  <si>
    <t>TUMOR BENIGNO DEL COLON, PARTE NO ESPECIFICADA</t>
  </si>
  <si>
    <t>D127</t>
  </si>
  <si>
    <t>TUMOR BENIGNO DE LA UNION RECTOSIGMOIDEA</t>
  </si>
  <si>
    <t>D128</t>
  </si>
  <si>
    <t>TUMOR BENIGNO DEL RECTO</t>
  </si>
  <si>
    <t>D129</t>
  </si>
  <si>
    <t>TUMOR BENIGNO DEL CONDUCTO ANAL Y DEL ANO</t>
  </si>
  <si>
    <t>D130</t>
  </si>
  <si>
    <t>TUMOR BENIGNO DEL ESOFAGO</t>
  </si>
  <si>
    <t>D131</t>
  </si>
  <si>
    <t>TUMOR BENIGNO DEL ESTOMAGO</t>
  </si>
  <si>
    <t>D132</t>
  </si>
  <si>
    <t>TUMOR BENIGNO DEL DUODENO</t>
  </si>
  <si>
    <t>D133</t>
  </si>
  <si>
    <t>TUMOR BENIGNO DE OTRAS PARTES Y DE LAS NO ESPECIFICADAS DEL INTESTINO DELGADO</t>
  </si>
  <si>
    <t>D134</t>
  </si>
  <si>
    <t>TUMOR BENIGNO DEL HIGADO</t>
  </si>
  <si>
    <t>D135</t>
  </si>
  <si>
    <t>TUMOR BENIGNO DE LAS VIAS BILIARES EXTRAHEPATICAS</t>
  </si>
  <si>
    <t>D136</t>
  </si>
  <si>
    <t>TUMOR BENIGNO DEL PANCREAS</t>
  </si>
  <si>
    <t>D137</t>
  </si>
  <si>
    <t>TUMOR BENIGNO DEL PANCREAS ENDOCRINO</t>
  </si>
  <si>
    <t>D139</t>
  </si>
  <si>
    <t>TUMOR BENIGNO DE SITIOS MAL DEFINIDOS DEL SISTEMA DIGESTIVO</t>
  </si>
  <si>
    <t>D140</t>
  </si>
  <si>
    <t>TUMOR BENIGNO DEL OIDO MEDIO, DE LA CAVIDAD NASAL Y DE LOS SENOS PARANASALES</t>
  </si>
  <si>
    <t>D141</t>
  </si>
  <si>
    <t>TUMOR BENIGNO DE LA LARINGE</t>
  </si>
  <si>
    <t>D142</t>
  </si>
  <si>
    <t>TUMOR BENIGNO DE LA TRAQUEA</t>
  </si>
  <si>
    <t>D143</t>
  </si>
  <si>
    <t>TUMOR BENIGNO DE LOS BRONQUIOS Y DEL PULMON</t>
  </si>
  <si>
    <t>D144</t>
  </si>
  <si>
    <t>TUMOR BENIGNO DEL SISTEMA RESPIRATORIO, SITIO NO ESPECIFICADO</t>
  </si>
  <si>
    <t>D150</t>
  </si>
  <si>
    <t>D151</t>
  </si>
  <si>
    <t>TUMOR BENIGNO DEL CORAZON</t>
  </si>
  <si>
    <t>D152</t>
  </si>
  <si>
    <t>D157</t>
  </si>
  <si>
    <t>TUMOR BENIGNO DE  OTROS ORGANOS INTRATORACICOS ESPECIFICADOS</t>
  </si>
  <si>
    <t>D159</t>
  </si>
  <si>
    <t>TUMOR BENIGNO DE  ORGANO INTRATORACICO NO ESPECIFICADO</t>
  </si>
  <si>
    <t>D160</t>
  </si>
  <si>
    <t>TUMOR BENIGNO DEL OMOPLATO Y HUESOS LARGOS DEL MIEMBRO SUPERIOR</t>
  </si>
  <si>
    <t>D161</t>
  </si>
  <si>
    <t>D162</t>
  </si>
  <si>
    <t>D163</t>
  </si>
  <si>
    <t>D164</t>
  </si>
  <si>
    <t>TUMOR BENIGNO DE LOS HUESOS DEL CRANEO Y DE LA CARA</t>
  </si>
  <si>
    <t>D165</t>
  </si>
  <si>
    <t>D166</t>
  </si>
  <si>
    <t>TUMOR BENIGNO DE LA COLUMNA VERTEBRAL</t>
  </si>
  <si>
    <t>D167</t>
  </si>
  <si>
    <t>TUMOR BENIGNO DE LAS COSTILLAS, ESTERNON Y CLAVICULA</t>
  </si>
  <si>
    <t>D168</t>
  </si>
  <si>
    <t>TUMOR BENIGNO DE LOS HUESOS PELVICOS, SACRO Y COCCIX</t>
  </si>
  <si>
    <t>D169</t>
  </si>
  <si>
    <t>TUMOR BENIGNO DEL HUESOS Y DEL CARTILAGO ARTICULAR, SITIO NO ESPECIFICADO</t>
  </si>
  <si>
    <t>D170</t>
  </si>
  <si>
    <t>TUMOR BENIGNO LIPOMATOSO DE PIEL Y DE TEJIDO SUBCUTANEO DE CABEZA, CARA Y CUELLO</t>
  </si>
  <si>
    <t>D171</t>
  </si>
  <si>
    <t>TUMOR BENIGNO LIPOMATOSO DE PIEL Y DE TEJIDO SUBCUTANEO DEL TRONCO</t>
  </si>
  <si>
    <t>D172</t>
  </si>
  <si>
    <t>TUMOR BENIGNO LIPOMATOSO DE PIEL Y DE TEJIDO SUBCUTANEO DE MIEMBROS</t>
  </si>
  <si>
    <t>D173</t>
  </si>
  <si>
    <t>TUMOR BENIGNO LIPOMATOSO DE PIEL Y DE TEJIDO SUBCUTANEO DE OTROS SITIOS Y DE LOS NO ESPECIFICADOS</t>
  </si>
  <si>
    <t>D174</t>
  </si>
  <si>
    <t>TUMOR BENIGNO LIPOMATOSO DE LOS ORGANOS INTRATORACICOS</t>
  </si>
  <si>
    <t>D175</t>
  </si>
  <si>
    <t>TUMOR BENIGNO LIPOMATOSO DE LOS ORGANOS INTRAABDOMINALES</t>
  </si>
  <si>
    <t>D176</t>
  </si>
  <si>
    <t>TUMOR BENIGNO LIPOMATOSO DEL CORDON ESPERMATICO</t>
  </si>
  <si>
    <t>D177</t>
  </si>
  <si>
    <t>TUMOR BENIGNO LIPOMATOSO DE OTROS SITIOS ESPECIFICADOS</t>
  </si>
  <si>
    <t>D179</t>
  </si>
  <si>
    <t>TUMOR BENIGNO LIPOMATOSO, DE SITIO NO ESPECIFICADO</t>
  </si>
  <si>
    <t>D180</t>
  </si>
  <si>
    <t>HEMANGIOMA, DE CUALQUIER SITIO</t>
  </si>
  <si>
    <t>D181</t>
  </si>
  <si>
    <t>LINFANGIOMA, DE CUALQUIER SITIO</t>
  </si>
  <si>
    <t>D190</t>
  </si>
  <si>
    <t>TUMOR BENIGNO DEL TEJIDO MESOTELIAL DE LA PLEURA</t>
  </si>
  <si>
    <t>D191</t>
  </si>
  <si>
    <t>TUMOR BENIGNO DEL TEJIDO MESOTELIAL DEL PERITONEO</t>
  </si>
  <si>
    <t>D197</t>
  </si>
  <si>
    <t>TUMOR BENIGNO DEL TEJIDO MESOTELIAL DE OTROS SITIOS ESPECIFICADOS</t>
  </si>
  <si>
    <t>D199</t>
  </si>
  <si>
    <t>TUMOR BENIGNO DEL TEJIDO MESOTELIAL, DE SITIO NO ESPECIFICADO</t>
  </si>
  <si>
    <t>D200</t>
  </si>
  <si>
    <t>TUMOR BENIGNO DEL RETROPERITONEO</t>
  </si>
  <si>
    <t>D201</t>
  </si>
  <si>
    <t>TUMOR BENIGNO DEL PERITONEO</t>
  </si>
  <si>
    <t>D210</t>
  </si>
  <si>
    <t>TUMOR BENIGNO DEL TEJIDO CUNJUNTIVO Y DE OTROS TEJIDOS BLANDOS DE CABEZA, CARA Y CUELLO</t>
  </si>
  <si>
    <t>D211</t>
  </si>
  <si>
    <t>TUMOR BENIGNO DEL TEJIDO CUNJUNTIVO Y DE OTROS TEJIDOS BLANDOS DEL MIEMBRO SUPERIOR, INCLUIDO EL HOMBRO</t>
  </si>
  <si>
    <t>D212</t>
  </si>
  <si>
    <t>TUMOR BENIGNO DEL TEJIDO CUNJUNTIVO Y DE OTROS TEJIDOS BLANDOS DEL MIEMBRO INFERIOR, INCLUIDO LA CADERA</t>
  </si>
  <si>
    <t>D213</t>
  </si>
  <si>
    <t>TUMOR BENIGNO DEL TEJIDO CUNJUNTIVO Y DE OTROS TEJIDOS BLANDOS DEL TORAX</t>
  </si>
  <si>
    <t>D214</t>
  </si>
  <si>
    <t>TUMOR BENIGNO DEL TEJIDO CUNJUNTIVO Y DE OTROS TEJIDOS BLANDOS DEL ABDOMEN</t>
  </si>
  <si>
    <t>D215</t>
  </si>
  <si>
    <t>TUMOR BENIGNO DEL TEJIDO CUNJUNTIVO Y DE OTROS TEJIDOS BLANDOS DE LA PELVIS</t>
  </si>
  <si>
    <t>D216</t>
  </si>
  <si>
    <t>TUMOR BENIGNO DEL TEJIDO CUNJUNTIVO Y DE OTROS TEJIDOS BLANDOS DEL TRONCO, SIN OTRA ESPECIFICACION</t>
  </si>
  <si>
    <t>D219</t>
  </si>
  <si>
    <t>TUMOR BENIGNO DEL TEJIDO CUNJUNTIVO Y DE OTROS TEJIDOS BLANDOS, DE SITIO NO ESPECIFICADO</t>
  </si>
  <si>
    <t>D220</t>
  </si>
  <si>
    <t>NEVO MELANOCITICO DEL LABIO</t>
  </si>
  <si>
    <t>D221</t>
  </si>
  <si>
    <t>NEVO MELANOCITICO DEL PARPADO, INCLUIDA LA COMISURA PALPEBRAL</t>
  </si>
  <si>
    <t>D222</t>
  </si>
  <si>
    <t>NEVO MELANOCITICO DE LA OREJA Y DEL CONDUCTO AUDITIVO EXTERNO</t>
  </si>
  <si>
    <t>D223</t>
  </si>
  <si>
    <t>NEVO MELANOCITICO DE OTRAS PARTES DE LAS NO ESPECIFICADAS DE LA CARA</t>
  </si>
  <si>
    <t>D224</t>
  </si>
  <si>
    <t>NEVO MELANOCITICO DEL CUERO CABELLUDO Y DEL CUELLO</t>
  </si>
  <si>
    <t>D225</t>
  </si>
  <si>
    <t>NEVO MELANOCITICO DEL TRONCO</t>
  </si>
  <si>
    <t>D226</t>
  </si>
  <si>
    <t>NEVO MELANOCITICO DEL MIEMBRO SUPERIOR, INCLUIDO EL HOMBRO</t>
  </si>
  <si>
    <t>D227</t>
  </si>
  <si>
    <t>NEVO MELANOCITICO DEL MIEMBRO INFERIOR, INCLUIDA LA CADERA</t>
  </si>
  <si>
    <t>D229</t>
  </si>
  <si>
    <t>NEVO MELANOCITICO, SITIO NO ESPECIFICADO</t>
  </si>
  <si>
    <t>D230</t>
  </si>
  <si>
    <t>TUMOR BENIGNO DE LA PIEL DEL LABIO</t>
  </si>
  <si>
    <t>D231</t>
  </si>
  <si>
    <t>TUMOR BENIGNO DE LA PIEL DEL PARPADO, INCLUIDA LA COMISURA PALPEBRAL</t>
  </si>
  <si>
    <t>D232</t>
  </si>
  <si>
    <t>TUMOR BENIGNO DE LA PIEL DE LA OREJA Y DEL CONDUCTO AUDITIVO EXTERNO</t>
  </si>
  <si>
    <t>D233</t>
  </si>
  <si>
    <t>TUMOR BENIGNO DE LA PIEL DE OTRAS PARTES Y DE LAS NO ESPECIFICADAS DE LA CARA</t>
  </si>
  <si>
    <t>D234</t>
  </si>
  <si>
    <t>TUMOR BENIGNO DE LA PIEL DEL CUERO CABELLUDO Y DEL CUELLO</t>
  </si>
  <si>
    <t>D235</t>
  </si>
  <si>
    <t>TUMOR BENIGNO DE LA PIEL DEL TRONCO</t>
  </si>
  <si>
    <t>D236</t>
  </si>
  <si>
    <t>TUMOR BENIGNO DE LA PIEL DEL MIEMBRO SUPERIOR, INCLUIDO EL HOMBRO</t>
  </si>
  <si>
    <t>TUMOR BENIGNO DE LA PIEL DEL MIEMBRO INFERIOR, INCLUIDA LA CADERA</t>
  </si>
  <si>
    <t>D239</t>
  </si>
  <si>
    <t>TUMOR BENIGNO DE LA PIEL, SITIO NO ESPECIFICADO</t>
  </si>
  <si>
    <t>D24</t>
  </si>
  <si>
    <t>D250</t>
  </si>
  <si>
    <t>LEIOMIOMA SUBMUCOSO DEL UTERO</t>
  </si>
  <si>
    <t>D251</t>
  </si>
  <si>
    <t>LEIOMIOMA INTRAMURAL DEL UTERO</t>
  </si>
  <si>
    <t>D252</t>
  </si>
  <si>
    <t>LEIOMIOMA SUBSEROSO DEL UTERO</t>
  </si>
  <si>
    <t>D259</t>
  </si>
  <si>
    <t>LEIOMIOMA  DEL UTERO, SIN OTRA ESPECIFICACION</t>
  </si>
  <si>
    <t>D260</t>
  </si>
  <si>
    <t>TUMOR BENIGNO DEL CUELLO DEL UTERO</t>
  </si>
  <si>
    <t>D261</t>
  </si>
  <si>
    <t>TUMOR BENIGNO DEL CUERPO DEL UTERO</t>
  </si>
  <si>
    <t>TUMOR BENIGNO DE OTRAS PARTES ESPECIFICADAS DEL UTERO</t>
  </si>
  <si>
    <t>D269</t>
  </si>
  <si>
    <t>TUMOR BENIGNO DEL UTERO, PARTE NO ESPECIFICADA</t>
  </si>
  <si>
    <t>D27</t>
  </si>
  <si>
    <t>D280</t>
  </si>
  <si>
    <t>D281</t>
  </si>
  <si>
    <t>D282</t>
  </si>
  <si>
    <t>TUMOR BENIGNO DE LA TROMPA DE FALOPIO Y DE LOS LIGAMENTOS UTERINOS</t>
  </si>
  <si>
    <t>D287</t>
  </si>
  <si>
    <t>TUMOR BENIGNO DE OTROS SITIOS ESPECIFICADOS DE LOS ORGANOS GENITALES FEMENINOS</t>
  </si>
  <si>
    <t>D289</t>
  </si>
  <si>
    <t>TUMOR BENIGNO DE ORGANO GENITAL FEMENINO, SITIO NO ESPECIFICADO</t>
  </si>
  <si>
    <t>D290</t>
  </si>
  <si>
    <t>D291</t>
  </si>
  <si>
    <t>TUMOR BENIGNO DE LA PROSTATA</t>
  </si>
  <si>
    <t>D292</t>
  </si>
  <si>
    <t>TUMOR BENIGNO DE LOS TESTICULOS</t>
  </si>
  <si>
    <t>D293</t>
  </si>
  <si>
    <t>TUMOR BENIGNO DEL EPIDIDIMO</t>
  </si>
  <si>
    <t>D294</t>
  </si>
  <si>
    <t>D297</t>
  </si>
  <si>
    <t>TUMOR BENIGNO DE OTROS ORGANOS GENITALES MASCULINOS</t>
  </si>
  <si>
    <t>D299</t>
  </si>
  <si>
    <t>TUMOR BENIGNO DE ORGANO GENITAL MASCULINO, SITIO NO ESPECIFICADO</t>
  </si>
  <si>
    <t>D300</t>
  </si>
  <si>
    <t>TUMOR BENIGNO DEL RIÑON</t>
  </si>
  <si>
    <t>D301</t>
  </si>
  <si>
    <t>D302</t>
  </si>
  <si>
    <t>TUMOR BENIGNO DEL URETER</t>
  </si>
  <si>
    <t>D303</t>
  </si>
  <si>
    <t>D304</t>
  </si>
  <si>
    <t>TUMOR BENIGNO DE LA  URETRA</t>
  </si>
  <si>
    <t>D307</t>
  </si>
  <si>
    <t>TUMOR BENIGNO DE OTROS ORGANOS URINARIOS</t>
  </si>
  <si>
    <t>D309</t>
  </si>
  <si>
    <t>TUMOR BENIGNO DE ORGANO URINARIO NO ESPECIFICADO</t>
  </si>
  <si>
    <t>D310</t>
  </si>
  <si>
    <t>D311</t>
  </si>
  <si>
    <t>TUMOR BENIGNO DE LA CORNEA</t>
  </si>
  <si>
    <t>D312</t>
  </si>
  <si>
    <t>D313</t>
  </si>
  <si>
    <t>TUMOR BENIGNO DE LA COROIDES</t>
  </si>
  <si>
    <t>D314</t>
  </si>
  <si>
    <t>TUMOR BENIGNO DEL CUERPO CILIAR</t>
  </si>
  <si>
    <t>D315</t>
  </si>
  <si>
    <t>TUMOR BENIGNO DE LAS GLANDULAS Y DE LOS CONDUCTOS LAGRIMALES</t>
  </si>
  <si>
    <t>D316</t>
  </si>
  <si>
    <t>TUMOR BENIGNO DE LA ORBITA, PARTE NO ESPECIFICADA</t>
  </si>
  <si>
    <t>D319</t>
  </si>
  <si>
    <t>TUMOR BENIGNO DEL OJO, PARTE NO ESPECIFICADA</t>
  </si>
  <si>
    <t>D320</t>
  </si>
  <si>
    <t>TUMOR BENIGNO DE LAS MENINGES CEREBRALES</t>
  </si>
  <si>
    <t>D321</t>
  </si>
  <si>
    <t>TUMOR BENIGNO DE LAS MENINGES RAQUIDEAS</t>
  </si>
  <si>
    <t>D329</t>
  </si>
  <si>
    <t>TUMOR BENIGNO DE LAS MENINGES, PARTE NO ESPECIFICADA</t>
  </si>
  <si>
    <t>D330</t>
  </si>
  <si>
    <t>TUMOR BENIGNO DEL ENCEFALO, SUPRATENTORIAL</t>
  </si>
  <si>
    <t>D331</t>
  </si>
  <si>
    <t>TUMOR BENIGNO DEL ENCEFALO, INFRATENTORIAL</t>
  </si>
  <si>
    <t>D332</t>
  </si>
  <si>
    <t>TUMOR BENIGNO DE ENCEFALO, PARTE NO ESPECIFICADA</t>
  </si>
  <si>
    <t>D333</t>
  </si>
  <si>
    <t>D334</t>
  </si>
  <si>
    <t>TUMOR BENIGNO DE LA MEDULA ESPINAL</t>
  </si>
  <si>
    <t>D337</t>
  </si>
  <si>
    <t>TUMOR BENIGNO DE OTRAS PARTES ESPECIFICADAS DEL SISTEMA NERVIOSO CENTRAL</t>
  </si>
  <si>
    <t>D339</t>
  </si>
  <si>
    <t>TUMOR BENIGNO DEL SISTEMA NERVIOSO CENTRAL, SITIO NO ESPECIFICADO</t>
  </si>
  <si>
    <t>D34</t>
  </si>
  <si>
    <t>TUMOR BENIGNO DE LA GLANDULA TIROIDES</t>
  </si>
  <si>
    <t>D350</t>
  </si>
  <si>
    <t>TUMOR BENIGNO DE LA GLANDULA SUPRARRENAL</t>
  </si>
  <si>
    <t>D351</t>
  </si>
  <si>
    <t>TUMOR BENIGNO DE LA GLANDULA PARATIROIDES</t>
  </si>
  <si>
    <t>D352</t>
  </si>
  <si>
    <t>TUMOR BENIGNO DE LA HIPOFISIS</t>
  </si>
  <si>
    <t>D353</t>
  </si>
  <si>
    <t>TUMOR BENIGNO DEL CONDUCTO CRANEOFARINGEO</t>
  </si>
  <si>
    <t>D354</t>
  </si>
  <si>
    <t>TUMOR BENIGNO DE LA GLANDULA PINEAL</t>
  </si>
  <si>
    <t>D355</t>
  </si>
  <si>
    <t>TUMOR BENIGNO DEL CUERPO CAROTIDEO</t>
  </si>
  <si>
    <t>D356</t>
  </si>
  <si>
    <t>TUMOR BENIGNO DEL CUERPO AORTICO Y DE OTROS CUERPOS CROMAFINES</t>
  </si>
  <si>
    <t>D357</t>
  </si>
  <si>
    <t>TUMOR BENIGNO DE OTRAS GLANDULAS ENDOCRINAS ESPECIFICADAS</t>
  </si>
  <si>
    <t>D358</t>
  </si>
  <si>
    <t>TUMOR BENIGNO DE PLURIGLANDULAR</t>
  </si>
  <si>
    <t>D359</t>
  </si>
  <si>
    <t>TUMOR BENIGNO DE GLANDULA ENDOCRINA NO ESPECIFICADA</t>
  </si>
  <si>
    <t>D360</t>
  </si>
  <si>
    <t>TUMOR BENIGNO DE LOS GANGLIOS LINFATICOS</t>
  </si>
  <si>
    <t>D361</t>
  </si>
  <si>
    <t>TUMOR BENIGNO DE LOS NERVIOS PERIFERICOS Y DEL SISTEMA NERVIOSO AUTONOMO</t>
  </si>
  <si>
    <t>D367</t>
  </si>
  <si>
    <t>D369</t>
  </si>
  <si>
    <t>D370</t>
  </si>
  <si>
    <t>TUMOR DE COMPORTAMIENTO INCIERTO O DESCONOCIDO DEL LABIO, DE LA CAVIDAD BUCAL Y DE LA FARINGE</t>
  </si>
  <si>
    <t>D371</t>
  </si>
  <si>
    <t>TUMOR DE COMPORTAMIENTO INCIERTO O DESCONOCIDO DEL ESTOMAGO</t>
  </si>
  <si>
    <t>D372</t>
  </si>
  <si>
    <t>TUMOR DE COMPORTAMIENTO INCIERTO O DESCONOCIDO DEL INTESTINO DELGADO</t>
  </si>
  <si>
    <t>D373</t>
  </si>
  <si>
    <t>TUMOR DE COMPORTAMIENTO INCIERTO O DESCONOCIDO DEL APENDICE</t>
  </si>
  <si>
    <t>D374</t>
  </si>
  <si>
    <t>TUMOR DE COMPORTAMIENTO INCIERTO O DESCONOCIDO DEL COLON</t>
  </si>
  <si>
    <t>D375</t>
  </si>
  <si>
    <t>TUMOR DE COMPORTAMIENTO INCIERTO O DESCONOCIDO DEL RECTO</t>
  </si>
  <si>
    <t>D376</t>
  </si>
  <si>
    <t>TUMOR DE COMPORTAMIENTO INCIERTO O DESCONOCIDO DEL HIGADO, DE LA VESICULA BILIAR Y DEL CONDUCTO BILIAR</t>
  </si>
  <si>
    <t>D377</t>
  </si>
  <si>
    <t>TUMOR DE COMPORTAMIENTO INCIERTO O DESCONOCIDO DE OTROS ORGANOS DIGESTIVOS ESPECIFICADOS</t>
  </si>
  <si>
    <t>D379</t>
  </si>
  <si>
    <t>TUMOR DE COMPORTAMIENTO INCIERTO O DESCONOCIDO DE ORGANOS DIGESTIVOS, SITIO NO ESPECIFICADO</t>
  </si>
  <si>
    <t>D380</t>
  </si>
  <si>
    <t>TUMOR DE COMPORTAMIENTO INCIERTO O DESCONOCIDO DE LARINGE</t>
  </si>
  <si>
    <t>D381</t>
  </si>
  <si>
    <t>TUMOR DE COMPORTAMIENTO INCIERTO O DESCONOCIDO DE LA TRAQUEA, DE LOS BRONQUIOS Y DEL PULMON</t>
  </si>
  <si>
    <t>D382</t>
  </si>
  <si>
    <t>TUMOR DE COMPORTAMIENTO INCIERTO O DESCONOCIDO DE LA PLEURA</t>
  </si>
  <si>
    <t>D383</t>
  </si>
  <si>
    <t>TUMOR DE COMPORTAMIENTO INCIERTO O DESCONOCIDO DEL MEDIASTINO</t>
  </si>
  <si>
    <t>D384</t>
  </si>
  <si>
    <t>TUMOR DE COMPORTAMIENTO INCIERTO O DESCONOCIDO DEL TIMO</t>
  </si>
  <si>
    <t>D385</t>
  </si>
  <si>
    <t>TUMOR DE COMPORTAMIENTO INCIERTO O DESCONOCIDO DE OTROS ORGANOS RESPIRATORIOS Y DEL OIDO MEDIO</t>
  </si>
  <si>
    <t>D386</t>
  </si>
  <si>
    <t>TUMOR DE COMPORTAMIENTO INCIERTO O DESCONOCIDO DE ORGANOS RESPIRATORIOS, SITIO NO ESPECIFICADO</t>
  </si>
  <si>
    <t>D390</t>
  </si>
  <si>
    <t>TUMOR DE COMPORTAMIENTO INCIERTO O DESCONOCIDO DEL UTERO</t>
  </si>
  <si>
    <t>TUMOR DE COMPORTAMIENTO INCIERTO O DESCONOCIDO DEL OVARIO</t>
  </si>
  <si>
    <t>D392</t>
  </si>
  <si>
    <t>TUMOR DE COMPORTAMIENTO INCIERTO O DESCONOCIDO DE LA PLACENTA</t>
  </si>
  <si>
    <t>D397</t>
  </si>
  <si>
    <t>TUMOR DE COMPORTAMIENTO INCIERTO O DESCONOCIDO DE OTROS ORGANOS GENITALES FEMENINOS</t>
  </si>
  <si>
    <t>D399</t>
  </si>
  <si>
    <t>TUMOR DE COMPORTAMIENTO INCIERTO O DESCONOCIDO DE ORGANO GENITAL FEMENINO NO ESPECIFICADO</t>
  </si>
  <si>
    <t>D400</t>
  </si>
  <si>
    <t>TUMOR DE COMPORTAMIENTO INCIERTO O DESCONOCIDO DE LA PROSTATA</t>
  </si>
  <si>
    <t>D401</t>
  </si>
  <si>
    <t>TUMOR DE COMPORTAMIENTO INCIERTO O DESCONOCIDO DEL TESTICULO</t>
  </si>
  <si>
    <t>D407</t>
  </si>
  <si>
    <t>TUMOR DE COMPORTAMIENTO INCIERTO O DESCONOCIDO DE OTROS ORGANOS GENITALES MASCULINOS</t>
  </si>
  <si>
    <t>D409</t>
  </si>
  <si>
    <t>TUMOR DE COMPORTAMIENTO INCIERTO O DESCONOCIDO DE ORGANO GENITAL MASCULINO NO ESPECIFICADO</t>
  </si>
  <si>
    <t>D410</t>
  </si>
  <si>
    <t>TUMOR DE COMPORTAMIENTO INCIERTO O DESCONOCIDO DEL RIÑON</t>
  </si>
  <si>
    <t>D411</t>
  </si>
  <si>
    <t>TUMOR DE COMPORTAMIENTO INCIERTO O DESCONOCIDO DEC LA PELVIS RENAL</t>
  </si>
  <si>
    <t>D412</t>
  </si>
  <si>
    <t>TUMOR DE COMPORTAMIENTO INCIERTO O DESCONOCIDO DEL URETER</t>
  </si>
  <si>
    <t>D413</t>
  </si>
  <si>
    <t>TUMOR DE COMPORTAMIENTO INCIERTO O DESCONOCIDO DE LA URETRA</t>
  </si>
  <si>
    <t>D414</t>
  </si>
  <si>
    <t>TUMOR DE COMPORTAMIENTO INCIERTO O DESCONOCIDO DE LA VEJIGA</t>
  </si>
  <si>
    <t>D417</t>
  </si>
  <si>
    <t>TUMOR DE COMPORTAMIENTO INCIERTO O DESCONOCIDO DE OTROS ORGANOS URINARIOS</t>
  </si>
  <si>
    <t>D419</t>
  </si>
  <si>
    <t>TUMOR DE COMPORTAMIENTO INCIERTO O DESCONOCIDO DE ORGANO URINARIO NO ESPECIFICADO</t>
  </si>
  <si>
    <t>D420</t>
  </si>
  <si>
    <t>TUMOR DE COMPORTAMIENTO INCIERTO O DESCONOCIDO DE LAS MENINGES CEREBRALES</t>
  </si>
  <si>
    <t>D421</t>
  </si>
  <si>
    <t>TUMOR DE COMPORTAMIENTO INCIERTO O DESCONOCIDO DE LAS MENINGES RAQUIDEAS</t>
  </si>
  <si>
    <t>D429</t>
  </si>
  <si>
    <t>TUMOR DE COMPORTAMIENTO INCIERTO O DESCONOCIDO DE LAS MENINGES, PARTE NO ESPECIFICADA</t>
  </si>
  <si>
    <t>D430</t>
  </si>
  <si>
    <t>TUMOR DE COMPORTAMIENTO INCIERTO O DESCONOCIDO DEL ENCEFALO, SUPRATENTORIAL</t>
  </si>
  <si>
    <t>D431</t>
  </si>
  <si>
    <t>TUMOR DE COMPORTAMIENTO INCIERTO O DESCONOCIDO DEL ENCEFALO, INFRATENTORIAL</t>
  </si>
  <si>
    <t>D432</t>
  </si>
  <si>
    <t>TUMOR DE COMPORTAMIENTO INCIERTO O DESCONOCIDO DEL ENCEFALO, PARTE NO ESPECIFICADA</t>
  </si>
  <si>
    <t>D433</t>
  </si>
  <si>
    <t>TUMOR DE COMPORTAMIENTO INCIERTO O DESCONOCIDO DE LOS NERVIOS CRANEALES</t>
  </si>
  <si>
    <t>D434</t>
  </si>
  <si>
    <t>TUMOR DE COMPORTAMIENTO INCIERTO O DESCONOCIDO DE LA MEDULA ESPINAL</t>
  </si>
  <si>
    <t>D437</t>
  </si>
  <si>
    <t>TUMOR DE COMPORTAMIENTO INCIERTO O DESCONOCIDO DE OTRAS PARTES ESPECIFICADAS DEL SISTEMA NERVIOSO CENTRAL</t>
  </si>
  <si>
    <t>D439</t>
  </si>
  <si>
    <t>TUMOR DE COMPORTAMIENTO INCIERTO O DESCONOCIDO DEL SISTEMA NERVIOSO CENTRAL, SITIO NO ESPECIFICADO</t>
  </si>
  <si>
    <t>D440</t>
  </si>
  <si>
    <t>TUMOR DE COMPORTAMIENTO INCIERTO O DESCONOCIDO DE LA GLANDULA TIROIDES</t>
  </si>
  <si>
    <t>D441</t>
  </si>
  <si>
    <t>TUMOR DE COMPORTAMIENTO INCIERTO O DESCONOCIDO DE LA GLANDULA SUPRARRENAL</t>
  </si>
  <si>
    <t>D442</t>
  </si>
  <si>
    <t>TUMOR DE COMPORTAMIENTO INCIERTO O DESCONOCIDO DE LA GLANDULA PARATIROIDES</t>
  </si>
  <si>
    <t>D443</t>
  </si>
  <si>
    <t>TUMOR DE COMPORTAMIENTO INCIERTO O DESCONOCIDO DE LA GLANDULA HIPOFISIS</t>
  </si>
  <si>
    <t>D444</t>
  </si>
  <si>
    <t>TUMOR DE COMPORTAMIENTO INCIERTO O DESCONOCIDO DEL CONDUCTO CRANEOFARINGEO</t>
  </si>
  <si>
    <t>D445</t>
  </si>
  <si>
    <t>TUMOR DE COMPORTAMIENTO INCIERTO O DESCONOCIDO DE LA GLANDULA PINEAL</t>
  </si>
  <si>
    <t>D446</t>
  </si>
  <si>
    <t>TUMOR DE COMPORTAMIENTO INCIERTO O DESCONOCIDO DEL CUERPO CAROTIDEO</t>
  </si>
  <si>
    <t>D447</t>
  </si>
  <si>
    <t>TUMOR DE COMPORTAMIENTO INCIERTO O DESCONOCIDO DEL CUERPO AORTICO Y OTROS CROMAFINES</t>
  </si>
  <si>
    <t>D448</t>
  </si>
  <si>
    <t>TUMOR DE COMPORTAMIENTO INCIERTO O DESCONOCIDO CON AFECTACION PLURIGLANDULAR</t>
  </si>
  <si>
    <t>D449</t>
  </si>
  <si>
    <t>TUMOR DE COMPORTAMIENTO INCIERTO O DESCONOCIDO DE GLANDULA ENDOCRINA NO ESPECIFICADA</t>
  </si>
  <si>
    <t>D45</t>
  </si>
  <si>
    <t>POLICITEMIA VERA</t>
  </si>
  <si>
    <t>D460</t>
  </si>
  <si>
    <t>ANEMIA REFRACTARIA SIN SIDEROBLASTOS, ASI DESCRITA</t>
  </si>
  <si>
    <t>D461</t>
  </si>
  <si>
    <t>ANEMIA REFRACTARIA CON SIDEROBLASTOS</t>
  </si>
  <si>
    <t>D462</t>
  </si>
  <si>
    <t>ANEMIA REFRACTARIA CON EXCESO DE BLASTOS</t>
  </si>
  <si>
    <t>D463</t>
  </si>
  <si>
    <t>ANEMIA REFRACTARIA CON EXCESO DE BLASTOS CON TRANSFORMACION</t>
  </si>
  <si>
    <t>D464</t>
  </si>
  <si>
    <t>ANEMIA REFRACTARIA, SIN OTRA ESPECIFICACION</t>
  </si>
  <si>
    <t>D467</t>
  </si>
  <si>
    <t>OTROS SINDROMES MIELODISPLASICOS</t>
  </si>
  <si>
    <t>D469</t>
  </si>
  <si>
    <t>SINDROME MIELODISPLASICO, SIN OTRA ESPECIFICACION</t>
  </si>
  <si>
    <t>D470</t>
  </si>
  <si>
    <t>TUMOR DE COMPORTAMIENTO INCIERTO O DESCONOCIDO DE LOS MASTOCITOS E HISTIOCITOS</t>
  </si>
  <si>
    <t>D471</t>
  </si>
  <si>
    <t>ENFERMEDAD MIELOPROLIFERATIVA CRONICA</t>
  </si>
  <si>
    <t>D472</t>
  </si>
  <si>
    <t>GAMMOPATIA MONOCLONAL</t>
  </si>
  <si>
    <t>D473</t>
  </si>
  <si>
    <t>TROMBOCITOPENIA (HEMORRAGICA) ESENCIAL</t>
  </si>
  <si>
    <t>D477</t>
  </si>
  <si>
    <t>OTROS TUMORES ESPECIFICADOS  DE COMPORTAMIENTO INCIERTO O DESCONOCIDO DEL TEJIDO LINFATICO, DE LOS ORGANOS HEMATOPOYETICOS Y DE TEJIDOS AFINES</t>
  </si>
  <si>
    <t>D479</t>
  </si>
  <si>
    <t>TUMORES DE COMPORTAMIENTO INCIERTO O DESCONOCIDO DEL TEJIDO LINFATICO, DE LOS ORGANOS HEMATOPOYETICOS Y DE TEJIDOS AFINES, NO ESPECIFICADOS</t>
  </si>
  <si>
    <t>D480</t>
  </si>
  <si>
    <t>TUMOR DE COMPORTAMIENTO INCIERTO O DESCONOCIDO DEL HUESO Y CARTILAGO ARTICULAR</t>
  </si>
  <si>
    <t>D481</t>
  </si>
  <si>
    <t>TUMOR DE COMPORTAMIENTO INCIERTO O DESCONOCIDO DEL TEJIDO CONJUNTIVO Y OTRO TEJIDO BLANDO</t>
  </si>
  <si>
    <t>D482</t>
  </si>
  <si>
    <t>TUMOR DE COMPORTAMIENTO INCIERTO O DESCONOCIDO DE LOS NERVIOS PERIFERICOS Y DEL SISTEMA NERVIOSO AUTONOMO</t>
  </si>
  <si>
    <t>D483</t>
  </si>
  <si>
    <t>TUMOR DE COMPORTAMIENTO INCIERTO O DESCONOCIDO DEL RETROPERITONEO</t>
  </si>
  <si>
    <t>D484</t>
  </si>
  <si>
    <t>TUMOR DE COMPORTAMIENTO INCIERTO O DESCONOCIDO DEL PERITONEO</t>
  </si>
  <si>
    <t>D485</t>
  </si>
  <si>
    <t>TUMOR DE COMPORTAMIENTO INCIERTO O DESCONOCIDO DE LA PIEL</t>
  </si>
  <si>
    <t>D486</t>
  </si>
  <si>
    <t>TUMOR DE COMPORTAMIENTO INCIERTO O DESCONOCIDO DE LA MAMA</t>
  </si>
  <si>
    <t>D487</t>
  </si>
  <si>
    <t>TUMOR DE COMPORTAMIENTO INCIERTO O DESCONOCIDO DE OTROS SITIOS ESPECIFICADOS</t>
  </si>
  <si>
    <t>D489</t>
  </si>
  <si>
    <t>TUMOR DE COMPORTAMIENTO INCIERTO O DESCONOCIDO, DE SITIO NO ESPECIFICADO</t>
  </si>
  <si>
    <t>D500</t>
  </si>
  <si>
    <t>ANEMIA POR DEFICIENCIA DE HIERRO SECUNDARIA A PERDIDA DE SANGRE (CRONICA)</t>
  </si>
  <si>
    <t>D501</t>
  </si>
  <si>
    <t>DISFAGIA SIDEROPENICA</t>
  </si>
  <si>
    <t>D508</t>
  </si>
  <si>
    <t>OTRAS ANEMIAS POR DEFICIENCIA DE HIERRO</t>
  </si>
  <si>
    <t>D509</t>
  </si>
  <si>
    <t>ANEMIA POR DEFICIENCIA DE HIERRO SIN OTRA ESPECIFICACION</t>
  </si>
  <si>
    <t>D510</t>
  </si>
  <si>
    <t>ANEMIA POR DEFICIENCIA DE VITAMINA B12  DEBIDA A DEFICIENCIA DEL FACTOR INTRINSECO</t>
  </si>
  <si>
    <t>D511</t>
  </si>
  <si>
    <t>ANEMIA POR DEFICIENCIA DE VITAMINA B12  DEBIDA A MALA ABSORCION SELECTIVA DE VITAMINA B12 CON PROTEINURIA</t>
  </si>
  <si>
    <t>D512</t>
  </si>
  <si>
    <t>DEFICIENCIA DE TRASCOBALAMINA II</t>
  </si>
  <si>
    <t>D513</t>
  </si>
  <si>
    <t>OTRAS ANEMIAS POR DEFICIENCIA DIETETICA DE VITAMINA B12</t>
  </si>
  <si>
    <t>D518</t>
  </si>
  <si>
    <t>D519</t>
  </si>
  <si>
    <t>ANEMIA POR DEFICIENCIA DE VITAMINA B12, SIN OTRA ESPECIFICACION</t>
  </si>
  <si>
    <t>D520</t>
  </si>
  <si>
    <t>ANEMIA POR DEFICIENCIA DIETETICA DE FOLATOS</t>
  </si>
  <si>
    <t>D521</t>
  </si>
  <si>
    <t>ANEMIA POR DEFICIENCIA DE FOLATOS INDUCIDA POR DROGAS</t>
  </si>
  <si>
    <t>D528</t>
  </si>
  <si>
    <t>OTRAS ANEMIAS  POR DEFICIENCIA DE FOLATOS</t>
  </si>
  <si>
    <t>D529</t>
  </si>
  <si>
    <t>ANEMIA POR DEFICIENCIA DE FOLATOS, SIN OTRA ESPECIFICACION</t>
  </si>
  <si>
    <t>D530</t>
  </si>
  <si>
    <t>D531</t>
  </si>
  <si>
    <t>OTRAS ANEMIAS MEGALOBLASTICAS, NO CLASIFICADAS EN OTRA PARTE</t>
  </si>
  <si>
    <t>D532</t>
  </si>
  <si>
    <t>ANEMIA ESCORBUTICA</t>
  </si>
  <si>
    <t>D538</t>
  </si>
  <si>
    <t>OTRAS ANEMIAS NUTRICIONALES ESPECIFICADAS</t>
  </si>
  <si>
    <t>D539</t>
  </si>
  <si>
    <t>ANEMIA NUTRICIONAL, NO ESPECIFICADA</t>
  </si>
  <si>
    <t>D550</t>
  </si>
  <si>
    <t>ANEMIA DEBIDA A DEFICIENCIA  DE GLUCOSA-6-FOSFATO DESHIDROGENASA (G6FD)</t>
  </si>
  <si>
    <t>D551</t>
  </si>
  <si>
    <t>ANEMIA DEBIDA A OTROS TRASTORNOS DEL METABOLISMO DEL GLUTATION</t>
  </si>
  <si>
    <t>D552</t>
  </si>
  <si>
    <t>ANEMIA DEBIDA A TRASTORNOS DE LAS ENZIMAS GLUCOLITICAS</t>
  </si>
  <si>
    <t>D553</t>
  </si>
  <si>
    <t>ANEMIA DEBIDA A TRASTORNOS DEL METABOLISMO DE LOS NUCLEOTIDOS</t>
  </si>
  <si>
    <t>D558</t>
  </si>
  <si>
    <t>OTRAS ANEMIAS DEBIDAS A TRASTORNOS ENZIMATICOS</t>
  </si>
  <si>
    <t>D559</t>
  </si>
  <si>
    <t>ANEMIA DEBIDA A TRASTORNOS ENZIMATICOS, SIN OTRA ESPECIFICACION</t>
  </si>
  <si>
    <t>D560</t>
  </si>
  <si>
    <t>ALFA TALASEMIA</t>
  </si>
  <si>
    <t>D561</t>
  </si>
  <si>
    <t>BETA TALASEMIA</t>
  </si>
  <si>
    <t>D562</t>
  </si>
  <si>
    <t>DELTA-BETA TALASEMIA</t>
  </si>
  <si>
    <t>D563</t>
  </si>
  <si>
    <t>RASGO TALASEMICO</t>
  </si>
  <si>
    <t>D564</t>
  </si>
  <si>
    <t>PERSISTENCIA HEREDITARIA DE LA HEMOGLOBINA FETAL (PHHF)</t>
  </si>
  <si>
    <t>D568</t>
  </si>
  <si>
    <t>OTRAS TALASEMIAS</t>
  </si>
  <si>
    <t>D569</t>
  </si>
  <si>
    <t>TALASEMIA, NO ESPECIFICADA</t>
  </si>
  <si>
    <t>D570</t>
  </si>
  <si>
    <t>ANEMIA FALCIFORME CON CRISIS</t>
  </si>
  <si>
    <t>D571</t>
  </si>
  <si>
    <t>ANEMIA FALCIFORME SIN CRISIS</t>
  </si>
  <si>
    <t>D572</t>
  </si>
  <si>
    <t>TRASTORNOS FALCIFORMES HETEROCIGOTICOS DOBLES</t>
  </si>
  <si>
    <t>D573</t>
  </si>
  <si>
    <t>RASGO DREPANOCITICO</t>
  </si>
  <si>
    <t>D578</t>
  </si>
  <si>
    <t>OTROS TRASTORNOS FALCIFORMES</t>
  </si>
  <si>
    <t>D580</t>
  </si>
  <si>
    <t>D581</t>
  </si>
  <si>
    <t>D582</t>
  </si>
  <si>
    <t>OTRAS HEMOGLOBINOPATIAS</t>
  </si>
  <si>
    <t>D588</t>
  </si>
  <si>
    <t>OTRAS ANEMIAS HEMOLITICAS HEREDITARIAS ESPECIFICADAS</t>
  </si>
  <si>
    <t>D589</t>
  </si>
  <si>
    <t>ANEMIA HEMOLITICA HEREDITARIA, SIN OTRA ESPECIFICACION</t>
  </si>
  <si>
    <t>D590</t>
  </si>
  <si>
    <t>ANEMIA HEMOLITICA AUTOINMUNE INDUCIDA POR DROGAS</t>
  </si>
  <si>
    <t>D591</t>
  </si>
  <si>
    <t>OTRAS ANEMIAS HEMOLITICAS AUTOINMUNES</t>
  </si>
  <si>
    <t>D592</t>
  </si>
  <si>
    <t>ANEMIA HEMOLITICA NO  AUTOINMUNE INDUCIDA POR DROGAS</t>
  </si>
  <si>
    <t>D593</t>
  </si>
  <si>
    <t>SINDROME HEMOLITICO-UREMICO</t>
  </si>
  <si>
    <t>D594</t>
  </si>
  <si>
    <t>OTRAS ANEMIAS HEMOLITICAS NO AUTOINMUNES</t>
  </si>
  <si>
    <t>D595</t>
  </si>
  <si>
    <t>HEMOGLOBINURIA PAROXISTICA NOCTURNA [MARCHIAFAVA-MICHELI]</t>
  </si>
  <si>
    <t>D596</t>
  </si>
  <si>
    <t>HEMOGLOBINURIA DEBIDA A HEMOLISIS POR OTRAS CAUSAS EXTERNAS</t>
  </si>
  <si>
    <t>D598</t>
  </si>
  <si>
    <t>OTRAS ANEMIAS HEMOLITICAS ADQUIRIDAS</t>
  </si>
  <si>
    <t>D599</t>
  </si>
  <si>
    <t>ANEMIAS HEMOLITICA ADQUIRIDA, SIN OTRA ESPECIFICACION</t>
  </si>
  <si>
    <t>D600</t>
  </si>
  <si>
    <t>APLASIA CRONICA ADQUIRIDA, EXCLUSIVA DE LA SERIE ROJA</t>
  </si>
  <si>
    <t>D601</t>
  </si>
  <si>
    <t>APLASIA TRANSITORIA ADQUIRIDA, EXCLUSIVA DE LA SERIE ROJA</t>
  </si>
  <si>
    <t>D608</t>
  </si>
  <si>
    <t>OTRAS APLASIAS ADQUIRIDAS, EXCLUSIVAS DE LA SERIE ROJA</t>
  </si>
  <si>
    <t>D609</t>
  </si>
  <si>
    <t>APLASIA  ADQUIRIDA, EXCLUSIVA DE LA SERIE ROJA, NO ESPECIFICADA</t>
  </si>
  <si>
    <t>D610</t>
  </si>
  <si>
    <t>ANEMIA APLASTICA CONSTITUCIONAL</t>
  </si>
  <si>
    <t>D611</t>
  </si>
  <si>
    <t>ANEMIA APLASTICA INDUCIDA POR DROGAS</t>
  </si>
  <si>
    <t>D612</t>
  </si>
  <si>
    <t>ANEMIA APLASTICA DEBIDA A OTROS AGENTES EXTERNOS</t>
  </si>
  <si>
    <t>D613</t>
  </si>
  <si>
    <t>ANEMIA APLASTICA IDIOPATICA</t>
  </si>
  <si>
    <t>D618</t>
  </si>
  <si>
    <t>OTRAS ANEMIAS APLASTICAS ESPECIFICADAS</t>
  </si>
  <si>
    <t>D619</t>
  </si>
  <si>
    <t>ANEMIA APLASTICA, SIN OTRA ESPECIFICACION</t>
  </si>
  <si>
    <t>D62</t>
  </si>
  <si>
    <t>ANEMIA POSTHEMORRAGICA AGUDA</t>
  </si>
  <si>
    <t>D630*</t>
  </si>
  <si>
    <t>ANEMIA  EN ENFERMEDAD NEOPLASICA (C00-D48 )</t>
  </si>
  <si>
    <t>D638*</t>
  </si>
  <si>
    <t>ANEMIA EN OTRAS ENFERMEDADES CRONICAS CLASIFICADAS EN OTRA PARTE</t>
  </si>
  <si>
    <t>D640</t>
  </si>
  <si>
    <t>ANEMIA SIDEROBLASTICA HEREDITARIA</t>
  </si>
  <si>
    <t>D641</t>
  </si>
  <si>
    <t>ANEMIA SIDEROBLASTICA SECUNDARIA A OTRA ENFERMEDAD</t>
  </si>
  <si>
    <t>D642</t>
  </si>
  <si>
    <t>ANEMIA SIDEROBLASTICA SECUNDARIA, DEBIDA A DROGAS Y TOXINAS</t>
  </si>
  <si>
    <t>D643</t>
  </si>
  <si>
    <t>OTRAS ANEMIAS SIDEROBLASTICAS</t>
  </si>
  <si>
    <t>D644</t>
  </si>
  <si>
    <t>ANEMIA DISERITROPOYETICA CONGENITA</t>
  </si>
  <si>
    <t>D648</t>
  </si>
  <si>
    <t>D649</t>
  </si>
  <si>
    <t>ANEMIA DE TIPO NO ESPECIFICADO</t>
  </si>
  <si>
    <t>D65</t>
  </si>
  <si>
    <t>COAGULACION INTRAVASCULAR DISEMINADA [SINDROME DE DESFIBRINACION]</t>
  </si>
  <si>
    <t>D66</t>
  </si>
  <si>
    <t>DEFICIENCIA HEREDITARIA DEL FACTOR VIII</t>
  </si>
  <si>
    <t>D67</t>
  </si>
  <si>
    <t>DEFICIENCIA HEREDITARIA DEL FACTOR IX</t>
  </si>
  <si>
    <t>D680</t>
  </si>
  <si>
    <t>ENFERMEDAD DE VON WILLEBRAND</t>
  </si>
  <si>
    <t>D681</t>
  </si>
  <si>
    <t>DEFICIENCIA HEREDITARIA DEL FACTOR XI</t>
  </si>
  <si>
    <t>D682</t>
  </si>
  <si>
    <t>DEFICIENCIA HEREDITARIA DE OTROS FACTORES DE LA COAGULACION</t>
  </si>
  <si>
    <t>D683</t>
  </si>
  <si>
    <t>TRASTORNO HEMORRAGICO DEBIDO A ANTICOAGULANTES CIRCULANTES</t>
  </si>
  <si>
    <t>D684</t>
  </si>
  <si>
    <t>DEFICIENCIA ADQUIRIDA DE FACTORES DE LA COAGULACION</t>
  </si>
  <si>
    <t>D688</t>
  </si>
  <si>
    <t>OTROS DEFECTOS ESPECIFICADOS DE LA COAGULACION</t>
  </si>
  <si>
    <t>D689</t>
  </si>
  <si>
    <t>DEFECTO DE LA COAGULACION, NO ESPECIFICADO</t>
  </si>
  <si>
    <t>D690</t>
  </si>
  <si>
    <t>PURPURA ALERGICA</t>
  </si>
  <si>
    <t>D691</t>
  </si>
  <si>
    <t>D692</t>
  </si>
  <si>
    <t>OTRAS PURPURAS NO TROMBOCITOPENICAS</t>
  </si>
  <si>
    <t>D693</t>
  </si>
  <si>
    <t>PURPURA TROMBOCITOPENICA IDIOPATICA</t>
  </si>
  <si>
    <t>D694</t>
  </si>
  <si>
    <t>OTRAS TROMBOCITOPENIAS PRIMARIAS</t>
  </si>
  <si>
    <t>D695</t>
  </si>
  <si>
    <t>D696</t>
  </si>
  <si>
    <t>D698</t>
  </si>
  <si>
    <t>OTRAS AFECCIONES HEMORRAGICAS  ESPECIFICADAS</t>
  </si>
  <si>
    <t>D699</t>
  </si>
  <si>
    <t>AFECCION HEMORRAGICA, NO ESPECIFICADA</t>
  </si>
  <si>
    <t>D70</t>
  </si>
  <si>
    <t>D71</t>
  </si>
  <si>
    <t>TRASTORNOS FUNCIONALES DE LOS POLIMORFONUCLEARES NEUTROFILOS</t>
  </si>
  <si>
    <t>D720</t>
  </si>
  <si>
    <t>ANOMALIAS GENETICAS DE LOS LEUCOCITOS</t>
  </si>
  <si>
    <t>D721</t>
  </si>
  <si>
    <t>EOSINOFILIA</t>
  </si>
  <si>
    <t>D728</t>
  </si>
  <si>
    <t>OTROS TRASTORNOS ESPECIFICADOS DE LOS LEUCOCITOS</t>
  </si>
  <si>
    <t>D729</t>
  </si>
  <si>
    <t>TRASTORNOS  DE LOS LEUCOCITOS,  NO ESPECIFICADO</t>
  </si>
  <si>
    <t>D730</t>
  </si>
  <si>
    <t>HIPOESPLENISMO</t>
  </si>
  <si>
    <t>D731</t>
  </si>
  <si>
    <t>D732</t>
  </si>
  <si>
    <t>ESPLENOMEGALIA CONGESTIVA CRONICA</t>
  </si>
  <si>
    <t>D733</t>
  </si>
  <si>
    <t>ABSCESO DEL BAZO</t>
  </si>
  <si>
    <t>D734</t>
  </si>
  <si>
    <t>QUISTE DEL BAZO</t>
  </si>
  <si>
    <t>D735</t>
  </si>
  <si>
    <t>INFARTO DEL BAZO</t>
  </si>
  <si>
    <t>D738</t>
  </si>
  <si>
    <t>OTRAS ENFERMEDADES DEL BAZO</t>
  </si>
  <si>
    <t>D739</t>
  </si>
  <si>
    <t>ENFERMEDAD DEL BAZO, NO ESPECIFICADA</t>
  </si>
  <si>
    <t>D740</t>
  </si>
  <si>
    <t>METAHEMOGLOBINEMIA CONGENITA</t>
  </si>
  <si>
    <t>D748</t>
  </si>
  <si>
    <t>OTRAS METAHEMOGLOBINEMIAS</t>
  </si>
  <si>
    <t>D749</t>
  </si>
  <si>
    <t>METAHEMOGLOBINEMIA, NO ESPECIFICADA</t>
  </si>
  <si>
    <t>D750</t>
  </si>
  <si>
    <t>ERITROCITOSIS FAMILIAR</t>
  </si>
  <si>
    <t>D751</t>
  </si>
  <si>
    <t>D752</t>
  </si>
  <si>
    <t>TROMBOCITOSIS ESENCIAL</t>
  </si>
  <si>
    <t>D758</t>
  </si>
  <si>
    <t>OTRAS ENFERMEDADES ESPECIFICADAS DE LA SANGRE Y DE LOS ORGANOS HEMATOPOYETICOS</t>
  </si>
  <si>
    <t>D759</t>
  </si>
  <si>
    <t>ENFERMEDAD  DE LA SANGRE Y DE LOS ORGANOS HEMATOPOYETICOS, NO ESPECIFICADA</t>
  </si>
  <si>
    <t>D760</t>
  </si>
  <si>
    <t>HISTIOCITOSIS DE LAS CELULAS DE LANGERHANS, NO CLASIFICADA EN OTRA PARTE</t>
  </si>
  <si>
    <t>D761</t>
  </si>
  <si>
    <t>LINFOHISTIOCITOSIS HEMOFAGOCITICA</t>
  </si>
  <si>
    <t>D762</t>
  </si>
  <si>
    <t>SINDROME HEMOFAGOCITICO ASOCIADO A INFECCION</t>
  </si>
  <si>
    <t>D763</t>
  </si>
  <si>
    <t>OTROS SINDROMES HISTIOCITICOS</t>
  </si>
  <si>
    <t>D77*</t>
  </si>
  <si>
    <t>OTROS TRASTORNOS DE LA SANGRE Y DE LOS ORGANOS HEMATOPOYETICOS EN ENFERMEDADES CLASIFICADAS EN OTRA PARTE</t>
  </si>
  <si>
    <t>D800</t>
  </si>
  <si>
    <t>HIPOGAMMAGLOBULINEMIA HEREDITARIA</t>
  </si>
  <si>
    <t>D801</t>
  </si>
  <si>
    <t>HIPOGAMMAGLOBULINEMIA NO FAMILIAR</t>
  </si>
  <si>
    <t>D802</t>
  </si>
  <si>
    <t>DEFICIENCIA SELECTIVA DE INMUNOGLOBULINA A [IgA]</t>
  </si>
  <si>
    <t>D803</t>
  </si>
  <si>
    <t>DEFICIENCIA SELECTIVA DE SUBCLASES DE LA INMUNOGLOBULINA G [IgG]</t>
  </si>
  <si>
    <t>D804</t>
  </si>
  <si>
    <t>DEFICIENCIA SELECTIVA DE INMUNOGLOBULINA M [IgM]</t>
  </si>
  <si>
    <t>D805</t>
  </si>
  <si>
    <t>INMUNODEFICIENCIA CON INCREMENTO DE INMUNOGLOBULINA M [IgM]</t>
  </si>
  <si>
    <t>D806</t>
  </si>
  <si>
    <t>DEFICIENCIA DE ANTICUERPOS CON INMUNOGLOBULINAS CASI NORMALES O CON HIPERINMUNOGLOBULINEMIA</t>
  </si>
  <si>
    <t>D807</t>
  </si>
  <si>
    <t>HIPOGAMMAGLOBULINEMIA TRANSITORIA DE LA INFANCIA</t>
  </si>
  <si>
    <t>D808</t>
  </si>
  <si>
    <t>OTRAS INMUNODEFICIENCIAS CON PREDOMINIO DE DEFECTOS DE LOS ANTICUERPOS</t>
  </si>
  <si>
    <t>D809</t>
  </si>
  <si>
    <t>INMUNODEFICIENCIA CON PREDOMINIO DE DEFECTOS DE LOS ANTICUERPOS, NO ESPECIFICADA</t>
  </si>
  <si>
    <t>D810</t>
  </si>
  <si>
    <t>INMUNODEFICIENCIA COMBINADA SEVERA [IDCS] CON DISGENESIA RETICULAR</t>
  </si>
  <si>
    <t>D811</t>
  </si>
  <si>
    <t>INMUNODEFICIENCIA COMBINADA SEVERA [IDCS] CON LINFOCITOPENIA T Y B</t>
  </si>
  <si>
    <t>D812</t>
  </si>
  <si>
    <t>INMUNODEFICIENCIA COMBINADA SEVERA [IDCS] CON CIFRA BAJA O NORMAL DE LINFOCITOS B</t>
  </si>
  <si>
    <t>D813</t>
  </si>
  <si>
    <t>DEFICIENCIA DE LA ADENOSINA DEAMINASA [ADA]</t>
  </si>
  <si>
    <t>D814</t>
  </si>
  <si>
    <t>SINDROME DE NEZELOF</t>
  </si>
  <si>
    <t>D815</t>
  </si>
  <si>
    <t>DEFICIENCIA DE LA FOSFORILASA PURINONUCLEOSIDA [FPN]</t>
  </si>
  <si>
    <t>D816</t>
  </si>
  <si>
    <t>DEFICIENCIA DE LA CLASE I DEL COMPLEJO DE HISTOCOMPATIBILIDAD MAYOR</t>
  </si>
  <si>
    <t>D817</t>
  </si>
  <si>
    <t>DEFICIENCIA DE LA CLASE II DEL COMPLEJO DE HISTOCOMPATIBILIDAD MAYOR</t>
  </si>
  <si>
    <t>D818</t>
  </si>
  <si>
    <t>OTRAS INMUNODEFICIENCIAS COMBINADAS</t>
  </si>
  <si>
    <t>D819</t>
  </si>
  <si>
    <t>INMUNODEFICIENCIA COMBINADA, NO ESPECIFICADA</t>
  </si>
  <si>
    <t>D820</t>
  </si>
  <si>
    <t>SINDROME DE WISKOTT-ALDRICH</t>
  </si>
  <si>
    <t>D821</t>
  </si>
  <si>
    <t>SINDROME DE DI GEORGE</t>
  </si>
  <si>
    <t>D822</t>
  </si>
  <si>
    <t>INMUNODEFICIENCIA CON ENANISMO MICROMELICO [MIEMBROS CORTOS]</t>
  </si>
  <si>
    <t>D823</t>
  </si>
  <si>
    <t>INMUNODEFICIENCIA CONSECUTIVA A RESPUESTA DEFECTUOSA HEREDITARIA CONTRA EL VIRUS DE EPSTEIN-BARR</t>
  </si>
  <si>
    <t>D824</t>
  </si>
  <si>
    <t>SINDROME DE HIPERINMUNOGLOBULINA E [IgE]</t>
  </si>
  <si>
    <t>D828</t>
  </si>
  <si>
    <t>INMUNODEFICIENCIA ASOCIADA CON OTROS DEFECTOS MAYORES ESPECIFICADOS</t>
  </si>
  <si>
    <t>D829</t>
  </si>
  <si>
    <t>INMUNODEFICIENCIA ASOCIADA CON OTROS DEFECTOS MAYORES NO ESPECIFICADOS</t>
  </si>
  <si>
    <t>D830</t>
  </si>
  <si>
    <t>INMUNODEFICIENCIA VARIABLE COMUN CON PREDOMINIO DE ANORMALIDADES EN EL NUMERO Y LA FUNCION DE LOS LINFOCITOS B</t>
  </si>
  <si>
    <t>D831</t>
  </si>
  <si>
    <t>INMUNODEFICIENCIA VARIABLE COMUN CON PREDOMINIO DE TRASTORNOS INMUNORREGULADORES DE LOS LINFOCITOS T</t>
  </si>
  <si>
    <t>D832</t>
  </si>
  <si>
    <t>INMUNODEFICIENCIA VARIABLE COMUN CON AUTOANTICUERPOS ANTI-B O ANTI-T</t>
  </si>
  <si>
    <t>D838</t>
  </si>
  <si>
    <t>OTRAS INMUNODEFICIENCIAS VARIABLES COMUNES</t>
  </si>
  <si>
    <t>D839</t>
  </si>
  <si>
    <t>INMUNODEFICIENCIA VARIABLE COMUN, NO ESPECIFICADA</t>
  </si>
  <si>
    <t>D840</t>
  </si>
  <si>
    <t>DEFECTO DE LA FUNCION DEL ANTIGENO-1 DEL LINFOCITO [LFA-1]</t>
  </si>
  <si>
    <t>D841</t>
  </si>
  <si>
    <t>DEFECTO DEL SISTEMA DEL COMPLEMENTO</t>
  </si>
  <si>
    <t>D848</t>
  </si>
  <si>
    <t>OTRAS INMUNODEFICIENCIAS ESPECIFICADAS</t>
  </si>
  <si>
    <t>D849</t>
  </si>
  <si>
    <t>INMUNODEFICIENCIA, NO  ESPECIFICADA</t>
  </si>
  <si>
    <t>D860</t>
  </si>
  <si>
    <t>SARCOIDOSIS DEL PULMON</t>
  </si>
  <si>
    <t>D861</t>
  </si>
  <si>
    <t>SARCOIDOSIS DE LOS GANGLIOS LINFÁTICOS</t>
  </si>
  <si>
    <t>D862</t>
  </si>
  <si>
    <t>SARCOIDOSIS DEL PULMON Y DE LOS GANGLIOS LINFATICOS</t>
  </si>
  <si>
    <t>D863</t>
  </si>
  <si>
    <t>SARCOIDOSIS DE LA PIEL</t>
  </si>
  <si>
    <t>D868</t>
  </si>
  <si>
    <t>SARCOIDOSIS DE OTROS SITIOS ESPECIFICADOS O DE SITIOS COMBINADOS</t>
  </si>
  <si>
    <t>D869</t>
  </si>
  <si>
    <t>SARCOIDOSIS DE SITIO NO ESPECIFICADO</t>
  </si>
  <si>
    <t>D890</t>
  </si>
  <si>
    <t>D891</t>
  </si>
  <si>
    <t>CRIOGLOBULINEMIA</t>
  </si>
  <si>
    <t>D892</t>
  </si>
  <si>
    <t>HIPERGAMMAGLOBULINEMIA, NO ESPECIFICADA</t>
  </si>
  <si>
    <t>D898</t>
  </si>
  <si>
    <t>OTROS TRASTORNOS ESPECIFICADOS QUE AFECTAN EL MECANISMO DE LA INMUNIDAD, NO CLASIFICADOS EN OTRA PARTE</t>
  </si>
  <si>
    <t>D899</t>
  </si>
  <si>
    <t>TRASTORNO QUE AFECTA AL MECANISMO DE LA INMUNIDAD, NO ESPECIFICADO</t>
  </si>
  <si>
    <t>E000</t>
  </si>
  <si>
    <t>SINDROME CONGENITO DE DEFICIENCIA DE YODO, TIPO NEUROLOGICO</t>
  </si>
  <si>
    <t>E001</t>
  </si>
  <si>
    <t>SINDROME DE DEFICIENCIA CONGENITA DE YODO, TIPO MIXEDEMATOSO</t>
  </si>
  <si>
    <t>E002</t>
  </si>
  <si>
    <t>SINDROME CONGENITO DE DEFICIENCIA DE YODO, TIPO MIXTO</t>
  </si>
  <si>
    <t>E009</t>
  </si>
  <si>
    <t>SINDROME CONGENITO DE DEFICIENCIA DE YODO, NO ESPECIFICADO</t>
  </si>
  <si>
    <t>E010</t>
  </si>
  <si>
    <t>BOCIO DIFUSO (ENDEMICO) RELACIONADO CON DEFICIENCIA DE YODO</t>
  </si>
  <si>
    <t>E011</t>
  </si>
  <si>
    <t>BOCIO MULTINODULAR  (ENDEMICO) RELACIONADO CON DEFICIENCIA DE YODO</t>
  </si>
  <si>
    <t>E012</t>
  </si>
  <si>
    <t>BOCIO (ENDEMICO) RELACIONADO CON DEFICIENCIA DE YODO, NO ESPECIFICADO</t>
  </si>
  <si>
    <t>E018</t>
  </si>
  <si>
    <t>OTROS TRASTORNOS DE LA TIROIDES RELACIONADOS CON DEFICIENCIA DE YODO Y AFECCIONES SIMILARES</t>
  </si>
  <si>
    <t>E02</t>
  </si>
  <si>
    <t>HIPOTIROIDISMO SUBCLINICO POR DEFICIENCIA DE YODO</t>
  </si>
  <si>
    <t>E030</t>
  </si>
  <si>
    <t>HIPOTIROIDISMO CONGENITO CON BOCIO DIFUSO</t>
  </si>
  <si>
    <t>E031</t>
  </si>
  <si>
    <t>HIPOTIROIDISMO CONGENITO SIN BOCIO</t>
  </si>
  <si>
    <t>E032</t>
  </si>
  <si>
    <t>HIPOTIROIDISMO DEBIDO A MEDICAMENTOS Y A OTRAS SUSTANCIAS EXOGENAS</t>
  </si>
  <si>
    <t>E033</t>
  </si>
  <si>
    <t>HIPOTIROIDISMO POSTINFECCIOSO</t>
  </si>
  <si>
    <t>E034</t>
  </si>
  <si>
    <t>ATROFIA DE TIROIDES (ADQUIRIDA)</t>
  </si>
  <si>
    <t>E035</t>
  </si>
  <si>
    <t>COMA MIXEDEMATOSO</t>
  </si>
  <si>
    <t>E038</t>
  </si>
  <si>
    <t>OTROS HIPOTIROIDISMOS ESPECIFICADOS</t>
  </si>
  <si>
    <t>E039</t>
  </si>
  <si>
    <t>HIPOTIROIDISMO, NO ESPECIFICADO</t>
  </si>
  <si>
    <t>E040</t>
  </si>
  <si>
    <t>BOCIO DIFUSO NO TOXICO</t>
  </si>
  <si>
    <t>E041</t>
  </si>
  <si>
    <t>NODULO TIROIDEO SOLITARIO NO TOXICO</t>
  </si>
  <si>
    <t>E042</t>
  </si>
  <si>
    <t>BOCIO MULTINODULAR NO TOXICO</t>
  </si>
  <si>
    <t>E048</t>
  </si>
  <si>
    <t>OTROS BOCIOS NO TOXICOS ESPECIFICADOS</t>
  </si>
  <si>
    <t>E049</t>
  </si>
  <si>
    <t>BOCIO NO TOXICO, NO ESPECIFICADO</t>
  </si>
  <si>
    <t>E050</t>
  </si>
  <si>
    <t>TIROTOXICOSIS CON BOCIO DIFUSO</t>
  </si>
  <si>
    <t>E051</t>
  </si>
  <si>
    <t>TIROTOXICOSIS CON NODULO SOLITARIO TIROIDEO TOXICO</t>
  </si>
  <si>
    <t>E052</t>
  </si>
  <si>
    <t>TIROTOXICOSIS CON BOCIO MULTINODULAR TOXICO</t>
  </si>
  <si>
    <t>E053</t>
  </si>
  <si>
    <t>TIROTOXICOSIS POR TEJIDO TIROIDEO ECTOPICO</t>
  </si>
  <si>
    <t>E054</t>
  </si>
  <si>
    <t>TIROTOXICOSIS FACTICIA</t>
  </si>
  <si>
    <t>E055</t>
  </si>
  <si>
    <t>CRISIS O TORMENTA TIROTOXICA</t>
  </si>
  <si>
    <t>E058</t>
  </si>
  <si>
    <t>OTRAS TIROTOXICOSIS</t>
  </si>
  <si>
    <t>E059</t>
  </si>
  <si>
    <t>TIROTOXICOSIS, NO ESPECIFICADA</t>
  </si>
  <si>
    <t>E060</t>
  </si>
  <si>
    <t>E061</t>
  </si>
  <si>
    <t>E062</t>
  </si>
  <si>
    <t>TIROIDITIS CRONICA CON TIROTOXICOSIS TRANSITORIA</t>
  </si>
  <si>
    <t>E063</t>
  </si>
  <si>
    <t>TIROIDITIS AUTOINMUNE</t>
  </si>
  <si>
    <t>E064</t>
  </si>
  <si>
    <t>TIROIDITIS INDUCIDA POR DROGAS</t>
  </si>
  <si>
    <t>E065</t>
  </si>
  <si>
    <t>OTRAS TIROIDITIS CRONICAS</t>
  </si>
  <si>
    <t>E069</t>
  </si>
  <si>
    <t>TIROIDITIS, NO ESPECIFICADA</t>
  </si>
  <si>
    <t>E070</t>
  </si>
  <si>
    <t>HIPERSECRECION DE CALCITONINA</t>
  </si>
  <si>
    <t>E071</t>
  </si>
  <si>
    <t>BOCIO DISHORMOGENETICO</t>
  </si>
  <si>
    <t>E078</t>
  </si>
  <si>
    <t>OTROS TRASTORNOS ESPECIFICADOS DE LA GLANDULA TIROIDES</t>
  </si>
  <si>
    <t>E079</t>
  </si>
  <si>
    <t>TRASTORNO DE LA GLANDULA TIROIDES, NO ESPECIFICADO</t>
  </si>
  <si>
    <t>E100</t>
  </si>
  <si>
    <t>DIABETES MELLITUS INSULINODEPENDIENTE CON COMA</t>
  </si>
  <si>
    <t>E101</t>
  </si>
  <si>
    <t>DIABETES MELLITUS INSULINODEPENDIENTE CON CETOACIDOSIS</t>
  </si>
  <si>
    <t>E102</t>
  </si>
  <si>
    <t>DIABETES MELLITUS INSULINODEPENDIENTE CON COMPLICACIONES RENALES</t>
  </si>
  <si>
    <t>E103</t>
  </si>
  <si>
    <t>DIABETES MELLITUS INSULINODEPENDIENTE CON COMPLICACIONES OFTALMICAS</t>
  </si>
  <si>
    <t>E104</t>
  </si>
  <si>
    <t>DIABETES MELLITUS INSULINODEPENDIENTE CON COMPLICACIONES NEUROLOGICAS</t>
  </si>
  <si>
    <t>E105</t>
  </si>
  <si>
    <t>DIABETES MELLITUS INSULINODEPENDIENTE CON COMPLICACIONES CIRCULATORIAS PERIFERICAS</t>
  </si>
  <si>
    <t>E106</t>
  </si>
  <si>
    <t>DIABETES MELLITUS INSULINODEPENDIENTE CON OTRAS COMPLICACIONES ESPECIFICADAS</t>
  </si>
  <si>
    <t>E107</t>
  </si>
  <si>
    <t>DIABETES MELLITUS INSULINODEPENDIENTE CON COMPLICACIONES MULTIPLES</t>
  </si>
  <si>
    <t>E108</t>
  </si>
  <si>
    <t>DIABETES MELLITUS INSULINODEPENDIENTE CON COMPLICACIONES  NO ESPECIFICADAS</t>
  </si>
  <si>
    <t>E109</t>
  </si>
  <si>
    <t>DIABETES MELLITUS INSULINODEPENDIENTE SIN MENCION DE COMPLICACION</t>
  </si>
  <si>
    <t>E110</t>
  </si>
  <si>
    <t>DIABETES MELLITUS NO INSULINODEPENDIENTE CON COMA</t>
  </si>
  <si>
    <t>E111</t>
  </si>
  <si>
    <t>DIABETES MELLITUS NO INSULINODEPENDIENTE CON CETOACIDOSIS</t>
  </si>
  <si>
    <t>E112</t>
  </si>
  <si>
    <t>DIABETES MELLITUS NO INSULINODEPENDIENTE CON COMPLICACIONES RENALES</t>
  </si>
  <si>
    <t>E113</t>
  </si>
  <si>
    <t>DIABETES MELLITUS NO INSULINODEPENDIENTE CON COMPLICACIONES OFTALMICAS</t>
  </si>
  <si>
    <t>E114</t>
  </si>
  <si>
    <t>DIABETES MELLITUS NO INSULINODEPENDIENTE CON COMPLICACIONES NEUROLOGICAS</t>
  </si>
  <si>
    <t>E115</t>
  </si>
  <si>
    <t>DIABETES MELLITUS NO INSULINODEPENDIENTE CON COMPLICACIONES CIRCULATORIAS PERIFERICAS</t>
  </si>
  <si>
    <t>E116</t>
  </si>
  <si>
    <t>DIABETES MELLITUS NO INSULINODEPENDIENTE CON OTRAS COMPLICACIONES ESPECIFICADAS</t>
  </si>
  <si>
    <t>E117</t>
  </si>
  <si>
    <t>DIABETES MELLITUS NO INSULINODEPENDIENTE CON COMPLICACIONES MULTIPLES</t>
  </si>
  <si>
    <t>E118</t>
  </si>
  <si>
    <t>DIABETES MELLITUS NO INSULINODEPENDIENTE CON COMPLICACIONES  NO ESPECIFICADAS</t>
  </si>
  <si>
    <t>E119</t>
  </si>
  <si>
    <t>DIABETES MELLITUS NO INSULINODEPENDIENTE SIN MENCION DE COMPLICACION</t>
  </si>
  <si>
    <t>E120</t>
  </si>
  <si>
    <t>DIABETES MELLITUS ASOCIADA CON DESNUTRICION CON COMA</t>
  </si>
  <si>
    <t>E121</t>
  </si>
  <si>
    <t>DIABETES MELLITUS ASOCIADA CON DESNUTRICION CON CETOACIDOSIS</t>
  </si>
  <si>
    <t>E122</t>
  </si>
  <si>
    <t>DIABETES MELLITUS ASOCIADA CON DESNUTRICION CON COMPLICACIONES RENALES</t>
  </si>
  <si>
    <t>E123</t>
  </si>
  <si>
    <t>DIABETES MELLITUS ASOCIADA CON DESNUTRICION CON COMPLICACIONES OFTALMICAS</t>
  </si>
  <si>
    <t>E124</t>
  </si>
  <si>
    <t>DIABETES MELLITUS ASOCIADA CON DESNUTRICION CON COMPLICACIONES NEUROLOGICAS</t>
  </si>
  <si>
    <t>E125</t>
  </si>
  <si>
    <t>DIABETES MELLITUS ASOCIADA CON DESNUTRICION CON COMPLICACIONES CIRCULATORIAS PERIFERICAS</t>
  </si>
  <si>
    <t>E126</t>
  </si>
  <si>
    <t>DIABETES MELLITUS ASOCIADA CON DESNUTRICION CON OTRAS COMPLICACIONES ESPECIFICADAS</t>
  </si>
  <si>
    <t>E127</t>
  </si>
  <si>
    <t>DIABETES MELLITUS ASOCIADA CON DESNUTRICION CON COMPLICACIONES MULTIPLES</t>
  </si>
  <si>
    <t>E128</t>
  </si>
  <si>
    <t>DIABETES MELLITUS ASOCIADA CON DESNUTRICION CON COMPLICACIONES NO ESPECIFICADAS</t>
  </si>
  <si>
    <t>E129</t>
  </si>
  <si>
    <t>DIABETES MELLITUS ASOCIADA CON DESNUTRICION  SIN MENCION DE COMPLICACION</t>
  </si>
  <si>
    <t>E130</t>
  </si>
  <si>
    <t>OTRAS DIABETES MELLITUS ESPECIFICADAS CON COMA</t>
  </si>
  <si>
    <t>E131</t>
  </si>
  <si>
    <t>OTRAS DIABETES MELLITUS ESPECIFICADAS CON CETOACIDOSIS</t>
  </si>
  <si>
    <t>E132</t>
  </si>
  <si>
    <t>OTRAS DIABETES MELLITUS ESPECIFICADAS CON COMPLICACIONES RENALES</t>
  </si>
  <si>
    <t>E133</t>
  </si>
  <si>
    <t>OTRAS DIABETES MELLITUS ESPECIFICADAS CON COMPLICACIONES OFTALMICAS</t>
  </si>
  <si>
    <t>E134</t>
  </si>
  <si>
    <t>OTRAS DIABETES MELLITUS ESPECIFICADAS CON COMPLICACIONES NEUROLOGICAS</t>
  </si>
  <si>
    <t>E135</t>
  </si>
  <si>
    <t>OTRAS DIABETES MELLITUS ESPECIFICADAS CON COMPLICACIONES CIRCULATORIAS PERIFERICAS</t>
  </si>
  <si>
    <t>E136</t>
  </si>
  <si>
    <t>OTRAS DIABETES MELLITUS ESPECIFICADAS CON OTRAS COMPLICACIONES ESPECIFICADAS</t>
  </si>
  <si>
    <t>E137</t>
  </si>
  <si>
    <t>OTRAS DIABETES MELLITUS ESPECIFICADAS CON COMPLICACIONES MULTIPLES</t>
  </si>
  <si>
    <t>E138</t>
  </si>
  <si>
    <t>OTRAS DIABETES MELLITUS ESPECIFICADAS CON COMPLICACIONES NO ESPECIFICADAS</t>
  </si>
  <si>
    <t>E139</t>
  </si>
  <si>
    <t>OTRAS DIABETES MELLITUS ESPECIFICADAS SIN MENCION DE COMPLICACION</t>
  </si>
  <si>
    <t>E140</t>
  </si>
  <si>
    <t>DIABETES MELLITUS, NO ESPECIFICADA CON COMA</t>
  </si>
  <si>
    <t>E141</t>
  </si>
  <si>
    <t>DIABETES MELLITUS, NO ESPECIFICADA CON CETOACIDOSIS</t>
  </si>
  <si>
    <t>E142</t>
  </si>
  <si>
    <t>DIABETES MELLITUS, NO ESPECIFICADA CON COMPLICACIONES RENALES</t>
  </si>
  <si>
    <t>E143</t>
  </si>
  <si>
    <t>DIABETES MELLITUS, NO ESPECIFICADA CON COMPLICACIONES OFTALMICAS</t>
  </si>
  <si>
    <t>E144</t>
  </si>
  <si>
    <t>DIABETES MELLITUS, NO ESPECIFICADA CON COMPLICACIONES NEUROLOGICAS</t>
  </si>
  <si>
    <t>E145</t>
  </si>
  <si>
    <t>DIABETES MELLITUS, NO  ESPECIFICADA CON COMPLICACIONES CIRCULATORIAS PERIFERICAS</t>
  </si>
  <si>
    <t>E146</t>
  </si>
  <si>
    <t>DIABETES MELLITUS, NO ESPECIFICADA CON OTRAS COMPLICACIONES ESPECIFICADAS</t>
  </si>
  <si>
    <t>E147</t>
  </si>
  <si>
    <t>DIABETES MELLITUS, NO ESPECIFICADA CON COMPLICACIONES MULTIPLES</t>
  </si>
  <si>
    <t>E148</t>
  </si>
  <si>
    <t>DIABETES MELLITUS, NO ESPECIFICADA CON COMPLICACIONES NO ESPECIFICADAS</t>
  </si>
  <si>
    <t>E149</t>
  </si>
  <si>
    <t>DIABETES MELLITUS, NO ESPECIFICADA SIN MENCION DE COMPLICACION</t>
  </si>
  <si>
    <t>E15</t>
  </si>
  <si>
    <t>COMA HIPOGLICEMICO NO DIABETICO</t>
  </si>
  <si>
    <t>E160</t>
  </si>
  <si>
    <t>HIPOGLICEMIA SIN COMA, INDUCIDA POR DROGAS</t>
  </si>
  <si>
    <t>E161</t>
  </si>
  <si>
    <t>OTRAS HIPOGLICEMIAS</t>
  </si>
  <si>
    <t>E162</t>
  </si>
  <si>
    <t>HIPOGLICEMIA , NO ESPECIFICADA</t>
  </si>
  <si>
    <t>E163</t>
  </si>
  <si>
    <t>SECRECION EXAGERADA DEL GLUCAGON</t>
  </si>
  <si>
    <t>E164</t>
  </si>
  <si>
    <t>SECRECION ANORMAL DE GASTRINA</t>
  </si>
  <si>
    <t>E168</t>
  </si>
  <si>
    <t>OTROS TRASTORNOS ESPECIFICADOS DE LA SECRECION INTERNA DEL PANCREAS</t>
  </si>
  <si>
    <t>E169</t>
  </si>
  <si>
    <t>TRASTORNOS DE LA SECRECION INTERNA DEL PANCREAS, SIN OTRA ESPECIFICACION</t>
  </si>
  <si>
    <t>E200</t>
  </si>
  <si>
    <t>HIPOPARATIROIDISMO IDIOPATICO</t>
  </si>
  <si>
    <t>E201</t>
  </si>
  <si>
    <t>PSEUDOHIPOPARATIROIDISMO</t>
  </si>
  <si>
    <t>E208</t>
  </si>
  <si>
    <t>OTROS TIPOS DE HIPOPARATIROIDISMO</t>
  </si>
  <si>
    <t>E209</t>
  </si>
  <si>
    <t>HIPOPARATIROIDISMO, NO ESPECIFICADO</t>
  </si>
  <si>
    <t>E210</t>
  </si>
  <si>
    <t>HIPERPARATIROIDISMO PRIMARIO</t>
  </si>
  <si>
    <t>E211</t>
  </si>
  <si>
    <t>HIPERPARATIROIDISMO SECUNDARIO NO CLASIFICADO EN OTRA PARTE</t>
  </si>
  <si>
    <t>E212</t>
  </si>
  <si>
    <t>OTROS TIPOS DE HIPERPARATIROIDISMO</t>
  </si>
  <si>
    <t>E213</t>
  </si>
  <si>
    <t>HIPERPARATIROIDISMO, SIN OTRA ESPECIFICACION</t>
  </si>
  <si>
    <t>E214</t>
  </si>
  <si>
    <t>OTROS TRASTORNOS ESPECIFICADOS DE LA GLANDULA PARATIROIDES</t>
  </si>
  <si>
    <t>E215</t>
  </si>
  <si>
    <t>TRASTORNO DE LA GLANDULA PARATIROIDES, NO ESPECIFICADO</t>
  </si>
  <si>
    <t>E220</t>
  </si>
  <si>
    <t>ACROMEGALIA Y GIGANTISMO HIPOFISARIO</t>
  </si>
  <si>
    <t>E221</t>
  </si>
  <si>
    <t>HIPERPROLACTINEMIA</t>
  </si>
  <si>
    <t>E222</t>
  </si>
  <si>
    <t>SINDROME DE SECRECION INAPROPIADA DE HORMONA ANTIDIURETICA</t>
  </si>
  <si>
    <t>E228</t>
  </si>
  <si>
    <t>OTRAS HIPERFUNCIONES DE LA GLANDULA HIPOFISIS</t>
  </si>
  <si>
    <t>E229</t>
  </si>
  <si>
    <t>HIPERFUNCION DE LA GLANDULA HIPOFISIS, NO ESPECIFICADA</t>
  </si>
  <si>
    <t>E230</t>
  </si>
  <si>
    <t>HIPOPITUITARISMO</t>
  </si>
  <si>
    <t>E231</t>
  </si>
  <si>
    <t>HIPOPITUITARISMO INDUCIDO POR DROGAS</t>
  </si>
  <si>
    <t>E232</t>
  </si>
  <si>
    <t>DIABETES INSIPIDA</t>
  </si>
  <si>
    <t>E233</t>
  </si>
  <si>
    <t>DISFUNCION HIPOTALAMICA, NO CLASIFICADA EN OTRA PARTE</t>
  </si>
  <si>
    <t>E236</t>
  </si>
  <si>
    <t>OTROS TRASTORNOS DE LA GLANDULA HIPOFISIS</t>
  </si>
  <si>
    <t>E237</t>
  </si>
  <si>
    <t>TRASTORNO DE LA GLANDULA HIPOFISIS, NO ESPECIFICADO</t>
  </si>
  <si>
    <t>E240</t>
  </si>
  <si>
    <t>ENFERMEDAD DE CUSHING DEPENDIENTE DE LA HIPOFISIS</t>
  </si>
  <si>
    <t>E241</t>
  </si>
  <si>
    <t>SINDROME DE NELSON</t>
  </si>
  <si>
    <t>E242</t>
  </si>
  <si>
    <t>SINDROME DE CUSHING INDUCIDO POR DROGAS</t>
  </si>
  <si>
    <t>E243</t>
  </si>
  <si>
    <t>SINDROME  DE ACTH ECTOPICO</t>
  </si>
  <si>
    <t>E244</t>
  </si>
  <si>
    <t>SINDROME DE SEUDO-CUSHING INDUCIDO POR ALCOHOL</t>
  </si>
  <si>
    <t>E248</t>
  </si>
  <si>
    <t>OTROS TIPOS DE SINDROME DE CUSHING</t>
  </si>
  <si>
    <t>E249</t>
  </si>
  <si>
    <t>SINDROME DE CUSHING, NO ESPECIFICADO</t>
  </si>
  <si>
    <t>E250</t>
  </si>
  <si>
    <t>TRASTORNOS ADRENOGENITALES CONGENITOS CON DEFICIENCIA ENZIMATICA</t>
  </si>
  <si>
    <t>E258</t>
  </si>
  <si>
    <t>OTROS TRASTORNOS ADRENOGENITALES</t>
  </si>
  <si>
    <t>E259</t>
  </si>
  <si>
    <t>TRASTORNO ADRENOGENITAL, NO ESPECIFICADO</t>
  </si>
  <si>
    <t>E260</t>
  </si>
  <si>
    <t>HIPERALDOSTERONISMO PRIMARIO</t>
  </si>
  <si>
    <t>E261</t>
  </si>
  <si>
    <t>HIPERALDOSTERONISMO SECUNDARIO</t>
  </si>
  <si>
    <t>E268</t>
  </si>
  <si>
    <t>OTROS TIPOS DE HIPERALDOSTERONISMO</t>
  </si>
  <si>
    <t>E269</t>
  </si>
  <si>
    <t>HIPERALDOSTERONISMO, NO ESPECIFICADO</t>
  </si>
  <si>
    <t>E270</t>
  </si>
  <si>
    <t>OTRA HIPERACTIVIDAD CORTICOSUPRARRENAL</t>
  </si>
  <si>
    <t>E271</t>
  </si>
  <si>
    <t>INSUFICIENCIA CORTICOSUPRARRENAL PRIMARIA</t>
  </si>
  <si>
    <t>E272</t>
  </si>
  <si>
    <t>CRISIS ADDISONIANA</t>
  </si>
  <si>
    <t>E273</t>
  </si>
  <si>
    <t>INSUFICIENCIA CORTICOSUPRARRENAL INDUCIDA POR DROGAS</t>
  </si>
  <si>
    <t>E274</t>
  </si>
  <si>
    <t>OTRAS INSUFICIENCIAS CORTICOSUPRARRENALES Y LAS NO ESPECIFICADAS</t>
  </si>
  <si>
    <t>E275</t>
  </si>
  <si>
    <t>HIPERFUNCION DE LA MEDULA SUPRARRENAL</t>
  </si>
  <si>
    <t>E278</t>
  </si>
  <si>
    <t>OTROS TRASTORNOS ESPECIFICADOS DE LA GLANDULA SUPRARRENAL</t>
  </si>
  <si>
    <t>E279</t>
  </si>
  <si>
    <t>TRASTORNO DE LA GLANDULA SUPRARRENAL, NO ESPECIFICADO</t>
  </si>
  <si>
    <t>E280</t>
  </si>
  <si>
    <t>EXCESO DE ESTROGENOS</t>
  </si>
  <si>
    <t>E281</t>
  </si>
  <si>
    <t>EXCESO DE ANDROGENOS</t>
  </si>
  <si>
    <t>E282</t>
  </si>
  <si>
    <t>SINDROME DE OVARIO POLIQUISTICO</t>
  </si>
  <si>
    <t>E283</t>
  </si>
  <si>
    <t>INSUFICIENCIA OVARICA PRIMARIA</t>
  </si>
  <si>
    <t>E288</t>
  </si>
  <si>
    <t>OTRAS DISFUNCIONES OVARICAS</t>
  </si>
  <si>
    <t>E289</t>
  </si>
  <si>
    <t>DISFUNCION OVARICA, NO ESPECIFICADA</t>
  </si>
  <si>
    <t>E290</t>
  </si>
  <si>
    <t>HIPERFUNCION TESTICULAR</t>
  </si>
  <si>
    <t>E291</t>
  </si>
  <si>
    <t>HIPOFUNCION TESTICULAR</t>
  </si>
  <si>
    <t>E298</t>
  </si>
  <si>
    <t>OTRAS DISFUNCIONES TESTICULARES</t>
  </si>
  <si>
    <t>E299</t>
  </si>
  <si>
    <t>DISFUNCION TESTICULAR, NO ESPECIFICADA</t>
  </si>
  <si>
    <t>E300</t>
  </si>
  <si>
    <t>PUBERTAD RETARDADA</t>
  </si>
  <si>
    <t>E301</t>
  </si>
  <si>
    <t>PUBERTAD PRECOZ</t>
  </si>
  <si>
    <t>E308</t>
  </si>
  <si>
    <t>OTROS TRASTORNOS DE LA PUBERTAD</t>
  </si>
  <si>
    <t>E309</t>
  </si>
  <si>
    <t>TRASTORNO DE LA PUBERTAD, NO ESPECIFICADO</t>
  </si>
  <si>
    <t>E310</t>
  </si>
  <si>
    <t>INSUFICIENCIA PILOGLANDULAR AUTOINMUNE</t>
  </si>
  <si>
    <t>E311</t>
  </si>
  <si>
    <t>HIPERFUNCION POLIGLANDULAR</t>
  </si>
  <si>
    <t>E318</t>
  </si>
  <si>
    <t>OTRAS DISFUNCIONES POLIGLANDULARES</t>
  </si>
  <si>
    <t>E319</t>
  </si>
  <si>
    <t>DISFUNCION POLIGLANDULAR, NO ESPECIFICADA</t>
  </si>
  <si>
    <t>E320</t>
  </si>
  <si>
    <t>E321</t>
  </si>
  <si>
    <t>E328</t>
  </si>
  <si>
    <t>E329</t>
  </si>
  <si>
    <t>ENFERMEDAD DEL TIMO, NO ESPECIFICADA</t>
  </si>
  <si>
    <t>E340</t>
  </si>
  <si>
    <t>SINDROME CARCINOIDE</t>
  </si>
  <si>
    <t>E341</t>
  </si>
  <si>
    <t>OTRAS HIPERSECRECIONES DE HORMONAS INTESTINALES</t>
  </si>
  <si>
    <t>E342</t>
  </si>
  <si>
    <t>SECRECION HORMONAL ECTOPICA, NO CLASIFICADA EN OTRA PARTE</t>
  </si>
  <si>
    <t>E343</t>
  </si>
  <si>
    <t>ENANISMO, NO CLASIFICADO EN OTRA PARTE</t>
  </si>
  <si>
    <t>E344</t>
  </si>
  <si>
    <t>ESTATURA ALTA CONSTITUCIONAL</t>
  </si>
  <si>
    <t>E345</t>
  </si>
  <si>
    <t>SINDROME DE RESISTENCIA ANDROGENICA</t>
  </si>
  <si>
    <t>E348</t>
  </si>
  <si>
    <t>OTROS TRASTORNOS  ENDOCRINOS ESPECIFICADOS</t>
  </si>
  <si>
    <t>E349</t>
  </si>
  <si>
    <t>TRASTORNO ENDOCRINO, NO ESPECIFICADO</t>
  </si>
  <si>
    <t>E350*</t>
  </si>
  <si>
    <t>TRASTORNOS DE LA GLANDULA TIROIDES EN ENFERMEDADES CLASIFICADAS EN OTRA PARTE</t>
  </si>
  <si>
    <t>E351*</t>
  </si>
  <si>
    <t>TRASTORNOS DE LA GLANDULAS SUPRARRENALES EN ENFERMEDADES CLASIFICADAS EN OTRA PARTE</t>
  </si>
  <si>
    <t>E358*</t>
  </si>
  <si>
    <t>TRASTORNOS DE OTRAS GLANDULAS ENDOCRINAS EN ENFERMEDADES CLASIFICADAS EN OTRA PARTE</t>
  </si>
  <si>
    <t>E40</t>
  </si>
  <si>
    <t>E41</t>
  </si>
  <si>
    <t>E42</t>
  </si>
  <si>
    <t>KWASHIORKOR MARASMATICO</t>
  </si>
  <si>
    <t>E43</t>
  </si>
  <si>
    <t>DESNUTRICION PROTEICOCALORICA SEVERA,  NO ESPECIFICADA</t>
  </si>
  <si>
    <t>E440</t>
  </si>
  <si>
    <t>DESNUTRICION PROTEICOCALORICA MODERADA</t>
  </si>
  <si>
    <t>E441</t>
  </si>
  <si>
    <t>DESNUTRICION PROTEICOCALORICA LEVE</t>
  </si>
  <si>
    <t>E45</t>
  </si>
  <si>
    <t>RETARDO DEL DESARROLLO DEBIDO A DESNUTRICION PROTEICOCALORICA</t>
  </si>
  <si>
    <t>E46</t>
  </si>
  <si>
    <t>DESNUTRICION PROTEICOCALORICA , NO ESPECIFICADA</t>
  </si>
  <si>
    <t>E500</t>
  </si>
  <si>
    <t>DEFICIENCIA DE VITAMINA  A CON XEROSIS CONJUNTIVAL</t>
  </si>
  <si>
    <t>E501</t>
  </si>
  <si>
    <t>DEFICIENCIA DE VITAMINA  A CON MANCHA DE BITOT Y XEROSIS CONJUNTIVAL</t>
  </si>
  <si>
    <t>E502</t>
  </si>
  <si>
    <t>DEFICIENCIA DE VITAMINA  A CON XEROSIS CORNEAL</t>
  </si>
  <si>
    <t>E503</t>
  </si>
  <si>
    <t>DEFICIENCIA DE VITAMINA  A CON ULCERACION CORNEAL Y XEROSIS</t>
  </si>
  <si>
    <t>E504</t>
  </si>
  <si>
    <t>DEFICIENCIA DE VITAMINA  A CON QUERATOMALACIA</t>
  </si>
  <si>
    <t>E505</t>
  </si>
  <si>
    <t>DEFICIENCIA DE VITAMINA  A CON CEGUERA NOCTURNA</t>
  </si>
  <si>
    <t>E506</t>
  </si>
  <si>
    <t>DEFICIENCIA DE VITAMINA  A CON CICATRICES XEROFTALMICAS DE LA CORNEA</t>
  </si>
  <si>
    <t>E507</t>
  </si>
  <si>
    <t>OTRAS MANIFESTACIONES OCULARES DE DEFICIENCIA DE VITAMINA  A</t>
  </si>
  <si>
    <t>E508</t>
  </si>
  <si>
    <t>OTRAS MANIFESTACIONES DE DEFICIENCIA DE VITAMINA  A</t>
  </si>
  <si>
    <t>E509</t>
  </si>
  <si>
    <t>DEFICIENCIA DE VITAMINA A, NO ESPECIFICADA</t>
  </si>
  <si>
    <t>E511</t>
  </si>
  <si>
    <t>E512</t>
  </si>
  <si>
    <t>ENCEFALOPATIA DE WERNICKE</t>
  </si>
  <si>
    <t>E518</t>
  </si>
  <si>
    <t>OTRAS MANIFESTACIONES DE LA DEFICIENCIA DE TIAMINA</t>
  </si>
  <si>
    <t>E519</t>
  </si>
  <si>
    <t>DEFICIENCIA DE TIAMINA, NO ESPECIFICADA</t>
  </si>
  <si>
    <t>E52</t>
  </si>
  <si>
    <t>DEFICIENCIA DE NIACINA [PELAGRA]</t>
  </si>
  <si>
    <t>E530</t>
  </si>
  <si>
    <t>DEFICIENCIA DE RIBOFLAVINA</t>
  </si>
  <si>
    <t>E531</t>
  </si>
  <si>
    <t>DEFICIENCIA DE PIRIDOXINA</t>
  </si>
  <si>
    <t>E538</t>
  </si>
  <si>
    <t>DEFICIENCIA DE OTRAS VITAMINAS DEL GRUPO B</t>
  </si>
  <si>
    <t>E539</t>
  </si>
  <si>
    <t>DEFICIENCIA DE VITAMINA B, NO ESPECIFICADA</t>
  </si>
  <si>
    <t>E54</t>
  </si>
  <si>
    <t>DEFICIENCIA DE ACIDO ASCORBICO</t>
  </si>
  <si>
    <t>E550</t>
  </si>
  <si>
    <t>RAQUITISMO ACTIVO</t>
  </si>
  <si>
    <t>E559</t>
  </si>
  <si>
    <t>DEFICIENCIA DE VITAMINA D, NO ESPECIFICADA</t>
  </si>
  <si>
    <t>E560</t>
  </si>
  <si>
    <t>DEFICIENCIA DE VITAMINA E</t>
  </si>
  <si>
    <t>E561</t>
  </si>
  <si>
    <t>E568</t>
  </si>
  <si>
    <t>E569</t>
  </si>
  <si>
    <t>DEFICIENCIA DE VITAMINA, NO ESPECIFICADA</t>
  </si>
  <si>
    <t>E58</t>
  </si>
  <si>
    <t>DEFICIENCIA DIETETICA DE CALCIO</t>
  </si>
  <si>
    <t>E59</t>
  </si>
  <si>
    <t>DEFICIENCIA DIETETICA DE SELENIO</t>
  </si>
  <si>
    <t>E60</t>
  </si>
  <si>
    <t>DEFICIENCIA DIETETICA DE ZINC</t>
  </si>
  <si>
    <t>E610</t>
  </si>
  <si>
    <t>DEFICIENCIA DE COBRE</t>
  </si>
  <si>
    <t>E611</t>
  </si>
  <si>
    <t>DEFICIENCIA DE HIERRO</t>
  </si>
  <si>
    <t>E612</t>
  </si>
  <si>
    <t>DEFICIENCIA DE MAGNESIO</t>
  </si>
  <si>
    <t>E613</t>
  </si>
  <si>
    <t>DEFICIENCIA DE MANGANESO</t>
  </si>
  <si>
    <t>E614</t>
  </si>
  <si>
    <t>DEFICIENCIA DE CROMO</t>
  </si>
  <si>
    <t>E615</t>
  </si>
  <si>
    <t>DEFICIENCIA DE MOLIBDENO</t>
  </si>
  <si>
    <t>E616</t>
  </si>
  <si>
    <t>DEFICIENCIA DE VANADIO</t>
  </si>
  <si>
    <t>E617</t>
  </si>
  <si>
    <t>DEFICIENCIA DE MULTIPLES ELEMENTOS NUTRICIONALES</t>
  </si>
  <si>
    <t>E618</t>
  </si>
  <si>
    <t>DEFICIENCIA DE OTROS ELEMENTOS NUTRICIONALES ESPECIFICADOS</t>
  </si>
  <si>
    <t>E619</t>
  </si>
  <si>
    <t>DEFICIENCIA DE OTRO ELEMENTO NUTRICIONAL, NO ESPECIFICADO</t>
  </si>
  <si>
    <t>E630</t>
  </si>
  <si>
    <t>DEFICIENCIA DE ACIDOS GRASOS ESENCIALES [AGE]</t>
  </si>
  <si>
    <t>E631</t>
  </si>
  <si>
    <t>DESEQUILIBRIO DE LOS CONSTITUYENTES EN LA DIETA</t>
  </si>
  <si>
    <t>E638</t>
  </si>
  <si>
    <t>OTRAS DEFICIENCIAS NUTRICIONALES ESPECIFICADAS</t>
  </si>
  <si>
    <t>E639</t>
  </si>
  <si>
    <t>DEFICIENCIA NUTRICIONAL, NO ESPECIFICADA</t>
  </si>
  <si>
    <t>E640</t>
  </si>
  <si>
    <t>SECUELAS DE LA DESNUTRICION PROTEICOCALORICA</t>
  </si>
  <si>
    <t>E641</t>
  </si>
  <si>
    <t>SECUELAS DE LA DEFICIENCIA DE VITAMINA A</t>
  </si>
  <si>
    <t>E642</t>
  </si>
  <si>
    <t>SECUELAS DE LA DEFICIENCIA DE VITAMINA C</t>
  </si>
  <si>
    <t>E643</t>
  </si>
  <si>
    <t>SECUELAS DEL RAQUITISMO</t>
  </si>
  <si>
    <t>E648</t>
  </si>
  <si>
    <t>SECUELAS DE OTRAS DEFICIENCIAS NUTRICIONALES</t>
  </si>
  <si>
    <t>E649</t>
  </si>
  <si>
    <t>SECUELAS DE LA DEFICIENCIA NUTRICIONAL NO ESPECIFICADA</t>
  </si>
  <si>
    <t>E65</t>
  </si>
  <si>
    <t>E660</t>
  </si>
  <si>
    <t>OBESIDAD DEBIDA A EXCESO DE CALORIAS</t>
  </si>
  <si>
    <t>E661</t>
  </si>
  <si>
    <t>OBESIDAD INDUCIDA POR DROGAS</t>
  </si>
  <si>
    <t>E662</t>
  </si>
  <si>
    <t>OBESIDAD EXTREMA CON HIPOVENTILACION  ALVEOLAR</t>
  </si>
  <si>
    <t>E668</t>
  </si>
  <si>
    <t>OTROS TIPOS DE OBESIDAD</t>
  </si>
  <si>
    <t>E669</t>
  </si>
  <si>
    <t>OBESIDAD, NO ESPECIFICADA</t>
  </si>
  <si>
    <t>E670</t>
  </si>
  <si>
    <t>E671</t>
  </si>
  <si>
    <t>E672</t>
  </si>
  <si>
    <t>SINDROME DE MEGAVITAMINA B6</t>
  </si>
  <si>
    <t>E673</t>
  </si>
  <si>
    <t>E678</t>
  </si>
  <si>
    <t>OTROS TIPOS DE HIPERALIMENTACION ESPECIFICADOS</t>
  </si>
  <si>
    <t>E68</t>
  </si>
  <si>
    <t>SECUELAS DE HIPERALIMENTACION</t>
  </si>
  <si>
    <t>E700</t>
  </si>
  <si>
    <t>FENILCETONURIA CLASICA</t>
  </si>
  <si>
    <t>E701</t>
  </si>
  <si>
    <t>OTRAS HIPERFENILALANINEMIAS</t>
  </si>
  <si>
    <t>E702</t>
  </si>
  <si>
    <t>TRASTORNOS DEL METABOLISMO DE LA TIROSINA</t>
  </si>
  <si>
    <t>E703</t>
  </si>
  <si>
    <t>ALBINISMO</t>
  </si>
  <si>
    <t>E708</t>
  </si>
  <si>
    <t>OTROS TRASTORNOS DEL METABOLISMO DE LOS AMINOACIDOS AROMATICOS</t>
  </si>
  <si>
    <t>E709</t>
  </si>
  <si>
    <t>TRASTORNO DEL METABOLISMO DE LOS AMINOACIDOS AROMATICOS, NO ESPECIFICADO</t>
  </si>
  <si>
    <t>E710</t>
  </si>
  <si>
    <t>ENFERMEDAD DE LA ORINA EN JARABE DE ARCE</t>
  </si>
  <si>
    <t>E711</t>
  </si>
  <si>
    <t>OTROS TRASTORNOS DEL METABOLISMO DE LOS AMINOACIDOS DE CADENA RAMIFICADA</t>
  </si>
  <si>
    <t>E712</t>
  </si>
  <si>
    <t>OTROS TRASTORNOS DEL METABOLISMO DE LOS AMINOACIDOS DE CADENA RAMIFICADA, NO ESPECIFICADOS</t>
  </si>
  <si>
    <t>E713</t>
  </si>
  <si>
    <t>TRASTORNOS DEL METABOLISMO DE LOS ACIDOS GRASOS</t>
  </si>
  <si>
    <t>E720</t>
  </si>
  <si>
    <t>TRASTORNOS DEL TRANSPORTE DE LOS AMINOACIDOS</t>
  </si>
  <si>
    <t>E721</t>
  </si>
  <si>
    <t>TRASTORNO DEL METABOLISMO DE LOS AMINOACIDOS AZUFRADOS</t>
  </si>
  <si>
    <t>E722</t>
  </si>
  <si>
    <t>TRASTORNOS DEL METABOLISMO DEL CICLO DE LA UREA</t>
  </si>
  <si>
    <t>E723</t>
  </si>
  <si>
    <t>TRASTORNOS DEL METABOLISMO DE LA LISINA Y LA HIDROXILISINA</t>
  </si>
  <si>
    <t>E724</t>
  </si>
  <si>
    <t>TRASTORNO DEL METABOLISMO DE LA ORNITINA</t>
  </si>
  <si>
    <t>E725</t>
  </si>
  <si>
    <t>TRASTORNO DEL METABOLISMO DE LA GLICINA</t>
  </si>
  <si>
    <t>E728</t>
  </si>
  <si>
    <t>OTROS TRASTORNOS ESPECIFICADOS DEL METABOLISMO DE LOS AMINOACIDOS</t>
  </si>
  <si>
    <t>E729</t>
  </si>
  <si>
    <t>TRASTORNO DEL METABOLISMO DE LOS AMINOACIDOS, NO ESPECIFICADO</t>
  </si>
  <si>
    <t>E730</t>
  </si>
  <si>
    <t>DEFICIENCIA CONGENITA DE LACTASA</t>
  </si>
  <si>
    <t>E731</t>
  </si>
  <si>
    <t>DEFICIENCIA SECUNDARIA DE LACTASA</t>
  </si>
  <si>
    <t>E738</t>
  </si>
  <si>
    <t>OTROS TIPOS DE INTOLERANCIA A LA LACTOSA</t>
  </si>
  <si>
    <t>E739</t>
  </si>
  <si>
    <t>INTOLERANCIA A LA LACTOSA, NO ESPECIFICADA</t>
  </si>
  <si>
    <t>E740</t>
  </si>
  <si>
    <t>ENFERMEDAD DEL ALMACENAMIENTO DE GLUCOGENO</t>
  </si>
  <si>
    <t>E741</t>
  </si>
  <si>
    <t>TRASTORNOS DEL METABOLISMO DE LA FRUCTOSA</t>
  </si>
  <si>
    <t>E742</t>
  </si>
  <si>
    <t>TRASTORNO DEL METABOLISMO DE LA GALACTOSA</t>
  </si>
  <si>
    <t>E743</t>
  </si>
  <si>
    <t>OTROS TRASTORNOS DE LA ABSORCION INTESTINAL DE CARBOHIDRATOS</t>
  </si>
  <si>
    <t>E744</t>
  </si>
  <si>
    <t>TRASTORNOS DEL METABOLISMO DEL PIRUVATO Y DE LAS GLUCONEOGENESIS</t>
  </si>
  <si>
    <t>E748</t>
  </si>
  <si>
    <t>OTROS TRASTORNOS ESPECIFICADOS DEL METABOLISMO DE LOS CARBOHIDRATOS</t>
  </si>
  <si>
    <t>E749</t>
  </si>
  <si>
    <t>TRASTORNO  DEL METABOLISMO DE LOS CARBOHIDRATOS, NO ESPECIFICADO</t>
  </si>
  <si>
    <t>E750</t>
  </si>
  <si>
    <t>GANGLIOSIDOSIS GM2</t>
  </si>
  <si>
    <t>E751</t>
  </si>
  <si>
    <t>OTRAS GANGLIOSIDOSIS</t>
  </si>
  <si>
    <t>E752</t>
  </si>
  <si>
    <t>OTRAS ESFINGOLIPIDOSIS</t>
  </si>
  <si>
    <t>E753</t>
  </si>
  <si>
    <t>ESFINGOLIPIDOSIS, NO ESPECIFICADA</t>
  </si>
  <si>
    <t>E754</t>
  </si>
  <si>
    <t>LIPOFUSCINOSIS CEROIDE NEURONAL</t>
  </si>
  <si>
    <t>E755</t>
  </si>
  <si>
    <t>OTROS TRASTORNOS DEL ALMACENAMIENTO DE LIPIDOS</t>
  </si>
  <si>
    <t>E756</t>
  </si>
  <si>
    <t>TRASTORNOS DE ALMACENAMIENTO DE LIPIDOS, NO ESPECIFICADO</t>
  </si>
  <si>
    <t>E760</t>
  </si>
  <si>
    <t>MUCOPOLISACARIDOSIS TIPO I</t>
  </si>
  <si>
    <t>E761</t>
  </si>
  <si>
    <t>MUCOPOLISACARIDOSIS TIPO II</t>
  </si>
  <si>
    <t>E762</t>
  </si>
  <si>
    <t>OTRAS MUCOPOLISACARIDOSIS</t>
  </si>
  <si>
    <t>E763</t>
  </si>
  <si>
    <t>MUCOPOLISACARIDOSIS NO ESPECIFICADA</t>
  </si>
  <si>
    <t>E768</t>
  </si>
  <si>
    <t>OTRO TRASTORNOS DEL METABOLISMO DE LOS GLUCOSAMINOGLICANOS</t>
  </si>
  <si>
    <t>E769</t>
  </si>
  <si>
    <t>TRASTORNO DEL METABOLISMO DE LOS GLUCOSAMINOGLICANOS, NO ESPECIFICADO</t>
  </si>
  <si>
    <t>E770</t>
  </si>
  <si>
    <t>DEFECTOS EN LA MODIFICACION POSTRASLACIONAL DE ENZIMAS LISOSOMALES</t>
  </si>
  <si>
    <t>E771</t>
  </si>
  <si>
    <t>DEFECTOS DE LA DEGRADACION DE GLUCOPROTEINAS</t>
  </si>
  <si>
    <t>E778</t>
  </si>
  <si>
    <t>OTROS TRASTORNOS DEL METABOLISMO DE LAS GLUCOPROTEINAS</t>
  </si>
  <si>
    <t>E779</t>
  </si>
  <si>
    <t>TRASTORNO DEL METABOLISMO DE LAS GLUCOPROTEINAS, NO ESPECIFICADO</t>
  </si>
  <si>
    <t>E780</t>
  </si>
  <si>
    <t>E781</t>
  </si>
  <si>
    <t>E782</t>
  </si>
  <si>
    <t>E783</t>
  </si>
  <si>
    <t>E784</t>
  </si>
  <si>
    <t>OTRA HIPERLIPIDEMIA</t>
  </si>
  <si>
    <t>E785</t>
  </si>
  <si>
    <t>HIPERLIPIDEMIA NO ESPECIFICADA</t>
  </si>
  <si>
    <t>E786</t>
  </si>
  <si>
    <t>DEFICIENCIA DE LIPOPROTEINAS</t>
  </si>
  <si>
    <t>E788</t>
  </si>
  <si>
    <t>OTROS TRASTORNOS DEL METABOLISMO DE LAS LIPOPROTEINAS</t>
  </si>
  <si>
    <t>E789</t>
  </si>
  <si>
    <t>TRASTORNO DEL METABOLISMO DE  LAS LIPOPROTEINAS, NO ESPECIFICADO</t>
  </si>
  <si>
    <t>E790</t>
  </si>
  <si>
    <t>HIPERURICEMIA SIN SIGNOS DE ARTRITIS INFLAMATORIA Y ENFERMEDAD TOFACEA</t>
  </si>
  <si>
    <t>E791</t>
  </si>
  <si>
    <t>SINDROME DE LESCH-NYHAN</t>
  </si>
  <si>
    <t>E798</t>
  </si>
  <si>
    <t>E799</t>
  </si>
  <si>
    <t>TRASTORNOS DEL METABOLISMO DE LAS PURINAS Y DE LAS PIRIMIDINAS, NO ESPECIFICADO</t>
  </si>
  <si>
    <t>E800</t>
  </si>
  <si>
    <t>PORFIRIA ERITROPOYETICA HEREDITARIA</t>
  </si>
  <si>
    <t>E801</t>
  </si>
  <si>
    <t>PORFIRIA CUTANEA TARDIA</t>
  </si>
  <si>
    <t>E802</t>
  </si>
  <si>
    <t>OTRAS PORFIRIAS</t>
  </si>
  <si>
    <t>E803</t>
  </si>
  <si>
    <t>DEFECTOS DE CATALASA Y PEROXIDASA</t>
  </si>
  <si>
    <t>E804</t>
  </si>
  <si>
    <t>SINDROME DE GILBERT</t>
  </si>
  <si>
    <t>E805</t>
  </si>
  <si>
    <t>SINDROME DE CRIGLER-NAJJAR</t>
  </si>
  <si>
    <t>E806</t>
  </si>
  <si>
    <t>OTROS TRASTORNOS DEL METABOLISMO DE LA BILIRRUBINA</t>
  </si>
  <si>
    <t>E807</t>
  </si>
  <si>
    <t>TRASTORNOS DEL METABOLISMO DE LA BILIRRUBINA, NO ESPECIFICADO</t>
  </si>
  <si>
    <t>E830</t>
  </si>
  <si>
    <t>E831</t>
  </si>
  <si>
    <t>E832</t>
  </si>
  <si>
    <t>TRASTORNOS DEL METABOLISMO DEL ZINC</t>
  </si>
  <si>
    <t>E833</t>
  </si>
  <si>
    <t>TRASTORNOS DEL METABOLISMO DEL FOSFORO</t>
  </si>
  <si>
    <t>E834</t>
  </si>
  <si>
    <t>E835</t>
  </si>
  <si>
    <t>E838</t>
  </si>
  <si>
    <t>E839</t>
  </si>
  <si>
    <t>TRASTORNO DEL METABOLISMO DE LOS MINERALES, NO ESPECIFICADO</t>
  </si>
  <si>
    <t>E840</t>
  </si>
  <si>
    <t>FIBROSIS QUISTICA CON MANIFESTACIONES PULMONARES</t>
  </si>
  <si>
    <t>E841</t>
  </si>
  <si>
    <t>FIBROSIS QUISTICA CON MANIFESTACIONES INTESTINALES</t>
  </si>
  <si>
    <t>E848</t>
  </si>
  <si>
    <t>FIBROSIS QUISTICA CON OTRAS MANIFESTACIONES</t>
  </si>
  <si>
    <t>E849</t>
  </si>
  <si>
    <t>FIBROSIS QUISTICA, SIN OTRA ESPECIFICACION</t>
  </si>
  <si>
    <t>E850</t>
  </si>
  <si>
    <t>AMILOIDOSIS HEREDOFAMILIAR NO NEUROPATICA</t>
  </si>
  <si>
    <t>E851</t>
  </si>
  <si>
    <t>AMILOIDOSIS HEREDOFAMILIAR NEUROPATICA</t>
  </si>
  <si>
    <t>E852</t>
  </si>
  <si>
    <t>AMILOIDOSIS HEREDOFAMILIAR, NO ESPECIFICADA</t>
  </si>
  <si>
    <t>E853</t>
  </si>
  <si>
    <t>AMILOIDOSIS SISTEMICA SECUNDARIA</t>
  </si>
  <si>
    <t>E854</t>
  </si>
  <si>
    <t>AMILOIDOSIS LIMITADA A UN ORGANO</t>
  </si>
  <si>
    <t>E858</t>
  </si>
  <si>
    <t>OTRAS AMILOIDOSIS</t>
  </si>
  <si>
    <t>E859</t>
  </si>
  <si>
    <t>AMILOIDOSIS, NO ESPECIFICADA</t>
  </si>
  <si>
    <t>E86</t>
  </si>
  <si>
    <t>DEPLECION DEL VOLUMEN</t>
  </si>
  <si>
    <t>E870</t>
  </si>
  <si>
    <t>E871</t>
  </si>
  <si>
    <t>HIPOSMOLARIDAD E HIPERNATREMIA</t>
  </si>
  <si>
    <t>E872</t>
  </si>
  <si>
    <t>E873</t>
  </si>
  <si>
    <t>E874</t>
  </si>
  <si>
    <t>TRASTORNOS MIXTOS DEL BALANCE ACIDO-BASICO</t>
  </si>
  <si>
    <t>E875</t>
  </si>
  <si>
    <t>E876</t>
  </si>
  <si>
    <t>HIPOPOTASMIA</t>
  </si>
  <si>
    <t>E877</t>
  </si>
  <si>
    <t>SOBRECARGA DE LIQUIDOS</t>
  </si>
  <si>
    <t>E878</t>
  </si>
  <si>
    <t>OTROS TRASTORNOS DEL EQUILIBRIO DE LOS ELECTROLITOS Y DE LOS LIQUIDOS, NO CLASIFICADOS EN OTRA PARTE</t>
  </si>
  <si>
    <t>E880</t>
  </si>
  <si>
    <t>TRASTORNOS DEL METABOLISMO DE LAS PROTEINAS PLASMATICAS, NO CLASIFICADOS EN OTRA PARTE</t>
  </si>
  <si>
    <t>E881</t>
  </si>
  <si>
    <t>LIPODISTROFIA, NO CLASIFICADA EN OTRA PARTE</t>
  </si>
  <si>
    <t>E882</t>
  </si>
  <si>
    <t>LIPOMATOSIS, NO CLASIFICADA EN OTRA PARTE</t>
  </si>
  <si>
    <t>E888</t>
  </si>
  <si>
    <t>OTROS TRASTORNOS ESPECIFICADOS DEL METABOLISMO</t>
  </si>
  <si>
    <t>E889</t>
  </si>
  <si>
    <t>TRASTORNO METABOLICO, NO ESPECIFICADO</t>
  </si>
  <si>
    <t>E890</t>
  </si>
  <si>
    <t>HIPOTIROIDISMO  CONSECUTIVO A PROCEDIMIENTOS</t>
  </si>
  <si>
    <t>E891</t>
  </si>
  <si>
    <t>HIPOINSULINEMIA CONSECUTIVA  A PROCEDIMIENTOS</t>
  </si>
  <si>
    <t>E892</t>
  </si>
  <si>
    <t>HIPOPARATIROIDISMO CONSECUTIVO A PROCEDIMIENTOS</t>
  </si>
  <si>
    <t>E893</t>
  </si>
  <si>
    <t>HIPOPITUITARISMO CONSECUTIVO A PROCEDIMIENTOS</t>
  </si>
  <si>
    <t>E894</t>
  </si>
  <si>
    <t>INSUFICIENCIA OVARICA CONSECUTIVA  A PROCEDIMIENTOS</t>
  </si>
  <si>
    <t>E895</t>
  </si>
  <si>
    <t>HIPOFUNCION TESTICULAR CONSECUTIVA A PROCEDIMIENTOS</t>
  </si>
  <si>
    <t>E896</t>
  </si>
  <si>
    <t>HIPOFUNCION ADRENOCORTICAL [MEDULA SUPRARRENAL] CONSECUTIVA A PROCEDIMIENTOS</t>
  </si>
  <si>
    <t>E898</t>
  </si>
  <si>
    <t>OTROS TRASTORNOS METABOLICOS Y ENDOCRINOS CONSECUTIVO A PROCEDIMIENTOS</t>
  </si>
  <si>
    <t>E899</t>
  </si>
  <si>
    <t>TRASTORNO ENDOCRINO Y METABOLICO CONSECUTIVO A PROCEDIMIENTOS, NO ESPECIFICADO</t>
  </si>
  <si>
    <t>E90*</t>
  </si>
  <si>
    <t>TRASTORNOS NUTRICIONALES Y METABOLICOS EN ENFERMEDADES CLASIFICADAS EN OTRA PARTE</t>
  </si>
  <si>
    <t>F000*</t>
  </si>
  <si>
    <t>DEMENCIA EN LA ENFERMEDAD DE ALZHEIMER, DE COMIENZO TEMPRANO (G30.0 )</t>
  </si>
  <si>
    <t>F001*</t>
  </si>
  <si>
    <t>DEMENCIA EN LA ENFERMEDAD DE ALZHEIMER, DE COMIENZO TARDIO (G30.1 )</t>
  </si>
  <si>
    <t>F002*</t>
  </si>
  <si>
    <t>DEMENCIA EN LA ENFERMEDAD DE ALZHEIMER,  ATIPICA O DE TIPO MIXTO (G30.8 )</t>
  </si>
  <si>
    <t>F009*</t>
  </si>
  <si>
    <t>DEMENCIA EN LA ENFERMEDAD DE ALZHEIMER, NO ESPECIFICADA  (G30.9 )</t>
  </si>
  <si>
    <t>F010</t>
  </si>
  <si>
    <t>DEMENCIA VASCULAR DE COMIENZO  AGUDO</t>
  </si>
  <si>
    <t>F011</t>
  </si>
  <si>
    <t>DEMENCIA VASCULAR POR INFARTOS MULTIPLES</t>
  </si>
  <si>
    <t>F012</t>
  </si>
  <si>
    <t>DEMENCIA VASCULAR SUBCORTICAL</t>
  </si>
  <si>
    <t>F013</t>
  </si>
  <si>
    <t>DEMENCIA VASCULAR MIXTA, CORTICAL Y SUBCORTICAL</t>
  </si>
  <si>
    <t>F018</t>
  </si>
  <si>
    <t>OTRAS DEMENCIAS VASCULARES</t>
  </si>
  <si>
    <t>F019</t>
  </si>
  <si>
    <t>DEMENCIA VASCULAR, NO ESPECIFICADA</t>
  </si>
  <si>
    <t>F020*</t>
  </si>
  <si>
    <t>DEMENCIA EN LA ENFERMEDAD DE PICK (G31.0 )</t>
  </si>
  <si>
    <t>F021*</t>
  </si>
  <si>
    <t>DEMENCIA EN LA ENFERMEDAD DE CREUTZFELDT-JAKOB (A81.0 )</t>
  </si>
  <si>
    <t>F022*</t>
  </si>
  <si>
    <t>DEMENCIA EN LA ENFERMEDAD DE HUNTINGTON (G10 )</t>
  </si>
  <si>
    <t>F023*</t>
  </si>
  <si>
    <t>DEMENCIA EN LA ENFERMEDAD DE PARKINSON (G20 )</t>
  </si>
  <si>
    <t>F024*</t>
  </si>
  <si>
    <t>DEMENCIA EN LA ENFERMEDAD POR VIRUS DE LA INMUNODEFICIENCIA HUMANA [VIH] (B22.0 )</t>
  </si>
  <si>
    <t>F028*</t>
  </si>
  <si>
    <t>DEMENCIA EN OTRAS ENFERMEDADES ESPECIFICADAS CLASIFICADAS EN OTRA PARTE</t>
  </si>
  <si>
    <t>F03</t>
  </si>
  <si>
    <t>DEMENCIA , NO ESPECIFICADA</t>
  </si>
  <si>
    <t>F04</t>
  </si>
  <si>
    <t>SINDROME AMNESICO ORGANICO, NO INDUCIDO POR ACOHOL O POR OTRAS SUSTANCIAS PSICOACTIVAS</t>
  </si>
  <si>
    <t>F050</t>
  </si>
  <si>
    <t>DELIRIO NO SUPERPUESTO A UN CUADRO DE DEMENCIA, ASI DESCRITO</t>
  </si>
  <si>
    <t>F051</t>
  </si>
  <si>
    <t>DELIRIO SUPERPUESTO A UN CUADRO DE DEMENCIA</t>
  </si>
  <si>
    <t>F058</t>
  </si>
  <si>
    <t>OTROS DELIRIOS</t>
  </si>
  <si>
    <t>F059</t>
  </si>
  <si>
    <t>DELIRIO, NO ESPECIFICADO</t>
  </si>
  <si>
    <t>F060</t>
  </si>
  <si>
    <t>ALUCINOSIS ORGANICA</t>
  </si>
  <si>
    <t>F061</t>
  </si>
  <si>
    <t>TRASTORNO CATATONICO, ORGANICO</t>
  </si>
  <si>
    <t>F062</t>
  </si>
  <si>
    <t>TRASTORNO DELIRANTE [ESQUIZOFRENIFORME], ORGANICO</t>
  </si>
  <si>
    <t>F063</t>
  </si>
  <si>
    <t>TRASTORNOS DEL HUMOR [AFECTIVOS], ORGANICOS</t>
  </si>
  <si>
    <t>F064</t>
  </si>
  <si>
    <t>TRASTORNO DE ANSIEDAD, ORGANICO</t>
  </si>
  <si>
    <t>F065</t>
  </si>
  <si>
    <t>TRASTORNO DISOCIATIVO, ORGANICO</t>
  </si>
  <si>
    <t>F066</t>
  </si>
  <si>
    <t>TRASTORNO DE LABILIDAD EMOCIONAL [ASTENICO], ORGANICO</t>
  </si>
  <si>
    <t>F067</t>
  </si>
  <si>
    <t>TRASTORNO COGNOSCITIVO LEVE</t>
  </si>
  <si>
    <t>F068</t>
  </si>
  <si>
    <t>OTROS TRASTORNOS MENTALES ESPECIFICADOS DEBIDOS A LESION Y DISFUNCION CEREBRAL Y A ENFERMEDAD FISICA</t>
  </si>
  <si>
    <t>F069</t>
  </si>
  <si>
    <t>TRASTORNO MENTAL NO ESPECIFICADO DEBIDO A LESION Y DISFUNCION CEREBRAL Y A ENFERMEDAD FISICA</t>
  </si>
  <si>
    <t>F070</t>
  </si>
  <si>
    <t>TRASTORNO DE LA PERSONALIDAD, ORGANICO</t>
  </si>
  <si>
    <t>F071</t>
  </si>
  <si>
    <t>SINDROME POSTENCEFALITICO</t>
  </si>
  <si>
    <t>F072</t>
  </si>
  <si>
    <t>SINDROME POSTCONCUSIONAL</t>
  </si>
  <si>
    <t>F078</t>
  </si>
  <si>
    <t>OTROS TRASTORNOS ORGANICOS DE LA PERSONALIDAD Y DEL COMPORTAMIENTO DEBIDOS A ENFERMEDAD, LESION Y DISFUNCION CEREBRALES</t>
  </si>
  <si>
    <t>F079</t>
  </si>
  <si>
    <t>TRASTORNO ORGANICO DE LA PERSONALIDAD Y DEL COMPORTAMIENTO, NO ESPECIFICADO,  DEBIDO A ENFERMEDAD, LESION Y DISFUNCION CEREBRAL</t>
  </si>
  <si>
    <t>F09</t>
  </si>
  <si>
    <t>TRASTORNO MENTAL ORGANICO O SINTOMATICO, NO ESPECIFICADO</t>
  </si>
  <si>
    <t>F100</t>
  </si>
  <si>
    <t>TRASTORNOS MENTALES Y DEL COMPORTAMIENTO DEBIDOS AL USO DEL ALCOHOL: INTOXICACION AGUDA</t>
  </si>
  <si>
    <t>F101</t>
  </si>
  <si>
    <t>TRASTORNOS MENTALES Y DEL COMPORTAMIENTO DEBIDOS AL USO DEL ALCOHOL: USO NOCIVO</t>
  </si>
  <si>
    <t>F102</t>
  </si>
  <si>
    <t>TRASTORNOS MENTALES Y DEL COMPORTAMIENTO DEBIDOS AL USO DEL ALCOHOL: SINDROME DE DEPENDENCIA</t>
  </si>
  <si>
    <t>F103</t>
  </si>
  <si>
    <t>TRASTORNOS MENTALES Y DEL COMPORTAMIENTO DEBIDOS AL USO DEL ALCOHOL: ESTADO DE ABSTINENCIA</t>
  </si>
  <si>
    <t>F104</t>
  </si>
  <si>
    <t>TRASTORNOS MENTALES Y DEL COMPORTAMIENTO DEBIDOS AL USO DEL ALCOHOL: ESTADO DE ABSTINENCIA CON DELIRIO</t>
  </si>
  <si>
    <t>F105</t>
  </si>
  <si>
    <t>TRASTORNOS MENTALES Y DEL COMPORTAMIENTO DEBIDOS AL USO DEL ALCOHOL: TRASTORNO PSICOTICO</t>
  </si>
  <si>
    <t>F106</t>
  </si>
  <si>
    <t>TRASTORNOS MENTALES Y DEL COMPORTAMIENTO DEBIDOS AL USO DEL ALCOHOL: SINDROME AMNESICO</t>
  </si>
  <si>
    <t>F107</t>
  </si>
  <si>
    <t>TRASTORNOS MENTALES Y DEL COMPORTAMIENTO DEBIDOS AL USO DEL ALCOHOL: TRASTORNO PSICOTICO RESIDUAL Y DE COMIENZO TARDIO</t>
  </si>
  <si>
    <t>F108</t>
  </si>
  <si>
    <t>TRASTORNOS MENTALES Y DEL COMPORTAMIENTO DEBIDOS AL USO DEL ALCOHOL: OTROS TRASTORNOS MENTALES Y DEL COMPORTAMIENTO</t>
  </si>
  <si>
    <t>F109</t>
  </si>
  <si>
    <t>TRASTORNOS MENTALES Y DEL COMPORTAMIENTO DEBIDOS AL USO DEL ALCOHOL: TRASTORNO MENTAL Y DEL COMPORTAMIENTO, NO ESPECIFICADO</t>
  </si>
  <si>
    <t>F110</t>
  </si>
  <si>
    <t>TRASTORNOS MENTALES Y DEL COMPORTAMIENTO DEBIDOS AL USO DE OPIACEOS:  INTOXICACION AGUDA</t>
  </si>
  <si>
    <t>F111</t>
  </si>
  <si>
    <t>TRASTORNOS MENTALES Y DEL COMPORTAMIENTO DEBIDOS AL USO DE OPIACEOS: USO NOCIVO</t>
  </si>
  <si>
    <t>F112</t>
  </si>
  <si>
    <t>TRASTORNOS MENTALES Y DEL COMPORTAMIENTO DEBIDOS AL USO DE OPIACEOS:  SINDROME DE DEPENDENCIA</t>
  </si>
  <si>
    <t>F113</t>
  </si>
  <si>
    <t>TRASTORNOS MENTALES Y DEL COMPORTAMIENTO DEBIDOS AL USO DE OPIACEOS: ESTADO DE ABSTINENCIA</t>
  </si>
  <si>
    <t>F114</t>
  </si>
  <si>
    <t>TRASTORNOS MENTALES Y DEL COMPORTAMIENTO DEBIDOS AL USO DE OPIACEOS: ESTADO DE ABSTINENCIA CON DELIRIO</t>
  </si>
  <si>
    <t>F115</t>
  </si>
  <si>
    <t>TRASTORNOS MENTALES Y DEL COMPORTAMIENTO DEBIDOS AL USO DE OPIACEOS: TRASTORNO PSICOTICO</t>
  </si>
  <si>
    <t>F116</t>
  </si>
  <si>
    <t>TRASTORNOS MENTALES Y DEL COMPORTAMIENTO DEBIDOS AL USO DE OPIACEOS: SINDROME AMNESICO</t>
  </si>
  <si>
    <t>F117</t>
  </si>
  <si>
    <t>TRASTORNOS MENTALES Y DEL COMPORTAMIENTO DEBIDOS AL USO DE OPIACEOS: TRASTORNO PSICOTICO RESIDUAL Y DE COMIENZO TARDIO</t>
  </si>
  <si>
    <t>F118</t>
  </si>
  <si>
    <t>TRASTORNOS MENTALES Y DEL COMPORTAMIENTO DEBIDOS AL USO DE OPIACEOS: OTROS TRASTORNOS MENTALES Y DEL COMPORTAMIENTO</t>
  </si>
  <si>
    <t>F119</t>
  </si>
  <si>
    <t>TRASTORNOS MENTALES Y DEL COMPORTAMIENTO DEBIDOS AL USO DE OPIACEOS: TRASTORNO MENTAL Y DEL COMPORTAMIENTO, NO ESPECIFICADO</t>
  </si>
  <si>
    <t>F120</t>
  </si>
  <si>
    <t>TRASTORNOS MENTALES Y DEL COMPORTAMIENTO DEBIDOS AL USO DE CANNABINOIDES: INTOXICACION AGUDA</t>
  </si>
  <si>
    <t>F121</t>
  </si>
  <si>
    <t>TRASTORNOS MENTALES Y DEL COMPORTAMIENTO DEBIDOS AL USO DE CANNABINOIDES: USO NOCIVO</t>
  </si>
  <si>
    <t>F122</t>
  </si>
  <si>
    <t>TRASTORNOS MENTALES Y DEL COMPORTAMIENTO DEBIDOS AL USO DE CANNABINOIDES:   SINDROME DE DEPENDENCIA</t>
  </si>
  <si>
    <t>F123</t>
  </si>
  <si>
    <t>TRASTORNOS MENTALES Y DEL COMPORTAMIENTO DEBIDOS AL USO DE CANNABINOIDES:  ESTADO DE ABSTINENCIA</t>
  </si>
  <si>
    <t>F124</t>
  </si>
  <si>
    <t>TRASTORNOS MENTALES Y DEL COMPORTAMIENTO DEBIDOS AL USO DE CANNABINOIDES:  ESTADO DE ABSTINENCIA CON DELIRIO</t>
  </si>
  <si>
    <t>F125</t>
  </si>
  <si>
    <t>TRASTORNOS MENTALES Y DEL COMPORTAMIENTO DEBIDOS AL USO DE CANNABINOIDES:  TRASTORNO PSICOTICO</t>
  </si>
  <si>
    <t>F126</t>
  </si>
  <si>
    <t>TRASTORNOS MENTALES Y DEL COMPORTAMIENTO DEBIDOS AL USO DE CANNABINOIDES:  SINDROME AMNESICO</t>
  </si>
  <si>
    <t>F127</t>
  </si>
  <si>
    <t>TRASTORNOS MENTALES Y DEL COMPORTAMIENTO DEBIDOS AL USO DE CANNABINOIDES:  TRASTORNO PSICOTICO RESIDUAL Y DE COMIENZO TARDIO</t>
  </si>
  <si>
    <t>F128</t>
  </si>
  <si>
    <t>TRASTORNOS MENTALES Y DEL COMPORTAMIENTO DEBIDOS AL USO DE CANNABINOIDES:  OTROS TRASTORNOS MENTALES Y DEL COMPORTAMIENTO</t>
  </si>
  <si>
    <t>F129</t>
  </si>
  <si>
    <t>TRASTORNOS MENTALES Y DEL COMPORTAMIENTO DEBIDOS AL USO DE CANNABINOIDES: TRASTORNO MENTAL Y DEL COMPORTAMIENTO, NO ESPECIFICADO</t>
  </si>
  <si>
    <t>F130</t>
  </si>
  <si>
    <t>TRASTORNOS MENTALES Y DEL COMPORTAMIENTO DEBIDOS AL USO DE SEDANTES O HIPNOTICOS: INTOXICACION AGUDA</t>
  </si>
  <si>
    <t>F131</t>
  </si>
  <si>
    <t>TRASTORNOS MENTALES Y DEL COMPORTAMIENTO DEBIDOS AL USO DE SEDANTES O HIPNOTICOS: USO NOCIVO</t>
  </si>
  <si>
    <t>F132</t>
  </si>
  <si>
    <t>TRASTORNOS MENTALES Y DEL COMPORTAMIENTO DEBIDOS AL USO DE SEDANTES O HIPNOTICOS: SINDROME DE DEPENDENCIA</t>
  </si>
  <si>
    <t>F133</t>
  </si>
  <si>
    <t>TRASTORNOS MENTALES Y DEL COMPORTAMIENTO DEBIDOS AL USO DE SEDANTES O HIPNOTICOS:  ESTADO DE ABSTINENCIA</t>
  </si>
  <si>
    <t>F134</t>
  </si>
  <si>
    <t>TRASTORNOS MENTALES Y DEL COMPORTAMIENTO DEBIDOS AL USO DE SEDANTES O HIPNOTICOS:  ESTADO DE ABSTINENCIA CON DELIRIO</t>
  </si>
  <si>
    <t>F135</t>
  </si>
  <si>
    <t>TRASTORNOS MENTALES Y DEL COMPORTAMIENTO DEBIDOS AL USO DE SEDANTES O HIPNOTICOS:  TRASTORNO PSICOTICO</t>
  </si>
  <si>
    <t>F136</t>
  </si>
  <si>
    <t>TRASTORNOS MENTALES Y DEL COMPORTAMIENTO DEBIDOS AL USO DE SEDANTES O HIPNOTICOS: SINDROME AMNESICO</t>
  </si>
  <si>
    <t>F137</t>
  </si>
  <si>
    <t>TRASTORNOS MENTALES Y DEL COMPORTAMIENTO DEBIDOS AL USO DE SEDANTES O HIPNOTICOS:  TRASTORNO PSICOTICO RESIDUAL Y DE COMIENZO TARDIO</t>
  </si>
  <si>
    <t>F138</t>
  </si>
  <si>
    <t>TRASTORNOS MENTALES Y DEL COMPORTAMIENTO DEBIDOS AL USO DE SEDANTES O HIPNOTICOS: OTROS TRASTORNOS MENTALES Y DEL COMPORTAMIENTO</t>
  </si>
  <si>
    <t>F139</t>
  </si>
  <si>
    <t>TRASTORNOS MENTALES Y DEL COMPORTAMIENTO DEBIDOS AL USO DE SEDANTES O HIPNOTICOS: TRASTORNO MENTAL Y DEL COMPORTAMIENTO, NO ESPECIFICADO</t>
  </si>
  <si>
    <t>F140</t>
  </si>
  <si>
    <t>TRASTORNOS MENTALES Y DEL COMPORTAMIENTO DEBIDOS AL USO DE COCAINA: INTOXICACION AGUDA</t>
  </si>
  <si>
    <t>F141</t>
  </si>
  <si>
    <t>TRASTORNOS MENTALES Y DEL COMPORTAMIENTO DEBIDOS AL USO DE COCAINA: USO NOCIVO</t>
  </si>
  <si>
    <t>F142</t>
  </si>
  <si>
    <t>TRASTORNOS MENTALES Y DEL COMPORTAMIENTO DEBIDOS AL USO DE COCAINA:   SINDROME DE DEPENDENCIA</t>
  </si>
  <si>
    <t>F143</t>
  </si>
  <si>
    <t>TRASTORNOS MENTALES Y DEL COMPORTAMIENTO DEBIDOS AL USO DE COCAINA: ESTADO DE ABSTINENCIA</t>
  </si>
  <si>
    <t>F144</t>
  </si>
  <si>
    <t>TRASTORNOS MENTALES Y DEL COMPORTAMIENTO DEBIDOS AL USO DE COCAINA: ESTADO DE ABSTINENCIA CON DELIRIO</t>
  </si>
  <si>
    <t>F145</t>
  </si>
  <si>
    <t>TRASTORNOS MENTALES Y DEL COMPORTAMIENTO DEBIDOS AL USO DE COCAINA: TRASTORNO PSICOTICO</t>
  </si>
  <si>
    <t>F146</t>
  </si>
  <si>
    <t>TRASTORNOS MENTALES Y DEL COMPORTAMIENTO DEBIDOS AL USO DE COCAINA: SINDROME AMNESICO</t>
  </si>
  <si>
    <t>F147</t>
  </si>
  <si>
    <t>TRASTORNOS MENTALES Y DEL COMPORTAMIENTO DEBIDOS AL USO DE COCAINA:  TRASTORNO PSICOTICO RESIDUAL Y DE COMIENZO TARDIO</t>
  </si>
  <si>
    <t>F148</t>
  </si>
  <si>
    <t>TRASTORNOS MENTALES Y DEL COMPORTAMIENTO DEBIDOS AL USO DE COCAINA: OTROS TRASTORNOS MENTALES Y DEL COMPORTAMIENTO</t>
  </si>
  <si>
    <t>F149</t>
  </si>
  <si>
    <t>TRASTORNOS MENTALES Y DEL COMPORTAMIENTO DEBIDOS AL USO DE COCAINA: TRASTORNO MENTAL Y DEL COMPORTAMIENTO, NO ESPECIFICADO</t>
  </si>
  <si>
    <t>F150</t>
  </si>
  <si>
    <t>TRASTORNOS MENTALES Y DEL COMPORTAMIENTO DEBIDOS AL USO DE OTROS ESTIMULANTES, INCLUIDA LA CAFEINA:  INTOXICACION AGUDA</t>
  </si>
  <si>
    <t>F151</t>
  </si>
  <si>
    <t>TRASTORNOS MENTALES Y DEL COMPORTAMIENTO DEBIDOS AL USO DE OTROS ESTIMULANTES, INCLUIDA LA CAFEINA: USO NOCIVO</t>
  </si>
  <si>
    <t>F152</t>
  </si>
  <si>
    <t>TRASTORNOS MENTALES Y DEL COMPORTAMIENTO DEBIDOS AL USO DE OTROS ESTIMULANTES, INCLUIDA LA CAFEINA:  SINDROME DE DEPENDENCIA</t>
  </si>
  <si>
    <t>F153</t>
  </si>
  <si>
    <t>TRASTORNOS MENTALES Y DEL COMPORTAMIENTO DEBIDOS AL USO DE OTROS ESTIMULANTES, INCLUIDA LA CAFEINA: ESTADO DE ABSTINENCIA</t>
  </si>
  <si>
    <t>F154</t>
  </si>
  <si>
    <t>TRASTORNOS MENTALES Y DEL COMPORTAMIENTO DEBIDOS AL USO DE OTROS ESTIMULANTES, INCLUIDA LA CAFEINA:. ESTADO DE ABSTINENCIA CON DELIRIO</t>
  </si>
  <si>
    <t>F155</t>
  </si>
  <si>
    <t>TRASTORNOS MENTALES Y DEL COMPORTAMIENTO DEBIDOS AL USO DE OTROS ESTIMULANTES, INCLUIDA LA CAFEINA: TRASTORNO PSICOTICO</t>
  </si>
  <si>
    <t>F156</t>
  </si>
  <si>
    <t>TRASTORNOS MENTALES Y DEL COMPORTAMIENTO DEBIDOS AL USO DE OTROS ESTIMULANTES, INCLUIDA LA CAFEINA: SINDROME AMNESICO</t>
  </si>
  <si>
    <t>F157</t>
  </si>
  <si>
    <t>TRASTORNOS MENTALES Y DEL COMPORTAMIENTO DEBIDOS AL USO DE OTROS ESTIMULANTES, INCLUIDA LA CAFEINA:  TRASTORNO PSICOTICO RESIDUAL Y DE COMIENZO TARDIO</t>
  </si>
  <si>
    <t>F158</t>
  </si>
  <si>
    <t>TRASTORNOS MENTALES Y DEL COMPORTAMIENTO DEBIDOS AL USO DE OTROS ESTIMULANTES, INCLUIDA LA CAFEINA: OTROS TRASTORNOS MENTALES Y DEL COMPORTAMIENTO</t>
  </si>
  <si>
    <t>F159</t>
  </si>
  <si>
    <t>TRASTORNOS MENTALES Y DEL COMPORTAMIENTO DEBIDOS AL USO DE OTROS ESTIMULANTES, INCLUIDA LA CAFEINA: TRASTORNO MENTAL Y DEL COMPORTAMIENTO, NO ESPECIFICADO</t>
  </si>
  <si>
    <t>F160</t>
  </si>
  <si>
    <t>TRASTORNOS MENTALES Y DEL COMPORTAMIENTO DEBIDOS AL USO DE ALUCINOGENOS: INTOXICACION AGUDA</t>
  </si>
  <si>
    <t>F161</t>
  </si>
  <si>
    <t>TRASTORNOS MENTALES Y DEL COMPORTAMIENTO DEBIDOS AL USO DE ALUCINOGENOS: USO NOCIVO</t>
  </si>
  <si>
    <t>F162</t>
  </si>
  <si>
    <t>TRASTORNOS MENTALES Y DEL COMPORTAMIENTO DEBIDOS AL USO DE ALUCINOGENOS:  SINDROME DE DEPENDENCIA</t>
  </si>
  <si>
    <t>F163</t>
  </si>
  <si>
    <t>TRASTORNOS MENTALES Y DEL COMPORTAMIENTO DEBIDOS AL USO DE ALUCINOGENOS:  ESTADO DE ABSTINENCIA</t>
  </si>
  <si>
    <t>F164</t>
  </si>
  <si>
    <t>TRASTORNOS MENTALES Y DEL COMPORTAMIENTO DEBIDOS AL USO DE ALUCINOGENOS: ESTADO DE ABSTINENCIA CON DELIRIO</t>
  </si>
  <si>
    <t>F165</t>
  </si>
  <si>
    <t>TRASTORNOS MENTALES Y DEL COMPORTAMIENTO DEBIDOS AL USO DE ALUCINOGENOS: TRASTORNO PSICOTICO</t>
  </si>
  <si>
    <t>F166</t>
  </si>
  <si>
    <t>TRASTORNOS MENTALES Y DEL COMPORTAMIENTO DEBIDOS AL USO DE ALUCINOGENOS: SINDROME AMNESICO</t>
  </si>
  <si>
    <t>F167</t>
  </si>
  <si>
    <t>TRASTORNOS MENTALES Y DEL COMPORTAMIENTO DEBIDOS AL USO DE ALUCINOGENOS:  TRASTORNO PSICOTICO RESIDUAL Y DE COMIENZO TARDIO</t>
  </si>
  <si>
    <t>F168</t>
  </si>
  <si>
    <t>TRASTORNOS MENTALES Y DEL COMPORTAMIENTO DEBIDOS AL USO DE ALUCINOGENOS: OTROS TRASTORNOS MENTALES Y DEL COMPORTAMIENTO</t>
  </si>
  <si>
    <t>F169</t>
  </si>
  <si>
    <t>TRASTORNOS MENTALES Y DEL COMPORTAMIENTO DEBIDOS AL USO DE ALUCINOGENOS: TRASTORNO MENTAL Y DEL COMPORTAMIENTO, NO ESPECIFICADO</t>
  </si>
  <si>
    <t>F170</t>
  </si>
  <si>
    <t>TRASTORNOS MENTALES Y DEL COMPORTAMIENTO DEBIDOS AL USO DE TABACO: INTOXICACION AGUDA</t>
  </si>
  <si>
    <t>F171</t>
  </si>
  <si>
    <t>TRASTORNOS MENTALES Y DEL COMPORTAMIENTO DEBIDOS AL USO DE TABACO:  USO NOCIVO</t>
  </si>
  <si>
    <t>F172</t>
  </si>
  <si>
    <t>TRASTORNOS MENTALES Y DEL COMPORTAMIENTO DEBIDOS AL USO DE TABACO:  SINDROME DE DEPENDENCIA</t>
  </si>
  <si>
    <t>F173</t>
  </si>
  <si>
    <t>TRASTORNOS MENTALES Y DEL COMPORTAMIENTO DEBIDOS AL USO DE TABACO:  ESTADO DE ABSTINENCIA</t>
  </si>
  <si>
    <t>F174</t>
  </si>
  <si>
    <t>TRASTORNOS MENTALES Y DEL COMPORTAMIENTO DEBIDOS AL USO DE TABACO: ESTADO DE ABSTINENCIA CON DELIRIO</t>
  </si>
  <si>
    <t>F175</t>
  </si>
  <si>
    <t>TRASTORNOS MENTALES Y DEL COMPORTAMIENTO DEBIDOS AL USO DE TABACO: TRASTORNO PSICOTICO</t>
  </si>
  <si>
    <t>F176</t>
  </si>
  <si>
    <t>TRASTORNOS MENTALES Y DEL COMPORTAMIENTO DEBIDOS AL USO DE TABACO: SINDROME AMNESICO</t>
  </si>
  <si>
    <t>F177</t>
  </si>
  <si>
    <t>TRASTORNOS MENTALES Y DEL COMPORTAMIENTO DEBIDOS AL USO DE TABACO:  TRASTORNO PSICOTICO RESIDUAL Y DE COMIENZO TARDIO</t>
  </si>
  <si>
    <t>F178</t>
  </si>
  <si>
    <t>TRASTORNOS MENTALES Y DEL COMPORTAMIENTO DEBIDOS AL USO DE TABACO: OTROS TRASTORNOS MENTALES Y DEL COMPORTAMIENTO</t>
  </si>
  <si>
    <t>F179</t>
  </si>
  <si>
    <t>TRASTORNOS MENTALES Y DEL COMPORTAMIENTO DEBIDOS AL USO DE TABACO: TRASTORNO MENTAL Y DEL COMPORTAMIENTO, NO ESPECIFICADO</t>
  </si>
  <si>
    <t>F180</t>
  </si>
  <si>
    <t>TRASTORNOS MENTALES Y DEL COMPORTAMIENTO DEBIDOS AL USO DE DISOLVENTES VOLATILES: INTOXICACION AGUDA</t>
  </si>
  <si>
    <t>F181</t>
  </si>
  <si>
    <t>TRASTORNOS MENTALES Y DEL COMPORTAMIENTO DEBIDOS AL USO DE DISOLVENTES VOLATILES: USO NOCIVO</t>
  </si>
  <si>
    <t>F182</t>
  </si>
  <si>
    <t>TRASTORNOS MENTALES Y DEL COMPORTAMIENTO DEBIDOS AL USO DE DISOLVENTES VOLATILES:  SINDROME DE DEPENDENCIA</t>
  </si>
  <si>
    <t>F183</t>
  </si>
  <si>
    <t>TRASTORNOS MENTALES Y DEL COMPORTAMIENTO DEBIDOS AL USO DE DISOLVENTES VOLATILES:  ESTADO DE ABSTINENCIA</t>
  </si>
  <si>
    <t>F184</t>
  </si>
  <si>
    <t>TRASTORNOS MENTALES Y DEL COMPORTAMIENTO DEBIDOS AL USO DE DISOLVENTES VOLATILES: ESTADO DE ABSTINENCIA CON DELIRIO</t>
  </si>
  <si>
    <t>F185</t>
  </si>
  <si>
    <t>TRASTORNOS MENTALES Y DEL COMPORTAMIENTO DEBIDOS AL USO DE DISOLVENTES VOLATILES: TRASTORNO PSICOTICO</t>
  </si>
  <si>
    <t>F186</t>
  </si>
  <si>
    <t>TRASTORNOS MENTALES Y DEL COMPORTAMIENTO DEBIDOS AL USO DE DISOLVENTES VOLATILES: SINDROME AMNESICO</t>
  </si>
  <si>
    <t>F187</t>
  </si>
  <si>
    <t>TRASTORNOS MENTALES Y DEL COMPORTAMIENTO DEBIDOS AL USO DE DISOLVENTES VOLATILES:  TRASTORNO PSICOTICO RESIDUAL Y DE COMIENZO TARDIO</t>
  </si>
  <si>
    <t>F188</t>
  </si>
  <si>
    <t>TRASTORNOS MENTALES Y DEL COMPORTAMIENTO DEBIDOS AL USO DE DISOLVENTES VOLATILES: OTROS TRASTORNOS MENTALES Y DEL COMPORTAMIENTO</t>
  </si>
  <si>
    <t>F189</t>
  </si>
  <si>
    <t>TRASTORNOS MENTALES Y DEL COMPORTAMIENTO DEBIDOS AL USO DE DISOLVENTES VOLATILES: TRASTORNO MENTAL Y DEL COMPORTAMIENTO, NO ESPECIFICADO</t>
  </si>
  <si>
    <t>F190</t>
  </si>
  <si>
    <t>TRASTORNOS MENTALES Y DEL COMPORTAMIENTO DEBIDOS AL USO DE MULTIPLES DROGAS Y AL USO DE OTRAS SUSTANCIAS PSICOACTIVAS:  INTOXICACION AGUDA</t>
  </si>
  <si>
    <t>F191</t>
  </si>
  <si>
    <t>TRASTORNOS MENTALES Y DEL COMPORTAMIENTO DEBIDOS AL USO DE MULTIPLES DROGAS Y AL USO DE OTRAS SUSTANCIAS PSICOACTIVAS: USO NOCIVO</t>
  </si>
  <si>
    <t>F192</t>
  </si>
  <si>
    <t>TRASTORNOS MENTALES Y DEL COMPORTAMIENTO DEBIDOS AL USO DE MULTIPLES DROGAS Y AL USO DE OTRAS SUSTANCIAS PSICOACTIVAS:  SINDROME DE DEPENDENCIA</t>
  </si>
  <si>
    <t>F193</t>
  </si>
  <si>
    <t>TRASTORNOS MENTALES Y DEL COMPORTAMIENTO DEBIDOS AL USO DE MULTIPLES DROGAS Y AL USO DE OTRAS SUSTANCIAS PSICOACTIVAS: ESTADO DE ABSTINENCIA</t>
  </si>
  <si>
    <t>F194</t>
  </si>
  <si>
    <t>TRASTORNOS MENTALES Y DEL COMPORTAMIENTO DEBIDOS AL USO DE MULTIPLES DROGAS Y AL USO DE OTRAS SUSTANCIAS PSICOACTIVAS: ESTADO DE ABSTINENCIA CON DELIRIO</t>
  </si>
  <si>
    <t>F195</t>
  </si>
  <si>
    <t>TRASTORNOS MENTALES Y DEL COMPORTAMIENTO DEBIDOS AL USO DE MULTIPLES DROGAS Y AL USO DE OTRAS SUSTANCIAS PSICOACTIVAS: TRASTORNO PSICOTICO</t>
  </si>
  <si>
    <t>F196</t>
  </si>
  <si>
    <t>TRASTORNOS MENTALES Y DEL COMPORTAMIENTO DEBIDOS AL USO DE MULTIPLES DROGAS Y AL USO DE OTRAS SUSTANCIAS PSICOACTIVAS: SINDROME AMNESICO</t>
  </si>
  <si>
    <t>F197</t>
  </si>
  <si>
    <t>TRASTORNOS MENTALES Y DEL COMPORTAMIENTO DEBIDOS AL USO DE  MULTIPLES DROGAS Y AL USO DE OTRAS SUSTANCIAS PSICOACTIVAS:  TRASTORNO PSICOTICO RESIDUAL Y DE COMIENZO TARDIO</t>
  </si>
  <si>
    <t>F198</t>
  </si>
  <si>
    <t>TRASTORNOS MENTALES Y DEL COMPORTAMIENTO DEBIDOS AL USO DE MULTIPLES DROGAS Y AL USO DE OTRAS SUSTANCIAS PSICOACTIVAS: OTROS TRASTORNOS MENTALES Y DEL COMPORTAMIENTO</t>
  </si>
  <si>
    <t>F199</t>
  </si>
  <si>
    <t>TRASTORNOS MENTALES Y DEL COMPORTAMIENTO DEBIDOS AL USO DE MULTIPLES DROGAS Y AL USO DE OTRAS SUSTANCIAS PSICOACTIVAS: TRASTORNO MENTAL Y DEL COMPORTAMIENTO, NO ESPECIFICADO</t>
  </si>
  <si>
    <t>F200</t>
  </si>
  <si>
    <t>ESQUIZOFRENIA PARANOIDE</t>
  </si>
  <si>
    <t>F201</t>
  </si>
  <si>
    <t>ESQUIZOFRENIA HEBEFRENICA</t>
  </si>
  <si>
    <t>F202</t>
  </si>
  <si>
    <t>ESQUIZOFRENIA CATATONICA</t>
  </si>
  <si>
    <t>F203</t>
  </si>
  <si>
    <t>ESQUIZOFRENIA INDIFERENCIADA</t>
  </si>
  <si>
    <t>F204</t>
  </si>
  <si>
    <t>DEPRESION POSTESQUIZOFRENICA</t>
  </si>
  <si>
    <t>F205</t>
  </si>
  <si>
    <t>F206</t>
  </si>
  <si>
    <t>ESQUIZOFRENIA SIMPLE</t>
  </si>
  <si>
    <t>F208</t>
  </si>
  <si>
    <t>OTRAS ESQUIZOFRENIAS</t>
  </si>
  <si>
    <t>F209</t>
  </si>
  <si>
    <t>ESQUIZOFRENIA, NO ESPECIFICADA</t>
  </si>
  <si>
    <t>F21</t>
  </si>
  <si>
    <t>TRASTORNO ESQUIZOTIPICO</t>
  </si>
  <si>
    <t>F220</t>
  </si>
  <si>
    <t>TRASTORNO DELIRANTE</t>
  </si>
  <si>
    <t>F228</t>
  </si>
  <si>
    <t>OTROS TRASTORNOS DELIRANTES PERSISTENTES</t>
  </si>
  <si>
    <t>F229</t>
  </si>
  <si>
    <t>TRASTORNO DELIRANTE PERSISTENTE, NO ESPECIFICADO</t>
  </si>
  <si>
    <t>F230</t>
  </si>
  <si>
    <t>TRASTORNO PSICOTICO AGUDO POLIMORFO, SIN SINTOMAS DE ESQUIZOFRENIA</t>
  </si>
  <si>
    <t>F231</t>
  </si>
  <si>
    <t>TRASTORNO PSICOTICO AGUDO POLIMORFO, CON SINTOMAS DE ESQUIZOFRENIA</t>
  </si>
  <si>
    <t>F232</t>
  </si>
  <si>
    <t>TRASTORNO PSICOTICO AGUDO DE TIPO  ESQUIZOFRENICO</t>
  </si>
  <si>
    <t>F233</t>
  </si>
  <si>
    <t>OTRO TRASTORNO PSICOTICO AGUDO, CON PREDOMINIO DE IDEAS DELIRANTES</t>
  </si>
  <si>
    <t>F238</t>
  </si>
  <si>
    <t>OTROS TRASTORNOS PSICOTICOS AGUDOS  Y TRANSITORIOS</t>
  </si>
  <si>
    <t>F239</t>
  </si>
  <si>
    <t>TRASTORNO PSICOTICO AGUDO  Y TRANSITORIO, NO ESPECIFICADO DE TIPO  ESQUIZOFRENICO</t>
  </si>
  <si>
    <t>F24</t>
  </si>
  <si>
    <t>TRASTORNO DELIRANTE INDUCIDO</t>
  </si>
  <si>
    <t>F250</t>
  </si>
  <si>
    <t>TRASTORNO ESQUIZOAFECTIVO DE TIPO MANIACO</t>
  </si>
  <si>
    <t>F251</t>
  </si>
  <si>
    <t>TRASTORNO ESQUIZOAFECTIVO DE TIPO DEPRESIVO</t>
  </si>
  <si>
    <t>F252</t>
  </si>
  <si>
    <t>TRASTORNO ESQUIZOAFECTIVO DE TIPO MIXTO</t>
  </si>
  <si>
    <t>F258</t>
  </si>
  <si>
    <t>OTROS TRASTORNOS ESQUIZOAFECTIVOS</t>
  </si>
  <si>
    <t>F259</t>
  </si>
  <si>
    <t>TRASTORNO ESQUIZOAFECTIVO, NO ESPECIFICADO</t>
  </si>
  <si>
    <t>F28</t>
  </si>
  <si>
    <t>OTROS TRASTORNOS PSICOTICOS DE ORIGEN NO ORGANICO</t>
  </si>
  <si>
    <t>F29</t>
  </si>
  <si>
    <t>PSICOSIS DE ORIGEN NO ORGANICO, NO ESPECIFICADA</t>
  </si>
  <si>
    <t>F300</t>
  </si>
  <si>
    <t>HPOMANIA</t>
  </si>
  <si>
    <t>F301</t>
  </si>
  <si>
    <t>MANIA SIN SINTOMAS PSICOTICOS</t>
  </si>
  <si>
    <t>F302</t>
  </si>
  <si>
    <t>MANIA CON SINTOMAS PSICOTICOS</t>
  </si>
  <si>
    <t>F308</t>
  </si>
  <si>
    <t>OTROS EPISODIOS MANIACOS</t>
  </si>
  <si>
    <t>F309</t>
  </si>
  <si>
    <t>EPISODIO MANIACO, NO ESPECIFICADO</t>
  </si>
  <si>
    <t>F310</t>
  </si>
  <si>
    <t>TRASTORNO AFECTIVO BIPOLAR, EPISODIO HIPOMANIACO PRESENTE</t>
  </si>
  <si>
    <t>F311</t>
  </si>
  <si>
    <t>TRASTORNO AFECTIVO BIPOLAR, EPISODIO MANIACO PRESENTE SIN SINTOMAS PSICOTICOS</t>
  </si>
  <si>
    <t>F312</t>
  </si>
  <si>
    <t>TRASTORNO AFECTIVO BIPOLAR, EPISODIO MANIACO PRESENTE CON SINTOMAS PSICOTICOS</t>
  </si>
  <si>
    <t>F313</t>
  </si>
  <si>
    <t>TRASTORNO AFECTIVO BIPOLAR, EPISODIO DEPRESIVO PRESENTE LEVE O MODERADO</t>
  </si>
  <si>
    <t>F314</t>
  </si>
  <si>
    <t>TRASTORNO AFECTIVO BIPOLAR, EPISODIO DEPRESIVO GRAVE PRESENTE SIN SINTOMAS PSICOTICOS</t>
  </si>
  <si>
    <t>F315</t>
  </si>
  <si>
    <t>TRASTORNO AFECTIVO BIPOLAR, EPISODIO  DEPRESIVO GRAVE PRESENTE CON SINTOMAS PSICOTICOS</t>
  </si>
  <si>
    <t>F316</t>
  </si>
  <si>
    <t>TRASTORNO AFECTIVO BIPOLAR, EPISODIO MIXTO PRESENTE</t>
  </si>
  <si>
    <t>F317</t>
  </si>
  <si>
    <t>TRASTORNO AFECTIVO BIPOLAR, ACTUALMENTE EN REMISION</t>
  </si>
  <si>
    <t>F318</t>
  </si>
  <si>
    <t>OTROS TRASTORNOS AFECTIVOS BIPOLARES</t>
  </si>
  <si>
    <t>F319</t>
  </si>
  <si>
    <t>TRASTORNO AFECTIVO BIPOLAR, NO ESPECIFICADO</t>
  </si>
  <si>
    <t>F320</t>
  </si>
  <si>
    <t>EPISODIO DEPRESIVO  LEVE</t>
  </si>
  <si>
    <t>EPISODIO DEPRESIVO  MODERADO</t>
  </si>
  <si>
    <t>F322</t>
  </si>
  <si>
    <t>EPISODIO DEPRESIVO GRAVE SIN SINTOMAS PSICOTICOS</t>
  </si>
  <si>
    <t>F323</t>
  </si>
  <si>
    <t>EPISODIO DEPRESIVO GRAVE CON SINTOMAS PSICOTICOS</t>
  </si>
  <si>
    <t>F328</t>
  </si>
  <si>
    <t>OTROS EPISODIOS DEPRESIVOS</t>
  </si>
  <si>
    <t>F329</t>
  </si>
  <si>
    <t>EPISODIO DEPRESIVO, NO ESPECIFICADO</t>
  </si>
  <si>
    <t>F330</t>
  </si>
  <si>
    <t>TRASTORNO DEPRESIVO RECURRENTE, EPISODIO LEVE PRESENTE</t>
  </si>
  <si>
    <t>F331</t>
  </si>
  <si>
    <t>TRASTORNO DEPRESIVO RECURRENTE, EPISODIO MODERADO PRESENTE</t>
  </si>
  <si>
    <t>F332</t>
  </si>
  <si>
    <t>TRASTORNO DEPRESIVO RECURRENTE, EPISODIO DEPRESIVO GRAVE  PRESENTE SIN SINTOMAS PSICOTICOS</t>
  </si>
  <si>
    <t>F333</t>
  </si>
  <si>
    <t>TRASTORNO DEPRESIVO RECURRENTE, EPISODIO DEPRESIVO GRAVE  PRESENTE, CON SINTOMAS PSICOTICOS</t>
  </si>
  <si>
    <t>F334</t>
  </si>
  <si>
    <t>TRASTORNO DEPRESIVO RECURRENTE ACTUALMENTE EN REMISION</t>
  </si>
  <si>
    <t>F338</t>
  </si>
  <si>
    <t>OTROS TRASTORNOS DEPRESIVOS RECURRENTES</t>
  </si>
  <si>
    <t>F339</t>
  </si>
  <si>
    <t>TRASTORNO DEPRESIVO RECURRENTE, NO ESPECIFICADO</t>
  </si>
  <si>
    <t>F340</t>
  </si>
  <si>
    <t>CICLOTIMIA</t>
  </si>
  <si>
    <t>F341</t>
  </si>
  <si>
    <t>DISTIMIA</t>
  </si>
  <si>
    <t>F348</t>
  </si>
  <si>
    <t>OTROS TRASTORNOS DEL HUMOR [AFECTIVOS] PERSISTENTES</t>
  </si>
  <si>
    <t>F349</t>
  </si>
  <si>
    <t>TRASTORNO PERSISTENTE DEL HUMOR [AFECTIVO], NO ESPECIFICADO</t>
  </si>
  <si>
    <t>F380</t>
  </si>
  <si>
    <t>OTROS TRASTORNOS DEL HUMOR [AFECTIVOS], AISLADOS</t>
  </si>
  <si>
    <t>F381</t>
  </si>
  <si>
    <t>OTROS TRASTORNOS DEL HUMOR [AFECTIVOS], RECURRENTES</t>
  </si>
  <si>
    <t>F388</t>
  </si>
  <si>
    <t>OTROS TRASTORNOS DEL HUMOR [AFECTIVOS], ESPECIFICADOS</t>
  </si>
  <si>
    <t>F39</t>
  </si>
  <si>
    <t>TRASTORNO DEL HUMOR [AFECTIVO], NO ESPECIFICADO</t>
  </si>
  <si>
    <t>F400</t>
  </si>
  <si>
    <t>AGORAFOBIA</t>
  </si>
  <si>
    <t>F401</t>
  </si>
  <si>
    <t>FOBIAS SOCIALES</t>
  </si>
  <si>
    <t>F402</t>
  </si>
  <si>
    <t>FOBIAS ESPECIFICADAS [AISLADAS]</t>
  </si>
  <si>
    <t>F408</t>
  </si>
  <si>
    <t>OTROS TRASTORNOS FOBICOS DE ANSIEDAD</t>
  </si>
  <si>
    <t>F409</t>
  </si>
  <si>
    <t>TRASTORNO FOBICO DE ANSIEDAD, NO ESPECIFICADO</t>
  </si>
  <si>
    <t>F410</t>
  </si>
  <si>
    <t>TRASTORNO DE PANICO [ANSIEDAD PAROXISTICA EPISODICA]</t>
  </si>
  <si>
    <t>F411</t>
  </si>
  <si>
    <t>TRASTORNO DE ANSIEDAD GENERALIZADA</t>
  </si>
  <si>
    <t>F412</t>
  </si>
  <si>
    <t>TRASTORNO MIXTO DE ANSIEDAD Y DEPRESION</t>
  </si>
  <si>
    <t>F413</t>
  </si>
  <si>
    <t>OTROS TRASTORNOS DE ANSIEDAD MIXTOS</t>
  </si>
  <si>
    <t>F418</t>
  </si>
  <si>
    <t>OTROS TRASTORNOS DE ANSIEDAD ESPECIFICADOS</t>
  </si>
  <si>
    <t>F419</t>
  </si>
  <si>
    <t>TRASTORNO DE ANSIEDAD , NO ESPECIFICADO</t>
  </si>
  <si>
    <t>F420</t>
  </si>
  <si>
    <t>PREDOMINIO DE PENSAMIENTOS O RUMIACIONES OBSESIVAS</t>
  </si>
  <si>
    <t>F421</t>
  </si>
  <si>
    <t>PREDOMINIO DE ACTOS COMPULSIVOS [RITUALES OBSESIVOS]</t>
  </si>
  <si>
    <t>F422</t>
  </si>
  <si>
    <t>ACTOS E IDEAS OBSESIVAS MIXTOS</t>
  </si>
  <si>
    <t>F428</t>
  </si>
  <si>
    <t>OTROS TRASTORNOS OBSESIVO-COMPULSIVOS</t>
  </si>
  <si>
    <t>F429</t>
  </si>
  <si>
    <t>TRASTORNO OBSESIVO-COMPULSIVO, NO ESPECIFICADO</t>
  </si>
  <si>
    <t>F430</t>
  </si>
  <si>
    <t>REACCION AL ESTRÉS AGUDO</t>
  </si>
  <si>
    <t>TRASTORNO DE ESTRÉS POSTRAUMATICO</t>
  </si>
  <si>
    <t>F432</t>
  </si>
  <si>
    <t>TRASTORNOS DE ADAPTACION</t>
  </si>
  <si>
    <t>F438</t>
  </si>
  <si>
    <t>OTRAS REACCIONES AL ESTRÉS GRAVE</t>
  </si>
  <si>
    <t>F439</t>
  </si>
  <si>
    <t>REACCION AL ESTRÉS GRAVE, NO ESPECIFICADA</t>
  </si>
  <si>
    <t>F440</t>
  </si>
  <si>
    <t>AMNESIA DISOCIATIVA</t>
  </si>
  <si>
    <t>F441</t>
  </si>
  <si>
    <t>FUGA DISOCIATIVA</t>
  </si>
  <si>
    <t>F442</t>
  </si>
  <si>
    <t>ESTUPOR DISOCIATIVO</t>
  </si>
  <si>
    <t>F443</t>
  </si>
  <si>
    <t>TRASTORNOS DE TRANCE Y DE POSESION</t>
  </si>
  <si>
    <t>F444</t>
  </si>
  <si>
    <t>TRASTORNOS DISOCIATIVOS DEL MOVIMIENTO</t>
  </si>
  <si>
    <t>F445</t>
  </si>
  <si>
    <t>CONVULSIONES DISOCIATIVAS</t>
  </si>
  <si>
    <t>F446</t>
  </si>
  <si>
    <t>ANESTESIA DISOCIATIVA Y PERDIDA SENSORIAL</t>
  </si>
  <si>
    <t>F447</t>
  </si>
  <si>
    <t>TRASTORNOS DISOCIATIVOS MIXTOS [Y DE CONVERSION]</t>
  </si>
  <si>
    <t>F448</t>
  </si>
  <si>
    <t>OTROS TRASTORNOS DISOCIATIVOS  [DE CONVERSION]</t>
  </si>
  <si>
    <t>F449</t>
  </si>
  <si>
    <t>TRASTORNO DISOCIATIVO  [DE CONVERSION], NO ESPECIFICADO</t>
  </si>
  <si>
    <t>F450</t>
  </si>
  <si>
    <t>TRASTORNO DE SOMATIZACION</t>
  </si>
  <si>
    <t>F451</t>
  </si>
  <si>
    <t>TRASTORNO SOMATOMORFO INDIFERENCIADO</t>
  </si>
  <si>
    <t>F452</t>
  </si>
  <si>
    <t>TRASTORNO HIPOCONDRIACO</t>
  </si>
  <si>
    <t>F453</t>
  </si>
  <si>
    <t>DISFUNCION AUTONOMICA SOMATOMORFA</t>
  </si>
  <si>
    <t>F454</t>
  </si>
  <si>
    <t>TRASTORNO DE DOLOR PERSISTENTE SOMATOMORFO</t>
  </si>
  <si>
    <t>F458</t>
  </si>
  <si>
    <t>OTROS TRASTORNOS SOMATOMORFOS</t>
  </si>
  <si>
    <t>F459</t>
  </si>
  <si>
    <t>TRASTORNO SOMATOMORFO, NO ESPECIFICADO</t>
  </si>
  <si>
    <t>F480</t>
  </si>
  <si>
    <t>NEURASTENIA</t>
  </si>
  <si>
    <t>F481</t>
  </si>
  <si>
    <t>SINDROME DE DESPERSONALIZACION Y DESVINCULACION DE LA REALIDAD</t>
  </si>
  <si>
    <t>F488</t>
  </si>
  <si>
    <t>OTROS TRASTORNOS NEUROTICOS ESPECIFICADOS</t>
  </si>
  <si>
    <t>F489</t>
  </si>
  <si>
    <t>TRASTORNO NEUROTICO, NO ESPECIFICADO</t>
  </si>
  <si>
    <t>F500</t>
  </si>
  <si>
    <t>F501</t>
  </si>
  <si>
    <t>ANOREXIA NERVIOSA ATIPICA</t>
  </si>
  <si>
    <t>F502</t>
  </si>
  <si>
    <t>BULIMIA NERVIOSA</t>
  </si>
  <si>
    <t>F503</t>
  </si>
  <si>
    <t>BULIMIA NERVIOSA ATIPICA</t>
  </si>
  <si>
    <t>F504</t>
  </si>
  <si>
    <t>HIPERFAGIA ASOCIADA CON OTRAS ALTERACIONES PSICOLOGICAS</t>
  </si>
  <si>
    <t>F505</t>
  </si>
  <si>
    <t>VOMITOS ASOCIADOS CON OTRAS ALTERACIONES PSICOLOGICAS</t>
  </si>
  <si>
    <t>F508</t>
  </si>
  <si>
    <t>OTROS TRASTORNOS DE LA INGESTION DE ALIMENTOS</t>
  </si>
  <si>
    <t>F509</t>
  </si>
  <si>
    <t>TRASTORNO DE LA INGESTION DE ALIMENTOS, NO ESPECIFICADO</t>
  </si>
  <si>
    <t>F510</t>
  </si>
  <si>
    <t>INSOMNIO NO ORGANICO</t>
  </si>
  <si>
    <t>F511</t>
  </si>
  <si>
    <t>HIPERSOMNIO NO ORGANICO</t>
  </si>
  <si>
    <t>F512</t>
  </si>
  <si>
    <t>TRASTORNO NO ORGANICO DEL CICLO SUEÑO-VIGILIA</t>
  </si>
  <si>
    <t>F513</t>
  </si>
  <si>
    <t>SONAMBULISMO</t>
  </si>
  <si>
    <t>F514</t>
  </si>
  <si>
    <t>TERRORES DEL SUEÑO [TERRORES NOCTURNOS]</t>
  </si>
  <si>
    <t>F515</t>
  </si>
  <si>
    <t>PESADILLAS</t>
  </si>
  <si>
    <t>F518</t>
  </si>
  <si>
    <t>OTROS TRASTORNOS NO ORGANICOS DEL SUEÑO</t>
  </si>
  <si>
    <t>F519</t>
  </si>
  <si>
    <t>TRASTORNO NO ORGANICO DEL SUEÑO, NO ESPECIFICADO</t>
  </si>
  <si>
    <t>F520</t>
  </si>
  <si>
    <t>FALTA O PERDIDA DEL DESEO SEXUAL</t>
  </si>
  <si>
    <t>F521</t>
  </si>
  <si>
    <t>AVERSION AL SEXO Y FALTA DE GOCE SEXUAL</t>
  </si>
  <si>
    <t>F522</t>
  </si>
  <si>
    <t>FALLA DE LA RESPUESTA GENITAL</t>
  </si>
  <si>
    <t>F523</t>
  </si>
  <si>
    <t>DISFUNCION ORGASMICA</t>
  </si>
  <si>
    <t>F524</t>
  </si>
  <si>
    <t>EYACULACION PRECOZ</t>
  </si>
  <si>
    <t>F525</t>
  </si>
  <si>
    <t>VAGINISMO NO ORGANICO</t>
  </si>
  <si>
    <t>F526</t>
  </si>
  <si>
    <t>DISPAREUNIA NO ORGANICA</t>
  </si>
  <si>
    <t>F527</t>
  </si>
  <si>
    <t>IMPULSO SEXUAL EXCESIVO</t>
  </si>
  <si>
    <t>F528</t>
  </si>
  <si>
    <t>OTRAS DISFUNCIONES SEXUALES, NO OCASIONADAS POR TRASTORNO NI POR ENFERMEDAD ORGANICOS</t>
  </si>
  <si>
    <t>F529</t>
  </si>
  <si>
    <t>DISFUNCION SEXUAL, NO OCASIONADA POR TRASTORNO NI POR ENFERMEDAD ORGANICOS, NO ESPECIFICADA</t>
  </si>
  <si>
    <t>F530</t>
  </si>
  <si>
    <t>TRASTORNOS MENTALES Y DEL COMPORTAMIENTO LEVES, ASOCIADOS CON EL PUERPERIO, NO CLASIFICADOS EN OTRA PARTE</t>
  </si>
  <si>
    <t>F531</t>
  </si>
  <si>
    <t>TRASTORNOS MENTALES Y DEL COMPORTAMIENTO GRAVES, ASOCIADOS CON EL PUERPERIO, NO CLASIFICADOS EN OTRA PARTE</t>
  </si>
  <si>
    <t>F538</t>
  </si>
  <si>
    <t>TRASTORNOS MENTALES Y DEL COMPORTAMIENTO  ASOCIADOS CON EL PUERPERIO, NO CLASIFICADOS EN OTRA PARTE</t>
  </si>
  <si>
    <t>F539</t>
  </si>
  <si>
    <t>TRASTORNO MENTAL PUERPERAL, NO ESPECIFICADO</t>
  </si>
  <si>
    <t>F54</t>
  </si>
  <si>
    <t>FACTORES PSICOLOGICOS Y DEL COMPORTAMIENTO ASOCIADOS CON TRASTORNOS O ENFERMEDADES CLASIFICADOS EN OTRA PARTE</t>
  </si>
  <si>
    <t>F55</t>
  </si>
  <si>
    <t>ABUSO DE SUSTANCIAS QUE NO PRODUCEN DEPENDENCIA</t>
  </si>
  <si>
    <t>F59</t>
  </si>
  <si>
    <t>SINDROMES DEL COMPORTAMIENTO ASOCIADOS CON ALTERACIONES FISIOLOGICAS Y FACTORES FISICOS, NO ESPECIFICADOS</t>
  </si>
  <si>
    <t>F600</t>
  </si>
  <si>
    <t>F601</t>
  </si>
  <si>
    <t>F602</t>
  </si>
  <si>
    <t>TRASTORNO ASOCIAL DE LA PERSONALIDAD</t>
  </si>
  <si>
    <t>F603</t>
  </si>
  <si>
    <t>TRASTORNO DE LA PERSONALIDAD EMOCIONALMENTE INESTABLE</t>
  </si>
  <si>
    <t>F604</t>
  </si>
  <si>
    <t>TRASTORNO HISTRIONICO DE LA PERSONALIDAD</t>
  </si>
  <si>
    <t>F605</t>
  </si>
  <si>
    <t>TRASTORNO ANANCASTICO DE LA PERSONALIDAD</t>
  </si>
  <si>
    <t>F606</t>
  </si>
  <si>
    <t>TRASTORNO  DE LA PERSONALIDAD ANSIOSA (EVASIVA, ELUSIVA)</t>
  </si>
  <si>
    <t>F607</t>
  </si>
  <si>
    <t>TRASTORNO  DE LA PERSONALIDAD DEPENDIENTE</t>
  </si>
  <si>
    <t>F608</t>
  </si>
  <si>
    <t>OTROS TRASTORNOS ESPECIFICOS DE LA PERSONALIDAD</t>
  </si>
  <si>
    <t>F609</t>
  </si>
  <si>
    <t>TRASTORNO DE LA PERSONALIDAD, NO ESPECIFICADO</t>
  </si>
  <si>
    <t>F61</t>
  </si>
  <si>
    <t>TRASTORNOS MIXTOS Y OTROS TRASTORNOS DE LA PERSONALIDAD</t>
  </si>
  <si>
    <t>F620</t>
  </si>
  <si>
    <t>CAMBIO PERDURABLE DE LA PERSONALIDAD DESPUES DE UNA EXPERIENCIA CATASTROFICA</t>
  </si>
  <si>
    <t>F621</t>
  </si>
  <si>
    <t>CAMBIO PERDURABLE DE LA PERSONALIDAD CONSECUTIVO A UNA ENFERMEDAD PSIQUIATRICA</t>
  </si>
  <si>
    <t>F628</t>
  </si>
  <si>
    <t>OTROS CAMBIOS PERDURABLES DE LA PERSONALIDAD</t>
  </si>
  <si>
    <t>F629</t>
  </si>
  <si>
    <t>CAMBIO PERDURABLE DE LA PERSONALIDAD, NO ESPECIFICADO</t>
  </si>
  <si>
    <t>F630</t>
  </si>
  <si>
    <t>JUEGO PATOLOGICO</t>
  </si>
  <si>
    <t>F631</t>
  </si>
  <si>
    <t>PIROMANIA</t>
  </si>
  <si>
    <t>F632</t>
  </si>
  <si>
    <t>HURTO PATOLOGICO (CLEPTOMANIA)</t>
  </si>
  <si>
    <t>F633</t>
  </si>
  <si>
    <t>TRICOTILOMANIA</t>
  </si>
  <si>
    <t>F638</t>
  </si>
  <si>
    <t>OTROS TRASTORNOS DE LOS HABITOS Y DE LOS IMPULSOS</t>
  </si>
  <si>
    <t>F639</t>
  </si>
  <si>
    <t>TRASTORNO DE LOS HABITOS Y DE LOS IMPULSOS, NO ESPECIFICADO</t>
  </si>
  <si>
    <t>F640</t>
  </si>
  <si>
    <t>TRANSEXUALISMO</t>
  </si>
  <si>
    <t>F641</t>
  </si>
  <si>
    <t>TRANSVESTISMO DE ROL DUAL</t>
  </si>
  <si>
    <t>F642</t>
  </si>
  <si>
    <t>TRASTORNO DE LA IDENTIDAD DE GENERO EN LA NIÑEZ</t>
  </si>
  <si>
    <t>F648</t>
  </si>
  <si>
    <t>OTROS TRASTORNOS DE LA IDENTIDAD DE GENERO</t>
  </si>
  <si>
    <t>F649</t>
  </si>
  <si>
    <t>TRASTORNO DE LA IDENTIDAD DE GENERO, NO ESPECIFICADO</t>
  </si>
  <si>
    <t>F650</t>
  </si>
  <si>
    <t>FETICHISMO</t>
  </si>
  <si>
    <t>F651</t>
  </si>
  <si>
    <t>TRANSVESTISMO FETICHISTA</t>
  </si>
  <si>
    <t>F652</t>
  </si>
  <si>
    <t>EXHIBICIONISMO</t>
  </si>
  <si>
    <t>F653</t>
  </si>
  <si>
    <t>VOYEURISMO</t>
  </si>
  <si>
    <t>F654</t>
  </si>
  <si>
    <t>PEDOFILIA</t>
  </si>
  <si>
    <t>F655</t>
  </si>
  <si>
    <t>SADOMASOQUISMO</t>
  </si>
  <si>
    <t>F656</t>
  </si>
  <si>
    <t>TRASTORNOS MULTIPLES DE LA PREFERENCIA SEXUAL</t>
  </si>
  <si>
    <t>F658</t>
  </si>
  <si>
    <t>OTROS TRASTORNOS DE LA PREFERENCIA SEXUAL</t>
  </si>
  <si>
    <t>F659</t>
  </si>
  <si>
    <t>TRASTORNO DE LA PREFERENCIA SEXUAL, NO ESPECIFICADO</t>
  </si>
  <si>
    <t>F660</t>
  </si>
  <si>
    <t>TRASTORNO DE LA MADURACION SEXUAL</t>
  </si>
  <si>
    <t>F661</t>
  </si>
  <si>
    <t>ORIENTACION SEXUAL EGODISTONICA</t>
  </si>
  <si>
    <t>F662</t>
  </si>
  <si>
    <t>TRASTORNO DE LA RELACION SEXUAL</t>
  </si>
  <si>
    <t>F668</t>
  </si>
  <si>
    <t>OTROS TRASTORNOS DEL DESARROLLO PSICOSEXUAL</t>
  </si>
  <si>
    <t>F669</t>
  </si>
  <si>
    <t>TRASTORNO DEL DESARROLLO PSICOSEXUAL, NO ESPECIFICADO</t>
  </si>
  <si>
    <t>F680</t>
  </si>
  <si>
    <t>ELABORACION DE SINTOMAS FISICOS POR CAUSAS PSICOLOGICAS</t>
  </si>
  <si>
    <t>F681</t>
  </si>
  <si>
    <t>PRODUCCION INTENCIONAL O SIMULACION DE SINTOMAS O DE INCAPACIDADES, TANTO FISICAS COMO PSICOLOGICAS [TRASTORNO FACTICIO]</t>
  </si>
  <si>
    <t>F688</t>
  </si>
  <si>
    <t>OTROS TRASTORNOS ESPECIFICADOS DE LA PERSONALIDAD Y DEL COMPORTAMIENTO EN ADULTOS</t>
  </si>
  <si>
    <t>F69</t>
  </si>
  <si>
    <t>TRASTORNO DE LA PERSONALIDAD Y DEL COMPORTAMIENTO EN ADULTOS, NO ESPECIFICADO</t>
  </si>
  <si>
    <t>F700</t>
  </si>
  <si>
    <t>RETRASO MENTAL LEVE: DETERIORO DEL COMPORTAMIENTO NULO O MINIMO</t>
  </si>
  <si>
    <t>F701</t>
  </si>
  <si>
    <t>RETRASO  MENTAL LEVE: DETERIORO DEL COMPORTAMIENTO SIGNIFICATIVO, QUE REQUIERE  ATENCION O TRATAMIENTO</t>
  </si>
  <si>
    <t>F708</t>
  </si>
  <si>
    <t>RETRASO  MENTAL LEVE: OTROS  DETERIOROS DEL COMPORTAMIENTO</t>
  </si>
  <si>
    <t>F709</t>
  </si>
  <si>
    <t>RETRASO  MENTAL LEVE: DETERIORO DEL COMPORTAMIENTO DE GRADO NO ESPECIFICADO</t>
  </si>
  <si>
    <t>F710</t>
  </si>
  <si>
    <t>RETRASO MENTAL MODERADO: DETERIORO DEL COMPORTAMIENTO NULO O MINIMO</t>
  </si>
  <si>
    <t>F711</t>
  </si>
  <si>
    <t>RETRASO  MENTAL MODERADO: DETERIORO DEL COMPORTAMIENTO SIGNIFICATIVO, QUE REQUIERE  ATENCION O TRATAMIENTO</t>
  </si>
  <si>
    <t>F718</t>
  </si>
  <si>
    <t>RETRASO  MENTAL MODERADO: OTROS  DETERIOROS DEL COMPORTAMIENTO</t>
  </si>
  <si>
    <t>F719</t>
  </si>
  <si>
    <t>RETRASO  MENTAL MODERADO: DETERIORO DEL COMPORTAMIENTO DE GRADO NO ESPECIFICADO</t>
  </si>
  <si>
    <t>F720</t>
  </si>
  <si>
    <t>RETRASO MENTAL GRAVE: DETERIORO DEL COMPORTAMIENTO NULO O MINIMO</t>
  </si>
  <si>
    <t>F721</t>
  </si>
  <si>
    <t>RETRASO  MENTAL GRAVE: DETERIORO DEL COMPORTAMIENTO SIGNIFICATIVO, QUE REQUIERE  ATENCION O TRATAMIENTO</t>
  </si>
  <si>
    <t>F728</t>
  </si>
  <si>
    <t>RETRASO  MENTAL GRAVE: OTROS  DETERIOROS DEL COMPORTAMIENTO</t>
  </si>
  <si>
    <t>F729</t>
  </si>
  <si>
    <t>RETRASO  MENTAL GRAVE: DETERIORO DEL COMPORTAMIENTO DE GRADO NO ESPECIFICADO</t>
  </si>
  <si>
    <t>F730</t>
  </si>
  <si>
    <t>RETRASO MENTAL PROFUNDO: DETERIORO DEL COMPORTAMIENTO NULO O MINIMO</t>
  </si>
  <si>
    <t>F731</t>
  </si>
  <si>
    <t>RETRASO  MENTAL PROFUNDO: DETERIORO DEL COMPORTAMIENTO SIGNIFICATIVO, QUE REQUIERE  ATENCION O TRATAMIENTO</t>
  </si>
  <si>
    <t>F738</t>
  </si>
  <si>
    <t>RETRASO  MENTAL PROFUNDO: OTROS  DETERIOROS DEL COMPORTAMIENTO</t>
  </si>
  <si>
    <t>F739</t>
  </si>
  <si>
    <t>RETRASO  MENTAL PROFUNDO: DETERIORO DEL COMPORTAMIENTO DE GRADO NO ESPECIFICADO</t>
  </si>
  <si>
    <t>F780</t>
  </si>
  <si>
    <t>OTROS TIPOS DE RETRASO MENTAL PROFUNDO: DETERIORO DEL COMPORTAMIENTO NULO O MINIMO</t>
  </si>
  <si>
    <t>F781</t>
  </si>
  <si>
    <t>OTROS TIPOS DE RETRASO  MENTAL PROFUNDO: DETERIORO DEL COMPORTAMIENTO SIGNIFICATIVO, QUE REQUIERE  ATENCION O TRATAMIENTO</t>
  </si>
  <si>
    <t>F788</t>
  </si>
  <si>
    <t>OTROS TIPOS DE RETRASO  MENTAL PROFUNDO: OTROS  DETERIOROS DEL COMPORTAMIENTO</t>
  </si>
  <si>
    <t>F789</t>
  </si>
  <si>
    <t>OTROS TIPOS DE RETRASO  MENTAL PROFUNDO: DETERIORO DEL COMPORTAMIENTO DE GRADO NO ESPECIFICADO</t>
  </si>
  <si>
    <t>F790</t>
  </si>
  <si>
    <t>RETRASO MENTAL, NO ESPECIFICADO: DETERIORO DEL COMPORTAMIENTO NULO O MINIMO</t>
  </si>
  <si>
    <t>F791</t>
  </si>
  <si>
    <t>RETRASO  MENTAL, NO ESPECIFICADO: DETERIORO DEL COMPORTAMIENTO SIGNIFICATIVO, QUE REQUIERE  ATENCION O TRATAMIENTO</t>
  </si>
  <si>
    <t>F798</t>
  </si>
  <si>
    <t>RETRASO  MENTAL, NO ESPECIFICADO: OTROS  DETERIOROS DEL COMPORTAMIENTO</t>
  </si>
  <si>
    <t>F799</t>
  </si>
  <si>
    <t>RETRASO  MENTAL, NO ESPECIFICADO: DETERIORO DEL COMPORTAMIENTO DE GRADO NO ESPECIFICADO</t>
  </si>
  <si>
    <t>F800</t>
  </si>
  <si>
    <t>TRASTORNO ESPECIFICO DE LA PRONUNCIACION</t>
  </si>
  <si>
    <t>F801</t>
  </si>
  <si>
    <t>TRASTORNO DEL LENGUAJE EXPRESIVO</t>
  </si>
  <si>
    <t>F802</t>
  </si>
  <si>
    <t>TRASTORNO DE LA RECEPCION DEL LENGUAJE</t>
  </si>
  <si>
    <t>F803</t>
  </si>
  <si>
    <t>AFASIA ADQUIRIDA CON EPILEPSIA [LANDAU-KLEFFNER]</t>
  </si>
  <si>
    <t>F808</t>
  </si>
  <si>
    <t>OTROS TRASTORNOS DEL DESARROLLO DEL HABLA Y DEL LENGUAJE</t>
  </si>
  <si>
    <t>F809</t>
  </si>
  <si>
    <t>TRASTORNO DEL DESARROLLO DEL HABLA Y DEL LENGUAJE NO ESPECIFICADO</t>
  </si>
  <si>
    <t>F810</t>
  </si>
  <si>
    <t>TRASTORNO ESPECIFICO DE LA LECTURA</t>
  </si>
  <si>
    <t>F811</t>
  </si>
  <si>
    <t>TRASTORNO ESPECIFICO DEL DELETREO (ORTOGRAFIA)</t>
  </si>
  <si>
    <t>F812</t>
  </si>
  <si>
    <t>TRASTORNO ESPECIFICO DE LAS HABILIDADES ARITMETICAS</t>
  </si>
  <si>
    <t>F813</t>
  </si>
  <si>
    <t>TRASTORNO MIXTO DE LAS HABILIDADES ESCOLARES</t>
  </si>
  <si>
    <t>F818</t>
  </si>
  <si>
    <t>OTROS TRASTORNOS DEL DESARROLLO DE LAS HABILIDADES ESCOLARES</t>
  </si>
  <si>
    <t>F819</t>
  </si>
  <si>
    <t>TRASTORNO DEL DESARROLLO DE LAS HABILIDADES ESCOLARES, NO ESPECIFICADO</t>
  </si>
  <si>
    <t>F82</t>
  </si>
  <si>
    <t>TRASTORNO ESPECIFICO DEL DESARROLLO DE LA FUNCION MOTRIZ</t>
  </si>
  <si>
    <t>F83</t>
  </si>
  <si>
    <t>TRASTORNOS ESPECIFICOS MIXTOS DEL DESARROLLO</t>
  </si>
  <si>
    <t>F840</t>
  </si>
  <si>
    <t>AUTISMO EN LA NIÑEZ</t>
  </si>
  <si>
    <t>F841</t>
  </si>
  <si>
    <t>AUTISMO ATIPICO</t>
  </si>
  <si>
    <t>F842</t>
  </si>
  <si>
    <t>SINDROME DE RETT</t>
  </si>
  <si>
    <t>F843</t>
  </si>
  <si>
    <t>OTRO TRASTORNO DESINTEGRATIVO DE LA NIÑEZ</t>
  </si>
  <si>
    <t>F844</t>
  </si>
  <si>
    <t>TRASTORNO HIPERACTIVO ASOCIADO CON RETRASO MENTAL Y MOVIMIENTOS ESTEREOTIPADOS</t>
  </si>
  <si>
    <t>F845</t>
  </si>
  <si>
    <t>SINDROME DE ASPERGER</t>
  </si>
  <si>
    <t>F848</t>
  </si>
  <si>
    <t>OTROS TRASTORNOS GENERALIZADOS DEL DESARROLLO</t>
  </si>
  <si>
    <t>F849</t>
  </si>
  <si>
    <t>TRASTORNO GENERALIZADO DEL DESARROLLO NO ESPECIFICADO</t>
  </si>
  <si>
    <t>F88</t>
  </si>
  <si>
    <t>OTROS TRASTORNOS DEL DESARROLLO PSICOLOGICO</t>
  </si>
  <si>
    <t>F89</t>
  </si>
  <si>
    <t>TRASTORNO DEL DESARROLLO PSICOLOGICO, NO ESPECIFICADO</t>
  </si>
  <si>
    <t>F900</t>
  </si>
  <si>
    <t>PERTURBACION DE LA ACTIVIDAD Y DE LA ATENCION</t>
  </si>
  <si>
    <t>F901</t>
  </si>
  <si>
    <t>TRASTORNO HIPERCINETICO DE LA CONDUCTA</t>
  </si>
  <si>
    <t>F908</t>
  </si>
  <si>
    <t>OTROS TRASTORNOS HIPERCINETICOS</t>
  </si>
  <si>
    <t>F909</t>
  </si>
  <si>
    <t>TRASTORNO HIPERCINETICO, NO ESPECIFICADO</t>
  </si>
  <si>
    <t>F910</t>
  </si>
  <si>
    <t>TRASTORNO DE LA CONDUCTA LIMITADO AL CONTEXTO FAMILIAR</t>
  </si>
  <si>
    <t>F911</t>
  </si>
  <si>
    <t>TRASTORNO DE LA CONDUCTA INSOCIABLE</t>
  </si>
  <si>
    <t>F912</t>
  </si>
  <si>
    <t>TRASTORNO DE LA CONDUCTA SOCIABLE</t>
  </si>
  <si>
    <t>F913</t>
  </si>
  <si>
    <t>TRASTORNO OPOSITOR DESAFIANTE</t>
  </si>
  <si>
    <t>F918</t>
  </si>
  <si>
    <t>OTROS TRASTORNOS DE LA CONDUCTA</t>
  </si>
  <si>
    <t>F919</t>
  </si>
  <si>
    <t>TRASTORNO DE LA CONDUCTA, NO ESPECIFICADO</t>
  </si>
  <si>
    <t>F920</t>
  </si>
  <si>
    <t>TRASTORNO DEPRESIVO DE LA  CONDUCTA</t>
  </si>
  <si>
    <t>F928</t>
  </si>
  <si>
    <t>OTROS TRASTORNOS MIXTOS DE LA CONDUCTA Y DE LAS EMOCIONES</t>
  </si>
  <si>
    <t>F929</t>
  </si>
  <si>
    <t>TRASTORNO MIXTO DE LA CONDUCTA Y DE LAS EMOCIONES, NO ESPECIFICADO</t>
  </si>
  <si>
    <t>F930</t>
  </si>
  <si>
    <t>TRASTORNO DE ANSIEDAD DE SEPARACION EN LA NIÑEZ</t>
  </si>
  <si>
    <t>F931</t>
  </si>
  <si>
    <t>TRASTORNO DE ANSIEDAD FOBICA EN LA NIÑEZ</t>
  </si>
  <si>
    <t>F932</t>
  </si>
  <si>
    <t>TRASTORNO DE ANSIEDAD SOCIAL EN LA NIÑEZ</t>
  </si>
  <si>
    <t>F933</t>
  </si>
  <si>
    <t>TRASTORNO DE RIVALIDAD ENTRE HERMANOS</t>
  </si>
  <si>
    <t>F938</t>
  </si>
  <si>
    <t>OTROS TRASTORNOS EMOCIONALES EN LA NIÑEZ</t>
  </si>
  <si>
    <t>F939</t>
  </si>
  <si>
    <t>TRASTORNO EMOCIONAL EN LA NIÑEZ, NO ESPECIFICADO</t>
  </si>
  <si>
    <t>F940</t>
  </si>
  <si>
    <t>MUTISMO ELECTIVO</t>
  </si>
  <si>
    <t>F941</t>
  </si>
  <si>
    <t>TRASTORNO DE VINCULACION REACTIVA EN LA NIÑEZ</t>
  </si>
  <si>
    <t>F942</t>
  </si>
  <si>
    <t>TRASTORNO DE VINCULACION DESINHIBIDA EN LA NIÑEZ</t>
  </si>
  <si>
    <t>F948</t>
  </si>
  <si>
    <t>OTROS TRASTORNOS DEL COMPORTAMIENTO SOCIAL EN LA NIÑEZ</t>
  </si>
  <si>
    <t>F949</t>
  </si>
  <si>
    <t>TRASTORNO DEL COMPORTAMIENTO SOCIAL EN LA NIÑEZ, NO ESPECIFICADO</t>
  </si>
  <si>
    <t>F950</t>
  </si>
  <si>
    <t>TRASTORNO POR TIC TRANSITORIO</t>
  </si>
  <si>
    <t>F951</t>
  </si>
  <si>
    <t>TRASTORNO POR TIC MOTOR O VOCAL CRONICO</t>
  </si>
  <si>
    <t>F952</t>
  </si>
  <si>
    <t>TRASTORNOS POR TICS MOTORES Y VOCALES MULTIPLES COMBINADOS [DE LA TOURETTE]</t>
  </si>
  <si>
    <t>F958</t>
  </si>
  <si>
    <t>OTROS TRASTORNOS POR TIC</t>
  </si>
  <si>
    <t>F959</t>
  </si>
  <si>
    <t>TRASTORNO  POR TIC, NO ESPECIFICADO</t>
  </si>
  <si>
    <t>F980</t>
  </si>
  <si>
    <t>ENURESIS NO ORGANICA</t>
  </si>
  <si>
    <t>F981</t>
  </si>
  <si>
    <t>ECOPRESIS NO ORGANICA</t>
  </si>
  <si>
    <t>F982</t>
  </si>
  <si>
    <t>TRASTORNO DE LA INGESTION ALIMENTARIA EN LA INFANCIA Y EN LA NIÑEZ</t>
  </si>
  <si>
    <t>F983</t>
  </si>
  <si>
    <t>PICA EN LA INFANCIA Y LA NIÑEZ</t>
  </si>
  <si>
    <t>F984</t>
  </si>
  <si>
    <t>TRASTORNOS DE LOS MOVIMIENTOS ESTEREOTIPADOS</t>
  </si>
  <si>
    <t>F985</t>
  </si>
  <si>
    <t>TARTAMUDEZ [ESPASMOFEMIA]</t>
  </si>
  <si>
    <t>F986</t>
  </si>
  <si>
    <t>FARFULLEO</t>
  </si>
  <si>
    <t>F988</t>
  </si>
  <si>
    <t>OTROS TRASTORNOS EMOCIONALES Y DEL COMPORTAMIENTO QUE APARECEN HABITUALMENTE EN LA NIÑEZ Y EN LA ADOLESCENCIA</t>
  </si>
  <si>
    <t>F989</t>
  </si>
  <si>
    <t>TRASTORNOS NO ESPECIFICADOS, EMOCIONALES Y DEL COMPORTAMIENTO, QUE APARECEN HABITUALMENTE EN LA NIÑEZ Y EN LA ADOLESCENCIA</t>
  </si>
  <si>
    <t>F99</t>
  </si>
  <si>
    <t>TRASTORNO MENTAL, NO ESPECIFICADO</t>
  </si>
  <si>
    <t>G000</t>
  </si>
  <si>
    <t>MENINGITIS POR HEMOFILOS</t>
  </si>
  <si>
    <t>G001</t>
  </si>
  <si>
    <t>MENINGITIS NEUMOCOCICA</t>
  </si>
  <si>
    <t>G002</t>
  </si>
  <si>
    <t>MENINGITIS ESTREPTOCOCICA</t>
  </si>
  <si>
    <t>G003</t>
  </si>
  <si>
    <t>MENINGITIS ESTAFILOCOCICA</t>
  </si>
  <si>
    <t>G008</t>
  </si>
  <si>
    <t>OTRAS MENINGITIS BACTERIANAS</t>
  </si>
  <si>
    <t>G009</t>
  </si>
  <si>
    <t>MENINGITIS BACTERIANA, NO ESPECIFICADA</t>
  </si>
  <si>
    <t>G01*</t>
  </si>
  <si>
    <t>MENINGITIS EN ENFERMEDADES BACTERIANAS CLASIFICADAS EN OTRA PARTE</t>
  </si>
  <si>
    <t>G020*</t>
  </si>
  <si>
    <t>MENINGITIS EN ENFERMEDADES VIRALES CLASIFICADAS EN OTRA PARTE</t>
  </si>
  <si>
    <t>G021*</t>
  </si>
  <si>
    <t>MENINGITIS EN  MICOSIS</t>
  </si>
  <si>
    <t>G028*</t>
  </si>
  <si>
    <t>MENINGITIS  EN OTRAS ENFERMEDADES INFECCIOSAS Y PARASITARIAS ESPECIFICADAS CLASIFICADAS EN OTRA PARTE</t>
  </si>
  <si>
    <t>G030</t>
  </si>
  <si>
    <t>MENINGITIS APIOGENA</t>
  </si>
  <si>
    <t>G031</t>
  </si>
  <si>
    <t>MENINGITIS CRONICA</t>
  </si>
  <si>
    <t>G032</t>
  </si>
  <si>
    <t>MENINGITIS RECURRENTE BENIGNA [MOLLARET]</t>
  </si>
  <si>
    <t>G038</t>
  </si>
  <si>
    <t>MENINGITIS DEBIDAS A OTRAS CAUSAS ESPECIFICADAS</t>
  </si>
  <si>
    <t>G039</t>
  </si>
  <si>
    <t>MENINGITIS, NO ESPECIFICADA</t>
  </si>
  <si>
    <t>G040</t>
  </si>
  <si>
    <t>ENCEFALITIS AGUDA DISEMINADA</t>
  </si>
  <si>
    <t>G041</t>
  </si>
  <si>
    <t>PARAPLEJÍA ESPASTICA TROPICAL</t>
  </si>
  <si>
    <t>G042</t>
  </si>
  <si>
    <t>MENINGOENCEFALITIS Y MENINGOMIELITIS BACTERIANAS, NO CLASIFICADAS EN OTRA PARTE</t>
  </si>
  <si>
    <t>G048</t>
  </si>
  <si>
    <t>OTRAS ENCEFALITIS, MIELITIS Y ENCEFALOMIELITIS</t>
  </si>
  <si>
    <t>G049</t>
  </si>
  <si>
    <t>ENCEFALITIS, MIELITIS Y ENCEFALOMIELITIS, NO ESPECIFICADAS</t>
  </si>
  <si>
    <t>G050*</t>
  </si>
  <si>
    <t>ENCEFALITIS, MIELITIS Y ENCEFALOMIELITIS EN ENFERMEDADES BACTERIANAS CLASIFICADAS EN OTRA PARTE</t>
  </si>
  <si>
    <t>G051*</t>
  </si>
  <si>
    <t>ENCEFALITIS, MIELITIS Y ENCEFALOMIELITIS EN ENFERMEDADES VIRALES CLASIFICADAS EN OTRA PARTE</t>
  </si>
  <si>
    <t>G052*</t>
  </si>
  <si>
    <t>ENCEFALITIS, MIELITIS Y ENCEFALOMIELITIS EN OTRAS ENFERMEDADES INFECCIOSAS Y PARASITARIAS CLASIFICADAS EN OTRA PARTE</t>
  </si>
  <si>
    <t>G058*</t>
  </si>
  <si>
    <t>ENCEFALITIS, MIELITIS Y ENCEFALOMIELITIS EN  ENFERMEDADES CLASIFICADAS EN OTRA PARTE</t>
  </si>
  <si>
    <t>G060</t>
  </si>
  <si>
    <t>ABSCESO Y GRANULOMA INTRACRANEAL</t>
  </si>
  <si>
    <t>G061</t>
  </si>
  <si>
    <t>ABSCESO Y GRANULOMA INTRARRAQUIDEO</t>
  </si>
  <si>
    <t>G062</t>
  </si>
  <si>
    <t>ABSCESO EXTRADURAL Y SUBDURAL, NO ESPECIFICADO</t>
  </si>
  <si>
    <t>G07*</t>
  </si>
  <si>
    <t>ABSCESO Y GRANULOMA INTRACRANEAL E INTRARRAQUIDEO EN ENFERMEDADES CLASIFICADAS EN OTRA PARTE</t>
  </si>
  <si>
    <t>G08</t>
  </si>
  <si>
    <t>FLEBITIS Y TROMBOFLEBITIS INTRACRANEAL E INTRARRAQUIDEA</t>
  </si>
  <si>
    <t>G09</t>
  </si>
  <si>
    <t>SECUELAS DE ENFERMEDADES INFLAMATORIAS DEL SISTEMA NERVIOSO CENTRAL</t>
  </si>
  <si>
    <t>G10</t>
  </si>
  <si>
    <t>ENFERMEDAD DE HUNTINGTON</t>
  </si>
  <si>
    <t>G110</t>
  </si>
  <si>
    <t>ATAXIA CONGENITA NO PROGRESIVA</t>
  </si>
  <si>
    <t>G111</t>
  </si>
  <si>
    <t>ATAXIA CEREBELOSA DE INICIACION TEMPRANA</t>
  </si>
  <si>
    <t>G112</t>
  </si>
  <si>
    <t>ATAXIA CEREBELOSA DE INICIACION TARDIA</t>
  </si>
  <si>
    <t>G113</t>
  </si>
  <si>
    <t>ATAXIA CEREBELOSA CON REPARACION DEFECTUOSA DEL ADN</t>
  </si>
  <si>
    <t>G114</t>
  </si>
  <si>
    <t>PARAPLEJÍA ESPASTICA HEREDITARIA</t>
  </si>
  <si>
    <t>G118</t>
  </si>
  <si>
    <t>OTRAS ATAXIAS HEREDITARIAS</t>
  </si>
  <si>
    <t>G119</t>
  </si>
  <si>
    <t>ATAXIA HEREDITARIA, NO ESPECIFICADA</t>
  </si>
  <si>
    <t>G120</t>
  </si>
  <si>
    <t>ATROFIA MUSCULAR ESPINAL INFANTIL, TIPO I [WERDNIG-HOFFMAN]</t>
  </si>
  <si>
    <t>G121</t>
  </si>
  <si>
    <t>OTRAS ATROFIAS MUSCULARES ESPINALES HEREDITARIAS</t>
  </si>
  <si>
    <t>G122</t>
  </si>
  <si>
    <t>ENFERMEDADES DE LAS NEURONAS MOTORAS</t>
  </si>
  <si>
    <t>G128</t>
  </si>
  <si>
    <t>OTRAS ATROFIAS MUSCULARES ESPINALES Y SINDROMES AFINES</t>
  </si>
  <si>
    <t>G129</t>
  </si>
  <si>
    <t>ATROFIA MUSCULAR ESPINAL, SIN OTRA ESPECIFICACION</t>
  </si>
  <si>
    <t>G130*</t>
  </si>
  <si>
    <t>NEUROMIOPATIA Y NEUROPATIA PARANEOPLASICA</t>
  </si>
  <si>
    <t>G131*</t>
  </si>
  <si>
    <t>OTRAS ATROFIAS SISTEMICAS QUE AFECTAN EL SISTEMA NERVIOSO CENTRAL EN ENFERMEDAD NEOPLASICA</t>
  </si>
  <si>
    <t>G132*</t>
  </si>
  <si>
    <t>ATROFIA SISTEMICA QUE AFECTA PRIMARIAMENTE EL SISTEMA NERVIOSO CENTRAL EN EL MIXEDEMA (E00.1 , E03.- )</t>
  </si>
  <si>
    <t>G138*</t>
  </si>
  <si>
    <t>ATROFIA SISTEMICA QUE AFECTA PRIMARIAMENTE EL SISTEMA NERVIOSO CENTRAL EN OTRAS ENFERMEDADES CLASIFICADAS EN OTRA PARTE</t>
  </si>
  <si>
    <t>G20</t>
  </si>
  <si>
    <t>ENFERMEDAD DE PARKINSON</t>
  </si>
  <si>
    <t>G210</t>
  </si>
  <si>
    <t>SINDROME NEUROLEPTICO MALIGNO</t>
  </si>
  <si>
    <t>G211</t>
  </si>
  <si>
    <t>OTRO PARKINSONISMO SECUNDARIO INDUCIDO POR DROGAS</t>
  </si>
  <si>
    <t>G212</t>
  </si>
  <si>
    <t>PARKINSONISMO SECUNDARIO  DEBIDO A OTROS AGENTES EXTERNOS</t>
  </si>
  <si>
    <t>G213</t>
  </si>
  <si>
    <t>PARKINSONISMO  POSTENCEFALITICO</t>
  </si>
  <si>
    <t>G218</t>
  </si>
  <si>
    <t>OTROS TIPOS DE PARKINSONISMO   SECUNDARIO</t>
  </si>
  <si>
    <t>G219</t>
  </si>
  <si>
    <t>PARKINSONISMO  SECUNDARIO, NO ESPECIFICADO</t>
  </si>
  <si>
    <t>G22*</t>
  </si>
  <si>
    <t>PARKINSONISMO EN ENFERMEDADES CLASIFICADAS EN OTRA PARTE</t>
  </si>
  <si>
    <t>G230</t>
  </si>
  <si>
    <t>ENFERMEDAD DE HALLERVORDEN-SPATZ</t>
  </si>
  <si>
    <t>G231</t>
  </si>
  <si>
    <t>OFTALMOPLEJIA SUPRANUCLEAR PROGRESIVA [STEELE-RICHARDSON-OLSZEWSKI]</t>
  </si>
  <si>
    <t>G232</t>
  </si>
  <si>
    <t>DESGENERACION NIGROESTRIADA</t>
  </si>
  <si>
    <t>G238</t>
  </si>
  <si>
    <t>OTRAS ENFERMEDADES DEGENERATIVAS ESPECIFICADAS DE LOS NUCLEOS DE LA BASE</t>
  </si>
  <si>
    <t>G239</t>
  </si>
  <si>
    <t>ENFERMEDAD DEGENERATIVA DE LOS NUCLEOS DE LA BASE, NO ESPECIFICADA</t>
  </si>
  <si>
    <t>G240</t>
  </si>
  <si>
    <t>DISTONIA INDUCIDA POR DROGAS</t>
  </si>
  <si>
    <t>G241</t>
  </si>
  <si>
    <t>DISTONIA IDIOPATICA FAMILIAR</t>
  </si>
  <si>
    <t>G242</t>
  </si>
  <si>
    <t>DISTONIA IDIOPATICA NO FAMILIAR</t>
  </si>
  <si>
    <t>G243</t>
  </si>
  <si>
    <t>TORTICOLIS ESPASMODICA</t>
  </si>
  <si>
    <t>G244</t>
  </si>
  <si>
    <t>DISTONIA BUCOFACIAL IDIOPATICA</t>
  </si>
  <si>
    <t>G245</t>
  </si>
  <si>
    <t>BLEFAROSPASMO</t>
  </si>
  <si>
    <t>G248</t>
  </si>
  <si>
    <t>OTRAS DISTONIAS</t>
  </si>
  <si>
    <t>G249</t>
  </si>
  <si>
    <t>DISTONIA, NO ESPECIFICADA</t>
  </si>
  <si>
    <t>G250</t>
  </si>
  <si>
    <t>TEMBLOR ESENCIAL</t>
  </si>
  <si>
    <t>G251</t>
  </si>
  <si>
    <t>TEMBLOR INDUCIDO POR DROGAS</t>
  </si>
  <si>
    <t>G252</t>
  </si>
  <si>
    <t>OTRAS FORMAS ESPECIFICADAS DE TEMBLOR</t>
  </si>
  <si>
    <t>G253</t>
  </si>
  <si>
    <t>MIOCLONIA</t>
  </si>
  <si>
    <t>G254</t>
  </si>
  <si>
    <t>COREA INDUCIDA POR DROGAS</t>
  </si>
  <si>
    <t>G255</t>
  </si>
  <si>
    <t>OTRAS COREAS</t>
  </si>
  <si>
    <t>G256</t>
  </si>
  <si>
    <t>TIC INDUCIDOS POR DROGAS Y OTROS TICS DE ORIGEN ORGANICO</t>
  </si>
  <si>
    <t>G258</t>
  </si>
  <si>
    <t>OTROS TRASTORNOS EXTRAPIRAMIDALES Y DEL MOVIMIENTO</t>
  </si>
  <si>
    <t>G259</t>
  </si>
  <si>
    <t>TRASTORNO EXTRAPIRAMIDAL Y DEL MOVIMIENTO, NO ESPECIFICADO</t>
  </si>
  <si>
    <t>G26*</t>
  </si>
  <si>
    <t>TRASTORNOS EXTRAPIRAMIDALES Y DEL MOVIMIENTO EN ENFERMEDADES CLASIFICADAS EN OTRA PARTE</t>
  </si>
  <si>
    <t>G300</t>
  </si>
  <si>
    <t>ENFERMEDAD DE ALZHEIMER DE COMIENZO TEMPRANO</t>
  </si>
  <si>
    <t>G301</t>
  </si>
  <si>
    <t>ENFERMEDAD DE ALZHEIMER COMIENZO TARDIO</t>
  </si>
  <si>
    <t>G308</t>
  </si>
  <si>
    <t>OTROS TIPOS DE ENFERMEDAD DE ALZHEIMER</t>
  </si>
  <si>
    <t>G309</t>
  </si>
  <si>
    <t>ENFERMEDAD DE ALZHEIMER, NO ESPECIFICADA</t>
  </si>
  <si>
    <t>G310</t>
  </si>
  <si>
    <t>ATROFIA CEREBRAL CIRCUNSCRITA</t>
  </si>
  <si>
    <t>G311</t>
  </si>
  <si>
    <t>DEGENERACION CEREBRAL SENIL NO CLASIFICADA EN OTRA PARTE</t>
  </si>
  <si>
    <t>G312</t>
  </si>
  <si>
    <t>DEGENERACION DEL SISTEMA NERVIOSO DEBIDA A EL ALCOHOL</t>
  </si>
  <si>
    <t>G318</t>
  </si>
  <si>
    <t>OTRAS ENFERMEDADES DEGENERATIVAS ESPECIFICADAS DEL SISTEMA NERVIOSO</t>
  </si>
  <si>
    <t>G319</t>
  </si>
  <si>
    <t>DEGENERACION DEL SISTEMA NERVIOSO, NO ESPECIFICADA</t>
  </si>
  <si>
    <t>G320*</t>
  </si>
  <si>
    <t>DEGENERACION COMBINADA SUBAGUDA DE LA MEDULA ESPINAL EN ENFERNEDADES CLASIFICADAS EN OTRA PARTE</t>
  </si>
  <si>
    <t>G328*</t>
  </si>
  <si>
    <t>OTROS TRASTORNOS DEGENERATIVOS ESPECIFICADOS DEL SISTEMA NERVIOSO  EN ENFERMEDADES CLASIFICADAS EN OTRA PARTE</t>
  </si>
  <si>
    <t>G35</t>
  </si>
  <si>
    <t>ESCLEROSIS MULTIPLE</t>
  </si>
  <si>
    <t>G360</t>
  </si>
  <si>
    <t>NEUROMIELITIS OPTICA [DEVIC]</t>
  </si>
  <si>
    <t>G361</t>
  </si>
  <si>
    <t>LEUCOENCEFALITIS HEMORRAGICA AGUDA Y SUBAGUDA [HURST]</t>
  </si>
  <si>
    <t>G368</t>
  </si>
  <si>
    <t>OTRAS DESMIELINIZACIONES AGUDAS DISEMINADAS ESPECIFICADAS</t>
  </si>
  <si>
    <t>G369</t>
  </si>
  <si>
    <t>DESMIELINIZACION DISEMINADA AGUDA SIN OTRA ESPECIFICACION</t>
  </si>
  <si>
    <t>G370</t>
  </si>
  <si>
    <t>ESCLEROSIS DIFUSA</t>
  </si>
  <si>
    <t>G371</t>
  </si>
  <si>
    <t>DESMIELINIZACION CENTRAL DEL CUERPO CALLOSO</t>
  </si>
  <si>
    <t>G372</t>
  </si>
  <si>
    <t>MIELINOLISIS CENTRAL PONTINA</t>
  </si>
  <si>
    <t>G373</t>
  </si>
  <si>
    <t>MIELITIS TRANSVERSA AGUDA EN ENFERMEDAD DESMIELINIZANTE DEL SISTEMA NERVIOSO CENTRAL</t>
  </si>
  <si>
    <t>G374</t>
  </si>
  <si>
    <t>MIELITIS NECROTIZANTE SUBAGUDA</t>
  </si>
  <si>
    <t>G375</t>
  </si>
  <si>
    <t>ESCLEROSIS CONCENTRICA (BALO)</t>
  </si>
  <si>
    <t>G378</t>
  </si>
  <si>
    <t>OTRAS ENFERMEDADES DESMIELINIZANTES DEL SISTEMA NERVIOSO CENTRAL, ESPECIFICADAS</t>
  </si>
  <si>
    <t>G379</t>
  </si>
  <si>
    <t>ENFERMEDAD DESMIELINIZANTE DEL SISTEMA NERVIOSO CENTRAL, NO ESPECIFICADA</t>
  </si>
  <si>
    <t>G400</t>
  </si>
  <si>
    <t>EPILEPSIA Y SINDROMES EPILEPTICOS IDIOPATICOS RELACIONADOS CON LOCALIZACIONES (FOCALES) (PARCIALES) Y CON ATAQUES DE INICIO LOCALIZADO</t>
  </si>
  <si>
    <t>G401</t>
  </si>
  <si>
    <t>EPILEPSIA Y SINDROMES EPILEPTICOS SINTOMATICOS RELACIONADOS CON LOCALIZACIONES (FOCALES) (PARCIALES) Y CON ATAQUES PARCIALES SIMPLES</t>
  </si>
  <si>
    <t>G402</t>
  </si>
  <si>
    <t>EPILEPSIA Y SINDROMES EPILEPTICOS SINTOMATICOS RELACIONADOS CON LOCALIZACIONES (FOCALES) (PARCIALES) Y CON ATAQUES PARCIALES COMPLEJOS</t>
  </si>
  <si>
    <t>G403</t>
  </si>
  <si>
    <t>EPILEPSIA Y SINDROMES EPILEPTICOS IDIOPATICOS GENERALIZADOS</t>
  </si>
  <si>
    <t>G404</t>
  </si>
  <si>
    <t>OTRAS EPILEPSIAS Y SINDROMES EPILEPTICOS GENERALIZADOS</t>
  </si>
  <si>
    <t>G405</t>
  </si>
  <si>
    <t>SINDROMES EPILEPTICOS ESPECIALES</t>
  </si>
  <si>
    <t>G406</t>
  </si>
  <si>
    <t>ATAQUES DE GRAN MAL, NO ESPECIFICADOS (CON O SIN PEQUEÑO MAL)</t>
  </si>
  <si>
    <t>G407</t>
  </si>
  <si>
    <t>PEQUEÑO MAL, NO ESPECIFICADO (SIN ATAQUE DE GRAN MAL)</t>
  </si>
  <si>
    <t>G408</t>
  </si>
  <si>
    <t>G409</t>
  </si>
  <si>
    <t>EPILEPSIA, TIPO NO ESPECIFICADO</t>
  </si>
  <si>
    <t>G410</t>
  </si>
  <si>
    <t>ESTADO DE GRAN MAL EPILEPTICO</t>
  </si>
  <si>
    <t>G411</t>
  </si>
  <si>
    <t>ESTADO DE PEQUEÑO MAL EPILEPTICO</t>
  </si>
  <si>
    <t>G412</t>
  </si>
  <si>
    <t>ESTADO DE  MAL EPILEPTICO PARCIAL COMPLEJO</t>
  </si>
  <si>
    <t>G418</t>
  </si>
  <si>
    <t>OTROS ESTADOS EPILÉPTICOS</t>
  </si>
  <si>
    <t>G419</t>
  </si>
  <si>
    <t>ESTADO DE MAL EPILEPTICO  DE TIPO NO ESPECIFICADO</t>
  </si>
  <si>
    <t>G430</t>
  </si>
  <si>
    <t>MIGRAÑA SIN AURA [MIGRAÑA COMUN]</t>
  </si>
  <si>
    <t>G431</t>
  </si>
  <si>
    <t>MIGRAÑA CON AURA [MIGRAÑA CLASICA]</t>
  </si>
  <si>
    <t>G432</t>
  </si>
  <si>
    <t>ESTADO MIGRAÑOSO</t>
  </si>
  <si>
    <t>G433</t>
  </si>
  <si>
    <t>MIGRAÑA  COMPLICADA</t>
  </si>
  <si>
    <t>G438</t>
  </si>
  <si>
    <t>OTRAS MIGRAÑAS</t>
  </si>
  <si>
    <t>G439</t>
  </si>
  <si>
    <t>MIGRAÑA, NO ESPECIFICADA</t>
  </si>
  <si>
    <t>G440</t>
  </si>
  <si>
    <t>SINDROME DE CEFALEA EN RACIMOS</t>
  </si>
  <si>
    <t>G441</t>
  </si>
  <si>
    <t>CEFALEA VASCULAR, NCOP</t>
  </si>
  <si>
    <t>G442</t>
  </si>
  <si>
    <t>CEFALEA DEBIDA A TENSION</t>
  </si>
  <si>
    <t>G443</t>
  </si>
  <si>
    <t>CEFALEA POSTRAUMATICA CRONICA</t>
  </si>
  <si>
    <t>G444</t>
  </si>
  <si>
    <t>CEFALEA INDUCIDA POR DROGAS, NO CLASIFICADA EN OTRA PARTE</t>
  </si>
  <si>
    <t>G448</t>
  </si>
  <si>
    <t>OTROS SINDROMES DE CEFALEA ESPECIFICADOS</t>
  </si>
  <si>
    <t>G450</t>
  </si>
  <si>
    <t>SINDROME ARTERIAL VERTEBRO-BASILAR</t>
  </si>
  <si>
    <t>G451</t>
  </si>
  <si>
    <t>SINDROME DE LA ARTERIA CAROTIDA (HEMISFÉRICO)</t>
  </si>
  <si>
    <t>G452</t>
  </si>
  <si>
    <t>SINDROMES ARTERIALES PRECEREBRALES BILATERALES Y MULTIPLES</t>
  </si>
  <si>
    <t>G453</t>
  </si>
  <si>
    <t>AMAUROSIS FUGAZ</t>
  </si>
  <si>
    <t>G454</t>
  </si>
  <si>
    <t>AMNESIA GLOBAL TRANSITORIA</t>
  </si>
  <si>
    <t>G458</t>
  </si>
  <si>
    <t>OTRAS ISQUEMIAS CEREBRALES TRANSITORIAS Y SINDROMES AFINES</t>
  </si>
  <si>
    <t>G459</t>
  </si>
  <si>
    <t>ISQUEMIA CEREBRAL TRANSITORIA, SIN OTRA ESPECIFICACION</t>
  </si>
  <si>
    <t>G460*</t>
  </si>
  <si>
    <t>CEREBRAL MEDIA (I66.0 )</t>
  </si>
  <si>
    <t>G461*</t>
  </si>
  <si>
    <t>SINDROME DE LA ARTERIA CEREBRAL  ANTERIOR (I66.1 )</t>
  </si>
  <si>
    <t>G462*</t>
  </si>
  <si>
    <t>SINDROME DE LA ARTERIA CEREBRAL  POSTERIOR (I66.2 )</t>
  </si>
  <si>
    <t>G463*</t>
  </si>
  <si>
    <t>SINDROMES APOPLETICOS DEL TALLO ENCEFALICO (I60-I67 )</t>
  </si>
  <si>
    <t>G464*</t>
  </si>
  <si>
    <t>SINDROME  DE INFARTO CEREBELOSO (I60-I67 )</t>
  </si>
  <si>
    <t>G465*</t>
  </si>
  <si>
    <t>SINDROME LACUNAR MOTOR PURO (I60-I67 )</t>
  </si>
  <si>
    <t>G466*</t>
  </si>
  <si>
    <t>SINDROME LACUNAR SENSORIAL PURO (I60-I67 )</t>
  </si>
  <si>
    <t>G467*</t>
  </si>
  <si>
    <t>OTROS SINDROMES LACUNARES (I60-I67 )</t>
  </si>
  <si>
    <t>G468*</t>
  </si>
  <si>
    <t>OTROS SINDROMES VASCULARES ENCEFALICOS EN ENFERMEDADES CEREBROVASCULARES (I60-I67 )</t>
  </si>
  <si>
    <t>G470</t>
  </si>
  <si>
    <t>TRASTORNOS DEL INICIO Y DEL MANTENIMIENTO DEL SUEÑO [INSOMNIOS]</t>
  </si>
  <si>
    <t>G471</t>
  </si>
  <si>
    <t>TRASTORNOS DE SOMNOLENCIA EXCESIVA [HIPERSOMNIOS]</t>
  </si>
  <si>
    <t>G472</t>
  </si>
  <si>
    <t>TRASTORNOS DEL RITMO NICTAMERAL</t>
  </si>
  <si>
    <t>G473</t>
  </si>
  <si>
    <t>APNEA DEL SUEÑO</t>
  </si>
  <si>
    <t>G474</t>
  </si>
  <si>
    <t>NARCOLEPSIA Y CATAPLEXIA</t>
  </si>
  <si>
    <t>G478</t>
  </si>
  <si>
    <t>OTROS TRASTORNOS DEL SUEÑO</t>
  </si>
  <si>
    <t>G479</t>
  </si>
  <si>
    <t>TRASTORNO DEL SUEÑO, NO ESPECIFICADO</t>
  </si>
  <si>
    <t>G500</t>
  </si>
  <si>
    <t>NEURALGIA DEL TRIGEMINO</t>
  </si>
  <si>
    <t>G501</t>
  </si>
  <si>
    <t>DOLOR FACIAL ATIPICO</t>
  </si>
  <si>
    <t>G508</t>
  </si>
  <si>
    <t>OTROS TRASTORNOS DEL TRIGEMINO</t>
  </si>
  <si>
    <t>G509</t>
  </si>
  <si>
    <t>TRASTORNOS DEL TRIGEMINO, NO ESPECIFICADO</t>
  </si>
  <si>
    <t>G510</t>
  </si>
  <si>
    <t>PARALISIS DE BELL</t>
  </si>
  <si>
    <t>G511</t>
  </si>
  <si>
    <t>G512</t>
  </si>
  <si>
    <t>SINDROME DE MELKERSSON</t>
  </si>
  <si>
    <t>G513</t>
  </si>
  <si>
    <t>ESPASMO HEMIFACIAL CLONICO</t>
  </si>
  <si>
    <t>G514</t>
  </si>
  <si>
    <t>MIOQUIMIA FACIAL</t>
  </si>
  <si>
    <t>G518</t>
  </si>
  <si>
    <t>G519</t>
  </si>
  <si>
    <t>TRASTORNOS DEL NERVIO FACIAL, NO ESPECIFICADO</t>
  </si>
  <si>
    <t>G520</t>
  </si>
  <si>
    <t>G521</t>
  </si>
  <si>
    <t>TRASTORNOS DEL NERVIO GLOSOFARINGEO</t>
  </si>
  <si>
    <t>G522</t>
  </si>
  <si>
    <t>TRASTORNOS DEL NERVIO VAGO</t>
  </si>
  <si>
    <t>G523</t>
  </si>
  <si>
    <t>G527</t>
  </si>
  <si>
    <t>TRASTORNOS DE MULTIPLES NERVIOS CRANEALES</t>
  </si>
  <si>
    <t>G528</t>
  </si>
  <si>
    <t>TRASTORNOS DE OTROS NERVIOS CRANEALES ESPECIFICADOS</t>
  </si>
  <si>
    <t>G529</t>
  </si>
  <si>
    <t>TRASTORNO DE NERVIO CRANEAL, NO ESPECIFICADO</t>
  </si>
  <si>
    <t>G530*</t>
  </si>
  <si>
    <t>NEURALGIA POSTHERPES ZOSTER (B02.2 )</t>
  </si>
  <si>
    <t>G531*</t>
  </si>
  <si>
    <t>PARALISIS MULTIPLE DE LOS NERVIOS CRANEALES EN ENFERMEDADES INFECCIOSAS Y PARASITARIAS CLASIFICADAS EN OTRA PARTE (A00-B99 )</t>
  </si>
  <si>
    <t>G532*</t>
  </si>
  <si>
    <t>PARALISIS MULTIPLE DE LOS NERVIOS CRANEALES, EN LA SARCOIDOSIS (D86.8 )</t>
  </si>
  <si>
    <t>G533*</t>
  </si>
  <si>
    <t>PARALISIS MULTIPLE DE LOS NERVIOS CRANEALES, EN ENFERMEDADES NEOPLASICAS (C00-D48 )</t>
  </si>
  <si>
    <t>G538*</t>
  </si>
  <si>
    <t>OTROS TRASTORNOS DE LOS NERVIOS CRANEALES EN OTRAS ENFERMEDADES CLASIFICADAS EN OTRA PARTE</t>
  </si>
  <si>
    <t>G540</t>
  </si>
  <si>
    <t>TRASTORNOS DEL PLEXO BRAQUIAL</t>
  </si>
  <si>
    <t>G541</t>
  </si>
  <si>
    <t>TRASTORNOS DEL PLEXO LUMBOSACRO</t>
  </si>
  <si>
    <t>G542</t>
  </si>
  <si>
    <t>TRASTORNOS DE LA RAIZ CERVICAL, NO CLASIFICADOS EN OTRA PARTE</t>
  </si>
  <si>
    <t>G543</t>
  </si>
  <si>
    <t>TRASTORNOS DE LA RAIZ TORACICA, NO CLASIFICADOS EN OTRA PARTE</t>
  </si>
  <si>
    <t>G544</t>
  </si>
  <si>
    <t>TRASTORNOS DE LA RAIZ LUMBOSACRA, NO CLASIFICADOS EN OTRA PARTE</t>
  </si>
  <si>
    <t>G545</t>
  </si>
  <si>
    <t>AMIOTROFIA NEURALGICA</t>
  </si>
  <si>
    <t>G546</t>
  </si>
  <si>
    <t>SINDROME DEL MIEMBRO FANTASMA CON DOLOR</t>
  </si>
  <si>
    <t>G547</t>
  </si>
  <si>
    <t>SINDROME DEL MIEMBRO FANTASMA SIN DOLOR</t>
  </si>
  <si>
    <t>G548</t>
  </si>
  <si>
    <t>OTROS TRASTORNOS DE LAS RAICES Y PLEXOS NERVIOSOS</t>
  </si>
  <si>
    <t>G549</t>
  </si>
  <si>
    <t>TRASTORNO DE LA RAIZ Y PLEXOS NERVIOSOS, NO ESPECIFICADO</t>
  </si>
  <si>
    <t>G550*</t>
  </si>
  <si>
    <t>COMPRESIONES DE LAS RAICES Y PLEXOS NERVIOSOS EN ENFERMEDADES NEOPLASICAS  (C00-D48 )</t>
  </si>
  <si>
    <t>G551*</t>
  </si>
  <si>
    <t>COMPRESIONES DE LAS RAICES Y PLEXOS NERVIOSOS EN TRASTORNOS DE LOS DISCOS INTERVERTEBRALES (M50-M51 )</t>
  </si>
  <si>
    <t>G552*</t>
  </si>
  <si>
    <t>COMPRESIONES DE LAS RAICES Y PLEXOS NERVIOSOS EN LA ESPONDILOSIS (M47.- )</t>
  </si>
  <si>
    <t>G553*</t>
  </si>
  <si>
    <t>COMPRESIONES DE LAS RAICES Y PLEXOS NERVIOSOS EN OTRAS DORSOPATIAS (M45-M46 , M48.- , M53-M54 )</t>
  </si>
  <si>
    <t>G558*</t>
  </si>
  <si>
    <t>COMPRESIONES DE LAS RAICES Y PLEXOS NERVIOSOS EN OTRAS ENFERMEDADES CLASIFICADAS EN OTRA PARTE</t>
  </si>
  <si>
    <t>G560</t>
  </si>
  <si>
    <t>SINDROME DEL TUNEL CARPIANO</t>
  </si>
  <si>
    <t>G561</t>
  </si>
  <si>
    <t>G562</t>
  </si>
  <si>
    <t>LESION DEL NERVIO CUBITAL</t>
  </si>
  <si>
    <t>G563</t>
  </si>
  <si>
    <t>LESION DEL NERVIO RADIAL</t>
  </si>
  <si>
    <t>G564</t>
  </si>
  <si>
    <t>G568</t>
  </si>
  <si>
    <t>OTRAS MONONEUROPATIAS DEL MIEMBRO SUPERIOR</t>
  </si>
  <si>
    <t>G569</t>
  </si>
  <si>
    <t>MONONEUROPATIA DEL MIEMBRO SUPERIOR SIN OTRA ESPECIFICACION</t>
  </si>
  <si>
    <t>G570</t>
  </si>
  <si>
    <t>LESION DEL NERVIO CIATICO</t>
  </si>
  <si>
    <t>G571</t>
  </si>
  <si>
    <t>MERALGIA PARESTESICA</t>
  </si>
  <si>
    <t>G572</t>
  </si>
  <si>
    <t>LESION DEL NERVIO CRURAL</t>
  </si>
  <si>
    <t>G573</t>
  </si>
  <si>
    <t>LESION DEL NERVIO CIATICO POPLITEO EXTERNO</t>
  </si>
  <si>
    <t>G574</t>
  </si>
  <si>
    <t>LESION DEL NERVIO CIATICO POPLITEO INTERNO</t>
  </si>
  <si>
    <t>G575</t>
  </si>
  <si>
    <t>SINDROME DEL TUNEL CALCANEO</t>
  </si>
  <si>
    <t>G576</t>
  </si>
  <si>
    <t>LESION DEL NERVIO PLANTAR</t>
  </si>
  <si>
    <t>G578</t>
  </si>
  <si>
    <t>OTRAS MONONEUROPATIAS DEL MIEMBRO INFERIOR</t>
  </si>
  <si>
    <t>G579</t>
  </si>
  <si>
    <t>MONONEUROPATIA DEL MIEMBRO INFERIOR, SIN OTRA ESPECIFICACION</t>
  </si>
  <si>
    <t>G580</t>
  </si>
  <si>
    <t>NEUROPATIA INTERCOSTAL</t>
  </si>
  <si>
    <t>G587</t>
  </si>
  <si>
    <t>MONONEURITIS MULTIPLE</t>
  </si>
  <si>
    <t>G588</t>
  </si>
  <si>
    <t>OTRAS MONONEUROPATIAS ESPECIFICADAS</t>
  </si>
  <si>
    <t>G589</t>
  </si>
  <si>
    <t>MONONEUROPATIA, NO ESPECIFICADA</t>
  </si>
  <si>
    <t>G590*</t>
  </si>
  <si>
    <t>MONONEUROPATIA DIABETICA (E10-E14  COMO CUARTO CARACTER COMUN .4)</t>
  </si>
  <si>
    <t>G598*</t>
  </si>
  <si>
    <t>OTRAS MONONEUROPATIAS EN ENFERMEDADES CLASIFICADAS EN OTRA PARTE</t>
  </si>
  <si>
    <t>G600</t>
  </si>
  <si>
    <t>NEUROPTIA HEREDITARIA MOTORA Y SENSORIAL</t>
  </si>
  <si>
    <t>G601</t>
  </si>
  <si>
    <t>G602</t>
  </si>
  <si>
    <t>NEUROPATIA ASOCIADA CON ATAXIA HEREDITARIA</t>
  </si>
  <si>
    <t>G603</t>
  </si>
  <si>
    <t>NEUROPATIA PROGRESIVA IDIOPATICA</t>
  </si>
  <si>
    <t>G608</t>
  </si>
  <si>
    <t>OTRAS NEUROPATIAS HEREDITARIAS E IDIOPATICAS</t>
  </si>
  <si>
    <t>G609</t>
  </si>
  <si>
    <t>NEUROPATIA HEREDITARIA E IDIOPATICA, SIN OTRA ESPECIFICACION</t>
  </si>
  <si>
    <t>G610</t>
  </si>
  <si>
    <t>SINDROME DE GUILLAIN-BARRE</t>
  </si>
  <si>
    <t>G611</t>
  </si>
  <si>
    <t>NEUROPATIA AL SUERO</t>
  </si>
  <si>
    <t>G618</t>
  </si>
  <si>
    <t>OTRAS POLINEUROPATIAS INFLAMATORIAS</t>
  </si>
  <si>
    <t>G619</t>
  </si>
  <si>
    <t>POLINEUROPATIA  INFLAMATORIA, NO ESPECIFICADA</t>
  </si>
  <si>
    <t>G620</t>
  </si>
  <si>
    <t>POLINEUROPATIA INDUCIDA POR DROGAS</t>
  </si>
  <si>
    <t>G621</t>
  </si>
  <si>
    <t>POLINEUROPATIA ALCOHOLICA</t>
  </si>
  <si>
    <t>G622</t>
  </si>
  <si>
    <t>POLINEUROPATIA DEBIDA A OTRO AGENTE TOXICO</t>
  </si>
  <si>
    <t>G628</t>
  </si>
  <si>
    <t>OTRAS POLINEUROPATIAS ESPECIFICADAS</t>
  </si>
  <si>
    <t>G629</t>
  </si>
  <si>
    <t>POLINEUROPATIA, NO ESPECIFICADA</t>
  </si>
  <si>
    <t>G630*</t>
  </si>
  <si>
    <t>POLINEUROPATIA EN ENFERMEDADES INFECCIOSAS Y PARASITARIAS CLASIFICADAS EN OTRA PARTE</t>
  </si>
  <si>
    <t>G631*</t>
  </si>
  <si>
    <t>POLINEUROPATIA EN ENFERMEDAD NEOPLASICA (C00-D48 )</t>
  </si>
  <si>
    <t>G632*</t>
  </si>
  <si>
    <t>POLINEUROPATIA DIABETICA (E10-E14  CON CUARTO CARACTER COMUN .4)</t>
  </si>
  <si>
    <t>G633*</t>
  </si>
  <si>
    <t>POLINEUROPATIA EN OTRAS  ENFERMEDADES ENDOCRINAS Y METABOLICAS (E00-E07 , E15-E16 , E20-E34 , E70-E89 )</t>
  </si>
  <si>
    <t>G634*</t>
  </si>
  <si>
    <t>POLINEUROPATIA EN DEFICIENCIA NUTRICIONAL (E40-E64 )</t>
  </si>
  <si>
    <t>G635*</t>
  </si>
  <si>
    <t>POLINEUROPATIA EN TRASTORNOS DEL TEJIDO CONECTIVO SISTEMICO (M30-M35 )</t>
  </si>
  <si>
    <t>G636*</t>
  </si>
  <si>
    <t>POLINEUROPATIA EN OTROS TRASTORNOS OSTEOMUSCULARES (M00-M25 , M40-M96 )</t>
  </si>
  <si>
    <t>G638*</t>
  </si>
  <si>
    <t>POLINEUROPATIA EN OTRAS ENFERMEDADES CLASIFICADAS EN OTRA PARTE</t>
  </si>
  <si>
    <t>G64</t>
  </si>
  <si>
    <t>OTROS TRASTORNOS DEL SISTEMA NERVIOSO PERIFERICO</t>
  </si>
  <si>
    <t>G700</t>
  </si>
  <si>
    <t>MIASTENIA GRAVIS</t>
  </si>
  <si>
    <t>G701</t>
  </si>
  <si>
    <t>TRASTORNOS TOXICOS NEUROMUSCULARES</t>
  </si>
  <si>
    <t>G702</t>
  </si>
  <si>
    <t>MIASTENIA CONGENITA O DEL DESARROLLO</t>
  </si>
  <si>
    <t>G708</t>
  </si>
  <si>
    <t>OTROS TRASTORNOS NEUROMUSCULARES ESPECIFICADOS</t>
  </si>
  <si>
    <t>G709</t>
  </si>
  <si>
    <t>TRASTORNO NEUROMUSCULAR, NO ESPECIFICADO</t>
  </si>
  <si>
    <t>G710</t>
  </si>
  <si>
    <t>DISTROFIA MUSCULAR</t>
  </si>
  <si>
    <t>G711</t>
  </si>
  <si>
    <t>TRASTORNOS MIOTONICOS</t>
  </si>
  <si>
    <t>G712</t>
  </si>
  <si>
    <t>MIOPATIAS CONGENITAS</t>
  </si>
  <si>
    <t>G713</t>
  </si>
  <si>
    <t>MIOPATIA MITOCONDRICA, NO CLASIFICADA EN OTRA PARTE</t>
  </si>
  <si>
    <t>G718</t>
  </si>
  <si>
    <t>OTROS TRASTORNOS PRIMARIOS DE LOS MUSCULOS</t>
  </si>
  <si>
    <t>G719</t>
  </si>
  <si>
    <t>TRASTORNO PRIMARIO DEL MUSCULO, TIPO NO ESPECIFICADO</t>
  </si>
  <si>
    <t>G720</t>
  </si>
  <si>
    <t>MIOPATIA INDUCIDA POR DROGAS</t>
  </si>
  <si>
    <t>G721</t>
  </si>
  <si>
    <t>MIOPATIA ALCOHOLICA</t>
  </si>
  <si>
    <t>G722</t>
  </si>
  <si>
    <t>MIOPATIA DEBIDA A OTROS AGENTES TOXICOS</t>
  </si>
  <si>
    <t>G723</t>
  </si>
  <si>
    <t>PARALISIS PERIODICA</t>
  </si>
  <si>
    <t>G724</t>
  </si>
  <si>
    <t>MIOPATIA INFLAMATORIA, NO CLASIFICADA EN OTRA PARTE</t>
  </si>
  <si>
    <t>G728</t>
  </si>
  <si>
    <t>OTRAS MIOPATIAS ESPECIFICADAS</t>
  </si>
  <si>
    <t>G729</t>
  </si>
  <si>
    <t>MIOPATIA, NO ESPECIFICADA</t>
  </si>
  <si>
    <t>G730*</t>
  </si>
  <si>
    <t>SINDROMES MIASTENICOS EN ENFERMEDADES ENDOCRINAS</t>
  </si>
  <si>
    <t>G731*</t>
  </si>
  <si>
    <t>SINDROME DE EATON-LAMBERT (C80 )</t>
  </si>
  <si>
    <t>G732*</t>
  </si>
  <si>
    <t>OTROS SINDROMES MIASTENICOS EN ENFERMEDAD NEOPLASICA (C00-D48 )</t>
  </si>
  <si>
    <t>G733*</t>
  </si>
  <si>
    <t>SINDROMES MIASTENICOS EN OTRAS ENFERMEDADES CLASIFICADAS EN OTRA PARTE</t>
  </si>
  <si>
    <t>G734*</t>
  </si>
  <si>
    <t>MIOPATIA EN ENFERMEDADES INFECCIOSAS Y PARASITARIAS CLASIFICADAS EN OTRA PARTE</t>
  </si>
  <si>
    <t>G735*</t>
  </si>
  <si>
    <t>MIOPATIA EN ENFERMEDADES ENDOCRINAS</t>
  </si>
  <si>
    <t>G736*</t>
  </si>
  <si>
    <t>MIOPATIA EN ENFERMEDADES METABOLICAS</t>
  </si>
  <si>
    <t>G737*</t>
  </si>
  <si>
    <t>MIOPATIA EN OTRAS ENFERMEDADES CLASIFICADAS EN OTRA PARTE</t>
  </si>
  <si>
    <t>G800</t>
  </si>
  <si>
    <t>PARALISIS CEREBRAL ESPASTICA</t>
  </si>
  <si>
    <t>G801</t>
  </si>
  <si>
    <t>DIPLEJIA ESPASTICA</t>
  </si>
  <si>
    <t>G802</t>
  </si>
  <si>
    <t>HEMIPLEJIA INFANTIL</t>
  </si>
  <si>
    <t>G803</t>
  </si>
  <si>
    <t>PARALISIS CEREBRAL DISCINETICA</t>
  </si>
  <si>
    <t>G804</t>
  </si>
  <si>
    <t>PARALISIS CEREBRAL ATAXICA</t>
  </si>
  <si>
    <t>G808</t>
  </si>
  <si>
    <t>OTROS TIPOS DE PARALISIS CEREBRAL INFANTIL</t>
  </si>
  <si>
    <t>G809</t>
  </si>
  <si>
    <t>PARALISIS CEREBRAL INFANTIL, SIN OTRA ESPECIFICACION</t>
  </si>
  <si>
    <t>G810</t>
  </si>
  <si>
    <t>HEMIPLEJIA FLACIDA</t>
  </si>
  <si>
    <t>G811</t>
  </si>
  <si>
    <t>HEMIPLEJIA ESPASTICA</t>
  </si>
  <si>
    <t>G819</t>
  </si>
  <si>
    <t>HEMIPLEJIA, NO ESPECIFICADA</t>
  </si>
  <si>
    <t>G820</t>
  </si>
  <si>
    <t>PARAPLEJIA FLACIDA</t>
  </si>
  <si>
    <t>G821</t>
  </si>
  <si>
    <t>PARAPLEJIA ESPASTICA</t>
  </si>
  <si>
    <t>G822</t>
  </si>
  <si>
    <t>PARAPLEJIA, NO ESPECIFICADA</t>
  </si>
  <si>
    <t>G823</t>
  </si>
  <si>
    <t>CUADRIPLEJIA FLACIDA</t>
  </si>
  <si>
    <t>G824</t>
  </si>
  <si>
    <t>CUADRIPLEJIA ESPASTICA</t>
  </si>
  <si>
    <t>G825</t>
  </si>
  <si>
    <t>CUADRIPLEJIA, NO ESPECIFICADA</t>
  </si>
  <si>
    <t>G830</t>
  </si>
  <si>
    <t>DIPLEJIA DE LOS MIEMBROS SUPERIORES</t>
  </si>
  <si>
    <t>G831</t>
  </si>
  <si>
    <t>MONOPLEJIA DEL MIEMBRO INFERIOR</t>
  </si>
  <si>
    <t>G832</t>
  </si>
  <si>
    <t>MONOPLEJIA DEL MIEMBRO SUPERIOR</t>
  </si>
  <si>
    <t>G833</t>
  </si>
  <si>
    <t>MONOPLEJIA, NO ESPECIFICADA</t>
  </si>
  <si>
    <t>G834</t>
  </si>
  <si>
    <t>SINDROME DE LA COLA DE CABALLO</t>
  </si>
  <si>
    <t>G838</t>
  </si>
  <si>
    <t>OTROS SINDROMES PARALITICOS ESPECIFICADOS</t>
  </si>
  <si>
    <t>G839</t>
  </si>
  <si>
    <t>SINDROME PARALITICO, NO ESPECIFICADO</t>
  </si>
  <si>
    <t>G900</t>
  </si>
  <si>
    <t>NEUROPATIA AUTONOMA PERIFERICA IDIOPATICA</t>
  </si>
  <si>
    <t>G901</t>
  </si>
  <si>
    <t>DISAUTONOMIA FAMILIAR [SINDROME DE RILEY-DAY]</t>
  </si>
  <si>
    <t>G902</t>
  </si>
  <si>
    <t>SINDROME DE HORNER</t>
  </si>
  <si>
    <t>G903</t>
  </si>
  <si>
    <t>DEGENERACION DE SISTEMAS MULTIPLES</t>
  </si>
  <si>
    <t>G908</t>
  </si>
  <si>
    <t>OTROS TRASTORNOS DEL SISTEMA NERVIOSO AUTONOMO</t>
  </si>
  <si>
    <t>G909</t>
  </si>
  <si>
    <t>TRASTORNO DEL SISTEMA NERVIOSO AUTONOMO, NO ESPECIFICADO</t>
  </si>
  <si>
    <t>G910</t>
  </si>
  <si>
    <t>HIDROCEFALO COMUNICANTE</t>
  </si>
  <si>
    <t>G911</t>
  </si>
  <si>
    <t>HIDROCEFALO OBSTRUCTIVO</t>
  </si>
  <si>
    <t>G912</t>
  </si>
  <si>
    <t>HIDROCEFALO DE PRESION NORMAL</t>
  </si>
  <si>
    <t>G913</t>
  </si>
  <si>
    <t>HIDROCEFALO POSTRAUMATICO, SIN OTRA ESPECIFICACION</t>
  </si>
  <si>
    <t>G918</t>
  </si>
  <si>
    <t>OTROS TIPOS DE HIDROCEFALO</t>
  </si>
  <si>
    <t>G919</t>
  </si>
  <si>
    <t>HIDROCEFALO, NO ESPECIFICADO</t>
  </si>
  <si>
    <t>G92</t>
  </si>
  <si>
    <t>ENCEFALOPATIA TOXICA</t>
  </si>
  <si>
    <t>G930</t>
  </si>
  <si>
    <t>G931</t>
  </si>
  <si>
    <t>LESION CEREBRAL ANOXICA, NO CLASIFICADA EN OTRA PARTE</t>
  </si>
  <si>
    <t>G932</t>
  </si>
  <si>
    <t>HIPERTENSION INTRACRANEAL BENIGNA</t>
  </si>
  <si>
    <t>G933</t>
  </si>
  <si>
    <t>SINDROME DE FATIGA POSTVIRAL</t>
  </si>
  <si>
    <t>G934</t>
  </si>
  <si>
    <t>ENCEFALOPATIA NO ESPECIFICADA</t>
  </si>
  <si>
    <t>G935</t>
  </si>
  <si>
    <t>COMPRESION DEL ENCEFALO</t>
  </si>
  <si>
    <t>G936</t>
  </si>
  <si>
    <t>G937</t>
  </si>
  <si>
    <t>SINDROME DE REYE</t>
  </si>
  <si>
    <t>G938</t>
  </si>
  <si>
    <t>OTROS TRASTORNOS ESPECIFICADOS DEL ENCEFALO</t>
  </si>
  <si>
    <t>G939</t>
  </si>
  <si>
    <t>TRASTORNO DEL ENCEFALO, NO ESPECIFICADO</t>
  </si>
  <si>
    <t>G940*</t>
  </si>
  <si>
    <t>HIDROCEFALO EN ENFERMEDADES INFECCIOSAS Y PARASITARIAS CLASIFICADAS EN OTRA PARTE (A00-B99 )</t>
  </si>
  <si>
    <t>G941*</t>
  </si>
  <si>
    <t>HIDROCEFALO EN ENFERMEDAD NEOPLASICA (C00-D48 )</t>
  </si>
  <si>
    <t>G942*</t>
  </si>
  <si>
    <t>HIDROCEFALO EN OTRAS ENFERMEDADES CLASIFICADAS EN OTRA PARTE</t>
  </si>
  <si>
    <t>G948*</t>
  </si>
  <si>
    <t>OTROS TRASTORNOS ENCEFALITICOS ESPECIFICADOS EN ENFERMEDADES CLASIFICADAS EN OTRA PARTE</t>
  </si>
  <si>
    <t>G950</t>
  </si>
  <si>
    <t>SIRINGOMIELIA Y SIRINGOBULBIA</t>
  </si>
  <si>
    <t>G951</t>
  </si>
  <si>
    <t>MIELOPATIAS VASCULARES</t>
  </si>
  <si>
    <t>G952</t>
  </si>
  <si>
    <t>COMPRESION MEDULAR, NO ESPECIFICADA</t>
  </si>
  <si>
    <t>G958</t>
  </si>
  <si>
    <t>OTRAS ENFERMEDADES ESPECIFICADAS DE LA MEDULA ESPINAL</t>
  </si>
  <si>
    <t>G959</t>
  </si>
  <si>
    <t>ENFERMEDAD  DE LA MEDULA ESPINAL, NO ESPECIFICADA</t>
  </si>
  <si>
    <t>G960</t>
  </si>
  <si>
    <t>PERDIDA DE LIQUIDO CEFALORRAQUIDEO</t>
  </si>
  <si>
    <t>G961</t>
  </si>
  <si>
    <t>TRASTORNOS DE LA MENINGES, NO CLASIFICADOS EN OTRA PARTE</t>
  </si>
  <si>
    <t>G968</t>
  </si>
  <si>
    <t>OTROS TRASTORNOS ESPECIFICADOS  DEL SISTEMA NERVIOSO CENTRAL</t>
  </si>
  <si>
    <t>G969</t>
  </si>
  <si>
    <t>TRASTORNO DEL SISTEMA NERVIOSO CENTRAL, NO ESPECIFICADO</t>
  </si>
  <si>
    <t>G970</t>
  </si>
  <si>
    <t>PERDIDA DE LIQUIDO CEFALORRAQUIDEO POR PUNCION ESPINAL</t>
  </si>
  <si>
    <t>G971</t>
  </si>
  <si>
    <t>OTRA REACCION A LA PUNCION ESPINAL Y LUMBAR</t>
  </si>
  <si>
    <t>G972</t>
  </si>
  <si>
    <t>HIPOTENSION INTRACRANEAL POSTERIOR A ANASTOMOSIS VENTRICULAR</t>
  </si>
  <si>
    <t>G978</t>
  </si>
  <si>
    <t>OTROS TRASTORNOS DEL SISTEMA NERVIOSO CONSECUTIVOS A PROCEDIMIENTOS</t>
  </si>
  <si>
    <t>G979</t>
  </si>
  <si>
    <t>TRASTORNOS NO ESPECIFICADOS DEL SISTEMA NERVIOSO, CONSECUTIVOS A PROCEDIMIENTOS</t>
  </si>
  <si>
    <t>G98</t>
  </si>
  <si>
    <t>OTROS TRASTORNOS DEL SISTEMA NERVIOSO, NO CLASIFICADOS EN OTRA PARTE</t>
  </si>
  <si>
    <t>G990*</t>
  </si>
  <si>
    <t>NEUROPATIA AUTONOMICA EN ENFERNEDADES METABOLICAS Y ENDOCRINAS</t>
  </si>
  <si>
    <t>G991*</t>
  </si>
  <si>
    <t>OTROS TRASTORNOS DEL SISTEMA NERVIOSO AUTONOMO EN OTRAS ENFERMEDADES CLASIFICADAS EN OTRA PARTE</t>
  </si>
  <si>
    <t>G992*</t>
  </si>
  <si>
    <t>MIELOPATIA EN ENFERMEDADES CLASIFICADAS EN OTRA PARTE</t>
  </si>
  <si>
    <t>G998*</t>
  </si>
  <si>
    <t>OTROS TRASTORNOS ESPECIFICADOS DEL SISTEMA NERVIOSO EN ENFERMEDADES CLASIFICADAS EN OTRA PARTE</t>
  </si>
  <si>
    <t>H000</t>
  </si>
  <si>
    <t>ORZUELO Y OTRAS INFLAMACIONES PROFUNDAS DEL PARPADO</t>
  </si>
  <si>
    <t>H001</t>
  </si>
  <si>
    <t>CALACIO [CHALAZION]</t>
  </si>
  <si>
    <t>H010</t>
  </si>
  <si>
    <t>H011</t>
  </si>
  <si>
    <t>DERMATOSIS NO  INFECCIOSA DEL PARPADO</t>
  </si>
  <si>
    <t>H018</t>
  </si>
  <si>
    <t>OTRAS INFLAMACIONES ESPECIFICADAS DEL PARPADO</t>
  </si>
  <si>
    <t>H019</t>
  </si>
  <si>
    <t>INFLAMACION DEL PARPADO, NO ESPECIFICADA</t>
  </si>
  <si>
    <t>H020</t>
  </si>
  <si>
    <t>ENTROPION Y TRIQUIASIS PALPEBRAL</t>
  </si>
  <si>
    <t>H021</t>
  </si>
  <si>
    <t>ECTROPION DEL PARPADO</t>
  </si>
  <si>
    <t>H022</t>
  </si>
  <si>
    <t>LAGOFTALMOS</t>
  </si>
  <si>
    <t>H023</t>
  </si>
  <si>
    <t>BLEFAROCALASIA</t>
  </si>
  <si>
    <t>H024</t>
  </si>
  <si>
    <t>H025</t>
  </si>
  <si>
    <t>OTROS TRASTORNOS FUNCIONALES DEL PARPADO</t>
  </si>
  <si>
    <t>H026</t>
  </si>
  <si>
    <t>XANTELASMA DEL PARPADO</t>
  </si>
  <si>
    <t>H027</t>
  </si>
  <si>
    <t>OTROS TRASTORNOS DEGENERATIVOS DEL PARPADO Y DEL AREA PERIOCULAR</t>
  </si>
  <si>
    <t>H028</t>
  </si>
  <si>
    <t>OTROS TRASTORNOS ESPECIFICADOS DEL PARPADO</t>
  </si>
  <si>
    <t>H029</t>
  </si>
  <si>
    <t>TRASTORNOS DEL PARPADO, NO ESPECIFICADO</t>
  </si>
  <si>
    <t>H030*</t>
  </si>
  <si>
    <t>INFECCION E INFESTACION PARASITARIAS DEL PARPADO EN ENFERMEDADES CLASIFICADAS EN OTRA PARTE</t>
  </si>
  <si>
    <t>H031*</t>
  </si>
  <si>
    <t>COMPROMISO DEL PARPADO EN ENFERMEDADES INFECCIOSAS CLASIFICADAS EN OTRA PARTE</t>
  </si>
  <si>
    <t>H038*</t>
  </si>
  <si>
    <t>COMPROMISO DEL PARPADO EN ENFERMEDADES  CLASIFICADAS EN OTRA PARTE</t>
  </si>
  <si>
    <t>H040</t>
  </si>
  <si>
    <t>DACRIOADENITIS</t>
  </si>
  <si>
    <t>H041</t>
  </si>
  <si>
    <t>OTROS TRASTORNOS DE LA GLANDULA LAGRIMAL</t>
  </si>
  <si>
    <t>H042</t>
  </si>
  <si>
    <t>EPIFORA</t>
  </si>
  <si>
    <t>H043</t>
  </si>
  <si>
    <t>INFLAMACION AGUDA Y LA NO ESPECIFICADA DE LAS VIAS LAGRIMALES</t>
  </si>
  <si>
    <t>H044</t>
  </si>
  <si>
    <t>INFLAMACION CRONICA DE LAS VIAS LAGRIMALES</t>
  </si>
  <si>
    <t>H045</t>
  </si>
  <si>
    <t>ESTENOSIS E INSUFICIENCIA DE LAS VIAS LAGRIMALES</t>
  </si>
  <si>
    <t>H046</t>
  </si>
  <si>
    <t>OTROS CAMBIOS DE LAS VIAS LAGRIMALES</t>
  </si>
  <si>
    <t>H048</t>
  </si>
  <si>
    <t>OTROS TRASTORNOS ESPECIFICADOS DEL APARATO LAGRIMAL</t>
  </si>
  <si>
    <t>H049</t>
  </si>
  <si>
    <t>TRASTORNO DEL APARATO LAGRIMAL, NO ESPECIFICADO</t>
  </si>
  <si>
    <t>H050</t>
  </si>
  <si>
    <t>INFLAMACION AGUDA DE LA ORBITA</t>
  </si>
  <si>
    <t>H051</t>
  </si>
  <si>
    <t>TRASTORNOS INFLAMATORIOS CRONICOS DE LA ORBITA</t>
  </si>
  <si>
    <t>H052</t>
  </si>
  <si>
    <t>AFECCIONES EXOFTALMICAS</t>
  </si>
  <si>
    <t>H053</t>
  </si>
  <si>
    <t>DEFORMIDAD DE LA ORBITA</t>
  </si>
  <si>
    <t>H054</t>
  </si>
  <si>
    <t>ENOFTALMIA</t>
  </si>
  <si>
    <t>H055</t>
  </si>
  <si>
    <t>RETENCION DE CUERPO EXTRAÑO (ANTIGUO), CONSECUTIVA A HERIDA PENETRANTE DE LA ORBITA</t>
  </si>
  <si>
    <t>H058</t>
  </si>
  <si>
    <t>OTROS TRASTORNOS DE LA ORBITA</t>
  </si>
  <si>
    <t>H059</t>
  </si>
  <si>
    <t>TRASTORNO DE LA ORBITA, NO ESPECIFICADO</t>
  </si>
  <si>
    <t>H060*</t>
  </si>
  <si>
    <t>TRASTORNOS DEL APARATO LAGRIMAL EN ENFERMEDADES CLASIFICADAS EN OTRA PARTE</t>
  </si>
  <si>
    <t>H061</t>
  </si>
  <si>
    <t>INFECCION O INFESTACION PARASITARIA DE LA ORBITA EN ENFERMEDADES CLASIFICADAS EN OTRA PARTE*</t>
  </si>
  <si>
    <t>H062*</t>
  </si>
  <si>
    <t>EXOFTALMIA HIPERTIROIDEA (E05.- )</t>
  </si>
  <si>
    <t>H063</t>
  </si>
  <si>
    <t>OTROS TRASTORNOS DE LA ORBITA EN ENFERMEDADES CLASIFICADAS EN OTRA PARTE*</t>
  </si>
  <si>
    <t>H100</t>
  </si>
  <si>
    <t>CONJUNTIVITIS MUCOPURULENTA</t>
  </si>
  <si>
    <t>H101</t>
  </si>
  <si>
    <t>CONJUNTIVITIS ATOPICA AGUDA</t>
  </si>
  <si>
    <t>H102</t>
  </si>
  <si>
    <t>OTRAS CONJUNTIVITIS AGUDAS</t>
  </si>
  <si>
    <t>H103</t>
  </si>
  <si>
    <t>CONJUNTIVITIS AGUDA, NO ESPECIFICADA</t>
  </si>
  <si>
    <t>H104</t>
  </si>
  <si>
    <t>CONJUNTIVITIS CRONICA</t>
  </si>
  <si>
    <t>H105</t>
  </si>
  <si>
    <t>H108</t>
  </si>
  <si>
    <t>OTRAS CONJUNTIVITIS</t>
  </si>
  <si>
    <t>H109</t>
  </si>
  <si>
    <t>CONJUNTIVITIS, NO ESPECIFICADA</t>
  </si>
  <si>
    <t>H110</t>
  </si>
  <si>
    <t>H111</t>
  </si>
  <si>
    <t>DEGENERACIONES Y DEPOSITOS CONJUNTIVALES</t>
  </si>
  <si>
    <t>H112</t>
  </si>
  <si>
    <t>CICATRICES CONJUNTIVALES</t>
  </si>
  <si>
    <t>H113</t>
  </si>
  <si>
    <t>HEMORRAGIA CONJUNTIVAL</t>
  </si>
  <si>
    <t>H114</t>
  </si>
  <si>
    <t>OTROS TRASTORNOS VASCULARES Y QUISTES CONJUNTIVALES</t>
  </si>
  <si>
    <t>H118</t>
  </si>
  <si>
    <t>OTROS TRASTORNOS ESPECIFICADOS DE LA CONJUNTIVA</t>
  </si>
  <si>
    <t>H119</t>
  </si>
  <si>
    <t>TRASTORNO DE LA CONJUNTIVA, NO ESPECIFICADO</t>
  </si>
  <si>
    <t>H130*</t>
  </si>
  <si>
    <t>INFECCION FILARICA DE LA CONJUNTIVA (B74.- )</t>
  </si>
  <si>
    <t>H131*</t>
  </si>
  <si>
    <t>CONJUNTIVITIS EN ENFERMEDADES INFECCIOSAS Y PARASITARIAS CLASIFICADAS EN OTRA PARTE</t>
  </si>
  <si>
    <t>H132*</t>
  </si>
  <si>
    <t>CONJUNTIVITIS EN OTRAS ENFERMEDADES CLASIFICADAS EN OTRA PARTE</t>
  </si>
  <si>
    <t>H133*</t>
  </si>
  <si>
    <t>PENFIGOIDE OCULAR (L12.- )</t>
  </si>
  <si>
    <t>H138*</t>
  </si>
  <si>
    <t>OTROS TRASTORNOS DE LA CONJUNTIVA EN ENFERMEDADES CLASIFICADAS EN OTRA PARTE</t>
  </si>
  <si>
    <t>H150</t>
  </si>
  <si>
    <t>ESCLERITIS</t>
  </si>
  <si>
    <t>H151</t>
  </si>
  <si>
    <t>EPISCLERITIS</t>
  </si>
  <si>
    <t>H158</t>
  </si>
  <si>
    <t>OTROS TRASTORNOS DE LA ESCLEROTICA</t>
  </si>
  <si>
    <t>H159</t>
  </si>
  <si>
    <t>TRASTORNOS DE LA ESCLEROTICA, NO ESPECIFICADO</t>
  </si>
  <si>
    <t>H160</t>
  </si>
  <si>
    <t>ULCERA DE LA CORNEA</t>
  </si>
  <si>
    <t>H161</t>
  </si>
  <si>
    <t>OTRAS QUERATITIS SUPERFICIALES SIN CUNJUNTIVITIS</t>
  </si>
  <si>
    <t>H162</t>
  </si>
  <si>
    <t>QUERATOCONJUNTIVITIS</t>
  </si>
  <si>
    <t>H163</t>
  </si>
  <si>
    <t>H164</t>
  </si>
  <si>
    <t>NEOVASCULARIZACION DE LA CORNEA</t>
  </si>
  <si>
    <t>H168</t>
  </si>
  <si>
    <t>OTRAS QUERATITIS</t>
  </si>
  <si>
    <t>H169</t>
  </si>
  <si>
    <t>QUERATITIS, NO ESPECIFICADA</t>
  </si>
  <si>
    <t>H170</t>
  </si>
  <si>
    <t>LEUCOMA ADHERENTE</t>
  </si>
  <si>
    <t>H171</t>
  </si>
  <si>
    <t>OTRAS OPACIDADES CENTRALES DE LA CORNEA</t>
  </si>
  <si>
    <t>H178</t>
  </si>
  <si>
    <t>OTRAS OPACIDADES O CICATRICES  DE LA CORNEA</t>
  </si>
  <si>
    <t>H179</t>
  </si>
  <si>
    <t>CICATRIZ U OPACIDAD DE LA CORNEA, NO ESPECIFICADA</t>
  </si>
  <si>
    <t>H180</t>
  </si>
  <si>
    <t>PIGMENTACIONES Y DEPOSITOS EN LA CORNEA</t>
  </si>
  <si>
    <t>H181</t>
  </si>
  <si>
    <t>QUERATOPATIA VESICULAR</t>
  </si>
  <si>
    <t>H182</t>
  </si>
  <si>
    <t>OTROS EDEMAS DE LA CORNEA</t>
  </si>
  <si>
    <t>H183</t>
  </si>
  <si>
    <t>CAMBIOS EN LAS MEMBRANAS DE LA CORNEA</t>
  </si>
  <si>
    <t>H184</t>
  </si>
  <si>
    <t>DEGENERACION DE LA CORNEA</t>
  </si>
  <si>
    <t>H185</t>
  </si>
  <si>
    <t>DISTROFIA HEREDITARIA DE LA CORNEA</t>
  </si>
  <si>
    <t>H186</t>
  </si>
  <si>
    <t>H187</t>
  </si>
  <si>
    <t>OTRAS DEFORMIDADES DE LA CORNEA</t>
  </si>
  <si>
    <t>H188</t>
  </si>
  <si>
    <t>OTROS TRASTORNOS ESPECIFICADOS DE LA CORNEA</t>
  </si>
  <si>
    <t>H189</t>
  </si>
  <si>
    <t>TRASTORNO DE LA CORNEA, NO ESPECIFICADO</t>
  </si>
  <si>
    <t>H190*</t>
  </si>
  <si>
    <t>ESCLERITIS Y EPISCLERITIS EN ENFERMEDADES CLASIFICADAS EN OTRA PARTE</t>
  </si>
  <si>
    <t>H191*</t>
  </si>
  <si>
    <t>QUERATITIS Y QUERATOCONJUNTIVITIS POR HERPES SIMPLE (B00.5 )</t>
  </si>
  <si>
    <t>H192*</t>
  </si>
  <si>
    <t>QUERATITIS Y QUERATOCONJUNTIVITIS EN ENFERMEDADES INFECCIOSAS Y PARASITARIAS, CLASIFICADAS EN OTRA PARTE</t>
  </si>
  <si>
    <t>H193*</t>
  </si>
  <si>
    <t>QUERATITIS Y QUERATOCONJUNTIVITIS EN OTRAS ENFERMEDADES CLASIFICADAS EN OTRA PARTE</t>
  </si>
  <si>
    <t>H198*</t>
  </si>
  <si>
    <t>OTROS TRASTORNOS DE LA ESCLEROTICA Y DE LA CORNEA EN ENFERMEDADES  CLASIFICADAS EN OTRA PARTE</t>
  </si>
  <si>
    <t>H200</t>
  </si>
  <si>
    <t>H201</t>
  </si>
  <si>
    <t>IRIDOCICLITIS CRONICA</t>
  </si>
  <si>
    <t>H202</t>
  </si>
  <si>
    <t>IRIDOCICLITIS INDUCIDA POR TRASTORNO DEL CRISTALINO</t>
  </si>
  <si>
    <t>H208</t>
  </si>
  <si>
    <t>OTRAS IRIDOCICLITIS ESPECIFICADAS</t>
  </si>
  <si>
    <t>H209</t>
  </si>
  <si>
    <t>IRIDOCICLITIS, NO ESPECIFICADA</t>
  </si>
  <si>
    <t>H210</t>
  </si>
  <si>
    <t>HIFEMA</t>
  </si>
  <si>
    <t>H211</t>
  </si>
  <si>
    <t>OTROS TRASTORNOS VASCULARES DEL IRIS Y DEL CUERPO CILIAR</t>
  </si>
  <si>
    <t>H212</t>
  </si>
  <si>
    <t>DEGENERACION DEL IRIS Y DEL CUERPO CILIAR</t>
  </si>
  <si>
    <t>H213</t>
  </si>
  <si>
    <t>QUISTE DEL IRIS, DEL CUERPO CILIAR Y DE LA CAMARA ANTERIOR</t>
  </si>
  <si>
    <t>H214</t>
  </si>
  <si>
    <t>MEMBRANAS PUPILARES</t>
  </si>
  <si>
    <t>H215</t>
  </si>
  <si>
    <t>OTRAS ADHERENCIAS Y DESGARROS DEL IRIS Y DEL CUERPO CILIAR</t>
  </si>
  <si>
    <t>H218</t>
  </si>
  <si>
    <t>OTROS TRASTORNOS ESPECIFICADOS DEL IRIS Y DEL CUERPO CILIAR</t>
  </si>
  <si>
    <t>H219</t>
  </si>
  <si>
    <t>DEL IRIS Y DEL CUERPO CILIAR, NO ESPECIFICADO</t>
  </si>
  <si>
    <t>H220*</t>
  </si>
  <si>
    <t>IRIDOCICLITIS EN ENFERMEDADES INFECCIOSAS Y PARASITARIAS CLASIFICADAS EN OTRA PARTE</t>
  </si>
  <si>
    <t>H221*</t>
  </si>
  <si>
    <t>IRIDOCICLITIS EN OTRAS ENFERMEDADES  CLASIFICADAS EN OTRA PARTE</t>
  </si>
  <si>
    <t>H228*</t>
  </si>
  <si>
    <t>OTROS TRASTORNOS DEL IRIS Y DEL CUERPO CILIAR EN ENFERMEDADES CLASIFICADAS EN OTRA PARTE</t>
  </si>
  <si>
    <t>H250</t>
  </si>
  <si>
    <t>CATARATA SENIL INCIPIENTE</t>
  </si>
  <si>
    <t>H251</t>
  </si>
  <si>
    <t>CATARATA SENIL NUCLEAR</t>
  </si>
  <si>
    <t>H252</t>
  </si>
  <si>
    <t>CATARATA SENIL, TIPO MORGAGNIAN</t>
  </si>
  <si>
    <t>H258</t>
  </si>
  <si>
    <t>OTRAS CATARATAS SENILES</t>
  </si>
  <si>
    <t>H259</t>
  </si>
  <si>
    <t>CATARATA SENIL, NO ESPECIFICADA</t>
  </si>
  <si>
    <t>H260</t>
  </si>
  <si>
    <t>CATARATA INFANTIL, JUVENIL Y PRESENIL</t>
  </si>
  <si>
    <t>H261</t>
  </si>
  <si>
    <t>CATARATA TRAUMATICA</t>
  </si>
  <si>
    <t>H262</t>
  </si>
  <si>
    <t>CATARATA COMPLICADA</t>
  </si>
  <si>
    <t>H263</t>
  </si>
  <si>
    <t>CATARATA INDUCIDA POR DROGAS</t>
  </si>
  <si>
    <t>H264</t>
  </si>
  <si>
    <t>H268</t>
  </si>
  <si>
    <t>OTRAS FORMAS ESPECIFICADAS DE CATARATA</t>
  </si>
  <si>
    <t>H269</t>
  </si>
  <si>
    <t>CATARATA, NO ESPECIFICADA</t>
  </si>
  <si>
    <t>H270</t>
  </si>
  <si>
    <t>AFAQUIA</t>
  </si>
  <si>
    <t>H271</t>
  </si>
  <si>
    <t>LUXACION DEL CRISTALINO</t>
  </si>
  <si>
    <t>H278</t>
  </si>
  <si>
    <t>OTROS TRASTORNOS ESPECIFICADOS DEL CRISTALINO</t>
  </si>
  <si>
    <t>H279</t>
  </si>
  <si>
    <t>TRASTORNO  DEL CRISTALINO, NO  ESPECIFICADO</t>
  </si>
  <si>
    <t>H280*</t>
  </si>
  <si>
    <t>CATARATA DIABETICA (E10-E14  CON CUARTO CARACTER COMUN .3)</t>
  </si>
  <si>
    <t>H281*</t>
  </si>
  <si>
    <t>CATARATA EN OTRAS ENFERMEDADES ENDOCRINAS, NUTRICIONALES Y METABOLICAS CLASIFICADAS EN OTRA PARTE</t>
  </si>
  <si>
    <t>H282*</t>
  </si>
  <si>
    <t>CATARATA EN OTRAS ENFERMEDADES CLASIFICADAS EN OTRA PARTE</t>
  </si>
  <si>
    <t>H288*</t>
  </si>
  <si>
    <t>OTROS TRASTORNOS DEL CRISTALINO EN ENFERMEDADES CLASIFICADAS EN OTRA PARTE</t>
  </si>
  <si>
    <t>H300</t>
  </si>
  <si>
    <t>CORIORRETINITIS FOCAL</t>
  </si>
  <si>
    <t>H301</t>
  </si>
  <si>
    <t>CORIORRETINITIS DISEMINADA</t>
  </si>
  <si>
    <t>H302</t>
  </si>
  <si>
    <t>CICLITIS POSTERIOR</t>
  </si>
  <si>
    <t>H308</t>
  </si>
  <si>
    <t>OTRAS CORIORRETINITIS</t>
  </si>
  <si>
    <t>H309</t>
  </si>
  <si>
    <t>CORIORRETINITIS, NO ESPECIFICADA</t>
  </si>
  <si>
    <t>H310</t>
  </si>
  <si>
    <t>H311</t>
  </si>
  <si>
    <t>DESGENERACION COROIDEA</t>
  </si>
  <si>
    <t>H312</t>
  </si>
  <si>
    <t>H313</t>
  </si>
  <si>
    <t>H314</t>
  </si>
  <si>
    <t>H318</t>
  </si>
  <si>
    <t>OTROS TRASTORNOS ESPECIFICADOS DE LA COROIDES</t>
  </si>
  <si>
    <t>H319</t>
  </si>
  <si>
    <t>TRASTORNO DE LA COROIDES, NO ESPECIFICADO</t>
  </si>
  <si>
    <t>H320*</t>
  </si>
  <si>
    <t>INFLAMACION CORIORRETINIANA EN ENFERMEDADES INFECCIOSAS Y PARASITARIAS CLASIFICADAS EN OTRA PARTE</t>
  </si>
  <si>
    <t>H328*</t>
  </si>
  <si>
    <t>OTROS TRASTORNOS CORIORRETINIANOS EN ENFERMEDADES CLASIFICADAS EN OTRA PARTE</t>
  </si>
  <si>
    <t>H330</t>
  </si>
  <si>
    <t>DESPRENDIMIENTO DE LA RETINA CON RUPTURA</t>
  </si>
  <si>
    <t>H331</t>
  </si>
  <si>
    <t>RETINOSQUISIS Y QUISTES DE LA RETINA</t>
  </si>
  <si>
    <t>H332</t>
  </si>
  <si>
    <t>H333</t>
  </si>
  <si>
    <t>DESGARRO DE LA RETINA SIN DESPRENDIMIENTO</t>
  </si>
  <si>
    <t>H334</t>
  </si>
  <si>
    <t>DESPRENDIMIENTO DE LA RETINA POR TRACCION</t>
  </si>
  <si>
    <t>H335</t>
  </si>
  <si>
    <t>OTROS DESPRENDIMIENTO DE LA RETINA</t>
  </si>
  <si>
    <t>H340</t>
  </si>
  <si>
    <t>OCLUSION ARTERIAL TRANSITORIA DE LA RETINA</t>
  </si>
  <si>
    <t>H341</t>
  </si>
  <si>
    <t>OCLUSION DE LA ARTERIA CENTRAL DE LA RETINA</t>
  </si>
  <si>
    <t>H342</t>
  </si>
  <si>
    <t>OTRAS FORMAS DE OCLUSION DE LA ARTERIA DE LA RETINA</t>
  </si>
  <si>
    <t>H348</t>
  </si>
  <si>
    <t>OTRAS OCLUSIONES VASCULARES RETINIANAS</t>
  </si>
  <si>
    <t>H349</t>
  </si>
  <si>
    <t>OCLUSION VASCULAR RETINIANA, SIN OTRA ESPECIFICACION</t>
  </si>
  <si>
    <t>H350</t>
  </si>
  <si>
    <t>RETINOPATIAS DEL FONDO Y CAMBIOS VASCULARES RETINIANOS</t>
  </si>
  <si>
    <t>H351</t>
  </si>
  <si>
    <t>RETINOPATIA DE LA PREMATURIDAD</t>
  </si>
  <si>
    <t>H352</t>
  </si>
  <si>
    <t>OTRAS RETINOPATIAS PROLIFERATIVAS</t>
  </si>
  <si>
    <t>H353</t>
  </si>
  <si>
    <t>DEGENERACION DE LA MACULA Y DEL POLO POSTERIOR DEL OJO</t>
  </si>
  <si>
    <t>H354</t>
  </si>
  <si>
    <t>DEGENERACION PERIFERICA DE LA RETINA</t>
  </si>
  <si>
    <t>H355</t>
  </si>
  <si>
    <t>DISTROFIA HEREDITARIA DE LA RETINA</t>
  </si>
  <si>
    <t>H356</t>
  </si>
  <si>
    <t>HEMORRAGIA RETINIANA</t>
  </si>
  <si>
    <t>H357</t>
  </si>
  <si>
    <t>SEPARACION DE LAS CASPAS DE LA RETINA</t>
  </si>
  <si>
    <t>H358</t>
  </si>
  <si>
    <t>OTROS TRASTORNOS ESPECIFICADOS DE LA RETINA</t>
  </si>
  <si>
    <t>H359</t>
  </si>
  <si>
    <t>TRASTORNO DE LA RETINA, NO ESPECIFICADO</t>
  </si>
  <si>
    <t>H360*</t>
  </si>
  <si>
    <t>RETINOPATIA DIABETICA (E10-E14  CON CUARTO CARACTER COMUN .3)</t>
  </si>
  <si>
    <t>H368*</t>
  </si>
  <si>
    <t>OTROS TRASTORNOS DE LA RETINA EN ENFERMEDADES CLASIFICADAS EN OTRA PARTE</t>
  </si>
  <si>
    <t>H400</t>
  </si>
  <si>
    <t>SOSPECHA DE GLAUCOMA</t>
  </si>
  <si>
    <t>H401</t>
  </si>
  <si>
    <t>GLAUCOMA PRIMARIO DE ANGULO ABIERTO</t>
  </si>
  <si>
    <t>H402</t>
  </si>
  <si>
    <t>GLAUCOMA PRIMARIO DE ANGULO CERRADO</t>
  </si>
  <si>
    <t>H403</t>
  </si>
  <si>
    <t>GLAUCOMA SECUNDARIO A TRAUMATISMO OCULAR</t>
  </si>
  <si>
    <t>H404</t>
  </si>
  <si>
    <t>GLAUCOMA SECUNDARIO A INFLAMACION  OCULAR</t>
  </si>
  <si>
    <t>H405</t>
  </si>
  <si>
    <t>GLAUCOMA SECUNDARIO A OTROS TRASTORNOS DEL OJO</t>
  </si>
  <si>
    <t>H406</t>
  </si>
  <si>
    <t>GLAUCOMA SECUNDARIO A DROGAS</t>
  </si>
  <si>
    <t>H408</t>
  </si>
  <si>
    <t>OTROS GLAUCOMAS</t>
  </si>
  <si>
    <t>H409</t>
  </si>
  <si>
    <t>GLAUCOMA, NO ESPECIFICADO</t>
  </si>
  <si>
    <t>H420*</t>
  </si>
  <si>
    <t>GLAUCOMA EN ENFERMEDADES ENDOCRINAS, NUTRICIONALES Y METABOLICAS, CLASIFICADAS EN OTRA PARTE</t>
  </si>
  <si>
    <t>H428*</t>
  </si>
  <si>
    <t>GLAUCOMA EN OTRAS ENFERMEDADES CLASIFICADAS EN OTRA PARTE</t>
  </si>
  <si>
    <t>H430</t>
  </si>
  <si>
    <t>PROLAPSO DEL VITREO</t>
  </si>
  <si>
    <t>H431</t>
  </si>
  <si>
    <t>HEMORRAGIA DEL VITREO</t>
  </si>
  <si>
    <t>H432</t>
  </si>
  <si>
    <t>DEPOSITOS CRISTALINOS EN EL CUERPO VITREO</t>
  </si>
  <si>
    <t>H433</t>
  </si>
  <si>
    <t>OTRAS OPACIDADES VITREAS</t>
  </si>
  <si>
    <t>H438</t>
  </si>
  <si>
    <t>OTROS TRASTORNOS DEL CUERPO VITREO</t>
  </si>
  <si>
    <t>H439</t>
  </si>
  <si>
    <t>TRASTORNOS DEL CUERPO VITREO, NO ESPECIFICADO</t>
  </si>
  <si>
    <t>H440</t>
  </si>
  <si>
    <t>ENDOFTALMITIS PURULENTA</t>
  </si>
  <si>
    <t>H441</t>
  </si>
  <si>
    <t>OTRAS ENDOFTALMITIS</t>
  </si>
  <si>
    <t>H442</t>
  </si>
  <si>
    <t>MIOPIA DEGENERATIVA</t>
  </si>
  <si>
    <t>H443</t>
  </si>
  <si>
    <t>OTROS TRASTORNOS DEGENERATIVOS DEL GLOBO OCULAR</t>
  </si>
  <si>
    <t>H444</t>
  </si>
  <si>
    <t>HIPOTONIA OCULAR</t>
  </si>
  <si>
    <t>H445</t>
  </si>
  <si>
    <t>AFECCIONES DEGENERATIVAS DEL GLOBO OCULAR</t>
  </si>
  <si>
    <t>H446</t>
  </si>
  <si>
    <t>RETENCION INTRAOCULAR DE CUERPO EXTRAÑO MAGNETICO (ANTIGUO)</t>
  </si>
  <si>
    <t>H447</t>
  </si>
  <si>
    <t>RETENCION INTRAOCULAR DE CUERPO EXTRAÑO NO MAGNETICO (ANTIGUO)</t>
  </si>
  <si>
    <t>H448</t>
  </si>
  <si>
    <t>H449</t>
  </si>
  <si>
    <t>TRASTORNO DEL GLOBO OCULAR, NO ESPECIFICADO</t>
  </si>
  <si>
    <t>H450*</t>
  </si>
  <si>
    <t>HEMORRAGIA DEL VITREO EN ENFERMEDADES CLASIFICADAS EN OTRA PARTE</t>
  </si>
  <si>
    <t>H451*</t>
  </si>
  <si>
    <t>ENDOFTALMITIS EN ENFERNEDADES CLASIFICADAS EN OTRA PARTE</t>
  </si>
  <si>
    <t>H458*</t>
  </si>
  <si>
    <t>OTROS TRASTORNOS DEL CUERPO VITREO Y DEL GLOBO OCULAR EN ENFERMEDADES CLASIFICADAS EN OTRA PARTE</t>
  </si>
  <si>
    <t>H46</t>
  </si>
  <si>
    <t>NEURITIS OPTICA</t>
  </si>
  <si>
    <t>H470</t>
  </si>
  <si>
    <t>TRASTORNOS DEL NERVIO  OPTICO, NO CLASIFICADOS EN OTRA PARTE</t>
  </si>
  <si>
    <t>H471</t>
  </si>
  <si>
    <t>PAPILEDEMA, NO ESPECIFICADO</t>
  </si>
  <si>
    <t>H472</t>
  </si>
  <si>
    <t>ATROFIA OPTICA</t>
  </si>
  <si>
    <t>H473</t>
  </si>
  <si>
    <t>OTROS TRASTORNOS DEL DISCO OPTICO</t>
  </si>
  <si>
    <t>H474</t>
  </si>
  <si>
    <t>TRASTORNOS DEL QUIASMA OPTICO</t>
  </si>
  <si>
    <t>H475</t>
  </si>
  <si>
    <t>TRASTORNOS DE OTRAS VIAS OPTICAS</t>
  </si>
  <si>
    <t>H476</t>
  </si>
  <si>
    <t>TRASTORNOS DE LA CORTEZA VISUAL</t>
  </si>
  <si>
    <t>H477</t>
  </si>
  <si>
    <t>TRASTORNOS DE LAS VIAS OPTICAS, NO ESPECIFICADO</t>
  </si>
  <si>
    <t>H480*</t>
  </si>
  <si>
    <t>ATROFIA OPTICA EN ENFERMEDADES CLASIFICADAS EN OTRA PARTE</t>
  </si>
  <si>
    <t>H481*</t>
  </si>
  <si>
    <t>NEURITIS RETROBULBAR EN ENFERMEDADES CLASIFICADAS EN OTRA PARTE</t>
  </si>
  <si>
    <t>H488*</t>
  </si>
  <si>
    <t>OTROS TRASTORNOS DEL NERVIO OPTICO Y DE LAS VIAS OPTICAS EN ENFERMEDADES CLASIFICADAS EN OTRA PARTE</t>
  </si>
  <si>
    <t>H490</t>
  </si>
  <si>
    <t>PARALISIS DEL NERVIO MOTOR OCULAR COMUN [III PAR]</t>
  </si>
  <si>
    <t>H491</t>
  </si>
  <si>
    <t>PARALISIS DEL NERVIO PATETICO [IV PAR]</t>
  </si>
  <si>
    <t>H492</t>
  </si>
  <si>
    <t>PARALISIS DEL NERVIO MOTOR OCULAR EXTERNO  [VI PAR]</t>
  </si>
  <si>
    <t>H493</t>
  </si>
  <si>
    <t>OFTALMOPLEJIA TOTAL (EXTERNA)</t>
  </si>
  <si>
    <t>H494</t>
  </si>
  <si>
    <t>OFTALMOPLEJIA  EXTERNA PROGRESIVA</t>
  </si>
  <si>
    <t>H498</t>
  </si>
  <si>
    <t>OTROS ESTRABISMOS PARALITICOS</t>
  </si>
  <si>
    <t>H499</t>
  </si>
  <si>
    <t>ESTRABISMO PARALITICO, NO ESPECIFICADO</t>
  </si>
  <si>
    <t>H500</t>
  </si>
  <si>
    <t>H501</t>
  </si>
  <si>
    <t>H502</t>
  </si>
  <si>
    <t>ESTRABISMO VERTICAL</t>
  </si>
  <si>
    <t>H503</t>
  </si>
  <si>
    <t>H504</t>
  </si>
  <si>
    <t>OTRAS HETEROTROPIAS O LAS NO ESPECIFICADAS</t>
  </si>
  <si>
    <t>H505</t>
  </si>
  <si>
    <t>H506</t>
  </si>
  <si>
    <t>ESTRABISMO MECANICO</t>
  </si>
  <si>
    <t>H508</t>
  </si>
  <si>
    <t>OTROS ESTRABISMOS ESPECIFICADOS</t>
  </si>
  <si>
    <t>H509</t>
  </si>
  <si>
    <t>ESTRABISMO, NO ESPECIFICADO</t>
  </si>
  <si>
    <t>H510</t>
  </si>
  <si>
    <t>PARALISIS DE LA CONJUGACION DE LA MIRADA</t>
  </si>
  <si>
    <t>H511</t>
  </si>
  <si>
    <t>EXCESO E INSUFICIENCIA DE LA CONVERGENCIA OCULAR</t>
  </si>
  <si>
    <t>H512</t>
  </si>
  <si>
    <t>OFTALMOPLEJIA INTERNUCLEAR</t>
  </si>
  <si>
    <t>H518</t>
  </si>
  <si>
    <t>OTROS TRASTORNOS ESPECIFICADOS DE LOS MOVIMIENTOS BINOCULARES</t>
  </si>
  <si>
    <t>H519</t>
  </si>
  <si>
    <t>TRASTORNOS DEL MOVIMIENTO BINOCULAR, NO ESPECIFICADO</t>
  </si>
  <si>
    <t>H520</t>
  </si>
  <si>
    <t>H521</t>
  </si>
  <si>
    <t>H522</t>
  </si>
  <si>
    <t>H523</t>
  </si>
  <si>
    <t>H524</t>
  </si>
  <si>
    <t>PRESBICIA</t>
  </si>
  <si>
    <t>H525</t>
  </si>
  <si>
    <t>TRASTORNOS DE LA ACOMODACION</t>
  </si>
  <si>
    <t>H526</t>
  </si>
  <si>
    <t>OTROS TRASTORNOS DE LA REFRACCION</t>
  </si>
  <si>
    <t>H527</t>
  </si>
  <si>
    <t>TRASTORNO DE LA REFRACCION, NO ESPECIFICADO</t>
  </si>
  <si>
    <t>H530</t>
  </si>
  <si>
    <t>H531</t>
  </si>
  <si>
    <t>H532</t>
  </si>
  <si>
    <t>H533</t>
  </si>
  <si>
    <t>OTROS TRASTORNOS DE LA VISION BINOCULAR</t>
  </si>
  <si>
    <t>H534</t>
  </si>
  <si>
    <t>H535</t>
  </si>
  <si>
    <t>DEFICIENCIAS DE LA VISION CROMATICA</t>
  </si>
  <si>
    <t>H536</t>
  </si>
  <si>
    <t>H538</t>
  </si>
  <si>
    <t>H539</t>
  </si>
  <si>
    <t>ALTERACION VISUAL, NO ESPECIFICADA</t>
  </si>
  <si>
    <t>H540</t>
  </si>
  <si>
    <t>H541</t>
  </si>
  <si>
    <t>CEGUERA DE UN OJO, VISION SUBNORMAL DEL OTRO</t>
  </si>
  <si>
    <t>H542</t>
  </si>
  <si>
    <t>VISION SUBNORMAL DE AMBOS OJOS</t>
  </si>
  <si>
    <t>H543</t>
  </si>
  <si>
    <t>DISMINUCION INDETERMINADA DE LA AGUDEZA VISUAL EN AMBOS OJOS</t>
  </si>
  <si>
    <t>H544</t>
  </si>
  <si>
    <t>H545</t>
  </si>
  <si>
    <t>VISION SUBNORMAL DE UN OJO</t>
  </si>
  <si>
    <t>H546</t>
  </si>
  <si>
    <t>DISMINUCION INDETERMINADA DE LA AGUDEZA VISUAL DE UN OJO</t>
  </si>
  <si>
    <t>H547</t>
  </si>
  <si>
    <t>DISMINUCION DE LA AGUDEZA VISUAL, SIN ESPECIFICACION</t>
  </si>
  <si>
    <t>H55</t>
  </si>
  <si>
    <t>H570</t>
  </si>
  <si>
    <t>ANOMALIAS DE LA FUNCION PUPILAR</t>
  </si>
  <si>
    <t>H571</t>
  </si>
  <si>
    <t>DOLOR OCULAR</t>
  </si>
  <si>
    <t>H578</t>
  </si>
  <si>
    <t>OTROS TRASTORNOS ESPECIFICADOS DEL OJO Y SUS ANEXOS</t>
  </si>
  <si>
    <t>H579</t>
  </si>
  <si>
    <t>TRASTORNO DEL OJO Y SUS ANEXOS, NO ESPECIFICADO</t>
  </si>
  <si>
    <t>H580</t>
  </si>
  <si>
    <t>ANOMALIAS DE LA FUNCION PUPILAR EN ENFERMEDADES CLASIFICADAS EN OTRA PARTE*</t>
  </si>
  <si>
    <t>H581</t>
  </si>
  <si>
    <t>ALTERACIONES DE LA VISION EN ENFERMEDADES CLASIFICADAS EN OTRA PARTE*</t>
  </si>
  <si>
    <t>H588</t>
  </si>
  <si>
    <t>OTROS TRASTORNOS ESPECIFICADOS DEL OJO EN ENFERMEDADES CLASIFICADAS EN OTRA PARTE*</t>
  </si>
  <si>
    <t>H590</t>
  </si>
  <si>
    <t>SINDROME VITREO CONSECUTIVO A CIRUGIA DE CATARATA</t>
  </si>
  <si>
    <t>H598</t>
  </si>
  <si>
    <t>OTROS TRASTORNOS DEL OJO Y SUS ANEXOS, CONSECUTIVOS A PROCEDIMIENTOS</t>
  </si>
  <si>
    <t>H599</t>
  </si>
  <si>
    <t>TRASTORNO NO ESPECIFICADO DEL OJO Y SUS ANEXOS, CONSECUTIVO A PROCEDIMIENTOS</t>
  </si>
  <si>
    <t>H600</t>
  </si>
  <si>
    <t>ABSCESO DEL OIDO EXTERNO</t>
  </si>
  <si>
    <t>H601</t>
  </si>
  <si>
    <t>CELULITIS DEL OIDO EXTERNO</t>
  </si>
  <si>
    <t>H602</t>
  </si>
  <si>
    <t>OTITIS EXTERNA MALIGNA</t>
  </si>
  <si>
    <t>H603</t>
  </si>
  <si>
    <t>OTRAS OTITIS EXTERNAS INFECCIOSAS</t>
  </si>
  <si>
    <t>H604</t>
  </si>
  <si>
    <t>COLESTEATOMA DEL OIDO EXTERNO</t>
  </si>
  <si>
    <t>H605</t>
  </si>
  <si>
    <t>OTITIS EXTERNA AGUDA, NO INFECCIOSA</t>
  </si>
  <si>
    <t>H608</t>
  </si>
  <si>
    <t>OTRAS OTITIS EXTERNAS</t>
  </si>
  <si>
    <t>H609</t>
  </si>
  <si>
    <t>OTITIS EXTERNA, SIN OTRA ESPECIFICACION</t>
  </si>
  <si>
    <t>H610</t>
  </si>
  <si>
    <t>PERICONDRITIS DEL OIDO EXTERNO</t>
  </si>
  <si>
    <t>H611</t>
  </si>
  <si>
    <t>AFECCIONES NO INFECCIOSAS DEL PABELLON AUDITIVO</t>
  </si>
  <si>
    <t>H612</t>
  </si>
  <si>
    <t>CERUMEN IMPACTADO</t>
  </si>
  <si>
    <t>H613</t>
  </si>
  <si>
    <t>H618</t>
  </si>
  <si>
    <t>OTROS TRASTORNOS ESPECIFICADOS DEL OIDO EXTERNO</t>
  </si>
  <si>
    <t>H619</t>
  </si>
  <si>
    <t>TRASTORNO DEL OIDO EXTERNO, NO ESPECIFICADO</t>
  </si>
  <si>
    <t>H620</t>
  </si>
  <si>
    <t>OTITIS EXTERNA EN ENFERMEDADES BACTERIANAS CLASIFICADAS EN OTRA PARTE*</t>
  </si>
  <si>
    <t>H621*</t>
  </si>
  <si>
    <t>OTITIS EXTERNA EN ENFERMEDADES VIRALES CLASIFICADAS EN OTRA PARTE</t>
  </si>
  <si>
    <t>H622</t>
  </si>
  <si>
    <t>OTITIS EXTERNA EN MICOSIS*</t>
  </si>
  <si>
    <t>H623*</t>
  </si>
  <si>
    <t>OTITIS EXTERNA EN OTRAS ENFERMEDADES INFECCIOSAS Y PARASITARIAS CLASIFICADAS EN OTRA PATE</t>
  </si>
  <si>
    <t>H624*</t>
  </si>
  <si>
    <t>OTITIS EXTERNA EN OTRAS ENFERMEDADES  CLASIFICADAS EN OTRA PATE</t>
  </si>
  <si>
    <t>H628*</t>
  </si>
  <si>
    <t>OTROS TRASTORNOS DEL OIDO EXTERNO EN ENFERMEDADES CLASIFICADAS EN OTRA PARTE</t>
  </si>
  <si>
    <t>H650</t>
  </si>
  <si>
    <t>OTITIS MEDIA AGUDA SEROSA</t>
  </si>
  <si>
    <t>H651</t>
  </si>
  <si>
    <t>OTRA OTITIS MEDIA AGUDA, NO SUPURATIVA</t>
  </si>
  <si>
    <t>H652</t>
  </si>
  <si>
    <t>OTITIS MEDIA CRONICA SEROSA</t>
  </si>
  <si>
    <t>H653</t>
  </si>
  <si>
    <t>OTITIS MEDIA CRONICA MUCOIDE</t>
  </si>
  <si>
    <t>H654</t>
  </si>
  <si>
    <t>OTRAS OTITIS MEDIAS CRONICAS NO SUPURATIVAS</t>
  </si>
  <si>
    <t>H659</t>
  </si>
  <si>
    <t>OTITIS  MEDIA NO SUPURATIVA, SIN OTRA ESPECIFICACION</t>
  </si>
  <si>
    <t>H660</t>
  </si>
  <si>
    <t>OTITIS MEDIA SUPURATIVA AGUDA</t>
  </si>
  <si>
    <t>H661</t>
  </si>
  <si>
    <t>OTITIS MEDIA TUBOTIMPANICA SUPURATIVA CRONICA</t>
  </si>
  <si>
    <t>H662</t>
  </si>
  <si>
    <t>OTITIS MEDIA SUPURATIVA CRONICA ATICOANTRAL</t>
  </si>
  <si>
    <t>H663</t>
  </si>
  <si>
    <t>OTRAS OTITIS MEDIAS CRONICAS SUPURATIVAS</t>
  </si>
  <si>
    <t>H664</t>
  </si>
  <si>
    <t>OTITIS MEDIA SUPURATIVA, SIN OTRA ESPECIFICACION</t>
  </si>
  <si>
    <t>OTITIS MEDIA, NO ESPECIFICADA</t>
  </si>
  <si>
    <t>H670*</t>
  </si>
  <si>
    <t>OTITIS MEDIA EN ENFERMEDADES BACTERIANAS CLASIFICADAS EN OTRA PARTE</t>
  </si>
  <si>
    <t>H671*</t>
  </si>
  <si>
    <t>OTITIS MEDIA EN ENFERMEDADES VIRALES CLASIFICADAS EN OTRA PARTE</t>
  </si>
  <si>
    <t>H678*</t>
  </si>
  <si>
    <t>OTITIS MEDIA EN OTRAS ENFERMEDADES CLASIFICADAS EN OTRA PARTE</t>
  </si>
  <si>
    <t>H680</t>
  </si>
  <si>
    <t>SALPINGITIS EUSTAQUIANA</t>
  </si>
  <si>
    <t>H681</t>
  </si>
  <si>
    <t>OBSTRUCCION DE LA TROMPA DE EUSTAQUIO</t>
  </si>
  <si>
    <t>H690</t>
  </si>
  <si>
    <t>DISTENSION DE LA TROMPA DE EUSTAQUIO</t>
  </si>
  <si>
    <t>H698</t>
  </si>
  <si>
    <t>OTROS TRASTORNOS ESPECIFICADOS DE LA TROMPA DE EUSTAQUIO</t>
  </si>
  <si>
    <t>H699</t>
  </si>
  <si>
    <t>TRASTORNO DE LA TROMPA DE EUSTAQUIO, NO ESPECIFICADO</t>
  </si>
  <si>
    <t>H700</t>
  </si>
  <si>
    <t>H701</t>
  </si>
  <si>
    <t>MASTOIDITIS CRONICA</t>
  </si>
  <si>
    <t>H702</t>
  </si>
  <si>
    <t>PETROSITIS</t>
  </si>
  <si>
    <t>H708</t>
  </si>
  <si>
    <t>H709</t>
  </si>
  <si>
    <t>MASTOIDITIS, NO ESPECIFICADA</t>
  </si>
  <si>
    <t>H71</t>
  </si>
  <si>
    <t>COLESTEATOMA DEL OIDO MEDIO</t>
  </si>
  <si>
    <t>H720</t>
  </si>
  <si>
    <t>PERFORACION CENTRAL DE LA MEMBRANA TIMPANICA</t>
  </si>
  <si>
    <t>H721</t>
  </si>
  <si>
    <t>PERFORACION ATICA DE LA MEMBRANA TIMPANICA</t>
  </si>
  <si>
    <t>H722</t>
  </si>
  <si>
    <t>OTRAS PERFORACIONES MARGINALES DE LA MEMBRANA TIMPANICA</t>
  </si>
  <si>
    <t>H728</t>
  </si>
  <si>
    <t>OTRAS PERFORACIONES  DE LA MEMBRANA TIMPANICA</t>
  </si>
  <si>
    <t>H729</t>
  </si>
  <si>
    <t>PERFORACION DE LA MEMBRANA TIMPANICA, SIN OTRA ESPECIFICACION</t>
  </si>
  <si>
    <t>H730</t>
  </si>
  <si>
    <t>MIRINGITIS AGUDA</t>
  </si>
  <si>
    <t>H731</t>
  </si>
  <si>
    <t>MIRINGITIS CRONICA</t>
  </si>
  <si>
    <t>H738</t>
  </si>
  <si>
    <t>OTROS TRASTORNOS ESPECIFICADOS DE LA MEMBRANA TIMPANICA</t>
  </si>
  <si>
    <t>H739</t>
  </si>
  <si>
    <t>TRASTORNO DE LA MEMBRANA TIMPANICA, NO ESPECIFICADO</t>
  </si>
  <si>
    <t>H740</t>
  </si>
  <si>
    <t>H741</t>
  </si>
  <si>
    <t>ENFERMEDAD ADHESIVA DEL OIDO MEDIO</t>
  </si>
  <si>
    <t>H742</t>
  </si>
  <si>
    <t>DISCONTINUIDAD Y DISLOCACION DE LOS HUESECILLOS DEL OIDO</t>
  </si>
  <si>
    <t>H743</t>
  </si>
  <si>
    <t>OTRAS ANORMALIDADES ADQUIRIDAS DE LOS HUESECILLOS DEL OIDO</t>
  </si>
  <si>
    <t>H744</t>
  </si>
  <si>
    <t>POLIPO DEL OIDO MEDIO</t>
  </si>
  <si>
    <t>H748</t>
  </si>
  <si>
    <t>OTROS TRASTORNOS ESPECIFICADOS DEL OIDO MEDIO Y DE LA APOFISIS MASTOIDES</t>
  </si>
  <si>
    <t>H749</t>
  </si>
  <si>
    <t>TRASTORNO DEL OIDO MEDIO Y DE LA APOFISIS MASTOIDES, NO ESPECIFICADO</t>
  </si>
  <si>
    <t>H750*</t>
  </si>
  <si>
    <t>MASTOIDITIS EN ENFERMEDADES INFECCIOSAS Y PARASITARIAS CLASIFICADAS EN OTRA PARTE</t>
  </si>
  <si>
    <t>H758*</t>
  </si>
  <si>
    <t>OTROS TRASTORNOS ESPECIFICADOS DEL OIDO MEDIO Y DE LA APOFISIS MASTOIDES EN ENFERMEDADES CLASIFICADAS EN OTRA PARTE</t>
  </si>
  <si>
    <t>H800</t>
  </si>
  <si>
    <t>OTOSCLEROSIS QUE AFECTA LA VENTANA OVAL, NO OBLITERANTE</t>
  </si>
  <si>
    <t>H801</t>
  </si>
  <si>
    <t>OTOSCLEROSIS QUE AFECTA LA VENTANA OVAL, OBLITERANTE</t>
  </si>
  <si>
    <t>H802</t>
  </si>
  <si>
    <t>OSTOSCLEROSIS COCLEAR</t>
  </si>
  <si>
    <t>H808</t>
  </si>
  <si>
    <t>OTRAS OTOSCLEROSIS</t>
  </si>
  <si>
    <t>H809</t>
  </si>
  <si>
    <t>OTOSCLEROSIS, NO ESPECIFICADA</t>
  </si>
  <si>
    <t>H810</t>
  </si>
  <si>
    <t>ENFERMEDAD DE MENIERE</t>
  </si>
  <si>
    <t>H811</t>
  </si>
  <si>
    <t>VERTIGO PAROXISTICO BENIGNO</t>
  </si>
  <si>
    <t>H812</t>
  </si>
  <si>
    <t>NEURONITIS VESTIBULAR</t>
  </si>
  <si>
    <t>OTROS VERTIGOS PERIFERICOS</t>
  </si>
  <si>
    <t>H814</t>
  </si>
  <si>
    <t>H818</t>
  </si>
  <si>
    <t>OTROS TRASTORNOS DE LA FUNCION VESTIBULAR</t>
  </si>
  <si>
    <t>H819</t>
  </si>
  <si>
    <t>TRASTORNO DE LA FUNCION VESTIBULAR, NO ESPECIFICADO</t>
  </si>
  <si>
    <t>H82</t>
  </si>
  <si>
    <t>SINDROMES VERTIGINOSOS EN ENFERMEDADES CLASIFICADAS EN OTRA PARTE*</t>
  </si>
  <si>
    <t>H830</t>
  </si>
  <si>
    <t>LABERINTITIS</t>
  </si>
  <si>
    <t>H831</t>
  </si>
  <si>
    <t>FISTULA DEL LABERINTO</t>
  </si>
  <si>
    <t>H832</t>
  </si>
  <si>
    <t>DISFUNCION DEL LABERINTO</t>
  </si>
  <si>
    <t>H833</t>
  </si>
  <si>
    <t>EFECTOS DEL RUIDO SOBRE EL OIDO INTERNO</t>
  </si>
  <si>
    <t>H838</t>
  </si>
  <si>
    <t>OTROS TRASTORNOS ESPECIFICADOS DEL OIDO INTERNO</t>
  </si>
  <si>
    <t>H839</t>
  </si>
  <si>
    <t>TRASTORNO DEL OIDO INTERNO, NO ESPECIFICADO</t>
  </si>
  <si>
    <t>H900</t>
  </si>
  <si>
    <t>HIPOACUSIA CONDUCTIVA BILATERAL</t>
  </si>
  <si>
    <t>H901</t>
  </si>
  <si>
    <t>HIPOACUSIA CONDUCTIVA, UNILATERAL CON AUDICION IRRESTRICTA CONTRALATERAL</t>
  </si>
  <si>
    <t>H902</t>
  </si>
  <si>
    <t>HIPOACUSIA  CONDUCTIVA, SIN OTRA ESPECIFICACION</t>
  </si>
  <si>
    <t>H903</t>
  </si>
  <si>
    <t>HIPOACUSIA  NEUROSENSORIAL, BILATERAL</t>
  </si>
  <si>
    <t>H904</t>
  </si>
  <si>
    <t>HIPOACUSIA NEUROSENSORIAL, UNILATERAL CON AUDICION IRRESTRICTA CONTRALATERAL</t>
  </si>
  <si>
    <t>H905</t>
  </si>
  <si>
    <t>HIPOACUSIA  NEUROSENSORIAL, SIN OTRA ESPECIFICACION</t>
  </si>
  <si>
    <t>H906</t>
  </si>
  <si>
    <t>HIPOACUSIA  MIXTA CONDUCTIVA Y NEUROSENSORIAL, BILATERAL</t>
  </si>
  <si>
    <t>H907</t>
  </si>
  <si>
    <t>HIPOACUSIA  MIXTA CONDUCTIVA Y NEUROSENSORIAL, UNILATERAL CON AUDICION IRRESTRICTA CONTRALATERAL</t>
  </si>
  <si>
    <t>H908</t>
  </si>
  <si>
    <t>HIPOACUSIA  MIXTA CONDUCTIVA Y NEUROSENSORIAL, NO ESPECIFICADA</t>
  </si>
  <si>
    <t>H910</t>
  </si>
  <si>
    <t>HIPOACUSIA  OTOTOXICA</t>
  </si>
  <si>
    <t>H911</t>
  </si>
  <si>
    <t>PRESBIACUSIA</t>
  </si>
  <si>
    <t>H912</t>
  </si>
  <si>
    <t>HIPOACUSIA  SUBIDA IDIOPATICA</t>
  </si>
  <si>
    <t>H913</t>
  </si>
  <si>
    <t>SORDOMUDEZ, NO  CLASIFICADA EN OTRA PARTE</t>
  </si>
  <si>
    <t>H918</t>
  </si>
  <si>
    <t>OTRAS HIPOACUSIAS ESPECIFICADAS</t>
  </si>
  <si>
    <t>H919</t>
  </si>
  <si>
    <t>HIPOACUSIA, NO ESPECIFICADA</t>
  </si>
  <si>
    <t>H920</t>
  </si>
  <si>
    <t>OTALGIA</t>
  </si>
  <si>
    <t>H921</t>
  </si>
  <si>
    <t>OTORREA</t>
  </si>
  <si>
    <t>H922</t>
  </si>
  <si>
    <t>OTORRAGIA</t>
  </si>
  <si>
    <t>H930</t>
  </si>
  <si>
    <t>TRASTORNOS DEGENERATIVOS Y VASCULARES DEL OIDO</t>
  </si>
  <si>
    <t>H931</t>
  </si>
  <si>
    <t>TINNITUS</t>
  </si>
  <si>
    <t>H932</t>
  </si>
  <si>
    <t>OTRAS PERCEPCIONES AUDITIVAS ANORMALES</t>
  </si>
  <si>
    <t>H933</t>
  </si>
  <si>
    <t>TRASTORNOS DEL NERVIO AUDITIVO</t>
  </si>
  <si>
    <t>H938</t>
  </si>
  <si>
    <t>OTROS TRASTORNOS ESPECIFICADOS DEL OIDO</t>
  </si>
  <si>
    <t>H939</t>
  </si>
  <si>
    <t>TRASTORNO DEL OIDO, NO ESPECIFICADO</t>
  </si>
  <si>
    <t>H940*</t>
  </si>
  <si>
    <t>NEURITIS DEL NERVIO AUDITIVO EN ENFERMEDADES INFECCIOSAS Y PARASITARIAS CLASIFICADAS EN OTRA PARTE</t>
  </si>
  <si>
    <t>H948*</t>
  </si>
  <si>
    <t>OTROS TRASTORNOS DEL OIDO EN ENFERMEDADES CLASIFICADAS EN OTRA PARTE</t>
  </si>
  <si>
    <t>H950</t>
  </si>
  <si>
    <t>COLESTEATOMA RECURRENTE DE LA CAVIDAD RESULTANTE DE LA MASTOIDECTOMIA</t>
  </si>
  <si>
    <t>H951</t>
  </si>
  <si>
    <t>OTROS TRASTORNOS POSTERIORES A LA MASTOIDECTOMIA</t>
  </si>
  <si>
    <t>H958</t>
  </si>
  <si>
    <t>OTROS TRASTORNOS DEL OIDO Y DE LA APOFISIS MASTOIDES, CONSECUTIVOS A PROCEDIMIENTOS</t>
  </si>
  <si>
    <t>H959</t>
  </si>
  <si>
    <t>TRASTORNOS NO ESPECIFICADOS DEL OIDO Y DE LA APOFISIS MASTOIDES, CONSECUTIVOS A PROCEDIMIENTOS</t>
  </si>
  <si>
    <t>I00</t>
  </si>
  <si>
    <t>FIEBRE REUMATICA SIN MENCION DE COMPLICACION CARDIACA</t>
  </si>
  <si>
    <t>I010</t>
  </si>
  <si>
    <t>PERICARDITIS REUMATICA AGUDA</t>
  </si>
  <si>
    <t>I011</t>
  </si>
  <si>
    <t>ENDOCARDITIS REUMATICA AGUDA</t>
  </si>
  <si>
    <t>I012</t>
  </si>
  <si>
    <t>MIOCARDITIS REUMATICA AGUDA</t>
  </si>
  <si>
    <t>I018</t>
  </si>
  <si>
    <t>OTRAS ENFERMEDADES REUMATICAS AGUDAS DEL CORAZON</t>
  </si>
  <si>
    <t>I019</t>
  </si>
  <si>
    <t>ENFERMEDAD REUMATICA AGUDA DEL CORAZON, NO ESPECIFICADA</t>
  </si>
  <si>
    <t>I020</t>
  </si>
  <si>
    <t>COREA REUMATICA CON COMPLICACION CARDIACA</t>
  </si>
  <si>
    <t>I029</t>
  </si>
  <si>
    <t>COREA REUMATICA SIN MENCION DE COMPLICACION CARDIACA</t>
  </si>
  <si>
    <t>I050</t>
  </si>
  <si>
    <t>I051</t>
  </si>
  <si>
    <t>INSUFICIENCIA MITRAL REUMATICA</t>
  </si>
  <si>
    <t>I052</t>
  </si>
  <si>
    <t>I058</t>
  </si>
  <si>
    <t>OTRAS ENFERMEDADES DE LA VALVULA MITRAL</t>
  </si>
  <si>
    <t>I059</t>
  </si>
  <si>
    <t>ENFERMEDAD VALVULAR MITRAL, NO ESPECIFICADA</t>
  </si>
  <si>
    <t>I060</t>
  </si>
  <si>
    <t>ESTENOSIS AORTICA REUMATICA</t>
  </si>
  <si>
    <t>I061</t>
  </si>
  <si>
    <t>INSUFICIENCIA AORTICA REUMATICA</t>
  </si>
  <si>
    <t>I062</t>
  </si>
  <si>
    <t>INSUFICIENCIA AORTICA REUMATICA CON INSUFICIENCIA</t>
  </si>
  <si>
    <t>I068</t>
  </si>
  <si>
    <t>OTRAS ENFERMEDADES REUMATICAS DE LA VALVULA AORTICA</t>
  </si>
  <si>
    <t>I069</t>
  </si>
  <si>
    <t>ENFERMEDAD VALVULAR AORTICA REUMATICA, NO ESPECIFICADA</t>
  </si>
  <si>
    <t>I070</t>
  </si>
  <si>
    <t>ESTENOSIS TRICUSPIDE</t>
  </si>
  <si>
    <t>I071</t>
  </si>
  <si>
    <t>INSUFICIENCIA TRICUSPIDE</t>
  </si>
  <si>
    <t>I072</t>
  </si>
  <si>
    <t>ESTENOSIS E INSUFICIENCIA TRICUSPIDE</t>
  </si>
  <si>
    <t>I078</t>
  </si>
  <si>
    <t>OTRAS ENFERMEDADES DE LA VALVULA TRICUSPIDE</t>
  </si>
  <si>
    <t>I079</t>
  </si>
  <si>
    <t>ENFERMEDAD DE LA VALVULA TRICUSPIDE, NO ESPECIFICADA</t>
  </si>
  <si>
    <t>I080</t>
  </si>
  <si>
    <t>TRASTORNOS DE LAS VALVULAS MITRAL Y AORTICA</t>
  </si>
  <si>
    <t>I081</t>
  </si>
  <si>
    <t>TRASTORNOS DE LAS VALVULAS MITRAL Y TRICUSPIDE</t>
  </si>
  <si>
    <t>I082</t>
  </si>
  <si>
    <t>TRASTORNOS DE LAS VALVULAS AORTICA Y TRICUSPIDE</t>
  </si>
  <si>
    <t>I083</t>
  </si>
  <si>
    <t>TRASTORNOS COMBINADOS DE LAS VALVULAS MITRAL, TRICUSPIDE  Y AORTICA</t>
  </si>
  <si>
    <t>I088</t>
  </si>
  <si>
    <t>OTRAS ENFERMEDADES DE MULTIPLES VALVULAS</t>
  </si>
  <si>
    <t>I089</t>
  </si>
  <si>
    <t>ENFERMEDAD DE MULTIPLES VALVULAS, NO ESPECIFICADA</t>
  </si>
  <si>
    <t>I090</t>
  </si>
  <si>
    <t>MIOCARDITIS REUMATICA</t>
  </si>
  <si>
    <t>I091</t>
  </si>
  <si>
    <t>ENFERMEDADES  REUMATICAS DEL ENDOCARDIO, VALVULA NO ESPECIFICADA</t>
  </si>
  <si>
    <t>I092</t>
  </si>
  <si>
    <t>PERICARDITIS REUMATICA CRONICA</t>
  </si>
  <si>
    <t>I098</t>
  </si>
  <si>
    <t>OTRAS ENFERMEDADES REUMATICAS ESPECIFICADAS DEL CORAZON</t>
  </si>
  <si>
    <t>I099</t>
  </si>
  <si>
    <t>ENFERMEDAD REUMATICA DEL CORAZON, NO ESPECIFICADA</t>
  </si>
  <si>
    <t>I110</t>
  </si>
  <si>
    <t>ENFERMEDAD CARDIACA HIPERTENSIVA CON INSUFICIENCIA CARDIACA (CONGESTIVA)</t>
  </si>
  <si>
    <t>I119</t>
  </si>
  <si>
    <t>ENFERMEDAD CARDIACA HIPERTENSIVA SIN INSUFICIENCIA CARDIACA (CONGESTIVA)</t>
  </si>
  <si>
    <t>I120</t>
  </si>
  <si>
    <t>ENFERMEDAD RENAL HIPERTENSIVA CON INSUFICIENCIA RENAL</t>
  </si>
  <si>
    <t>I129</t>
  </si>
  <si>
    <t>ENFERMEDAD RENAL HIPERTENSIVA SIN INSUFICIENCIA RENAL</t>
  </si>
  <si>
    <t>I130</t>
  </si>
  <si>
    <t>ENFERMEDAD CARDIORRENAL HIPERTENSIVA CON INSUFICIENCIA CARDIACA (CONGESTIVA)</t>
  </si>
  <si>
    <t>I131</t>
  </si>
  <si>
    <t>ENFERMEDAD CARDIORRENAL HIPERTENSIVA CON INSUFICIENCIA RENAL</t>
  </si>
  <si>
    <t>I132</t>
  </si>
  <si>
    <t>ENFERMEDAD CARDIORRENAL HIPERTENSIVA CON INSUFICIENCIA CARDIACA (CONGESTIVA) E INSUFICIENCIA RENAL</t>
  </si>
  <si>
    <t>I139</t>
  </si>
  <si>
    <t>ENFERMEDAD CARDIORRENAL HIPERTENSIVA, NO ESPECIFICADA</t>
  </si>
  <si>
    <t>I150</t>
  </si>
  <si>
    <t>HIPERTENSION RENOVASCULAR</t>
  </si>
  <si>
    <t>I151</t>
  </si>
  <si>
    <t>HIPERTENSION SECUNDARIA A OTROS TRASTORNOS RENALES</t>
  </si>
  <si>
    <t>I152</t>
  </si>
  <si>
    <t>HIPERTENSION SECUNDARIA A TRASTORNOS ENDOCRINOS</t>
  </si>
  <si>
    <t>I158</t>
  </si>
  <si>
    <t>OTROS TIPOS DE HIPERTENSION SECUNDARIA</t>
  </si>
  <si>
    <t>I159</t>
  </si>
  <si>
    <t>HIPERTENSION SECUNDARIA, NO ESPECIFICADA</t>
  </si>
  <si>
    <t>I200</t>
  </si>
  <si>
    <t>ANGINA INESTABLE</t>
  </si>
  <si>
    <t>I201</t>
  </si>
  <si>
    <t>ANGINA DE PECHO CON ESPASMO DOCUMENTADO</t>
  </si>
  <si>
    <t>I208</t>
  </si>
  <si>
    <t>OTRAS FORMAS ESPECIFICADAS DE ANGINA DE PECHO</t>
  </si>
  <si>
    <t>I209</t>
  </si>
  <si>
    <t>ANGINA DE PECHO, NO ESPECIFICADA</t>
  </si>
  <si>
    <t>I210</t>
  </si>
  <si>
    <t>INFARTO TRANSMURAL AGUDO DEL MIOCARDIO DE LA PARED ANTERIOR</t>
  </si>
  <si>
    <t>I211</t>
  </si>
  <si>
    <t>INFARTO TRANSMURAL AGUDO DEL MIOCARDIO DE LA PARED INFERIOR</t>
  </si>
  <si>
    <t>I212</t>
  </si>
  <si>
    <t>INFARTO AGUDO TRANSMURAL DEL MIOCARDIO DE OTROS SITIOS</t>
  </si>
  <si>
    <t>I213</t>
  </si>
  <si>
    <t>INFARTO TRANSMURAL AGUDO DEL MIOCARDIO, DE SITIO NO ESPECIFICADO</t>
  </si>
  <si>
    <t>I214</t>
  </si>
  <si>
    <t>INFARTO SUBENDOCARDICO AGUDO DEL MIOCARDIO</t>
  </si>
  <si>
    <t>I219</t>
  </si>
  <si>
    <t>INFARTO AGUDO DEL MIOCARDIO, SIN OTRA ESPECIFICACION</t>
  </si>
  <si>
    <t>I220</t>
  </si>
  <si>
    <t>INFARTO SUBSECUENTE DEL MIOCARDIO DE LA PARED ANTERIOR</t>
  </si>
  <si>
    <t>I221</t>
  </si>
  <si>
    <t>INFARTO SUBSECUENTE DEL MIOCARDIO DE LA PARED INFERIOR</t>
  </si>
  <si>
    <t>I228</t>
  </si>
  <si>
    <t>INFARTO SUBSECUENTE DEL MIOCARDIO DE OTROS SITIOS</t>
  </si>
  <si>
    <t>I229</t>
  </si>
  <si>
    <t>INFARTO SUBSECUENTE DEL MIOCARDIO DE PARTE NO ESPECIFICADA</t>
  </si>
  <si>
    <t>I230</t>
  </si>
  <si>
    <t>HEMOPERICARDIO COMO COMPLICACION PRESENTE POSTERIOR AL INFARTO AGUDO DEL MIOCARDIO</t>
  </si>
  <si>
    <t>I231</t>
  </si>
  <si>
    <t>DEFECTO DEL TABIQUE AURICULAR COMO COMPLICACION PRESENTE POSTERIOR AL INFARTO DEL MIOCARDIO</t>
  </si>
  <si>
    <t>I232</t>
  </si>
  <si>
    <t>DEFECTO DEL TABIQUE VENTRICULAR COMO COMPLICACION PRESENTE POSTERIOR AL INFARTO DEL MIOCARDIO</t>
  </si>
  <si>
    <t>I233</t>
  </si>
  <si>
    <t>RUPTURA DE LA PARED CARDIACA SIN HEMOPERICARDIO COMO COMPILACION PRESENTE POSTERIOR AL INFARTO AGUDO DEL MIOCARDIO</t>
  </si>
  <si>
    <t>I234</t>
  </si>
  <si>
    <t>RUPTURA DE LAS CUERDAS TENDINOSAS COMO COMPLICACION PRESENTE POSTERIOR AL INFARTO AGUDO DEL MIOCARDIO</t>
  </si>
  <si>
    <t>I235</t>
  </si>
  <si>
    <t>RUPTURA DE MUSCULO PAPILAR COMO COMPLICACION PRESENTE POSTERIOR AL INFARTO AGUDO DEL MIOCARDIO</t>
  </si>
  <si>
    <t>I236</t>
  </si>
  <si>
    <t>TROMBOSIS DE LA AURICULA, APENDICE AURICULAR Y VENTRICULO COMO COMPLICACION PRESENTE POSTERIOR AL INFARTO AGUDO DEL MIOCARDIO</t>
  </si>
  <si>
    <t>I238</t>
  </si>
  <si>
    <t>OTRAS COMPLICACIONES PRESENTES POSTERIORES AL INFARTO AGUDO DEL MIOCARDIO</t>
  </si>
  <si>
    <t>I240</t>
  </si>
  <si>
    <t>TROMBOSIS CORONARIA QUE NO RESULTA EN INFARTO DEL MIOCARDIO</t>
  </si>
  <si>
    <t>I241</t>
  </si>
  <si>
    <t>SINDROME DE DRESSLER</t>
  </si>
  <si>
    <t>I248</t>
  </si>
  <si>
    <t>OTRAS FORMAS DE ENFERMEDAD ISQUEMICA AGUDA DEL CORAZON</t>
  </si>
  <si>
    <t>I249</t>
  </si>
  <si>
    <t>ENFERMEDAD ISQUEMICA AGUDA DEL CORAZON, NO ESPECIFICADA</t>
  </si>
  <si>
    <t>I250</t>
  </si>
  <si>
    <t>ENFERMEDAD CARDIOVASCULAR ATEROSCLEROTICA, ASI DESCRITA</t>
  </si>
  <si>
    <t>I251</t>
  </si>
  <si>
    <t>ENFERMEDAD ATEROSCLEROTICA DEL CORAZON</t>
  </si>
  <si>
    <t>I252</t>
  </si>
  <si>
    <t>I253</t>
  </si>
  <si>
    <t>ANEURISMA CARDIACO</t>
  </si>
  <si>
    <t>I254</t>
  </si>
  <si>
    <t>ANEURISMA DE ARTERIA CORONARIA</t>
  </si>
  <si>
    <t>I255</t>
  </si>
  <si>
    <t>CARDIOMIOPATIA ISQUEMICA</t>
  </si>
  <si>
    <t>I256</t>
  </si>
  <si>
    <t>ISQUEMIA SILENTE DEL MIOCARDIO</t>
  </si>
  <si>
    <t>I258</t>
  </si>
  <si>
    <t>OTRAS FORMAS DE ENFERMEDAD ISQUEMICA CRONICA DEL CORAZON</t>
  </si>
  <si>
    <t>I259</t>
  </si>
  <si>
    <t>ENFERMEDAD ISQUEMIA CRONICA DEL CORAZON, NO ESPECIFICADA</t>
  </si>
  <si>
    <t>I260</t>
  </si>
  <si>
    <t>EMBOLIA PULMONAR CON MENCION DE CORAZON PULMONAR AGUDO</t>
  </si>
  <si>
    <t>I269</t>
  </si>
  <si>
    <t>EMBOLIA PULMONAR SIN MENCION DE CORAZON PULMONAR AGUDO</t>
  </si>
  <si>
    <t>I270</t>
  </si>
  <si>
    <t>HIPERTENSION PULMONAR PRIMARIA</t>
  </si>
  <si>
    <t>I271</t>
  </si>
  <si>
    <t>ENFERMEDAD CIFOSCOLIOTICA DEL CORAZON</t>
  </si>
  <si>
    <t>I278</t>
  </si>
  <si>
    <t>OTRAS ENFERMEDADES CARDIOPULMONARES ESPECIFICADAS</t>
  </si>
  <si>
    <t>I279</t>
  </si>
  <si>
    <t>ENFERMEDAD PULMONAR DEL CORAZON, NO ESPECIFICADA</t>
  </si>
  <si>
    <t>I280</t>
  </si>
  <si>
    <t>FISTULA ARTERIOVENOSA DE LOS VASOS PULMONARES</t>
  </si>
  <si>
    <t>I281</t>
  </si>
  <si>
    <t>I288</t>
  </si>
  <si>
    <t>OTRAS ENFERMEDADES ESPECIFICADAS DE LOS VASOS PULMONARES</t>
  </si>
  <si>
    <t>I289</t>
  </si>
  <si>
    <t>ENFERMEDAD DE LOS VASOS PULMONARES, NO ESPECIFICADA</t>
  </si>
  <si>
    <t>I300</t>
  </si>
  <si>
    <t>PERICARDITIS IDIOPATICA AGUDA INESPECIFICA</t>
  </si>
  <si>
    <t>I301</t>
  </si>
  <si>
    <t>PERICARDITIS INFECCIOSA</t>
  </si>
  <si>
    <t>I308</t>
  </si>
  <si>
    <t>OTRAS FORMAS DE PERICARDITIS AGUDA</t>
  </si>
  <si>
    <t>I309</t>
  </si>
  <si>
    <t>PERICARDITIS AGUDA, NO ESPECIFICADA</t>
  </si>
  <si>
    <t>I310</t>
  </si>
  <si>
    <t>PERICARDITIS CRONICA ADHESIVA</t>
  </si>
  <si>
    <t>I311</t>
  </si>
  <si>
    <t>PERICARDITIS CONSTRICTIVA CRONICA</t>
  </si>
  <si>
    <t>I312</t>
  </si>
  <si>
    <t>HEMOPERICARDIO, NO CLASIFICADO EN OTRA PARTE</t>
  </si>
  <si>
    <t>I313</t>
  </si>
  <si>
    <t>DERRAME PERICARDICO (NO INFLAMATORIO)</t>
  </si>
  <si>
    <t>I318</t>
  </si>
  <si>
    <t>OTRAS ENFERMEDADES ESPECIFICADAS DEL PERICARDIO</t>
  </si>
  <si>
    <t>I319</t>
  </si>
  <si>
    <t>ENFERMEDAD DEL PERICARDIO, NO ESPECIFICADA</t>
  </si>
  <si>
    <t>I320*</t>
  </si>
  <si>
    <t>PERICARDITIS EN ENFERMEDADES BACTERIANAS CLASIFICADAS EN OTRA PARTE</t>
  </si>
  <si>
    <t>I321*</t>
  </si>
  <si>
    <t>PERICARDITIS EN OTRAS ENFERMEDADES INFECCIOSAS Y PARASITARIAS CLASIFICADAS EN OTRA PARTE</t>
  </si>
  <si>
    <t>I328*</t>
  </si>
  <si>
    <t>PERICARDITIS EN OTRAS ENFERMEDADES CLASIFICADAS EN OTRA PARTE</t>
  </si>
  <si>
    <t>I330</t>
  </si>
  <si>
    <t>ENDOCARDITIS INFECCIOSA AGUDA Y SUBAGUDA</t>
  </si>
  <si>
    <t>I339</t>
  </si>
  <si>
    <t>ENDOCARDITIS AGUDA, NO ESPECIFICADA</t>
  </si>
  <si>
    <t>I340</t>
  </si>
  <si>
    <t>INSUFICIENCIA (DE LA VALVULA) MITRAL</t>
  </si>
  <si>
    <t>I341</t>
  </si>
  <si>
    <t>PROLAPSO (DE LA VALVULA) MITRAL</t>
  </si>
  <si>
    <t>I342</t>
  </si>
  <si>
    <t>ESTENOSIS (DE LA VALVULA) MITRAL, NO REUMATICA</t>
  </si>
  <si>
    <t>I348</t>
  </si>
  <si>
    <t>OTROS TRASTORNOS NO REUMATICOS DE LA VALVULA MITRAL</t>
  </si>
  <si>
    <t>I349</t>
  </si>
  <si>
    <t>TRASTORNO MITRAL NO REUMATICO, NO ESPECIFICADO</t>
  </si>
  <si>
    <t>I350</t>
  </si>
  <si>
    <t>ESTENOSIS (DE LA VALVULA) AORTICA</t>
  </si>
  <si>
    <t>I351</t>
  </si>
  <si>
    <t>INSUFICIENCIA (DE LA VALVULA) AORTICA</t>
  </si>
  <si>
    <t>I352</t>
  </si>
  <si>
    <t>ESTENOSIS (DE LA VALVULA) AORTICA CON INSUFICIENCIA</t>
  </si>
  <si>
    <t>I358</t>
  </si>
  <si>
    <t>OTROS TRASTORNOS DE LA VALVULA AORTICA</t>
  </si>
  <si>
    <t>I359</t>
  </si>
  <si>
    <t>TRASTORNO DE LA VALVULA AORTICA, NO ESPECIFICADO</t>
  </si>
  <si>
    <t>I360</t>
  </si>
  <si>
    <t>ESTENOSIS NO REUMATICA (DE LA VALVULA) TRICUSPIDE)</t>
  </si>
  <si>
    <t>I361</t>
  </si>
  <si>
    <t>INSUFICIENCIA NO REUMATICA (DE LA VALVULA) TRICUSPIDE</t>
  </si>
  <si>
    <t>I362</t>
  </si>
  <si>
    <t>ESTENOSIS CON INSUFICIENCIA NO REUMATICA (DE LA VALVULA) TRICUSPIDE</t>
  </si>
  <si>
    <t>I368</t>
  </si>
  <si>
    <t>OTROS TRASTORNOS NO REUMATICOS DE LA VALVULA TRICUSPIDE</t>
  </si>
  <si>
    <t>I369</t>
  </si>
  <si>
    <t>TRASTORNO NO REUMATICO DE LA VALVULA TRICUSPIDE, NO ESPECIFICADO</t>
  </si>
  <si>
    <t>I370</t>
  </si>
  <si>
    <t>ESTENOSIS DE LA VALVULA PULMONAR</t>
  </si>
  <si>
    <t>I371</t>
  </si>
  <si>
    <t>INSUFICIENCIA DE LA VALVULA PULMONAR</t>
  </si>
  <si>
    <t>I372</t>
  </si>
  <si>
    <t>ESTENOSIS DE LA VALVULA PULMONAR CON INSUFICIENCIA</t>
  </si>
  <si>
    <t>I378</t>
  </si>
  <si>
    <t>OTROS TRASTORNOS DE LA VALVULA PULMONAR</t>
  </si>
  <si>
    <t>I379</t>
  </si>
  <si>
    <t>TRASTORNO DE LA VALVULA PULMONAR, NO ESPECIFICADO</t>
  </si>
  <si>
    <t>I38</t>
  </si>
  <si>
    <t>ENDOCARDITIS, VALVULA NO ESPECIFICADA</t>
  </si>
  <si>
    <t>I390*</t>
  </si>
  <si>
    <t>TRASTORNOS DE LA VALVULA MITRAL EN ENFERMEDADES CLASIFICADAS EN OTRA PARTE</t>
  </si>
  <si>
    <t>I391*</t>
  </si>
  <si>
    <t>TRASTORNOS DE LA VALVULA AORTICA EN ENFERMEDADES CLASIFICADAS EN OTRA PARTE</t>
  </si>
  <si>
    <t>I392*</t>
  </si>
  <si>
    <t>TRASTORNOS DE LA VALVULA TRICUSPIDE EN ENFERMEDADES CLASIFICADAS EN OTRA PARTE</t>
  </si>
  <si>
    <t>I393*</t>
  </si>
  <si>
    <t>TRASTORNOS DE LA VALVULA PULMONAR EN ENFERMEDADES CLASIFICADAS EN OTRA PARTE</t>
  </si>
  <si>
    <t>I394*</t>
  </si>
  <si>
    <t>TRASTORNOS DE LA VALVULARES MULTIPLES EN ENFERMEDADES CLASIFICADAS EN OTRA PARTE</t>
  </si>
  <si>
    <t>I398*</t>
  </si>
  <si>
    <t>ENDOCARDITIS,  VALVULA NO ESPECIFICADA, EN ENFERMEDADES CLASIFICADAS EN OTRA PARTE</t>
  </si>
  <si>
    <t>I400</t>
  </si>
  <si>
    <t>MIOCARDITIS INFECCIOSA</t>
  </si>
  <si>
    <t>I401</t>
  </si>
  <si>
    <t>MIOCARDITIS AISLADA</t>
  </si>
  <si>
    <t>I408</t>
  </si>
  <si>
    <t>OTRAS MIOCARDITIS AGUDAS</t>
  </si>
  <si>
    <t>I409</t>
  </si>
  <si>
    <t>MIOCARDITIS AGUDA, NO ESPECIFICADA</t>
  </si>
  <si>
    <t>I410*</t>
  </si>
  <si>
    <t>MIOCARDITIS EN ENFERMEDADES BACTERIANAS CLASIFICADAS EN OTRA PARTE</t>
  </si>
  <si>
    <t>I411*</t>
  </si>
  <si>
    <t>MIOCARDITIS EN ENFERMEDADES VIRALES CLASIFICADAS EN OTRA PARTE</t>
  </si>
  <si>
    <t>I412*</t>
  </si>
  <si>
    <t>MIOCARDITIS EN OTRAS ENFERMEDADES INFECCIOSAS Y PARASITARIAS CLASIFICADAS EN OTRA PARTE</t>
  </si>
  <si>
    <t>I418*</t>
  </si>
  <si>
    <t>MIOCARDITIS EN OTRAS ENFERMEDADES CLASIFICADAS EN OTRA PARTE</t>
  </si>
  <si>
    <t>I420</t>
  </si>
  <si>
    <t>CARDIOMIOPATIA DILATADA</t>
  </si>
  <si>
    <t>I421</t>
  </si>
  <si>
    <t>CARDIOMIOPATIA  HIPERTROFICA OBSTRUCTIVA</t>
  </si>
  <si>
    <t>I422</t>
  </si>
  <si>
    <t>OTRAS CARDIOMIOPATIA  HIPERTROFICAS</t>
  </si>
  <si>
    <t>I423</t>
  </si>
  <si>
    <t>ENFERMEDAD ENDOMIOCARDICA (EOSINOFILICA)</t>
  </si>
  <si>
    <t>I424</t>
  </si>
  <si>
    <t>FIBROELASTOSIS ENDOCARDICA</t>
  </si>
  <si>
    <t>I425</t>
  </si>
  <si>
    <t>OTRAS CARDIOMIOPATIAS RESTRICTIVAS</t>
  </si>
  <si>
    <t>I426</t>
  </si>
  <si>
    <t>CARDIOMIOPATIA ALCOHOLICA</t>
  </si>
  <si>
    <t>I427</t>
  </si>
  <si>
    <t>CARDIOMIOPATIA DEBIDA A DROGAS Y A OTROS AGENTES EXTERNOS</t>
  </si>
  <si>
    <t>I428</t>
  </si>
  <si>
    <t>OTRAS CARDIOMIOPATIA</t>
  </si>
  <si>
    <t>I429</t>
  </si>
  <si>
    <t>CARDIOMIOPATIA, NO ESPECIFICADA</t>
  </si>
  <si>
    <t>I430*</t>
  </si>
  <si>
    <t>CARDIOMIOPATIA EN ENFERMEDADES INFECCIOSAS Y PARASITARIAS CLASIFICADAS EN OTRA PARTE</t>
  </si>
  <si>
    <t>I431*</t>
  </si>
  <si>
    <t>CARDIOMIOPATIA EN ENFERMEDADES METABOLICAS</t>
  </si>
  <si>
    <t>I432*</t>
  </si>
  <si>
    <t>CARDIOMIOPATIA EN ENFERMEDADES NUTRICIONALES</t>
  </si>
  <si>
    <t>I438*</t>
  </si>
  <si>
    <t>CARDIOMIOPATIA EN OTRAS ENFERMEDADES CLASIFICADAS EN OTRA PARTE</t>
  </si>
  <si>
    <t>I440</t>
  </si>
  <si>
    <t>BLOQUEO AURICULOVENTRICULAR DE PRIMER GRADO</t>
  </si>
  <si>
    <t>I441</t>
  </si>
  <si>
    <t>BLOQUEO AURICULOVENTRICULAR DE SEGUNDO GRADO</t>
  </si>
  <si>
    <t>I442</t>
  </si>
  <si>
    <t>I443</t>
  </si>
  <si>
    <t>OTROS TIPOS DE BLOQUEO AURICULOVENTRICULAR  Y LOS NO ESPECIFICADOS</t>
  </si>
  <si>
    <t>I444</t>
  </si>
  <si>
    <t>BLOQUEO FASCICULAR ANTERIOR IZQUIERDO</t>
  </si>
  <si>
    <t>I445</t>
  </si>
  <si>
    <t>BLOQUEO FASCICULAR POSTERIOR IZQUIERDO</t>
  </si>
  <si>
    <t>I446</t>
  </si>
  <si>
    <t>OTROS TIPOS DE BLOQUEO FASCICULAR  Y LOS NO ESPECIFICADOS</t>
  </si>
  <si>
    <t>I447</t>
  </si>
  <si>
    <t>BLOQUEO DE RAMA IZQUIERDA DEL HAZ, SIN OTRA ESPECIFICACION</t>
  </si>
  <si>
    <t>I450</t>
  </si>
  <si>
    <t>BLOQUEO FASCICULAR DERECHO</t>
  </si>
  <si>
    <t>I451</t>
  </si>
  <si>
    <t>OTROS TIPOS DE BLOQUEO DE RAMA DERECHA DEL HAZ Y LOS NO ESPECIFICADOS</t>
  </si>
  <si>
    <t>I452</t>
  </si>
  <si>
    <t>BLOQUEO BIFASCICULAR</t>
  </si>
  <si>
    <t>I453</t>
  </si>
  <si>
    <t>BLOQUEO TRIFASCICULAR</t>
  </si>
  <si>
    <t>I454</t>
  </si>
  <si>
    <t>BLOQUEO INTRAVENTRICULAR NO ESPECIFICADO</t>
  </si>
  <si>
    <t>I455</t>
  </si>
  <si>
    <t>OTROS TIPOS ESPECIFICADOS DE BLOQUEO DEL CORAZON</t>
  </si>
  <si>
    <t>I456</t>
  </si>
  <si>
    <t>SINDROME DE PREEXCITACION</t>
  </si>
  <si>
    <t>I458</t>
  </si>
  <si>
    <t>OTROS TRASTORNOS ESPECIFICADOS DE LA CONDUCCION</t>
  </si>
  <si>
    <t>I459</t>
  </si>
  <si>
    <t>TRASTORNO DE LA CONDUCCION, NO ESPECIFICADO</t>
  </si>
  <si>
    <t>I460</t>
  </si>
  <si>
    <t>PARO CARDIACO CON RESUCITACION EXITOSA</t>
  </si>
  <si>
    <t>I461</t>
  </si>
  <si>
    <t>MUERTE CARDIACA SUBITA, ASI DESCRITA</t>
  </si>
  <si>
    <t>I469</t>
  </si>
  <si>
    <t>PARO CARDIACO, NO ESPECIFICADO</t>
  </si>
  <si>
    <t>I470</t>
  </si>
  <si>
    <t>ARRITMIA POR REENTRADA VENTRICULAR</t>
  </si>
  <si>
    <t>I471</t>
  </si>
  <si>
    <t>TAQUICARDIA SUPRAVENTRICULAR</t>
  </si>
  <si>
    <t>I472</t>
  </si>
  <si>
    <t>TAQUICARDIA VENTRICULAR</t>
  </si>
  <si>
    <t>I479</t>
  </si>
  <si>
    <t>TAQUICARDIA PAROXISTICA, NO ESPECIFICADA</t>
  </si>
  <si>
    <t>I48</t>
  </si>
  <si>
    <t>FIBRILACION Y ALETEO AURICULAR</t>
  </si>
  <si>
    <t>I490</t>
  </si>
  <si>
    <t>FIBRILACION Y ALETEO VENTRICULAR</t>
  </si>
  <si>
    <t>I491</t>
  </si>
  <si>
    <t>DESPOLARIZACION AURICULAR PREMATURA</t>
  </si>
  <si>
    <t>I492</t>
  </si>
  <si>
    <t>DESPOLARIZACION PREMATURA NODAL</t>
  </si>
  <si>
    <t>I493</t>
  </si>
  <si>
    <t>DESPOLARIZACION VENTRICULAR PREMATURA</t>
  </si>
  <si>
    <t>I494</t>
  </si>
  <si>
    <t>OTROS TIPOS DE DESPOLARIZACION PREMATURA Y LOS NO ESPECIFICADOS</t>
  </si>
  <si>
    <t>I495</t>
  </si>
  <si>
    <t>SINDROME DEL SENO ENFERMO</t>
  </si>
  <si>
    <t>I498</t>
  </si>
  <si>
    <t>OTRAS ARRITMIAS CARDIACAS ESPECIFICADAS</t>
  </si>
  <si>
    <t>I499</t>
  </si>
  <si>
    <t>ARRITMIA CARDIACA, NO ESPECIFICADA</t>
  </si>
  <si>
    <t>I500</t>
  </si>
  <si>
    <t>INSUFICIENCIA CARDIACA CONGESTIVA</t>
  </si>
  <si>
    <t>I501</t>
  </si>
  <si>
    <t>INSUFICIENCIA VENTRICULAR IZQUIERDA</t>
  </si>
  <si>
    <t>I509</t>
  </si>
  <si>
    <t>INSUFICIENCIA CARDIACA, NO ESPECIFICADA</t>
  </si>
  <si>
    <t>I510</t>
  </si>
  <si>
    <t>DEFECTO DEL TABIQUE CARDIACO, ADQUIRIDO</t>
  </si>
  <si>
    <t>I511</t>
  </si>
  <si>
    <t>RUPTURA DE CUERDA TENDINOSA, NO CLASIFICADA EN OTRA PARTE</t>
  </si>
  <si>
    <t>I512</t>
  </si>
  <si>
    <t>RUPTURA DEL MUSCULO PAPILAR, NO CLASIFICADA EN OTRA PARTE</t>
  </si>
  <si>
    <t>I513</t>
  </si>
  <si>
    <t>TROMBOSIS INTRACARDIACA, NO CLASIFICADA EN OTRA PARTE</t>
  </si>
  <si>
    <t>I514</t>
  </si>
  <si>
    <t>MIOCARDITIS, NO ESPECIFICADA</t>
  </si>
  <si>
    <t>I515</t>
  </si>
  <si>
    <t>DEGENERACION MIOCARDICA</t>
  </si>
  <si>
    <t>I516</t>
  </si>
  <si>
    <t>ENFERMEDAD CARDIOVASCULAR, NO ESPECIFICADA</t>
  </si>
  <si>
    <t>I517</t>
  </si>
  <si>
    <t>I518</t>
  </si>
  <si>
    <t>OTRAS ENFERMEDADES CARDIACAS MAL DEFINIDAS</t>
  </si>
  <si>
    <t>I519</t>
  </si>
  <si>
    <t>ENFERMEDAD CARDIACA, NO ESPECIFICADA</t>
  </si>
  <si>
    <t>I520*</t>
  </si>
  <si>
    <t>OTROS TRASTORNOS CARDIACOS EN ENFERMEDADES BACTERIANAS CLASIFICADAS EN OTRA PARTE</t>
  </si>
  <si>
    <t>I521*</t>
  </si>
  <si>
    <t>OTROS TRASTORNOS CARDIACOS EN OTRAS ENFERMEDADES INFECCIOSAS Y PARASITARIAS CLASIFICADAS EN OTRA PARTE</t>
  </si>
  <si>
    <t>I528*</t>
  </si>
  <si>
    <t>OTROS TRASTORNOS CARDIACOS EN OTRAS ENFERMEDADES CLASIFICADAS EN OTRA PARTE</t>
  </si>
  <si>
    <t>I600</t>
  </si>
  <si>
    <t>HEMORRAGIA SUBARACNOIDEA DE SIFON Y BIFURCACION CAROTIDEA</t>
  </si>
  <si>
    <t>I601</t>
  </si>
  <si>
    <t>HEMORRAGIA SUBARACNOIDEA DE ARTERIA CEREBRAL MEDIA</t>
  </si>
  <si>
    <t>I602</t>
  </si>
  <si>
    <t>HEMORRAGIA SUBARACNOIDEA DE ARTERIA COMUNICANTE ANTERIOR</t>
  </si>
  <si>
    <t>I603</t>
  </si>
  <si>
    <t>HEMORRAGIA SUBARACNOIDEA DE ARTERIA COMUNICANTE POSTERIOR</t>
  </si>
  <si>
    <t>I604</t>
  </si>
  <si>
    <t>HEMORRAGIA SUBARACNOIDEA DE ARTERIA BASILAR</t>
  </si>
  <si>
    <t>I605</t>
  </si>
  <si>
    <t>HEMORRAGIA SUBARACNOIDEA DE ARTERIA VERTEBRAL</t>
  </si>
  <si>
    <t>I606</t>
  </si>
  <si>
    <t>HEMORRAGIA SUBARACNOIDEA DE OTRAS ARTERIAS INTRACRANEALES</t>
  </si>
  <si>
    <t>I607</t>
  </si>
  <si>
    <t>HEMORRAGIA SUBARACNOIDEA DE ARTERIA INTRACRANEAL NO ESPECIFICADA</t>
  </si>
  <si>
    <t>I608</t>
  </si>
  <si>
    <t>OTRAS HEMORRAGIAS SUBARACNOIDEAS</t>
  </si>
  <si>
    <t>I609</t>
  </si>
  <si>
    <t>HEMORRAGIA SUBARACNOIDEA, NO ESPECIFICADA</t>
  </si>
  <si>
    <t>I610</t>
  </si>
  <si>
    <t>HEMORRAGIA INTRACEREBRAL EN HEMISFERIO, SUBCORTICAL</t>
  </si>
  <si>
    <t>I611</t>
  </si>
  <si>
    <t>HEMORRAGIA INTRACEREBRAL EN HEMISFERIO, CORTICAL</t>
  </si>
  <si>
    <t>I612</t>
  </si>
  <si>
    <t>HEMORRAGIA INTRACEREBRAL EN HEMISFERIO, NO ESPECIFICADA</t>
  </si>
  <si>
    <t>I613</t>
  </si>
  <si>
    <t>HEMORRAGIA INTRAENCEFALICA EN TALLO CEREBRAL</t>
  </si>
  <si>
    <t>I614</t>
  </si>
  <si>
    <t>HEMORRAGIA INTRAENCEFALICA EN CEREBELO</t>
  </si>
  <si>
    <t>I615</t>
  </si>
  <si>
    <t>HEMORRAGIA INTRAENCEFALICA, INTRAVENTRICULAR</t>
  </si>
  <si>
    <t>I616</t>
  </si>
  <si>
    <t>HEMORRAGIA INTRAENCEFALICA DE LOCALIZACIONES MULTIPLES</t>
  </si>
  <si>
    <t>I618</t>
  </si>
  <si>
    <t>OTRAS HEMORRAGIAS INTRAENCEFALICAS</t>
  </si>
  <si>
    <t>I619</t>
  </si>
  <si>
    <t>HEMORRAGIA INTRAENCEFALICA, NO ESPECIFICADA</t>
  </si>
  <si>
    <t>I620</t>
  </si>
  <si>
    <t>HEMORRAGIA SUBDURAL (AGUDA) (NO TRAUMATICA)</t>
  </si>
  <si>
    <t>I621</t>
  </si>
  <si>
    <t>HEMORRAGIA EXTRADURAL NO TRAUMATICA</t>
  </si>
  <si>
    <t>I629</t>
  </si>
  <si>
    <t>HEMORRAGIA INTRACRANEAL (NO TRAUMATICA), NO ESPECIFICADA</t>
  </si>
  <si>
    <t>I630</t>
  </si>
  <si>
    <t>INFARTO CEREBRAL DEBIDO A TROMBOSIS DE ARTERIAS PRECEREBRALES</t>
  </si>
  <si>
    <t>I631</t>
  </si>
  <si>
    <t>INFARTO CEREBRAL DEBIDO A EMBOLIA DE ARTERIAS PRECEREBRALES</t>
  </si>
  <si>
    <t>I632</t>
  </si>
  <si>
    <t>INFARTO CEREBRAL DEBIDO A OCLUSION O ESTENOSIS NO ESPECIFICADA  DE ARTERIAS PRECEREBRALES</t>
  </si>
  <si>
    <t>I633</t>
  </si>
  <si>
    <t>INFARTO CEREBRAL DEBIDO A TROMBOSIS DE ARTERIAS CEREBRALES</t>
  </si>
  <si>
    <t>I634</t>
  </si>
  <si>
    <t>INFARTO CEREBRAL DEBIDO A EMBOLIA DE ARTERIAS CEREBRALES</t>
  </si>
  <si>
    <t>I635</t>
  </si>
  <si>
    <t>INFARTO CEREBRAL DEBIDO A OCLUSION O ESTENOSIS NO ESPECIFICADA  DE ARTERIAS CEREBRALES</t>
  </si>
  <si>
    <t>I636</t>
  </si>
  <si>
    <t>INFARTO CEREBRAL DEBIDO A TROMBOSIS DE VENAS CEREBRALES, NO PIOGENO</t>
  </si>
  <si>
    <t>I638</t>
  </si>
  <si>
    <t>OTROS INFARTOS CEREBRALES</t>
  </si>
  <si>
    <t>I639</t>
  </si>
  <si>
    <t>INFARTO CEREBRAL, NO ESPECIFICADO</t>
  </si>
  <si>
    <t>I64</t>
  </si>
  <si>
    <t>ACCIDENTE VASCULAR ENCEFALICO AGUDO, NO ESPECIFICADO COMO HEMORRAGICO O ISQUEMICO</t>
  </si>
  <si>
    <t>I650</t>
  </si>
  <si>
    <t>OCLUSION Y ESTENOSIS DE ARTERIA VERTEBRAL</t>
  </si>
  <si>
    <t>I651</t>
  </si>
  <si>
    <t>OCLUSION Y ESTENOSIS DE ARTERIA BASILAR</t>
  </si>
  <si>
    <t>I652</t>
  </si>
  <si>
    <t>OCLUSION Y ESTENOSIS DE ARTERIA CAROTIDA</t>
  </si>
  <si>
    <t>I653</t>
  </si>
  <si>
    <t>OCLUSION Y ESTENOSIS MULTIPLE BILATERAL DE ARTERIAS PRECEREBRALES</t>
  </si>
  <si>
    <t>I658</t>
  </si>
  <si>
    <t>OCLUSION Y ESTENOSIS DE OTRAS ARTERIAS PRECEREBRALES</t>
  </si>
  <si>
    <t>I659</t>
  </si>
  <si>
    <t>OCLUSION Y ESTENOSIS DE ARTERIA PRECEREBRAL NO ESPECIFICADA</t>
  </si>
  <si>
    <t>I660</t>
  </si>
  <si>
    <t>OCLUSION Y ESTENOSIS DE LA ARTERIA CEREBRAL MEDIA</t>
  </si>
  <si>
    <t>I661</t>
  </si>
  <si>
    <t>OCLUSION Y ESTENOSIS DE LA ARTERIA CEREBRAL ANTERIOR</t>
  </si>
  <si>
    <t>I662</t>
  </si>
  <si>
    <t>OCLUSION Y ESTENOSIS DE LA ARTERIA CEREBRAL POSTERIOR</t>
  </si>
  <si>
    <t>I663</t>
  </si>
  <si>
    <t>OCLUSION Y ESTENOSIS DE  ARTERIAS CEREBELOSAS</t>
  </si>
  <si>
    <t>I664</t>
  </si>
  <si>
    <t>OCLUSION Y ESTENOSIS MULTIPLE BILATERAL DE ARTERIAS CEREBRALES</t>
  </si>
  <si>
    <t>I668</t>
  </si>
  <si>
    <t>OCLUSION Y ESTENOSIS DE OTRAS ARTERIAS CEREBRALES</t>
  </si>
  <si>
    <t>I669</t>
  </si>
  <si>
    <t>OCLUSION Y ESTENOSIS DE ARTERIA CEREBRAL NO ESPECIFICADA</t>
  </si>
  <si>
    <t>I670</t>
  </si>
  <si>
    <t>DISECCION DE ARTERIAS CEREBRALES, SIN RUPTURA</t>
  </si>
  <si>
    <t>I671</t>
  </si>
  <si>
    <t>ANEURISMA CEREBRAL, SIN RUPTURA</t>
  </si>
  <si>
    <t>I672</t>
  </si>
  <si>
    <t>I673</t>
  </si>
  <si>
    <t>LEUCOENCEFALOPATIA VASCULAR PROGRESIVA</t>
  </si>
  <si>
    <t>I674</t>
  </si>
  <si>
    <t>ENCEFALOPATIA HIPERTENSIVA</t>
  </si>
  <si>
    <t>I675</t>
  </si>
  <si>
    <t>ENFERMEDAD DE MOYAMOYA</t>
  </si>
  <si>
    <t>I676</t>
  </si>
  <si>
    <t>TROMBOSIS APIOGENA DEL SISTEMA VENOSO INTRACRANEAL</t>
  </si>
  <si>
    <t>I677</t>
  </si>
  <si>
    <t>ARTERITIS CEREBRAL, NO CLASIFICADA EN OTRA PARTE</t>
  </si>
  <si>
    <t>I678</t>
  </si>
  <si>
    <t>OTRAS ENFERMEDADES CEREBROVASCULARES ESPECIFICADAS</t>
  </si>
  <si>
    <t>I679</t>
  </si>
  <si>
    <t>ENFERMEDAD CEREBROVASCULAR, NO ESPECIFICADA</t>
  </si>
  <si>
    <t>I680*</t>
  </si>
  <si>
    <t>ANGIOPATIA CEREBRAL AMILOIDE (E85.- )</t>
  </si>
  <si>
    <t>I681*</t>
  </si>
  <si>
    <t>ARTERITIS CEREBRAL EN ENFERMEDADES INFECCIOSAS Y PARASITARIAS CLASIFICADA EN OTRA PARTE</t>
  </si>
  <si>
    <t>I682*</t>
  </si>
  <si>
    <t>ARTERITIS CEREBRAL EN OTRAS ENFERMEDADES CLASIFICADA EN OTRA PARTE</t>
  </si>
  <si>
    <t>I688*</t>
  </si>
  <si>
    <t>OTROS TRASTORNOS CEREBROVASCULARES EN ENFERMEDADES CLASIFICADAS EN OTRA PARTE</t>
  </si>
  <si>
    <t>I690</t>
  </si>
  <si>
    <t>SECUELAS DE HEMORRAGIA SUBARACNOIDEA</t>
  </si>
  <si>
    <t>I691</t>
  </si>
  <si>
    <t>SECUELAS DE HEMORRAGIA INTRAENCEFALICA</t>
  </si>
  <si>
    <t>I692</t>
  </si>
  <si>
    <t>SECUELAS DE OTRAS HEMORRAGIAS INTRACRANEALES NO TRAUMATICAS</t>
  </si>
  <si>
    <t>I693</t>
  </si>
  <si>
    <t>SECUELAS DE INFARTO CEREBRAL</t>
  </si>
  <si>
    <t>I694</t>
  </si>
  <si>
    <t>SECUELAS DE ENFERMEDAD CEREBROVASCULAR, NO ESPECIFICADA COMO HEMORRAGICA U OCLUSIVA</t>
  </si>
  <si>
    <t>I698</t>
  </si>
  <si>
    <t>SECUELAS DE OTRAS ENFERMEDADES CEREBROVASCULARES Y DE LAS NO ESPECIFICADAS</t>
  </si>
  <si>
    <t>I700</t>
  </si>
  <si>
    <t>ATEROSCLEROSIS DE LA AORTA</t>
  </si>
  <si>
    <t>I701</t>
  </si>
  <si>
    <t>ATEROSCLEROSIS DE LA ARTERIA RENAL</t>
  </si>
  <si>
    <t>I702</t>
  </si>
  <si>
    <t>ATEROSCLEROSIS DE LAS ARTERIAS DE LOS MIEMBROS</t>
  </si>
  <si>
    <t>I708</t>
  </si>
  <si>
    <t>ATEROSCLEROSIS DE OTRAS ARTERIAS</t>
  </si>
  <si>
    <t>I709</t>
  </si>
  <si>
    <t>I710</t>
  </si>
  <si>
    <t>DISECCION DE AORTA (CUALQUIER PARTE)</t>
  </si>
  <si>
    <t>I711</t>
  </si>
  <si>
    <t>RUPTURA DE ANEURISMA DE LA AORTA TORACICA</t>
  </si>
  <si>
    <t>I712</t>
  </si>
  <si>
    <t>ANEURISMA DE LA AORTA TORACICA, SIN MENCION DE RUPTURA</t>
  </si>
  <si>
    <t>I713</t>
  </si>
  <si>
    <t>I714</t>
  </si>
  <si>
    <t>ANEURISMA DE LA AORTA ABDOMINAL, SIN MENCION DE RUPTURA</t>
  </si>
  <si>
    <t>I715</t>
  </si>
  <si>
    <t>RUPTURA DE ANEURISMA DE LA AORTA TORACOABDOMINAL</t>
  </si>
  <si>
    <t>I716</t>
  </si>
  <si>
    <t>ANEURISMA DE LA AORTA TORACOABDOMINAL, SIN MENCION DE RUPTURA</t>
  </si>
  <si>
    <t>I718</t>
  </si>
  <si>
    <t>RUPTURA DE ANEURISMA AORTICO, SITIO NO ESPECIFICADO</t>
  </si>
  <si>
    <t>I719</t>
  </si>
  <si>
    <t>ANEURISMA DE LA AORTA, SITIO NO ESPECIFICADO, SIN MENCION DE RUPTURA</t>
  </si>
  <si>
    <t>I720</t>
  </si>
  <si>
    <t>ANEURISMA DE LA ARTERIA CAROTIDA</t>
  </si>
  <si>
    <t>I721</t>
  </si>
  <si>
    <t>ANEURISMA DE LA ARTERIA DEL MIEMBRO SUPERIOR</t>
  </si>
  <si>
    <t>I722</t>
  </si>
  <si>
    <t>ANEURISMA DE  ARTERIA RENAL</t>
  </si>
  <si>
    <t>I723</t>
  </si>
  <si>
    <t>ANEURISMA DE  ARTERIA ILIACA</t>
  </si>
  <si>
    <t>I724</t>
  </si>
  <si>
    <t>ANEURISMA DE  ARTERIA DEL MIEMBRO INFERIOR</t>
  </si>
  <si>
    <t>I728</t>
  </si>
  <si>
    <t>ANEURISMA DE OTRAS ARTERIAS ESPECIFICADAS</t>
  </si>
  <si>
    <t>I729</t>
  </si>
  <si>
    <t>ANEURISMA DE SITIO NO ESPECIFICADO</t>
  </si>
  <si>
    <t>I730</t>
  </si>
  <si>
    <t>SINDROME DE RAYNAUD</t>
  </si>
  <si>
    <t>I731</t>
  </si>
  <si>
    <t>TROMBOANGEITIS OBLITERANTE [BUERGER]</t>
  </si>
  <si>
    <t>I738</t>
  </si>
  <si>
    <t>OTRAS ENFERMEDADES VASCULARES PERIFERICAS ESPECIFICADAS</t>
  </si>
  <si>
    <t>I739</t>
  </si>
  <si>
    <t>ENFERMEDAD VASCULAR PERIFERICA, NO ESPECIFICADA</t>
  </si>
  <si>
    <t>I740</t>
  </si>
  <si>
    <t>EMBOLIA Y TROMBOSIS DE LA AORTA ABDOMINAL</t>
  </si>
  <si>
    <t>I741</t>
  </si>
  <si>
    <t>EMBOLIA Y TROMBOSIS DE OTRAS PORCIONES Y LAS NO ESPECIFICADAS DE LA AORTA</t>
  </si>
  <si>
    <t>I742</t>
  </si>
  <si>
    <t>EMBOLIA Y TROMBOSIS DE ARTERIAS DE LOS MIEMBROS SUPERIORES</t>
  </si>
  <si>
    <t>I743</t>
  </si>
  <si>
    <t>EMBOLIA Y TROMBOSIS DE ARTERIAS DE LOS MIEMBROS INFERIORES</t>
  </si>
  <si>
    <t>I744</t>
  </si>
  <si>
    <t>EMBOLIA Y TROMBOSIS DE ARTERIAS DE LOS MIEMBROS, NO ESPECIFICADAS</t>
  </si>
  <si>
    <t>I745</t>
  </si>
  <si>
    <t>EMBOLIA Y TROMBOSIS DE ARTERIA ILIACA</t>
  </si>
  <si>
    <t>I748</t>
  </si>
  <si>
    <t>EMBOLIA Y TROMBOSIS DE OTRAS ARTERIAS</t>
  </si>
  <si>
    <t>I749</t>
  </si>
  <si>
    <t>EMBOLIA Y TROMBOSIS DE ARTERIA NO ESPECIFICADA</t>
  </si>
  <si>
    <t>I770</t>
  </si>
  <si>
    <t>FISTULA ARTERIOVENOSA, ADQUIRIDA</t>
  </si>
  <si>
    <t>I771</t>
  </si>
  <si>
    <t>ESTRECHEZ ARTERIAL</t>
  </si>
  <si>
    <t>I772</t>
  </si>
  <si>
    <t>RUPTURA ARTERIAL</t>
  </si>
  <si>
    <t>I773</t>
  </si>
  <si>
    <t>DISPLASIA FIBROMUSCULAR ARTERIAL</t>
  </si>
  <si>
    <t>I774</t>
  </si>
  <si>
    <t>SINDROME DE COMPRESION DEL TRONCO CELIACO</t>
  </si>
  <si>
    <t>I775</t>
  </si>
  <si>
    <t>NECROSIS ARTERIAL</t>
  </si>
  <si>
    <t>I776</t>
  </si>
  <si>
    <t>ARTERITIS, NO ESPECIFICADA</t>
  </si>
  <si>
    <t>I778</t>
  </si>
  <si>
    <t>OTROS TRASTORNOS ESPECIFICADOS DE ARTERIAS Y ARTERIOLAS</t>
  </si>
  <si>
    <t>I779</t>
  </si>
  <si>
    <t>TRASTORNOS DE ARTERIAS Y ARTERIOLAS, NO ESPECIFICADO</t>
  </si>
  <si>
    <t>I780</t>
  </si>
  <si>
    <t>TELANGIECTASIA HEMORRAGICA HEREDITARIA</t>
  </si>
  <si>
    <t>I781</t>
  </si>
  <si>
    <t>NEVO, NO  NEOPLASICO</t>
  </si>
  <si>
    <t>I788</t>
  </si>
  <si>
    <t>OTRAS ENFERMEDADES DE LOS CAPILARES</t>
  </si>
  <si>
    <t>I789</t>
  </si>
  <si>
    <t>ENFERMEDAD DE LOS VASOS CAPILARES, NO ESPECIFICADA</t>
  </si>
  <si>
    <t>I790*</t>
  </si>
  <si>
    <t>ANEURISMA DE LA AORTA EN ENFERMEDADES CLASIFICADAS EN OTRA PARTE</t>
  </si>
  <si>
    <t>I791*</t>
  </si>
  <si>
    <t>AORTITIS EN ENFERMEDADES CLASIFICADAS EN OTRA PARTE</t>
  </si>
  <si>
    <t>I792*</t>
  </si>
  <si>
    <t>ANGIOPATIA PERIFERICA EN ENFERMEDADES CLASIFICADAS EN OTRA PARTE</t>
  </si>
  <si>
    <t>I798*</t>
  </si>
  <si>
    <t>OTROS TRASTORNOS  DE ARTERIAS, ARTERIOLAS Y VASOS CAPILARES EN ENFERMEDADES CLASIFICADAS EN OTRA PARTE</t>
  </si>
  <si>
    <t>I800</t>
  </si>
  <si>
    <t>FLEBITIS Y TROMBOFLEBITIS DE VASOS SUPERFICIALES DE LOS MIEMBROS INFERIORES</t>
  </si>
  <si>
    <t>I801</t>
  </si>
  <si>
    <t>FLEBITIS Y TROMBOFLEBITIS DE LA VENA FEMORAL</t>
  </si>
  <si>
    <t>I802</t>
  </si>
  <si>
    <t>FLEBITIS Y TROMBOFLEBITIS DE OTROS VASOS PROFUNDOS DE LOS MIEMBROS INFERIORES</t>
  </si>
  <si>
    <t>I803</t>
  </si>
  <si>
    <t>FLEBITIS Y TROMBOFLEBITIS DE   LOS MIEMBROS INFERIORES, NO ESPECIFICADA</t>
  </si>
  <si>
    <t>I808</t>
  </si>
  <si>
    <t>I809</t>
  </si>
  <si>
    <t>I81</t>
  </si>
  <si>
    <t>I820</t>
  </si>
  <si>
    <t>SINDROME DE BUDD-CHIARI</t>
  </si>
  <si>
    <t>I821</t>
  </si>
  <si>
    <t>I822</t>
  </si>
  <si>
    <t>EMBOLIA Y TROMBOSIS DE VENA CAVA</t>
  </si>
  <si>
    <t>I823</t>
  </si>
  <si>
    <t>EMBOLIA Y TROMBOSIS DE VENA RENAL</t>
  </si>
  <si>
    <t>I828</t>
  </si>
  <si>
    <t>EMBOLIA Y TROMBOSIS DE OTRAS VENAS ESPECIFICADAS</t>
  </si>
  <si>
    <t>I829</t>
  </si>
  <si>
    <t>EMBOLIA Y TROMBOSIS DE VENA NO ESPECIFICADA</t>
  </si>
  <si>
    <t>I830</t>
  </si>
  <si>
    <t>VENAS VARICOSAS DE LOS MIEMBROS INFERIORES CON ULCERA</t>
  </si>
  <si>
    <t>I831</t>
  </si>
  <si>
    <t>VENAS VARICOSAS DE LOS MIEMBROS INFERIORES CON INFLAMACION</t>
  </si>
  <si>
    <t>I832</t>
  </si>
  <si>
    <t>VENAS VARICOSAS DE LOS MIEMBROS INFERIORES CON ULCERA E INFLAMACION</t>
  </si>
  <si>
    <t>I839</t>
  </si>
  <si>
    <t>VENAS VARICOSAS DE LOS MIEMBROS INFERIORES SIN ULCERA NI INFLAMACION</t>
  </si>
  <si>
    <t>I840</t>
  </si>
  <si>
    <t>I841</t>
  </si>
  <si>
    <t>HEMORROIDES INTERNAS CON OTRAS COMPLICACIONES</t>
  </si>
  <si>
    <t>I842</t>
  </si>
  <si>
    <t>HEMORROIDES INTERNAS SIN COMPLICACION</t>
  </si>
  <si>
    <t>I843</t>
  </si>
  <si>
    <t>I844</t>
  </si>
  <si>
    <t>HEMORROIDES EXTERNAS CON OTRAS COMPLICACIONES</t>
  </si>
  <si>
    <t>I845</t>
  </si>
  <si>
    <t>HEMORROIDES EXTERNAS SIN COMPLICACION</t>
  </si>
  <si>
    <t>I846</t>
  </si>
  <si>
    <t>PROMINENCIAS CUTANEAS, RESIDUO DE HEMORROIDES</t>
  </si>
  <si>
    <t>I847</t>
  </si>
  <si>
    <t>HEMORROIDES TROMBOSADAS NO ESPECIFICADAS</t>
  </si>
  <si>
    <t>I848</t>
  </si>
  <si>
    <t>HEMORROIDES NO ESPECIFICADAS, CON OTRAS COMPLICACIONES</t>
  </si>
  <si>
    <t>I849</t>
  </si>
  <si>
    <t>HEMORROIDES NO ESPECIFICADAS, SIN COMPLICACION</t>
  </si>
  <si>
    <t>I850</t>
  </si>
  <si>
    <t>VARICES ESOFAGICAS CON HEMORRAGIA</t>
  </si>
  <si>
    <t>I859</t>
  </si>
  <si>
    <t>VARICES ESOFAGICAS SIN HEMORRAGIA</t>
  </si>
  <si>
    <t>I860</t>
  </si>
  <si>
    <t>VARICES SUBLINGUALES</t>
  </si>
  <si>
    <t>I861</t>
  </si>
  <si>
    <t>VARICES ESCROTALES</t>
  </si>
  <si>
    <t>I862</t>
  </si>
  <si>
    <t>VARICES PELVICAS</t>
  </si>
  <si>
    <t>I863</t>
  </si>
  <si>
    <t>VARICES DE LA VULVA</t>
  </si>
  <si>
    <t>I864</t>
  </si>
  <si>
    <t>VARICES GASTRICAS</t>
  </si>
  <si>
    <t>I868</t>
  </si>
  <si>
    <t>VARICES EN OTROS SITIOS ESPECIFICADOS</t>
  </si>
  <si>
    <t>I870</t>
  </si>
  <si>
    <t>SINDROME POSTFLEBITICO</t>
  </si>
  <si>
    <t>I871</t>
  </si>
  <si>
    <t>COMPRESION DE VENA</t>
  </si>
  <si>
    <t>I872</t>
  </si>
  <si>
    <t>INSUFICIENCIA VENOSA (CRONICA) (PERIFERICA)</t>
  </si>
  <si>
    <t>I878</t>
  </si>
  <si>
    <t>OTROS TRASTORNOS VENOSOS ESPECIFICADOS</t>
  </si>
  <si>
    <t>I879</t>
  </si>
  <si>
    <t>TRASTORNO VENOSO, NO ESPECIFICADO</t>
  </si>
  <si>
    <t>I880</t>
  </si>
  <si>
    <t>LINFADENITIS  MESENTERICA INESPECIFICA</t>
  </si>
  <si>
    <t>I881</t>
  </si>
  <si>
    <t>LINFADENITIS CRONICA, EXCEPTO LA MESENTERICA</t>
  </si>
  <si>
    <t>I888</t>
  </si>
  <si>
    <t>OTRAS LINFADENITIS INESPECIFICAS</t>
  </si>
  <si>
    <t>I889</t>
  </si>
  <si>
    <t>LINFADENITIS INESPECIFICA NO ESPECIFICADA</t>
  </si>
  <si>
    <t>I890</t>
  </si>
  <si>
    <t>LINFEDEMA, NO CLASIFICADO EN OTRA PARTE</t>
  </si>
  <si>
    <t>I891</t>
  </si>
  <si>
    <t>LINFANGITIS</t>
  </si>
  <si>
    <t>I898</t>
  </si>
  <si>
    <t>OTROS TRASTORNOS ESPECIFICADOS NO INFECCIOSOS DE LOS VASOS Y GANGLIOS LINFATICOS</t>
  </si>
  <si>
    <t>I899</t>
  </si>
  <si>
    <t>TRASTORNO NO INFECCIOSO DE VASOS Y GANGLIOS LINFATICOS, NO ESPECIFICADO</t>
  </si>
  <si>
    <t>I950</t>
  </si>
  <si>
    <t>HIPOTENSION IDIOPATICA</t>
  </si>
  <si>
    <t>I951</t>
  </si>
  <si>
    <t>HIPOTENSION ORTOSTATICA</t>
  </si>
  <si>
    <t>I952</t>
  </si>
  <si>
    <t>HIPOTENSION DEBIDA A DROGAS</t>
  </si>
  <si>
    <t>I958</t>
  </si>
  <si>
    <t>OTROS TIPOS DE HIPOTENSION</t>
  </si>
  <si>
    <t>I959</t>
  </si>
  <si>
    <t>HIPOTENSION, NO ESPECIFICADA</t>
  </si>
  <si>
    <t>I970</t>
  </si>
  <si>
    <t>SINDROME DE POSTCARDIOTOMIA</t>
  </si>
  <si>
    <t>I971</t>
  </si>
  <si>
    <t>OTRAS ALTERACIONES FUNCIONALES CONSECUTIVAS A CIRUGIA CARDIACA</t>
  </si>
  <si>
    <t>I972</t>
  </si>
  <si>
    <t>SINDROME DE LINFEDEMA POSTMASTECTOMIA</t>
  </si>
  <si>
    <t>I978</t>
  </si>
  <si>
    <t>OTROS TRASTORNOS DEL SISTEMA CIRCULATORIO CONSECUTIVOS A PROCEDIMIENTOS, NO CLASIFICADOS EN OTRA PARTE</t>
  </si>
  <si>
    <t>I979</t>
  </si>
  <si>
    <t>TRASTORNO NO ESPECIFICADO DEL SISTEMA CIRCULATORIO CONSECUTIVO A PROCEDIMIENTOS</t>
  </si>
  <si>
    <t>I980*</t>
  </si>
  <si>
    <t>I981*</t>
  </si>
  <si>
    <t>TRASTORNOS CARDIOVASCULARES EN OTRAS ENFERMEDADES INFECCIOSAS Y PARASITARIAS CLASIFICADAS EN OTRA PARTE</t>
  </si>
  <si>
    <t>I982*</t>
  </si>
  <si>
    <t>VARICES ESOFAGICAS EN ENFERMEDADES CLASIFICADAS EN OTRA PARTE</t>
  </si>
  <si>
    <t>I988*</t>
  </si>
  <si>
    <t>OTROS TRASTORNOS ESPECIFICADOS DEL APARATO CIRCULATORIO EN ENFERMEDADES CLASIFICADAS EN OTRA PARTE</t>
  </si>
  <si>
    <t>I99</t>
  </si>
  <si>
    <t>OTROS TRASTORNOS Y LOS NO ESPECIFICADOS DEL SISTEMA CIRCULATORIO</t>
  </si>
  <si>
    <t>J010</t>
  </si>
  <si>
    <t>SINUSITIS MAXILAR AGUDA</t>
  </si>
  <si>
    <t>J011</t>
  </si>
  <si>
    <t>SINUSITIS FRONTAL AGUDA</t>
  </si>
  <si>
    <t>J012</t>
  </si>
  <si>
    <t>SINUSITIS  ETMOIDAL AGUDA</t>
  </si>
  <si>
    <t>J013</t>
  </si>
  <si>
    <t>SINUSITIS ESFENOIDAL AGUDA</t>
  </si>
  <si>
    <t>J014</t>
  </si>
  <si>
    <t>PANSINUSITIS AGUDA</t>
  </si>
  <si>
    <t>J018</t>
  </si>
  <si>
    <t>OTRAS SINUSITIS  AGUDAS</t>
  </si>
  <si>
    <t>J019</t>
  </si>
  <si>
    <t>SINUSITIS AGUDA, NO ESPECIFICADA</t>
  </si>
  <si>
    <t>J020</t>
  </si>
  <si>
    <t>FARINGITIS  ESTREPTOCOCICA</t>
  </si>
  <si>
    <t>J028</t>
  </si>
  <si>
    <t>FARINGITIS AGUDA DEBIDA A OTROS MICROORGANISMOS ESPECIFICADOS</t>
  </si>
  <si>
    <t>FARINGITIS AGUDA, NO ESPECIFICADA</t>
  </si>
  <si>
    <t>J030</t>
  </si>
  <si>
    <t>AMIGDALITIS ESTREPTOCOCICA</t>
  </si>
  <si>
    <t>J038</t>
  </si>
  <si>
    <t>AMIGDALITIS AGUDA DEBIDA A OTROS MICROORGANISMOS ESPECIFICADOS</t>
  </si>
  <si>
    <t>AMIGDALITIS AGUDA, NO ESPECIFICADA</t>
  </si>
  <si>
    <t>J041</t>
  </si>
  <si>
    <t>TRAQUEITIS AGUDA</t>
  </si>
  <si>
    <t>J042</t>
  </si>
  <si>
    <t>LARINGOTRAQUEITIS AGUDA</t>
  </si>
  <si>
    <t>J050</t>
  </si>
  <si>
    <t>LARINGITIS OBSTRUCTIVA, AGUDA [CRUP]</t>
  </si>
  <si>
    <t>J051</t>
  </si>
  <si>
    <t>J060</t>
  </si>
  <si>
    <t>J068</t>
  </si>
  <si>
    <t>OTRAS INFECCIONES AGUDAS DE SITIOS MULTIPLES DE LAS VIAS RESPIRATORIAS SUPERIORES</t>
  </si>
  <si>
    <t>J069</t>
  </si>
  <si>
    <t>INFECCION AGUDA DE LAS VIAS RESPIRATORIAS SUPERIORES, NO ESPECIFICADA</t>
  </si>
  <si>
    <t>J100</t>
  </si>
  <si>
    <t>INFLUENZA CON NEUMONIA, DEBIDA A VIRUS DE LA INFLUENZA IDENTIFICADO</t>
  </si>
  <si>
    <t>J101</t>
  </si>
  <si>
    <t>INFLUENZA CON OTRAS MANIFESTACIONES RESPIRATORIAS, DEBIDA A VIRUS DE LA INFLUENZA IDENTIFICADO</t>
  </si>
  <si>
    <t>J108</t>
  </si>
  <si>
    <t>INFLUENZA, CON OTRAS MANIFESTACIONES, DEBIDA A VIRUS DE LA INFLUENZA IDENTIFICADO</t>
  </si>
  <si>
    <t>J110</t>
  </si>
  <si>
    <t>INFLUENZA CON NEUMONIA, VIRUS NO IDENTIFICADO</t>
  </si>
  <si>
    <t>J111</t>
  </si>
  <si>
    <t>INFLUENZA CON  OTRAS MANIFESTACIONES RESPIRATORIAS, VIRUS NO IDENTIFICADO</t>
  </si>
  <si>
    <t>J118</t>
  </si>
  <si>
    <t>INFLUENZA CON  OTRAS MANIFESTACIONES, VIRUS NO IDENTIFICADO</t>
  </si>
  <si>
    <t>J120</t>
  </si>
  <si>
    <t>NEUMONIA DEBIDA A ADENOVIRUS</t>
  </si>
  <si>
    <t>J121</t>
  </si>
  <si>
    <t>NEUMONIA DEBIDA A VIRUS SINCITIAL  RESPIRATORIO</t>
  </si>
  <si>
    <t>J122</t>
  </si>
  <si>
    <t>NEUMONIA DEBIDA A VIRUS PARAINFLUENZA</t>
  </si>
  <si>
    <t>J128</t>
  </si>
  <si>
    <t>NEUMONIA DEBIDA A OTROS VIRUS</t>
  </si>
  <si>
    <t>J129</t>
  </si>
  <si>
    <t>NEUMONIA VIRAL, NO ESPECIFICADA</t>
  </si>
  <si>
    <t>J13</t>
  </si>
  <si>
    <t>NEUMONIA DEBIDA A STREPTOCOCCUS PNEUMONIAE</t>
  </si>
  <si>
    <t>J14</t>
  </si>
  <si>
    <t>NEUMONIA DEBIDA A HAEMOPHILUS INFLUENZAE</t>
  </si>
  <si>
    <t>J150</t>
  </si>
  <si>
    <t>NEUMONIA DEBIDA A KLEBSIELLA PNEUMONIAE</t>
  </si>
  <si>
    <t>J151</t>
  </si>
  <si>
    <t>NEUMONIA DEBIDA A PSEUDOMONAS</t>
  </si>
  <si>
    <t>J152</t>
  </si>
  <si>
    <t>NEUMONIA DEBIDA A ESTAFILOCOCOS</t>
  </si>
  <si>
    <t>J153</t>
  </si>
  <si>
    <t>NEUMONIA DEBIDA A ESTREPTOCOCOS DEL GRUPO B</t>
  </si>
  <si>
    <t>J154</t>
  </si>
  <si>
    <t>NEUMONIA DEBIDA A OTROS ESTREPTOCOCOS</t>
  </si>
  <si>
    <t>J155</t>
  </si>
  <si>
    <t>NEUMONIA DEBIDA A ESCHERICHIA COLI</t>
  </si>
  <si>
    <t>J156</t>
  </si>
  <si>
    <t>NEUMONIA DEBIDA A OTRAS BACTERIAS AEROBICAS GRAMNEGATIVAS</t>
  </si>
  <si>
    <t>J157</t>
  </si>
  <si>
    <t>NEUMONIA DEBIDA A MYCOPLASMA PNEUMONIAE</t>
  </si>
  <si>
    <t>J158</t>
  </si>
  <si>
    <t>OTRAS NEUMONIAS BACTERIANAS</t>
  </si>
  <si>
    <t>NEUMONIA  BACTERIANA, NO ESPECIFICADA</t>
  </si>
  <si>
    <t>J160</t>
  </si>
  <si>
    <t>NEUMONIA DEBIDA A CLAMIDIAS</t>
  </si>
  <si>
    <t>J168</t>
  </si>
  <si>
    <t>NEUMONIA DEBIDA A OTROS MICROORGANISMOS INFECCIOSOS ESPECIFICADOS</t>
  </si>
  <si>
    <t>J171*</t>
  </si>
  <si>
    <t>NEUMONIA EN ENFERMEDADES VIRALES CLASIFICADAS EN OTRA PARTE</t>
  </si>
  <si>
    <t>J172*</t>
  </si>
  <si>
    <t>NEUMONIA EN MICOSIS</t>
  </si>
  <si>
    <t>J173*</t>
  </si>
  <si>
    <t>NEUMONIA EN ENFERMEDADES PARASITARIAS</t>
  </si>
  <si>
    <t>J178*</t>
  </si>
  <si>
    <t>NEUMONIA EN OTRAS ENFERMEDADES CLASIFICADAS EN OTRA PARTE</t>
  </si>
  <si>
    <t>BRONCONEUMONIA, NO ESPECIFICADA</t>
  </si>
  <si>
    <t>J181</t>
  </si>
  <si>
    <t>NEUMONÍA LOBAR, NO ESPECIFICADA</t>
  </si>
  <si>
    <t>J182</t>
  </si>
  <si>
    <t>NEUMONIA HIPOSTATICA, NO ESPECIFICADA</t>
  </si>
  <si>
    <t>J188</t>
  </si>
  <si>
    <t>OTRAS NEUMONIAS, DE MICROORGANISMO NO ESPECIFICADO</t>
  </si>
  <si>
    <t>J189</t>
  </si>
  <si>
    <t>NEUMONIA, NO ESPECIFICADA</t>
  </si>
  <si>
    <t>J200</t>
  </si>
  <si>
    <t>BRONQUITIS AGUDA DEBIDA A MYCOPLASMA PNEUMONIAE</t>
  </si>
  <si>
    <t>J201</t>
  </si>
  <si>
    <t>BRONQUITIS AGUDA DEBIDA A HAEMOPHILUS INFLUENZAE</t>
  </si>
  <si>
    <t>J202</t>
  </si>
  <si>
    <t>BRONQUITIS AGUDA DEBIDA A ESTREPTOCOCOS</t>
  </si>
  <si>
    <t>J203</t>
  </si>
  <si>
    <t>BRONQUITIS AGUDA DEBIDA A VIRUS COXSACKIE</t>
  </si>
  <si>
    <t>J204</t>
  </si>
  <si>
    <t>BRONQUITIS AGUDA DEBIDA A VIRUS PARAINFLUENZA</t>
  </si>
  <si>
    <t>J205</t>
  </si>
  <si>
    <t>BRONQUITIS AGUDA DEBIDA A VIRUS SINCITIAL RESPIRATORIO</t>
  </si>
  <si>
    <t>J206</t>
  </si>
  <si>
    <t>BRONQUITIS AGUDA DEBIDA A RINOVIRUS</t>
  </si>
  <si>
    <t>J207</t>
  </si>
  <si>
    <t>BRONQUITIS AGUDA DEBIDA A VIRUS ECHO</t>
  </si>
  <si>
    <t>BRONQUITIS AGUDA DEBIDA A OTROS MICROORGANISMOS ESPECIFICADOS</t>
  </si>
  <si>
    <t>J210</t>
  </si>
  <si>
    <t>BRONQUIOLITIS AGUDA DEBIDA A VIRUS SINCITIAL RESPIRATORIO</t>
  </si>
  <si>
    <t>J218</t>
  </si>
  <si>
    <t>BRONQUIOLITIS AGUDA DEBIDA A OTROS MICROORGANISMOS ESPECIFICADOS</t>
  </si>
  <si>
    <t>J219</t>
  </si>
  <si>
    <t>BRONQUIOLITIS AGUDA, NO ESPECIFICADA</t>
  </si>
  <si>
    <t>J22</t>
  </si>
  <si>
    <t>INFECCION AGUDA NO ESPECIFICADA DE LAS VIAS RESPIRATORIAS INFERIORES</t>
  </si>
  <si>
    <t>J300</t>
  </si>
  <si>
    <t>RINITIS VASOMOTORA</t>
  </si>
  <si>
    <t>J301</t>
  </si>
  <si>
    <t>RINITIS ALERGICA DEBIDA AL POLEN</t>
  </si>
  <si>
    <t>J302</t>
  </si>
  <si>
    <t>OTRA RINITIS ALERGICA ESTACIONAL</t>
  </si>
  <si>
    <t>J303</t>
  </si>
  <si>
    <t>OTRAS RINITIS ALERGICAS</t>
  </si>
  <si>
    <t>J304</t>
  </si>
  <si>
    <t>RINITIS ALERGICA, NO ESPECIFICADA</t>
  </si>
  <si>
    <t>J310</t>
  </si>
  <si>
    <t>RINITIS CRONICA</t>
  </si>
  <si>
    <t>J311</t>
  </si>
  <si>
    <t>RINOFARINGITIS CRONICA</t>
  </si>
  <si>
    <t>J312</t>
  </si>
  <si>
    <t>FARINGITIS CRONICA</t>
  </si>
  <si>
    <t>J320</t>
  </si>
  <si>
    <t>SINUSITIS MAXILAR CRONICA</t>
  </si>
  <si>
    <t>J321</t>
  </si>
  <si>
    <t>SINUSITIS FRONTAL CRONICA</t>
  </si>
  <si>
    <t>J322</t>
  </si>
  <si>
    <t>SINUSITIS ETMOIDAL CRONICA</t>
  </si>
  <si>
    <t>J323</t>
  </si>
  <si>
    <t>SINUSITIS ESFENOIDAL CRONICA</t>
  </si>
  <si>
    <t>J324</t>
  </si>
  <si>
    <t>PANSINUSITIS  CRONICA</t>
  </si>
  <si>
    <t>J328</t>
  </si>
  <si>
    <t>OTRAS SINUSITIS CRONICAS</t>
  </si>
  <si>
    <t>J329</t>
  </si>
  <si>
    <t>SINUSITIS CRONICA, NO ESPECIFICADA</t>
  </si>
  <si>
    <t>J330</t>
  </si>
  <si>
    <t>POLIPO DE LA CAVIDAD NASAL</t>
  </si>
  <si>
    <t>J331</t>
  </si>
  <si>
    <t>DEGENERACION POLIPOIDE DE SENO PARANASAL</t>
  </si>
  <si>
    <t>J338</t>
  </si>
  <si>
    <t>OTROS POLIPOS DE LOS SENOS PARANASALES</t>
  </si>
  <si>
    <t>J339</t>
  </si>
  <si>
    <t>POLIPO NASAL, NO ESPECIFICADO</t>
  </si>
  <si>
    <t>J340</t>
  </si>
  <si>
    <t>ABSCESO, FURUNCULO Y ANTRAX DE LA NARIZ</t>
  </si>
  <si>
    <t>J341</t>
  </si>
  <si>
    <t>QUISTE Y MUCOCELE DE LA NARIZ Y DEL SENO PARANASAL</t>
  </si>
  <si>
    <t>J342</t>
  </si>
  <si>
    <t>DESVIACION DEL TABIQUE NASAL</t>
  </si>
  <si>
    <t>J343</t>
  </si>
  <si>
    <t>HIPERTROFIA DE LOS CORNETES NASALES</t>
  </si>
  <si>
    <t>J348</t>
  </si>
  <si>
    <t>OTROS TRASTORNOS ESPECIFICADOS DE LA NARIZ Y DE LOS SENOS PARANASALES</t>
  </si>
  <si>
    <t>J350</t>
  </si>
  <si>
    <t>AMIGDALITIS CRONICA</t>
  </si>
  <si>
    <t>J351</t>
  </si>
  <si>
    <t>HIPERTROFIA DE LAS AMIGDALAS</t>
  </si>
  <si>
    <t>J352</t>
  </si>
  <si>
    <t>HIPERTROFIA DE LAS ADENOIDES</t>
  </si>
  <si>
    <t>J353</t>
  </si>
  <si>
    <t>HIPERTROFIA DE LAS AMIGDALAS CON HIPERTROFIA  DE LAS ADENOIDES</t>
  </si>
  <si>
    <t>J358</t>
  </si>
  <si>
    <t>OTRAS ENFERMEDADES CRONICAS DE LAS AMIGDALAS Y DE LAS ADENOIDES</t>
  </si>
  <si>
    <t>J359</t>
  </si>
  <si>
    <t>ENFERMEDAD CRONICAS DE LAS AMIGDALAS Y DE LAS ADENOIDES, NO ESPECIFICADA</t>
  </si>
  <si>
    <t>J36</t>
  </si>
  <si>
    <t>J370</t>
  </si>
  <si>
    <t>LARINGITIS CRONICA</t>
  </si>
  <si>
    <t>J371</t>
  </si>
  <si>
    <t>LARINGOTRAQUEITIS CRONICA</t>
  </si>
  <si>
    <t>J380</t>
  </si>
  <si>
    <t>PARALISIS DE LAS CUERDAS VOCALES Y DE LA LARINGE</t>
  </si>
  <si>
    <t>J381</t>
  </si>
  <si>
    <t>POLIPO DE LAS CUERDAS VOCALES Y DE LA LARINGE</t>
  </si>
  <si>
    <t>J382</t>
  </si>
  <si>
    <t>NODULOS DE LAS CUERDAS VOCALES</t>
  </si>
  <si>
    <t>J383</t>
  </si>
  <si>
    <t>J384</t>
  </si>
  <si>
    <t>EDEMA DE LARINGE</t>
  </si>
  <si>
    <t>J385</t>
  </si>
  <si>
    <t>ESPASMO LARINGEO</t>
  </si>
  <si>
    <t>J386</t>
  </si>
  <si>
    <t>ESTENOSIS LARINGEA</t>
  </si>
  <si>
    <t>J387</t>
  </si>
  <si>
    <t>OTRAS ENFERMEDADES DE LA LARINGE</t>
  </si>
  <si>
    <t>J390</t>
  </si>
  <si>
    <t>ABSCESO RETROFARINGEO Y PARAFARINGEO</t>
  </si>
  <si>
    <t>J391</t>
  </si>
  <si>
    <t>OTROS ABSCESOS DE LA FARINGE</t>
  </si>
  <si>
    <t>J392</t>
  </si>
  <si>
    <t>OTRAS ENFERMEDADES DE LA FARINGE</t>
  </si>
  <si>
    <t>J393</t>
  </si>
  <si>
    <t>REACCION DE HIPERSENSIBILIDAD DE LAS VIAS RESPIRATORIAS SUPERIORES, SITIO NO ESPECIFICADO</t>
  </si>
  <si>
    <t>J398</t>
  </si>
  <si>
    <t>OTRAS ENFERMEDADES ESPECIFICADAS DE LAS VIAS RESPIRATORIAS SUPERIORES</t>
  </si>
  <si>
    <t>J399</t>
  </si>
  <si>
    <t>ENFERMEDAD DE LAS VIAS RESPIRATORIAS SUPERIORES, NO ESPECIFICADA</t>
  </si>
  <si>
    <t>BRONQUITIS, NO ESPECIFICADA COMO AGUDA O CRONICA</t>
  </si>
  <si>
    <t>J410</t>
  </si>
  <si>
    <t>BRONQUITIS CRONICA SIMPLE</t>
  </si>
  <si>
    <t>J411</t>
  </si>
  <si>
    <t>BRONQUITIS CRONICA MUCOPURULENTA</t>
  </si>
  <si>
    <t>J418</t>
  </si>
  <si>
    <t>BRONQUITIS CRONICA MIXTA SIMPLE Y MUCOPURULENTA</t>
  </si>
  <si>
    <t>J42</t>
  </si>
  <si>
    <t>BRONQUITIS CRONICA NO ESPECIFICADA</t>
  </si>
  <si>
    <t>J430</t>
  </si>
  <si>
    <t>SINDROME DE MACLEOD</t>
  </si>
  <si>
    <t>J431</t>
  </si>
  <si>
    <t>ENFISEMA PANLOBULAR</t>
  </si>
  <si>
    <t>J432</t>
  </si>
  <si>
    <t>ENFISEMA CENTROLOBULAR</t>
  </si>
  <si>
    <t>J438</t>
  </si>
  <si>
    <t>OTROS TIPOS DE ENFISEMA</t>
  </si>
  <si>
    <t>J439</t>
  </si>
  <si>
    <t>ENFISEMA, NO ESPECIFICADO</t>
  </si>
  <si>
    <t>ENFERMEDAD PULMONAR OBSTRUCTIVA CRONICA CON INFECCION AGUDA DE LAS VIAS RESPIRATORIAS INFERIORES</t>
  </si>
  <si>
    <t>J448</t>
  </si>
  <si>
    <t>OTRAS ENFERMEDADES PULMONARES OBSTRUCTIVAS CRONICAS ESPECIFICADAS</t>
  </si>
  <si>
    <t>J449</t>
  </si>
  <si>
    <t>ENFERMEDAD PULMONAR OBSTRUCTIVA CRONICA, NO ESPECIFICADA</t>
  </si>
  <si>
    <t>J450</t>
  </si>
  <si>
    <t>ASMA  PREDOMINANTEMENTE ALERGICA</t>
  </si>
  <si>
    <t>J451</t>
  </si>
  <si>
    <t>ASMA NO ALERGICA</t>
  </si>
  <si>
    <t>J458</t>
  </si>
  <si>
    <t>ASMA MIXTA</t>
  </si>
  <si>
    <t>J459</t>
  </si>
  <si>
    <t>ASMA, NO ESPECIFICADA</t>
  </si>
  <si>
    <t>J46</t>
  </si>
  <si>
    <t>ESTADO ASMATICO</t>
  </si>
  <si>
    <t>J47</t>
  </si>
  <si>
    <t>J60</t>
  </si>
  <si>
    <t>NEUMOCONIOSIS DE LOS MINEROS DEL CARBON</t>
  </si>
  <si>
    <t>J61</t>
  </si>
  <si>
    <t>NEUMOCONIOSIS DEBIDA AL ASBESTO Y A OTRAS FIBRAS MINERALES</t>
  </si>
  <si>
    <t>J620</t>
  </si>
  <si>
    <t>NEUMOCONIOSIS DEBIDA A POLVO DE TALCO</t>
  </si>
  <si>
    <t>J628</t>
  </si>
  <si>
    <t>NEUMOCONIOSIS  DEBIDA A OTROS POLVOS QUE CONTIENEN SILICE</t>
  </si>
  <si>
    <t>J630</t>
  </si>
  <si>
    <t>ALUMINOSIS (DEL PULMON)</t>
  </si>
  <si>
    <t>J631</t>
  </si>
  <si>
    <t>FIBROSIS (DEL PULMON) DEBIDA A BAUXITA</t>
  </si>
  <si>
    <t>J632</t>
  </si>
  <si>
    <t>BERILIOSIS</t>
  </si>
  <si>
    <t>J633</t>
  </si>
  <si>
    <t>FIBROSIS (DEL PULMON) DEBIDA A GRAFITO</t>
  </si>
  <si>
    <t>J634</t>
  </si>
  <si>
    <t>SIDEROSIS</t>
  </si>
  <si>
    <t>J635</t>
  </si>
  <si>
    <t>ESTAÑOSIS</t>
  </si>
  <si>
    <t>J638</t>
  </si>
  <si>
    <t>NEUMOCONIOSIS DEBIDA A OTROS POLVOS INORGANICOS ESPECIFICADOS</t>
  </si>
  <si>
    <t>J64</t>
  </si>
  <si>
    <t>NEUMOCONIOSIS, NO ESPECIFICADA</t>
  </si>
  <si>
    <t>J65</t>
  </si>
  <si>
    <t>NEUMOCONIOSIS, ASOCIADA CON TUBERCULOSIS</t>
  </si>
  <si>
    <t>J660</t>
  </si>
  <si>
    <t>BISINOSIS</t>
  </si>
  <si>
    <t>J661</t>
  </si>
  <si>
    <t>ENFERMEDAD DE LOS TRABAJADORES DEL LINO</t>
  </si>
  <si>
    <t>J662</t>
  </si>
  <si>
    <t>CANABINOSIS</t>
  </si>
  <si>
    <t>J668</t>
  </si>
  <si>
    <t>ENFERMEDAD DE LAS VIAS AEREAS DEBIDAS A OTROS POLVOS ORGANICOS ESPECIFICOS</t>
  </si>
  <si>
    <t>J670</t>
  </si>
  <si>
    <t>PULMON DEL GRANJERO</t>
  </si>
  <si>
    <t>J671</t>
  </si>
  <si>
    <t>BAGAZOSIS</t>
  </si>
  <si>
    <t>J672</t>
  </si>
  <si>
    <t>PULMON DEL ORNITOFILO</t>
  </si>
  <si>
    <t>J673</t>
  </si>
  <si>
    <t>SUBEROSIS</t>
  </si>
  <si>
    <t>J674</t>
  </si>
  <si>
    <t>PULMON DEL MANIPULADOR DE MALTA</t>
  </si>
  <si>
    <t>J675</t>
  </si>
  <si>
    <t>PULMON DEL MANIPULADOR DE HONGOS</t>
  </si>
  <si>
    <t>J676</t>
  </si>
  <si>
    <t>PULMON DEL DESCORTEZADOR DEL ARCE</t>
  </si>
  <si>
    <t>J677</t>
  </si>
  <si>
    <t>NEUMONITIS DE LA VENTILACION DEBIDA AL ACONDICIONADOR Y HUMIDIFICADOR DEL AIRE</t>
  </si>
  <si>
    <t>J678</t>
  </si>
  <si>
    <t>NEUMONITIS DEBIDA  A HIPERSENSIBILIDAD A OTROS POLVOS ORGANICOS</t>
  </si>
  <si>
    <t>J679</t>
  </si>
  <si>
    <t>NEUMONITIS DEBIDA  A HIPERSENSIBILIDAD A  POLVO ORGANICO NO ESPECIFICADO</t>
  </si>
  <si>
    <t>J680</t>
  </si>
  <si>
    <t>BRONQUITIS Y NEUMONITIS DEBIDAS A INHALACION DE GASES, HUMOS, VAPORES Y SUSTANCIAS QUIMICAS</t>
  </si>
  <si>
    <t>J681</t>
  </si>
  <si>
    <t>EDEMA PULMONAR AGUDO DEBIDO A INHALACION DE GASES, HUMOS, VAPORES Y SUSTANCIAS QUIMICAS</t>
  </si>
  <si>
    <t>J682</t>
  </si>
  <si>
    <t>INFLAMACION RESPIRATORIA SUPERIOR DEBIDA A INHALACION DE GASES, HUMOS, VAPORES Y SUSTANCIAS QUIMICAS, NO CLASIFICADAS EN OTRA PARTE</t>
  </si>
  <si>
    <t>J683</t>
  </si>
  <si>
    <t>OTRAS AFECCIONES RESPIRATORIAS AGUDAS Y SUBAGUDAS DEBIDAS A INHALACION DE GASES, HUMOS, VAPORES Y SUSTANCIAS QUÍMICAS</t>
  </si>
  <si>
    <t>J684</t>
  </si>
  <si>
    <t>AFECCIONES RESPIRATORIAS CRONICAS DEBIDAS A INHALACION DE GASES, HUMOS, VAPORES Y SUSTANCIAS QUIMICAS</t>
  </si>
  <si>
    <t>J688</t>
  </si>
  <si>
    <t>OTRAS AFECCIONES RESPIRATORIAS DEBIDAS A INHALACION DE GASES, HUMOS, VAPORES Y SUSTANCIAS QUIMICAS</t>
  </si>
  <si>
    <t>J689</t>
  </si>
  <si>
    <t>AFECCION RESPIRATORIA NO ESPECIFICADA, DEBIDA A INHALACION DE GASES, HUMOS, VAPORES Y SUSTANCIAS QUIMICAS</t>
  </si>
  <si>
    <t>J690</t>
  </si>
  <si>
    <t>NEUMONITIS DEBIDA A ASPIRACION DE ALIMENTO O VOMITO</t>
  </si>
  <si>
    <t>J691</t>
  </si>
  <si>
    <t>NEUMONITIS DEBIDA A ASPIRACION DE ACEITES Y ESENCIAS</t>
  </si>
  <si>
    <t>J698</t>
  </si>
  <si>
    <t>NEUMONITIS DEBIDA A ASPIRACION DE OTROS SOLIDOS Y LIQUIDOS</t>
  </si>
  <si>
    <t>J700</t>
  </si>
  <si>
    <t>MANIFESTACIONES PULMONARES AGUDAS DEBIDAS A RADIACION</t>
  </si>
  <si>
    <t>J701</t>
  </si>
  <si>
    <t>MANIFESTACIONES PULMONARES CRONICAS Y OTRAS MANIFESTACIONES DEBIDAS A RADIACION</t>
  </si>
  <si>
    <t>J702</t>
  </si>
  <si>
    <t>TRASTORNOS PULMONARES INTERSTICIALES AGUDOS INDUCIDOS POR DROGAS</t>
  </si>
  <si>
    <t>J703</t>
  </si>
  <si>
    <t>TRASTORNOS PULMONARES INTERSTICIALES CRONICOS INDUCIDOS POR DROGAS</t>
  </si>
  <si>
    <t>J704</t>
  </si>
  <si>
    <t>TRASTORNOS PULMONARES INTERSTICIALES NO ESPECIFICADOS INDUCIDOS POR DROGAS</t>
  </si>
  <si>
    <t>J708</t>
  </si>
  <si>
    <t>AFECCIONES RESPIRATORIAS DEBIDAS A OTROS AGENTES EXTERNOS ESPECIFICADOS</t>
  </si>
  <si>
    <t>J709</t>
  </si>
  <si>
    <t>AFECCIONES RESPIRATORIAS DEBIDAS A AGENTES EXTERNOS NO ESPECIFICADOS</t>
  </si>
  <si>
    <t>J80</t>
  </si>
  <si>
    <t>SINDROME DE DIFICULTAD RESPIRATORIA DEL ADULTO</t>
  </si>
  <si>
    <t>J81</t>
  </si>
  <si>
    <t>EDEMA PULMONAR</t>
  </si>
  <si>
    <t>J82</t>
  </si>
  <si>
    <t>EOSINOFILIA PULMONAR, NO CLASIFICADA EN OTRA PARTE</t>
  </si>
  <si>
    <t>J840</t>
  </si>
  <si>
    <t>AFECCIONES ALVEOLARES Y ALVEOLOPARIETALES</t>
  </si>
  <si>
    <t>J841</t>
  </si>
  <si>
    <t>OTRAS ENFERMEDADES PULMONARES INTERSTICIALES CON FIBROSIS</t>
  </si>
  <si>
    <t>J848</t>
  </si>
  <si>
    <t>OTRAS ENFERMEDADES PULMONARES INTERSTICIALES ESPECIFICADAS</t>
  </si>
  <si>
    <t>J849</t>
  </si>
  <si>
    <t>ENFERMEDAD PULMONAR INTERSTICIAL, NO  ESPECIFICADA</t>
  </si>
  <si>
    <t>J850</t>
  </si>
  <si>
    <t>GANGRENA Y NECROSIS DEL PULMON</t>
  </si>
  <si>
    <t>J851</t>
  </si>
  <si>
    <t>ABSCESO DEL PULMON CON NEUMONIA</t>
  </si>
  <si>
    <t>J852</t>
  </si>
  <si>
    <t>ABSCESO DEL PULMON SIN NEUMONIA</t>
  </si>
  <si>
    <t>J853</t>
  </si>
  <si>
    <t>J860</t>
  </si>
  <si>
    <t>PIOTORAX CON FISTULA</t>
  </si>
  <si>
    <t>J869</t>
  </si>
  <si>
    <t>PIOTORAX SIN FISTULA</t>
  </si>
  <si>
    <t>J90</t>
  </si>
  <si>
    <t>DERRAME PLEURAL NO CLASIFICADO EN OTRA PARTE</t>
  </si>
  <si>
    <t>J91*</t>
  </si>
  <si>
    <t>DERRAME PLEURAL EN AFECCIONES CLASIFICADAS EN OTRA PARTE</t>
  </si>
  <si>
    <t>J920</t>
  </si>
  <si>
    <t>PAQUIPLEURITIS CON ASBESTOSIS</t>
  </si>
  <si>
    <t>J929</t>
  </si>
  <si>
    <t>PAQUIPLEURITIS SIN ASBESTOSIS</t>
  </si>
  <si>
    <t>J930</t>
  </si>
  <si>
    <t>NEUMOTORAX ESPONTANEO A PRESION</t>
  </si>
  <si>
    <t>J931</t>
  </si>
  <si>
    <t>OTROS TIPOS DE NEUMOTORAX ESPONTANEO</t>
  </si>
  <si>
    <t>J938</t>
  </si>
  <si>
    <t>OTROS NEUMOTORAX</t>
  </si>
  <si>
    <t>J939</t>
  </si>
  <si>
    <t>NEUMOTORAX, NO ESPECIFICADO</t>
  </si>
  <si>
    <t>J940</t>
  </si>
  <si>
    <t>QUILOTORAX</t>
  </si>
  <si>
    <t>J941</t>
  </si>
  <si>
    <t>FIBROTORAX</t>
  </si>
  <si>
    <t>J942</t>
  </si>
  <si>
    <t>HEMOTORAX</t>
  </si>
  <si>
    <t>J948</t>
  </si>
  <si>
    <t>OTRAS AFECCIONES ESPECIFICADAS DE LA PLEURA</t>
  </si>
  <si>
    <t>J949</t>
  </si>
  <si>
    <t>AFECCION PLEURAL, NO ESPECIFICADA</t>
  </si>
  <si>
    <t>J950</t>
  </si>
  <si>
    <t>FUNCIONAMIENTO DEFECTUOSO DE LA TRAQUEOSTOMIA</t>
  </si>
  <si>
    <t>J951</t>
  </si>
  <si>
    <t>INSUFICIENCIA PULMONAR AGUDA CONSECUTIVA A CIRUGIA TORACICA</t>
  </si>
  <si>
    <t>J952</t>
  </si>
  <si>
    <t>INSUFICIENCIA PULMONAR AGUDA CONSECUTIVA A CIRUGIA EXTRATORACICA</t>
  </si>
  <si>
    <t>J953</t>
  </si>
  <si>
    <t>INSUFICIENCIA PULMONAR CRONICA CONSECUTIVA A CIRUGIA</t>
  </si>
  <si>
    <t>J954</t>
  </si>
  <si>
    <t>SINDROME DE MENDELSON</t>
  </si>
  <si>
    <t>J955</t>
  </si>
  <si>
    <t>ESTENOSIS SUBGLOTICA CONSECUTIVA A PROCEDIMIENTOS</t>
  </si>
  <si>
    <t>J958</t>
  </si>
  <si>
    <t>OTROS TRASTORNOS RESPIRATORIOS CONSECUTIVOS A PROCEDIMIENTOS</t>
  </si>
  <si>
    <t>J959</t>
  </si>
  <si>
    <t>TRASTORNO NO ESPECIFICADO DEL SISTEMA  RESPIRATORIO, CONSECUTIVOS A PROCEDIMIENTOS</t>
  </si>
  <si>
    <t>J960</t>
  </si>
  <si>
    <t>INSUFICIENCIA RESPIRATORIA AGUDA</t>
  </si>
  <si>
    <t>J961</t>
  </si>
  <si>
    <t>INSUFICIENCIA RESPIRATORIA CRONICA</t>
  </si>
  <si>
    <t>J969</t>
  </si>
  <si>
    <t>INSUFICIENCIA RESPIRATORIA, NO ESPECIFICADA</t>
  </si>
  <si>
    <t>J980</t>
  </si>
  <si>
    <t>ENFERMEDADES DE LA TRAQUEA Y DE LOS BRONQUIOS, NO CLASIFICADAS EN OTRA PARTE</t>
  </si>
  <si>
    <t>J981</t>
  </si>
  <si>
    <t>J982</t>
  </si>
  <si>
    <t>J983</t>
  </si>
  <si>
    <t>J984</t>
  </si>
  <si>
    <t>OTROS TRASTORNOS DEL PULMON</t>
  </si>
  <si>
    <t>J985</t>
  </si>
  <si>
    <t>ENFERMEDADES DEL MEDIASTINO, NO CLASIFICADOS EN OTRA PARTE</t>
  </si>
  <si>
    <t>J986</t>
  </si>
  <si>
    <t>TRASTORNOS DEL DIAFRAGMA</t>
  </si>
  <si>
    <t>J988</t>
  </si>
  <si>
    <t>OTROS TRASTORNOS RESPIRATORIOS ESPECIFICADOS</t>
  </si>
  <si>
    <t>J989</t>
  </si>
  <si>
    <t>TRASTORNO RESPIRATORIO, NO ESPECIFICADO</t>
  </si>
  <si>
    <t>J990*</t>
  </si>
  <si>
    <t>ENFERMEDAD PULMONAR REUMATOIDE (M05.1 )</t>
  </si>
  <si>
    <t>J991*</t>
  </si>
  <si>
    <t>TRASTORNOS RESPIRATORIOS EN OTROS TRASTORNOS DIFUSOS DEL TEJIDO CONJUNTIVO</t>
  </si>
  <si>
    <t>J998*</t>
  </si>
  <si>
    <t>TRASTORNOS RESPIRATORIOS EN OTRAS ENFERMEDADES CLASIFICADAS EN OTRA PARTE</t>
  </si>
  <si>
    <t>K000</t>
  </si>
  <si>
    <t>K001</t>
  </si>
  <si>
    <t>K002</t>
  </si>
  <si>
    <t>ANOMALIAS DEL TAMAÑO Y DE LA FORMA DEL DIENTE</t>
  </si>
  <si>
    <t>K003</t>
  </si>
  <si>
    <t>DIENTES MOTEADOS</t>
  </si>
  <si>
    <t>K004</t>
  </si>
  <si>
    <t>ALTERACIONES EN LA FORMACION DENTARIA</t>
  </si>
  <si>
    <t>K005</t>
  </si>
  <si>
    <t>ALTERACIONES HEREDITARIAS DE LA ESTRUCTURA DENTARIA, NO CLASIFICADAS EN OTRA PARTE</t>
  </si>
  <si>
    <t>K006</t>
  </si>
  <si>
    <t>ALTERACIONES EN LA ERUPCION DENTARIA</t>
  </si>
  <si>
    <t>K007</t>
  </si>
  <si>
    <t>SINDROME DE LA ERUPCION DENTARIA</t>
  </si>
  <si>
    <t>K008</t>
  </si>
  <si>
    <t>K009</t>
  </si>
  <si>
    <t>TRASTORNO DEL DESARROLLO DE LOS DIENTES, NO ESPECIFICADO</t>
  </si>
  <si>
    <t>K010</t>
  </si>
  <si>
    <t>DIENTES INCLUIDOS</t>
  </si>
  <si>
    <t>K011</t>
  </si>
  <si>
    <t>DIENTES IMPACTADOS</t>
  </si>
  <si>
    <t>K020</t>
  </si>
  <si>
    <t>CARIES LIMITADA AL ESMALTE</t>
  </si>
  <si>
    <t>K021</t>
  </si>
  <si>
    <t>CARIES DE LA DENTINA</t>
  </si>
  <si>
    <t>K022</t>
  </si>
  <si>
    <t>CARIES DEL CEMENTO</t>
  </si>
  <si>
    <t>K023</t>
  </si>
  <si>
    <t>CARIES DENTARIA DETENIDA</t>
  </si>
  <si>
    <t>K024</t>
  </si>
  <si>
    <t>ODONTOCLASIA</t>
  </si>
  <si>
    <t>K028</t>
  </si>
  <si>
    <t>OTRAS CARIES DENTALES</t>
  </si>
  <si>
    <t>K029</t>
  </si>
  <si>
    <t>CARIES DENTAL, NO ESPECIFICADA</t>
  </si>
  <si>
    <t>K030</t>
  </si>
  <si>
    <t>ATRICION EXCESIVA DE LOS DIENTES</t>
  </si>
  <si>
    <t>K031</t>
  </si>
  <si>
    <t>ABRASION DE LOS DIENTES</t>
  </si>
  <si>
    <t>K032</t>
  </si>
  <si>
    <t>EROSION DE LOS DIENTES</t>
  </si>
  <si>
    <t>K033</t>
  </si>
  <si>
    <t>REABSORCION PATOLOGICA DE LOS DIENTES</t>
  </si>
  <si>
    <t>K034</t>
  </si>
  <si>
    <t>HIPERCEMENTOSIS</t>
  </si>
  <si>
    <t>K035</t>
  </si>
  <si>
    <t>ANQUILOSIS DENTAL</t>
  </si>
  <si>
    <t>K036</t>
  </si>
  <si>
    <t>DEPOSITOS [ACRECIONES] EN LOS DIENTES</t>
  </si>
  <si>
    <t>K037</t>
  </si>
  <si>
    <t>CAMBIOS POSTERUPTIVOS DEL COLOR DE LOS TEJIDOS DENTALES DUROS</t>
  </si>
  <si>
    <t>K038</t>
  </si>
  <si>
    <t>OTRAS ENFERMEDADES ESPECIFICADAS DE LOS TEJIDOS DUROS DE LOS DIENTES</t>
  </si>
  <si>
    <t>K039</t>
  </si>
  <si>
    <t>ENFERMEDAD NO ESPECIFICADA DE LOS TEJIDOS DENTALES DUROS</t>
  </si>
  <si>
    <t>K040</t>
  </si>
  <si>
    <t>PULPITIS</t>
  </si>
  <si>
    <t>K041</t>
  </si>
  <si>
    <t>NECROSIS DE LA PULPA</t>
  </si>
  <si>
    <t>K042</t>
  </si>
  <si>
    <t>DEGENERACION DE LA PULPA</t>
  </si>
  <si>
    <t>K043</t>
  </si>
  <si>
    <t>FORMACION ANORMAL DE TEJIDO DURO EN LA PULPA</t>
  </si>
  <si>
    <t>K044</t>
  </si>
  <si>
    <t>PERIODONTITIS APICAL AGUDA ORIGINADA EN LA PULPA</t>
  </si>
  <si>
    <t>K045</t>
  </si>
  <si>
    <t>PERIODONTITIS APICAL CRONICA</t>
  </si>
  <si>
    <t>K046</t>
  </si>
  <si>
    <t>ABSCESO PERIAPICAL CON FISTULA</t>
  </si>
  <si>
    <t>K047</t>
  </si>
  <si>
    <t>ABSCESO PERIAPICAL SIN FISTULA</t>
  </si>
  <si>
    <t>K048</t>
  </si>
  <si>
    <t>K049</t>
  </si>
  <si>
    <t>OTRAS ENFERMEDADES Y LAS NO ESPECIFICADAS DE LA PULPA Y DEL TEJIDO PERIAPICAL</t>
  </si>
  <si>
    <t>K050</t>
  </si>
  <si>
    <t>K051</t>
  </si>
  <si>
    <t>GINGIVITIS CRONICA</t>
  </si>
  <si>
    <t>K052</t>
  </si>
  <si>
    <t>PERIODONTITIS AGUDA</t>
  </si>
  <si>
    <t>K053</t>
  </si>
  <si>
    <t>PERIODONTITIS CRONICA</t>
  </si>
  <si>
    <t>K054</t>
  </si>
  <si>
    <t>PERIODONTOSIS</t>
  </si>
  <si>
    <t>K055</t>
  </si>
  <si>
    <t>OTRAS ENFERMEDADES PERIODONTALES</t>
  </si>
  <si>
    <t>K056</t>
  </si>
  <si>
    <t>ENFERMEDAD DE PERIODONTO, NO ESPECIFICADA</t>
  </si>
  <si>
    <t>K060</t>
  </si>
  <si>
    <t>RETRACCION GINGIVAL</t>
  </si>
  <si>
    <t>K061</t>
  </si>
  <si>
    <t>HIPERPLASIA GINGIVAL</t>
  </si>
  <si>
    <t>K062</t>
  </si>
  <si>
    <t>LESIONES DE LA ENCIA Y DE LA ZONA EDENTULA ASOCIADAS CON TRAUMATISMO</t>
  </si>
  <si>
    <t>K068</t>
  </si>
  <si>
    <t>OTROS TRASTORNOS ESPECIFICADOS DE LA ENCIA Y DE LA ZONA EDENTULA</t>
  </si>
  <si>
    <t>K069</t>
  </si>
  <si>
    <t>TRASTORNO NO ESPECIFICADO DE LA ENCIA Y DE LA ZONA EDENTULA</t>
  </si>
  <si>
    <t>K070</t>
  </si>
  <si>
    <t>ANOMALIAS EVIDENTES DEL TAMAÑO DE LOS MAXILARES</t>
  </si>
  <si>
    <t>K071</t>
  </si>
  <si>
    <t>ANOMALIAS DE LA RELACION MAXILOBASILAR</t>
  </si>
  <si>
    <t>K072</t>
  </si>
  <si>
    <t>ANOMALIAS DE LA RELACION ENTRE LOS ARCOS DENTARIOS</t>
  </si>
  <si>
    <t>K073</t>
  </si>
  <si>
    <t>ANOMALIAS DE LA POSICION DEL DIENTE</t>
  </si>
  <si>
    <t>K074</t>
  </si>
  <si>
    <t>MALOCLUSION DE TIPO NO ESPECIFICADO</t>
  </si>
  <si>
    <t>K075</t>
  </si>
  <si>
    <t>ANOMALIAS DENTOFACIALES FUNCIONALES</t>
  </si>
  <si>
    <t>K076</t>
  </si>
  <si>
    <t>TRASTORNOS DE LA ARTICULACION TEMPOROMAXILAR</t>
  </si>
  <si>
    <t>K078</t>
  </si>
  <si>
    <t>OTRAS ANOMALIAS DENTOFACIALES</t>
  </si>
  <si>
    <t>K079</t>
  </si>
  <si>
    <t>ANOMALIA DENTOFACIAL, NO ESPECIFICADA</t>
  </si>
  <si>
    <t>K080</t>
  </si>
  <si>
    <t>EXFOLIACION DE LOS DIENTES DEBIDA A CAUSAS SISTEMICAS</t>
  </si>
  <si>
    <t>K081</t>
  </si>
  <si>
    <t>PERDIDA DE DIENTES DEBIDA A ACCIDENTE, EXTRACCION O ENFERMEDAD PERIODONTAL LOCAL</t>
  </si>
  <si>
    <t>K082</t>
  </si>
  <si>
    <t>ATROFIA DE REBORDE ALVEOLAR DESDENTADO</t>
  </si>
  <si>
    <t>RAIZ DENTAL RETENIDA</t>
  </si>
  <si>
    <t>K088</t>
  </si>
  <si>
    <t>OTRAS AFECCIONES ESPECIFICADAS DE LOS DIENTES Y DE SUS ESTRUCTURAS DE SOSTEN</t>
  </si>
  <si>
    <t>K089</t>
  </si>
  <si>
    <t>TRASTORNO DE LOS DIENTES Y DE SUS ESTRUCTURAS DE SOSTEN, NO ESPECIFICADO</t>
  </si>
  <si>
    <t>K090</t>
  </si>
  <si>
    <t>K091</t>
  </si>
  <si>
    <t>QUISTES DE LAS FISURAS (NO ODONTOGENICOS)</t>
  </si>
  <si>
    <t>K092</t>
  </si>
  <si>
    <t>OTROS QUISTES DE LOS MAXILARES</t>
  </si>
  <si>
    <t>K098</t>
  </si>
  <si>
    <t>OTROS QUISTES DE LA REGION BUCAL, NO CLASIFICADOS EN OTRA PARTE</t>
  </si>
  <si>
    <t>K099</t>
  </si>
  <si>
    <t>QUISTE DE LA REGION BUCAL, SIN OTRA ESPECIFICACION</t>
  </si>
  <si>
    <t>K100</t>
  </si>
  <si>
    <t>TRASTORNOS DEL DESARROLLO DE LOS MAXILARES</t>
  </si>
  <si>
    <t>K101</t>
  </si>
  <si>
    <t>GRANULOMA CENTRAL DE CELULAS GIGANTES</t>
  </si>
  <si>
    <t>K102</t>
  </si>
  <si>
    <t>AFECCIONES INFLAMATORIAS DE LOS MAXILARES</t>
  </si>
  <si>
    <t>K103</t>
  </si>
  <si>
    <t>ALVEOLITIS DEL MAXILAR</t>
  </si>
  <si>
    <t>K108</t>
  </si>
  <si>
    <t>OTRAS ENFERMEDADES ESPECIFICADAS DE LOS MAXILARES</t>
  </si>
  <si>
    <t>K109</t>
  </si>
  <si>
    <t>ENFERMEDAD DE LOS MAXILARES, NO ESPECIFICADA</t>
  </si>
  <si>
    <t>K110</t>
  </si>
  <si>
    <t>ATROFIA DE GLANDULA SALIVAL</t>
  </si>
  <si>
    <t>K111</t>
  </si>
  <si>
    <t>HIPERTROFIA DE GLANDULA SALIVAL</t>
  </si>
  <si>
    <t>K112</t>
  </si>
  <si>
    <t>SIALADENITIS</t>
  </si>
  <si>
    <t>K113</t>
  </si>
  <si>
    <t>ABSCESO DE GLANDULA SALIVAL</t>
  </si>
  <si>
    <t>K114</t>
  </si>
  <si>
    <t>FISTULA DE GLANDULA SALIVAL</t>
  </si>
  <si>
    <t>K115</t>
  </si>
  <si>
    <t>SIALOLITIASIS</t>
  </si>
  <si>
    <t>K116</t>
  </si>
  <si>
    <t>MUCOCELE DE GLANDULA SALIVAL</t>
  </si>
  <si>
    <t>K117</t>
  </si>
  <si>
    <t>ALTERACIONES DE LA SECRECION SALIVAL</t>
  </si>
  <si>
    <t>K118</t>
  </si>
  <si>
    <t>OTRAS ENFERMEDADES DE LAS GLANDULAS SALIVALES</t>
  </si>
  <si>
    <t>K119</t>
  </si>
  <si>
    <t>ENFERMEDAD DE GLANDULA SALIVAL. NO ESPECIFICADA</t>
  </si>
  <si>
    <t>K120</t>
  </si>
  <si>
    <t>ESTOMATITIS AFTOSA RECURRENTE</t>
  </si>
  <si>
    <t>K121</t>
  </si>
  <si>
    <t>OTRAS FORMAS DE ESTOMATITIS</t>
  </si>
  <si>
    <t>K122</t>
  </si>
  <si>
    <t>CELULITIS Y ABSCESO DE BOCA</t>
  </si>
  <si>
    <t>K130</t>
  </si>
  <si>
    <t>K131</t>
  </si>
  <si>
    <t>MORDEDURA DEL LABIO Y DE LA MEJILLA</t>
  </si>
  <si>
    <t>K132</t>
  </si>
  <si>
    <t>LEUCOPLASIA Y OTRAS ALTERACIONES DEL EPITELIO BUCAL, INCLUYENDO LA LENGUA</t>
  </si>
  <si>
    <t>K133</t>
  </si>
  <si>
    <t>LEUCOPLASIA PILOSA</t>
  </si>
  <si>
    <t>K134</t>
  </si>
  <si>
    <t>GRANULOMA Y LESIONES SEMEJANTES DE LA MUCOSA BUCAL</t>
  </si>
  <si>
    <t>K135</t>
  </si>
  <si>
    <t>FIBROSIS DE LA SUBMUCOSA BUCAL</t>
  </si>
  <si>
    <t>K136</t>
  </si>
  <si>
    <t>HIPERPLASIA IRRITATIVA DE LA MUCOSA BUCAL</t>
  </si>
  <si>
    <t>K137</t>
  </si>
  <si>
    <t>OTRAS LESIONES Y LAS NO ESPECIFICADAS DE LA MUCOSA BUCAL</t>
  </si>
  <si>
    <t>K140</t>
  </si>
  <si>
    <t>GLOSITIS</t>
  </si>
  <si>
    <t>K141</t>
  </si>
  <si>
    <t>LENGUA GEOGRAFICA</t>
  </si>
  <si>
    <t>K142</t>
  </si>
  <si>
    <t>GLOSITIS ROMBOIDEA MEDIANA</t>
  </si>
  <si>
    <t>K143</t>
  </si>
  <si>
    <t>K144</t>
  </si>
  <si>
    <t>K145</t>
  </si>
  <si>
    <t>LENGUA PLEGADA</t>
  </si>
  <si>
    <t>K146</t>
  </si>
  <si>
    <t>GLOSODINIA</t>
  </si>
  <si>
    <t>K148</t>
  </si>
  <si>
    <t>OTRAS ENFERMEDADES DE LA LENGUA</t>
  </si>
  <si>
    <t>K149</t>
  </si>
  <si>
    <t>ENFERMEDAD DE LA LENGUA, NO ESPECIFICADA</t>
  </si>
  <si>
    <t>K20</t>
  </si>
  <si>
    <t>ESOFAGITIS</t>
  </si>
  <si>
    <t>K210</t>
  </si>
  <si>
    <t>ENFERMEDAD DEL REFLUJO GASTROESOFAGICO CON ESOFAGITIS</t>
  </si>
  <si>
    <t>K219</t>
  </si>
  <si>
    <t>ENFERMEDAD DEL REFLUJO GASTROESOFAGICO SIN  ESOFAGITIS</t>
  </si>
  <si>
    <t>K220</t>
  </si>
  <si>
    <t>ACALASIA DEL CARDIAS</t>
  </si>
  <si>
    <t>K221</t>
  </si>
  <si>
    <t>ULCERA DEL ESOFAGO</t>
  </si>
  <si>
    <t>K222</t>
  </si>
  <si>
    <t>OBSTRUCCION DEL ESOFAGO</t>
  </si>
  <si>
    <t>K223</t>
  </si>
  <si>
    <t>PERFORACION DEL ESOFAGO</t>
  </si>
  <si>
    <t>K224</t>
  </si>
  <si>
    <t>DISQUINESIA DEL ESOFAGO</t>
  </si>
  <si>
    <t>K225</t>
  </si>
  <si>
    <t>DIVERTICULO DEL ESOFAGO, ADQUIRIDO</t>
  </si>
  <si>
    <t>K226</t>
  </si>
  <si>
    <t>SINDROME DE LACERACION Y HEMORRAGIA GASTROESOFAGICAS</t>
  </si>
  <si>
    <t>K228</t>
  </si>
  <si>
    <t>OTRAS ENFERMEDADES ESPECIFICADAS DEL ESOFAGO</t>
  </si>
  <si>
    <t>K229</t>
  </si>
  <si>
    <t>ENFERMEDAD DEL ESOFAGO, NO ESPECIFICADA</t>
  </si>
  <si>
    <t>K230*</t>
  </si>
  <si>
    <t>ESOFAGITIS TUBERCULOSA (A18. )</t>
  </si>
  <si>
    <t>K231*</t>
  </si>
  <si>
    <t>MEGAESOFAGO EN LA ENFERMEDAD DE CHAGAS (B57.3 )</t>
  </si>
  <si>
    <t>K238*</t>
  </si>
  <si>
    <t>TRASTORNOS DEL ESOFAGO EN OTRAS ENFERMEDADES CLASIFICADAS EN OTRA PARTE</t>
  </si>
  <si>
    <t>K250</t>
  </si>
  <si>
    <t>ULCERA GASTRICA AGUDA CON HEMORRAGIA</t>
  </si>
  <si>
    <t>K251</t>
  </si>
  <si>
    <t>ULCERA GASTRICA AGUDA CON PERFORACION</t>
  </si>
  <si>
    <t>K252</t>
  </si>
  <si>
    <t>ULCERA GASTRICA AGUDA CON HEMORRAGIA Y PERFORACION</t>
  </si>
  <si>
    <t>K253</t>
  </si>
  <si>
    <t>ULCERA GASTRICA AGUDA SIN HEMORRAGIA NI PERFORACION</t>
  </si>
  <si>
    <t>K254</t>
  </si>
  <si>
    <t>ULCERA GASTRICA CRONICA O NO ESPECIFICADA, CON HEMORRAGIA</t>
  </si>
  <si>
    <t>K255</t>
  </si>
  <si>
    <t>ULCERA GASTRICA CRONICA O NO ESPECIFICADA, CON PERFORACION</t>
  </si>
  <si>
    <t>K256</t>
  </si>
  <si>
    <t>ULCERA GASTRICA CRONICA O NO ESPECIFICADA, CON HEMORRAGIA Y PERFORACION</t>
  </si>
  <si>
    <t>K257</t>
  </si>
  <si>
    <t>ULCERA GASTRICA CRONICA SIN HEMORRAGIA NI PERFORACION</t>
  </si>
  <si>
    <t>K259</t>
  </si>
  <si>
    <t>ULCERA GASTRICA NO ESPECIFICADA COMO AGUDA NI CRONICA, SIN HEMORRAGIA  NI PERFORACION</t>
  </si>
  <si>
    <t>K260</t>
  </si>
  <si>
    <t>ULCERA DUODENAL AGUDA CON HEMORRAGIA</t>
  </si>
  <si>
    <t>K261</t>
  </si>
  <si>
    <t>ULCERA DUODENAL AGUDA CON PERFORACION</t>
  </si>
  <si>
    <t>K262</t>
  </si>
  <si>
    <t>ULCERA DUODENAL AGUDA CON HEMORRAGIA Y PERFORACION</t>
  </si>
  <si>
    <t>K263</t>
  </si>
  <si>
    <t>ULCERA DUODENAL AGUDA SIN HEMORRAGIA NI PERFORACION</t>
  </si>
  <si>
    <t>K264</t>
  </si>
  <si>
    <t>ULCERA DUODENAL CRONICA O NO ESPECIFICADA, CON HEMORRAGIA</t>
  </si>
  <si>
    <t>K265</t>
  </si>
  <si>
    <t>ULCERA DUODENAL CRONICA O NO ESPECIFICADA, CON PERFORACION</t>
  </si>
  <si>
    <t>K266</t>
  </si>
  <si>
    <t>ULCERA DUODENAL CRONICA O NO ESPECIFICADA, CON HEMORRAGIA Y PERFORACION</t>
  </si>
  <si>
    <t>K267</t>
  </si>
  <si>
    <t>ULCERA DUODENAL CRONICA SIN HEMORRAGIA NI PERFORACION</t>
  </si>
  <si>
    <t>K269</t>
  </si>
  <si>
    <t>ULCERA DUODENAL NO ESPECIFICADA COMO AGUDA NI CRONICA, SIN HEMORRAGIA  NI PERFORACION</t>
  </si>
  <si>
    <t>K270</t>
  </si>
  <si>
    <t>ULCERA PEPTICA, DE SITIO NO ESPECIFICADO AGUDA CON HEMORRAGIA</t>
  </si>
  <si>
    <t>K271</t>
  </si>
  <si>
    <t>ULCERA PEPTICA, DE SITIO NO ESPECIFICADO  AGUDA CON PERFORACION</t>
  </si>
  <si>
    <t>K272</t>
  </si>
  <si>
    <t>ULCERA PEPTICA, DE SITIO NO ESPECIFICADO  AGUDA CON HEMORRAGIA Y PERFORACION</t>
  </si>
  <si>
    <t>K273</t>
  </si>
  <si>
    <t>ULCERA PEPTICA, DE SITIO NO ESPECIFICADO  AGUDA SIN HEMORRAGIA NI PERFORACION</t>
  </si>
  <si>
    <t>K274</t>
  </si>
  <si>
    <t>ULCERA PEPTICA, DE SITIO NO ESPECIFICADO  CRONICA O NO ESPECIFICADA, CON HEMORRAGIA</t>
  </si>
  <si>
    <t>K275</t>
  </si>
  <si>
    <t>ULCERA PEPTICA, DE SITIO NO ESPECIFICADO  CRONICA O NO ESPECIFICADA, CON PERFORACION</t>
  </si>
  <si>
    <t>K276</t>
  </si>
  <si>
    <t>ULCERA PEPTICA, DE SITIO NO ESPECIFICADO  CRONICA O NO ESPECIFICADA, CON HEMORRAGIA Y PERFORACION</t>
  </si>
  <si>
    <t>K277</t>
  </si>
  <si>
    <t>ULCERA PEPTICA, DE SITIO NO ESPECIFICADO  CRONICA SIN HEMORRAGIA NI PERFORACION</t>
  </si>
  <si>
    <t>K279</t>
  </si>
  <si>
    <t>ULCERA PEPTICA, DE SITIO NO ESPECIFICADO  NO ESPECIFICADA COMO AGUDA NI CRONICA, SIN HEMORRAGIA  NI PERFORACION</t>
  </si>
  <si>
    <t>K280</t>
  </si>
  <si>
    <t>ULCERA GASTROYEYUNAL AGUDA CON HEMORRAGIA</t>
  </si>
  <si>
    <t>K281</t>
  </si>
  <si>
    <t>ULCERA GASTROYEYUNAL AGUDA CON PERFORACION</t>
  </si>
  <si>
    <t>K282</t>
  </si>
  <si>
    <t>ULCERA GASTROYEYUNAL AGUDA CON HEMORRAGIA Y PERFORACION</t>
  </si>
  <si>
    <t>K283</t>
  </si>
  <si>
    <t>ULCERA GASTROYEYUNAL AGUDA SIN HEMORRAGIA NI PERFORACION</t>
  </si>
  <si>
    <t>K284</t>
  </si>
  <si>
    <t>ULCERA GASTROYEYUNAL CRONICA O NO ESPECIFICADA, CON HEMORRAGIA</t>
  </si>
  <si>
    <t>K285</t>
  </si>
  <si>
    <t>ULCERA GASTROYEYUNAL CRONICA O NO ESPECIFICADA, CON PERFORACION</t>
  </si>
  <si>
    <t>K286</t>
  </si>
  <si>
    <t>ULCERA GASTROYEYUNAL CRONICA O NO ESPECIFICADA, CON HEMORRAGIA Y PERFORACION</t>
  </si>
  <si>
    <t>K287</t>
  </si>
  <si>
    <t>ULCERA GASTROYEYUNAL CRONICA SIN HEMORRAGIA NI PERFORACION</t>
  </si>
  <si>
    <t>K289</t>
  </si>
  <si>
    <t>ULCERA GASTROYEYUNAL NO ESPECIFICADA COMO AGUDA NI CRONICA, SIN HEMORRAGIA  NI PERFORACION</t>
  </si>
  <si>
    <t>K290</t>
  </si>
  <si>
    <t>GASTRITIS AGUDA HEMORRAGICA</t>
  </si>
  <si>
    <t>K291</t>
  </si>
  <si>
    <t>OTRAS GASTRITIS AGUDAS</t>
  </si>
  <si>
    <t>K292</t>
  </si>
  <si>
    <t>GASTRITIS ALCOHOLICA</t>
  </si>
  <si>
    <t>K293</t>
  </si>
  <si>
    <t>GASTRITIS CRONICA SUPERFICIAL.</t>
  </si>
  <si>
    <t>K294</t>
  </si>
  <si>
    <t>GASTRITIS CRONICA ATROFICA</t>
  </si>
  <si>
    <t>K295</t>
  </si>
  <si>
    <t>GASTRITIS CRONICA, NO ESPECIFICADA</t>
  </si>
  <si>
    <t>K296</t>
  </si>
  <si>
    <t>OTRAS GASTRITIS</t>
  </si>
  <si>
    <t>K297</t>
  </si>
  <si>
    <t>GASTRITIS, NO ESPECIFICADA</t>
  </si>
  <si>
    <t>K298</t>
  </si>
  <si>
    <t>K299</t>
  </si>
  <si>
    <t>GASTRODUODENITIS, NO ESPECIFICADA</t>
  </si>
  <si>
    <t>K30</t>
  </si>
  <si>
    <t>DISPEPSIA</t>
  </si>
  <si>
    <t>K310</t>
  </si>
  <si>
    <t>DILATACION AGUDA DEL ESTOMAGO</t>
  </si>
  <si>
    <t>K311</t>
  </si>
  <si>
    <t>ESTENOSIS PILORICA HIPERTROFICA DEL ADULTO</t>
  </si>
  <si>
    <t>K312</t>
  </si>
  <si>
    <t>ESTRECHEZ O ESTENOSIS DEL ESTOMAGO EN RELOJ DE ARENA</t>
  </si>
  <si>
    <t>K313</t>
  </si>
  <si>
    <t>ESPASMO DEL PILORO, NO CLASIFICADO EN OTRA PARTE</t>
  </si>
  <si>
    <t>K314</t>
  </si>
  <si>
    <t>DIVERTICULO GASTRICO</t>
  </si>
  <si>
    <t>K315</t>
  </si>
  <si>
    <t>OBSTRUCCION DEL DUODENO</t>
  </si>
  <si>
    <t>K316</t>
  </si>
  <si>
    <t>FISTULA DEL ESTOMAGO Y DEL DUODENO</t>
  </si>
  <si>
    <t>K317</t>
  </si>
  <si>
    <t>POLIPO DEL ESTOMAGO Y DEL DUODENO</t>
  </si>
  <si>
    <t>K318</t>
  </si>
  <si>
    <t>OTRAS ENFERMEDADES ESPECIFICADAS DEL ESTOMAGO Y DEL DUODENO</t>
  </si>
  <si>
    <t>K319</t>
  </si>
  <si>
    <t>ENFERMEDAD DEL ESTOMAGO Y DEL DUODENO, NO ESPECIFICADA</t>
  </si>
  <si>
    <t>K350</t>
  </si>
  <si>
    <t>K351</t>
  </si>
  <si>
    <t>K359</t>
  </si>
  <si>
    <t>APENDICITIS AGUDA, NO ESPECIFICADA</t>
  </si>
  <si>
    <t>K36</t>
  </si>
  <si>
    <t>OTROS TIPOS DE APENDICITIS</t>
  </si>
  <si>
    <t>K37</t>
  </si>
  <si>
    <t>APENDICITIS, NO ESPECIFICADA</t>
  </si>
  <si>
    <t>K380</t>
  </si>
  <si>
    <t>HIPERPLASIA DEL APENDICE</t>
  </si>
  <si>
    <t>K381</t>
  </si>
  <si>
    <t>CONCRECIONES APENDICULARES</t>
  </si>
  <si>
    <t>K382</t>
  </si>
  <si>
    <t>DIVERTICULO DEL APENDICE</t>
  </si>
  <si>
    <t>K383</t>
  </si>
  <si>
    <t>FISTULA DEL APENDICE</t>
  </si>
  <si>
    <t>K388</t>
  </si>
  <si>
    <t>OTRAS ENFERMEDADES ESPECIFICADAS DEL APENDICE</t>
  </si>
  <si>
    <t>K389</t>
  </si>
  <si>
    <t>ENFERMEDAD DEL APENDICE, NO ESPECIFICADA</t>
  </si>
  <si>
    <t>K400</t>
  </si>
  <si>
    <t>HERNIA INGUINAL BILATERAL CON OBSTRUCCION, SIN GANGRENA</t>
  </si>
  <si>
    <t>K401</t>
  </si>
  <si>
    <t>HERNIA INGUINAL BILATERAL CON GANGRENA</t>
  </si>
  <si>
    <t>K402</t>
  </si>
  <si>
    <t>HERNIA INGUINAL BILATERAL,  SIN OBSTRUCCION NI GANGRENA</t>
  </si>
  <si>
    <t>K403</t>
  </si>
  <si>
    <t>HERNIA INGUINAL UNILATERAL O NO ESPECIFICADA, CON OBSTRUCCION, SIN GANGRENA</t>
  </si>
  <si>
    <t>K404</t>
  </si>
  <si>
    <t>HERNIA INGUINAL UNILATERAL O NO ESPECIFICADA, CON GANGRENA</t>
  </si>
  <si>
    <t>K409</t>
  </si>
  <si>
    <t>HERNIA INGUINAL UNILATERAL O NO ESPECIFICADA, SIN OBSTRUCION NI GANGRENA</t>
  </si>
  <si>
    <t>K410</t>
  </si>
  <si>
    <t>HERNIA FEMORAL BILATERAL, CON OBSTRUCCION, SIN GANGRENA</t>
  </si>
  <si>
    <t>K411</t>
  </si>
  <si>
    <t>HERNIA FEMORAL BILATERAL, CON GANGRENA</t>
  </si>
  <si>
    <t>K412</t>
  </si>
  <si>
    <t>HERNIA FEMORAL BILATERAL, SIN OBSTRUCCION NI GANGRENA</t>
  </si>
  <si>
    <t>K413</t>
  </si>
  <si>
    <t>HERNIA FEMORAL UNILATERAL O NO ESPECIFICADA, CON OBSTRUCCION, SIN GANGRENA</t>
  </si>
  <si>
    <t>K414</t>
  </si>
  <si>
    <t>HERNIA FEMORAL UNILATERAL O NO ESPECIFICADA, CON GANGRENA</t>
  </si>
  <si>
    <t>K419</t>
  </si>
  <si>
    <t>HERNIA FEMORAL UNILATERAL O NO ESPECIFICADA, SIN OBSTRUCCION NI GANGRENA</t>
  </si>
  <si>
    <t>K420</t>
  </si>
  <si>
    <t>HERNIA UMBILICAL CON OBSTRUCCION, SIN GANGRENA</t>
  </si>
  <si>
    <t>K421</t>
  </si>
  <si>
    <t>K429</t>
  </si>
  <si>
    <t>HERNIA UMBILICAL SIN OBSTRUCCION NI GANGRENA</t>
  </si>
  <si>
    <t>K430</t>
  </si>
  <si>
    <t>HERNIA VENTRAL CON OBSTRUCCION, SIN GANGRENA</t>
  </si>
  <si>
    <t>K431</t>
  </si>
  <si>
    <t>K439</t>
  </si>
  <si>
    <t>HERNIA VENTRAL SIN OBSTRUCCION NI GANGRENA</t>
  </si>
  <si>
    <t>K440</t>
  </si>
  <si>
    <t>HERNIA DIAFRAGMATICA CON OBSTRUCCION, SIN GANGRENA</t>
  </si>
  <si>
    <t>K441</t>
  </si>
  <si>
    <t>HERNIA DIAFRAGMATICA CON GANGRENA</t>
  </si>
  <si>
    <t>K449</t>
  </si>
  <si>
    <t>HERNIA DIAFRAGMATICA SIN OBSTRUCCIÓN NI GANGRENA</t>
  </si>
  <si>
    <t>K450</t>
  </si>
  <si>
    <t>OTRAS HERNIAS DE LA CAVIDAD ABDOMINAL ESPECIFICADAS, CON OBSTRUCCION, SIN GANGRENA</t>
  </si>
  <si>
    <t>K451</t>
  </si>
  <si>
    <t>OTRAS HERNIAS DE LA CAVIDAD ABDOMINAL ESPECIFICADAS, CON GANGRENA</t>
  </si>
  <si>
    <t>K458</t>
  </si>
  <si>
    <t>OTRAS HERNIAS DE LA CAVIDAD ABDOMINAL ESPECIFICADAS, SIN OBSTRUCCION NI GANGRENA</t>
  </si>
  <si>
    <t>K460</t>
  </si>
  <si>
    <t>HERNIA ABDOMINAL NO ESPECIFICADA, CON OBSTRUCCION, SIN GANGRENA</t>
  </si>
  <si>
    <t>K461</t>
  </si>
  <si>
    <t>HERNIA ABDOMINAL NO ESPECIFICADA, CON GANGRENA</t>
  </si>
  <si>
    <t>K469</t>
  </si>
  <si>
    <t>HERNIA ABDOMINAL NO ESPECIFICADA, SIN OBSTRUCCION NI GANGRENA</t>
  </si>
  <si>
    <t>K500</t>
  </si>
  <si>
    <t>ENFERMEDAD DE CROHN DEL INTESTINO DELGADO</t>
  </si>
  <si>
    <t>K501</t>
  </si>
  <si>
    <t>ENFERMEDAD DE CROHN DEL INTESTINO GRUESO</t>
  </si>
  <si>
    <t>K508</t>
  </si>
  <si>
    <t>OTROS TIPOS DE ENFERMEDAD DE CROHN</t>
  </si>
  <si>
    <t>K509</t>
  </si>
  <si>
    <t>ENFERMEDAD DE CROHN, NO ESPECIFICADA</t>
  </si>
  <si>
    <t>K510</t>
  </si>
  <si>
    <t>ENTEROCOLITIS (CRONICA) ULCERATIVA</t>
  </si>
  <si>
    <t>K511</t>
  </si>
  <si>
    <t>ILEOCOLITIS (CRONICA) ULCERATIVA</t>
  </si>
  <si>
    <t>K512</t>
  </si>
  <si>
    <t>PROCTITIS (CRONICA) ULCERATIVA</t>
  </si>
  <si>
    <t>K513</t>
  </si>
  <si>
    <t>RECTOSIGMOIDITIS (CRONICA) ULCERATIVA</t>
  </si>
  <si>
    <t>K514</t>
  </si>
  <si>
    <t>SEUDOPOLIPOSIS DEL COLON</t>
  </si>
  <si>
    <t>K515</t>
  </si>
  <si>
    <t>PROCTOCOLITIS MUCOSA</t>
  </si>
  <si>
    <t>K518</t>
  </si>
  <si>
    <t>OTRAS COLITIS ULCERATIVAS</t>
  </si>
  <si>
    <t>K519</t>
  </si>
  <si>
    <t>COLITIS ULCERATIVA, SIN OTRA ESPECIFICACION</t>
  </si>
  <si>
    <t>K520</t>
  </si>
  <si>
    <t>COLITIS Y GASTROENTERITIS DEBIDAS A RADIACION</t>
  </si>
  <si>
    <t>K521</t>
  </si>
  <si>
    <t>COLITIS Y GASTROENTERITIS  TOXICAS</t>
  </si>
  <si>
    <t>K522</t>
  </si>
  <si>
    <t>COLITIS Y GASTROENTERITIS ALERGICAS Y DIETETICAS</t>
  </si>
  <si>
    <t>K528</t>
  </si>
  <si>
    <t>OTRAS COLITIS Y GASTROENTERITIS NO INFECCIOSAS ESPECIFICADAS</t>
  </si>
  <si>
    <t>K529</t>
  </si>
  <si>
    <t>COLITIS Y GASTROENTERITIS NO INFECCIOSAS, NO ESPECIFICADAS</t>
  </si>
  <si>
    <t>K550</t>
  </si>
  <si>
    <t>TRASTORNO VASCULAR AGUDO DE LOS INTESTINOS</t>
  </si>
  <si>
    <t>K551</t>
  </si>
  <si>
    <t>TRASTORNO VASCULAR CRONICO DEL INTESTINO</t>
  </si>
  <si>
    <t>K552</t>
  </si>
  <si>
    <t>ANGIODISPLASIA DEL COLON</t>
  </si>
  <si>
    <t>K558</t>
  </si>
  <si>
    <t>OTROS TRASTORNOS VASCULARES DEL INTESTINO</t>
  </si>
  <si>
    <t>K559</t>
  </si>
  <si>
    <t>TRASTORNO VASCULAR DEL INTESTINO, NO ESPECIFICADO</t>
  </si>
  <si>
    <t>K560</t>
  </si>
  <si>
    <t>ILEO PARALITICO</t>
  </si>
  <si>
    <t>K561</t>
  </si>
  <si>
    <t>INVAGINACION</t>
  </si>
  <si>
    <t>K562</t>
  </si>
  <si>
    <t>VOLVULO</t>
  </si>
  <si>
    <t>K563</t>
  </si>
  <si>
    <t>ILEO POR CALCULO BILIAR</t>
  </si>
  <si>
    <t>K564</t>
  </si>
  <si>
    <t>OTRAS OBSTRUCCIONES DEL INTESTINO</t>
  </si>
  <si>
    <t>K565</t>
  </si>
  <si>
    <t>ADHERENCIAS [BRIDAS] INTESTINALES CON OBSTRUCCION</t>
  </si>
  <si>
    <t>K566</t>
  </si>
  <si>
    <t>OTRAS OBSTRUCCIONES INTESTINALES Y LAS NO ESPECIFICADAS</t>
  </si>
  <si>
    <t>K567</t>
  </si>
  <si>
    <t>ILEO, NO ESPECIFICADO</t>
  </si>
  <si>
    <t>K570</t>
  </si>
  <si>
    <t>ENFERMEDAD DIVERTICULAR DEL INTESTINO DELGADO CON PERFORACION Y ABSCESO</t>
  </si>
  <si>
    <t>K571</t>
  </si>
  <si>
    <t>ENFERMEDAD DIVERTICULAR DEL INTESTINO DELGADO SIN PERFORACION NI ABSCESO</t>
  </si>
  <si>
    <t>K572</t>
  </si>
  <si>
    <t>ENFERMEDAD DIVERTICULAR DEL INTESTINO GRUESO CON PERFORACION Y ABSCESO</t>
  </si>
  <si>
    <t>K573</t>
  </si>
  <si>
    <t>ENFERMEDAD DIVERTICULAR DEL INTESTINO GRUESO SIN PERFORACION NI ABSCESO</t>
  </si>
  <si>
    <t>K574</t>
  </si>
  <si>
    <t>ENFERMEDAD DIVERTICULAR DE AMBOS INTESTINOS CON PERFORACION Y ABSCESO</t>
  </si>
  <si>
    <t>K575</t>
  </si>
  <si>
    <t>ENFERMEDAD DIVERTICULAR DE AMBOS INTESTINOS, SIN PERFORACION NI ABSCESO</t>
  </si>
  <si>
    <t>K578</t>
  </si>
  <si>
    <t>ENFERMEDAD DIVERTICULAR DEL INTESTINO, PARTE NO ESPECIFICADA, CON PERFORACION Y  ABSCESO</t>
  </si>
  <si>
    <t>K579</t>
  </si>
  <si>
    <t>ENFERMEDAD DIVERTICULAR DEL INTESTINO, PARTE NO ESPECIFICADA, SIN PERFORACION NI ABSCESO</t>
  </si>
  <si>
    <t>K580</t>
  </si>
  <si>
    <t>SINDROME DEL COLON IRRITABLE CON DIARREA</t>
  </si>
  <si>
    <t>K589</t>
  </si>
  <si>
    <t>SINDROME DEL COLON IRRITABLE SIN DIARREA</t>
  </si>
  <si>
    <t>K590</t>
  </si>
  <si>
    <t>CONSTIPACION</t>
  </si>
  <si>
    <t>K591</t>
  </si>
  <si>
    <t>K592</t>
  </si>
  <si>
    <t>INTESTINO NEUROGENICO, NO CLASIFICADO EN OTRA PARTE</t>
  </si>
  <si>
    <t>K593</t>
  </si>
  <si>
    <t>MEGACOLON, NO CLASIFICADO EN OTRA PARTE</t>
  </si>
  <si>
    <t>K594</t>
  </si>
  <si>
    <t>K598</t>
  </si>
  <si>
    <t>OTROS TRASTORNOS FUNCIONALES ESPECIFICADOS DEL INTESTINO</t>
  </si>
  <si>
    <t>K599</t>
  </si>
  <si>
    <t>TRASTORNO FUNCIONAL INTESTINAL, NO ESPECIFICADO</t>
  </si>
  <si>
    <t>K600</t>
  </si>
  <si>
    <t>FISURA ANAL AGUDA</t>
  </si>
  <si>
    <t>K601</t>
  </si>
  <si>
    <t>FISURA ANAL CRONICA</t>
  </si>
  <si>
    <t>K602</t>
  </si>
  <si>
    <t>FISURA ANAL, NO ESPECIFICADA</t>
  </si>
  <si>
    <t>K603</t>
  </si>
  <si>
    <t>FISURA ANAL</t>
  </si>
  <si>
    <t>K604</t>
  </si>
  <si>
    <t>FISTULA RECTAL</t>
  </si>
  <si>
    <t>K605</t>
  </si>
  <si>
    <t>FISTULA ANORRECTAL</t>
  </si>
  <si>
    <t>K610</t>
  </si>
  <si>
    <t>ABSCESO ANAL</t>
  </si>
  <si>
    <t>K611</t>
  </si>
  <si>
    <t>ABSCESO RECTAL</t>
  </si>
  <si>
    <t>K612</t>
  </si>
  <si>
    <t>ABSCESO ANORRECTAL</t>
  </si>
  <si>
    <t>K613</t>
  </si>
  <si>
    <t>ABSCESO ISQUIORRECTAL</t>
  </si>
  <si>
    <t>K614</t>
  </si>
  <si>
    <t>ABSCESO INTRAESFINTERIANO</t>
  </si>
  <si>
    <t>K620</t>
  </si>
  <si>
    <t>POLIPO ANAL</t>
  </si>
  <si>
    <t>K621</t>
  </si>
  <si>
    <t>POLIPO RECTAL</t>
  </si>
  <si>
    <t>K622</t>
  </si>
  <si>
    <t>PROLAPSO ANAL</t>
  </si>
  <si>
    <t>K623</t>
  </si>
  <si>
    <t>K624</t>
  </si>
  <si>
    <t>ESTENOSIS DEL ANO Y DEL RECTO</t>
  </si>
  <si>
    <t>K625</t>
  </si>
  <si>
    <t>HEMORRAGIA DEL ANO Y DEL RECTO</t>
  </si>
  <si>
    <t>K626</t>
  </si>
  <si>
    <t>ULCERA DEL ANO Y DEL RECTO</t>
  </si>
  <si>
    <t>K627</t>
  </si>
  <si>
    <t>PROCTITIS POR RADIACION</t>
  </si>
  <si>
    <t>K628</t>
  </si>
  <si>
    <t>OTRAS ENFERMEDADES ESPECIFICADAS DEL ANO Y DEL RECTO</t>
  </si>
  <si>
    <t>K629</t>
  </si>
  <si>
    <t>ENFERMEDAD DEL ANO Y DEL RECTO, NO ESPECIFICADA</t>
  </si>
  <si>
    <t>K630</t>
  </si>
  <si>
    <t>K631</t>
  </si>
  <si>
    <t>PERFORACION DEL INTESTINO (NO TRAUMATICA)</t>
  </si>
  <si>
    <t>K632</t>
  </si>
  <si>
    <t>FISTULA DEL INTESTINO</t>
  </si>
  <si>
    <t>K633</t>
  </si>
  <si>
    <t>ULCERA DEL INTESTINO</t>
  </si>
  <si>
    <t>K634</t>
  </si>
  <si>
    <t>ENTEROPTOSIS</t>
  </si>
  <si>
    <t>K635</t>
  </si>
  <si>
    <t>POLIPO DEL COLON</t>
  </si>
  <si>
    <t>K638</t>
  </si>
  <si>
    <t>OTRAS ENFERMEDADES ESPECIFICADAS DEL INTESTINO</t>
  </si>
  <si>
    <t>K639</t>
  </si>
  <si>
    <t>ENFERMEDAD DEL INTESTINO, NO ESPECIFICADA</t>
  </si>
  <si>
    <t>K650</t>
  </si>
  <si>
    <t>PERITONITIS AGUDA</t>
  </si>
  <si>
    <t>K658</t>
  </si>
  <si>
    <t>OTRAS PERITONITIS</t>
  </si>
  <si>
    <t>K659</t>
  </si>
  <si>
    <t>PERITONITIS, NO ESPECIFICADA</t>
  </si>
  <si>
    <t>K660</t>
  </si>
  <si>
    <t>K661</t>
  </si>
  <si>
    <t>HEMOPERITONEO</t>
  </si>
  <si>
    <t>K668</t>
  </si>
  <si>
    <t>OTROS TRASTORNOS ESPECIFICADOS DEL PERITONEO</t>
  </si>
  <si>
    <t>K669</t>
  </si>
  <si>
    <t>TRASTORNO DEL PERITONEO, NO ESPECIFICADO</t>
  </si>
  <si>
    <t>K670*</t>
  </si>
  <si>
    <t>PERITONITIS POR CLAMIDIAS (A74.8 )</t>
  </si>
  <si>
    <t>K671*</t>
  </si>
  <si>
    <t>PERITONITIS GONOCOCICA (A54.8 )</t>
  </si>
  <si>
    <t>K672*</t>
  </si>
  <si>
    <t>PERITONITIS SIFILITICA (A52.7 )</t>
  </si>
  <si>
    <t>K673*</t>
  </si>
  <si>
    <t>PERITONITIS TUBERCULOSA (A18.3 )</t>
  </si>
  <si>
    <t>K678*</t>
  </si>
  <si>
    <t>OTROS TRASTORNOS DEL PERITONEO EN ENFERMEDADES INFECCIOSAS CLASIFICADAS EN OTRA PARTE</t>
  </si>
  <si>
    <t>K700</t>
  </si>
  <si>
    <t>HIGADO ALCOHOLICO ADIPOSO</t>
  </si>
  <si>
    <t>K701</t>
  </si>
  <si>
    <t>HEPATITIS ALCOHOLICA</t>
  </si>
  <si>
    <t>K702</t>
  </si>
  <si>
    <t>FIBROSIS Y ESCLEROSIS DEL HIGADO, ALCOHOLICA</t>
  </si>
  <si>
    <t>K703</t>
  </si>
  <si>
    <t>CIRROSIS HEPATICA ALCOHOLICA</t>
  </si>
  <si>
    <t>K704</t>
  </si>
  <si>
    <t>INSUFICIENCIA HEPATICA ALCOHOLICA</t>
  </si>
  <si>
    <t>K709</t>
  </si>
  <si>
    <t>ENFERMEDAD HEPATICA ALCOHOLICA, NO ESPECIFICADA</t>
  </si>
  <si>
    <t>K710</t>
  </si>
  <si>
    <t>ENFERMEDAD TOXICA DEL HIGADO, CON COLESTASIS</t>
  </si>
  <si>
    <t>K711</t>
  </si>
  <si>
    <t>ENFERMEDAD TOXICA DEL HIGADO, CON NECROSIS HEPATICA</t>
  </si>
  <si>
    <t>K712</t>
  </si>
  <si>
    <t>ENFERMEDAD TOXICA DEL HIGADO, CON HEPATITIS AGUDA</t>
  </si>
  <si>
    <t>K713</t>
  </si>
  <si>
    <t>ENFERMEDAD TOXICA DEL HIGADO, CON HEPATITIS CRONICA PERSISTENTE</t>
  </si>
  <si>
    <t>K714</t>
  </si>
  <si>
    <t>ENFERMEDAD TOXICA DEL HIGADO, CON HEPATITIS CRONICA LOBULAR</t>
  </si>
  <si>
    <t>K715</t>
  </si>
  <si>
    <t>ENFERMEDAD TOXICA DEL HIGADO, CON HEPATITIS CRONICA  ACTIVA</t>
  </si>
  <si>
    <t>K716</t>
  </si>
  <si>
    <t>ENFERMEDAD TOXICA DEL HIGADO, CON HEPATITIS NO CLASIFICADA EN OTRA PARTE</t>
  </si>
  <si>
    <t>K717</t>
  </si>
  <si>
    <t>ENFERMEDAD TOXICA DEL HIGADO, CON CIRROSIS Y FIBROSIS DEL HIGADO</t>
  </si>
  <si>
    <t>K718</t>
  </si>
  <si>
    <t>ENFERMEDAD TOXICA DEL HIGADO, CON OTROS TRASTORNOS HEPATICOS</t>
  </si>
  <si>
    <t>K719</t>
  </si>
  <si>
    <t>ENFERMEDAD TOXICA DEL HIGADO, NO ESPECIFICADA</t>
  </si>
  <si>
    <t>K720</t>
  </si>
  <si>
    <t>INSUFICIENCIA HEPATICA  AGUDA O SUBAGUDA</t>
  </si>
  <si>
    <t>K721</t>
  </si>
  <si>
    <t>INSUFICIENCIA HEPATICA CRONICA</t>
  </si>
  <si>
    <t>K729</t>
  </si>
  <si>
    <t>INSUFICIENCIA HEPATICA, NO ESPECIFICADA</t>
  </si>
  <si>
    <t>K730</t>
  </si>
  <si>
    <t>HEPATITIS CRONICA PERSISTENTE, NO CLASIFICADA EN OTRA PARTE</t>
  </si>
  <si>
    <t>K731</t>
  </si>
  <si>
    <t>HEPATITIS CRONICA LOBULAR, NO CLASIFICADA EN OTRA PARTE</t>
  </si>
  <si>
    <t>K732</t>
  </si>
  <si>
    <t>HEPATITIS CRONICA ACTIVA, NO CLASIFICADA EN OTRA PARTE</t>
  </si>
  <si>
    <t>K738</t>
  </si>
  <si>
    <t>OTRAS HEPATITIS CRONICAS, NO CLASIFICADAS EN OTRA PARTE</t>
  </si>
  <si>
    <t>K739</t>
  </si>
  <si>
    <t>HEPATITIS CRONICA, NO ESPECIFICADA</t>
  </si>
  <si>
    <t>K740</t>
  </si>
  <si>
    <t>FIBROSIS HEPATICA</t>
  </si>
  <si>
    <t>K741</t>
  </si>
  <si>
    <t>ESCLEROSIS HEPATICA</t>
  </si>
  <si>
    <t>K742</t>
  </si>
  <si>
    <t>FIBROSIS HEPATICA CON ESCLEROSIS HEPATICA</t>
  </si>
  <si>
    <t>K743</t>
  </si>
  <si>
    <t>CIRROSIS BILIAR PRIMARIA</t>
  </si>
  <si>
    <t>K744</t>
  </si>
  <si>
    <t>CIRROSIS BILIAR SECUNDARIA</t>
  </si>
  <si>
    <t>K745</t>
  </si>
  <si>
    <t>CIRROSIS BILIAR, NO ESPECIFICADA</t>
  </si>
  <si>
    <t>K746</t>
  </si>
  <si>
    <t>OTRAS CIRROSIS DEL HIGADO Y LA NO ESPECIFICADAS</t>
  </si>
  <si>
    <t>K750</t>
  </si>
  <si>
    <t>ABSCESO DEL HIGADO</t>
  </si>
  <si>
    <t>K751</t>
  </si>
  <si>
    <t>FLEBITIS DE LA VENA PORTA</t>
  </si>
  <si>
    <t>K752</t>
  </si>
  <si>
    <t>HEPATITIS REACTIVA NO ESPECIFICA</t>
  </si>
  <si>
    <t>K753</t>
  </si>
  <si>
    <t>HEPATITIS GRANULOMATOSA, NO CLASIFICADA EN OTRA PARTE</t>
  </si>
  <si>
    <t>K754</t>
  </si>
  <si>
    <t>HEPATITIS AUTOINMUNE</t>
  </si>
  <si>
    <t>K758</t>
  </si>
  <si>
    <t>OTRAS ENFERMEDADES INFLAMATORIAS DEL HIGADO, ESPECIFICADAS</t>
  </si>
  <si>
    <t>K759</t>
  </si>
  <si>
    <t>ENFERMEDAD INFLAMATORIA DEL HIGADO, NO ESPECIFICADA</t>
  </si>
  <si>
    <t>K760</t>
  </si>
  <si>
    <t>DEGENERACION GRASA DEL HIGADO, NO CLASIFICADA EN OTRA PARTE</t>
  </si>
  <si>
    <t>K761</t>
  </si>
  <si>
    <t>CONGESTION PASIVA CRONICA DEL HIGADO</t>
  </si>
  <si>
    <t>K762</t>
  </si>
  <si>
    <t>NECROSIS HEMORRAGICA CENTRAL DEL HIGADO</t>
  </si>
  <si>
    <t>K763</t>
  </si>
  <si>
    <t>INFARTO DEL HIGADO</t>
  </si>
  <si>
    <t>K764</t>
  </si>
  <si>
    <t>PELIOSIS HEPATICA</t>
  </si>
  <si>
    <t>K765</t>
  </si>
  <si>
    <t>ENFERMEDAD VENO-OCLUSIVA DEL HIGADO</t>
  </si>
  <si>
    <t>K766</t>
  </si>
  <si>
    <t>HIPERTENSION PORTAL</t>
  </si>
  <si>
    <t>K767</t>
  </si>
  <si>
    <t>SINDROME HEPATORRENAL</t>
  </si>
  <si>
    <t>K768</t>
  </si>
  <si>
    <t>OTRAS ENFERMEDADES ESPECIFICAS DEL HIGADO</t>
  </si>
  <si>
    <t>K769</t>
  </si>
  <si>
    <t>ENFERMEDAD DEL HIGADO, NO ESPECIFICADA</t>
  </si>
  <si>
    <t>K770*</t>
  </si>
  <si>
    <t>TRASTORNOS DEL HIGADO EN ENFERMEDADES INFECCIOSAS Y PARASITARIAS CLASIFICADAS EN OTRA PARTE</t>
  </si>
  <si>
    <t>K778*</t>
  </si>
  <si>
    <t>TRASTORNO DEL HIGADO EN OTRAS ENFERMEDADES CLASIFICADAS EN OTRA PARTE</t>
  </si>
  <si>
    <t>K800</t>
  </si>
  <si>
    <t>CALCULO DE LA VESICULA BILIAR CON COLECISTITIS AGUDA</t>
  </si>
  <si>
    <t>K801</t>
  </si>
  <si>
    <t>CALCULO DE LA VESICULA BILIAR CON OTRA COLECISTITIS</t>
  </si>
  <si>
    <t>K802</t>
  </si>
  <si>
    <t>CALCULO DE LA VESICULA BILIAR SIN COLECISTITIS</t>
  </si>
  <si>
    <t>K803</t>
  </si>
  <si>
    <t>CALCULO DE CONDUCTO BILIAR CON COLANGITIS</t>
  </si>
  <si>
    <t>CALCULO DE CONDUCTO BILIAR CON COLECISTITIS</t>
  </si>
  <si>
    <t>K805</t>
  </si>
  <si>
    <t>CALCULO DE CONDUCTO BILIAR SIN COLANGITIS NI COLECISTITIS</t>
  </si>
  <si>
    <t>K808</t>
  </si>
  <si>
    <t>OTRAS COLELITIASIS</t>
  </si>
  <si>
    <t>K810</t>
  </si>
  <si>
    <t>K811</t>
  </si>
  <si>
    <t>COLECISTITIS CRONICA</t>
  </si>
  <si>
    <t>K818</t>
  </si>
  <si>
    <t>OTRAS COLECISTITIS</t>
  </si>
  <si>
    <t>K819</t>
  </si>
  <si>
    <t>COLECISTITIS, NO ESPECIFICADA</t>
  </si>
  <si>
    <t>K820</t>
  </si>
  <si>
    <t>OBSTRUCCION DE LA VESICULA BILIAR</t>
  </si>
  <si>
    <t>K821</t>
  </si>
  <si>
    <t>HIDROPESIA DE LA VESICULA BILIAR</t>
  </si>
  <si>
    <t>K822</t>
  </si>
  <si>
    <t>PERFORACION DE LA VESICULA BILIAR</t>
  </si>
  <si>
    <t>K823</t>
  </si>
  <si>
    <t>FISTULA DE LA VESICULA BILIAR</t>
  </si>
  <si>
    <t>K824</t>
  </si>
  <si>
    <t>COLESTEROLOSIS DE LA VESICULA BILIAR</t>
  </si>
  <si>
    <t>K828</t>
  </si>
  <si>
    <t>OTRAS ENFERMEDADES ESPECIFICADAS DE LA VESICULA BILIAR</t>
  </si>
  <si>
    <t>K829</t>
  </si>
  <si>
    <t>ENFERMEDAD DE LA VESICULA BILIAR, NO ESPECIFICADA</t>
  </si>
  <si>
    <t>K830</t>
  </si>
  <si>
    <t>COLANGITIS</t>
  </si>
  <si>
    <t>K831</t>
  </si>
  <si>
    <t>OBSTRUCCION DEL CONDUCTO BILIAR</t>
  </si>
  <si>
    <t>K832</t>
  </si>
  <si>
    <t>PERFORACION DEL CONDUCTO BILIAR</t>
  </si>
  <si>
    <t>K833</t>
  </si>
  <si>
    <t>FISTULA  DEL CONDUCTO BILIAR</t>
  </si>
  <si>
    <t>K834</t>
  </si>
  <si>
    <t>ESPASMO DEL ESFINTER DE ODDI</t>
  </si>
  <si>
    <t>K835</t>
  </si>
  <si>
    <t>QUISTE BILIAR</t>
  </si>
  <si>
    <t>K838</t>
  </si>
  <si>
    <t>OTRAS  ENFERMEDADES ESPECIALIZADAS DE LAS VIAS BILIARES</t>
  </si>
  <si>
    <t>K839</t>
  </si>
  <si>
    <t>ENFERMEDAD DE LAS VIAS BILIARES, NO ESPECIFICADA</t>
  </si>
  <si>
    <t>K85</t>
  </si>
  <si>
    <t>K860</t>
  </si>
  <si>
    <t>PANCREATITIS CRONICA INDUCIDA POR EL ALCOHOL</t>
  </si>
  <si>
    <t>K861</t>
  </si>
  <si>
    <t>OTRAS PANCREATITIS CRONICAS</t>
  </si>
  <si>
    <t>K862</t>
  </si>
  <si>
    <t>QUISTE DEL PANCREAS</t>
  </si>
  <si>
    <t>K863</t>
  </si>
  <si>
    <t>SEUDOQUISTE DEL PANCREAS</t>
  </si>
  <si>
    <t>K868</t>
  </si>
  <si>
    <t>OTRAS ENFERMEDADES ESPECIFICADAS DEL PANCREAS</t>
  </si>
  <si>
    <t>K869</t>
  </si>
  <si>
    <t>ENFERMEDAD DEL PANCREAS, NO ESPECIFICADA</t>
  </si>
  <si>
    <t>K870*</t>
  </si>
  <si>
    <t>TRASTORNOS DE LA VESICULA BILIAR Y DE LAS VIAS BILIARES EN ENFERMEDADES CLASIFICADAS EN OTRA PARTE</t>
  </si>
  <si>
    <t>K871*</t>
  </si>
  <si>
    <t>TRASTORNOS DEL PANCREAS EN ENFERMEDADES CLASIFICADAS EN OTRA PARTE</t>
  </si>
  <si>
    <t>K900</t>
  </si>
  <si>
    <t>ENFERMEDAD CELIACA</t>
  </si>
  <si>
    <t>K901</t>
  </si>
  <si>
    <t>ESPRUE TROPICAL</t>
  </si>
  <si>
    <t>K902</t>
  </si>
  <si>
    <t>SINDROME DEL ASA CIEGA, NO CLASIFICADO EN OTRA PARTE</t>
  </si>
  <si>
    <t>K903</t>
  </si>
  <si>
    <t>ESTEATORREA PANCREATICA</t>
  </si>
  <si>
    <t>K904</t>
  </si>
  <si>
    <t>MALABSORCION DEBIDA A INTOLERANCIA, NO CLASIFICADA EN OTRA PARTE</t>
  </si>
  <si>
    <t>K908</t>
  </si>
  <si>
    <t>OTROS TIPOS DE MALABSORCION INTESTINAL</t>
  </si>
  <si>
    <t>K909</t>
  </si>
  <si>
    <t>MALABSORCION INTESTINAL, NO ESPECIFICADA</t>
  </si>
  <si>
    <t>K910</t>
  </si>
  <si>
    <t>VOMITO POSTCIRUGIA GASTROINTESTINAL</t>
  </si>
  <si>
    <t>K911</t>
  </si>
  <si>
    <t>SINDROMES CONSECUTIVOS A LA CIRUGIA GASTRICA</t>
  </si>
  <si>
    <t>K912</t>
  </si>
  <si>
    <t>MALABSORCION POSTQUIRURGICA, NO CLASIFICADA EN OTRA PARTE</t>
  </si>
  <si>
    <t>OBSTRUCION INTESTINAL POSTOPERATORIA</t>
  </si>
  <si>
    <t>K914</t>
  </si>
  <si>
    <t>DISFUNCION DE COLOSTOMIA O ENTEROSTOMIA</t>
  </si>
  <si>
    <t>K915</t>
  </si>
  <si>
    <t>SINDROME POSTCOLECISTECTOMIA</t>
  </si>
  <si>
    <t>K918</t>
  </si>
  <si>
    <t>OTROS TRASTORNOS DEL SISTEMA  DIGESTIVO CONSECUTIVOS A PROCEDIMIENTOS, NO CLASIFICADOS EN OTRA PARTE</t>
  </si>
  <si>
    <t>K919</t>
  </si>
  <si>
    <t>TRASTORNO NO ESPECIFICADO AL SISTEMA DIGESTIVO CONSECUTIVO A PROCEDIMIENTOS</t>
  </si>
  <si>
    <t>K920</t>
  </si>
  <si>
    <t>HEMATEMESIS</t>
  </si>
  <si>
    <t>K921</t>
  </si>
  <si>
    <t>MELENA</t>
  </si>
  <si>
    <t>K922</t>
  </si>
  <si>
    <t>HEMORRAGIA GASTROINTESTINAL, NO ESPECIFICADA</t>
  </si>
  <si>
    <t>K928</t>
  </si>
  <si>
    <t>OTRAS ENFERMEDADES ESPECIFICADAS DEL SISTEMA DIGESTIVO</t>
  </si>
  <si>
    <t>K929</t>
  </si>
  <si>
    <t>ENFERMEDAD DEL SISTEMA DIGESTIVO, NO ESPECIFICADA</t>
  </si>
  <si>
    <t>K930*</t>
  </si>
  <si>
    <t>TRASTORNOS TUBERCULOSOS DEL INTESTINO, PERITONEO Y GANGLIOS MESENTERICOS (A18.3 )</t>
  </si>
  <si>
    <t>K931*</t>
  </si>
  <si>
    <t>MEGACOLON EN LA ENFERMEDAD DE CHAGAS (B57.3 )</t>
  </si>
  <si>
    <t>K938*</t>
  </si>
  <si>
    <t>TRASTORNOS DE OTROS ORGANOS DIGESTIVOS ESPECIFICADOS EN ENFERMEDADES CLASIFICADAS EN OTRA PARTE</t>
  </si>
  <si>
    <t>L00</t>
  </si>
  <si>
    <t>SINDROME ESTAFILOCOCICO DE LA PIEL ESCALDADA</t>
  </si>
  <si>
    <t>L010</t>
  </si>
  <si>
    <t>IMPETIGO [CUALQUIER SITIO ANATOMICO] [CUALQUIER ORGANISMO]</t>
  </si>
  <si>
    <t>L011</t>
  </si>
  <si>
    <t>IMPETIGINIZACION DE OTRAS DERMATOSIS</t>
  </si>
  <si>
    <t>L020</t>
  </si>
  <si>
    <t>ABSCESO CUTANEO, FURUNCULO Y ANTRAX DE LA CARA</t>
  </si>
  <si>
    <t>L021</t>
  </si>
  <si>
    <t>ABSCESO CUTANEO, FURUNCULO Y ANTRAX DE LA CUELLO</t>
  </si>
  <si>
    <t>L022</t>
  </si>
  <si>
    <t>ABSCESO CUTANEO, FURUNCULO Y ANTRAX DEL TRONCO</t>
  </si>
  <si>
    <t>L023</t>
  </si>
  <si>
    <t>ABSCESO CUTANEO, FURUNCULO Y ANTRAX DE GLUTEOS</t>
  </si>
  <si>
    <t>L024</t>
  </si>
  <si>
    <t>ABSCESO CUTANEO, FURUNCULO Y ANTRAX DE MIEMBRO</t>
  </si>
  <si>
    <t>L028</t>
  </si>
  <si>
    <t>ABSCESO CUTANEO, FURUNCULO Y ANTRAX DE OTROS SITIOS</t>
  </si>
  <si>
    <t>L029</t>
  </si>
  <si>
    <t>ABSCESO CUTANEO, FURUNCULO Y ANTRAX DE SITIO  NO ESPECIFICADO</t>
  </si>
  <si>
    <t>L030</t>
  </si>
  <si>
    <t>CELULITIS DE LOS DEDOS DE LA MANO Y DEL PIE</t>
  </si>
  <si>
    <t>L031</t>
  </si>
  <si>
    <t>CELULITIS DE OTRAS PARTES DE LOS MIEMBROS</t>
  </si>
  <si>
    <t>L032</t>
  </si>
  <si>
    <t>CELULITIS DE LA CARA</t>
  </si>
  <si>
    <t>L033</t>
  </si>
  <si>
    <t>CELULITIS DEL TRONCO</t>
  </si>
  <si>
    <t>L039</t>
  </si>
  <si>
    <t>CELULITIS DE SITIO NO ESPECIFICADO</t>
  </si>
  <si>
    <t>L040</t>
  </si>
  <si>
    <t>LINFADENITIS AGUDA DE CARA, CABEZA Y CUELLO</t>
  </si>
  <si>
    <t>L041</t>
  </si>
  <si>
    <t>LINFADENITIS AGUDA DEL TRONCO</t>
  </si>
  <si>
    <t>L042</t>
  </si>
  <si>
    <t>LINFADENITIS AGUDA DEL MIEMBRO SUPERIOR</t>
  </si>
  <si>
    <t>L043</t>
  </si>
  <si>
    <t>LINFADENITIS AGUDA DEL MIEMBRO INFERIOR</t>
  </si>
  <si>
    <t>L048</t>
  </si>
  <si>
    <t>LINFADENITIS AGUDA DE OTROS SITIOS</t>
  </si>
  <si>
    <t>L049</t>
  </si>
  <si>
    <t>LINFADENITIS AGUDA DE SITIO NO ESPECIFICADO</t>
  </si>
  <si>
    <t>L050</t>
  </si>
  <si>
    <t>L059</t>
  </si>
  <si>
    <t>QUISTE PILONIDAL SIN ABSCESO</t>
  </si>
  <si>
    <t>L080</t>
  </si>
  <si>
    <t>PIODERMA</t>
  </si>
  <si>
    <t>L081</t>
  </si>
  <si>
    <t>ERITRASMA</t>
  </si>
  <si>
    <t>L088</t>
  </si>
  <si>
    <t>OTRAS INFECCIONES LOCALES ESPECIFICADAS DE LA PIEL Y DEL TEJIDO SUBCUTANEO</t>
  </si>
  <si>
    <t>L089</t>
  </si>
  <si>
    <t>INFECCION LOCAL DE LA PIEL Y DEL TEJIDO SUBCUTANEO, NO ESPECIFICADA</t>
  </si>
  <si>
    <t>L100</t>
  </si>
  <si>
    <t>PENFIGO VULGAR</t>
  </si>
  <si>
    <t>L101</t>
  </si>
  <si>
    <t>PENFIGO VEGETANTE</t>
  </si>
  <si>
    <t>L102</t>
  </si>
  <si>
    <t>PENFIGO FOLIACEO</t>
  </si>
  <si>
    <t>L103</t>
  </si>
  <si>
    <t>PENFIGO BRASILEÑO [FOGO SELVAGEM]</t>
  </si>
  <si>
    <t>L104</t>
  </si>
  <si>
    <t>PENFIGO ERITEMATOSO</t>
  </si>
  <si>
    <t>L105</t>
  </si>
  <si>
    <t>PENFIGO INDUCIDO POR DROGAS</t>
  </si>
  <si>
    <t>L108</t>
  </si>
  <si>
    <t>OTROS PENFIGOS</t>
  </si>
  <si>
    <t>L109</t>
  </si>
  <si>
    <t>PENFIGO, NO ESPECIFICADO</t>
  </si>
  <si>
    <t>L110</t>
  </si>
  <si>
    <t>QUERATOSIS FOLICULAR ADQUIRIDA</t>
  </si>
  <si>
    <t>L111</t>
  </si>
  <si>
    <t>DERMATOSIS ACANTOLITICA TRANSITORIA [GROVER]</t>
  </si>
  <si>
    <t>L118</t>
  </si>
  <si>
    <t>OTROS TRASTORNOS ACANTOLITICOS ESPECIFICADOS</t>
  </si>
  <si>
    <t>L119</t>
  </si>
  <si>
    <t>TRASTORNO ACANTOLITICO, NO ESPECIFICADO</t>
  </si>
  <si>
    <t>L120</t>
  </si>
  <si>
    <t>PENFIGOIDE FLICTENULAR</t>
  </si>
  <si>
    <t>L121</t>
  </si>
  <si>
    <t>PENFIGOIDE CICATRICIAL</t>
  </si>
  <si>
    <t>L122</t>
  </si>
  <si>
    <t>ENFERMEDAD FLICTENULAR CRONICA DE LA INFANCIA</t>
  </si>
  <si>
    <t>L123</t>
  </si>
  <si>
    <t>EPIDERMOLISIS BULLOSA ADQUIRIDA</t>
  </si>
  <si>
    <t>L128</t>
  </si>
  <si>
    <t>OTROS PENFIGOIDES</t>
  </si>
  <si>
    <t>L129</t>
  </si>
  <si>
    <t>PENFIGOIDE, NO ESPECIFICADO</t>
  </si>
  <si>
    <t>L130</t>
  </si>
  <si>
    <t>DERMATITIS HERPETIFORME</t>
  </si>
  <si>
    <t>L131</t>
  </si>
  <si>
    <t>DERMATITIS PUSTULOSA SUBCORNEAL</t>
  </si>
  <si>
    <t>L138</t>
  </si>
  <si>
    <t>OTROS TRASTORNOS FLICTENULARES ESPECIFICADOS</t>
  </si>
  <si>
    <t>L139</t>
  </si>
  <si>
    <t>TRASTORNO FLICTENULAR, NO ESPECIFICADO</t>
  </si>
  <si>
    <t>L14*</t>
  </si>
  <si>
    <t>TRASTORNOS FLICTENULARES EN ENFERMEDADES CLASIFICADAS EN OTRA PARTE</t>
  </si>
  <si>
    <t>L200</t>
  </si>
  <si>
    <t>PRURIGO DE BESNIER</t>
  </si>
  <si>
    <t>L208</t>
  </si>
  <si>
    <t>OTRAS DERMATITIS ATOPICAS</t>
  </si>
  <si>
    <t>L209</t>
  </si>
  <si>
    <t>DERMATITIS ATOPICA, NO ESPECIFICADA</t>
  </si>
  <si>
    <t>L210</t>
  </si>
  <si>
    <t>SEBORREA CAPITIS</t>
  </si>
  <si>
    <t>L211</t>
  </si>
  <si>
    <t>DERMATITIS SEBORREICA INFANTIL</t>
  </si>
  <si>
    <t>L218</t>
  </si>
  <si>
    <t>OTRAS DERMATITIS SEBORREICAS</t>
  </si>
  <si>
    <t>L219</t>
  </si>
  <si>
    <t>DERMATITIS SEBORREICA, NO ESPECIFICADA</t>
  </si>
  <si>
    <t>L22</t>
  </si>
  <si>
    <t>DERMATITIS DEL PAÑAL</t>
  </si>
  <si>
    <t>L230</t>
  </si>
  <si>
    <t>DERMATITIS ALERGICA DE CONTACTO DEBIDA A METALES</t>
  </si>
  <si>
    <t>L231</t>
  </si>
  <si>
    <t>DERMATITIS ALERGICA DE CONTACTO DEBIDA A ADHESIVOS</t>
  </si>
  <si>
    <t>L232</t>
  </si>
  <si>
    <t>DERMATITIS ALERGICA DE CONTACTO DEBIDA A COSMETICOS</t>
  </si>
  <si>
    <t>L233</t>
  </si>
  <si>
    <t>DERMATITIS ALERGICA DE CONTACTO DEBIDA A DROGAS EN CONTACTO CON LA PIEL</t>
  </si>
  <si>
    <t>L234</t>
  </si>
  <si>
    <t>DERMATITIS ALERGICA DE CONTACTO DEBIDA A COLORANTES</t>
  </si>
  <si>
    <t>L235</t>
  </si>
  <si>
    <t>DERMATITIS ALERGICA DE CONTACTO DEBIDA A OTROS PRODUCTOS QUIMICOS</t>
  </si>
  <si>
    <t>L236</t>
  </si>
  <si>
    <t>DERMATITIS ALERGICA DE CONTACTO DEBIDA A ALIMENTOS EN CONTACTO CON LA PIEL</t>
  </si>
  <si>
    <t>L237</t>
  </si>
  <si>
    <t>DERMATITIS ALERGICA DE CONTACTO DEBIDA A PLANTAS, EXCEPTO LAS ALIMENTICIAS</t>
  </si>
  <si>
    <t>L238</t>
  </si>
  <si>
    <t>DERMATITIS ALERGICA DE CONTACTO DEBIDA A OTROS AGENTES</t>
  </si>
  <si>
    <t>L239</t>
  </si>
  <si>
    <t>DERMATITIS ALERGICA DE CONTACTO, DE CAUSA NO ESPECIFICADA</t>
  </si>
  <si>
    <t>L240</t>
  </si>
  <si>
    <t>DERMATITIS DE CONTACTO POR IRRITANTES, DEBIDA A DETERGENTES</t>
  </si>
  <si>
    <t>L241</t>
  </si>
  <si>
    <t>DERMATITIS DE CONTACTO POR IRRITANTES, DEBIDA A ACEITES Y GRASAS</t>
  </si>
  <si>
    <t>L242</t>
  </si>
  <si>
    <t>DERMATITIS DE CONTACTO POR IRRITANTES, DEBIDA A  DISOLVENTES</t>
  </si>
  <si>
    <t>L243</t>
  </si>
  <si>
    <t>DERMATITIS DE CONTACTO POR IRRITANTES, DEBIDA A COSMETICOS</t>
  </si>
  <si>
    <t>L244</t>
  </si>
  <si>
    <t>DERMATITIS DE CONTACTO POR IRRITANTES, DEBIDA A DROGAS EN CONTACTO CON LA PIEL</t>
  </si>
  <si>
    <t>L245</t>
  </si>
  <si>
    <t>DERMATITIS DE CONTACTO POR IRRITANTES, DEBIDA A OTROS PRODUCTOS QUIMICOS</t>
  </si>
  <si>
    <t>L246</t>
  </si>
  <si>
    <t>DERMATITIS DE CONTACTO POR IRRITANTES, DEBIDA A ALIMENTOS EN CONTACTO CON LA PIEL</t>
  </si>
  <si>
    <t>L247</t>
  </si>
  <si>
    <t>DERMATITIS DE CONTACTO POR IRRITANTES, DEBIDA A PLANTAS, EXCEPTO  LAS ALIMENTICIAS</t>
  </si>
  <si>
    <t>L248</t>
  </si>
  <si>
    <t>DERMATITIS DE CONTACTO POR IRRITANTES, DEBIDA A  OTROS AGENTES</t>
  </si>
  <si>
    <t>L249</t>
  </si>
  <si>
    <t>DERMATITIS DE CONTACTO POR IRRITANTES, DE CAUSA NO ESPECIFICADA</t>
  </si>
  <si>
    <t>L250</t>
  </si>
  <si>
    <t>DERMATITIS DE CONTACTO, FORMA NO ESPECIFICADA,  DEBIDA A COSMETICOS</t>
  </si>
  <si>
    <t>L251</t>
  </si>
  <si>
    <t>DERMATITIS DE CONTACTO, FORMA NO ESPECIFICADA,  DEBIDA A DROGAS EN CONTACTO CON LA PIEL</t>
  </si>
  <si>
    <t>L252</t>
  </si>
  <si>
    <t>DERMATITIS DE CONTACTO, FORMA NO ESPECIFICADA, DEBIDA A COLORANTES</t>
  </si>
  <si>
    <t>L253</t>
  </si>
  <si>
    <t>DERMATITIS DE CONTACTO, FORMA NO ESPECIFICADA,  DEBIDA A OTROS PRODUCTOS QUIMICOS</t>
  </si>
  <si>
    <t>L254</t>
  </si>
  <si>
    <t>DERMATITIS DE CONTACTO, FORMA NO ESPECIFICADA, DEBIDA A ALIMENTOS EN CONTACTO CON LA PIEL</t>
  </si>
  <si>
    <t>L255</t>
  </si>
  <si>
    <t>DERMATITIS DE CONTACTO, FORMA NO ESPECIFICADA, , DEBIDA A PLANTAS, EXCEPTO  LAS ALIMENTICIAS</t>
  </si>
  <si>
    <t>L258</t>
  </si>
  <si>
    <t>DERMATITIS DE CONTACTO, FORMA NO ESPECIFICADA,  DEBIDA A  OTROS AGENTES</t>
  </si>
  <si>
    <t>L259</t>
  </si>
  <si>
    <t>DERMATITIS DE CONTACTO, FORMA Y CAUSA NO ESPECIFICADAS</t>
  </si>
  <si>
    <t>L26</t>
  </si>
  <si>
    <t>DERMATITIS EXFOLIATIVA</t>
  </si>
  <si>
    <t>L270</t>
  </si>
  <si>
    <t>ERUPCION CUTANEA GENERALIZADA DEBIDA A DROGAS Y MEDICAMENTOS</t>
  </si>
  <si>
    <t>L271</t>
  </si>
  <si>
    <t>ERUPCION CUTANEA LOCALIZADA DEBIDA A DROGAS Y MEDICAMENTOS</t>
  </si>
  <si>
    <t>L272</t>
  </si>
  <si>
    <t>DERMATITIS DEBIDA A INGESTION DE ALIMENTOS</t>
  </si>
  <si>
    <t>L278</t>
  </si>
  <si>
    <t>DERMATITIS DEBIDA A OTRAS SUSTANCIAS INGERIDAS</t>
  </si>
  <si>
    <t>L279</t>
  </si>
  <si>
    <t>DERMATITIS DEBIDA A SUSTANCIAS INGERIDAS NO ESPECIFICADAS</t>
  </si>
  <si>
    <t>L280</t>
  </si>
  <si>
    <t>LIQUEN SIMPLE CRONICO</t>
  </si>
  <si>
    <t>L281</t>
  </si>
  <si>
    <t>PRURIGO NODULAR</t>
  </si>
  <si>
    <t>L282</t>
  </si>
  <si>
    <t>OTROS PRURIGOS</t>
  </si>
  <si>
    <t>L290</t>
  </si>
  <si>
    <t>L291</t>
  </si>
  <si>
    <t>PRURITO ESCROTAL</t>
  </si>
  <si>
    <t>L292</t>
  </si>
  <si>
    <t>PRURITO VULVAR</t>
  </si>
  <si>
    <t>L293</t>
  </si>
  <si>
    <t>PRURITO ANOGENITAL, NO ESPECIFICADO</t>
  </si>
  <si>
    <t>L298</t>
  </si>
  <si>
    <t>OTROS PRURITOS</t>
  </si>
  <si>
    <t>L299</t>
  </si>
  <si>
    <t>PRURITO, NO ESPECIFICADO</t>
  </si>
  <si>
    <t>L300</t>
  </si>
  <si>
    <t>DERMATITIS NUMULAR</t>
  </si>
  <si>
    <t>L301</t>
  </si>
  <si>
    <t>DISHIDROSIS [PONFOLIX]</t>
  </si>
  <si>
    <t>L302</t>
  </si>
  <si>
    <t>AUTOSENSIBILIZACION CUTANEA</t>
  </si>
  <si>
    <t>L303</t>
  </si>
  <si>
    <t>DERMATITIS INFECCIOSA</t>
  </si>
  <si>
    <t>L304</t>
  </si>
  <si>
    <t>ERITEMA INTERTRIGO</t>
  </si>
  <si>
    <t>L305</t>
  </si>
  <si>
    <t>PITIRIASIS ALBA</t>
  </si>
  <si>
    <t>L308</t>
  </si>
  <si>
    <t>OTRAS DERMATITIS ESPECIFICADAS</t>
  </si>
  <si>
    <t>L309</t>
  </si>
  <si>
    <t>DERMATITIS, NO ESPECIFICADA</t>
  </si>
  <si>
    <t>L400</t>
  </si>
  <si>
    <t>PSORIASIS VULGAR</t>
  </si>
  <si>
    <t>L401</t>
  </si>
  <si>
    <t>PSORIASIS PUSTULOSA GENERALIZADA</t>
  </si>
  <si>
    <t>L402</t>
  </si>
  <si>
    <t>ACRODERMATITIS CONTINUA</t>
  </si>
  <si>
    <t>L403</t>
  </si>
  <si>
    <t>PUSTULOSIS PALMAR Y PLANTAR</t>
  </si>
  <si>
    <t>L404</t>
  </si>
  <si>
    <t>PSORIASIS GUTTATA</t>
  </si>
  <si>
    <t xml:space="preserve">L405 </t>
  </si>
  <si>
    <t>ARTROPATIA PSORIASICA (M07.0*-M07.3*, M09.0*)</t>
  </si>
  <si>
    <t>L408</t>
  </si>
  <si>
    <t>OTRAS PSORIASIS</t>
  </si>
  <si>
    <t>L409</t>
  </si>
  <si>
    <t>PSORIASIS, NO ESPECIFICADA</t>
  </si>
  <si>
    <t>L410</t>
  </si>
  <si>
    <t>PITIRIASIS LINQUENOIDE Y VARIOLIFORME AGUDA</t>
  </si>
  <si>
    <t>L411</t>
  </si>
  <si>
    <t>PITIRIASIS LINQUENOIDE CRONICA</t>
  </si>
  <si>
    <t>L412</t>
  </si>
  <si>
    <t>PAPULOSIS LINFOMATOIDE</t>
  </si>
  <si>
    <t>L413</t>
  </si>
  <si>
    <t>PARAPSORIASIS EN PLACAS PEQUEÑAS</t>
  </si>
  <si>
    <t>L414</t>
  </si>
  <si>
    <t>PARAPSORIASIS EN PLACAS GRANDES</t>
  </si>
  <si>
    <t>L415</t>
  </si>
  <si>
    <t>PARAPSORIASIS RETIFORME</t>
  </si>
  <si>
    <t>L418</t>
  </si>
  <si>
    <t>OTRAS PARAPSORIASIS</t>
  </si>
  <si>
    <t>L419</t>
  </si>
  <si>
    <t>PARAPSORIASIS, NO ESPECIFICADA</t>
  </si>
  <si>
    <t>L42</t>
  </si>
  <si>
    <t>L430</t>
  </si>
  <si>
    <t>LIQUEN PLANO HIPERTROFICO</t>
  </si>
  <si>
    <t>L431</t>
  </si>
  <si>
    <t>LIQUEN PLANO FLICTENULAR</t>
  </si>
  <si>
    <t>L432</t>
  </si>
  <si>
    <t>REACCION LINQUENOIDE DEBIDA A  DROGAS</t>
  </si>
  <si>
    <t>L433</t>
  </si>
  <si>
    <t>LIQUEN PLANO SUBAGUDO (ACTIVO)</t>
  </si>
  <si>
    <t>L438</t>
  </si>
  <si>
    <t>OTROS LIQUENES PLANOS</t>
  </si>
  <si>
    <t>L439</t>
  </si>
  <si>
    <t>LIQUEN PLANO, NO ESPECIFICADO</t>
  </si>
  <si>
    <t>L440</t>
  </si>
  <si>
    <t>L441</t>
  </si>
  <si>
    <t>LIQUEN NITIDO</t>
  </si>
  <si>
    <t>L442</t>
  </si>
  <si>
    <t>LIQUEN ESTRIADO</t>
  </si>
  <si>
    <t>L443</t>
  </si>
  <si>
    <t>LIQUEN ROJO MONILIFORME</t>
  </si>
  <si>
    <t>L444</t>
  </si>
  <si>
    <t>ACRODERMATITIS PAPULAR INFANTIL [GIANNOTTI-CROSTI]</t>
  </si>
  <si>
    <t>L448</t>
  </si>
  <si>
    <t>OTROS TRASTORNOS PALPULOESCAMOSOS ESPECIFICADOS</t>
  </si>
  <si>
    <t>L449</t>
  </si>
  <si>
    <t>TRASTORNO PAPULOESCAMOSO, NO ESPECIFICADO</t>
  </si>
  <si>
    <t>L45*</t>
  </si>
  <si>
    <t>TRASTORNOS PAPULOESCAMOSOS EN ENFERMEDADES CLASIFICADAS EN OTRA PARTE</t>
  </si>
  <si>
    <t>L500</t>
  </si>
  <si>
    <t>URTICARIA ALERGICA</t>
  </si>
  <si>
    <t>L501</t>
  </si>
  <si>
    <t>URTICARIA IDIOPATICA</t>
  </si>
  <si>
    <t>L502</t>
  </si>
  <si>
    <t>URTICARIA DEBIDA AL CALOR Y AL FRIO</t>
  </si>
  <si>
    <t>L503</t>
  </si>
  <si>
    <t>URTICARIA DERMATOGRAFICA</t>
  </si>
  <si>
    <t>L504</t>
  </si>
  <si>
    <t>L505</t>
  </si>
  <si>
    <t>URTICARIA COLINERGICA</t>
  </si>
  <si>
    <t>URTICARIA POR CONTACTO</t>
  </si>
  <si>
    <t>L508</t>
  </si>
  <si>
    <t>OTRAS URTICARIAS</t>
  </si>
  <si>
    <t>L509</t>
  </si>
  <si>
    <t>URTICARIA, NO ESPECIFICADA</t>
  </si>
  <si>
    <t>L510</t>
  </si>
  <si>
    <t>ERITEMA MULTIFORME NO FLICTENULAR</t>
  </si>
  <si>
    <t>L511</t>
  </si>
  <si>
    <t>ERITEMA MULTIFORME FLICTENULAR</t>
  </si>
  <si>
    <t>L512</t>
  </si>
  <si>
    <t>NECROLISIS EPIDERMICA TOXICA [LYELL]</t>
  </si>
  <si>
    <t>L518</t>
  </si>
  <si>
    <t>OTROS ERITEMAS MULTIFORMES</t>
  </si>
  <si>
    <t>L519</t>
  </si>
  <si>
    <t>ERITEMA MULTIFORME, NO ESPECIFICADO</t>
  </si>
  <si>
    <t>L52</t>
  </si>
  <si>
    <t>L530</t>
  </si>
  <si>
    <t>ERITEMA TOXICO</t>
  </si>
  <si>
    <t>L531</t>
  </si>
  <si>
    <t>ERITEMA ANULAR CENTRIFUGO</t>
  </si>
  <si>
    <t>L532</t>
  </si>
  <si>
    <t>ERITEMA MARGINADO</t>
  </si>
  <si>
    <t>L533</t>
  </si>
  <si>
    <t>OTROS ERITEMAS FIGURADOS CRONICOS</t>
  </si>
  <si>
    <t>L538</t>
  </si>
  <si>
    <t>OTRAS AFECCIONES ERITEMATOSAS ESPECIFICADAS</t>
  </si>
  <si>
    <t>L539</t>
  </si>
  <si>
    <t>AFECCION ERITEMATOSA, NO ESPECIFICADA</t>
  </si>
  <si>
    <t>L540*</t>
  </si>
  <si>
    <t>ERITEMA MARGINADO EN LA FIEBRE REUMATICA AGUDA (I00 )</t>
  </si>
  <si>
    <t>L548*</t>
  </si>
  <si>
    <t>ERITEMA EN OTRAS ENFERMEDADES CLASIFICADAS EN OTRA PARTE</t>
  </si>
  <si>
    <t>L550</t>
  </si>
  <si>
    <t>QUEMADURA SOLAR PRIMER GRADO</t>
  </si>
  <si>
    <t>L551</t>
  </si>
  <si>
    <t>QUEMADURA SOLAR SEGUNDO GRADO</t>
  </si>
  <si>
    <t>L552</t>
  </si>
  <si>
    <t>QUEMADURA SOLAR TERCER GRADO</t>
  </si>
  <si>
    <t>L558</t>
  </si>
  <si>
    <t>OTRAS QUEMADURAS SOLARES</t>
  </si>
  <si>
    <t>L559</t>
  </si>
  <si>
    <t>QUEMADURA SOLAR, NO ESPECIFICADA</t>
  </si>
  <si>
    <t>L560</t>
  </si>
  <si>
    <t>RESPUESTA FOTOTOXICA A DROGAS</t>
  </si>
  <si>
    <t>L561</t>
  </si>
  <si>
    <t>RESPUESTA FOTOALERGICA A DROGAS</t>
  </si>
  <si>
    <t>L562</t>
  </si>
  <si>
    <t>DERMATITIS POR FOTOCONTACTO [DERMATITIS DE BERLOQUE]</t>
  </si>
  <si>
    <t>L563</t>
  </si>
  <si>
    <t>URTICARIA SOLAR</t>
  </si>
  <si>
    <t>L564</t>
  </si>
  <si>
    <t>ERUPCION POLIMORFA A LA LUZ</t>
  </si>
  <si>
    <t>L568</t>
  </si>
  <si>
    <t>OTROS CAMBIOS AGUDOS ESPECIFICADOS DE LA PIEL DEBIDOS A RADIACION ULTRAVIOLETA</t>
  </si>
  <si>
    <t>L569</t>
  </si>
  <si>
    <t>CAMBIO AGUDO DE LA PIEL DEBIDO A RADIACION ULTRAVIOLETA,  SIN OTRA ESPECIFICACION</t>
  </si>
  <si>
    <t>L570</t>
  </si>
  <si>
    <t>QUERATOSIS ACTINICA</t>
  </si>
  <si>
    <t>L571</t>
  </si>
  <si>
    <t>RETICULOIDE ACTINICO</t>
  </si>
  <si>
    <t>L572</t>
  </si>
  <si>
    <t>PIEL ROMBOIDAL DE LA NUCA</t>
  </si>
  <si>
    <t>L573</t>
  </si>
  <si>
    <t>POIQUILODERMIA DE CIVATTE</t>
  </si>
  <si>
    <t>L574</t>
  </si>
  <si>
    <t>PIEL LAXA SENIL</t>
  </si>
  <si>
    <t>L575</t>
  </si>
  <si>
    <t>GRANULOMA ACTINICO</t>
  </si>
  <si>
    <t>L578</t>
  </si>
  <si>
    <t>OTROS CAMBIOS DE LA PIEL DEBIDOS A EXPOSICION CRONICA A RADIACION NO IONIZANTE</t>
  </si>
  <si>
    <t>L579</t>
  </si>
  <si>
    <t>CAMBIOS DE LA PIEL DEBIDOS A EXPOSICION CRONICA A RADIACION NO IONIZANTE, SIN OTRA ESPECIFICACION</t>
  </si>
  <si>
    <t>L580</t>
  </si>
  <si>
    <t>RADIODERMATITIS AGUDA</t>
  </si>
  <si>
    <t>L581</t>
  </si>
  <si>
    <t>RADIODERMATITIS CRONICA</t>
  </si>
  <si>
    <t>L589</t>
  </si>
  <si>
    <t>RADIODERMATITIS, NO ESPECIFICADA</t>
  </si>
  <si>
    <t>L590</t>
  </si>
  <si>
    <t>ERITEMA AB IGNE [DERMATITIS AB IGNE]</t>
  </si>
  <si>
    <t>L598</t>
  </si>
  <si>
    <t>OTROS TRASTORNOS ESPECIFICADOS DE LA PIEL Y DEL TEJIDO SUBCUTANEO RELACIONADOS CON RADIACION</t>
  </si>
  <si>
    <t>L599</t>
  </si>
  <si>
    <t>TRASTORNOS NO ESPECIFICADOS DE LA PIEL Y DEL TEJIDO SUBCUTANEO RELACIONADOS CON RADIACION</t>
  </si>
  <si>
    <t>L600</t>
  </si>
  <si>
    <t>L601</t>
  </si>
  <si>
    <t>ONICOLISIS</t>
  </si>
  <si>
    <t>L602</t>
  </si>
  <si>
    <t>ONICOGRIPOSIS</t>
  </si>
  <si>
    <t>L603</t>
  </si>
  <si>
    <t>DISTROFIA UNGUEAL</t>
  </si>
  <si>
    <t>L604</t>
  </si>
  <si>
    <t>LINEAS DE BEAU</t>
  </si>
  <si>
    <t>L605</t>
  </si>
  <si>
    <t>SINDROME DE LA UÑA AMARILLA</t>
  </si>
  <si>
    <t>L608</t>
  </si>
  <si>
    <t>OTROS TRASTORNOS DE LAS UÑAS</t>
  </si>
  <si>
    <t>L609</t>
  </si>
  <si>
    <t>TRASTORNO DE LA UÑA, NO ESPECIFICADO</t>
  </si>
  <si>
    <t>L620*</t>
  </si>
  <si>
    <t>UÑA DEFORME DE LA PAQUIDERMOPERIOSTOSIS (M89.4 )</t>
  </si>
  <si>
    <t>L628*</t>
  </si>
  <si>
    <t>TRASTORNOS DE LAS UÑAS EN OTRAS ENFERMEDADES CLASIFICADAS EN OTRA PARTE</t>
  </si>
  <si>
    <t>L630</t>
  </si>
  <si>
    <t>ALOPECIA (CAPITIS) TOTAL</t>
  </si>
  <si>
    <t>L631</t>
  </si>
  <si>
    <t>ALOPECIA UNIVERSAL</t>
  </si>
  <si>
    <t>L632</t>
  </si>
  <si>
    <t>OFIASIS</t>
  </si>
  <si>
    <t>L638</t>
  </si>
  <si>
    <t>OTRAS ALOPECIAS AREATAS</t>
  </si>
  <si>
    <t>L639</t>
  </si>
  <si>
    <t>ALOPECIA AREATA, NO ESPECIFICADA</t>
  </si>
  <si>
    <t>L640</t>
  </si>
  <si>
    <t>ALOPECIA  ANDROGENA, INDUCIDA POR DROGAS</t>
  </si>
  <si>
    <t>L648</t>
  </si>
  <si>
    <t>OTRAS ALOPECIAS  ANDROGENAS</t>
  </si>
  <si>
    <t>L649</t>
  </si>
  <si>
    <t>ALOPECIA ANDROGENA, NO ESPECIFICADA</t>
  </si>
  <si>
    <t>L650</t>
  </si>
  <si>
    <t>PERDIDA CAPILAR TELOGENA</t>
  </si>
  <si>
    <t>L651</t>
  </si>
  <si>
    <t>PERDIDA CAPILAR ANAGENA</t>
  </si>
  <si>
    <t>L652</t>
  </si>
  <si>
    <t>ALOPECIA MUCINOSA</t>
  </si>
  <si>
    <t>L658</t>
  </si>
  <si>
    <t>OTRAS PERDIDAS ESPECIFICADAS NO CICATRICIALES DEL PELO</t>
  </si>
  <si>
    <t>L659</t>
  </si>
  <si>
    <t>PERDIDA NO CICATRICIAL DEL PELO, SIN OTRA ESPECIFICACION</t>
  </si>
  <si>
    <t>L660</t>
  </si>
  <si>
    <t>SEUDOPELADA</t>
  </si>
  <si>
    <t>L661</t>
  </si>
  <si>
    <t>LIQUEN PLANO PILARIS</t>
  </si>
  <si>
    <t>L662</t>
  </si>
  <si>
    <t>FOLICULITIS DECALVANTE</t>
  </si>
  <si>
    <t>L663</t>
  </si>
  <si>
    <t>PERIFOLICULITIS CAPITIS ABSCEDENS</t>
  </si>
  <si>
    <t>L664</t>
  </si>
  <si>
    <t>FOLICULITIS ULERITEMATOSA RETICULADA</t>
  </si>
  <si>
    <t>L668</t>
  </si>
  <si>
    <t>OTRAS ALOPECIAS CICATRICIALES</t>
  </si>
  <si>
    <t>L669</t>
  </si>
  <si>
    <t>ALOPECIA CICATRICIAL, NO ESPECIFICADA</t>
  </si>
  <si>
    <t>L670</t>
  </si>
  <si>
    <t>TRICORREXIS NUDOSA</t>
  </si>
  <si>
    <t>L671</t>
  </si>
  <si>
    <t>VARIACION DEL COLOR DEL PELO</t>
  </si>
  <si>
    <t>L678</t>
  </si>
  <si>
    <t>OTRAS ANOMALIAS DEL TALLO Y DEL COLOR DEL PELO</t>
  </si>
  <si>
    <t>L679</t>
  </si>
  <si>
    <t>ANORMALIDAD NO ESPECIFICADA DEL TALLO Y DEL COLOR DEL PELO</t>
  </si>
  <si>
    <t>L680</t>
  </si>
  <si>
    <t>HIRSUTISMO</t>
  </si>
  <si>
    <t>L681</t>
  </si>
  <si>
    <t>HIPERTRICOSIS LANUGINOSA ADQUIRIDA</t>
  </si>
  <si>
    <t>L682</t>
  </si>
  <si>
    <t>HIPERTRICOSIS  LOCALIZADA</t>
  </si>
  <si>
    <t>L683</t>
  </si>
  <si>
    <t>POLITRIQUIA</t>
  </si>
  <si>
    <t>L688</t>
  </si>
  <si>
    <t>OTRAS HIPERTRICOSIS</t>
  </si>
  <si>
    <t>L689</t>
  </si>
  <si>
    <t>HIPERTRICOSIS , NO ESPECIFICADA</t>
  </si>
  <si>
    <t>L700</t>
  </si>
  <si>
    <t>ACNE VULGAR</t>
  </si>
  <si>
    <t>L701</t>
  </si>
  <si>
    <t>ACNE CONGLOBADO</t>
  </si>
  <si>
    <t>L702</t>
  </si>
  <si>
    <t>ACNE VARIOLIFORME</t>
  </si>
  <si>
    <t>L703</t>
  </si>
  <si>
    <t>ACNE TROPICAL</t>
  </si>
  <si>
    <t>L704</t>
  </si>
  <si>
    <t>ACNE INFANTIL</t>
  </si>
  <si>
    <t>L705</t>
  </si>
  <si>
    <t>ACNE EXCORIADO DE LA MUJER JOVEN</t>
  </si>
  <si>
    <t>L708</t>
  </si>
  <si>
    <t>OTROS ACNES</t>
  </si>
  <si>
    <t>L709</t>
  </si>
  <si>
    <t>ACNE, NO ESPECIFICADO</t>
  </si>
  <si>
    <t>L710</t>
  </si>
  <si>
    <t>DERMATITIS PERIBUCAL</t>
  </si>
  <si>
    <t>L711</t>
  </si>
  <si>
    <t>RINOFIMA</t>
  </si>
  <si>
    <t>L718</t>
  </si>
  <si>
    <t>OTRAS ROSACEAS</t>
  </si>
  <si>
    <t>L719</t>
  </si>
  <si>
    <t>ROSACEA, NO ESPECIFICADA</t>
  </si>
  <si>
    <t>L720</t>
  </si>
  <si>
    <t>QUISTE EPIDERMICO</t>
  </si>
  <si>
    <t>L721</t>
  </si>
  <si>
    <t>QUISTE TRICODERMICO</t>
  </si>
  <si>
    <t>L722</t>
  </si>
  <si>
    <t>ESTEATOCISTOMA MULTIPLE</t>
  </si>
  <si>
    <t>L728</t>
  </si>
  <si>
    <t>OTROS QUISTES FOLICULARES DE LA PIEL Y DEL TEJIDO SUBCUTANEO</t>
  </si>
  <si>
    <t>L729</t>
  </si>
  <si>
    <t>QUISTE FOLICULAR DE LA PIEL Y DEL TEJIDO SUBCUTANEO, SIN OTRA ESPECIFICACION</t>
  </si>
  <si>
    <t>L730</t>
  </si>
  <si>
    <t>ACNE QUELOIDE</t>
  </si>
  <si>
    <t>L731</t>
  </si>
  <si>
    <t>SEUDOFOLICULITIS DE LA BARBA</t>
  </si>
  <si>
    <t>L732</t>
  </si>
  <si>
    <t>HIDRADENITIS SUPURATIVA</t>
  </si>
  <si>
    <t>L738</t>
  </si>
  <si>
    <t>OTROS TRASTORNOS FOLICULARES ESPECIFICADOS</t>
  </si>
  <si>
    <t>L739</t>
  </si>
  <si>
    <t>TRASTORNO FOLICULAR, NO ESPECIFICADO</t>
  </si>
  <si>
    <t>L740</t>
  </si>
  <si>
    <t>MILIARIA RUBRA</t>
  </si>
  <si>
    <t>L741</t>
  </si>
  <si>
    <t>MILIARIA CRISTALINA</t>
  </si>
  <si>
    <t>L742</t>
  </si>
  <si>
    <t>MILIARIA PROFUNDA</t>
  </si>
  <si>
    <t>L743</t>
  </si>
  <si>
    <t>MILIARIA , NO ESPECIFICADA</t>
  </si>
  <si>
    <t>L744</t>
  </si>
  <si>
    <t>ANHIDROSIS</t>
  </si>
  <si>
    <t>L748</t>
  </si>
  <si>
    <t>OTROS TRASTORNOS SUDORIPADOS ECRINOS</t>
  </si>
  <si>
    <t>L749</t>
  </si>
  <si>
    <t>TRASTORNO SUDORIPARO ECRINO, NO ESPECIFICADO</t>
  </si>
  <si>
    <t>L750</t>
  </si>
  <si>
    <t>BROMHIDROSIS</t>
  </si>
  <si>
    <t>L751</t>
  </si>
  <si>
    <t>CROMHIDROSIS</t>
  </si>
  <si>
    <t>L752</t>
  </si>
  <si>
    <t>MILIARIA APOCRINA</t>
  </si>
  <si>
    <t>L758</t>
  </si>
  <si>
    <t>OTROS TRASTORNOS SUDORIPARO APOCRINO</t>
  </si>
  <si>
    <t>L759</t>
  </si>
  <si>
    <t>TRASTORNO SUDORIPARO APOCRINO, NO ESPECIFICADO</t>
  </si>
  <si>
    <t>L80</t>
  </si>
  <si>
    <t>VITILIGO</t>
  </si>
  <si>
    <t>L810</t>
  </si>
  <si>
    <t>HIPERPIGMENTACION POSTINFLAMATORIA</t>
  </si>
  <si>
    <t>L811</t>
  </si>
  <si>
    <t>CLOASMA</t>
  </si>
  <si>
    <t>L812</t>
  </si>
  <si>
    <t>EFELIDE</t>
  </si>
  <si>
    <t>L813</t>
  </si>
  <si>
    <t>MANCHAS CAFÉ CON LECHE</t>
  </si>
  <si>
    <t>L814</t>
  </si>
  <si>
    <t>OTROS TIPOS DE HIPERPIGMENTACION MELANODERMICA</t>
  </si>
  <si>
    <t>L815</t>
  </si>
  <si>
    <t>LEUCODERMIA, NO CLASIFICADA EN OTRA PARTE</t>
  </si>
  <si>
    <t>L816</t>
  </si>
  <si>
    <t>OTROS TRASTORNOS DE DISMINUCION DE LA FORMACION DE LA MELANINA</t>
  </si>
  <si>
    <t>L817</t>
  </si>
  <si>
    <t>DERMATOSIS PURPURICA PIGMENTADA</t>
  </si>
  <si>
    <t>L818</t>
  </si>
  <si>
    <t>OTROS TRASTORNOS ESPECIFICADOS DE LA PIGMENTACION</t>
  </si>
  <si>
    <t>L819</t>
  </si>
  <si>
    <t>TRASTORNO DE LA PIGMENTACION, NO ESPECIFICADO</t>
  </si>
  <si>
    <t>L82</t>
  </si>
  <si>
    <t>QUERATOSIS SEBORREICA</t>
  </si>
  <si>
    <t>L83</t>
  </si>
  <si>
    <t>ACANTOSIS NIGRICANS</t>
  </si>
  <si>
    <t>L84</t>
  </si>
  <si>
    <t>L850</t>
  </si>
  <si>
    <t>ICTIOSIS ADQUIRIDA</t>
  </si>
  <si>
    <t>L851</t>
  </si>
  <si>
    <t>QUERATOSIS [QUERATODERMIA] PALMAR Y  PLANTAR ADQUIRIDA</t>
  </si>
  <si>
    <t>L852</t>
  </si>
  <si>
    <t>QUERATOSIS PUNCTATA (PALMAR Y PLANTAR)</t>
  </si>
  <si>
    <t>L853</t>
  </si>
  <si>
    <t>XEROSIS DEL CUTIS</t>
  </si>
  <si>
    <t>L858</t>
  </si>
  <si>
    <t>OTROS ENGROSAMIENTOS EPIDERMICOS ESPECIFICADOS</t>
  </si>
  <si>
    <t>L859</t>
  </si>
  <si>
    <t>ENGROSAMIENTO EPIDERMICO, NO ESPECIFICADO</t>
  </si>
  <si>
    <t>L86*</t>
  </si>
  <si>
    <t>QUERODERMA EN  ENFERMEDADES CLASIFICADAS EN OTRA PARTE</t>
  </si>
  <si>
    <t>L870</t>
  </si>
  <si>
    <t>QUERATOSIS FOLICULAR Y PARAFOLICULAR PENETRANTE DEL CUTIS [KYRLE]</t>
  </si>
  <si>
    <t>L871</t>
  </si>
  <si>
    <t>COLAGENOSIS PERFORANTE REACTIVA</t>
  </si>
  <si>
    <t>L872</t>
  </si>
  <si>
    <t>ELASTOSIS SERPIGINOSA PERFORANTE</t>
  </si>
  <si>
    <t>L878</t>
  </si>
  <si>
    <t>OTROS TRASTORNOS DE LA ELIMINACION TRANSEPIDERMICA</t>
  </si>
  <si>
    <t>L879</t>
  </si>
  <si>
    <t>TRASTORNO DE LA ELIMINACION TRANSEPIDERMICA. NO ESPECIFICADO</t>
  </si>
  <si>
    <t>L88</t>
  </si>
  <si>
    <t>PIODERMA GANGRENOSO</t>
  </si>
  <si>
    <t>L89</t>
  </si>
  <si>
    <t>ULCERA DE DECUBITO</t>
  </si>
  <si>
    <t>L900</t>
  </si>
  <si>
    <t>LIQUEN ESCLEROSO  Y ATROFICO</t>
  </si>
  <si>
    <t>L901</t>
  </si>
  <si>
    <t>ANETODERMIA DE SCHWENINGER-BUZZI</t>
  </si>
  <si>
    <t>L902</t>
  </si>
  <si>
    <t>ANETODERMIA DE JADASSOHN-PELLIZZARI</t>
  </si>
  <si>
    <t>L903</t>
  </si>
  <si>
    <t>ATROFODERMA DE PASINI Y PIERINI</t>
  </si>
  <si>
    <t>L904</t>
  </si>
  <si>
    <t>ACRODERMATITIS CRONICA ATROFICA</t>
  </si>
  <si>
    <t>L905</t>
  </si>
  <si>
    <t>FIBROSIS Y AFECCIONES CICATRICIALES DE LA PIEL</t>
  </si>
  <si>
    <t>L906</t>
  </si>
  <si>
    <t>ESTRIAS ATROFICAS</t>
  </si>
  <si>
    <t>L908</t>
  </si>
  <si>
    <t>OTROS TRASTORNOS ATROFICOS DE LA PIEL</t>
  </si>
  <si>
    <t>L909</t>
  </si>
  <si>
    <t>TRASTORNO ATROFICO DE LA PIEL, NO ESPECIFICADO</t>
  </si>
  <si>
    <t>L910</t>
  </si>
  <si>
    <t>CICATRIZ QUELOIDE</t>
  </si>
  <si>
    <t>L918</t>
  </si>
  <si>
    <t>OTROS TRASTORNOS HIPERTROFICOS DE LA PIEL</t>
  </si>
  <si>
    <t>L919</t>
  </si>
  <si>
    <t>TRASTORNO HIPERTROFICO DE LA PIEL, NO ESPECIFICADO</t>
  </si>
  <si>
    <t>L920</t>
  </si>
  <si>
    <t>GRANULOMA ANULAR</t>
  </si>
  <si>
    <t>L921</t>
  </si>
  <si>
    <t>NECROBIOSIS LIPIDICA, NO CLASIFICADA EN OTRA PARTE</t>
  </si>
  <si>
    <t>L922</t>
  </si>
  <si>
    <t>GRANULOMA FACIAL [GRANULOMA EOSINOFILO DE LA PIEL]</t>
  </si>
  <si>
    <t>L923</t>
  </si>
  <si>
    <t>GRANULOMA POR CUERPO EXTRAÑO DE LA PIEL Y EN EL TEJIDO SUBCUTANEO</t>
  </si>
  <si>
    <t>L928</t>
  </si>
  <si>
    <t>OTROS TRASTORNOS GRANULOMATOSOS DE LA PIEL Y DEL TEJIDO SUBCUTANEO</t>
  </si>
  <si>
    <t>L929</t>
  </si>
  <si>
    <t>TRASTORNO GRANULOMATOSO DE LA PIEL Y DEL TEJIDO SUBCUTANEO, NO ESPECIFICADO</t>
  </si>
  <si>
    <t>L930</t>
  </si>
  <si>
    <t>LUPUS ERITEMATOSO DISCOIDE</t>
  </si>
  <si>
    <t>L931</t>
  </si>
  <si>
    <t>LUPUS ERITEMATOSO CUTANEO SUBAGUDO</t>
  </si>
  <si>
    <t>L932</t>
  </si>
  <si>
    <t>OTROS LUPUS ERITEMATOSOS LOCALIZADOS</t>
  </si>
  <si>
    <t>L940</t>
  </si>
  <si>
    <t>ESCLERODERMA LOCALIZADO [MORFEA]</t>
  </si>
  <si>
    <t>L941</t>
  </si>
  <si>
    <t>ESCLERODERMA  LINEAL</t>
  </si>
  <si>
    <t>L942</t>
  </si>
  <si>
    <t>CALCINOSIS DE LA PIEL</t>
  </si>
  <si>
    <t>L943</t>
  </si>
  <si>
    <t>ESCLERODACTILIA</t>
  </si>
  <si>
    <t>L944</t>
  </si>
  <si>
    <t>PAPULAS DE GOTTRON</t>
  </si>
  <si>
    <t>L945</t>
  </si>
  <si>
    <t>POIQUILODERMIA VASCULAR ATROFICA</t>
  </si>
  <si>
    <t>L946</t>
  </si>
  <si>
    <t>AINHUM</t>
  </si>
  <si>
    <t>L948</t>
  </si>
  <si>
    <t>OTROS TRASTORNOS LOCALIZADOS ESPECIFICADOS DEL TEJIDO CONJUNTIVO</t>
  </si>
  <si>
    <t>L949</t>
  </si>
  <si>
    <t>TRASTORNO LOCALIZADO DEL TEJIDO CONJUNTIVO, NO ESPECIFICADO</t>
  </si>
  <si>
    <t>L950</t>
  </si>
  <si>
    <t>VASCULITIS LIVEDOIDE</t>
  </si>
  <si>
    <t>L951</t>
  </si>
  <si>
    <t>ERITEMA ELEVATUM DIUTINUM</t>
  </si>
  <si>
    <t>L958</t>
  </si>
  <si>
    <t>OTRAS VASCULITIS LIMITADAS DE LA PIEL</t>
  </si>
  <si>
    <t>L959</t>
  </si>
  <si>
    <t>VASCULITIS LIMITADA A LA PIEL, SIN OTRA ESPECIFICACION</t>
  </si>
  <si>
    <t>L97</t>
  </si>
  <si>
    <t>ULCERA DEL MIEMBRO INFERIOR, NO CLASIFICADA EN OTRA PARTE</t>
  </si>
  <si>
    <t>L980</t>
  </si>
  <si>
    <t>GRANULOMA PIOGENO</t>
  </si>
  <si>
    <t>L981</t>
  </si>
  <si>
    <t>L982</t>
  </si>
  <si>
    <t>DERMATOSIS NEUTROFILA FEBRIL [SWEET]</t>
  </si>
  <si>
    <t>L983</t>
  </si>
  <si>
    <t>CELULITIS EOSINOFILA [WELLS]</t>
  </si>
  <si>
    <t>L984</t>
  </si>
  <si>
    <t>ULCERA CRONICA DE LA PIEL, NO CLASIFICADA EN OTRA PARTE</t>
  </si>
  <si>
    <t>L985</t>
  </si>
  <si>
    <t>MUCINOSIS DE LA PIEL</t>
  </si>
  <si>
    <t>L986</t>
  </si>
  <si>
    <t>OTROS TRASTORNOS INFILTRATIVOS DE LA PIEL Y DEL TEJIDO SUBCUTÁNEO</t>
  </si>
  <si>
    <t>L988</t>
  </si>
  <si>
    <t>OTROS TRASTORNOS ESPECIFICADOS DE LA PIEL Y DEL TEJIDO SUBCUTANEO</t>
  </si>
  <si>
    <t>L989</t>
  </si>
  <si>
    <t>TRASTORNO DE LA PIEL Y DEL TEJIDO SUBCUTANEO, NO ESPECIFICADO</t>
  </si>
  <si>
    <t>L990*</t>
  </si>
  <si>
    <t>AMILOIDOSIS DE LA PIEL (E85.- )</t>
  </si>
  <si>
    <t>L998*</t>
  </si>
  <si>
    <t>OTROS TRASTORNOS DE LA PIEL Y DEL TEJIDO SUBCUTANEO EN ENFERMEDADES CLASIFICADAS  EN OTRA PARTE</t>
  </si>
  <si>
    <t>M000</t>
  </si>
  <si>
    <t>ARTRITIS Y POLIARTRITIS ESTAFILOCOCICA</t>
  </si>
  <si>
    <t>M001</t>
  </si>
  <si>
    <t>ARTRITIS Y POLIARTRITIS NEUMOCOCICA</t>
  </si>
  <si>
    <t>M002</t>
  </si>
  <si>
    <t>ARTRITIS Y POLIARTRITIS ESTREPTOCOCICAS</t>
  </si>
  <si>
    <t>M008</t>
  </si>
  <si>
    <t>ARTRITIS Y POLIARTRITIS DEBIDAS A OTROS AGENTES BACTERIANOS ESPECIFICADOS</t>
  </si>
  <si>
    <t>M009</t>
  </si>
  <si>
    <t>ARTRITIS PIOGENA, NO ESPECIFICADA</t>
  </si>
  <si>
    <t>M010*</t>
  </si>
  <si>
    <t>ARTRITIS  MENINGOCOCICA (A39.8 )</t>
  </si>
  <si>
    <t>M011*</t>
  </si>
  <si>
    <t>TUBERCULOSA (A18.0 )</t>
  </si>
  <si>
    <t>M012*</t>
  </si>
  <si>
    <t>ARTRITIS  EN LA ENFERMEDAD DE LYME (A69.2 )</t>
  </si>
  <si>
    <t>M013*</t>
  </si>
  <si>
    <t>ARTRITIS EN OTRAS ENFERMEDADES BACTERIANAS CLASIFICADAS EN OTRA PARTE</t>
  </si>
  <si>
    <t>M014*</t>
  </si>
  <si>
    <t>ARTRITIS EN RUBEOLA (B06.8 )</t>
  </si>
  <si>
    <t>M015*</t>
  </si>
  <si>
    <t>ARTRITIS EN OTRAS ENFERMEDADES VIRALES CLASIFICADAS EN OTRA PARTE</t>
  </si>
  <si>
    <t>M016*</t>
  </si>
  <si>
    <t>ARTRITIS EN MICOSIS (B35-B49 )</t>
  </si>
  <si>
    <t>M018*</t>
  </si>
  <si>
    <t>ARTRITIS EN OTRAS ENFERMEDADES INFECCIOSAS Y PARASITARIAS CLASIFICADAS EN OTRA PARTE</t>
  </si>
  <si>
    <t>M020</t>
  </si>
  <si>
    <t>ARTROPATIA CONSECUTIVA A DERIVACION INTESTINAL</t>
  </si>
  <si>
    <t>M021</t>
  </si>
  <si>
    <t>ARTROPATIA POSTDISENTERICA</t>
  </si>
  <si>
    <t>M022</t>
  </si>
  <si>
    <t>ARTROPATIA POSTINMUNIZACION</t>
  </si>
  <si>
    <t>M023</t>
  </si>
  <si>
    <t>M028</t>
  </si>
  <si>
    <t>OTRAS ARTROPATIA REACTIVAS</t>
  </si>
  <si>
    <t>M029</t>
  </si>
  <si>
    <t>ARTROPATIA REACTIVA, NO ESPECIFICADA</t>
  </si>
  <si>
    <t>M030*</t>
  </si>
  <si>
    <t>ARTRITIS POSTMENINGOCOCICA (A39.8 )</t>
  </si>
  <si>
    <t>M031*</t>
  </si>
  <si>
    <t>ARTROPATIA POSTINFECCIOSA EN SIFILIS</t>
  </si>
  <si>
    <t>M032*</t>
  </si>
  <si>
    <t>OTRAS ARTROPATIAS POSTINFECCIOSAS EN ENFERMEDADES CLASIFICADAS EN OTRA PARTE</t>
  </si>
  <si>
    <t>M036*</t>
  </si>
  <si>
    <t>ARTROPATIA REACTIVA EN OTRAS ENFERMEDADES CLASIFICADAS EN OTRA PARTE</t>
  </si>
  <si>
    <t>M050</t>
  </si>
  <si>
    <t>SINDROME DE FELTY</t>
  </si>
  <si>
    <t xml:space="preserve">M051 </t>
  </si>
  <si>
    <t>ENFERMEDAD REUMATOIDE DEL PULMON (J99.0*)</t>
  </si>
  <si>
    <t>M052</t>
  </si>
  <si>
    <t>VASCULITIS REUMATOIDE</t>
  </si>
  <si>
    <t xml:space="preserve">M053 </t>
  </si>
  <si>
    <t>ARTRITIS REUMATOIDE CON COMPROMISO DE OTROS ORGANOS O SISTEMAS</t>
  </si>
  <si>
    <t>M058</t>
  </si>
  <si>
    <t>OTRAS ARTRITIS REUMATOIDEAS SEROPOSITIVAS</t>
  </si>
  <si>
    <t>M059</t>
  </si>
  <si>
    <t>ARTRITIS REUMATOIDE SEROPOSITIVA, SIN OTRA ESPECIFICACION</t>
  </si>
  <si>
    <t>M060</t>
  </si>
  <si>
    <t>ARTRITIS REUMATOIDE SERONEGATIVA</t>
  </si>
  <si>
    <t>M061</t>
  </si>
  <si>
    <t>ENFERMEDAD DE STILL DE COMIENZO EN EL ADULTO</t>
  </si>
  <si>
    <t>M062</t>
  </si>
  <si>
    <t>BURSITIS REUMATOIDE</t>
  </si>
  <si>
    <t>M063</t>
  </si>
  <si>
    <t>NODULO REUMATOIDE</t>
  </si>
  <si>
    <t>M064</t>
  </si>
  <si>
    <t>POLIARTROPATIA INFLAMATORIA</t>
  </si>
  <si>
    <t>M068</t>
  </si>
  <si>
    <t>OTRAS ARTRITIS REUMATOIDEAS ESPECIFICADAS</t>
  </si>
  <si>
    <t>M069</t>
  </si>
  <si>
    <t>ARTRITIS REUMATOIDE, NO ESPECIFICADA</t>
  </si>
  <si>
    <t>M070*</t>
  </si>
  <si>
    <t>ARTROPATIA PSORIASICA INTERFALANGICA DISTAL (L40.5 )</t>
  </si>
  <si>
    <t>M071*</t>
  </si>
  <si>
    <t>ARTRITIS MUTILANTE (L40.5 )</t>
  </si>
  <si>
    <t>M072*</t>
  </si>
  <si>
    <t>ESPONDILITIS PSORIASICA (L40.5 )</t>
  </si>
  <si>
    <t>M073*</t>
  </si>
  <si>
    <t>OTRAS ARTROPATIAS PSORIASICAS (L40.5 )</t>
  </si>
  <si>
    <t>M074*</t>
  </si>
  <si>
    <t>ARTROPATIA EN LA ENFERMEDAD DE CROHN (ENTERITIS REGIONAL) (K50.- )</t>
  </si>
  <si>
    <t>M075*</t>
  </si>
  <si>
    <t>ARTROPATIA EN LA COLITIS ULCERATIVA (K51.- )</t>
  </si>
  <si>
    <t>M076*</t>
  </si>
  <si>
    <t>OTRAS ARTROPATIAS ENTEROPATICAS</t>
  </si>
  <si>
    <t>M080</t>
  </si>
  <si>
    <t>ARTRITIS REUMATOIDE JUVENIL</t>
  </si>
  <si>
    <t>M081</t>
  </si>
  <si>
    <t>ESPONDILITIS ANQUILOSANTE JUVENIL</t>
  </si>
  <si>
    <t>M082</t>
  </si>
  <si>
    <t>ARTRITIS JUVENIL DE COMIENZO GENERALIZADO</t>
  </si>
  <si>
    <t>M083</t>
  </si>
  <si>
    <t>POLIARTRITIS JUVENIL (SERONEGATIVA)</t>
  </si>
  <si>
    <t>M084</t>
  </si>
  <si>
    <t>ARTRITIS JUVENIL PAUCIARTICULAR</t>
  </si>
  <si>
    <t>M088</t>
  </si>
  <si>
    <t>OTRAS ARTRITIS JUVENILES</t>
  </si>
  <si>
    <t>M089</t>
  </si>
  <si>
    <t>ARTRITIS JUVENIL, NO ESPECIFICADA</t>
  </si>
  <si>
    <t>M090*</t>
  </si>
  <si>
    <t>ARTRITIS JUVENIL EN LA PSORIASIS (L40.5 )</t>
  </si>
  <si>
    <t>M091*</t>
  </si>
  <si>
    <t>ARTRITIS JUVENIL EN LA ENFERMEDAD DE CROHN [ENTERITIS REGIONAL] (K50.- )</t>
  </si>
  <si>
    <t>M092*</t>
  </si>
  <si>
    <t>ARTRITIS JUVENIL EN LA COLITIS ULCERATIVA (K51.- )</t>
  </si>
  <si>
    <t>M098*</t>
  </si>
  <si>
    <t>ARTRITIS JUVENIL EN OTRAS ENFERMEDADES CLASIFICADAS EN OTRA PARTE</t>
  </si>
  <si>
    <t>M100</t>
  </si>
  <si>
    <t>GOTA IDIOPATICA</t>
  </si>
  <si>
    <t>M101</t>
  </si>
  <si>
    <t>GOTA SATURNINA</t>
  </si>
  <si>
    <t>M102</t>
  </si>
  <si>
    <t>GOTA INDUCIDA POR DROGAS</t>
  </si>
  <si>
    <t>M103</t>
  </si>
  <si>
    <t>GOTA DEBIDA A ALTERACION RENAL</t>
  </si>
  <si>
    <t>M104</t>
  </si>
  <si>
    <t>OTRAS GOTAS  SECUNDARIAS</t>
  </si>
  <si>
    <t>M109</t>
  </si>
  <si>
    <t>GOTA, NO ESPECIFICADA</t>
  </si>
  <si>
    <t>M110</t>
  </si>
  <si>
    <t>ENFERMEDAD POR DEPOSITO DE HIDROXIAPATITA</t>
  </si>
  <si>
    <t>M111</t>
  </si>
  <si>
    <t>CONDROCALCINOSIS FAMILIAR</t>
  </si>
  <si>
    <t>M112</t>
  </si>
  <si>
    <t>OTRAS CONDROCALCINOSIS</t>
  </si>
  <si>
    <t>M118</t>
  </si>
  <si>
    <t>OTRAS ARTROPATIAS POR CRISTALES, ESPECIFICADAS</t>
  </si>
  <si>
    <t>M119</t>
  </si>
  <si>
    <t>ARTROPATIA POR CRISTALES, NO ESPECIFICADA</t>
  </si>
  <si>
    <t>M120</t>
  </si>
  <si>
    <t>ARTROPATIA POSTREUMATICA CRONICA [DE JACCOUD]</t>
  </si>
  <si>
    <t>M121</t>
  </si>
  <si>
    <t>M122</t>
  </si>
  <si>
    <t>SINOVITIS VELLONODULAR (PIGMENTADA)</t>
  </si>
  <si>
    <t>M123</t>
  </si>
  <si>
    <t>REUMATISMO PALINDROMICO</t>
  </si>
  <si>
    <t>M124</t>
  </si>
  <si>
    <t>HIDRARTROSIS INTERMITENTE</t>
  </si>
  <si>
    <t>M125</t>
  </si>
  <si>
    <t>ARTROPATIA TRAUMATICA</t>
  </si>
  <si>
    <t>M128</t>
  </si>
  <si>
    <t>OTRAS ARTROPATIAS ESPECIFICAS, NO CLASIFICADAS EN OTRA PARTE</t>
  </si>
  <si>
    <t>M130</t>
  </si>
  <si>
    <t>POLIARTRITIS, NO ESPECIFICADA</t>
  </si>
  <si>
    <t>M131</t>
  </si>
  <si>
    <t>MONOARTRITIS, NO CLASIFICADA EN OTRA PARTE</t>
  </si>
  <si>
    <t>M138</t>
  </si>
  <si>
    <t>OTRAS ARTRITIS ESPECIFICADAS</t>
  </si>
  <si>
    <t>M139</t>
  </si>
  <si>
    <t>ARTRITIS, NO ESPECIFICADA</t>
  </si>
  <si>
    <t>M140*</t>
  </si>
  <si>
    <t>ARTROPATIA GOTOSA DEBIDA A DEFECTOS ENZIMATICOS Y A OTROS TRASTORNOS HEREDITARIOS, CLASIFICADOS EN OTRA PARTE</t>
  </si>
  <si>
    <t>M141*</t>
  </si>
  <si>
    <t>ARTROPATIA POR CRISTALES EN OTROS TRASTORNOS METABÓLICOS</t>
  </si>
  <si>
    <t>M142*</t>
  </si>
  <si>
    <t>ARTROPATIA DIABETICA (E10-E14  CON CUARTO CARÁCTER COMUN .6)</t>
  </si>
  <si>
    <t>M143*</t>
  </si>
  <si>
    <t>DERMATOARTRITIS LIPOIDE (E78.8 )</t>
  </si>
  <si>
    <t>M144*</t>
  </si>
  <si>
    <t>ARTROPATIA EN LA AMILOIDOSIS (E85.- )</t>
  </si>
  <si>
    <t>M145*</t>
  </si>
  <si>
    <t>ARTROPATIA EN OTROS TRASTORNOS ENDOCRINOS, METABOLICOS Y NUTRICIONALES</t>
  </si>
  <si>
    <t>M146*</t>
  </si>
  <si>
    <t>ARTROPATIA NEUROPATICA</t>
  </si>
  <si>
    <t>M148*</t>
  </si>
  <si>
    <t>ARTROPATIA EN OTRAS ENFERMEDADES ESPECIFICADAS, CLASIFICADAS EN OTRA PARTE</t>
  </si>
  <si>
    <t>M150</t>
  </si>
  <si>
    <t>(OSTEO)ARTROSIS PRIMARIA GENERALIZADA</t>
  </si>
  <si>
    <t>M151</t>
  </si>
  <si>
    <t>NODULOS DE HEBERDEN (CON ARTROPATIA)</t>
  </si>
  <si>
    <t>M152</t>
  </si>
  <si>
    <t>NODULOS DE BOUCHARD (CON ARTROPATIA)</t>
  </si>
  <si>
    <t>M153</t>
  </si>
  <si>
    <t>ARTROSIS SECUNDARIA MULTIPLE</t>
  </si>
  <si>
    <t>M154</t>
  </si>
  <si>
    <t>(OSTEO)ARTROSIS EROSIVA</t>
  </si>
  <si>
    <t>M158</t>
  </si>
  <si>
    <t>OTRAS POLIARTROSIS</t>
  </si>
  <si>
    <t>M159</t>
  </si>
  <si>
    <t>POLIARTROSIS, NO ESPECIFICADA</t>
  </si>
  <si>
    <t>M160</t>
  </si>
  <si>
    <t>COXARTROSIS PRIMARIA, BILATERAL</t>
  </si>
  <si>
    <t>M161</t>
  </si>
  <si>
    <t>OTRAS COXARTROSIS PRIMARIAS</t>
  </si>
  <si>
    <t>M162</t>
  </si>
  <si>
    <t>COXARTROSIS A CONSECUENCIA DE DISPLASIA, BILATERAL</t>
  </si>
  <si>
    <t>M163</t>
  </si>
  <si>
    <t>OTRAS COXARTROSIS DISPLASICAS</t>
  </si>
  <si>
    <t>M164</t>
  </si>
  <si>
    <t>COXARTROSIS POSTRAUMATICA, BILATERAL</t>
  </si>
  <si>
    <t>M165</t>
  </si>
  <si>
    <t>OTRA COXARTROSIS POSTRAUMATICA</t>
  </si>
  <si>
    <t>M166</t>
  </si>
  <si>
    <t>OTRA COXARTROSIS SECUNDARIA, BILATERAL</t>
  </si>
  <si>
    <t>M167</t>
  </si>
  <si>
    <t>OTRAS COXARTROSIS SECUNDARIAS</t>
  </si>
  <si>
    <t>M169</t>
  </si>
  <si>
    <t>COXARTROSIS, NO ESPECIFICADA</t>
  </si>
  <si>
    <t>M170</t>
  </si>
  <si>
    <t>GONARTROSIS PRIMARIA, BILATERAL</t>
  </si>
  <si>
    <t>M171</t>
  </si>
  <si>
    <t>OTRAS GONARTROSIS PRIMARIAS</t>
  </si>
  <si>
    <t>M172</t>
  </si>
  <si>
    <t>GONARTROSIS POSTRAUMATICA, BILATERAL</t>
  </si>
  <si>
    <t>M173</t>
  </si>
  <si>
    <t>OTRAS GONARTROSIS POSTRAUMATICAS</t>
  </si>
  <si>
    <t>M174</t>
  </si>
  <si>
    <t>OTRAS GONARTROSIS SECUNDARIAS, BILATERALES</t>
  </si>
  <si>
    <t>M175</t>
  </si>
  <si>
    <t>OTRAS GONARTROSIS SECUNDARIAS</t>
  </si>
  <si>
    <t>M179</t>
  </si>
  <si>
    <t>GONARTROSIS, NO ESPECIFICADA</t>
  </si>
  <si>
    <t>M180</t>
  </si>
  <si>
    <t>ARTROSIS PRIMARIA DE LA PRIMERA ARTICULACION CARPOMETACARPIANA, BILATERAL</t>
  </si>
  <si>
    <t>M181</t>
  </si>
  <si>
    <t>OTRAS ARTROSIS PRIMARIAS DE LA PRIMERA ARTICULACION CARPOMETACARPIANA</t>
  </si>
  <si>
    <t>M182</t>
  </si>
  <si>
    <t>ARTROSIS POSTRAUMATICA DE LA PRIMERA ARTICULACION CARPOMETACARPIANA, BILATERAL</t>
  </si>
  <si>
    <t>M183</t>
  </si>
  <si>
    <t>OTRAS ARTROSIS POSTRAUMATICAS DE LA PRIMERA ARTICULACION CARPOMETACARPIANA</t>
  </si>
  <si>
    <t>M184</t>
  </si>
  <si>
    <t>OTRAS ARTROSIS SECUNDARIAS DE  LA PRIMERA ARTICULACION CARPOMETACARPIANA, BILATERALES</t>
  </si>
  <si>
    <t>M185</t>
  </si>
  <si>
    <t>OTRAS ARTROSIS SECUNDARIAS DE  LA PRIMERA ARTICULACION CARPOMETACARPIANA</t>
  </si>
  <si>
    <t>M189</t>
  </si>
  <si>
    <t>ARTROSIS  DE LA PRIMERA ARTICULACION CARPOMETACARPIANA, SIN OTRA ESPECIFICACION</t>
  </si>
  <si>
    <t>M190</t>
  </si>
  <si>
    <t>ARTROSIS PRIMARIA DE OTRAS ARTICULACIONES</t>
  </si>
  <si>
    <t>M191</t>
  </si>
  <si>
    <t>ARTROSIS POSTRAUMATICA DE OTRAS ARTICULACIONES</t>
  </si>
  <si>
    <t>M192</t>
  </si>
  <si>
    <t>ARTROSIS SECUNDARIA DE OTRAS ARTICULACIONES</t>
  </si>
  <si>
    <t>M198</t>
  </si>
  <si>
    <t>OTRAS ARTROSIS ESPECIFICADAS</t>
  </si>
  <si>
    <t>M199</t>
  </si>
  <si>
    <t>ARTROSIS, NO ESPECIFICADA</t>
  </si>
  <si>
    <t>M200</t>
  </si>
  <si>
    <t>DEFORMIDAD DE DEDO(S) DE LA MANO</t>
  </si>
  <si>
    <t>M201</t>
  </si>
  <si>
    <t>HALLUX VALGUS (ADQUIRIDO)</t>
  </si>
  <si>
    <t>M202</t>
  </si>
  <si>
    <t>HALLUX RIGIDUS</t>
  </si>
  <si>
    <t>M203</t>
  </si>
  <si>
    <t>OTRAS DEFORMIDADES DEL HALLUX (ADQUIRIDAS)</t>
  </si>
  <si>
    <t>M204</t>
  </si>
  <si>
    <t>OTRO(S) DEDO(S) DEL PIE EN MARTILLO (ADQUIRIDOS)</t>
  </si>
  <si>
    <t>M205</t>
  </si>
  <si>
    <t>OTRAS DEFORMIDADES (ADQUIRIDAS) DEL (DE LOS) DEDO(S) DEL PIE</t>
  </si>
  <si>
    <t>M206</t>
  </si>
  <si>
    <t>DEFORMIDADES ADQUIRIDAS DE LOS DEDOS DEL PIE,  NO ESPECIFICADAS</t>
  </si>
  <si>
    <t>M210</t>
  </si>
  <si>
    <t>DEFORMIDAD EN VALGO, NO CLASIFICADA EN OTRA PARTE</t>
  </si>
  <si>
    <t>M211</t>
  </si>
  <si>
    <t>DEFORMIDAD EN VARO, NO CLASIFICADA EN OTRA</t>
  </si>
  <si>
    <t>M212</t>
  </si>
  <si>
    <t>DEFORMIDAD EN FLEXION</t>
  </si>
  <si>
    <t>M213</t>
  </si>
  <si>
    <t>MUÑECA O PIE EN PENDULO (ADQUIRIDO)</t>
  </si>
  <si>
    <t>M214</t>
  </si>
  <si>
    <t>PIE PLANO [PES PLANUS] (ADQUIRIDO)</t>
  </si>
  <si>
    <t>M215</t>
  </si>
  <si>
    <t>MANO O PIE EN GARRA O EN TALIPES, PIE EQUINOVARO O ZAMBO ADQUIRIDOS</t>
  </si>
  <si>
    <t>M216</t>
  </si>
  <si>
    <t>OTRAS DEFORMIDADES ADQUIRIDAS DEL TOBILLO Y DEL PIE</t>
  </si>
  <si>
    <t>M217</t>
  </si>
  <si>
    <t>LONGITUD DESIGUAL DE LOS MIEMBROS (ADQUIRIDA)</t>
  </si>
  <si>
    <t>M218</t>
  </si>
  <si>
    <t>OTRAS DEFORMIDADES ADQUIRIDAS DE LOS MIEMBROS, ESPECIFICADAS</t>
  </si>
  <si>
    <t>M219</t>
  </si>
  <si>
    <t>DEFORMIDAD ADQUIRIDA DEL MIEMBRO, NO ESPECIFICADA</t>
  </si>
  <si>
    <t>M220</t>
  </si>
  <si>
    <t>LUXACION RECIDIVANTE DE LA  ROTULA</t>
  </si>
  <si>
    <t>M221</t>
  </si>
  <si>
    <t>SUBLUXACION RECIDIVANTE DE LA ROTULA</t>
  </si>
  <si>
    <t>M222</t>
  </si>
  <si>
    <t>TRASTORNOS ROTULOFEMORALES</t>
  </si>
  <si>
    <t>M223</t>
  </si>
  <si>
    <t>OTROS DESARREGLOS DE LA ROTULA</t>
  </si>
  <si>
    <t>M224</t>
  </si>
  <si>
    <t>CONDROMALACIA DE LA ROTULA</t>
  </si>
  <si>
    <t>M228</t>
  </si>
  <si>
    <t>OTROS TRASTORNOS DE LA ROTULA</t>
  </si>
  <si>
    <t>M229</t>
  </si>
  <si>
    <t>TRASTORNO DE LA ROTULA, NO ESPECIFICADO</t>
  </si>
  <si>
    <t>M230</t>
  </si>
  <si>
    <t>MENISCO QUISTICO</t>
  </si>
  <si>
    <t>M231</t>
  </si>
  <si>
    <t>MENISCO DISCOIDE (CONGENITO)</t>
  </si>
  <si>
    <t>M232</t>
  </si>
  <si>
    <t>TRASTORNO DEL MENISCO DEBIDO A DESGARRO O LESION ANTIGUA</t>
  </si>
  <si>
    <t>M233</t>
  </si>
  <si>
    <t>OTROS TRASTORNOS DE LOS MENISCOS</t>
  </si>
  <si>
    <t>M234</t>
  </si>
  <si>
    <t>CUERPO FLOTANTE EN LA RODILLA</t>
  </si>
  <si>
    <t>M235</t>
  </si>
  <si>
    <t>INESTABILIDAD CRONICA DE LA RODILLA</t>
  </si>
  <si>
    <t>M236</t>
  </si>
  <si>
    <t>OTRA RUPTURA ESPONTANEA DEL (DE LOS) LIGAMENTO(S) DE LA RODILLA</t>
  </si>
  <si>
    <t>M238</t>
  </si>
  <si>
    <t>OTROS TRASTORNOS INTERNOS DE LA RODILLA</t>
  </si>
  <si>
    <t>TRASTORNOS INTERNO DE LA RODILLA, NO ESPECIFICADO</t>
  </si>
  <si>
    <t>M240</t>
  </si>
  <si>
    <t>M241</t>
  </si>
  <si>
    <t>OTROS TRASTORNOS DEL CARTILAGO ARTICULAR</t>
  </si>
  <si>
    <t>M242</t>
  </si>
  <si>
    <t>TRASTORNO DEL LIGAMENTO</t>
  </si>
  <si>
    <t>M243</t>
  </si>
  <si>
    <t>LUXACION Y SUBLUXACION PATOLOGICA DE LA ARTICULACION, NO CLASIFICADA EN OTRA PARTE</t>
  </si>
  <si>
    <t>M244</t>
  </si>
  <si>
    <t>LUXACION Y SUBLUXACION RECIDIVANTE DE LA ARTICULACION</t>
  </si>
  <si>
    <t>M245</t>
  </si>
  <si>
    <t>M246</t>
  </si>
  <si>
    <t>ANQUILOSIS ARTICULAR</t>
  </si>
  <si>
    <t>M247</t>
  </si>
  <si>
    <t>PROTRUSION DE ACETABULO</t>
  </si>
  <si>
    <t>M248</t>
  </si>
  <si>
    <t>OTRAS LESIONES ARTICULADAS ESPECIFICADAS, NO CLASIFICADAS EN OTRA PARTE</t>
  </si>
  <si>
    <t>M249</t>
  </si>
  <si>
    <t>DESARREGLO ARTICULAR, NO ESPECIFICADO</t>
  </si>
  <si>
    <t>M250</t>
  </si>
  <si>
    <t>HEMARTROSIS</t>
  </si>
  <si>
    <t>M251</t>
  </si>
  <si>
    <t>FISTULA ARTICULAR</t>
  </si>
  <si>
    <t>M252</t>
  </si>
  <si>
    <t>ARTICULACION INESTABLE</t>
  </si>
  <si>
    <t>M253</t>
  </si>
  <si>
    <t>OTRAS INESTABILIDADES  ARTICULARES</t>
  </si>
  <si>
    <t>M254</t>
  </si>
  <si>
    <t>DERRAME ARTICULAR</t>
  </si>
  <si>
    <t>M255</t>
  </si>
  <si>
    <t>DOLOR EN ARTICULACION</t>
  </si>
  <si>
    <t>M256</t>
  </si>
  <si>
    <t>RIGIDEZ ARTICULAR, NO CLASIFICADA EN OTRA PARTE</t>
  </si>
  <si>
    <t>M257</t>
  </si>
  <si>
    <t>OSTEOFITO</t>
  </si>
  <si>
    <t>M258</t>
  </si>
  <si>
    <t>OTROS TRASTORNOS ARTICULARES ESPECIFICADOS</t>
  </si>
  <si>
    <t>M259</t>
  </si>
  <si>
    <t>TRASTORNO ARTICULAR, NO ESPECIFICADO</t>
  </si>
  <si>
    <t>M300</t>
  </si>
  <si>
    <t>M301</t>
  </si>
  <si>
    <t>POLIARTERITIS  CON COMPROMISO PULMONAR [CHURG-STRAUSS]</t>
  </si>
  <si>
    <t>M302</t>
  </si>
  <si>
    <t>POLIARTERITIS JUVENIL</t>
  </si>
  <si>
    <t>M303</t>
  </si>
  <si>
    <t>SINDROME MUCOCUTANEO LIFONODULAR [KAWASAKI]</t>
  </si>
  <si>
    <t>M308</t>
  </si>
  <si>
    <t>OTRAS AFECCIONES RELACIONADAS CON LA POLIARTERITIS NUDOSA</t>
  </si>
  <si>
    <t>M310</t>
  </si>
  <si>
    <t>ANGIITIS DEBIDA A HIPERSENSIBILIDAD</t>
  </si>
  <si>
    <t xml:space="preserve">M311 </t>
  </si>
  <si>
    <t>MICROANGIOPATIA TROMBOTICA</t>
  </si>
  <si>
    <t>M312</t>
  </si>
  <si>
    <t>M313</t>
  </si>
  <si>
    <t>M314</t>
  </si>
  <si>
    <t>SINDROME DEL CAYADO DE LA AORTA [TAKAYASU]</t>
  </si>
  <si>
    <t>M315</t>
  </si>
  <si>
    <t>ARTERITIS DE  CELULAS GIGANTES CON POLIMIALGIA REUMATICA</t>
  </si>
  <si>
    <t>M316</t>
  </si>
  <si>
    <t>OTRAS ARTERITIS DE CELULAS GIGANTES</t>
  </si>
  <si>
    <t>M318</t>
  </si>
  <si>
    <t>OTRAS VASCULOPATIAS NECROTIZANTES ESPECIFICADAS</t>
  </si>
  <si>
    <t>M319</t>
  </si>
  <si>
    <t>VASCULOPATIA NECROTIZANTE, NO ESPECIFICADA</t>
  </si>
  <si>
    <t>M320</t>
  </si>
  <si>
    <t>LUPUS ERITEMATOSO SISTEMICO, INDUCIDO POR DROGAS</t>
  </si>
  <si>
    <t xml:space="preserve">M321 </t>
  </si>
  <si>
    <t>LUPUS ERITEMATOSO SISTEMICO CON COMPROMISO DE ORGANOS O SISTEMAS</t>
  </si>
  <si>
    <t>M328</t>
  </si>
  <si>
    <t>OTRAS FORMAS DE LUPUS ERITEMATOSO SISTEMICO</t>
  </si>
  <si>
    <t>M329</t>
  </si>
  <si>
    <t>LUPUS ERITEMATOSO SISTEMICO, SIN OTRA ESPECIFICACION</t>
  </si>
  <si>
    <t>M330</t>
  </si>
  <si>
    <t>DERMATOMIOSITIS JUVENIL</t>
  </si>
  <si>
    <t>M331</t>
  </si>
  <si>
    <t>OTRAS DERMATOMIOSITIS</t>
  </si>
  <si>
    <t>M332</t>
  </si>
  <si>
    <t>POLIMIOSITIS</t>
  </si>
  <si>
    <t>M339</t>
  </si>
  <si>
    <t>DERMATOPOLIMIOSITIS, NO ESPECIFICADA</t>
  </si>
  <si>
    <t>M340</t>
  </si>
  <si>
    <t>ESCLEROSIS SISTEMICA PROGRESIVA</t>
  </si>
  <si>
    <t>M341</t>
  </si>
  <si>
    <t>SINDROME CR(E)ST</t>
  </si>
  <si>
    <t>M342</t>
  </si>
  <si>
    <t>ESCLEROSIS SISTEMICA INDUCIDA POR DROGAS O PRODUCTOS QUIMICOS</t>
  </si>
  <si>
    <t>M348</t>
  </si>
  <si>
    <t>OTRAS FORMAS  DE ESCLEROSIS SISTEMICA</t>
  </si>
  <si>
    <t>M349</t>
  </si>
  <si>
    <t>ESCLEROSIS SISTEMICA, NO ESPECIFICADA</t>
  </si>
  <si>
    <t>M350</t>
  </si>
  <si>
    <t>SINDROME SECO [SJÖGREN]</t>
  </si>
  <si>
    <t>M351</t>
  </si>
  <si>
    <t>OTROS SINDROMES SUPERPUESTOS</t>
  </si>
  <si>
    <t>M352</t>
  </si>
  <si>
    <t>ENFERMEDAD DE BEHCET</t>
  </si>
  <si>
    <t>M353</t>
  </si>
  <si>
    <t>POLIMIALGIA REUMATICA</t>
  </si>
  <si>
    <t>M354</t>
  </si>
  <si>
    <t>FASCITIS DIFUSA (EOSINOFILICA)</t>
  </si>
  <si>
    <t>M355</t>
  </si>
  <si>
    <t>FIBROSCLEROSIS MULTIFOCAL</t>
  </si>
  <si>
    <t>M356</t>
  </si>
  <si>
    <t>PANICULITIS RECIDIVANTE [WEBER-CHRISTIAN]</t>
  </si>
  <si>
    <t>M357</t>
  </si>
  <si>
    <t>SINDROME DE HIPERMOVILIDAD</t>
  </si>
  <si>
    <t>M358</t>
  </si>
  <si>
    <t>OTRAS ENFERMEDADES ESPECIFICADAS CON COMPROMISO SISTEMICO DEL TEJIDO CONJUNTIVO</t>
  </si>
  <si>
    <t>M359</t>
  </si>
  <si>
    <t>COMPROMISO SISTEMICO DEL TEJIDO CONJUNTIVO, NO ESPECIFICADO</t>
  </si>
  <si>
    <t>M360*</t>
  </si>
  <si>
    <t>DERMATO(POLI)MIOSITIS EN ENFERMEDAD NEOPLASICA (C00-D48 )</t>
  </si>
  <si>
    <t>M361*</t>
  </si>
  <si>
    <t>ARTROPATIA EN ENFERMEDAD NEOPLASICA (C00-D48 )</t>
  </si>
  <si>
    <t>M362*</t>
  </si>
  <si>
    <t>ARTROPATIA HEMOFILICA (D66-D68 )</t>
  </si>
  <si>
    <t>M363*</t>
  </si>
  <si>
    <t>ARTROPATIA EN OTROS TRASTORNOS DE LA SANGRE (D50-D76 )</t>
  </si>
  <si>
    <t>M364*</t>
  </si>
  <si>
    <t>ARTROPATIA EN REACCIONES DE HIPERSENSIBILIDAD CLASIFICADAS EN OTRA PARTE</t>
  </si>
  <si>
    <t>M368*</t>
  </si>
  <si>
    <t>TRASTORNOS SISTEMICOS DEL TEJIDO CONJUNTIVO EN OTRAS ENFERMEDADES CLASIFICADAS EN OTRA PARTE</t>
  </si>
  <si>
    <t>M400</t>
  </si>
  <si>
    <t>CIFOSIS POSTURAL</t>
  </si>
  <si>
    <t>M401</t>
  </si>
  <si>
    <t>OTRAS CIFOSIS SECUNDARIAS</t>
  </si>
  <si>
    <t>M402</t>
  </si>
  <si>
    <t>OTRAS CIFOSIS Y LAS NO ESPECIFICADAS</t>
  </si>
  <si>
    <t>M403</t>
  </si>
  <si>
    <t>SINDROME DE ESPALDA PLANA</t>
  </si>
  <si>
    <t>M404</t>
  </si>
  <si>
    <t>OTRAS LORDOSIS</t>
  </si>
  <si>
    <t>M405</t>
  </si>
  <si>
    <t>LORDOSIS, NO ESPECIFICADA</t>
  </si>
  <si>
    <t>M410</t>
  </si>
  <si>
    <t>ESCOLIOSIS IDIOPATICA INFANTIL</t>
  </si>
  <si>
    <t>M411</t>
  </si>
  <si>
    <t>ESCOLIOSIS IDIOPATICA JUVENIL</t>
  </si>
  <si>
    <t>M412</t>
  </si>
  <si>
    <t>OTRAS ESCOLIOSIS IDIOPATICAS</t>
  </si>
  <si>
    <t>M413</t>
  </si>
  <si>
    <t>ESCOLIOSIS TORACOGENICA</t>
  </si>
  <si>
    <t>M414</t>
  </si>
  <si>
    <t>ESCOLIOSIS NEUROMUSCULAR</t>
  </si>
  <si>
    <t>M415</t>
  </si>
  <si>
    <t>OTRAS ESCOLIOSIS SECUNDARIAS</t>
  </si>
  <si>
    <t>M418</t>
  </si>
  <si>
    <t>OTRAS FORMAS DE ESCOLIOSIS</t>
  </si>
  <si>
    <t>M419</t>
  </si>
  <si>
    <t>ESCOLIOSIS, NO ESPECIFICADA</t>
  </si>
  <si>
    <t>M420</t>
  </si>
  <si>
    <t>OSTEOCONDROSIS JUVENIL DE LA COLUMNA VERTEBRAL</t>
  </si>
  <si>
    <t>M421</t>
  </si>
  <si>
    <t>OSTEOCONDROSIS  DE LA COLUMNA VERTEBRAL DEL ADULTO</t>
  </si>
  <si>
    <t>M429</t>
  </si>
  <si>
    <t>OSTEOCONDROSIS  VERTEBRAL, NO ESPECIFICADA</t>
  </si>
  <si>
    <t>M430</t>
  </si>
  <si>
    <t>ESPONDILOLISIS</t>
  </si>
  <si>
    <t>M431</t>
  </si>
  <si>
    <t>ESPONDILOLISTESIS</t>
  </si>
  <si>
    <t>M432</t>
  </si>
  <si>
    <t>OTRAS FUSIONES COLUMNA VERTEBRAL</t>
  </si>
  <si>
    <t>M433</t>
  </si>
  <si>
    <t>SUBLUXACION ATLANTO-AXOIDEA RECURRENTE, CON MIELOPATIA</t>
  </si>
  <si>
    <t>M434</t>
  </si>
  <si>
    <t>OTRAS SUBLUXACIONES  ATLANTO-AXOIDEAS RECURRENTES</t>
  </si>
  <si>
    <t>M435</t>
  </si>
  <si>
    <t>OTRAS SUBLUXACIONES  VERTEBRALES RECURRENTES</t>
  </si>
  <si>
    <t>M436</t>
  </si>
  <si>
    <t>TORTICOLIS</t>
  </si>
  <si>
    <t>M438</t>
  </si>
  <si>
    <t>OTRAS DORSOPATIAS DEFORMANTES  DE LA COLUMNA  VERTEBRAL ESPECIFICADAS</t>
  </si>
  <si>
    <t>M439</t>
  </si>
  <si>
    <t>DORSOPATIA  DEFORMANTE,  NO ESPECIFICADA</t>
  </si>
  <si>
    <t>M45</t>
  </si>
  <si>
    <t>M460</t>
  </si>
  <si>
    <t>ENTESOPATIA VERTEBRAL</t>
  </si>
  <si>
    <t>M461</t>
  </si>
  <si>
    <t>SACROILIITIS,  NO CLASIFICADA EN OTRA PARTE</t>
  </si>
  <si>
    <t>M462</t>
  </si>
  <si>
    <t>OSTEOMIELITIS DE VERTEBRA</t>
  </si>
  <si>
    <t>M463</t>
  </si>
  <si>
    <t>INFECCION DE DISCO INTERVERTEBRAL (PIOGENA)</t>
  </si>
  <si>
    <t>M464</t>
  </si>
  <si>
    <t>DISCITIS, NO ESPECIFICADA</t>
  </si>
  <si>
    <t>M465</t>
  </si>
  <si>
    <t>OTRAS ESPONDILOPATIAS INFECCIOSAS</t>
  </si>
  <si>
    <t>M468</t>
  </si>
  <si>
    <t>OTRAS ESPONDILOPATIAS INFLAMATORIAS ESPECIFICADAS</t>
  </si>
  <si>
    <t>M469</t>
  </si>
  <si>
    <t>ESPONDILOPATIA INFLAMATORIA, NO  ESPECIFICADA</t>
  </si>
  <si>
    <t xml:space="preserve">M470 </t>
  </si>
  <si>
    <t>SINDROMES DE COMPRESION DE LA ARTERIA ESPINAL O VERTEBRAL ANTERIOR (G99.2*)</t>
  </si>
  <si>
    <t>M471</t>
  </si>
  <si>
    <t>OTRAS ESPONDILOSIS CON MIELOPATIA</t>
  </si>
  <si>
    <t>M472</t>
  </si>
  <si>
    <t>OTRAS ESPONDILOSIS CON RADICULOPATIA</t>
  </si>
  <si>
    <t>M478</t>
  </si>
  <si>
    <t>OTRAS ESPONDILOSIS</t>
  </si>
  <si>
    <t>M479</t>
  </si>
  <si>
    <t>ESPONDILOSIS, NO ESPECIFICADA</t>
  </si>
  <si>
    <t>M480</t>
  </si>
  <si>
    <t>ESTENOSIS ESPINAL</t>
  </si>
  <si>
    <t>M481</t>
  </si>
  <si>
    <t>HIPEROSTOSIS ANQUILOSANTE [FORESTIER]</t>
  </si>
  <si>
    <t>M482</t>
  </si>
  <si>
    <t>ESPONDILOPATIA  INTERESPINOSA (VERTEBRAS "EN BESO")</t>
  </si>
  <si>
    <t>M483</t>
  </si>
  <si>
    <t>ESPONDILOPATIA TRAUMATICA</t>
  </si>
  <si>
    <t>M484</t>
  </si>
  <si>
    <t>FRACTURA DE VERTEBRA POR FATIGA</t>
  </si>
  <si>
    <t>M485</t>
  </si>
  <si>
    <t>VERTEBRA COLAPSADA, NO CLASIFICADA EN OTRA PARTE</t>
  </si>
  <si>
    <t>M488</t>
  </si>
  <si>
    <t>OTRAS ESPONDILOPATIAS ESPECIFICADAS</t>
  </si>
  <si>
    <t>M489</t>
  </si>
  <si>
    <t>ESPONDILOPATIA , NO ESPECIFICADA</t>
  </si>
  <si>
    <t>M490*</t>
  </si>
  <si>
    <t>TUBERCULOSIS DE LA COLUMNA VERTEBRAL (A180 )</t>
  </si>
  <si>
    <t>M491*</t>
  </si>
  <si>
    <t>ESPONDILITIS POR BRUCELOSIS (A23.- )</t>
  </si>
  <si>
    <t>M492*</t>
  </si>
  <si>
    <t>ESPONDILITIS POR ENTEROBACTERIAS (A01-A04 )</t>
  </si>
  <si>
    <t>M493*</t>
  </si>
  <si>
    <t>ESPONDILOPATIA EN OTRAS ENFERMEDADES INFECCIOSAS Y PARASITARIAS CLASIFICADAS EN OTRA PARTE</t>
  </si>
  <si>
    <t>M494*</t>
  </si>
  <si>
    <t>ESPONDILOPATIA NEUROPATICA</t>
  </si>
  <si>
    <t>M495*</t>
  </si>
  <si>
    <t>VERTEBRA COLAPSADA EN ENFERMEDADES CLASIFICADAS EN OTRA PARTE</t>
  </si>
  <si>
    <t>M498*</t>
  </si>
  <si>
    <t>ESPONDILOPATIA EN OTRAS ENFERMEDADES CLASIFICADAS EN OTRA PARTE</t>
  </si>
  <si>
    <t xml:space="preserve">M500 </t>
  </si>
  <si>
    <t>TRASTORNO DE DISCO CERVICAL CON MIELOPATIA (G99.2*)</t>
  </si>
  <si>
    <t>M501</t>
  </si>
  <si>
    <t>TRASTORNO DE DISCO CERVICAL CON RADICULOPATIA</t>
  </si>
  <si>
    <t>M502</t>
  </si>
  <si>
    <t>OTROS DESPLAZAMIENTOS DEL DISCO CERVICAL</t>
  </si>
  <si>
    <t>M503</t>
  </si>
  <si>
    <t>OTRAS DEGENERACIONES DEL DISCO CERVICAL</t>
  </si>
  <si>
    <t>M508</t>
  </si>
  <si>
    <t>OTROS TRASTORNOS DEL DISCO CERVICAL</t>
  </si>
  <si>
    <t>M509</t>
  </si>
  <si>
    <t>TRASTORNO DE DISCO CERVICAL, NO ESPECIFICADO</t>
  </si>
  <si>
    <t xml:space="preserve">M510 </t>
  </si>
  <si>
    <t>TRASTORNOS DE DISCOS INTERVERTEBRALES LUMBARES Y OTROS, CON MIELOPATIA (G99.2*)</t>
  </si>
  <si>
    <t>M511</t>
  </si>
  <si>
    <t>TRASTORNO DE DISCO  LUMBAR Y OTROS, CON RADICULOPATIA</t>
  </si>
  <si>
    <t>M512</t>
  </si>
  <si>
    <t>OTROS DESPLAZAMIENTOS DEL DISCO INTERVERTEBRAL,  ESPECIFICADO</t>
  </si>
  <si>
    <t>M513</t>
  </si>
  <si>
    <t>OTRAS DEGENERACIONES ESPECIFICADAS DE DISCO INTERVERTEBRAL</t>
  </si>
  <si>
    <t>M514</t>
  </si>
  <si>
    <t>NODULOS DE SCHMORL</t>
  </si>
  <si>
    <t>M518</t>
  </si>
  <si>
    <t>OTROS TRASTORNOS ESPECIFICADOS DE LOS DISCOS INTERVERTEBRALES</t>
  </si>
  <si>
    <t>M519</t>
  </si>
  <si>
    <t>TRASTORNOS DE LOS DISCOS INTERVERTEBRALES, NO ESPECIFICADO</t>
  </si>
  <si>
    <t>M530</t>
  </si>
  <si>
    <t>SINDROME CERVICOCRANEAL</t>
  </si>
  <si>
    <t>M531</t>
  </si>
  <si>
    <t>SINDROME CERVICOBRAQUIAL</t>
  </si>
  <si>
    <t>M532</t>
  </si>
  <si>
    <t>INESTABILIDAD DE LA COLUMNA VERTEBRAL</t>
  </si>
  <si>
    <t>M533</t>
  </si>
  <si>
    <t>TRASTORNOS SACROCOCCIGEOS, NO CLASIFICADOS EN OTRA PARTE</t>
  </si>
  <si>
    <t>M538</t>
  </si>
  <si>
    <t>OTRAS DORSOPATIAS ESPECIFICADAS</t>
  </si>
  <si>
    <t>M539</t>
  </si>
  <si>
    <t>DORSOPATIA, NO ESPECIFICADA</t>
  </si>
  <si>
    <t>M540</t>
  </si>
  <si>
    <t>PANICULITIS QUE AFECTA REGIONES DEL CUELLO Y DE LA ESPALDA</t>
  </si>
  <si>
    <t>M541</t>
  </si>
  <si>
    <t>RADICULOPATIA</t>
  </si>
  <si>
    <t>M542</t>
  </si>
  <si>
    <t>CERVICALGIA</t>
  </si>
  <si>
    <t>M543</t>
  </si>
  <si>
    <t>CIATICA</t>
  </si>
  <si>
    <t>M544</t>
  </si>
  <si>
    <t>LUMBAGO CON CIATICA</t>
  </si>
  <si>
    <t>M546</t>
  </si>
  <si>
    <t>DOLOR EN LA COLUMNA DORSAL</t>
  </si>
  <si>
    <t>M548</t>
  </si>
  <si>
    <t>OTRAS DORSALGIAS</t>
  </si>
  <si>
    <t>M549</t>
  </si>
  <si>
    <t>DORSALGIA, NO ESPECIFICADA</t>
  </si>
  <si>
    <t>M600</t>
  </si>
  <si>
    <t>M601</t>
  </si>
  <si>
    <t>MIOSITIS INTERSTICIAL</t>
  </si>
  <si>
    <t>M602</t>
  </si>
  <si>
    <t>GRANULOMA POR CUERPO EXTRAÑO EN TEJIDO BLANDO, NO CLASIFICADO EN OTRA PARTE</t>
  </si>
  <si>
    <t>M608</t>
  </si>
  <si>
    <t>OTRAS MIOSITIS</t>
  </si>
  <si>
    <t>M609</t>
  </si>
  <si>
    <t>MIOSITIS, NO ESPECIFICADA</t>
  </si>
  <si>
    <t>M610</t>
  </si>
  <si>
    <t>MIOSITIS OSIFICANTE TRAUMATICA</t>
  </si>
  <si>
    <t>M611</t>
  </si>
  <si>
    <t>MIOSITIS OSIFICANTE PROGRESIVA</t>
  </si>
  <si>
    <t>M612</t>
  </si>
  <si>
    <t>CALCIFICACION Y OSIFICACION PARALITICA DEL MUSCULO</t>
  </si>
  <si>
    <t>M613</t>
  </si>
  <si>
    <t>CALCIFICACION Y OSIFICACION DE LOS  MUSCULOS ASOCIADAS CON QUEMADURAS</t>
  </si>
  <si>
    <t>M614</t>
  </si>
  <si>
    <t>OTRAS CALCIFICACIONES DEL MUSCULO</t>
  </si>
  <si>
    <t>M615</t>
  </si>
  <si>
    <t>OTRAS OSIFICACIONES DEL MUSCULO</t>
  </si>
  <si>
    <t>M619</t>
  </si>
  <si>
    <t>CALCIFICACION Y OSIFICACION DEL  MUSCULO, NO ESPECIFICADA</t>
  </si>
  <si>
    <t>M620</t>
  </si>
  <si>
    <t>DIASTASIS DEL MUSCULO</t>
  </si>
  <si>
    <t>M621</t>
  </si>
  <si>
    <t>OTROS DESGARROS (NO TRAUMATICOS) DEL MUSCULO</t>
  </si>
  <si>
    <t>M622</t>
  </si>
  <si>
    <t>INFARTO ISQUEMICO DEL MUSCULO</t>
  </si>
  <si>
    <t>M623</t>
  </si>
  <si>
    <t>SINDROME DE INMOVILIDAD (PARAPLEJICO)</t>
  </si>
  <si>
    <t>CONTRACTURA MUSCULAR</t>
  </si>
  <si>
    <t>M625</t>
  </si>
  <si>
    <t>ATROFIA Y DESGASTE MUSCULARES, NO CLASIFICADOS EN OTRA PARTE</t>
  </si>
  <si>
    <t>M626</t>
  </si>
  <si>
    <t>DISTENSION MUSCULAR</t>
  </si>
  <si>
    <t>M628</t>
  </si>
  <si>
    <t>OTROS TRASTORNOS ESPECIFICADOS DE LOS MUSCULOS</t>
  </si>
  <si>
    <t>M629</t>
  </si>
  <si>
    <t>TRASTORNO MUSCULAR, NO ESPECIFICADO</t>
  </si>
  <si>
    <t>M630*</t>
  </si>
  <si>
    <t>MIOSITIS EN ENFERMEDADES BACTERIANAS CLASIFICADAS EN OTRA PARTE</t>
  </si>
  <si>
    <t>M631*</t>
  </si>
  <si>
    <t>MIOSITIS EN INFECCIONES POR PROTOZOARIOS Y PARASITOS CLASIFICADAS EN OTRA PARTE</t>
  </si>
  <si>
    <t>M632*</t>
  </si>
  <si>
    <t>MIOSITIS EN ENFERMEDADES INFECCIOSAS CLASIFICADAS EN OTRA PARTE</t>
  </si>
  <si>
    <t>M633*</t>
  </si>
  <si>
    <t>MIOSITIS EN SARCOIDOSIS (D86.8 )</t>
  </si>
  <si>
    <t>M638</t>
  </si>
  <si>
    <t>OTROS TRASTORNOS DE LOS MUSCULOS EN ENFERMEDADES CLASIFICADAS EN OTRA PARTE*</t>
  </si>
  <si>
    <t>M650</t>
  </si>
  <si>
    <t>ABSCESO DE VAINA TENDINOSA</t>
  </si>
  <si>
    <t>M651</t>
  </si>
  <si>
    <t>OTRAS (TENO) SINOVITIS INFECCIOSAS</t>
  </si>
  <si>
    <t>M652</t>
  </si>
  <si>
    <t>TENDINITIS CALCIFICADA</t>
  </si>
  <si>
    <t>M653</t>
  </si>
  <si>
    <t>DEDO EN GATILLO</t>
  </si>
  <si>
    <t>M654</t>
  </si>
  <si>
    <t>TENOSINOVITIS DE ESTILOIDES RADIAL [DE QUERVAIN]</t>
  </si>
  <si>
    <t>M658</t>
  </si>
  <si>
    <t>OTRAS SINOVITIS Y TENOSINOVITIS</t>
  </si>
  <si>
    <t>M659</t>
  </si>
  <si>
    <t>SINOVITIS Y TENOSINOVITIS, NO ESPECIFICADA</t>
  </si>
  <si>
    <t>M660</t>
  </si>
  <si>
    <t>RUPTURA DE QUISTE SINOVIAL POPLITEO</t>
  </si>
  <si>
    <t>M661</t>
  </si>
  <si>
    <t>RUPTURA DE LA SINOVIA</t>
  </si>
  <si>
    <t>M662</t>
  </si>
  <si>
    <t>RUPTURA ESPONTANEA DE  TENDONES EXTENSORES</t>
  </si>
  <si>
    <t>M663</t>
  </si>
  <si>
    <t>RUPTURA ESPONTANEA DE  TENDONES FLEXORES</t>
  </si>
  <si>
    <t>M664</t>
  </si>
  <si>
    <t>RUPTURA ESPONTANEA DE OTROS TENDONES</t>
  </si>
  <si>
    <t>M665</t>
  </si>
  <si>
    <t>RUPTURA ESPONTANEA DE TENDON NO ESPECIFICADO</t>
  </si>
  <si>
    <t>M670</t>
  </si>
  <si>
    <t>ACORTAMIENTO DEL TENDON DE AQUILES (ADQUIRIDO)</t>
  </si>
  <si>
    <t>M671</t>
  </si>
  <si>
    <t>OTRAS CONTRACTURAS DE TENDON (VAINA)</t>
  </si>
  <si>
    <t>M672</t>
  </si>
  <si>
    <t>HIPERTROFIA SINOVIAL, NO CLASIFICADA EN OTRA PARTE</t>
  </si>
  <si>
    <t>M673</t>
  </si>
  <si>
    <t>SINOVITIS TRANSITORIA</t>
  </si>
  <si>
    <t>M674</t>
  </si>
  <si>
    <t>GANGLION</t>
  </si>
  <si>
    <t>M678</t>
  </si>
  <si>
    <t>OTROS TRASTORNOS ESPECIFICADOS DE LA SINOVIA Y DEL TENDON</t>
  </si>
  <si>
    <t>M679</t>
  </si>
  <si>
    <t>HIPERTROFIA SINOVIAL Y TENDINOSO, NO ESPECIFICADO</t>
  </si>
  <si>
    <t>M680</t>
  </si>
  <si>
    <t>SINOVITIS  Y TENOSINOVITIS EN ENFERMEDADES BACTERIANAS CLASIFICADAS EN OTRA PARTE*</t>
  </si>
  <si>
    <t>M688</t>
  </si>
  <si>
    <t>OTROS TRASTORNOS SINOVIALES Y TENDINOSOS EN ENFERMEDADES CLASIFICADAS EN OTRA PARTE*</t>
  </si>
  <si>
    <t>M700</t>
  </si>
  <si>
    <t>SINOVITIS CREPITANTE CRONICA  DE LA MANO Y DE LA MUÑECA</t>
  </si>
  <si>
    <t>M701</t>
  </si>
  <si>
    <t>BURSITIS  DE LA MANO</t>
  </si>
  <si>
    <t>M702</t>
  </si>
  <si>
    <t>BURSITIS DEL OLECRANON</t>
  </si>
  <si>
    <t>M703</t>
  </si>
  <si>
    <t>OTRAS BURSITIS DEL CODO</t>
  </si>
  <si>
    <t>M704</t>
  </si>
  <si>
    <t>OTRAS BURSITIS PRERROTULIANAS</t>
  </si>
  <si>
    <t>M705</t>
  </si>
  <si>
    <t>OTRAS BURSITIS DE LA RODILLA</t>
  </si>
  <si>
    <t>M706</t>
  </si>
  <si>
    <t>BURSITIS DEL TROCANTER</t>
  </si>
  <si>
    <t>M707</t>
  </si>
  <si>
    <t>OTRAS BURSITIS DE LA CADERA</t>
  </si>
  <si>
    <t>M708</t>
  </si>
  <si>
    <t>OTROS TRASTORNOS DE LOS TEJIDOS BLANDOS RELACIONADOS CON EL  USO, EL USO EXCESIVO Y LA PRESION</t>
  </si>
  <si>
    <t>M709</t>
  </si>
  <si>
    <t>TRASTORNO NO ESPECIFICADO DE LOS TEJIDOS BLANDOS RELACIONADO CON EL USO EXCESIVO Y LA PRESION</t>
  </si>
  <si>
    <t>M710</t>
  </si>
  <si>
    <t>ABSCESO DE LA BOLSA SINOVIAL</t>
  </si>
  <si>
    <t>M711</t>
  </si>
  <si>
    <t>OTRAS BURSITIS  INFECCIOSAS</t>
  </si>
  <si>
    <t>M712</t>
  </si>
  <si>
    <t>QUISTE SINOVIAL DEL HUECO POPLITEO [DE BAKER]</t>
  </si>
  <si>
    <t>M713</t>
  </si>
  <si>
    <t>OTROS QUISTES DE LA BOLSA SEROSA</t>
  </si>
  <si>
    <t>M714</t>
  </si>
  <si>
    <t>DEPOSITO DE CALCIO EN LA BOLSA SEROSA</t>
  </si>
  <si>
    <t>M715</t>
  </si>
  <si>
    <t>OTRAS BURSITIS, NO CLASIFICADAS EN OTRA PARTE</t>
  </si>
  <si>
    <t>M718</t>
  </si>
  <si>
    <t>OTROS TRASTORNOS ESPECIFICADOS DE LA BOLSA SEROSA</t>
  </si>
  <si>
    <t>M719</t>
  </si>
  <si>
    <t>BURSOPATIA, NO ESPECIFICADA</t>
  </si>
  <si>
    <t>M720</t>
  </si>
  <si>
    <t>FIBROMATOSIS DE LA APONEUROSIS PALMAR [DUPUYTREN]</t>
  </si>
  <si>
    <t>M721</t>
  </si>
  <si>
    <t>NODULOS INTERFALANGICOS</t>
  </si>
  <si>
    <t>M722</t>
  </si>
  <si>
    <t>FIBROMATOSIS DE LA APONEUROSIS PLANTAR</t>
  </si>
  <si>
    <t>M723</t>
  </si>
  <si>
    <t>FASCITIS NODULAR</t>
  </si>
  <si>
    <t>M724</t>
  </si>
  <si>
    <t>FIBROMATOSIS SEUDOSARCOMATOSA</t>
  </si>
  <si>
    <t>M725</t>
  </si>
  <si>
    <t>FASCITIS, NO CLASIFICADA EN OTRA PARTE</t>
  </si>
  <si>
    <t>M728</t>
  </si>
  <si>
    <t>OTROS TRASTORNOS FIBROBLASTICOS</t>
  </si>
  <si>
    <t>M729</t>
  </si>
  <si>
    <t>TRASTORNO FIBROBLASTICO, NO ESPECIFICADO</t>
  </si>
  <si>
    <t>M730*</t>
  </si>
  <si>
    <t>BURSITIS GONOCOCICA (A54.4 )</t>
  </si>
  <si>
    <t>M731*</t>
  </si>
  <si>
    <t>BURSITIS SIFILITICA (A52.7 )</t>
  </si>
  <si>
    <t>M738*</t>
  </si>
  <si>
    <t>OTROS TRASTORNOS DE LOS TEJIDOS BLANDOS EN ENFERMEDADES CLASIFICADAS EN OTRA PARTE</t>
  </si>
  <si>
    <t>M750</t>
  </si>
  <si>
    <t>M751</t>
  </si>
  <si>
    <t>SINDROME DE MANGUITO ROTATORIO</t>
  </si>
  <si>
    <t>M752</t>
  </si>
  <si>
    <t>TENDINITIS DE BICEPS</t>
  </si>
  <si>
    <t>M753</t>
  </si>
  <si>
    <t>TENDINITIS CALCIFICANTE DEL HOMBRO</t>
  </si>
  <si>
    <t>M754</t>
  </si>
  <si>
    <t>SINDROME DE ABDUCCION DOLOROSA DEL HOMBRO</t>
  </si>
  <si>
    <t>M755</t>
  </si>
  <si>
    <t>BURSITIS DEL HOMBRO</t>
  </si>
  <si>
    <t>M758</t>
  </si>
  <si>
    <t>OTRAS LESIONES DEL HOMBRO</t>
  </si>
  <si>
    <t>M759</t>
  </si>
  <si>
    <t>LESIONES DEL HOMBRO, NO ESPECIFICADA</t>
  </si>
  <si>
    <t>M760</t>
  </si>
  <si>
    <t>TENDINITIS DEL GLUTEO</t>
  </si>
  <si>
    <t>M761</t>
  </si>
  <si>
    <t>TENDINITIS DEL PSOAS</t>
  </si>
  <si>
    <t>M762</t>
  </si>
  <si>
    <t>ESPOLON DE LA CRESTA ILIACA</t>
  </si>
  <si>
    <t>M763</t>
  </si>
  <si>
    <t>SINDROME DEL TENDON DEL  TENSOR DE LA FASCIA LATA</t>
  </si>
  <si>
    <t>M764</t>
  </si>
  <si>
    <t>BURSITIS TIBIAL COLATERAL [PELLEGRINI-STIEDA]</t>
  </si>
  <si>
    <t>M765</t>
  </si>
  <si>
    <t>TENDINITIS ROTULIANA</t>
  </si>
  <si>
    <t>M766</t>
  </si>
  <si>
    <t>TENDINITIS AQUILIANA</t>
  </si>
  <si>
    <t>M767</t>
  </si>
  <si>
    <t>TENDINITIS PERONEAL</t>
  </si>
  <si>
    <t>M768</t>
  </si>
  <si>
    <t>OTRAS ENTESOPATIAS DEL MIEMBRO INFERIOR, EXCLUIDO EL PIE</t>
  </si>
  <si>
    <t>M769</t>
  </si>
  <si>
    <t>ENTESOPATIA DEL MIEMBRO INFERIOR, NO ESPECIFICADA</t>
  </si>
  <si>
    <t>EPICONDILITIS MEDIA</t>
  </si>
  <si>
    <t>M771</t>
  </si>
  <si>
    <t>EPICONDILITIS LATERAL</t>
  </si>
  <si>
    <t>M772</t>
  </si>
  <si>
    <t>PERIARTRITIS DE LA MUÑECA</t>
  </si>
  <si>
    <t>M773</t>
  </si>
  <si>
    <t>ESPOLON CALCANEO</t>
  </si>
  <si>
    <t>M774</t>
  </si>
  <si>
    <t>METATARSALGIA</t>
  </si>
  <si>
    <t>M775</t>
  </si>
  <si>
    <t>OTRAS ENTESOPATIAS DEL PIE</t>
  </si>
  <si>
    <t>M778</t>
  </si>
  <si>
    <t>OTRAS ENTESOPATIAS, NO CLASIFICADAS EN OTRA PARTE</t>
  </si>
  <si>
    <t>M779</t>
  </si>
  <si>
    <t>ENTESOPATIA, NO ESPECIFICADA</t>
  </si>
  <si>
    <t>M790</t>
  </si>
  <si>
    <t>REUMATISMO, NO  ESPECIFICADO</t>
  </si>
  <si>
    <t>M791</t>
  </si>
  <si>
    <t>MIALGIA</t>
  </si>
  <si>
    <t>M792</t>
  </si>
  <si>
    <t>NEURALGIA Y NEURITIS, NO ESPECIFICADAS</t>
  </si>
  <si>
    <t>M793</t>
  </si>
  <si>
    <t>PANICULITIS, NO ESPECIFICADA</t>
  </si>
  <si>
    <t>M794</t>
  </si>
  <si>
    <t>HIPERTROFIA DE PAQUETE ADIPOSO (INFRARROTULIANO)</t>
  </si>
  <si>
    <t>M795</t>
  </si>
  <si>
    <t>M796</t>
  </si>
  <si>
    <t>DOLOR EN MIEMBRO</t>
  </si>
  <si>
    <t>M798</t>
  </si>
  <si>
    <t>OTROS TRASTORNOS ESPECIFICADOS DE LOS  TEJIDOS BLANDOS</t>
  </si>
  <si>
    <t>M799</t>
  </si>
  <si>
    <t>TRASTORNO DE LOS TEJIDOS BLANDOS, NO ESPECIFICADO</t>
  </si>
  <si>
    <t>M800</t>
  </si>
  <si>
    <t>OSTEOPOROSIS POSTMENOPAUSICA, CON FRACTURA PATOLOGICA</t>
  </si>
  <si>
    <t>M801</t>
  </si>
  <si>
    <t>OSTEOPOROSIS POSTOOFORECTOMIA, CON FRACTURA PATOLOGICA</t>
  </si>
  <si>
    <t>M802</t>
  </si>
  <si>
    <t>OSTEOPOROSIS POR DESUSO, CON FRACTURA PATOLOGICA</t>
  </si>
  <si>
    <t>M803</t>
  </si>
  <si>
    <t>OSTEOPOROSIS POR MALABSORCION POSTQUIRURGICA, CON FRACTURA  PATOLOGICA</t>
  </si>
  <si>
    <t>M804</t>
  </si>
  <si>
    <t>OSTEOPOROSIS INDUCIDA POR DROGAS, CON FRACTURA PATOLOGICA</t>
  </si>
  <si>
    <t>M805</t>
  </si>
  <si>
    <t>OSTEOPOROSIS IDIOPATICA, CON FRACTURA PATOLOGICA</t>
  </si>
  <si>
    <t>M808</t>
  </si>
  <si>
    <t>OTRAS OSTEOPOROSIS,  CON FRACTURA PATOLOGICA</t>
  </si>
  <si>
    <t>M809</t>
  </si>
  <si>
    <t>OSTEOPOROSIS NO ESPECIFICADA, CON FRACTURA PATOLOGICA</t>
  </si>
  <si>
    <t>M810</t>
  </si>
  <si>
    <t>OSTEOPOROSIS POSTMENOPAUSICA, SIN FRACTURA PATOLOGICA</t>
  </si>
  <si>
    <t>M811</t>
  </si>
  <si>
    <t>OSTEOPOROSIS POSTOOFORECTOMIA, SIN FRACTURA PATOLOGICA</t>
  </si>
  <si>
    <t>M812</t>
  </si>
  <si>
    <t>OSTEOPOROSIS POR DESUSO, SIN FRACTURA PATOLOGICA</t>
  </si>
  <si>
    <t>M813</t>
  </si>
  <si>
    <t>OSTEOPOROSIS POR MALABSORCION POSTQUIRURGICA, SIN FRACTURA  PATOLOGICA</t>
  </si>
  <si>
    <t>M814</t>
  </si>
  <si>
    <t>OSTEOPOROSIS INDUCIDA POR DROGAS, SIN FRACTURA PATOLOGICA</t>
  </si>
  <si>
    <t>M815</t>
  </si>
  <si>
    <t>OSTEOPOROSIS IDIOPATICA, SIN FRACTURA PATOLOGICA</t>
  </si>
  <si>
    <t>M816</t>
  </si>
  <si>
    <t>OSTEOPOROSIS LOCALIZADA [LEQUESNE], SIN FRACTURA PATOLOGICA</t>
  </si>
  <si>
    <t>M818</t>
  </si>
  <si>
    <t>OTRAS OSTEOPOROSIS,  SIN FRACTURA PATOLOGICA</t>
  </si>
  <si>
    <t>M819</t>
  </si>
  <si>
    <t>OSTEOPOROSIS NO ESPECIFICADA, SIN FRACTURA PATOLOGICA</t>
  </si>
  <si>
    <t>M820*</t>
  </si>
  <si>
    <t>OSTEOPOROSIS EN MIELOMATOSIS MULTIPLE (C90.0 )</t>
  </si>
  <si>
    <t>M821*</t>
  </si>
  <si>
    <t>OSTEOPOROSIS EN TRASTORNOS ENDOCRINOS (E00-E34 )</t>
  </si>
  <si>
    <t>M828*</t>
  </si>
  <si>
    <t>OSTEOPOROSIS EN OTRAS  ENFERMEDADES CLASIFICADAS EN OTRA PARTE</t>
  </si>
  <si>
    <t>M830</t>
  </si>
  <si>
    <t>OSTEOMALACIA PUERPERAL</t>
  </si>
  <si>
    <t>M831</t>
  </si>
  <si>
    <t>OSTEOMALACIA  SENIL</t>
  </si>
  <si>
    <t>M832</t>
  </si>
  <si>
    <t>OSTEOMALACIA  DEL ADULTO DEBIDA A MALABSORCION</t>
  </si>
  <si>
    <t>M833</t>
  </si>
  <si>
    <t>OSTEOMALACIA  DEL ADULTO DEBIDA A DESNUTRICION</t>
  </si>
  <si>
    <t>M834</t>
  </si>
  <si>
    <t>ENFERMEDAD DE LOS HUESOS POR ALUMINIO</t>
  </si>
  <si>
    <t>M835</t>
  </si>
  <si>
    <t>OTRAS OSTEOMALACIAS DEL ADULTO INDUCIDAS POR DROGAS</t>
  </si>
  <si>
    <t>M838</t>
  </si>
  <si>
    <t>OTRAS OSTEOMALACIAS DEL ADULTO</t>
  </si>
  <si>
    <t>M839</t>
  </si>
  <si>
    <t>OSTEOMALACIA DEL ADULTO, NO ESPECIFICADA</t>
  </si>
  <si>
    <t>M840</t>
  </si>
  <si>
    <t>CONSOLIDACION DEFECTUOSA DE FRACTURA</t>
  </si>
  <si>
    <t>M841</t>
  </si>
  <si>
    <t>FALTA DE CONSOLIDACION DE  FRACTURA [SEUDOARTROSIS]</t>
  </si>
  <si>
    <t>M842</t>
  </si>
  <si>
    <t>CONSOLIDACION RETARDADA DE FRACTURA</t>
  </si>
  <si>
    <t>M843</t>
  </si>
  <si>
    <t>FRACTURA POR TENSION, NO CLASIFICADA EN OTRA PARTE</t>
  </si>
  <si>
    <t>M844</t>
  </si>
  <si>
    <t>FRACTURA PATOLOGICA, NO CLASIFICADA EN OTRA PARTE</t>
  </si>
  <si>
    <t>M848</t>
  </si>
  <si>
    <t>OTROS TRASTORNOS DE LA CONTINUIDAD DEL HUESO</t>
  </si>
  <si>
    <t>M849</t>
  </si>
  <si>
    <t>TRASTORNO DE LA CONTINUIDAD DEL HUESO, NO ESPECIFICADO</t>
  </si>
  <si>
    <t>M850</t>
  </si>
  <si>
    <t>DISPLASIA FIBROSA (MONOSTOTICA)</t>
  </si>
  <si>
    <t>M851</t>
  </si>
  <si>
    <t>FLUOROSIS DEL ESQUELETO</t>
  </si>
  <si>
    <t>M852</t>
  </si>
  <si>
    <t>HIPEROSTOSIS DEL CRANEO</t>
  </si>
  <si>
    <t>M853</t>
  </si>
  <si>
    <t>OSTEITIS CONDENSANTE</t>
  </si>
  <si>
    <t>M854</t>
  </si>
  <si>
    <t>QUISTE OSEO SOLITARIO</t>
  </si>
  <si>
    <t>M855</t>
  </si>
  <si>
    <t>QUISTE OSEO ANEURISMATICO</t>
  </si>
  <si>
    <t>M856</t>
  </si>
  <si>
    <t>OTROS QUISTES OSEOS</t>
  </si>
  <si>
    <t>M858</t>
  </si>
  <si>
    <t>OTROS TRASTORNOS ESPECIFICADOS DE LA DENSIDAD Y DE LA ESTRUCTURA OSEAS</t>
  </si>
  <si>
    <t>M859</t>
  </si>
  <si>
    <t>TRASTORNO DE LA DENSIDAD Y DE LA ESTRUCTURA OSEAS, NO ESPECIFICADO</t>
  </si>
  <si>
    <t>M860</t>
  </si>
  <si>
    <t>OSTEOMIELITIS HEMATOGENA AGUDA</t>
  </si>
  <si>
    <t>M861</t>
  </si>
  <si>
    <t>OTRAS OSTEOMIELITIS AGUDAS</t>
  </si>
  <si>
    <t>M862</t>
  </si>
  <si>
    <t>OSTEOMIELITIS SUBAGUDA</t>
  </si>
  <si>
    <t>M863</t>
  </si>
  <si>
    <t>OSTEOMIELITIS MULTIFOCAL CRONICA</t>
  </si>
  <si>
    <t>M864</t>
  </si>
  <si>
    <t>OSTEOMIELITIS CRONICA CON DRENAJE DEL SENO</t>
  </si>
  <si>
    <t>M865</t>
  </si>
  <si>
    <t>OTRAS OSTEOMIELITIS HEMATOGENAS CRONICAS</t>
  </si>
  <si>
    <t>M866</t>
  </si>
  <si>
    <t>OTRAS OSTEOMIELITIS CRONICAS</t>
  </si>
  <si>
    <t>M868</t>
  </si>
  <si>
    <t>OTRAS OSTEOMIELITIS</t>
  </si>
  <si>
    <t>M869</t>
  </si>
  <si>
    <t>OSTEOMIELITIS, NO ESPECIFICADA</t>
  </si>
  <si>
    <t>M870</t>
  </si>
  <si>
    <t>NECROSIS ASEPTICA IDIOPATICA OSEA</t>
  </si>
  <si>
    <t>M871</t>
  </si>
  <si>
    <t>OSTEONECROSIS DEBIDA A DROGAS</t>
  </si>
  <si>
    <t>M872</t>
  </si>
  <si>
    <t>OSTEONECROSIS DEBIDA A TRAUMATISMO PREVIO</t>
  </si>
  <si>
    <t>M873</t>
  </si>
  <si>
    <t>OTRAS OSTEONECROSIS SECUNDARIAS</t>
  </si>
  <si>
    <t>M878</t>
  </si>
  <si>
    <t>OTRAS OSTEONECROSIS</t>
  </si>
  <si>
    <t>M879</t>
  </si>
  <si>
    <t>OSTEONECROSIS, NO ESPECIFICADA</t>
  </si>
  <si>
    <t>M880</t>
  </si>
  <si>
    <t>ENFERMEDAD DE PAGET DEL CRANEO</t>
  </si>
  <si>
    <t>M888</t>
  </si>
  <si>
    <t>ENFERMEDAD DE PAGET DE OTROS HUESOS</t>
  </si>
  <si>
    <t>M889</t>
  </si>
  <si>
    <t>ENFERMEDAD OSEA DE PAGET, HUESOS NO ESPECIFICADOS</t>
  </si>
  <si>
    <t>M890</t>
  </si>
  <si>
    <t>ALGONEURODISTROFIA</t>
  </si>
  <si>
    <t>M891</t>
  </si>
  <si>
    <t>DETENCION DEL CRECIMIENTO EPIFISARIO</t>
  </si>
  <si>
    <t>M892</t>
  </si>
  <si>
    <t>OTROS TRASTORNOS DEL DESARROLLO Y CRECIMIENTO OSEO</t>
  </si>
  <si>
    <t>M893</t>
  </si>
  <si>
    <t>HIPERTROFIA DEL HUESO</t>
  </si>
  <si>
    <t>M894</t>
  </si>
  <si>
    <t>OTRAS OSTEOARTROPATIAS HIPERTROFICAS</t>
  </si>
  <si>
    <t>M895</t>
  </si>
  <si>
    <t>OSTEOLISIS</t>
  </si>
  <si>
    <t>M896</t>
  </si>
  <si>
    <t>OSTEOPATIA A CONSECUENCIA DE POLIOMIELITIS</t>
  </si>
  <si>
    <t>M898</t>
  </si>
  <si>
    <t>OTROS TRASTORNOS ESPECIFICADOS DEL HUESO</t>
  </si>
  <si>
    <t>M899</t>
  </si>
  <si>
    <t>TRASTORNO DEL HUESO, NO ESPECIFICADO</t>
  </si>
  <si>
    <t>M900*</t>
  </si>
  <si>
    <t>TUBERCULOSIS OSEAS (A18.0 )</t>
  </si>
  <si>
    <t>M901*</t>
  </si>
  <si>
    <t>PERIOSTITIS EN OTRAS ENFERMEDADES INFECCIOSAS CLASIFICADAS EN OTRA PARTE</t>
  </si>
  <si>
    <t>M902*</t>
  </si>
  <si>
    <t>OSTEOPATIA EN OTRAS ENFERMEDADES INFECCIOSAS CLASIFICADAS EN OTRA PARTE</t>
  </si>
  <si>
    <t>M903*</t>
  </si>
  <si>
    <t>OSTEONECROSIS EN LA ENFERMEDAD CAUSADA POR  DESCOMPRESION (T70.3 )</t>
  </si>
  <si>
    <t>M904*</t>
  </si>
  <si>
    <t>OSTEONECROSIS DEBIDA  A HEMOGLOBINOPATIA (D50-D64 )</t>
  </si>
  <si>
    <t>M905*</t>
  </si>
  <si>
    <t>OSTEONECROSIS  EN OTRAS ENFERMEDADES CLASIFICADAS EN OTRA PARTE</t>
  </si>
  <si>
    <t>M906*</t>
  </si>
  <si>
    <t>OSTEITIS DEFORMANTE EN ENFERMEDAD NEOPLASICA (C00-D48 )</t>
  </si>
  <si>
    <t>M907</t>
  </si>
  <si>
    <t>FRACTURA OSEA EN ENFERMEDAD NEOPLASICA (C00-D48 )*</t>
  </si>
  <si>
    <t>M908*</t>
  </si>
  <si>
    <t>OSTEOPATIA EN OTRAS ENFERMEDADES CLASIFICADAS EN OTRA PARTE</t>
  </si>
  <si>
    <t>M910</t>
  </si>
  <si>
    <t>OSTEOCONDROSIS JUVENIL DE LA PELVIS</t>
  </si>
  <si>
    <t>M911</t>
  </si>
  <si>
    <t>OSTEOCONDROSIS JUVENIL DE LA CABEZA DEL FEMUR [LEGG-CALVE-PERTHES]</t>
  </si>
  <si>
    <t>M912</t>
  </si>
  <si>
    <t>COXA PLANA</t>
  </si>
  <si>
    <t>M913</t>
  </si>
  <si>
    <t>PSEUDOCOXALGIA</t>
  </si>
  <si>
    <t>M918</t>
  </si>
  <si>
    <t>OTRAS OSTEOCONDROSIS JUVENILES DE LA CADERA Y DE LA PELVIS</t>
  </si>
  <si>
    <t>M919</t>
  </si>
  <si>
    <t>OSTEOCONDROSIS JUVENIL DE LA CADERA Y DE LA PELVIS, SIN OTRA ESPECIFICACION</t>
  </si>
  <si>
    <t>M920</t>
  </si>
  <si>
    <t>OSTEOCONDROSIS JUVENIL DEL HUMERO</t>
  </si>
  <si>
    <t>M921</t>
  </si>
  <si>
    <t>OSTEOCONDROSIS JUVENIL DEL CUBITO Y DEL RADIO</t>
  </si>
  <si>
    <t>M922</t>
  </si>
  <si>
    <t>OSTEOCONDROSIS JUVENIL DE LA MANO</t>
  </si>
  <si>
    <t>M923</t>
  </si>
  <si>
    <t>OTRAS OSTEOCONDROSIS JUVENILES  DEL MIEMBRO SUPERIOR</t>
  </si>
  <si>
    <t>M924</t>
  </si>
  <si>
    <t>OSTEOCONDROSIS JUVENIL DE LA ROTULA</t>
  </si>
  <si>
    <t>M925</t>
  </si>
  <si>
    <t>OSTEOCONDROSIS JUVENIL DE LA TIBIA Y DEL PERONE</t>
  </si>
  <si>
    <t>M926</t>
  </si>
  <si>
    <t>OSTEOCONDROSIS JUVENIL DEL TARSO</t>
  </si>
  <si>
    <t>M927</t>
  </si>
  <si>
    <t>OSTEOCONDROSIS JUVENIL DEL METATARSO</t>
  </si>
  <si>
    <t>M928</t>
  </si>
  <si>
    <t>OTRAS OSTEOCONDROSIS JUVENILES ESPECIFICADAS</t>
  </si>
  <si>
    <t>M929</t>
  </si>
  <si>
    <t>OSTEOCONDROSIS JUVENIL, NO ESPECIFICADA</t>
  </si>
  <si>
    <t>M930</t>
  </si>
  <si>
    <t>DESLIZAMIENTO DE LA EPIFISIS FEMORAL SUPERIOR (NO TRAUMATICO)</t>
  </si>
  <si>
    <t>M931</t>
  </si>
  <si>
    <t>ENFERMEDAD DE KIENBÖCK DEL ADULTO</t>
  </si>
  <si>
    <t>M932</t>
  </si>
  <si>
    <t>M938</t>
  </si>
  <si>
    <t>OTRAS OSTEOCONDROPATIAS ESPECIFICADAS</t>
  </si>
  <si>
    <t>M940</t>
  </si>
  <si>
    <t>SINDROME DE LA ARTICULACION CONDROCOSTAL [TIETZE]</t>
  </si>
  <si>
    <t>M941</t>
  </si>
  <si>
    <t>POLICONDRITIS RECIDIVANTE</t>
  </si>
  <si>
    <t>M942</t>
  </si>
  <si>
    <t>CONDROMALACIA</t>
  </si>
  <si>
    <t>M943</t>
  </si>
  <si>
    <t>CONDROLISIS</t>
  </si>
  <si>
    <t>M948</t>
  </si>
  <si>
    <t>OTROS TRASTORNOS ESPECIFICADOS DEL CARTILAGO</t>
  </si>
  <si>
    <t>M949</t>
  </si>
  <si>
    <t>TRASTORNO DEL CARTILAGO, NO ESPECIFICADO</t>
  </si>
  <si>
    <t>M950</t>
  </si>
  <si>
    <t>M951</t>
  </si>
  <si>
    <t>OREJA EN COLIFLOR</t>
  </si>
  <si>
    <t>M952</t>
  </si>
  <si>
    <t>OTRAS DEFORMIDADES ADQUIRIDAS DE LA CABEZA</t>
  </si>
  <si>
    <t>M953</t>
  </si>
  <si>
    <t>M954</t>
  </si>
  <si>
    <t>DEFORMIDAD ADQUIRIDA DE COSTILLAS Y TORAX</t>
  </si>
  <si>
    <t>M955</t>
  </si>
  <si>
    <t>M958</t>
  </si>
  <si>
    <t>OTRAS DEFORMIDADES  ADQUIRIDA ESPECIFICADAS DEL SISTEMA OSTEOMUSCULAR</t>
  </si>
  <si>
    <t>M959</t>
  </si>
  <si>
    <t>DEFORMIDAD ADQUIRIDA DEL SISTEMA OSTEOMUSCULAR, NO ESPECIFICADA</t>
  </si>
  <si>
    <t>M960</t>
  </si>
  <si>
    <t>SEUDOARTROSIS CONSECUTIVA A FUSION O ARTRODESIS</t>
  </si>
  <si>
    <t>M961</t>
  </si>
  <si>
    <t>SINDROME POSTLAMINECTOMIA, NO CLASIFICADO  EN OTRA PARTE</t>
  </si>
  <si>
    <t>M962</t>
  </si>
  <si>
    <t>CIFOSIS POSTRADIACION</t>
  </si>
  <si>
    <t>M963</t>
  </si>
  <si>
    <t>CIFOSIS POSTLAMINECTOMIA</t>
  </si>
  <si>
    <t>M964</t>
  </si>
  <si>
    <t>LORDOSIS POSTQUIRURGICA</t>
  </si>
  <si>
    <t>M965</t>
  </si>
  <si>
    <t>ESCOLIOSIS POSTRRADIACION</t>
  </si>
  <si>
    <t>M966</t>
  </si>
  <si>
    <t>FRACTURA DE HUESO POSTERIOR A INSERCION O IMPLANTE ORTOPEDICO, PROTESIS ARTICULAR O PLACA OSEA</t>
  </si>
  <si>
    <t>M968</t>
  </si>
  <si>
    <t>OTROS TRASTORNOS OSTEOMUSCULARES CONSECUTIVOS A PROCEDIMIENTOS</t>
  </si>
  <si>
    <t>M969</t>
  </si>
  <si>
    <t>TRASTORNOS OSTEOMUSCULARES NO ESPECIFICADOS CONSECUTIVOS A PROCEDIMIENTOS</t>
  </si>
  <si>
    <t>M990</t>
  </si>
  <si>
    <t>DISFUNCION SEGMENTAL O SOMATICA</t>
  </si>
  <si>
    <t>M991</t>
  </si>
  <si>
    <t>COMPLEJO DE SUBLUXACION (VERTEBRAL)</t>
  </si>
  <si>
    <t>M992</t>
  </si>
  <si>
    <t>SUBLUXACION CON ESTENOSIS DEL CANAL NEURAL</t>
  </si>
  <si>
    <t>M993</t>
  </si>
  <si>
    <t>ESTENOSIS OSEA DEL CANAL NEURAL</t>
  </si>
  <si>
    <t>M994</t>
  </si>
  <si>
    <t>ESTENOSIS DEL CANAL NEURAL POR TEJIDO CONJUNTIVO</t>
  </si>
  <si>
    <t>M995</t>
  </si>
  <si>
    <t>ESTENOSIS DEL CANAL NEURAL POR DISCO INTERVERTEBRAL</t>
  </si>
  <si>
    <t>M996</t>
  </si>
  <si>
    <t>ESTENOSIS OSEA Y SUBLUXACION DE LOS AGUJEROS INTERVERTEBRALES</t>
  </si>
  <si>
    <t>M997</t>
  </si>
  <si>
    <t>ESTENOSIS DE LOS AGUJEROS INTERVERTEBRALES  POR TEJIDO CONJUNTIVO O POR DISCO INTERVERTEBRAL</t>
  </si>
  <si>
    <t>M998</t>
  </si>
  <si>
    <t>OTRAS LESIONES BIOMECANICAS</t>
  </si>
  <si>
    <t>M999</t>
  </si>
  <si>
    <t>LESION BIOMECANICA, NO ESPECIFICADA</t>
  </si>
  <si>
    <t>N000</t>
  </si>
  <si>
    <t>SINDROME NEFRÍTICO AGUDO: ANOMALIA GLOMERULAR MINIMA</t>
  </si>
  <si>
    <t>N001</t>
  </si>
  <si>
    <t>SINDROME NEFRÍTICO AGUDO: LESIONES GLOMERULARES FOCALES Y SEGMENTARIAS</t>
  </si>
  <si>
    <t>N002</t>
  </si>
  <si>
    <t>SINDROME NEFRITICO AGUDO: GLOMERULONEFRITIS MEMBRANOSA DIFUSA</t>
  </si>
  <si>
    <t>N003</t>
  </si>
  <si>
    <t>SINDROME NEFRITICO AGUDO: GLOMERULONEFRITIS PROLIFERATIVA MESANGIAL DIFUSA</t>
  </si>
  <si>
    <t>N004</t>
  </si>
  <si>
    <t>SINDROME NEFRITICO AGUDO: GLOMERULONEFRITIS PROLIFERATIVA ENDOCAPILAR DIFUSA</t>
  </si>
  <si>
    <t>N005</t>
  </si>
  <si>
    <t>SINDROME NEFRITICO AGUDO: GLOMERULONEFRITIS MESANGIOCAPILAR DIFUSA</t>
  </si>
  <si>
    <t>N006</t>
  </si>
  <si>
    <t>SINDROME NEFRITICO AGUDO: ENFERMEDAD POR DEPOSITOS DENSOS</t>
  </si>
  <si>
    <t>N007</t>
  </si>
  <si>
    <t>SINDROME NEFRITICO AGUDO: GLOMERULONEFRITIS DIFUSA EN MEDIA LUNA</t>
  </si>
  <si>
    <t>N008</t>
  </si>
  <si>
    <t>SINDROME NEFRITICO AGUDO: OTRAS</t>
  </si>
  <si>
    <t>N009</t>
  </si>
  <si>
    <t>SINDROME NEFRITICO AGUDO: NO  ESPECIFICADA</t>
  </si>
  <si>
    <t>N010</t>
  </si>
  <si>
    <t>SINDROME NEFRITICO RAPIDAMENTE PROGRESIVO: ANOMALIA GLOMERULAR MINIMA</t>
  </si>
  <si>
    <t>N011</t>
  </si>
  <si>
    <t>SINDROME NEFRÍTICO RAPIDAMENTE PROGRESIVO: LESIONES GLOMERULARES FOCALES Y SEGMENTARIAS</t>
  </si>
  <si>
    <t>N012</t>
  </si>
  <si>
    <t>SINDROME NEFRITICO RAPIDAMENTE PROGRESIVO: GLOMERULONEFRITIS MEMBRANOSA DIFUSA</t>
  </si>
  <si>
    <t>N013</t>
  </si>
  <si>
    <t>SINDROME NEFRITICO RAPIDAMENTE PROGRESIVO: GLOMERULONEFRITIS PROLIFERATIVA MESANGIAL DIFUSA</t>
  </si>
  <si>
    <t>N014</t>
  </si>
  <si>
    <t>SINDROME NEFRITICO RAPIDAMENTE PROGRESIVO: GLOMERULONEFRITIS PROLIFERATIVA ENDOCAPILAR DIFUSA</t>
  </si>
  <si>
    <t>N015</t>
  </si>
  <si>
    <t>SINDROME NEFRITICO RAPIDAMENTE PROGRESIVO: GLOMERULONEFRITIS MESANGIOCAPILAR DIFUSA</t>
  </si>
  <si>
    <t>N016</t>
  </si>
  <si>
    <t>SINDROME NEFRITICO RAPIDAMENTE PROGRESIVO: ENFERMEDAD POR DEPOSITOS DENSOS</t>
  </si>
  <si>
    <t>N017</t>
  </si>
  <si>
    <t>SINDROME NEFRITICO RAPIDAMENTE PROGRESIVO: GLOMERULONEFRITIS DIFUSA EN MEDIA LUNA</t>
  </si>
  <si>
    <t>N018</t>
  </si>
  <si>
    <t>SINDROME NEFRITICO RAPIDAMENTE PROGRESIVO: OTRAS</t>
  </si>
  <si>
    <t>N019</t>
  </si>
  <si>
    <t>SINDROME NEFRITICO RAPIDAMENTE PROGRESIVO: NO  ESPECIFICADA</t>
  </si>
  <si>
    <t>N020</t>
  </si>
  <si>
    <t>HEMATURIA RECURRENTE Y PERSISTENTE: ANOMALIA GLOMERULAR MINIMA</t>
  </si>
  <si>
    <t>N021</t>
  </si>
  <si>
    <t>HEMATURIA RECURRENTE Y PERSISTENTE:  LESIONES GLOMERULARES FOCALES Y SEGMENTARIAS</t>
  </si>
  <si>
    <t>N022</t>
  </si>
  <si>
    <t>HEMATURIA RECURRENTE Y PERSISTENTE: GLOMERULONEFRITIS MEMBRANOSA DIFUSA</t>
  </si>
  <si>
    <t>N023</t>
  </si>
  <si>
    <t>HEMATURIA RECURRENTE Y PERSISTENTE: GLOMERULONEFRITIS PROLIFERATIVA MESANGIAL DIFUSA</t>
  </si>
  <si>
    <t>N024</t>
  </si>
  <si>
    <t>HEMATURIA RECURRENTE Y PERSISTENTE: GLOMERULONEFRITIS PROLIFERATIVA ENDOCAPILAR DIFUSA</t>
  </si>
  <si>
    <t>N025</t>
  </si>
  <si>
    <t>HEMATURIA RECURRENTE Y PERSISTENTE: GLOMERULONEFRITIS MESANGIOCAPILAR DIFUSA</t>
  </si>
  <si>
    <t>N026</t>
  </si>
  <si>
    <t>HEMATURIA RECURRENTE Y PERSISTENTE: ENFERMEDAD POR DEPOSITOS DENSOS</t>
  </si>
  <si>
    <t>N027</t>
  </si>
  <si>
    <t>HEMATURIA RECURRENTE Y PERSISTENTE: GLOMERULONEFRITIS DIFUSA EN MEDIA LUNA</t>
  </si>
  <si>
    <t>N028</t>
  </si>
  <si>
    <t>HEMATURIA RECURRENTE Y PERSISTENTE: OTRAS</t>
  </si>
  <si>
    <t>N029</t>
  </si>
  <si>
    <t>HEMATURIA RECURRENTE Y PERSISTENTE: NO  ESPECIFICADA</t>
  </si>
  <si>
    <t>N030</t>
  </si>
  <si>
    <t>SINDROME NEFRITICO CRONICO: ANOMALIA GLOMERULAR MINIMA</t>
  </si>
  <si>
    <t>N031</t>
  </si>
  <si>
    <t>SINDROME NEFRITICO CRONICO: LESIONES GLOMERULARES FOCALES Y SEGMENTARIAS</t>
  </si>
  <si>
    <t>N032</t>
  </si>
  <si>
    <t>SINDROME NEFRITICO CRONICO: GLOMERULONEFRITIS MEMBRANOSA DIFUSA</t>
  </si>
  <si>
    <t>N033</t>
  </si>
  <si>
    <t>SINDROME NEFRITICO CRONICO: GLOMERULONEFRITIS PROLIFERATIVA MESANGIAL DIFUSA</t>
  </si>
  <si>
    <t>N034</t>
  </si>
  <si>
    <t>SINDROME NEFRITICO CRONICO: GLOMERULONEFRITIS PROLIFERATIVA ENDOCAPILAR DIFUSA</t>
  </si>
  <si>
    <t>N035</t>
  </si>
  <si>
    <t>SINDROME NEFRITICO CRONICO: GLOMERULONEFRITIS MESANGIOCAPILAR DIFUSA</t>
  </si>
  <si>
    <t>N036</t>
  </si>
  <si>
    <t>SINDROME NEFRITICO CRONICO: ENFERMEDAD POR DEPOSITOS DENSOS</t>
  </si>
  <si>
    <t>N037</t>
  </si>
  <si>
    <t>SINDROME NEFRITICO CRONICO: GLOMERULONEFRITIS DIFUSA EN MEDIA LUNA</t>
  </si>
  <si>
    <t>N038</t>
  </si>
  <si>
    <t>SINDROME NEFRITICO CRONICO: OTRAS</t>
  </si>
  <si>
    <t>N039</t>
  </si>
  <si>
    <t>SINDROME NEFRITICO CRONICO: NO  ESPECIFICADA</t>
  </si>
  <si>
    <t>N040</t>
  </si>
  <si>
    <t>SINDROME NEFROTICO: ANOMALIA GLOMERULAR MINIMA</t>
  </si>
  <si>
    <t>N041</t>
  </si>
  <si>
    <t>SINDROME NEFROTICO:  LESIONES GLOMERULARES FOCALES Y SEGMENTARIAS</t>
  </si>
  <si>
    <t>N042</t>
  </si>
  <si>
    <t>SINDROME NEFROTICO: GLOMERULONEFRITIS MEMBRANOSA DIFUSA</t>
  </si>
  <si>
    <t>N043</t>
  </si>
  <si>
    <t>SINDROME NEFROTICO: GLOMERULONEFRITIS PROLIFERATIVA MESANGIAL DIFUSA</t>
  </si>
  <si>
    <t>N044</t>
  </si>
  <si>
    <t>SINDROME NEFROTICO: GLOMERULONEFRITIS PROLIFERATIVA ENDOCAPILAR DIFUSA</t>
  </si>
  <si>
    <t>N045</t>
  </si>
  <si>
    <t>SINDROME NEFROTICO: GLOMERULONEFRITIS MESANGIOCAPILAR DIFUSA</t>
  </si>
  <si>
    <t>N046</t>
  </si>
  <si>
    <t>SINDROME NEFROTICO: ENFERMEDAD POR DEPOSITOS DENSOS</t>
  </si>
  <si>
    <t>N047</t>
  </si>
  <si>
    <t>SINDROME NEFROTICO: GLOMERULONEFRITIS DIFUSA EN MEDIA LUNA</t>
  </si>
  <si>
    <t>N048</t>
  </si>
  <si>
    <t>SINDROME NEFROTICO: OTRAS</t>
  </si>
  <si>
    <t>N049</t>
  </si>
  <si>
    <t>SINDROME NEFROTICO: NO  ESPECIFICADA</t>
  </si>
  <si>
    <t>N050</t>
  </si>
  <si>
    <t>SINDROME NEFRITICO NO ESPECIFICADO: ANOMALIA GLOMERULAR MINIMA</t>
  </si>
  <si>
    <t>N051</t>
  </si>
  <si>
    <t>SINDROME NEFRITICO NO ESPECIFICADO: LESIONES GLOMERULARES FOCALES Y SEGMENTARIAS</t>
  </si>
  <si>
    <t>N052</t>
  </si>
  <si>
    <t>SINDROME NEFRITICO NO ESPECIFICADO: GLOMERULONEFRITIS MEMBRANOSA DIFUSA</t>
  </si>
  <si>
    <t>N053</t>
  </si>
  <si>
    <t>SINDROME NEFRITICO NO ESPECIFICADO: GLOMERULONEFRITIS PROLIFERATIVA MESANGIAL DIFUSA</t>
  </si>
  <si>
    <t>N054</t>
  </si>
  <si>
    <t>SINDROME NEFRITICO NO ESPECIFICADO: GLOMERULONEFRITIS PROLIFERATIVA ENDOCAPILAR DIFUSA</t>
  </si>
  <si>
    <t>N055</t>
  </si>
  <si>
    <t>SINDROME NEFRITICO NO ESPECIFICADO: GLOMERULONEFRITIS MESANGIOCAPILAR DIFUSA</t>
  </si>
  <si>
    <t>N056</t>
  </si>
  <si>
    <t>SINDROME NEFRITICO NO ESPECIFICADO: ENFERMEDAD POR DEPOSITOS DENSOS</t>
  </si>
  <si>
    <t>N057</t>
  </si>
  <si>
    <t>SINDROME NEFRITICO NO ESPECIFICADO: GLOMERULONEFRITIS DIFUSA EN MEDIA LUNA</t>
  </si>
  <si>
    <t>N058</t>
  </si>
  <si>
    <t>SINDROME NEFRITICO NO ESPECIFICADO: OTRAS</t>
  </si>
  <si>
    <t>N059</t>
  </si>
  <si>
    <t>SINDROME NEFRITICO NO ESPECIFICADO: NO  ESPECIFICADA</t>
  </si>
  <si>
    <t>N060</t>
  </si>
  <si>
    <t>PROTEINURIA AISLADA CON LESION MORFOLOGICA ESPECIFICADA: ANOMALIA GLOMERULAR MINIMA</t>
  </si>
  <si>
    <t>N061</t>
  </si>
  <si>
    <t>PROTEINURIA AISLADA CON LESION MORFOLOGICA ESPECIFICADA LESIONES GLOMERULARES FOCALES Y SEGMENTARIAS</t>
  </si>
  <si>
    <t>N062</t>
  </si>
  <si>
    <t>PROTEINURIA AISLADA CON LESION MORFOLOGICA ESPECIFICADA: GLOMERULONEFRITIS MEMBRANOSA DIFUSA</t>
  </si>
  <si>
    <t>N063</t>
  </si>
  <si>
    <t>PROTEINURIA AISLADA CON LESION MORFOLOGICA ESPECIFICADA: GLOMERULONEFRITIS PROLIFERATIVA MESANGIAL DIFUSA</t>
  </si>
  <si>
    <t>N064</t>
  </si>
  <si>
    <t>PROTEINURIA AISLADA CON LESION MORFOLOGICA ESPECIFICADA: GLOMERULONEFRITIS PROLIFERATIVA ENDOCAPILAR DIFUSA</t>
  </si>
  <si>
    <t>N065</t>
  </si>
  <si>
    <t>PROTEINURIA AISLADA CON LESION MORFOLOGICA ESPECIFICADA: GLOMERULONEFRITIS MESANGIOCAPILAR DIFUSA</t>
  </si>
  <si>
    <t>N066</t>
  </si>
  <si>
    <t>PROTEINURIA AISLADA CON LESION MORFOLOGICA ESPECIFICADA: ENFERMEDAD POR DEPOSITOS DENSOS</t>
  </si>
  <si>
    <t>N067</t>
  </si>
  <si>
    <t>PROTEINURIA AISLADA CON LESION MORFOLOGICA ESPECIFICADA: GLOMERULONEFRITIS DIFUSA EN MEDIA LUNA</t>
  </si>
  <si>
    <t>N068</t>
  </si>
  <si>
    <t>PROTEINURIA AISLADA CON LESION MORFOLOGICA ESPECIFICADA: OTRAS</t>
  </si>
  <si>
    <t>N069</t>
  </si>
  <si>
    <t>PROTEINURIA AISLADA CON LESION MORFOLOGICA ESPECIFICADA: NO  ESPECIFICADA</t>
  </si>
  <si>
    <t>N070</t>
  </si>
  <si>
    <t>NEFROPATIA HEREDITARIA, NO CLASIFICADA EN OTRA PARTE: ANOMALIA GLOMERULAR MINIMA</t>
  </si>
  <si>
    <t>N071</t>
  </si>
  <si>
    <t>NEFROPATIA HEREDITARIA, NO CLASIFICADA EN OTRA PARTE: LESIONES GLOMERULARES FOCALES Y SEGMENTARIAS</t>
  </si>
  <si>
    <t>N072</t>
  </si>
  <si>
    <t>NEFROPATIA HEREDITARIA, NO CLASIFICADA EN OTRA PARTE: GLOMERULONEFRITIS MEMBRANOSA DIFUSA</t>
  </si>
  <si>
    <t>N073</t>
  </si>
  <si>
    <t>NEFROPATIA HEREDITARIA, NO CLASIFICADA EN OTRA PARTE: GLOMERULONEFRITIS PROLIFERATIVA MESANGIAL DIFUSA</t>
  </si>
  <si>
    <t>N074</t>
  </si>
  <si>
    <t>NEFROPATIA HEREDITARIA, NO CLASIFICADA EN OTRA PARTE: GLOMERULONEFRITIS PROLIFERATIVA ENDOCAPILAR DIFUSA</t>
  </si>
  <si>
    <t>N075</t>
  </si>
  <si>
    <t>NEFROPATIA HEREDITARIA, NO CLASIFICADA EN OTRA PARTE: GLOMERULONEFRITIS MESANGIOCAPILAR DIFUSA</t>
  </si>
  <si>
    <t>N076</t>
  </si>
  <si>
    <t>NEFROPATIA HEREDITARIA, NO CLASIFICADA EN OTRA PARTE: ENFERMEDAD POR DEPOSITOS DENSOS</t>
  </si>
  <si>
    <t>N077</t>
  </si>
  <si>
    <t>NEFROPATIA HEREDITARIA, NO CLASIFICADA EN OTRA PARTE: GLOMERULONEFRITIS DIFUSA EN MEDIA LUNA</t>
  </si>
  <si>
    <t>N078</t>
  </si>
  <si>
    <t>NEFROPATIA HEREDITARIA, NO CLASIFICADA EN OTRA PARTE: OTRAS</t>
  </si>
  <si>
    <t>N079</t>
  </si>
  <si>
    <t>NEFROPATIA HEREDITARIA, NO CLASIFICADA EN OTRA PARTE: NO ESPECIFICADA</t>
  </si>
  <si>
    <t>N080*</t>
  </si>
  <si>
    <t>TRASTORNOS GLOMERULARES EN  ENFERMEDADES INFECCIOSAS Y PARASITARIAS CLASIFICADAS EN OTRA PARTE</t>
  </si>
  <si>
    <t>N081*</t>
  </si>
  <si>
    <t>TRASTORNOS GLOMERULARES EN  ENFERMEDADES NEOPLASICAS</t>
  </si>
  <si>
    <t>N082*</t>
  </si>
  <si>
    <t>TRASTORNOS GLOMERULARES EN  ENFERMEDADES DE LA SANGRE Y OTROS TRASTORNOS QUE AFECTAN AL MECANISMO INMUNITARIO</t>
  </si>
  <si>
    <t>N083*</t>
  </si>
  <si>
    <t>TRASTORNOS GLOMERULARES EN DIABETES MELLITUS (E10-E14  CON CUARTO CARÁCTER COMUN .2)</t>
  </si>
  <si>
    <t>N084*</t>
  </si>
  <si>
    <t>TRASTORNOS GLOMERULARES EN  OTRAS ENFERMEDADES ENDOCRINAS, NUTRICIONALES Y METABOLICAS</t>
  </si>
  <si>
    <t>N085*</t>
  </si>
  <si>
    <t>TRASTORNOS GLOMERULARES EN  TRASTORNOS SISTEMICOS DEL TEJIDO CONJUNTIVO</t>
  </si>
  <si>
    <t>N088*</t>
  </si>
  <si>
    <t>TRASTORNOS GLOMERULARES EN  OTRAS ENFERMEDADES CLASIFICADAS EN OTRA PARTE</t>
  </si>
  <si>
    <t>N10</t>
  </si>
  <si>
    <t>NEFRITIS TUBULOINTERSTICIAL AGUDA</t>
  </si>
  <si>
    <t>N110</t>
  </si>
  <si>
    <t>PIELONEFRITIS CRONICA NO OBSTRUCTIVA ASOCIADA CON REFLUJO</t>
  </si>
  <si>
    <t>N111</t>
  </si>
  <si>
    <t>PIELONEFRITIS CRONICA OBSTRUCTIVA</t>
  </si>
  <si>
    <t>N118</t>
  </si>
  <si>
    <t>OTRAS NEFRITIS TUBULOINTERSTICIALES CRONICAS</t>
  </si>
  <si>
    <t>N119</t>
  </si>
  <si>
    <t>NEFRITIS TUBULOINTERSTICIAL CRONICA, SIN OTRA ESPECIFICACION</t>
  </si>
  <si>
    <t>N12</t>
  </si>
  <si>
    <t>NEFRITIS TUBULOINTERSTICIAL, NO  ESPECIFICADA COMO AGUDA O CRONICA</t>
  </si>
  <si>
    <t>N130</t>
  </si>
  <si>
    <t>HIDRONEFROSIS CON OBSTRUCCION DE LA UNION URETERO-PELVICA</t>
  </si>
  <si>
    <t>N131</t>
  </si>
  <si>
    <t>HIDRONEFROSIS CON ESTRECHEZ URETERAL, NO CLASIFICADA EN  OTRA PARTE</t>
  </si>
  <si>
    <t>HIDRONEFROSIS CON OBSTRUCCION POR CALCULOS DEL RIÑON Y DEL URETER</t>
  </si>
  <si>
    <t>N133</t>
  </si>
  <si>
    <t>OTRAS HIDRONEFROSIS Y LAS NO ESPECIFICADAS</t>
  </si>
  <si>
    <t>N134</t>
  </si>
  <si>
    <t>HIDROURETER</t>
  </si>
  <si>
    <t>N135</t>
  </si>
  <si>
    <t>TORSION Y ESTRECHEZ DEL URETER SIN HIDRONEFROSIS</t>
  </si>
  <si>
    <t>N136</t>
  </si>
  <si>
    <t>PIONEFROSIS</t>
  </si>
  <si>
    <t>N137</t>
  </si>
  <si>
    <t>UROPATIA ASOCIADA CON REFLUJO VESICOURETERAL</t>
  </si>
  <si>
    <t>N138</t>
  </si>
  <si>
    <t>OTRAS UROPATIAS OBSTRUCTIVAS POR REFLUJO</t>
  </si>
  <si>
    <t>N139</t>
  </si>
  <si>
    <t>UROPATIA OBSTRUCTIVA POR REFLUJO, SIN OTRA ESPECIFICACION</t>
  </si>
  <si>
    <t>N140</t>
  </si>
  <si>
    <t>NEFROPATIA INDUCIDA POR ANALGESICOS</t>
  </si>
  <si>
    <t>N141</t>
  </si>
  <si>
    <t>NEFROPATIA INDUCIDA POR OTRAS DROGAS, MEDICAMENTOS Y SUSTANCIAS BIOLOGICAS</t>
  </si>
  <si>
    <t>N142</t>
  </si>
  <si>
    <t>NEFROPATIA INDUCIDA POR DROGAS, MEDICAMENTOS Y SUSTANCIAS BIOLOGICAS NO ESPECIFICADAS</t>
  </si>
  <si>
    <t>N143</t>
  </si>
  <si>
    <t>NEFROPATIA INDUCIDA POR METALES PESADOS</t>
  </si>
  <si>
    <t>N144</t>
  </si>
  <si>
    <t>NEFROPATIA TOXICA, NO ESPECIFICADA EN OTRA PARTE</t>
  </si>
  <si>
    <t>N150</t>
  </si>
  <si>
    <t>NEFROPATIA DE LOS BALCANES</t>
  </si>
  <si>
    <t>N151</t>
  </si>
  <si>
    <t>ABSCESO RENAL Y  PERIRRENAL</t>
  </si>
  <si>
    <t>N158</t>
  </si>
  <si>
    <t>OTRAS ENFERMEDADES RENALES TUBULOINTERSTICIALES ESPECIFICADAS</t>
  </si>
  <si>
    <t>N159</t>
  </si>
  <si>
    <t>ENFERMEDAD RENAL TUBULOINTERSTICIAL, NO ESPECIFICADA</t>
  </si>
  <si>
    <t>N160*</t>
  </si>
  <si>
    <t>TRASTORNOS RENALES TUBULOINTERSTICIALES EN ENFERMEDADES INFECCIOSAS Y PARASITARIAS CLASIFICADAS EN OTRA PATRTE</t>
  </si>
  <si>
    <t>N161*</t>
  </si>
  <si>
    <t>TRASTORNOS RENALES TUBULOINTERSTICIALES EN ENFERMEDADES NEOPLASICAS</t>
  </si>
  <si>
    <t>N162*</t>
  </si>
  <si>
    <t>TRASTORNOS RENALES TUBULOINTERSTICIALES EN ENFERMEDADES DE LA SANGRE Y EN TRASTORNOS QUE AFECTAN EL MECANISMO INMUNITARIO</t>
  </si>
  <si>
    <t>N163*</t>
  </si>
  <si>
    <t>TRASTORNOS RENALES TUBULOINTERSTICIALES EN ENFERMEDADES METABOLICAS</t>
  </si>
  <si>
    <t>N164*</t>
  </si>
  <si>
    <t>TRASTORNOS RENALES TUBULOINTERSTICIALES EN ENFERMEDADES DEL TEJIDO CONJUNTIVO</t>
  </si>
  <si>
    <t>N165*</t>
  </si>
  <si>
    <t>TRASTORNOS RENALES TUBULOINTERSTICIALES EN RECHAZO DE TRASPLANTE (T86.- )</t>
  </si>
  <si>
    <t>N168*</t>
  </si>
  <si>
    <t>TRASTORNOS RENALES TUBULOINTERSTICIALES EN OTRAS ENFERMEDADES CLASIFICADAS EN OTRA PARTE</t>
  </si>
  <si>
    <t>N170</t>
  </si>
  <si>
    <t>INSUFICIENCIA RENAL AGUDA CON NECROSIS TUBULAR</t>
  </si>
  <si>
    <t>N171</t>
  </si>
  <si>
    <t>INSUFICIENCIA RENAL AGUDA CON NECROSIS CORTICAL AGUDA</t>
  </si>
  <si>
    <t>N172</t>
  </si>
  <si>
    <t>INSUFICIENCIA RENAL AGUDA CON NECROSIS MEDULAR</t>
  </si>
  <si>
    <t>N178</t>
  </si>
  <si>
    <t>OTRAS INSUFICIENCIAS RENALES AGUDAS</t>
  </si>
  <si>
    <t>N179</t>
  </si>
  <si>
    <t>INSUFICIENCIA RENAL AGUDA, NO ESPECIFICADA</t>
  </si>
  <si>
    <t>N180</t>
  </si>
  <si>
    <t>INSUFICIENCIA RENAL TERMINAL</t>
  </si>
  <si>
    <t>N188</t>
  </si>
  <si>
    <t>OTRAS INSUFICIENCIAS RENALES CRONICAS</t>
  </si>
  <si>
    <t>N189</t>
  </si>
  <si>
    <t>INSUFICIENCIA RENAL CRONICA, NO ESPECIFICADA</t>
  </si>
  <si>
    <t>N19</t>
  </si>
  <si>
    <t>INSUFICIENCIA RENAL NO ESPECIFICADA</t>
  </si>
  <si>
    <t>N200</t>
  </si>
  <si>
    <t>CALCULO DEL RIÑON</t>
  </si>
  <si>
    <t>N201</t>
  </si>
  <si>
    <t>CALCULO DEL URETER</t>
  </si>
  <si>
    <t>N202</t>
  </si>
  <si>
    <t>CALCULO DEL RIÑON CON CALCULO DEL URETER</t>
  </si>
  <si>
    <t>N209</t>
  </si>
  <si>
    <t>CALCULO URINARIO, NO ESPECIFICADO</t>
  </si>
  <si>
    <t>N210</t>
  </si>
  <si>
    <t>CALCULO EN LA VEJIGA</t>
  </si>
  <si>
    <t>N211</t>
  </si>
  <si>
    <t>CALCULO EN LA URETRA</t>
  </si>
  <si>
    <t>N218</t>
  </si>
  <si>
    <t>OTROS CALCULOS DE LAS VIAS URINARIAS INFERIORES</t>
  </si>
  <si>
    <t>N219</t>
  </si>
  <si>
    <t>CALCULO DE LAS VIAS URINARIAS INFERIORES, NO ESPECIFICADO</t>
  </si>
  <si>
    <t>N220*</t>
  </si>
  <si>
    <t>LITIASIS URINARIA EN ESQUISTOSOMIASIS [BILHARZIASIS] (B65.- )</t>
  </si>
  <si>
    <t>N228*</t>
  </si>
  <si>
    <t>CALCULO DE LAS VIAS URINARIAS EN OTRAS ENFERMEDADES CLASIFICADAS EN OTRA PARTE</t>
  </si>
  <si>
    <t>COLICO RENAL, NO ESPECIFICADO</t>
  </si>
  <si>
    <t>N250</t>
  </si>
  <si>
    <t>N251</t>
  </si>
  <si>
    <t>DIABETES INSIPIDA NEFROGENA</t>
  </si>
  <si>
    <t>N258</t>
  </si>
  <si>
    <t>OTROS TRASTORNOS RESULTANTES DE LA FUNCION TUBULAR RENAL ALTERADA</t>
  </si>
  <si>
    <t>N259</t>
  </si>
  <si>
    <t>TRASTORNO NO ESPECIFICADO, RESULTANTE DE LA FUNCION TUBULAR RENAL ALTERADA</t>
  </si>
  <si>
    <t>N26</t>
  </si>
  <si>
    <t>RIÑON CONTRAIDO, NO ESPECIFICADO</t>
  </si>
  <si>
    <t>N270</t>
  </si>
  <si>
    <t>RIÑON  PEQUEÑO, UNILATERAL</t>
  </si>
  <si>
    <t>N271</t>
  </si>
  <si>
    <t>RIÑON  PEQUEÑO, BILATERAL</t>
  </si>
  <si>
    <t>N279</t>
  </si>
  <si>
    <t>RIÑON  PEQUEÑO, NO ESPECIFICADO</t>
  </si>
  <si>
    <t>N280</t>
  </si>
  <si>
    <t>ISQUEMIA E INFARTO DEL RIÑON</t>
  </si>
  <si>
    <t>N281</t>
  </si>
  <si>
    <t>QUISTE DE RIÑON, ADQUIRIDO</t>
  </si>
  <si>
    <t>N288</t>
  </si>
  <si>
    <t>OTROS TRASTORNOS ESPECIFICADOS DEL RIÑON Y DEL URETER</t>
  </si>
  <si>
    <t>N289</t>
  </si>
  <si>
    <t>TRASTORNO DEL RIÑON Y DEL URETER, NO ESPECIFICADO</t>
  </si>
  <si>
    <t>N290*</t>
  </si>
  <si>
    <t>SIFILIS RENAL TARDIA (A52.7 )</t>
  </si>
  <si>
    <t>N291*</t>
  </si>
  <si>
    <t>OTROS TRASTORNOS DEL RIÑON Y DEL URETER EN ENFERMEDADES INFECCIOSAS Y PARASITARIAS CLASIFICADAS EN OTRA PARTE</t>
  </si>
  <si>
    <t>N298*</t>
  </si>
  <si>
    <t>OTROS TRASTORNOS DEL RIÑON Y DEL URETER EN OTRAS  ENFERMEDADES  CLASIFICADAS EN OTRA PARTE</t>
  </si>
  <si>
    <t>N300</t>
  </si>
  <si>
    <t>CISTITIS AGUDAS</t>
  </si>
  <si>
    <t>N301</t>
  </si>
  <si>
    <t>CISTITIS INTERSTICIAL (CRONICA)</t>
  </si>
  <si>
    <t>N302</t>
  </si>
  <si>
    <t>OTRAS CISTITIS CRONICAS</t>
  </si>
  <si>
    <t>N303</t>
  </si>
  <si>
    <t>N304</t>
  </si>
  <si>
    <t>CISTITIS POR IRRADIACION</t>
  </si>
  <si>
    <t>N308</t>
  </si>
  <si>
    <t>OTRAS CISTITIS</t>
  </si>
  <si>
    <t>N309</t>
  </si>
  <si>
    <t>CISTITIS, NO ESPECIFICADA</t>
  </si>
  <si>
    <t>N310</t>
  </si>
  <si>
    <t>VEJIGA NEUROPATICA NO INHIBIDA, NO CLASIFICADA EN OTRA PARTE</t>
  </si>
  <si>
    <t>N311</t>
  </si>
  <si>
    <t>VEJIGA NEUROPATICA REFLEJA, NO CLASIFICADA EN OTRA PARTE</t>
  </si>
  <si>
    <t>N312</t>
  </si>
  <si>
    <t>VEJIGA NEUROPATICA FLACIDA, NO CLASIFICADA EN OTRA PARTE</t>
  </si>
  <si>
    <t>N318</t>
  </si>
  <si>
    <t>OTRAS DISFUNCIONES NEUROMUSCULARES DE LA VEJIGA</t>
  </si>
  <si>
    <t>N319</t>
  </si>
  <si>
    <t>DISFUNCION NEUROMUSCULAR DE LA VEJIGA, NO ESPECIFICADA</t>
  </si>
  <si>
    <t>N320</t>
  </si>
  <si>
    <t>OBSTRUCCION DE CUELLO DE LA VEJIGA</t>
  </si>
  <si>
    <t>N321</t>
  </si>
  <si>
    <t>FISTULA VESICOINTESTINAL</t>
  </si>
  <si>
    <t>N322</t>
  </si>
  <si>
    <t>FISTULA DE LA VEJIGA, NO CLASIFICADA EN OTRA PARTE</t>
  </si>
  <si>
    <t>N323</t>
  </si>
  <si>
    <t>DIVERTICULO DE LA VEJIGA</t>
  </si>
  <si>
    <t>N324</t>
  </si>
  <si>
    <t>RUPTURA DE LA VEJIGA, NO TRAUMATICA</t>
  </si>
  <si>
    <t>N328</t>
  </si>
  <si>
    <t>OTROS TRASTORNOS ESPECIFICADOS DE LA VEJIGA</t>
  </si>
  <si>
    <t>N329</t>
  </si>
  <si>
    <t>TRASTORNO DE LA VEJIGA, NO ESPECIFICADO</t>
  </si>
  <si>
    <t>N330*</t>
  </si>
  <si>
    <t>CISTITIS TUBERCULOSA (A18.1 )</t>
  </si>
  <si>
    <t>N338*</t>
  </si>
  <si>
    <t>TRASTORNOS DE LA VEJIGA EN OTRAS ENFERMEDADES CLASIFICADAS EN OTRA PARTE</t>
  </si>
  <si>
    <t>N340</t>
  </si>
  <si>
    <t>N341</t>
  </si>
  <si>
    <t>URETRITIS NO ESPECIFICADA</t>
  </si>
  <si>
    <t>N342</t>
  </si>
  <si>
    <t>N343</t>
  </si>
  <si>
    <t>SINDROME URETRAL, NO ESPECIFICADO</t>
  </si>
  <si>
    <t>N350</t>
  </si>
  <si>
    <t>ESTRECHEZ URETRAL POSTRAUMATICA</t>
  </si>
  <si>
    <t>N351</t>
  </si>
  <si>
    <t>ESTRECHEZ URETRAL POSTINFECCION, NO CLASIFICADA EN OTRA PARTE</t>
  </si>
  <si>
    <t>N358</t>
  </si>
  <si>
    <t>OTRAS ESTRECHECES URETRALES</t>
  </si>
  <si>
    <t>N359</t>
  </si>
  <si>
    <t>ESTRECHEZ URETRAL, NO ESPECIFICADA</t>
  </si>
  <si>
    <t>N360</t>
  </si>
  <si>
    <t>FISTULA DE LA URETRA</t>
  </si>
  <si>
    <t>N361</t>
  </si>
  <si>
    <t>DIVERTICULO DE LA URETRA</t>
  </si>
  <si>
    <t>N362</t>
  </si>
  <si>
    <t>CARUNCULA URETRAL</t>
  </si>
  <si>
    <t>N363</t>
  </si>
  <si>
    <t>N368</t>
  </si>
  <si>
    <t>OTROS  TRASTORNOS ESPECIFICADOS DE LA URETRA</t>
  </si>
  <si>
    <t>N369</t>
  </si>
  <si>
    <t>TRASTORNO DE LA URETRA, NO ESPECIFICADO</t>
  </si>
  <si>
    <t>N370*</t>
  </si>
  <si>
    <t>URETRITIS EN ENFERMEDADES CLASIFICADAS EN OTRA PARTE</t>
  </si>
  <si>
    <t>N378*</t>
  </si>
  <si>
    <t>OTROS TRASTORNOS URETRALES EN ENFERMEDADES CLASIFICADAS EN OTRA PARTE</t>
  </si>
  <si>
    <t>N391</t>
  </si>
  <si>
    <t>PROTEINURIA PERSISTENTE, NO ESPECIFICADA</t>
  </si>
  <si>
    <t>N392</t>
  </si>
  <si>
    <t>PROTEINURIA ORTOSTATICA, NO ESPECIFICADA</t>
  </si>
  <si>
    <t>N393</t>
  </si>
  <si>
    <t>INCONTINENCIA URINARIA POR TENSION</t>
  </si>
  <si>
    <t>N394</t>
  </si>
  <si>
    <t>OTRAS INCONTINENCIAS URINARIAS ESPECIFICADAS</t>
  </si>
  <si>
    <t>N398</t>
  </si>
  <si>
    <t>OTROS TRASTORNOS ESPECIFICADOS DEL SISTEMA URINARIO</t>
  </si>
  <si>
    <t>N399</t>
  </si>
  <si>
    <t>TRASTORNO DEL SISTEMA URINARIO, NO ESPECIFICADO</t>
  </si>
  <si>
    <t>N40</t>
  </si>
  <si>
    <t>HIPERPLASIA DE LA PROSTATA</t>
  </si>
  <si>
    <t>N410</t>
  </si>
  <si>
    <t>N411</t>
  </si>
  <si>
    <t>PROSTATITIS CRONICA</t>
  </si>
  <si>
    <t>N412</t>
  </si>
  <si>
    <t>ABSCESO DE LA PROSTATA</t>
  </si>
  <si>
    <t>N413</t>
  </si>
  <si>
    <t>N418</t>
  </si>
  <si>
    <t>OTRAS ENFERMEDADES INFLAMATORIAS DE LA PROSTATA</t>
  </si>
  <si>
    <t>N419</t>
  </si>
  <si>
    <t>ENFERMEDAD INFLAMATORIA DE LA PROSTATA, NO ESPECIFICADA</t>
  </si>
  <si>
    <t>N420</t>
  </si>
  <si>
    <t>CALCULO DE LA PROSTATA</t>
  </si>
  <si>
    <t>N421</t>
  </si>
  <si>
    <t>CONGESTION Y HEMORRAGIA DE LA PROSTATA</t>
  </si>
  <si>
    <t>N422</t>
  </si>
  <si>
    <t>ATROFIA DE LA PROSTATA</t>
  </si>
  <si>
    <t>N428</t>
  </si>
  <si>
    <t>OTROS TRASTORNOS ESPECIFICADOS DE LA PROSTATA</t>
  </si>
  <si>
    <t>N429</t>
  </si>
  <si>
    <t>TRASTORNO DE LA PROSTATA, NO ESPECIFICADO</t>
  </si>
  <si>
    <t>N430</t>
  </si>
  <si>
    <t>HIDROCELE ENQUISTADO</t>
  </si>
  <si>
    <t>N431</t>
  </si>
  <si>
    <t>HIDROCELE INFECTADO</t>
  </si>
  <si>
    <t>N432</t>
  </si>
  <si>
    <t>OTRAS HIDROCELES</t>
  </si>
  <si>
    <t>N433</t>
  </si>
  <si>
    <t>HIDROCELE, NO ESPECIFICADO</t>
  </si>
  <si>
    <t>N434</t>
  </si>
  <si>
    <t>ESPERMATOCELE</t>
  </si>
  <si>
    <t>N44</t>
  </si>
  <si>
    <t>TORSION DEL TESTICULO</t>
  </si>
  <si>
    <t>N450</t>
  </si>
  <si>
    <t>ORQUITIS, EPIDIDIMITIS Y ORQUIEPIDIDIMITIS CON ABSCESO</t>
  </si>
  <si>
    <t>N459</t>
  </si>
  <si>
    <t>ORQUITIS, EPIDIDIMITIS Y ORQUIEPIDIDIMITIS SIN ABSCESO</t>
  </si>
  <si>
    <t>N46</t>
  </si>
  <si>
    <t>ESTERILIDAD EN EL VARON</t>
  </si>
  <si>
    <t>N47</t>
  </si>
  <si>
    <t>PREPUCIO REDUNDANTE, FIMOSIS Y PARAFIMOSIS</t>
  </si>
  <si>
    <t>N480</t>
  </si>
  <si>
    <t>N481</t>
  </si>
  <si>
    <t>N482</t>
  </si>
  <si>
    <t>N483</t>
  </si>
  <si>
    <t>PRIAPISMO</t>
  </si>
  <si>
    <t>N484</t>
  </si>
  <si>
    <t>IMPOTENCIA DE ORIGEN ORGANICO</t>
  </si>
  <si>
    <t>N485</t>
  </si>
  <si>
    <t>ULCERA DEL PENE</t>
  </si>
  <si>
    <t>N486</t>
  </si>
  <si>
    <t>BALANITIS XEROTICA OBLITERANTE</t>
  </si>
  <si>
    <t>N488</t>
  </si>
  <si>
    <t>OTROS TRASTORNOS ESPECIFICADOS DEL PENE</t>
  </si>
  <si>
    <t>N489</t>
  </si>
  <si>
    <t>TRASTORNO DEL PENE, NO ESPECIFICADO</t>
  </si>
  <si>
    <t>N490</t>
  </si>
  <si>
    <t>TRASTORNOS INFLAMATORIOS DE VESICULA SEMINAL</t>
  </si>
  <si>
    <t>N491</t>
  </si>
  <si>
    <t>TRASTORNOS INFLAMATORIOS DEL CORDON ESPERMATICO, TUNICA VAGINAL Y CONDUCTO DEFERENTE</t>
  </si>
  <si>
    <t>N492</t>
  </si>
  <si>
    <t>TRASTORNOS INFLAMATORIOS DEL ESCROTO</t>
  </si>
  <si>
    <t>N498</t>
  </si>
  <si>
    <t>OTROS TRASTORNOS INFLAMATORIOS DE LOS ORGANOS GENITALES MASCULINOS</t>
  </si>
  <si>
    <t>N499</t>
  </si>
  <si>
    <t>TRASTORNO INFLAMATORIO DE ORGANO MASCULINO, NO ESPECIFICADO</t>
  </si>
  <si>
    <t>N500</t>
  </si>
  <si>
    <t>ATROFIA DEL TESTICULO</t>
  </si>
  <si>
    <t>N501</t>
  </si>
  <si>
    <t>TRASTORNOS VASCULARES DE LOS ORGANOS GENITALES MASCULINOS</t>
  </si>
  <si>
    <t>N508</t>
  </si>
  <si>
    <t>OTROS TRASTORNOS ESPECIFICADOS DE LOS ORGANOS GENITALES MASCULINOS</t>
  </si>
  <si>
    <t>N509</t>
  </si>
  <si>
    <t>TRASTORNO NO ESPECIFICADO DE LOS ORGANOS GENITALES MASCULINOS</t>
  </si>
  <si>
    <t>N510*</t>
  </si>
  <si>
    <t>TRASTORNOS DE PROSTATA EN ENFERMEDADES CLASIFICADAS EN OTRA PARTE</t>
  </si>
  <si>
    <t>N511</t>
  </si>
  <si>
    <t>TRASTORNO DEL TESTICULO Y DEL EPIDIDIMO EN ENFERMEDADES CLASIFICADAS EN OTRA PARTE*</t>
  </si>
  <si>
    <t>N512*</t>
  </si>
  <si>
    <t>BALANITIS EN ENFERMEDADES CLASIFICADAS EN OTRA PARTE</t>
  </si>
  <si>
    <t>N518*</t>
  </si>
  <si>
    <t>OTROS TRASTORNOS DE LOS ORGANOS GENITALES MASCULINOS EN ENFERMEDADES CLASIFICADAS EN OTRA PARTE</t>
  </si>
  <si>
    <t>N600</t>
  </si>
  <si>
    <t>N601</t>
  </si>
  <si>
    <t>MASTOPATIA QUISTICA DIFUSA</t>
  </si>
  <si>
    <t>N602</t>
  </si>
  <si>
    <t>FIBROADENOSIS DE LA MAMA</t>
  </si>
  <si>
    <t>N603</t>
  </si>
  <si>
    <t>FIBROESCLEROSIS DE MAMA</t>
  </si>
  <si>
    <t>N604</t>
  </si>
  <si>
    <t>ECTASIA DE CONDUCTO MAMARIO</t>
  </si>
  <si>
    <t>N608</t>
  </si>
  <si>
    <t>OTRAS DISPLASIAS MAMARIAS BENIGNAS</t>
  </si>
  <si>
    <t>N609</t>
  </si>
  <si>
    <t>DISPLASIA MAMARIA BENIGNA, SIN OTRA ESPECIFICACION</t>
  </si>
  <si>
    <t>N61</t>
  </si>
  <si>
    <t>TRASTORNOS INFLAMATORIOS DE LA MAMA</t>
  </si>
  <si>
    <t>N62</t>
  </si>
  <si>
    <t>HIPERTROFIA DE LA MAMA</t>
  </si>
  <si>
    <t>N63</t>
  </si>
  <si>
    <t>MASA NO ESPECIFICADA EN LA MAMA</t>
  </si>
  <si>
    <t>N640</t>
  </si>
  <si>
    <t>FISURA Y FISTULA DEL PEZON</t>
  </si>
  <si>
    <t>N641</t>
  </si>
  <si>
    <t>NECROSIS GRASA DE LA MAMA</t>
  </si>
  <si>
    <t>N642</t>
  </si>
  <si>
    <t>ATROFIA DE LA MAMA</t>
  </si>
  <si>
    <t>N643</t>
  </si>
  <si>
    <t>GALACTORREA NO ASOCIADA CON EL PARTO</t>
  </si>
  <si>
    <t>N644</t>
  </si>
  <si>
    <t>MASTODINIA</t>
  </si>
  <si>
    <t>N645</t>
  </si>
  <si>
    <t>OTROS SIGNOS Y SINTOMAS RELATIVOS A LA MAMA</t>
  </si>
  <si>
    <t>N648</t>
  </si>
  <si>
    <t>OTROS TRASTORNOS ESPECIFICADOS DE LA MAMA</t>
  </si>
  <si>
    <t>N649</t>
  </si>
  <si>
    <t>TRASTORNO DE LA MAMA, NO ESPECIFICADO</t>
  </si>
  <si>
    <t>N700</t>
  </si>
  <si>
    <t>SALPINGITIS Y OOFORITIS AGUDA</t>
  </si>
  <si>
    <t>N701</t>
  </si>
  <si>
    <t>SALPINGITIS Y OOFORITIS CRONICA</t>
  </si>
  <si>
    <t>N709</t>
  </si>
  <si>
    <t>SALPINGITIS Y OOFORITIS, NO ESPECIFICADAS</t>
  </si>
  <si>
    <t>N710</t>
  </si>
  <si>
    <t>ENFERMEDAD INFLAMATORIA AGUDA DEL UTERO</t>
  </si>
  <si>
    <t>N711</t>
  </si>
  <si>
    <t>ENFERMEDAD INFLAMATORIA CRONICA DEL UTERO</t>
  </si>
  <si>
    <t>N719</t>
  </si>
  <si>
    <t>ENFERMEDAD INFLAMATORIA  DEL UTERO, NO ESPECIFICADAS</t>
  </si>
  <si>
    <t>N72</t>
  </si>
  <si>
    <t>ENFERMEDAD INFLAMATORIA DEL CUELLO UTERINO</t>
  </si>
  <si>
    <t>N730</t>
  </si>
  <si>
    <t>PARAMETRITIS Y CELULITIS PELVICA AGUDA</t>
  </si>
  <si>
    <t>N731</t>
  </si>
  <si>
    <t>PARAMETRITIS Y CELULITIS PELVICA CRONICA</t>
  </si>
  <si>
    <t>N732</t>
  </si>
  <si>
    <t>PARAMETRITIS Y CELULITIS PELVICA NO ESPECIFICADA</t>
  </si>
  <si>
    <t>N733</t>
  </si>
  <si>
    <t>PERITONITIS PELVICA AGUDA, FEMENINA</t>
  </si>
  <si>
    <t>N734</t>
  </si>
  <si>
    <t>PERITONITIS PELVICA CRONICA, FEMENINA</t>
  </si>
  <si>
    <t>N735</t>
  </si>
  <si>
    <t>PERITONITIS PELVICA  FEMENINA, NO ESPECIFICADA</t>
  </si>
  <si>
    <t>N736</t>
  </si>
  <si>
    <t>ADHERENCIAS PERITONEALES PELVICAS FEMENINAS</t>
  </si>
  <si>
    <t>N738</t>
  </si>
  <si>
    <t>OTRAS ENFERMEDADES INFLAMATORIAS PELVICAS FEMENINAS</t>
  </si>
  <si>
    <t>N739</t>
  </si>
  <si>
    <t>ENFERMEDAD INFLAMATORIA PELVICA FEMENINA, NO ESPECIFICADA</t>
  </si>
  <si>
    <t>N740*</t>
  </si>
  <si>
    <t>INFECCION TUBERCULOSA DEL CUELLO DEL UTERO (A18.1 )</t>
  </si>
  <si>
    <t>N741*</t>
  </si>
  <si>
    <t>ENFERMEDAD INFLAMATORIA PELVICA FEMENINA POR TUBERCULOSIS (A18.1 )</t>
  </si>
  <si>
    <t>N742*</t>
  </si>
  <si>
    <t>ENFERMEDAD INFLAMATORIA PELVICA FEMENINA POR SIFILIS (A51.4 , A52.7 )</t>
  </si>
  <si>
    <t>N743*</t>
  </si>
  <si>
    <t>ENFERMEDAD INFLAMATORIA PELVICA FEMENINA POR GONOCOCOS (A54.2 )</t>
  </si>
  <si>
    <t>N744*</t>
  </si>
  <si>
    <t>ENFERMEDAD INFLAMATORIA PELVICA FEMENINA POR CLAMIDIAS (A56.1 )</t>
  </si>
  <si>
    <t>N748*</t>
  </si>
  <si>
    <t>TRASTORNOS INFLAMATORIOS PELVICOS FEMENINOS EN OTRAS ENFERMEDADES CLASIFICADAS EN OTRA PARTE</t>
  </si>
  <si>
    <t>N750</t>
  </si>
  <si>
    <t>QUISTE DE LA GLANDULA DE BARTHOLIN</t>
  </si>
  <si>
    <t>N751</t>
  </si>
  <si>
    <t>ABSCESO DE LA GLANDULA DE BARTHOLIN</t>
  </si>
  <si>
    <t>N758</t>
  </si>
  <si>
    <t>OTRAS ENFERMEDADES  DE LA GLANDULA DE BARTHOLIN</t>
  </si>
  <si>
    <t>N759</t>
  </si>
  <si>
    <t>ENFERMEDAD  DE LA GLANDULA DE BARTHOLIN,  NO ESPECIFICADA</t>
  </si>
  <si>
    <t>N760</t>
  </si>
  <si>
    <t>VAGINITIS AGUDA</t>
  </si>
  <si>
    <t>N761</t>
  </si>
  <si>
    <t>VAGINITIS SUBAGUDA Y CRONICA</t>
  </si>
  <si>
    <t>N762</t>
  </si>
  <si>
    <t>VULVITIS AGUDA</t>
  </si>
  <si>
    <t>N763</t>
  </si>
  <si>
    <t>VULVITIS SUBAGUDA Y CRONICA</t>
  </si>
  <si>
    <t>N764</t>
  </si>
  <si>
    <t>ABSCESO VULVAR</t>
  </si>
  <si>
    <t>N765</t>
  </si>
  <si>
    <t>ULCERACION DE LA VAGINA</t>
  </si>
  <si>
    <t>N766</t>
  </si>
  <si>
    <t>ULCERACION DE LA VULVA</t>
  </si>
  <si>
    <t>N768</t>
  </si>
  <si>
    <t>OTRAS INFLAMACIONES ESPECIFICADAS DE LA VAGINA Y DE LA VULVA</t>
  </si>
  <si>
    <t>N770*</t>
  </si>
  <si>
    <t>ULCERACION DE LA VULVA EN ENFERMEDADES INFECCIOSAS Y PARASITARIAS CLASIFICADAS EN OTRA PARTE</t>
  </si>
  <si>
    <t>N771*</t>
  </si>
  <si>
    <t>VAGINITIS, VULVITIS Y VULVOVAGINITIS EN ENFERMEDADES INFECCIOSAS Y PARASITARIAS CLASIFICADAS EN OTRA PARTE</t>
  </si>
  <si>
    <t>N778*</t>
  </si>
  <si>
    <t>ULCERACION E INFLAMACION VULVOVAGINAL EN OTRAS ENFERMEDADES CLASIFICADAS EN OTRA PARTE</t>
  </si>
  <si>
    <t>N800</t>
  </si>
  <si>
    <t>ENDOMETRIOSIS DEL UTERO</t>
  </si>
  <si>
    <t>N801</t>
  </si>
  <si>
    <t>N802</t>
  </si>
  <si>
    <t>N803</t>
  </si>
  <si>
    <t>ENDOMETRIOSIS DEL  PERITONEO PELVICO</t>
  </si>
  <si>
    <t>N804</t>
  </si>
  <si>
    <t>N805</t>
  </si>
  <si>
    <t>N806</t>
  </si>
  <si>
    <t>ENDOMETRIOSIS EN CICATRIZ CUTANEA</t>
  </si>
  <si>
    <t>N808</t>
  </si>
  <si>
    <t>OTRAS ENDOMETRIOSIS</t>
  </si>
  <si>
    <t>N809</t>
  </si>
  <si>
    <t>ENDOMETRIOSIS, NO ESPECIFICADA</t>
  </si>
  <si>
    <t>N810</t>
  </si>
  <si>
    <t>URETROCELE FEMENINO</t>
  </si>
  <si>
    <t>N811</t>
  </si>
  <si>
    <t>CISTOCELE</t>
  </si>
  <si>
    <t>N812</t>
  </si>
  <si>
    <t>N813</t>
  </si>
  <si>
    <t>PROLAPSO UTEROVAGINAL COMPLETO</t>
  </si>
  <si>
    <t>N814</t>
  </si>
  <si>
    <t>PROLAPSO UTEROVAGINAL, SIN OTRA ESPECIFICACION</t>
  </si>
  <si>
    <t>N815</t>
  </si>
  <si>
    <t>ENTEROCELE VAGINAL</t>
  </si>
  <si>
    <t>N816</t>
  </si>
  <si>
    <t>RECTOCELE</t>
  </si>
  <si>
    <t>N818</t>
  </si>
  <si>
    <t>OTROS PROLAPSOS GENITALES FEMENINOS</t>
  </si>
  <si>
    <t>N819</t>
  </si>
  <si>
    <t>PROLAPSO GENITAL FEMENINO, NO ESPECIFICADO</t>
  </si>
  <si>
    <t>N820</t>
  </si>
  <si>
    <t>FISTULA VESICOVAGINAL</t>
  </si>
  <si>
    <t>N821</t>
  </si>
  <si>
    <t>OTRAS FISTULAS DE LAS VIAS GENITOURINARIAS FEMENINAS</t>
  </si>
  <si>
    <t>N822</t>
  </si>
  <si>
    <t>FISTULA DE LA VAGINA AL INTESTINO DELGADO</t>
  </si>
  <si>
    <t>N823</t>
  </si>
  <si>
    <t>FISTULA DE LA VAGINA AL INTESTINO GRUESO</t>
  </si>
  <si>
    <t>N824</t>
  </si>
  <si>
    <t>OTRAS FISTULAS DEL TRACTO INTESTINAL GENITAL FEMENINO</t>
  </si>
  <si>
    <t>N825</t>
  </si>
  <si>
    <t>FISTULA DEL TRACTO GENITAL FEMENINO A LA PIEL</t>
  </si>
  <si>
    <t>N828</t>
  </si>
  <si>
    <t>OTRAS FISTULAS DEL TRACTO GENITAL FEMENINO</t>
  </si>
  <si>
    <t>N829</t>
  </si>
  <si>
    <t>FISTULA DEL TRACTO GENITAL FEMENINO, SIN OTRA ESPECIFICACION</t>
  </si>
  <si>
    <t>N830</t>
  </si>
  <si>
    <t>N831</t>
  </si>
  <si>
    <t>QUISTE DEL CUERPO AMARILLO</t>
  </si>
  <si>
    <t>N832</t>
  </si>
  <si>
    <t>OTROS QUISTES OVARICOS Y LOS NO ESPECIFICADOS</t>
  </si>
  <si>
    <t>N833</t>
  </si>
  <si>
    <t>ATROFIA ADQUIRIDA DEL OVARIO Y DE LA TROMPA FALOPIO</t>
  </si>
  <si>
    <t>N834</t>
  </si>
  <si>
    <t>PROLAPSO Y HERNIA DEL OVARIO Y DE LA TROMPA DE FALOPIO</t>
  </si>
  <si>
    <t>N835</t>
  </si>
  <si>
    <t>TORSION DE OVARIO, PEDICULO DE OVARIO Y TROMPA DE FALOPIO</t>
  </si>
  <si>
    <t>N836</t>
  </si>
  <si>
    <t>HEMATOSALPINX</t>
  </si>
  <si>
    <t>N837</t>
  </si>
  <si>
    <t>N838</t>
  </si>
  <si>
    <t>OTROS TRASTORNOS NO INFLAMATORIOS  DEL OVARIO, DE LA TROMPA DE FALOPIO Y DEL LIGAMENTO ANCHO</t>
  </si>
  <si>
    <t>N839</t>
  </si>
  <si>
    <t>ENFERMEDAD NO INFLAMATORIA DEL OVARIO, DE LA TROMPA DE FALOPIO Y DEL LIGAMENTO ANCHO, NO ESPECIFICADA</t>
  </si>
  <si>
    <t>N840</t>
  </si>
  <si>
    <t>POLIPO DEL CUERPO DEL UTERO</t>
  </si>
  <si>
    <t>N841</t>
  </si>
  <si>
    <t>POLIPO  DEL CUELLO DEL UTERO</t>
  </si>
  <si>
    <t>N842</t>
  </si>
  <si>
    <t>POLIPO DE LA VAGINA</t>
  </si>
  <si>
    <t>N843</t>
  </si>
  <si>
    <t>POLIPO DE LA VULVA</t>
  </si>
  <si>
    <t>N848</t>
  </si>
  <si>
    <t>POLIPO DE OTRAS PARTES DEL TRACTO GENITAL FEMENINO</t>
  </si>
  <si>
    <t>N849</t>
  </si>
  <si>
    <t>POLIPO DEL TRACTO GENITAL FEMENINO, NO ESPECIFICADO</t>
  </si>
  <si>
    <t>N850</t>
  </si>
  <si>
    <t>HIPERPLASIA DE GLANDULA DEL ENDOMETRIO</t>
  </si>
  <si>
    <t>N851</t>
  </si>
  <si>
    <t>HIPERPLASIA ADENOMATOSA  DEL ENDOMETRIO</t>
  </si>
  <si>
    <t>N852</t>
  </si>
  <si>
    <t>HIPERTROFIA DEL UTERO</t>
  </si>
  <si>
    <t>N853</t>
  </si>
  <si>
    <t>SUBINVOLUCION DEL UTERO</t>
  </si>
  <si>
    <t>N854</t>
  </si>
  <si>
    <t>MALA POSICION DEL UTERO</t>
  </si>
  <si>
    <t>N855</t>
  </si>
  <si>
    <t>INVERSION DEL UTERO</t>
  </si>
  <si>
    <t>N856</t>
  </si>
  <si>
    <t>SINEQUIAS INTRAUTERINAS</t>
  </si>
  <si>
    <t>N857</t>
  </si>
  <si>
    <t>HEMATOMETRA</t>
  </si>
  <si>
    <t>N858</t>
  </si>
  <si>
    <t>OTROS TRASTORNOS NO INFLAMATORIOS ESPECIFICADOS DEL UTERO</t>
  </si>
  <si>
    <t>N859</t>
  </si>
  <si>
    <t>TRASTORNO NO INFLAMATORIO DEL UTERO, NO ESPECIFICADO</t>
  </si>
  <si>
    <t>N86</t>
  </si>
  <si>
    <t>EROSION Y ECTROPION DEL CUELLO  DEL UTERO</t>
  </si>
  <si>
    <t>N870</t>
  </si>
  <si>
    <t>DISPLASIA CERVICAL  LEVE</t>
  </si>
  <si>
    <t>N871</t>
  </si>
  <si>
    <t>DISPLASIA CERVICAL MODERADA</t>
  </si>
  <si>
    <t>N872</t>
  </si>
  <si>
    <t>DISPLASIA CERVICAL SEVERA, NO CLASIFICADA EN OTRA PARTE</t>
  </si>
  <si>
    <t>N879</t>
  </si>
  <si>
    <t>DISPLASIA DEL CUELLO DEL UTERO, NO ESPECIFICADA</t>
  </si>
  <si>
    <t>N880</t>
  </si>
  <si>
    <t>LEUCOPLASIA   DEL CUELLO DEL UTERO</t>
  </si>
  <si>
    <t>N881</t>
  </si>
  <si>
    <t>LACERACION ANTIGUA  DEL CUELLO DEL UTERO</t>
  </si>
  <si>
    <t>N882</t>
  </si>
  <si>
    <t>ESTRECHEZ Y ESTENOSIS DEL CUELLO DEL UTERO</t>
  </si>
  <si>
    <t>N883</t>
  </si>
  <si>
    <t>INCOMPETENCIA DEL CUELLO DEL UTERO</t>
  </si>
  <si>
    <t>N884</t>
  </si>
  <si>
    <t>ELONGACION HIPERTROFICA DEL CUELLO DEL UTERO</t>
  </si>
  <si>
    <t>N888</t>
  </si>
  <si>
    <t>OTROS TRASTORNOS NO INFLAMATORIOS ESPECIFICADOS DEL CUELLO DEL UTERO</t>
  </si>
  <si>
    <t>N889</t>
  </si>
  <si>
    <t>TRASTORNO NO INFLAMATORIO DEL CUELLO DEL UTERO, NO ESPECIFICADO</t>
  </si>
  <si>
    <t>N890</t>
  </si>
  <si>
    <t>DISPLASIA VAGINAL LEVE</t>
  </si>
  <si>
    <t>N891</t>
  </si>
  <si>
    <t>DISPLASIA VAGINAL MODERADA</t>
  </si>
  <si>
    <t>N892</t>
  </si>
  <si>
    <t>DISPLASIA VAGINAL SEVERA, NO CLASIFICADA EN OTRA PARTE</t>
  </si>
  <si>
    <t>N893</t>
  </si>
  <si>
    <t>DISPLASIA DE LA VAGINA, NO ESPECIFICADA</t>
  </si>
  <si>
    <t>N894</t>
  </si>
  <si>
    <t>N895</t>
  </si>
  <si>
    <t>ESTRECHEZ Y ATRESIA DE LA VAGINA</t>
  </si>
  <si>
    <t>N896</t>
  </si>
  <si>
    <t>ANILLO DE HIMEN ESTRECHO</t>
  </si>
  <si>
    <t>N897</t>
  </si>
  <si>
    <t>HEMATOCOLPOS</t>
  </si>
  <si>
    <t>N898</t>
  </si>
  <si>
    <t>OTROS TRASTORNOS ESPECIFICADOS NO INFLAMATORIOS DE LA VAGINA</t>
  </si>
  <si>
    <t>N899</t>
  </si>
  <si>
    <t>TRASTORNO NO INFLAMATORIO DE LA VAGINA, NO ESPECIFICADO</t>
  </si>
  <si>
    <t>N900</t>
  </si>
  <si>
    <t>DISPLASIA VULVAR LEVE</t>
  </si>
  <si>
    <t>N901</t>
  </si>
  <si>
    <t>DISPLASIA VULVAR MODERADA</t>
  </si>
  <si>
    <t>N902</t>
  </si>
  <si>
    <t>DISPLASIA  VULVAR SEVERA, NO CLASIFICADA EN OTRA PARTE</t>
  </si>
  <si>
    <t>N903</t>
  </si>
  <si>
    <t>DISPLASIA DE LA VULVA, NO ESPECIFICADA</t>
  </si>
  <si>
    <t>N904</t>
  </si>
  <si>
    <t>LEUCOPLASIA DE LA VULVA</t>
  </si>
  <si>
    <t>N905</t>
  </si>
  <si>
    <t>N906</t>
  </si>
  <si>
    <t>HIPERTROFIA DE LA VULVA</t>
  </si>
  <si>
    <t>N907</t>
  </si>
  <si>
    <t>QUISTE DE LA VULVA</t>
  </si>
  <si>
    <t>N908</t>
  </si>
  <si>
    <t>OTROS TRASTORNOS NO INFLAMATORIOS ESPECIFICADOS DE LA VULVA Y DEL PERINEO</t>
  </si>
  <si>
    <t>N909</t>
  </si>
  <si>
    <t>TRASTORNO NO INFLAMATORIO DE LA VULVA Y DEL PERINEO, NO ESPECIFICADO</t>
  </si>
  <si>
    <t>N910</t>
  </si>
  <si>
    <t>AMENORREA PRIMARIA</t>
  </si>
  <si>
    <t>N911</t>
  </si>
  <si>
    <t>AMENORREA SECUNDARIA</t>
  </si>
  <si>
    <t>N912</t>
  </si>
  <si>
    <t>AMENORREA, SIN OTRA ESPECIFICACION</t>
  </si>
  <si>
    <t>N913</t>
  </si>
  <si>
    <t>OLIGOMENORREA PRIMARIA</t>
  </si>
  <si>
    <t>N914</t>
  </si>
  <si>
    <t>OLIGOMENORREA SECUNDARIA</t>
  </si>
  <si>
    <t>N915</t>
  </si>
  <si>
    <t>OLIGOMENORREA NO ESPECIFICADA</t>
  </si>
  <si>
    <t>N920</t>
  </si>
  <si>
    <t>MENSTRUACION EXCESIVA Y FRECUENTE CON CICLO REGULAR</t>
  </si>
  <si>
    <t>N921</t>
  </si>
  <si>
    <t>MENSTRUACION EXCESIVA Y FRECUENTE CON CICLO IRREGULAR</t>
  </si>
  <si>
    <t>N922</t>
  </si>
  <si>
    <t>MENSTRUACION EXCESIVA EN LA PUBERTAD</t>
  </si>
  <si>
    <t>N923</t>
  </si>
  <si>
    <t>HEMORRAGIA POR OVULACION</t>
  </si>
  <si>
    <t>N924</t>
  </si>
  <si>
    <t>HEMORRAGIA EXCESIVA EN PERIODO PREMENOPAUSICO</t>
  </si>
  <si>
    <t>N925</t>
  </si>
  <si>
    <t>OTRAS MENSTRUACIONES IRREGULARES ESPECIFICADAS</t>
  </si>
  <si>
    <t>N926</t>
  </si>
  <si>
    <t>MENSTRUACION IRREGULAR,  NO ESPECIFICADA</t>
  </si>
  <si>
    <t>N930</t>
  </si>
  <si>
    <t>HEMORRAGIA POSTCOITO Y POSTCONTACTO</t>
  </si>
  <si>
    <t>N938</t>
  </si>
  <si>
    <t>OTRAS HEMORRAGIAS UTERINAS O VAGINALES ANORMALES ESPECIFICADAS</t>
  </si>
  <si>
    <t>N939</t>
  </si>
  <si>
    <t>HEMORRAGIA VAGINAL Y UTERINA ANORMAL, NO ESPECIFICADA</t>
  </si>
  <si>
    <t>N940</t>
  </si>
  <si>
    <t>N941</t>
  </si>
  <si>
    <t>N942</t>
  </si>
  <si>
    <t>N943</t>
  </si>
  <si>
    <t>SINDROME DE TENSION PREMENSTRUAL</t>
  </si>
  <si>
    <t>N944</t>
  </si>
  <si>
    <t>DISMENORREA PRIMARIA</t>
  </si>
  <si>
    <t>N945</t>
  </si>
  <si>
    <t>DISMENORREA SECUNDARIA</t>
  </si>
  <si>
    <t>N946</t>
  </si>
  <si>
    <t>DISMENORREA,  NO ESPECIFICADA</t>
  </si>
  <si>
    <t>N948</t>
  </si>
  <si>
    <t>OTRAS AFECCIONES ESPECIFICADAS ASOCIADAS CON LOS ORGANOS GENITALES FEMENINOS Y EL CICLO MENSTRUAL</t>
  </si>
  <si>
    <t>N949</t>
  </si>
  <si>
    <t>AFECCIONES NO ESPECIFICADAS ASOCIADAS CON LOS ORGANOS GENITALES FEMENINOS Y EL CICLO MENSTRUAL</t>
  </si>
  <si>
    <t>N950</t>
  </si>
  <si>
    <t>HEMORRAGIA POSTMENOPAUSICA</t>
  </si>
  <si>
    <t>N951</t>
  </si>
  <si>
    <t>ESTADOS MENOPAUSICOS Y CLIMATERICOS FEMENINOS</t>
  </si>
  <si>
    <t>N952</t>
  </si>
  <si>
    <t>VAGINITIS ATROFICA POSTMENOPAUSICA</t>
  </si>
  <si>
    <t>N953</t>
  </si>
  <si>
    <t>ESTADOS ASOCIADOS CON MENOPAUSIA ARTIFICIAL</t>
  </si>
  <si>
    <t>N958</t>
  </si>
  <si>
    <t>OTROS TRASTORNOS MENOPAUSICOS Y PERIMENOPAUSICOS ESPECIFICADOS</t>
  </si>
  <si>
    <t>N959</t>
  </si>
  <si>
    <t>TRASTORNO MENOPAUSICO Y PERIMENOPAUSICO, NO ESPECIFICADO</t>
  </si>
  <si>
    <t>N96</t>
  </si>
  <si>
    <t>N970</t>
  </si>
  <si>
    <t>INFERTILIDAD FEMENINA ASOCIADA CON FALTA DE OVULACION</t>
  </si>
  <si>
    <t>N971</t>
  </si>
  <si>
    <t>INFERTILIDAD FEMENINA DE ORIGEN TUBARICO</t>
  </si>
  <si>
    <t>N972</t>
  </si>
  <si>
    <t>INFERTILIDAD FEMENINA DE ORIGEN UTERINO</t>
  </si>
  <si>
    <t>N973</t>
  </si>
  <si>
    <t>INFERTILIDAD FEMENINA DE ORIGEN  CERVICAL</t>
  </si>
  <si>
    <t>N974</t>
  </si>
  <si>
    <t>INFERTILIDAD FEMENINA ASOCIADA CON FACTORES MASCULINOS</t>
  </si>
  <si>
    <t>N978</t>
  </si>
  <si>
    <t>INFERTILIDAD FEMENINA DE OTRO ORIGEN</t>
  </si>
  <si>
    <t>N979</t>
  </si>
  <si>
    <t>INFERTILIDAD FEMENINA, NO ESPECIFICADA</t>
  </si>
  <si>
    <t>N980</t>
  </si>
  <si>
    <t>INFECCION  ASOCIADA CON INSEMINACION ARTIFICIAL</t>
  </si>
  <si>
    <t>N981</t>
  </si>
  <si>
    <t>HIPERESTIMULACION DE OVARIOS</t>
  </si>
  <si>
    <t>N982</t>
  </si>
  <si>
    <t>COMPLICACIONES  EN EL INTENTO DE  INTRODUCCION DEL HUEVO FECUNDADO EN LA FERTILIZACION EN VITRO</t>
  </si>
  <si>
    <t>N983</t>
  </si>
  <si>
    <t>COMPLICACIONES EN EL INTENTO INTRODUCCION DEL EMBRION EN LA TRANSFERENCIA DE EMBRIONES</t>
  </si>
  <si>
    <t>N988</t>
  </si>
  <si>
    <t>OTRAS COMPLICACIONES ASOCIADAS CON LA FECUNDACION  ARTIFICIAL</t>
  </si>
  <si>
    <t>N989</t>
  </si>
  <si>
    <t>COMPLICACION  NO ESPECIFICADA  ASOCIADA CON LA FECUNDACION ARTIFICIAL</t>
  </si>
  <si>
    <t>N990</t>
  </si>
  <si>
    <t>INSUFICIENCIA RENAL  CONSECUTIVA A PROCEDIMIENTOS</t>
  </si>
  <si>
    <t>N991</t>
  </si>
  <si>
    <t>ESTRECHEZ URETRAL CONSECUTIVA A PROCEDIMIENTOS</t>
  </si>
  <si>
    <t>N992</t>
  </si>
  <si>
    <t>ADHERENCIAS POSTOPERATORIAS DE LA VAGINA</t>
  </si>
  <si>
    <t>N993</t>
  </si>
  <si>
    <t>PROLAPSO DE LA CUPULA VAGINAL DESPUES DE HISTERECTOMIA</t>
  </si>
  <si>
    <t>N994</t>
  </si>
  <si>
    <t>ADHERENCIAS PERITONEALES PELVICAS CONSECUTIVAS A PROCEDIMIENTOS</t>
  </si>
  <si>
    <t>N995</t>
  </si>
  <si>
    <t>MAL FUNCIONAMIENTO DE ESTOMA EXTERNO DE VIAS URINARIAS</t>
  </si>
  <si>
    <t>N998</t>
  </si>
  <si>
    <t>OTROS TRASTORNOS DEL SISTEMA GENITOURINARIO CONSECUTIVOS A PROCEDIMIENTOS</t>
  </si>
  <si>
    <t>N999</t>
  </si>
  <si>
    <t>TRASTORNO NO ESPECIFICADO DEL SISTEMA GENITOURINARIO CONSECUTIVO A PROCEDIMIENTOS</t>
  </si>
  <si>
    <t>OP01</t>
  </si>
  <si>
    <t>LICENCIA DE PATERNIDAD</t>
  </si>
  <si>
    <t>O000</t>
  </si>
  <si>
    <t>O001</t>
  </si>
  <si>
    <t>EMBARAZO TUBARICO</t>
  </si>
  <si>
    <t>O002</t>
  </si>
  <si>
    <t>EMBARAZO OVARICO</t>
  </si>
  <si>
    <t>O008</t>
  </si>
  <si>
    <t>OTROS EMBARAZOS ECTOPICOS</t>
  </si>
  <si>
    <t>O009</t>
  </si>
  <si>
    <t>EMBARAZO ECTOPICO, NO ESPECIFICADO</t>
  </si>
  <si>
    <t>O010</t>
  </si>
  <si>
    <t>MOLA HIDATIFORME CLASICA</t>
  </si>
  <si>
    <t>O011</t>
  </si>
  <si>
    <t>MOLA HIDATIFORME, INCOMPLETA O PARCIAL</t>
  </si>
  <si>
    <t>O019</t>
  </si>
  <si>
    <t>MOLA HIDATIFORME, NO ESPECIFICADA</t>
  </si>
  <si>
    <t>O020</t>
  </si>
  <si>
    <t>DETENCION DEL DESARROLLO DEL HUEVO Y MOLA NO HIDATIFORME</t>
  </si>
  <si>
    <t>O021</t>
  </si>
  <si>
    <t>O028</t>
  </si>
  <si>
    <t>OTROS PRODUCTOS ANORMALES ESPECIFICADOS DE LA CONCEPCION</t>
  </si>
  <si>
    <t>O029</t>
  </si>
  <si>
    <t>PRODUCTO ANORMAL DE LA CONCEPCION, NO ESPECIFICADO</t>
  </si>
  <si>
    <t>O030</t>
  </si>
  <si>
    <t>ABORTO ESPONTANEO: INCOMPLETO, COMPLICADO CON INFECCIÓN GENITAL Y PELVIANA</t>
  </si>
  <si>
    <t>O031</t>
  </si>
  <si>
    <t>ABORTO ESPONTANEO: INCOMPLETO, COMPLICADO POR HEMORRAGIA EXCESIVA O TARDIA</t>
  </si>
  <si>
    <t>O032</t>
  </si>
  <si>
    <t>ABORTO ESPONTANEO: INCOMPLETO, COMPLICADO POR EMBOLIA</t>
  </si>
  <si>
    <t>O033</t>
  </si>
  <si>
    <t>ABORTO ESPONTANEO: INCOMPLETO, CON OTRAS COMPLICACIONES ESPECIFICADAS Y LAS NO ESPECIFICADAS</t>
  </si>
  <si>
    <t>O034</t>
  </si>
  <si>
    <t>ABORTO ESPONTANEO: INCOMPLETO, SIN COMPLICACION</t>
  </si>
  <si>
    <t>O035</t>
  </si>
  <si>
    <t>ABORTO ESPONTANEO: COMPLETO O NO ESPECIFICADO, COMPLICADO CON INFECCION GENITAL Y PELVIANA</t>
  </si>
  <si>
    <t>O036</t>
  </si>
  <si>
    <t>ABORTO ESPONTANEO: COMPLETO O NO ESPECIFICADO, COMPLICADO POR HEMORRAGIA EXCESIVA O TARDIA</t>
  </si>
  <si>
    <t>O037</t>
  </si>
  <si>
    <t>ABORTO ESPONTANEO: COMPLETO O NO ESPECIFICADO, COMPLICADO POR EMBOLIA</t>
  </si>
  <si>
    <t>O038</t>
  </si>
  <si>
    <t>ABORTO ESPONTANEO: COMPLETO O NO ESPECIFICADO, CON OTRAS COMPLICACIONES ESPECIFICADAS Y LAS NO ESPECIFICADAS</t>
  </si>
  <si>
    <t>O039</t>
  </si>
  <si>
    <t>ABORTO ESPONTANEO: COMPLETO O NO ESPECIFICADO, SIN COMPLICACION</t>
  </si>
  <si>
    <t>O040</t>
  </si>
  <si>
    <t>ABORTO MEDICO: INCOMPLETO, COMPLICADO CON INFECCIÓN GENITAL Y PELVIANA</t>
  </si>
  <si>
    <t>O041</t>
  </si>
  <si>
    <t>ABORTO MEDICO: INCOMPLETO, COMPLICADO POR HEMORRAGIA EXCESIVA O TARDIA</t>
  </si>
  <si>
    <t>O042</t>
  </si>
  <si>
    <t>ABORTO MEDICO: INCOMPLETO, COMPLICADO POR EMBOLIA</t>
  </si>
  <si>
    <t>O043</t>
  </si>
  <si>
    <t>ABORTO MEDICO: INCOMPLETO, CON OTRAS COMPLICACIONES ESPECIFICADAS Y LAS NO ESPECIFICADAS</t>
  </si>
  <si>
    <t>O044</t>
  </si>
  <si>
    <t>ABORTO MEDICO INCOMPLETO, SIN COMPLICACION</t>
  </si>
  <si>
    <t>O045</t>
  </si>
  <si>
    <t>ABORTO MEDICO: COMPLETO O NO ESPECIFICADO, COMPLICADO CON INFECCION GENITAL Y PELVIANA</t>
  </si>
  <si>
    <t>O046</t>
  </si>
  <si>
    <t>ABORTO MEDICO: COMPLETO O NO ESPECIFICADO, COMPLICADO POR HEMORRAGIA EXCESIVA O TARDIA</t>
  </si>
  <si>
    <t>O047</t>
  </si>
  <si>
    <t>ABORTO MEDICO: COMPLETO O NO ESPECIFICADO, COMPLICADO POR EMBOLIA</t>
  </si>
  <si>
    <t>O048</t>
  </si>
  <si>
    <t>ABORTO MEDICO: COMPLETO O NO ESPECIFICADO, CON OTRAS COMPLICACIONES ESPECIFICADAS Y LAS NO ESPECIFICADAS</t>
  </si>
  <si>
    <t>O049</t>
  </si>
  <si>
    <t>ABORTO MEDICO: COMPLETO O NO ESPECIFICADO, SIN COMPLICACION</t>
  </si>
  <si>
    <t>O050</t>
  </si>
  <si>
    <t>OTRO ABORTO: INCOMPLETO, COMPLICADO CON INFECCIÓN GENITAL Y PELVIANA</t>
  </si>
  <si>
    <t>O051</t>
  </si>
  <si>
    <t>OTRO ABORTO: INCOMPLETO, COMPLICADO POR HEMORRAGIA EXCESIVA O TARDIA</t>
  </si>
  <si>
    <t>O052</t>
  </si>
  <si>
    <t>OTRO ABORTO: INCOMPLETO, COMPLICADO POR EMBOLIA</t>
  </si>
  <si>
    <t>O053</t>
  </si>
  <si>
    <t>OTRO ABORTO: INCOMPLETO, CON OTRAS COMPLICACIONES ESPECIFICADAS Y LAS NO ESPECIFICADAS</t>
  </si>
  <si>
    <t>O054</t>
  </si>
  <si>
    <t>OTRO ABORTO: INCOMPLETO, SIN COMPLICACION</t>
  </si>
  <si>
    <t>O055</t>
  </si>
  <si>
    <t>OTRO ABORTO: COMPLETO O NO ESPECIFICADO, COMPLICADO CON INFECCION GENITAL Y PELVIANA</t>
  </si>
  <si>
    <t>O056</t>
  </si>
  <si>
    <t>OTRO ABORTO: COMPLETO O NO ESPECIFICADO, COMPLICADO POR HEMORRAGIA EXCESIVA O TARDIA</t>
  </si>
  <si>
    <t>O057</t>
  </si>
  <si>
    <t>OTRO ABORTO: COMPLETO O NO ESPECIFICADO, COMPLICADO POR EMBOLIA</t>
  </si>
  <si>
    <t>O058</t>
  </si>
  <si>
    <t>OTRO ABORTO: COMPLETO O NO ESPECIFICADO, CON OTRAS COMPLICACIONES ESPECIFICADAS Y LAS NO ESPECIFICADAS</t>
  </si>
  <si>
    <t>O059</t>
  </si>
  <si>
    <t>OTRO ABORTO: COMPLETO O NO ESPECIFICADO, SIN COMPLICACION</t>
  </si>
  <si>
    <t>O060</t>
  </si>
  <si>
    <t>ABORTO NO ESPECIFICADO: INCOMPLETO, COMPLICADO CON INFECCIÓN GENITAL Y PELVIANA</t>
  </si>
  <si>
    <t>O061</t>
  </si>
  <si>
    <t>ABORTO NO ESPECIFICADO: INCOMPLETO, COMPLICADO POR HEMORRAGIA EXCESIVA O TARDIA</t>
  </si>
  <si>
    <t>O062</t>
  </si>
  <si>
    <t>ABORTO NO ESPECIFICADO: INCOMPLETO, COMPLICADO POR EMBOLIA</t>
  </si>
  <si>
    <t>O063</t>
  </si>
  <si>
    <t>ABORTO NO ESPECIFICADO: INCOMPLETO, CON OTRAS COMPLICACIONES ESPECIFICADAS Y LAS NO ESPECIFICADAS</t>
  </si>
  <si>
    <t>O064</t>
  </si>
  <si>
    <t>ABORTO NO ESPECIFICADO: INCOMPLETO, SIN COMPLICACION</t>
  </si>
  <si>
    <t>O065</t>
  </si>
  <si>
    <t>ABORTO NO ESPECIFICADO: COMPLETO O NO ESPECIFICADO, COMPLICADO CON INFECCION GENITAL Y PELVIANA</t>
  </si>
  <si>
    <t>O066</t>
  </si>
  <si>
    <t>ABORTO NO ESPECIFICADO: COMPLETO O NO ESPECIFICADO, COMPLICADO POR HEMORRAGIA EXCESIVA O TARDIA</t>
  </si>
  <si>
    <t>O067</t>
  </si>
  <si>
    <t>ABORTO NO ESPECIFICADO: COMPLETO O NO ESPECIFICADO, COMPLICADO POR EMBOLIA</t>
  </si>
  <si>
    <t>O068</t>
  </si>
  <si>
    <t>ABORTO NO ESPECIFICADO: COMPLETO O NO ESPECIFICADO, CON OTRAS COMPLICACIONES ESPECIFICADAS Y LAS NO ESPECIFICADAS</t>
  </si>
  <si>
    <t>O069</t>
  </si>
  <si>
    <t>ABORTO NO ESPECIFICADO: COMPLETO O NO ESPECIFICADO, SIN COMPLICACION</t>
  </si>
  <si>
    <t>O070</t>
  </si>
  <si>
    <t>FALLA DE LA INDUCCION MEDICA DEL ABORTO, COMPLICADO CON INFECCIÓN GENITAL Y PELVIANA</t>
  </si>
  <si>
    <t>O071</t>
  </si>
  <si>
    <t>FALLA DE LA INDUCCION MEDICA DEL ABORTO, COMPLICADO POR HEMORRAGIA EXCESIVA O TARDIA</t>
  </si>
  <si>
    <t>O072</t>
  </si>
  <si>
    <t>FALLA DE LA INDUCCION MEDICA DEL ABORTO,  COMPLICADO POR EMBOLIA</t>
  </si>
  <si>
    <t>O073</t>
  </si>
  <si>
    <t>FALLA DE LA INDUCCION MEDICA DEL ABORTO, CON OTRAS COMPLICACIONES ESPECIFICADAS Y LAS NO ESPECIFICADAS</t>
  </si>
  <si>
    <t>O074</t>
  </si>
  <si>
    <t>FALLA DE LA INDUCCION MEDICA DEL ABORTO, SIN COMPLICACION</t>
  </si>
  <si>
    <t>O075</t>
  </si>
  <si>
    <t>OTROS INTENTOS FALLIDOS DE ABORTO Y LOS NO ESPECIFICADOS, COMPLICADOS POR INFECCION GENITAL Y PELVIANA</t>
  </si>
  <si>
    <t>O076</t>
  </si>
  <si>
    <t>OTROS INTENTOS FALLIDOS DE ABORTO Y LOS NO ESPECIFICADOS, COMPLICADOS POR HEMORRAGIA EXCESIVA O TARDIA</t>
  </si>
  <si>
    <t>O077</t>
  </si>
  <si>
    <t>OTROS INTENTOS FALLIDOS DE ABORTO Y LOS NO ESPECIFICADOS, COMPLICADOS POR EMBOLIA</t>
  </si>
  <si>
    <t>O078</t>
  </si>
  <si>
    <t>OTROS INTENTOS FALLIDOS DE ABORTO Y LOS NO ESPECIFICADOS, CON OTRAS COMPLICACIONES ESPECIFICADAS Y LAS NO ESPECIFICADAS</t>
  </si>
  <si>
    <t>O079</t>
  </si>
  <si>
    <t>OTROS INTENTOS FALLIDOS DE ABORTO Y LOS NO ESPECIFICADOS, SIN COMPLICACION</t>
  </si>
  <si>
    <t>O080</t>
  </si>
  <si>
    <t>INFECCION GENITAL Y PELVIANA CONSECUTIVA AL ABORTO, AL EMBARAZO ECTOPICO Y AL EMBARAZO MOLAR</t>
  </si>
  <si>
    <t>O081</t>
  </si>
  <si>
    <t>HEMORRAGIA EXCESIVA O TARDIA CONSECUTIVA AL ABORTO, AL EMBARAZO ECTOPICO Y AL EMBARAZO MOLAR</t>
  </si>
  <si>
    <t>O082</t>
  </si>
  <si>
    <t>EMBOLIA CONSECUTIVA AL ABORTO, AL EMBARAZO ECTOPICO Y AL EMBARAZO MOLAR</t>
  </si>
  <si>
    <t>O083</t>
  </si>
  <si>
    <t>CHOQUE CONSECUTIVO AL ABORTO, AL EMBARAZO ECTOPICO Y AL EMBARAZO MOLAR</t>
  </si>
  <si>
    <t>O084</t>
  </si>
  <si>
    <t>INSUFICIENCIA RENAL CONSECUTIVA AL ABORTO, AL EMBARAZO ECTOPICO Y AL EMBARAZO MOLAR</t>
  </si>
  <si>
    <t>O085</t>
  </si>
  <si>
    <t>TRASTORNO METABOLICO CONSECUTIVO AL ABORTO, AL EMBARAZO ECTOPICO Y AL EMBARAZO MOLAR</t>
  </si>
  <si>
    <t>O086</t>
  </si>
  <si>
    <t>LESION DE ORGANOS O TEJIDOS DE LA PELVIS CONSECUTIVO AL ABORTO, AL EMBARAZO ECTOPICO Y AL EMBARAZO MOLAR</t>
  </si>
  <si>
    <t>O087</t>
  </si>
  <si>
    <t>OTRAS COMPLICACIONES VENOSAS CONSECUTIVA AL ABORTO, AL EMBARAZO ECTOPICO Y AL EMBARAZO MOLAR</t>
  </si>
  <si>
    <t>O088</t>
  </si>
  <si>
    <t>OTRAS COMPLICACIONES CONSECUTIVAS AL ABORTO, AL EMBARAZO ECTOPICO Y AL EMBARAZO MOLAR</t>
  </si>
  <si>
    <t>O089</t>
  </si>
  <si>
    <t>COMPLICACION NO ESPECIFICADA CONSECUTIVA AL ABORTO, AL EMBARAZO ECTOPICO Y AL EMBARAZO MOLAR</t>
  </si>
  <si>
    <t>O100</t>
  </si>
  <si>
    <t>HIPERTENSION ESENCIAL PREEXISTENTE QUE COMPLICA EL EMBARAZO, EL PARTO Y EL PUERPERIO</t>
  </si>
  <si>
    <t>O101</t>
  </si>
  <si>
    <t>ENFERMEDAD CARDIACA HIPERTENSIVA PREEXISTENTE QUE COMPLICA EL EMBARAZO, EL PARTO Y EL PUERPERIO</t>
  </si>
  <si>
    <t>O102</t>
  </si>
  <si>
    <t>ENFERMEDAD RENAL HIPERTENSIVA PREEXISTENTE QUE COMPLICA EL EMBARAZO, EL PARTO Y EL PUERPERIO</t>
  </si>
  <si>
    <t>O103</t>
  </si>
  <si>
    <t>ENFERMEDAD CARDIO-RENAL HIPERTENSIVA PREEXISTENTE QUE COMPLICA EL EMBARAZO, EL PARTO Y EL PUERPERIO</t>
  </si>
  <si>
    <t>O104</t>
  </si>
  <si>
    <t>HIPERTENSION SECUNDARIA PREEXISTENTE QUE COMPLICA EL EMBARAZO, EL PARTO Y EL PUERPERIO</t>
  </si>
  <si>
    <t>O109</t>
  </si>
  <si>
    <t>HIPERTENSION PREEXISTENTE NO ESPECIFICADA, QUE COMPLICA EL EMBARAZO, EL PARTO Y EL PUERPERIO</t>
  </si>
  <si>
    <t>O11</t>
  </si>
  <si>
    <t>TRASTORNOS HIPERTENSIVOS PREEXISTENTES, CON PROTEINURIA AGREGADA</t>
  </si>
  <si>
    <t>O120</t>
  </si>
  <si>
    <t>EDEMA GESTACIONAL</t>
  </si>
  <si>
    <t>O121</t>
  </si>
  <si>
    <t>PROTEINURIA GESTACIONAL</t>
  </si>
  <si>
    <t>O122</t>
  </si>
  <si>
    <t>EDEMA GESTACIONAL CON PROTEINURIA</t>
  </si>
  <si>
    <t>O13</t>
  </si>
  <si>
    <t>HIPERTENSION GESTACIONAL (INDUCIDA POR EL EMBARAZO) SIN PROTEINURIA SIGNIFICATIVA</t>
  </si>
  <si>
    <t>O140</t>
  </si>
  <si>
    <t>PREECLAMPSIA MODERADA</t>
  </si>
  <si>
    <t>O141</t>
  </si>
  <si>
    <t>PREECLAMPSIA SEVERA</t>
  </si>
  <si>
    <t>O149</t>
  </si>
  <si>
    <t>PREECLAMPSIA, NO ESPECIFICADA</t>
  </si>
  <si>
    <t>O150</t>
  </si>
  <si>
    <t>PREECLAMPSIA EN EL EMBARAZO</t>
  </si>
  <si>
    <t>O151</t>
  </si>
  <si>
    <t>PREECLAMPSIA DURANTE EL TRABAJO DE PARTO</t>
  </si>
  <si>
    <t>O152</t>
  </si>
  <si>
    <t>PREECLAMPSIA EN EL PUERPERIO</t>
  </si>
  <si>
    <t>O159</t>
  </si>
  <si>
    <t>PREECLAMPSIA, EN PERIODO NO ESPECIFICADO</t>
  </si>
  <si>
    <t>O16</t>
  </si>
  <si>
    <t>HIPERTENSION MATERNA, NO ESPECIFICADA</t>
  </si>
  <si>
    <t>O200</t>
  </si>
  <si>
    <t>O208</t>
  </si>
  <si>
    <t>OTRAS HEMORRAGIAS  PRECOCES DEL EMBARAZO</t>
  </si>
  <si>
    <t>O209</t>
  </si>
  <si>
    <t>HEMORRAGIA  PRECOZ DEL EMBARAZO, SIN OTRA ESPECIFICACION</t>
  </si>
  <si>
    <t>O210</t>
  </si>
  <si>
    <t>HIPEREMESIS GRAVIDICA LEVE</t>
  </si>
  <si>
    <t>O211</t>
  </si>
  <si>
    <t>HIPEREMESIS GRAVIDICA CON TRASTORNOS METABOLICOS</t>
  </si>
  <si>
    <t>O212</t>
  </si>
  <si>
    <t>HIPEREMESIS GRAVIDICA TARDIA</t>
  </si>
  <si>
    <t>O218</t>
  </si>
  <si>
    <t>OTROS VOMITOS QUE COMPLICAN EL EMBARAZO</t>
  </si>
  <si>
    <t>O219</t>
  </si>
  <si>
    <t>VOMITOS DEL EMBARAZO, NO ESPECIFICADO</t>
  </si>
  <si>
    <t>O220</t>
  </si>
  <si>
    <t>VENAS VARICOSAS DE LOS MIEMBROS INFERIORES EN EL  EMBARAZO</t>
  </si>
  <si>
    <t>O221</t>
  </si>
  <si>
    <t>VARICES GENITALES EN EL EMBARAZO</t>
  </si>
  <si>
    <t>O222</t>
  </si>
  <si>
    <t>TROMBOFLEBITIS EN EL EMBARAZO</t>
  </si>
  <si>
    <t>O223</t>
  </si>
  <si>
    <t>FLEBOTROMBOSIS PROFUNDA EN EL EMBARAZO</t>
  </si>
  <si>
    <t>O224</t>
  </si>
  <si>
    <t>HEMORROIDES EN EL EMBARAZO</t>
  </si>
  <si>
    <t>O225</t>
  </si>
  <si>
    <t>TROMBOSIS VENOSA CEREBRAL EN EL EMBARAZO</t>
  </si>
  <si>
    <t>O228</t>
  </si>
  <si>
    <t>OTRAS COMPLICACIONES VENOSAS EN EL EMBARAZO</t>
  </si>
  <si>
    <t>O229</t>
  </si>
  <si>
    <t>COMPLICACION VENOSA NO ESPECIFICADA EN EL EMBARAZO</t>
  </si>
  <si>
    <t>O230</t>
  </si>
  <si>
    <t>INFECCION DEL RIÑON EN EL EMBARAZO</t>
  </si>
  <si>
    <t>O231</t>
  </si>
  <si>
    <t>INFECCION DE LA VEJIGA URINARIA EN EL EMBARAZ0</t>
  </si>
  <si>
    <t>O232</t>
  </si>
  <si>
    <t>INFECCION DE LA URETRA EN EL EMBARAZO</t>
  </si>
  <si>
    <t>O233</t>
  </si>
  <si>
    <t>INFECCION DE OTRAS PARTES DE LAS VIAS URINARIAS EN EL EMBARAZO</t>
  </si>
  <si>
    <t>O234</t>
  </si>
  <si>
    <t>INFECCION NO ESPECIFICADA DE LAS VIAS URINARIAS EN EL EMBARAZO</t>
  </si>
  <si>
    <t>O235</t>
  </si>
  <si>
    <t>INFECCION GENITAL EN EL EMBARAZO</t>
  </si>
  <si>
    <t>O239</t>
  </si>
  <si>
    <t>OTRAS INFECCION Y LAS NO ESPECIFICADAS DE  LAS VIAS GENITOURINARIAS EN EL EMBARAZO</t>
  </si>
  <si>
    <t>O240</t>
  </si>
  <si>
    <t>DIABETES MELLITUS  PREEXISTENTE INSULINODEPENDIENTE, EN EL EMBARAZO</t>
  </si>
  <si>
    <t>O241</t>
  </si>
  <si>
    <t>DIABETES MELLITUS  PREEXISTENTE NO INSULINODEPENDIENTE, EN EL EMBARAZO</t>
  </si>
  <si>
    <t>O242</t>
  </si>
  <si>
    <t>DIABETES MELLITUS  PREEXISTENTE RELACIONADA CON DESNUTRICION, EN EL EMBARAZO</t>
  </si>
  <si>
    <t>O243</t>
  </si>
  <si>
    <t>DIABETES MELLITUS  PREEXISTENTE, SIN OTRA ESPECIFICACION, EN EL EMBARAZO</t>
  </si>
  <si>
    <t>O244</t>
  </si>
  <si>
    <t>DIABETES MELLITUS QUE SE  ORIGINA EN EL EMBARAZO</t>
  </si>
  <si>
    <t>DIABETES MELLITUS NO  ESPECIFICADA, EN EL EMBARAZO</t>
  </si>
  <si>
    <t>O25</t>
  </si>
  <si>
    <t>DESNUTRICION EN EL EMBARAZO</t>
  </si>
  <si>
    <t>O260</t>
  </si>
  <si>
    <t>AUMENTO EXCESIVO DE PESO EN EL EMBARAZO</t>
  </si>
  <si>
    <t>O261</t>
  </si>
  <si>
    <t>AUMENTO PEQUEÑO DE PESO EN EL EMBARAZO</t>
  </si>
  <si>
    <t>O262</t>
  </si>
  <si>
    <t>ATENCION DEL EMBARAZO EN UNA ABORTADORA HABITUAL</t>
  </si>
  <si>
    <t>O263</t>
  </si>
  <si>
    <t>RETENCION DE DISPOSITIVO ANTICONCEPTIVO INTRAUTERINO EN EL EMBARAZO</t>
  </si>
  <si>
    <t>O264</t>
  </si>
  <si>
    <t>HERPES GESTACIONAL</t>
  </si>
  <si>
    <t>O265</t>
  </si>
  <si>
    <t>SINDROME DE HIPOTENSION MATERNA</t>
  </si>
  <si>
    <t>O266</t>
  </si>
  <si>
    <t>TRASTORNO DEL HIGADO EN EL EMBARAZO, EL PARTO Y EL PUERPERIO</t>
  </si>
  <si>
    <t>O267</t>
  </si>
  <si>
    <t>SUBLUXACION DE LA SINFISIS (DEL PUBIS) EN EL EMBARAZO, EL PARTO Y EL PUERPERIO</t>
  </si>
  <si>
    <t>O268</t>
  </si>
  <si>
    <t>OTRAS COMPLICACIONES ESPECIFICADAS RELACIONADAS CON EL EMBARAZO</t>
  </si>
  <si>
    <t>O269</t>
  </si>
  <si>
    <t>COMPLICACION RELACIONADA CON EL EMBARAZO, NO ESPECIFICADA</t>
  </si>
  <si>
    <t>O280</t>
  </si>
  <si>
    <t>HALLAZGO HEMATOLOGICO ANORMAL EN EL EXAMEN PRENATAL DE LA  MADRE</t>
  </si>
  <si>
    <t>O281</t>
  </si>
  <si>
    <t>HALLAZGO BIOQUIMICO ANORMAL EN EL EXAMEN PRENATAL DE LA  MADRE</t>
  </si>
  <si>
    <t>O282</t>
  </si>
  <si>
    <t>HALLAZGO CITOLOGICO ANORMAL EN EL EXAMEN PRENATAL DE LA  MADRE</t>
  </si>
  <si>
    <t>O283</t>
  </si>
  <si>
    <t>HALLAZGO ULTRASONICO ANORMAL EN EL EXAMEN PRENATAL DE LA  MADRE</t>
  </si>
  <si>
    <t>O284</t>
  </si>
  <si>
    <t>HALLAZGO RADIOLOGICO ANORMAL EN EL EXAMEN PRENATAL DE LA  MADRE</t>
  </si>
  <si>
    <t>O285</t>
  </si>
  <si>
    <t>HALLAZGO CROMOSOMICO O GENETICO  ANORMAL EN EL EXAMEN PRENATAL DE LA  MADRE</t>
  </si>
  <si>
    <t>O288</t>
  </si>
  <si>
    <t>OTROS HALLAZGOS  ANORMALES EN EL EXAMEN PRENATAL DE LA  MADRE</t>
  </si>
  <si>
    <t>O289</t>
  </si>
  <si>
    <t>HALLAZGO ANORMAL NO ESPECIFICADO  EN EL EXAMEN PRENATAL DE LA  MADRE</t>
  </si>
  <si>
    <t>O290</t>
  </si>
  <si>
    <t>COMPLICACIONES PULMONARES DE LA ANESTESIA ADMINISTRADA DURANTE EL EMBARAZO</t>
  </si>
  <si>
    <t>O291</t>
  </si>
  <si>
    <t>COMPLICACIONES CARDIACAS DE LA ANESTESIA ADMINISTRADA DURANTE EL EMBARAZO</t>
  </si>
  <si>
    <t>O292</t>
  </si>
  <si>
    <t>COMPLICACIONES DEL SISTEMA NERVIOSO CENTRAL DEBIDAS A LA ANESTESIA ADMINISTRADA DURANTE EL EMBARAZO</t>
  </si>
  <si>
    <t>O293</t>
  </si>
  <si>
    <t>REACCION TOXICA A LA ANESTESIA  LOCAL ADMINISTRADA DURANTE EL EMBARAZO</t>
  </si>
  <si>
    <t>O294</t>
  </si>
  <si>
    <t>CEFALALGIA INDUCIDA POR LA ANESTESIA ESPINAL O EPIDURAL ADMINISTRADAS DURANTE EL EMBARAZO</t>
  </si>
  <si>
    <t>O295</t>
  </si>
  <si>
    <t>OTRAS COMPLICACIONES DE LA ANESTESIA ESPINAL O EPIDURAL ADMINISTRADAS DURANTE EL EMBARAZO</t>
  </si>
  <si>
    <t>O296</t>
  </si>
  <si>
    <t>FALLA O DIFICULTAD EN LA INTUBACION DURANTE EL EMBARAZO</t>
  </si>
  <si>
    <t>O298</t>
  </si>
  <si>
    <t>OTRAS COMPLICACIONES  DE LA ANESTESIA ADMINISTRADA DURANTE EL EMBARAZO</t>
  </si>
  <si>
    <t>O299</t>
  </si>
  <si>
    <t>COMPLICACION NO ESPECIFICADA DE LA ANESTESIA ADMINISTRADA DURANTE EL EMBARAZO</t>
  </si>
  <si>
    <t>O300</t>
  </si>
  <si>
    <t>O301</t>
  </si>
  <si>
    <t>O302</t>
  </si>
  <si>
    <t>EMBARAZO CUADRUPLE</t>
  </si>
  <si>
    <t>O308</t>
  </si>
  <si>
    <t>OTROS EMBARAZOS MULTIPLES</t>
  </si>
  <si>
    <t>O309</t>
  </si>
  <si>
    <t>EMBARAZO MULTIPLE, NO ESPECIFICADO</t>
  </si>
  <si>
    <t>O310</t>
  </si>
  <si>
    <t>FETO PAPIRACEO</t>
  </si>
  <si>
    <t>O311</t>
  </si>
  <si>
    <t>EMBARAZO QUE CONTINUA DESPUES DEL ABORTO DE UN FETO O MAS</t>
  </si>
  <si>
    <t>O312</t>
  </si>
  <si>
    <t>EMBARAZO QUE CONTINUA DESPUES DE LA MUERTE INTRAUTERINA DE UN FETO O MAS</t>
  </si>
  <si>
    <t>O318</t>
  </si>
  <si>
    <t>OTRAS  COMPLICACIONES ESPECIFICADAS DEL EMBARAZO</t>
  </si>
  <si>
    <t>O320</t>
  </si>
  <si>
    <t>ATENCION MATERNA POR POSICION FETAL INESTABLE</t>
  </si>
  <si>
    <t>O321</t>
  </si>
  <si>
    <t>ATENCION MATERNA POR PRESENTACION DE NALGAS</t>
  </si>
  <si>
    <t>O322</t>
  </si>
  <si>
    <t>ATENCION MATERNA POR POSICION FETAL OBLICUA O TRANSVERSA</t>
  </si>
  <si>
    <t>O323</t>
  </si>
  <si>
    <t>ATENCION MATERNA POR PRESENTACION DE CARA, DE FRENTE O DE MENTON</t>
  </si>
  <si>
    <t>O324</t>
  </si>
  <si>
    <t>ATENCION MATERNA POR CABEZA ALTA EN GESTACION A TERMINO</t>
  </si>
  <si>
    <t>O325</t>
  </si>
  <si>
    <t>ATENCION MATERNA POR EMBARAZO MULTIPLE CON PRESENTACION ANORMAL DE UN FETO O MAS</t>
  </si>
  <si>
    <t>O326</t>
  </si>
  <si>
    <t>ATENCION MATERNA POR PRESENTACION COMPUESTA</t>
  </si>
  <si>
    <t>O328</t>
  </si>
  <si>
    <t>ATENCION MATERNA POR OTRAS PRESENTACIONES ANORMALES DEL FETO</t>
  </si>
  <si>
    <t>O329</t>
  </si>
  <si>
    <t>ATENCION MATERNA POR PRESENTACION ANORMAL NO ESPECIFICADA DEL FETO</t>
  </si>
  <si>
    <t>O330</t>
  </si>
  <si>
    <t>ATENCION MATERNA POR  DESPROPORCION DEBIDA A DEFORMIDAD DE  LA PELVIS OSEA EN LA MADRE</t>
  </si>
  <si>
    <t>O331</t>
  </si>
  <si>
    <t>ATENCION MATERNA POR  DESPROPORCION DEBIDA A ESTRECHEZ GENERAL DE  LA PELVIS</t>
  </si>
  <si>
    <t>O332</t>
  </si>
  <si>
    <t>ATENCION MATERNA POR  DESPROPORCION DEBIDA A DISMINUCION DEL ESTRECHO SUPERIOR  DE  LA PELVIS</t>
  </si>
  <si>
    <t>O333</t>
  </si>
  <si>
    <t>ATENCION MATERNA POR  DESPROPORCION DEBIDA A DISMINUCION DEL ESTRECHO INFERIOR  DE  LA PELVIS</t>
  </si>
  <si>
    <t>O334</t>
  </si>
  <si>
    <t>ATENCION MATERNA POR  DESPROPORCION FETOPELVIANA DE ORIGEN MIXTO, MATERNO Y FETAL</t>
  </si>
  <si>
    <t>O335</t>
  </si>
  <si>
    <t>ATENCION MATERNA POR  DESPROPORCION DEBIDA A FETO DEMASIADO GRANDE</t>
  </si>
  <si>
    <t>O336</t>
  </si>
  <si>
    <t>ATENCION MATERNA POR  DESPROPORCION DEBIDA A FETO HIDROCEFALICO</t>
  </si>
  <si>
    <t>O337</t>
  </si>
  <si>
    <t>ATENCION MATERNA POR  DESPROPORCION DEBIDA A OTRA DEFORMIDAD FETAL</t>
  </si>
  <si>
    <t>O338</t>
  </si>
  <si>
    <t>ATENCION MATERNA POR  DESPROPORCION DE OTRO ORIGEN</t>
  </si>
  <si>
    <t>O339</t>
  </si>
  <si>
    <t>ATENCION MATERNA POR  DESPROPORCION DE ORIGEN NO ESPECIFICADO</t>
  </si>
  <si>
    <t>O340</t>
  </si>
  <si>
    <t>ATENCION MATERNA POR ANOMALIA CONGENITA DEL UTERO</t>
  </si>
  <si>
    <t>O341</t>
  </si>
  <si>
    <t>ATENCION MATERNA POR TUMOR DEL CUERPO DEL UTERO</t>
  </si>
  <si>
    <t>O342</t>
  </si>
  <si>
    <t>ATENCION MATERNA POR CICATRIZ UTERINA DEBIDA A CIRUGIA PREVIA</t>
  </si>
  <si>
    <t>O343</t>
  </si>
  <si>
    <t>ATENCION MATERNA POR INCOMPETENCIA DEL CUELLO UTERINO</t>
  </si>
  <si>
    <t>O344</t>
  </si>
  <si>
    <t>ATENCION MATERNA POR OTRA ANORMALIDAD DEL CUELLO UTERINO</t>
  </si>
  <si>
    <t>O345</t>
  </si>
  <si>
    <t>ATENCION MATERNA POR OTRAS ANORMALIDADES DEL UTERO GRAVIDO</t>
  </si>
  <si>
    <t>O346</t>
  </si>
  <si>
    <t>ATENCION MATERNA POR ANORMALIDAD DE LA VAGINA</t>
  </si>
  <si>
    <t>O347</t>
  </si>
  <si>
    <t>ATENCION MATERNA POR ANORMALIDAD DE LA VULVA Y DEL PERINEO</t>
  </si>
  <si>
    <t>O348</t>
  </si>
  <si>
    <t>ATENCION MATERNA POR ANORMALIDADES DE LOS ORGANOS PELVIANOS</t>
  </si>
  <si>
    <t>O349</t>
  </si>
  <si>
    <t>ATENCION MATERNA POR ANORMALIDAD NO ESPECIFICADA DE ORGANO PELVIANO</t>
  </si>
  <si>
    <t>O350</t>
  </si>
  <si>
    <t>ATENCION MATERNA POR (PRESUNTA)  MALFORMACION DEL SISTEMA NERVIOSO CENTRAL EN EL FETO</t>
  </si>
  <si>
    <t>O351</t>
  </si>
  <si>
    <t>ATENCION MATERNA POR (PRESUNTA)  ANORMALIDAD CROMOSOMICA EN EL FETO</t>
  </si>
  <si>
    <t>O352</t>
  </si>
  <si>
    <t>ATENCION MATERNA POR (PRESUNTA)  ENFERMEDAD HEREDITARIA EN EL FETO</t>
  </si>
  <si>
    <t>O353</t>
  </si>
  <si>
    <t>ATENCION MATERNA POR (PRESUNTA)  LESION FETAL DEBIDA A ENFERMEDAD VIRICA EN LA MADRE</t>
  </si>
  <si>
    <t>O354</t>
  </si>
  <si>
    <t>ATENCION MATERNA POR (PRESUNTA)  LESION AL FETO DEBIDA AL ALCOHOL</t>
  </si>
  <si>
    <t>O355</t>
  </si>
  <si>
    <t>ATENCION MATERNA POR (PRESUNTA) LESION FETAL DEBIDA A DROGAS</t>
  </si>
  <si>
    <t>O356</t>
  </si>
  <si>
    <t>ATENCION MATERNA POR (PRESUNTA)  LESION AL FETO DEBIDA A RADIACION</t>
  </si>
  <si>
    <t>O357</t>
  </si>
  <si>
    <t>ATENCION MATERNA POR (PRESUNTA)  LESION FETAL DEBIDA A OTROS PROCEDIMIENTOS MEDICOS</t>
  </si>
  <si>
    <t>O358</t>
  </si>
  <si>
    <t>ATENCION MATERNA POR OTRAS (PRESUNTA)  ANORMALIDADES Y LESIONES FETALES</t>
  </si>
  <si>
    <t>O359</t>
  </si>
  <si>
    <t>ATENCION MATERNA POR (PRESUNTA) ANORMALIDAD Y LESION  FETAL NO ESPECIFICADA</t>
  </si>
  <si>
    <t>O360</t>
  </si>
  <si>
    <t>ATENCION MATERNA POR ISOINMUNIZACION RHESUS</t>
  </si>
  <si>
    <t>O361</t>
  </si>
  <si>
    <t>ATENCION MATERNA POR OTRA ISOINMUNIZACION</t>
  </si>
  <si>
    <t>O362</t>
  </si>
  <si>
    <t>ATENCION MATERNA POR HIDROPESIA FETAL</t>
  </si>
  <si>
    <t>O363</t>
  </si>
  <si>
    <t>ATENCION MATERNA POR SIGNOS DE HIPOXIA FETAL</t>
  </si>
  <si>
    <t>O364</t>
  </si>
  <si>
    <t>ATENCION MATERNA POR MUERTE INTRAUTERINA</t>
  </si>
  <si>
    <t>O365</t>
  </si>
  <si>
    <t>ATENCION MATERNA POR DEFICIT DEL CRECIMIENTO FETAL</t>
  </si>
  <si>
    <t>O366</t>
  </si>
  <si>
    <t>ATENCION MATERNA POR CRECIMIENTO FETAL EXCESIVO</t>
  </si>
  <si>
    <t>O367</t>
  </si>
  <si>
    <t>ATENCION MATERNA POR FETO VIABLE  EN EMBARAZO ABDOMINAL</t>
  </si>
  <si>
    <t>O368</t>
  </si>
  <si>
    <t>ATENCION MATERNA POR OTROS PROBLEMAS FETALES  ESPECIFICADOS</t>
  </si>
  <si>
    <t>O369</t>
  </si>
  <si>
    <t>ATENCION MATERNA POR OTROS PROBLEMAS FETALES NO ESPECIFICADOS</t>
  </si>
  <si>
    <t>O40</t>
  </si>
  <si>
    <t>POLIHIDRAMNIOS</t>
  </si>
  <si>
    <t>O410</t>
  </si>
  <si>
    <t>O411</t>
  </si>
  <si>
    <t>INFECCION DE LA BOLSA AMNIOTICA O DE LAS MEMBRANAS</t>
  </si>
  <si>
    <t>O418</t>
  </si>
  <si>
    <t>OTROS TRASTORNOS ESPECIFICADOS DEL LIQUIDO AMNIOTICO Y DE LAS MEMBRANAS</t>
  </si>
  <si>
    <t>O419</t>
  </si>
  <si>
    <t>TRASTORNO DEL LIQUIDO AMNIOTICO Y DE LAS MEMBRANAS, NO ESPECIFICADO</t>
  </si>
  <si>
    <t>O420</t>
  </si>
  <si>
    <t>RUPTURA PREMATURA DE LAS MEMBRANAS, E INICIO DEL TRABAJO DE PARTO DENTRO DE LAS 24 HORAS</t>
  </si>
  <si>
    <t>O421</t>
  </si>
  <si>
    <t>RUPTURA PREMATURA DE LAS MEMBRANAS, E INICIO DEL TRABAJO DE PARTO DESPUÉS DE LAS 24 HORAS</t>
  </si>
  <si>
    <t>O422</t>
  </si>
  <si>
    <t>RUPTURA PREMATURA DE LAS MEMBRANAS, TRABAJO DE PARTO RETRASADO POR LA TERAPEUTICA</t>
  </si>
  <si>
    <t>O429</t>
  </si>
  <si>
    <t>RUPTURA PREMATURA DE LAS MEMBRANAS, SIN OTRA ESPECIFICACION</t>
  </si>
  <si>
    <t>O430</t>
  </si>
  <si>
    <t>SINDROME DE TRANSFUSION PLACENTERA</t>
  </si>
  <si>
    <t>O431</t>
  </si>
  <si>
    <t>MALFORMACION DE LA PLACENTA</t>
  </si>
  <si>
    <t>O438</t>
  </si>
  <si>
    <t>OTROS TRASTORNOS PLACENTARIOS</t>
  </si>
  <si>
    <t>O439</t>
  </si>
  <si>
    <t>TRASTORNO DE LA PLACENTA, NO ESPECIFICADO</t>
  </si>
  <si>
    <t>O440</t>
  </si>
  <si>
    <t>PLACENTA PREVIA CON ESPECIFICACION DE QUE NO HUBO HEMORRAGIA</t>
  </si>
  <si>
    <t>O441</t>
  </si>
  <si>
    <t>PLACENTA PREVIA CON HEMORRAGIA</t>
  </si>
  <si>
    <t>O450</t>
  </si>
  <si>
    <t>DESPRENDIMIENTO PREMATURO DE LA PLACENTA CON DEFECTO DE LA COAGULACION</t>
  </si>
  <si>
    <t>O458</t>
  </si>
  <si>
    <t>OTROS DESPRENDIMIENTOS PREMATUROS DE LA PLACENTA</t>
  </si>
  <si>
    <t>O459</t>
  </si>
  <si>
    <t>DESPRENDIMIENTO PREMATURO DE LA PLACENTA, SIN OTRA ESPECIFICACION</t>
  </si>
  <si>
    <t>O460</t>
  </si>
  <si>
    <t>HEMORRAGIA ANTEPARTO CON DEFECTO  DE LA COAGULACIÓN</t>
  </si>
  <si>
    <t>O468</t>
  </si>
  <si>
    <t>O469</t>
  </si>
  <si>
    <t>HEMORRAGIA ANTEPARTO, NO ESPECIFICADA</t>
  </si>
  <si>
    <t>O470</t>
  </si>
  <si>
    <t>FALSO TRABAJO DE PARTO ANTES DE LA 37 SEMANAS COMPLETAS DE GESTACION</t>
  </si>
  <si>
    <t>O471</t>
  </si>
  <si>
    <t>FALSO TRABAJO DE PARTO ANTES DE LA 37  Y MAS SEMANAS COMPLETAS DE GESTACION</t>
  </si>
  <si>
    <t>O479</t>
  </si>
  <si>
    <t>FALSO TRABAJO DE PARTO SIN OTRA ESPECIFICACION</t>
  </si>
  <si>
    <t>O48</t>
  </si>
  <si>
    <t>O60</t>
  </si>
  <si>
    <t>O610</t>
  </si>
  <si>
    <t>FRACASO DE LA INDUCCION MEDICA DEL TRABAJO DE PARTO</t>
  </si>
  <si>
    <t>O611</t>
  </si>
  <si>
    <t>FRACASO DE LA INDUCCION INSTRUMENTAL  DEL TRABAJO DE PARTO</t>
  </si>
  <si>
    <t>O618</t>
  </si>
  <si>
    <t>OTROS FRACASOS DE LA INDUCCION DEL TRABAJO DE PARTO</t>
  </si>
  <si>
    <t>O619</t>
  </si>
  <si>
    <t>FRACASO NO ESPECIFICADO DE LA INDUCCION DEL TRABAJO DE PARTO</t>
  </si>
  <si>
    <t>O620</t>
  </si>
  <si>
    <t>CONTRACCIONES PRIMARIAS INADECUADAS</t>
  </si>
  <si>
    <t>O621</t>
  </si>
  <si>
    <t>INERCIA UTERINA SECUNDARIA</t>
  </si>
  <si>
    <t>O622</t>
  </si>
  <si>
    <t>OTRAS INERCIAS UTERINAS</t>
  </si>
  <si>
    <t>O623</t>
  </si>
  <si>
    <t>TRABAJO DE PARTO PRECIPITADO</t>
  </si>
  <si>
    <t>O624</t>
  </si>
  <si>
    <t>CONTRACCIONES UTERINAS HIPERTONICAS, INCOORDINADAS Y PROLONGADAS</t>
  </si>
  <si>
    <t>O628</t>
  </si>
  <si>
    <t>OTRAS ANOMALIAS DINAMICAS DEL TRABAJO DE PARTO</t>
  </si>
  <si>
    <t>O629</t>
  </si>
  <si>
    <t>ANOMALIA DINAMICA DEL TRABAJO DE PARTO, NO ESPECIFICADA</t>
  </si>
  <si>
    <t>O630</t>
  </si>
  <si>
    <t>PROLONGACION DEL PRIMER PERIODO (DEL TRABAJO DE PARTO)</t>
  </si>
  <si>
    <t>O631</t>
  </si>
  <si>
    <t>PROLONGACION DEL SEGUNDO PERIODO (DEL TRABAJO DE PARTO)</t>
  </si>
  <si>
    <t>O632</t>
  </si>
  <si>
    <t>RETRASO DE LA EXPULSION DEL SEGUNDO GEMELO, DEL TERCERO, ETC</t>
  </si>
  <si>
    <t>O639</t>
  </si>
  <si>
    <t>TRABAJO DE PARTO PROLONGADO, NO ESPECIFICADO</t>
  </si>
  <si>
    <t>O640</t>
  </si>
  <si>
    <t>TRABAJO DE PARTO OBSTRUIDO DEBIDO A ROTACION INCOMPLETA DE LA CABEZA FETAL</t>
  </si>
  <si>
    <t>O641</t>
  </si>
  <si>
    <t>TRABAJO DE PARTO OBSTRUIDO DEBIDO A PRESENTACION DE NALGAS</t>
  </si>
  <si>
    <t>O642</t>
  </si>
  <si>
    <t>TRABAJO DE PARTO OBSTRUIDO DEBIDO A PRESENTACION  DE CARA</t>
  </si>
  <si>
    <t>O643</t>
  </si>
  <si>
    <t>TRABAJO DE PARTO OBSTRUIDO DEBIDO A PRESENTACION DE FRENTE</t>
  </si>
  <si>
    <t>O644</t>
  </si>
  <si>
    <t>TRABAJO DE PARTO OBSTRUIDO DEBIDO A PRESENTACION DE HOMBRO</t>
  </si>
  <si>
    <t>O645</t>
  </si>
  <si>
    <t>TRABAJO DE PARTO OBSTRUIDO DEBIDO A PRESENTACION COMPUESTA</t>
  </si>
  <si>
    <t>O648</t>
  </si>
  <si>
    <t>TRABAJO DE PARTO OBSTRUIDO DEBIDO A OTRAS PRESENTACIONES ANORMALES DEL FETO</t>
  </si>
  <si>
    <t>O649</t>
  </si>
  <si>
    <t>TRABAJO DE PARTO OBSTRUIDO DEBIDO A PRESENTACION ANORMAL DEL FETO  NO ESPECIFICADA</t>
  </si>
  <si>
    <t>O650</t>
  </si>
  <si>
    <t>TRABAJO DE PARTO OBSTRUIDO DEBIDO A DEFORMIDAD DE LA PELVIS</t>
  </si>
  <si>
    <t>O651</t>
  </si>
  <si>
    <t>TRABAJO DE PARTO OBSTRUIDO DEBIDO A ESTRECHEZ GENERAL DE LA PELVIS</t>
  </si>
  <si>
    <t>O652</t>
  </si>
  <si>
    <t>TRABAJO DE PARTO OBSTRUIDO DEBIDO A DISMINUCION DEL ESTRECHO SUPERIOR DE LA PELVIS</t>
  </si>
  <si>
    <t>O653</t>
  </si>
  <si>
    <t>TRABAJO DE PARTO OBSTRUIDO DEBIDO A DISMINUCION DEL ESTRECHO INFERIOR DE LA PELVIS</t>
  </si>
  <si>
    <t>O654</t>
  </si>
  <si>
    <t>TRABAJO DE PARTO OBSTRUIDO DEBIDO A DESPROPORCION FETOPELVIANA, SIN OTRA ESPECIFICACION</t>
  </si>
  <si>
    <t>O655</t>
  </si>
  <si>
    <t>TRABAJO DE PARTO OBSTRUIDO DEBIDO A ANOMALIAS DE LOS ORGANOS PELVIANOS MATERNOS</t>
  </si>
  <si>
    <t>O658</t>
  </si>
  <si>
    <t>TRABAJO DE PARTO OBSTRUIDO DEBIDO A OTRAS ANOMALIAS PELVIANAS  MATERNAS</t>
  </si>
  <si>
    <t>O659</t>
  </si>
  <si>
    <t>TRABAJO DE PARTO OBSTRUIDO DEBIDO A ANOMALIA PELVIANA NO ESPECIFICADA</t>
  </si>
  <si>
    <t>O660</t>
  </si>
  <si>
    <t>TRABAJO DE PARTO OBSTRUIDO DEBIDO A DISTOCIA DE HOMBROS</t>
  </si>
  <si>
    <t>O661</t>
  </si>
  <si>
    <t>TRABAJO DE PARTO OBSTRUIDO DEBIDO A DISTOCIA GEMELAR</t>
  </si>
  <si>
    <t>O662</t>
  </si>
  <si>
    <t>TRABAJO DE PARTO OBSTRUIDO DEBIDO A DISTOCIA POR FETO INUSUALMENTE GRANDE</t>
  </si>
  <si>
    <t>O663</t>
  </si>
  <si>
    <t>TRABAJO DE PARTO OBSTRUIDO DEBIDO A OTRAS ANORMALIDADES DEL FETO</t>
  </si>
  <si>
    <t>O664</t>
  </si>
  <si>
    <t>FRACASO DE LA PRUEBA DEL TRABAJO DE PARTO, NO ESPECIFICADA</t>
  </si>
  <si>
    <t>O665</t>
  </si>
  <si>
    <t>FRACASO NO ESPECIFICADO DE LA APLICACION DE FORCEPS O DE  VENTOSA EXTRACTORA</t>
  </si>
  <si>
    <t>O668</t>
  </si>
  <si>
    <t>OTRAS OBSTRUCCIONES ESPECIFICADAS DEL  TRABAJO DE PARTO</t>
  </si>
  <si>
    <t>O669</t>
  </si>
  <si>
    <t>TRABAJO DE PARTO OBSTRUIDO, SIN OTRA ESPECIFICACION</t>
  </si>
  <si>
    <t>O670</t>
  </si>
  <si>
    <t>HEMORRAGIA INTRAPARTO CON DEFECTOS DE LA COAGULACION</t>
  </si>
  <si>
    <t>O678</t>
  </si>
  <si>
    <t>OTRAS HEMORRAGIAS INTRAPARTO</t>
  </si>
  <si>
    <t>O679</t>
  </si>
  <si>
    <t>HEMORRAGIA INTRAPARTO, NO ESPECIFICADA</t>
  </si>
  <si>
    <t>O680</t>
  </si>
  <si>
    <t>TRABAJO DE PARTO Y PARTO  COMPLICADOS POR ANOMALIAS DE LA FRECUENCIA CARDIACA FETAL</t>
  </si>
  <si>
    <t>O681</t>
  </si>
  <si>
    <t>TRABAJO DE PARTO Y PARTO  COMPLICADOS POR LA PRESENCIA DE MECONIO EN EL LIQUIDO AMNIOTICO</t>
  </si>
  <si>
    <t>O682</t>
  </si>
  <si>
    <t>TRABAJO DE PARTO Y PARTO  COMPLICADOS POR ANOMALIA DE LA FRECUENCIA CARDIACA FETAL ASOCIADA CON PRESENCIA DE MECONIO EN LIQUIDO AMNIOTICO</t>
  </si>
  <si>
    <t>O683</t>
  </si>
  <si>
    <t>TRABAJO DE PARTO Y PARTO  COMPLICADOS POR EVIDENCIA BIOQUIMICA DE SUFRIMIENTO FETAL</t>
  </si>
  <si>
    <t>O688</t>
  </si>
  <si>
    <t>TRABAJO DE PARTO Y PARTO  COMPLICADOS POR OTRAS EVIDENCIAS DE SUFRIMIENTO FETAL</t>
  </si>
  <si>
    <t>O689</t>
  </si>
  <si>
    <t>TRABAJO DE PARTO Y PARTO  COMPLICADOS POR  SUFRIMIENTO FETAL, SIN OTRA ESPECIFICACION</t>
  </si>
  <si>
    <t>O690</t>
  </si>
  <si>
    <t>TRABAJO DE PARTO Y PARTO  COMPLICADOS POR  PROLAPSO DEL CORDON UMBILICAL</t>
  </si>
  <si>
    <t>O691</t>
  </si>
  <si>
    <t>TRABAJO DE PARTO Y PARTO  COMPLICADOS POR  CIRCULAR PERICERVICAL DEL CORDON,  CON COMPRESION</t>
  </si>
  <si>
    <t>O692</t>
  </si>
  <si>
    <t>TRABAJO DE PARTO Y PARTO  COMPLICADOS POR  OTROS ENREDOS DEL CORDON</t>
  </si>
  <si>
    <t>O693</t>
  </si>
  <si>
    <t>TRABAJO DE PARTO Y PARTO  COMPLICADOS POR CORDON UMBILICAL CORTO</t>
  </si>
  <si>
    <t>O694</t>
  </si>
  <si>
    <t>TRABAJO DE PARTO Y PARTO  COMPLICADOS POR  VASA PREVIA</t>
  </si>
  <si>
    <t>O695</t>
  </si>
  <si>
    <t>TRABAJO DE PARTO Y PARTO  COMPLICADOS POR  LESION VASCULAR DEL CORDON</t>
  </si>
  <si>
    <t>O698</t>
  </si>
  <si>
    <t>TRABAJO DE PARTO Y PARTO  COMPLICADOS POR  OTROS PROBLEMAS DEL CORDON UMBILICAL</t>
  </si>
  <si>
    <t>O699</t>
  </si>
  <si>
    <t>TRABAJO DE PARTO Y PARTO  COMPLICADOS POR  PROBLEMAS NO ESPECIFICADOS DEL CORDON UMBILICAL</t>
  </si>
  <si>
    <t>O700</t>
  </si>
  <si>
    <t>DESGARRO PERINEAL DE PRIMER GRADO DURANTE EL PARTO</t>
  </si>
  <si>
    <t>O701</t>
  </si>
  <si>
    <t>DESGARRO PERINEAL DE SEGUNDO GRADO DURANTE EL PARTO</t>
  </si>
  <si>
    <t>O702</t>
  </si>
  <si>
    <t>DESGARRO PERINEAL DE TERCER GRADO DURANTE EL PARTO</t>
  </si>
  <si>
    <t>O703</t>
  </si>
  <si>
    <t>DESGARRO PERINEAL DE CUARTO  GRADO DURANTE EL PARTO</t>
  </si>
  <si>
    <t>O709</t>
  </si>
  <si>
    <t>DESGARRO PERINEAL  DURANTE EL PARTO, DE GRADO NO ESPECIFICADO</t>
  </si>
  <si>
    <t>O710</t>
  </si>
  <si>
    <t>RUPTURA DEL UTERO ANTES DEL INICIO DEL TRABAJO DE PARTO</t>
  </si>
  <si>
    <t>O711</t>
  </si>
  <si>
    <t>RUPTURA DEL UTERO DURANTE EL TRABAJO DE PARTO</t>
  </si>
  <si>
    <t>O712</t>
  </si>
  <si>
    <t>INVERSION DEL UTERO, POSTPARTO</t>
  </si>
  <si>
    <t>O713</t>
  </si>
  <si>
    <t>DESGARRO OBSTETRICO DEL CUELLO UTERINO</t>
  </si>
  <si>
    <t>O714</t>
  </si>
  <si>
    <t>DESGARRO VAGINAL OBSTETRICO ALTO, SOLO</t>
  </si>
  <si>
    <t>O715</t>
  </si>
  <si>
    <t>OTROS TRAUMATISMOS OBSTETRICOS DE LOS ORGANOS PELVIANOS</t>
  </si>
  <si>
    <t>O716</t>
  </si>
  <si>
    <t>TRAUMATISMO OBSTETRICO DE LOS LIGAMENTOS ARTICULACIONES DE LA PELVIS</t>
  </si>
  <si>
    <t>O717</t>
  </si>
  <si>
    <t>HEMATOMA OBSTETRICO DE LA PELVIS</t>
  </si>
  <si>
    <t>O718</t>
  </si>
  <si>
    <t>OTROS TRAUMAS OBSTETRICOS ESPECIFICADOS</t>
  </si>
  <si>
    <t>O719</t>
  </si>
  <si>
    <t>TRAUMA OBSTETRICO, NO ESPECIFICADO</t>
  </si>
  <si>
    <t>O720</t>
  </si>
  <si>
    <t>HEMORRAGIA DEL TERCER PERIODO DEL PARTO</t>
  </si>
  <si>
    <t>O721</t>
  </si>
  <si>
    <t>OTRAS HEMORRAGIAS POSTPARTO INMEDIATAS</t>
  </si>
  <si>
    <t>O722</t>
  </si>
  <si>
    <t>HEMORRAGIA POSTPARTO SECUNDARIA O TARDIA</t>
  </si>
  <si>
    <t>O723</t>
  </si>
  <si>
    <t>DEFECTO DE LA COAGULACIÓN POSTPARTO</t>
  </si>
  <si>
    <t>O730</t>
  </si>
  <si>
    <t>RETENCION DE LA PLACENTA SIN HEMORRAGIA</t>
  </si>
  <si>
    <t>O731</t>
  </si>
  <si>
    <t>RETENCION DE FRAGMENTOS DE LA PLACENTA O DE LAS MEMBRANAS, SIN HEMORRAGIA</t>
  </si>
  <si>
    <t>O740</t>
  </si>
  <si>
    <t>NEUMONITIS POR ASPIRACION DEBIDA A LA ANESTESIA ADMINISTRADA DURANTE EL TRABAJO DE PARTO Y EL PARTO</t>
  </si>
  <si>
    <t>O741</t>
  </si>
  <si>
    <t>OTRAS COMPLICACIONES PULMONARES DEBIDAS A LA ANESTESIA ADMINISTRADA DURANTE EL TRABAJO DE PARTO Y EL PARTO</t>
  </si>
  <si>
    <t>O742</t>
  </si>
  <si>
    <t>COMPLICACIONES CARDIACAS DE LA ANESTESIA ADMINISTRADA DURANTE EL TRABAJO DE PARTO Y EL PARTO</t>
  </si>
  <si>
    <t>O743</t>
  </si>
  <si>
    <t>COMPLICACIONES DEL SISTEMA NERVIOSO CENTRAL POR LA ANESTESIA ADMINISTRADA DURANTE EL TRABAJO DE PARTO Y EL PARTO</t>
  </si>
  <si>
    <t>O744</t>
  </si>
  <si>
    <t>REACCION TOXICA A LA ANESTESIA LOCAL ADMINISTRADA DURANTE EL TRABAJO DE PARTO Y EL PARTO</t>
  </si>
  <si>
    <t>O745</t>
  </si>
  <si>
    <t>CEFALALGIA INDUCIDA POR  LA ANESTESIA ESPINAL O EPIDURAL ADMINISTRADAS DURANTE EL TRABAJO DE PARTO Y EL PARTO</t>
  </si>
  <si>
    <t>O746</t>
  </si>
  <si>
    <t>OTRAS COMPLICACIONES  DE LA ANESTESIA ESPINAL O EPIDURAL ADMINISTRADAS DURANTE EL TRABAJO DE PARTO Y EL PARTO</t>
  </si>
  <si>
    <t>O747</t>
  </si>
  <si>
    <t>FALLA O DIFICULTAD EN LA INTUBACION DURANTE EL TRABAJO DE PARTO Y EL PARTO</t>
  </si>
  <si>
    <t>O748</t>
  </si>
  <si>
    <t>OTRAS COMPLICACIONES DE LA ANESTESIA  ADMINISTRADA DURANTE EL TRABAJO DE PARTO Y EL PARTO</t>
  </si>
  <si>
    <t>O749</t>
  </si>
  <si>
    <t>COMPLICACION NO ESPECIFICADA DE LA ANESTESIA ADMINISTRADA DURANTE EL TRABAJO DE PARTO Y EL PARTO</t>
  </si>
  <si>
    <t>O750</t>
  </si>
  <si>
    <t>SUFRIMIENTO MATERNO DURANTE EL TRABAJO DE PARTO Y EL PARTO</t>
  </si>
  <si>
    <t>O751</t>
  </si>
  <si>
    <t>CHOQUE DURANTE O DESPUES DEL TRABAJO DE PARTO Y EL PARTO</t>
  </si>
  <si>
    <t>O752</t>
  </si>
  <si>
    <t>PIREXA DURANTE EL TRABAJO DE PARTO, NO CLASIFICADA EN  OTRA PARTE</t>
  </si>
  <si>
    <t>O753</t>
  </si>
  <si>
    <t>OTRAS INFECCIONES DURANTE EL TRABAJO DE PARTO</t>
  </si>
  <si>
    <t>O754</t>
  </si>
  <si>
    <t>OTRAS COMPLICACIONES DE PROCEDIMIENTOS Y DE CIRUGIA OBSTETRICA</t>
  </si>
  <si>
    <t>O755</t>
  </si>
  <si>
    <t>RETRASO DEL PARTO DESPUES DE LA RUPTURA ARTIFICIAL DE LAS MEMBRANAS</t>
  </si>
  <si>
    <t>O756</t>
  </si>
  <si>
    <t>RETRASO DEL PARTO DESPUES DE LA RUPTURA ESPONTANEA O NO ESPECIFICADA DE LAS MEMBRANAS</t>
  </si>
  <si>
    <t>O757</t>
  </si>
  <si>
    <t>PARTO VAGINAL POSTERIOR A UNA CESAREA PREVIA</t>
  </si>
  <si>
    <t>O758</t>
  </si>
  <si>
    <t>OTRAS COMPLICACIONES ESPECIFICADAS DEL TRABAJO DE PARTO Y DEL PARTO</t>
  </si>
  <si>
    <t>O759</t>
  </si>
  <si>
    <t>COMPLICACION NO ESPECIFICADA DEL TRABAJO DE PARTO Y DEL PARTO</t>
  </si>
  <si>
    <t>PARTO UNICO ESPONTANEO, PRESENTACION CEFALICA DE VERTICE</t>
  </si>
  <si>
    <t>O801</t>
  </si>
  <si>
    <t>PARTO UNICO ESPONTANEO, PRESENTACION DE NALGAS O PODALICA</t>
  </si>
  <si>
    <t>O808</t>
  </si>
  <si>
    <t>PARTO UNICO ESPONTANEO, OTRAS PRESENTACIONES</t>
  </si>
  <si>
    <t>PARTO UNICO ESPONTANEO, SIN OTRA ESPECIFICACION</t>
  </si>
  <si>
    <t>O810</t>
  </si>
  <si>
    <t>PARTO CON FORCEPS BAJO</t>
  </si>
  <si>
    <t>O811</t>
  </si>
  <si>
    <t>PARTO CON FORCEPS MEDIO</t>
  </si>
  <si>
    <t>O812</t>
  </si>
  <si>
    <t>PARTO CON FORCEPS MEDIO CON ROTACION</t>
  </si>
  <si>
    <t>O813</t>
  </si>
  <si>
    <t>PARTO CON FORCEPS DE OTROS TIPOS Y LOS NO ESPECIFICADOS</t>
  </si>
  <si>
    <t>O814</t>
  </si>
  <si>
    <t>O815</t>
  </si>
  <si>
    <t>PARTO CON COMBINACION DE FORCEPS Y VENTOSA EXTRACTORA</t>
  </si>
  <si>
    <t>O820</t>
  </si>
  <si>
    <t>PARTO POR CESAREA ELECTIVA</t>
  </si>
  <si>
    <t>O821</t>
  </si>
  <si>
    <t>PARTO POR CESAREA DE EMERGENCIA</t>
  </si>
  <si>
    <t>O822</t>
  </si>
  <si>
    <t>PARTO POR CESAREA CON HISTERECTOMIA</t>
  </si>
  <si>
    <t>O828</t>
  </si>
  <si>
    <t>OTROS PARTOS UNICOS POR CESAREA</t>
  </si>
  <si>
    <t>O829</t>
  </si>
  <si>
    <t>PARTO POR CESAREA, SIN OTRA ESPECIFICACION</t>
  </si>
  <si>
    <t>O830</t>
  </si>
  <si>
    <t>EXTRACCION DE NALGAS</t>
  </si>
  <si>
    <t>O831</t>
  </si>
  <si>
    <t>OTROS PARTOS UNICOS ASISTIDOS, DE NALGAS</t>
  </si>
  <si>
    <t>O832</t>
  </si>
  <si>
    <t>OTROS PARTOS UNICOS CON AYUDA DE MANIPULACION OBSTETRICA</t>
  </si>
  <si>
    <t>O833</t>
  </si>
  <si>
    <t>PARTO DE FETO VIABLE EN EMBARAZO  ABDOMINAL</t>
  </si>
  <si>
    <t>O834</t>
  </si>
  <si>
    <t>OPERACION DESTRUCTIVA PARA FACILITAR EL PARTO</t>
  </si>
  <si>
    <t>O838</t>
  </si>
  <si>
    <t>OTROS PARTOS UNICOS ASISTIDOS ESPECIFICADOS</t>
  </si>
  <si>
    <t>O839</t>
  </si>
  <si>
    <t>PARTO UNICO ASISTIDO, SIN OTRA ESPECIFICACION</t>
  </si>
  <si>
    <t>O840</t>
  </si>
  <si>
    <t>PARTO MULTIPLE, TODOS ESPONTANEOS</t>
  </si>
  <si>
    <t>O841</t>
  </si>
  <si>
    <t>PARTO MULTIPLE, TODOS FORCEPS Y VENTOSA EXTRACTORA</t>
  </si>
  <si>
    <t>O842</t>
  </si>
  <si>
    <t>PARTO MULTIPLE, TODOS POR CESAREA</t>
  </si>
  <si>
    <t>O848</t>
  </si>
  <si>
    <t>OTROS PARTOS MULTIPLES</t>
  </si>
  <si>
    <t>O849</t>
  </si>
  <si>
    <t>PARTO MULTIPLE, NO ESPECIFICADO</t>
  </si>
  <si>
    <t>O85</t>
  </si>
  <si>
    <t>SEPSIS PUERPERAL</t>
  </si>
  <si>
    <t>O860</t>
  </si>
  <si>
    <t>INFECCION DE HERIDA QUIRURGICA OBSTETRICA</t>
  </si>
  <si>
    <t>O861</t>
  </si>
  <si>
    <t>OTRAS INFECCIONES GENITALES CONSECUTIVAS AL PARTO</t>
  </si>
  <si>
    <t>O862</t>
  </si>
  <si>
    <t>INFECCION DE LAS VIAS URINARIAS CONSECUTIVA AL PARTO</t>
  </si>
  <si>
    <t>O863</t>
  </si>
  <si>
    <t>OTRAS INFECCIONES DE LAS VIAS GENITOURINARIAS CONSECUTIVAS AL PARTO</t>
  </si>
  <si>
    <t>O864</t>
  </si>
  <si>
    <t>PIREXA DE ORIGEN DESCONOCIDO CONSECUTIVA AL PARTO</t>
  </si>
  <si>
    <t>O868</t>
  </si>
  <si>
    <t>OTRAS INFECCIONES PUERPERALES ESPECIFICADAS</t>
  </si>
  <si>
    <t>O870</t>
  </si>
  <si>
    <t>TROMBOFLEBITIS SUPERFICIAL EN EL PUERPERIO</t>
  </si>
  <si>
    <t>O871</t>
  </si>
  <si>
    <t>FLEBOTROMBOSIS PROFUNDA EN EL PUERPERIO</t>
  </si>
  <si>
    <t>O872</t>
  </si>
  <si>
    <t>HEMORROIDES EN EL PUERPERIO</t>
  </si>
  <si>
    <t>O873</t>
  </si>
  <si>
    <t>TROBOSIS VENOSA CEREBRAL EN EL PUERPERIO</t>
  </si>
  <si>
    <t>O878</t>
  </si>
  <si>
    <t>OTRAS COMPLICACIONES VENOSAS EN EL PUERPERIO</t>
  </si>
  <si>
    <t>O879</t>
  </si>
  <si>
    <t>COMPLICACION VENOSA EN EL PUERPERIO, NO ESPECIFICADA</t>
  </si>
  <si>
    <t>O880</t>
  </si>
  <si>
    <t>EMBOLIA GASEOSA, OBSTETRICA</t>
  </si>
  <si>
    <t>O881</t>
  </si>
  <si>
    <t>EMBOLIA DE LIQUIDO AMNIOTICO</t>
  </si>
  <si>
    <t>O882</t>
  </si>
  <si>
    <t>EMBOLIA DE COAGULO SANGUINEO, OBSTETRICA</t>
  </si>
  <si>
    <t>O883</t>
  </si>
  <si>
    <t>EMBOLIA SEPTICA Y PIEMICA, OBSTETRICA</t>
  </si>
  <si>
    <t>O888</t>
  </si>
  <si>
    <t>OTRAS EMBOLIAS OBSTETRICAS</t>
  </si>
  <si>
    <t>O890</t>
  </si>
  <si>
    <t>COMPLICACIONES PULMONARES DE LA ANESTESIA ADMINISTRADA DURANTE EL PUERPERIO</t>
  </si>
  <si>
    <t>O891</t>
  </si>
  <si>
    <t>COMPLICACIONES CARDIACAS DE LA ANESTESIA ADMINISTRADA DURANTE EL PUERPERIO</t>
  </si>
  <si>
    <t>O892</t>
  </si>
  <si>
    <t>COMPLICACIONES DEL SISTEMA NERVIOSO CENTRAL DEBIDAS A  LA ANESTESIA ADMINISTRADA DURANTE EL PUERPERIO</t>
  </si>
  <si>
    <t>O893</t>
  </si>
  <si>
    <t>REACCION TOXICA A LA ANESTESIA LOCAL ADMINISTRADA DURANTE EL PUERPERIO</t>
  </si>
  <si>
    <t>O894</t>
  </si>
  <si>
    <t>CEFALALGIA INDUCIDA POR  LA ANESTESIA ESPINAL O EPIDURAL ADMINISTRADAS DURANTE EL PUERPERIO</t>
  </si>
  <si>
    <t>O895</t>
  </si>
  <si>
    <t>OTRAS COMPLICACIONES  DE LA ANESTESIA ESPINAL O EPIDURAL ADMINISTRADAS DURANTE EL PUERPERIO</t>
  </si>
  <si>
    <t>O896</t>
  </si>
  <si>
    <t>FALLA O DIFICULTAD EN LA INTUBACION DURANTE EL PUERPERIO</t>
  </si>
  <si>
    <t>O898</t>
  </si>
  <si>
    <t>OTRAS COMPLICACIONES DE LA ANESTESIA  ADMINISTRADA DURANTE EL PUERPERIO</t>
  </si>
  <si>
    <t>O899</t>
  </si>
  <si>
    <t>COMPLICACION NO ESPECIFICADA DE LA ANESTESIA ADMINISTRADA DURANTE EL TRABAJO PUERPERIO</t>
  </si>
  <si>
    <t>O900</t>
  </si>
  <si>
    <t>DEHISCENCIA DE SUTURA DE CESAREA</t>
  </si>
  <si>
    <t>O901</t>
  </si>
  <si>
    <t>DEHISCENCIA DE SUTURA OBSTÉTRICA PERINEAL</t>
  </si>
  <si>
    <t>O902</t>
  </si>
  <si>
    <t>HEMATOMA DE HERIDA QUIRÚRGICA OBSTETRICA</t>
  </si>
  <si>
    <t>O903</t>
  </si>
  <si>
    <t>CARDIOMIOPATIA EN EL PUERPERIO</t>
  </si>
  <si>
    <t>O904</t>
  </si>
  <si>
    <t>INSUFICIENCIA  RENAL AGUDA POSTPARTO</t>
  </si>
  <si>
    <t>O905</t>
  </si>
  <si>
    <t>TIROIDITIS POSTPARTO</t>
  </si>
  <si>
    <t>O908</t>
  </si>
  <si>
    <t>OTRAS COMPLICACIONES PUERPERALES, NO CLASIFICADAS EN OTRA PARTE</t>
  </si>
  <si>
    <t>O909</t>
  </si>
  <si>
    <t>COMPLICACION PUERPERAL , NO ESPECIFICADA</t>
  </si>
  <si>
    <t>O910</t>
  </si>
  <si>
    <t>INFECCIONES DEL PEZON ASOCIADAS CON EL PARTO</t>
  </si>
  <si>
    <t>O911</t>
  </si>
  <si>
    <t>ABSCESO DE LA MAMA ASOCIADO CON EL PARTO</t>
  </si>
  <si>
    <t>O912</t>
  </si>
  <si>
    <t>MASTITIS NO PURULENTA ASOCIADA CON EL PARTO</t>
  </si>
  <si>
    <t>O920</t>
  </si>
  <si>
    <t>RETRACCION DEL PEZON ASOCIADA CON EL PARTO</t>
  </si>
  <si>
    <t>O921</t>
  </si>
  <si>
    <t>FISURAS DEL PEZON ASOCIADAS CON EL PARTO</t>
  </si>
  <si>
    <t>O922</t>
  </si>
  <si>
    <t>OTROS TRASTORNOS DE LA MAMA Y LOS NO ESPECIFICADOS ASOCIADOS CON EL PARTO</t>
  </si>
  <si>
    <t>O923</t>
  </si>
  <si>
    <t>AGALACTIA</t>
  </si>
  <si>
    <t>O924</t>
  </si>
  <si>
    <t>HIPOGALACTIA</t>
  </si>
  <si>
    <t>O925</t>
  </si>
  <si>
    <t>SUPRESION DE LA LACTANCIA</t>
  </si>
  <si>
    <t>O926</t>
  </si>
  <si>
    <t>GALACTORREA</t>
  </si>
  <si>
    <t>O927</t>
  </si>
  <si>
    <t>OTROS TRASTORNOS Y LOS NO ESPECIFICADOS DE LA LACTANCIA</t>
  </si>
  <si>
    <t>O93</t>
  </si>
  <si>
    <t>MUERTE MATERNA DE CAUSA BASICA ESPECIFICADA EN OTRO CAPITULO  RELACIONADA CON EL EMBARAZO</t>
  </si>
  <si>
    <t>O95</t>
  </si>
  <si>
    <t>MUERTE OBSTETRICA DE CAUSA NO ESPECIFICADA</t>
  </si>
  <si>
    <t>O96</t>
  </si>
  <si>
    <t>MUERTE MATERNA DEBIDA A CUALQUIER CAUSA OBSTETRICA QUE OCURRE DESPUES DE 42 DIAS PERO ANTES DE UN AÑO DEL PARTO</t>
  </si>
  <si>
    <t>O97</t>
  </si>
  <si>
    <t>MUERTE POR SECUELAS DE CAUSAS OBSTETRICAS DIRECTAS</t>
  </si>
  <si>
    <t>O980</t>
  </si>
  <si>
    <t>TUBERCULOSIS QUE COMPLICA EL EMBARAZO, EL PARTO Y EL PUERPERIO</t>
  </si>
  <si>
    <t>O981</t>
  </si>
  <si>
    <t>SIFILIS QUE COMPLICA EL EMBARAZO, EL PARTO Y EL PUERPERIO</t>
  </si>
  <si>
    <t>O982</t>
  </si>
  <si>
    <t>GONORREA A QUE COMPLICA EL EMBARAZO, EL PARTO Y EL PUERPERIO</t>
  </si>
  <si>
    <t>O983</t>
  </si>
  <si>
    <t>OTRAS INFECCIONES CON UN MODO DE TRANSMISION PREDOMINANTE SEXUAL QUE COMPLICAN EL EMBARAZO, EL PARTO Y EL PUERPERIO</t>
  </si>
  <si>
    <t>O984</t>
  </si>
  <si>
    <t>HEPATITIS VIRAL QUE COMPLICA EL EMBARAZO, EL PARTO Y EL PUERPERIO</t>
  </si>
  <si>
    <t>O985</t>
  </si>
  <si>
    <t>OTRAS  ENFERMEDADES VIRALES QUE  COMPLICAN EL EMBARAZO, EL PARTO Y EL PUERPERIO</t>
  </si>
  <si>
    <t>O986</t>
  </si>
  <si>
    <t>ENFERMEDADES CAUSADAS POR  PROTOZOARIOS QUE COMPLICAN EL EMBARAZO, EL PARTO Y EL PUERPERIO</t>
  </si>
  <si>
    <t>O988</t>
  </si>
  <si>
    <t>OTRAS ENFERMEDADES INFECCIOSAS Y PARASITARIAS  MATERNAS QUE COMPLICAN EL EMBARAZO, EL PARTO Y EL PUERPERIO</t>
  </si>
  <si>
    <t>O989</t>
  </si>
  <si>
    <t>ENFERMEDAD INFECCIOSA Y PARASITARIA MATERNA NO ESPECIFICADA QUE COMPLICA EL EMBARAZO, EL PARTO Y EL PUERPERIO</t>
  </si>
  <si>
    <t>O990</t>
  </si>
  <si>
    <t>ANEMIA QUE COMPLICA EL EMBARAZO, EL PARTO Y EL PUERPERIO</t>
  </si>
  <si>
    <t>O991</t>
  </si>
  <si>
    <t>OTRAS ENFERMEDADES DE LA SANGRE Y DE LOS ORGANOS HEMATOPOYETICOS Y CIERTOS TRASTORNOS QUE AFECTAN EL SISTEMA INMUNITARIO CUANDO COMPLICAN EL EMBARAZO, EL PARTO Y EL PUERPERIO</t>
  </si>
  <si>
    <t>O992</t>
  </si>
  <si>
    <t>ENFERMEDADES ENDOCRINAS, DE LA NUTRICION Y DEL METABOLISMO QUE COMPLICAN EL EMBARAZO, EL PARTO Y EL PUERPERIO</t>
  </si>
  <si>
    <t>O993</t>
  </si>
  <si>
    <t>TRASTORNOS MENTALES Y ENFERMEDADES DEL SISTEMA NERVIOSO QUE COMPLICAN  EL EMBARAZO, EL PARTO Y EL PUERPERIO</t>
  </si>
  <si>
    <t>O994</t>
  </si>
  <si>
    <t>ENFERMEDADES DEL SISTEMA CIRCULATORIO QUE COMPLICAN EL EMBARAZO, EL PARTO Y EL PUERPERIO</t>
  </si>
  <si>
    <t>O995</t>
  </si>
  <si>
    <t>ENFERMEDADES DEL SISTEMA  RESPIRATORIO QUE  COMPLICAN EL EMBARAZO, EL PARTO Y EL PUERPERIO</t>
  </si>
  <si>
    <t>O996</t>
  </si>
  <si>
    <t>ENFERMEDADES DEL SISTEMA DIGESTIVO QUE COMPLICAN EL EMBARAZO, EL PARTO Y EL PUERPERIO</t>
  </si>
  <si>
    <t>O997</t>
  </si>
  <si>
    <t>ENFERMEDADES DE LA PIEL Y DE TEJIDO SUBCUTANEO QUE COMPLICAN EL EMBARAZO, EL PARTO Y EL PUERPERIO</t>
  </si>
  <si>
    <t>O998</t>
  </si>
  <si>
    <t>OTRAS ENFERMEDADES ESPECIFICADAS Y AFECCIONES QUE COMPLICAN EL EMBARAZO, EL PARTO Y EL PUERPERIO</t>
  </si>
  <si>
    <t>P000</t>
  </si>
  <si>
    <t>FETO Y RECIEN NACIDO AFECTADOS POR TRASTORNOS HIPERTENSIVOS DE LA MADRE</t>
  </si>
  <si>
    <t>P001</t>
  </si>
  <si>
    <t>FETO Y RECIEN NACIDO AFECTADOS POR ENFERMEDADES RENALES Y DE LAS VIAS URINARIAS DE LA MADRE</t>
  </si>
  <si>
    <t>P002</t>
  </si>
  <si>
    <t>FETO Y RECIEN NACIDO AFECTADOS POR ENFERMEDADES INFECCIOSAS Y PARASITARIAS DE LA MADRE</t>
  </si>
  <si>
    <t>P003</t>
  </si>
  <si>
    <t>FETO Y RECIEN NACIDO AFECTADOS POR ENFERMEDADES CIRCULATORIAS Y RESPIRATORIAS  DE LA MADRE</t>
  </si>
  <si>
    <t>P004</t>
  </si>
  <si>
    <t>FETO Y RECIEN NACIDO AFECTADOS POR TRASTORNOS NUTRICIONALES  DE LA MADRE</t>
  </si>
  <si>
    <t>P005</t>
  </si>
  <si>
    <t>FETO Y RECIEN NACIDO AFECTADOS POR TRAUMATISMO DE LA MADRE</t>
  </si>
  <si>
    <t>P006</t>
  </si>
  <si>
    <t>FETO Y RECIEN NACIDO AFECTADOS POR PROCEDIMIENTO QUIRURGICO  DE LA MADRE</t>
  </si>
  <si>
    <t>P007</t>
  </si>
  <si>
    <t>FETO Y RECIEN NACIDO AFECTADOS POR OTRO PROCEDIMIENTO MEDICO DE LA MADRE, NO CLASIFICADO EN OTRA PARTE</t>
  </si>
  <si>
    <t>P008</t>
  </si>
  <si>
    <t>FETO Y RECIEN NACIDO AFECTADOS POR OTRAS AFECCIONES MATERNAS</t>
  </si>
  <si>
    <t>P009</t>
  </si>
  <si>
    <t>FETO Y RECIEN NACIDO AFECTADOS POR AFECCION MATERNA NO ESPECIFICADA</t>
  </si>
  <si>
    <t>P010</t>
  </si>
  <si>
    <t>FETO Y RECIEN NACIDO AFECTADOS POR INCOMPETENCIA DEL CUELLO UTERINO</t>
  </si>
  <si>
    <t>P011</t>
  </si>
  <si>
    <t>FETO Y RECIEN NACIDO AFECTADOS POR RUPTURA PREMATURA DE LAS MEMBRANAS</t>
  </si>
  <si>
    <t>P012</t>
  </si>
  <si>
    <t>FETO Y RECIEN NACIDO AFECTADOS POR OLIGOHIDRAMNIOS</t>
  </si>
  <si>
    <t>P013</t>
  </si>
  <si>
    <t>FETO Y RECIEN NACIDO AFECTADOS POR POLIHIDRAMNIOS</t>
  </si>
  <si>
    <t>P014</t>
  </si>
  <si>
    <t>FETO Y RECIEN NACIDO AFECTADOS POR EMBARAZO ECTOPICO</t>
  </si>
  <si>
    <t>P015</t>
  </si>
  <si>
    <t>FETO Y RECIEN NACIDO AFECTADOS POR EMBARAZO MULTIPLE</t>
  </si>
  <si>
    <t>P016</t>
  </si>
  <si>
    <t>FETO Y RECIEN NACIDO AFECTADOS POR MUERTE MATERNA</t>
  </si>
  <si>
    <t>P017</t>
  </si>
  <si>
    <t>FETO Y RECIEN NACIDO AFECTADOS POR PRESENTACION ANOMALA ANTES DEL TRABAJO DE PARTO</t>
  </si>
  <si>
    <t>P018</t>
  </si>
  <si>
    <t>FETO Y RECIEN NACIDO AFECTADOS POR OTRAS COMPLICACIONES MATERNAS DEL EMBARAZO</t>
  </si>
  <si>
    <t>P019</t>
  </si>
  <si>
    <t>FETO Y RECIEN NACIDO AFECTADOS POR COMPLICACIONES MATERNAS NO ESPECIFICADAS DEL EMBARAZO</t>
  </si>
  <si>
    <t>P020</t>
  </si>
  <si>
    <t>FETO Y RECIEN NACIDO AFECTADOS POR PLACENTA PREVIA</t>
  </si>
  <si>
    <t>P021</t>
  </si>
  <si>
    <t>FETO Y RECIEN NACIDO AFECTADOS POR OTRAS FORMAS DE DESPRENDIMIENTO Y DE HEMORRAGIA PLACENTARIOS</t>
  </si>
  <si>
    <t>P022</t>
  </si>
  <si>
    <t>FETO Y RECIEN NACIDO AFECTADOS POR OTRAS ANOMALIAS MORFOLOGICAS Y FUNCIONALES DE LA PLACENTA Y LAS NO ESPECIFICADAS</t>
  </si>
  <si>
    <t>P023</t>
  </si>
  <si>
    <t>FETO Y RECIEN NACIDO AFECTADOS POR SINDROMES DE TRANSFUSION PLACENTARIA</t>
  </si>
  <si>
    <t>P024</t>
  </si>
  <si>
    <t>FETO Y RECIEN NACIDO AFECTADOS POR PROLAPSO DEL CORDON UMBILICAL</t>
  </si>
  <si>
    <t>P025</t>
  </si>
  <si>
    <t>FETO Y RECIEN NACIDO AFECTADOS POR OTRA COMPRESION DEL CORDON UMBILICAL</t>
  </si>
  <si>
    <t>P026</t>
  </si>
  <si>
    <t>FETO Y RECIEN NACIDO AFECTADOS POR OTRAS COMPLICACIONES DEL CORDON UMBILICAL Y LAS NO ESPECIFICADAS</t>
  </si>
  <si>
    <t>P027</t>
  </si>
  <si>
    <t>FETO Y RECIEN NACIDO AFECTADOS POR CORIOAMNIONITIS</t>
  </si>
  <si>
    <t>P028</t>
  </si>
  <si>
    <t>FETO Y RECIEN NACIDO AFECTADOS POR OTRAS ANORMALIDADES DE LAS MEMBRANAS</t>
  </si>
  <si>
    <t>P029</t>
  </si>
  <si>
    <t>FETO Y RECIEN NACIDO AFECTADOS POR ANORMALIDAD NO ESPECIFICADA DE LAS MEMBRANAS</t>
  </si>
  <si>
    <t>P030</t>
  </si>
  <si>
    <t>FETO Y RECIEN NACIDO AFECTADOS POR PARTO Y EXTRACCION DE NALGAS</t>
  </si>
  <si>
    <t>P031</t>
  </si>
  <si>
    <t>FETO Y RECIEN NACIDO AFECTADOS POR OTRA PRESENTACION ANOMALA, POSICION ANOMALA Y DESPROPORCION DURANTE EL TRABAJO DE PARTO Y EL PARTO</t>
  </si>
  <si>
    <t>P032</t>
  </si>
  <si>
    <t>FETO Y RECIEN NACIDO AFECTADOS POR PARTO CON FORCEPS</t>
  </si>
  <si>
    <t>P033</t>
  </si>
  <si>
    <t>FETO Y RECIEN NACIDO AFECTADOS POR PARTO CON VENTOSA EXTRACTORA</t>
  </si>
  <si>
    <t>P034</t>
  </si>
  <si>
    <t>FETO Y RECIEN NACIDO AFECTADOS POR PARTO POR CESAREA</t>
  </si>
  <si>
    <t>P035</t>
  </si>
  <si>
    <t>FETO Y RECIEN NACIDO AFECTADOS POR PARTO PRECIPITADO</t>
  </si>
  <si>
    <t>P036</t>
  </si>
  <si>
    <t>FETO Y RECIEN NACIDO AFECTADOS POR CONTRACCIONES UTERINAS ANORMALES</t>
  </si>
  <si>
    <t>P038</t>
  </si>
  <si>
    <t>FETO Y RECIEN NACIDO AFECTADOS POR OTRAS COMPLICACIONES ESPECIFICADAS DEL TRABAJO DE PARTO Y DEL PARTO</t>
  </si>
  <si>
    <t>P039</t>
  </si>
  <si>
    <t>FETO Y RECIEN NACIDO AFECTADOS POR COMPLICACIONES NO ESPECIFICADAS DEL TRABAJO DE PARTO Y DEL PARTO</t>
  </si>
  <si>
    <t>P040</t>
  </si>
  <si>
    <t>FETO Y RECIEN NACIDO AFECTADOS POR ANESTESIA Y ANALGESIA MATERNA EN EL EMBARAZO, EN EL TRABAJO DE PARTO Y EN EL PARTO</t>
  </si>
  <si>
    <t>P041</t>
  </si>
  <si>
    <t>FETO Y RECIEN NACIDO AFECTADOS POR OTRAS MEDICACIONES MATERNAS</t>
  </si>
  <si>
    <t>P042</t>
  </si>
  <si>
    <t>FETO Y RECIEN NACIDO AFECTADOS POR TABAQUISMO DE LA MADRE</t>
  </si>
  <si>
    <t>P043</t>
  </si>
  <si>
    <t>FETO Y RECIEN NACIDO AFECTADOS POR ALCOHOLISMO DE LA MADRE</t>
  </si>
  <si>
    <t>P044</t>
  </si>
  <si>
    <t>FETO Y RECIEN NACIDO AFECTADOS POR DROGADICCION MATERNA</t>
  </si>
  <si>
    <t>P045</t>
  </si>
  <si>
    <t>FETO Y RECIEN NACIDO AFECTADOS POR EL USO MATERNO DE SUSTANCIAS QUIMICAS NUTRICIONALES</t>
  </si>
  <si>
    <t>P046</t>
  </si>
  <si>
    <t>FETO Y RECIEN NACIDO AFECTADOS POR EXPOSICION MATERNA A SUSTANCIAS QUIMICAS AMBIENTALES</t>
  </si>
  <si>
    <t>P048</t>
  </si>
  <si>
    <t>FETO Y RECIEN NACIDO AFECTADOS POR OTRAS INFLUENCIAS NOCIVAS DE LA MADRE</t>
  </si>
  <si>
    <t>P049</t>
  </si>
  <si>
    <t>FETO Y RECIEN NACIDO AFECTADOS POR INFLUENCIAS NOCIVAS DE LA MADRE, NO ESPECIFICADAS</t>
  </si>
  <si>
    <t>P050</t>
  </si>
  <si>
    <t>BAJO PESO PARA LA EDAD GESTACIONAL</t>
  </si>
  <si>
    <t>P051</t>
  </si>
  <si>
    <t>PEQUEÑO PARA EDAD GESTACIONAL</t>
  </si>
  <si>
    <t>P052</t>
  </si>
  <si>
    <t>DESNUTRICION FETAL, SIN MENCION DE PESO O TALLA BAJOS PARA LA EDAD GESTACIONAL</t>
  </si>
  <si>
    <t>P059</t>
  </si>
  <si>
    <t>RETARDO DEL CRECIMIENTO FETAL, NO  ESPECIFICADO</t>
  </si>
  <si>
    <t>P070</t>
  </si>
  <si>
    <t>PESO EXTREMADAMENTE BAJO AL NACER</t>
  </si>
  <si>
    <t>P071</t>
  </si>
  <si>
    <t>OTRO PESO BAJO AL NACER</t>
  </si>
  <si>
    <t>P072</t>
  </si>
  <si>
    <t>P073</t>
  </si>
  <si>
    <t>OTROS RECIEN NACIDOS PRETERMINO</t>
  </si>
  <si>
    <t>P080</t>
  </si>
  <si>
    <t>RECIEN NACIDO EXCEPCIONALMENTE GRANDE</t>
  </si>
  <si>
    <t>P081</t>
  </si>
  <si>
    <t>OTROS RECIEN NACIDOS CON SOBREPESO PARA LA EDAD GESTACIONAL</t>
  </si>
  <si>
    <t>P082</t>
  </si>
  <si>
    <t>RECIEN NACIDO  POSTERMINO SIN  SOBREPESO PARA SU EDAD GESTACIONAL</t>
  </si>
  <si>
    <t>P100</t>
  </si>
  <si>
    <t>HEMORRAGIA SUBDURAL DEBIDA  A TRAUMATISMO DEL NACIMIENTO</t>
  </si>
  <si>
    <t>P101</t>
  </si>
  <si>
    <t>HEMORRAGIA CEREBRAL DEBIDA  A TRAUMATISMO DEL NACIMIENTO</t>
  </si>
  <si>
    <t>P102</t>
  </si>
  <si>
    <t>HEMORRAGIA INTRAVENTRICULAR DEBIDA  A TRAUMATISMO DEL NACIMIENTO</t>
  </si>
  <si>
    <t>P103</t>
  </si>
  <si>
    <t>HEMORRAGIA SUBARACNOIDEA DEBIDA  A TRAUMATISMO DEL NACIMIENTO</t>
  </si>
  <si>
    <t>P104</t>
  </si>
  <si>
    <t>DESGARRO TENTORIAL DEBIDO  A TRAUMATISMO DEL NACIMIENTO</t>
  </si>
  <si>
    <t>P108</t>
  </si>
  <si>
    <t>OTRAS HEMORRAGIAS Y  LACERACIONES INTRACRANEALES  DEBIDAS  A TRAUMATISMO DEL NACIMIENTO</t>
  </si>
  <si>
    <t>P109</t>
  </si>
  <si>
    <t>HEMORRAGIA Y  LACERACION INTRACRANEALES NO ESPECIFICADAS,   DEBIDAS  A TRAUMATISMO DEL NACIMIENTO</t>
  </si>
  <si>
    <t>P110</t>
  </si>
  <si>
    <t>EDEMA CEREBRAL DEBIDO A TRAUMATISMO DEL NACIMIENTO</t>
  </si>
  <si>
    <t>P111</t>
  </si>
  <si>
    <t>OTRAS LESIONES ESPECIFICADAS DEL ENCEFALO DEBIDAS  A TRAUMATISMO DEL NACIMIENTO</t>
  </si>
  <si>
    <t>P112</t>
  </si>
  <si>
    <t>LESION NO ESPECIFICADA DEL ENCEFALO,  DEBIDA  A TRAUMATISMO DEL NACIMIENTO</t>
  </si>
  <si>
    <t>P113</t>
  </si>
  <si>
    <t>TRAUMATISMO DEL NACIMIENTO EN EL NERVIO FACIAL</t>
  </si>
  <si>
    <t>P114</t>
  </si>
  <si>
    <t>TRAUMATISMO DEL NACIMIENTO  EN OTROS NERVIOS CRANEALES</t>
  </si>
  <si>
    <t>P115</t>
  </si>
  <si>
    <t>TRAUMATISMO DEL NACIMIENTO EN LA COLUMNA VERTEBRAL Y EN LA MEDULA ESPINAL</t>
  </si>
  <si>
    <t>P119</t>
  </si>
  <si>
    <t>TRAUMATISMO DEL NACIMIENTO EN EL SISTEMA NERVIOSO CENTRAL, NO ESPECIFICADO</t>
  </si>
  <si>
    <t>P120</t>
  </si>
  <si>
    <t>CEFALOHEMATOMA DEBIDO A TRAUMATISMO DEL NACIMIENTO</t>
  </si>
  <si>
    <t>P121</t>
  </si>
  <si>
    <t>CAPUT SUCCEDANEUM  DEBIDO A TRAUMATISMO DEL NACIMIENTO</t>
  </si>
  <si>
    <t>P122</t>
  </si>
  <si>
    <t>HEMORRAGIA EPICRANEAL SUBAPONEUROTICA DEBIDA A TRAUMATISMO DEL NACIMIENTO</t>
  </si>
  <si>
    <t>P123</t>
  </si>
  <si>
    <t>EQUIMOSIS DEL CUERO CABELLUDO DEBIDA A TRAUMATISMO DEL NACIMIENTO</t>
  </si>
  <si>
    <t>P124</t>
  </si>
  <si>
    <t>TRAUMATISMO EN EL CUERO CABELLUDO DEL RECIEN NACIDO POR MONITOREO FETAL</t>
  </si>
  <si>
    <t>P128</t>
  </si>
  <si>
    <t>OTROS TRAUMATISMOS DEL NACIMIENTO EN EL CUERO CABELLUDO</t>
  </si>
  <si>
    <t>P129</t>
  </si>
  <si>
    <t>TRAUMATISMO DEL NACIMIENTO EN EL CUERO CABELLUDO, NO ESPECIFICADO</t>
  </si>
  <si>
    <t>P130</t>
  </si>
  <si>
    <t>FRACTURA DEL CRANEO DEBIDA A TRAUMATISMO DEL NACIMIENTO</t>
  </si>
  <si>
    <t>P131</t>
  </si>
  <si>
    <t>OTROS TRAUMATISMOS DEL CRANEO DURANTE EL NACIMIENTO</t>
  </si>
  <si>
    <t>P132</t>
  </si>
  <si>
    <t>TRAUMATISMO DEL FEMUR DURANTE EL NACIMIENTO</t>
  </si>
  <si>
    <t>P133</t>
  </si>
  <si>
    <t>TRAUMATISMO DE OTROS HUESOS LARGOS DURANTE EL NACIMIENTO</t>
  </si>
  <si>
    <t>P134</t>
  </si>
  <si>
    <t>FRACTURA DE LA CLAVICULA DEBIDA A TRAUMATISMO DEL NACIMIENTO</t>
  </si>
  <si>
    <t>P138</t>
  </si>
  <si>
    <t>TRAUMATISMO DEL NACIMIENTO EN OTRAS PARTES DEL ESQUELETO</t>
  </si>
  <si>
    <t>P139</t>
  </si>
  <si>
    <t>TRAUMATISMO NO ESPECIFICADO DEL ESQUELETO DURANTE EL NACIMIENTO</t>
  </si>
  <si>
    <t>P140</t>
  </si>
  <si>
    <t>PARALISIS DE ERB DEBIDA A  TRAUMATISMO DEL NACIMIENTO</t>
  </si>
  <si>
    <t>P141</t>
  </si>
  <si>
    <t>PARALISIS DE  KLUMPKE DEBIDA A TRAUMATISMO DL NACIMIENTO</t>
  </si>
  <si>
    <t>P142</t>
  </si>
  <si>
    <t>PARALISIS DEL NERVIO FRENICO DEBIDA A TRAUMATISMO DEL NACIMIENTO</t>
  </si>
  <si>
    <t>P143</t>
  </si>
  <si>
    <t>OTRO TRAUMATISMO DEL PLEXO BRAQUIAL  DURANTE EL NACIMIENTO</t>
  </si>
  <si>
    <t>P148</t>
  </si>
  <si>
    <t>TRAUMATISMO DURANTE EL NACIMIENTO EN OTRAS PARTES DEL SISTEMA NERVIOSO PERIFERICO</t>
  </si>
  <si>
    <t>P149</t>
  </si>
  <si>
    <t>TRAUMATISMO NO ESPECIFICADO DEL SISTEMA NERVIOSO PERIFERICO DURANTE EL  NACIMIENTO</t>
  </si>
  <si>
    <t>P150</t>
  </si>
  <si>
    <t>LESION DEL HIGADO DURANTE EL NACIMIENTO</t>
  </si>
  <si>
    <t>P151</t>
  </si>
  <si>
    <t>LESION DEL BAZO DURANTE EL NACIMIENTO</t>
  </si>
  <si>
    <t>P152</t>
  </si>
  <si>
    <t>TRAUMATISMO DEL MÚSCULO ESTERNOCLEIDOMASTOIDEO DURANTE EL NACIMIENTO</t>
  </si>
  <si>
    <t>P153</t>
  </si>
  <si>
    <t>TRAUMATISMO OCULAR  DURANTE EL NACIMIENTO</t>
  </si>
  <si>
    <t>P154</t>
  </si>
  <si>
    <t>TRAUMATISMO FACIAL  DURANTE EL NACIMIENTO</t>
  </si>
  <si>
    <t>P155</t>
  </si>
  <si>
    <t>TRAUMATISMO DE LOS GENITALES EXTERNOS  DURANTE EL NACIMIENTO</t>
  </si>
  <si>
    <t>P156</t>
  </si>
  <si>
    <t>NECROSIS GRASA SUBCUTANEA DEBIDA A TRAUMATISMO DEL NACIMIENTO</t>
  </si>
  <si>
    <t>P158</t>
  </si>
  <si>
    <t>OTROS TRAUMATISMOS ESPECIFICADOS,  DURANTE EL NACIMIENTO</t>
  </si>
  <si>
    <t>P159</t>
  </si>
  <si>
    <t>TRAUMATISMO NO ESPECIFICADO, DURANTE EL NACIMIENTO</t>
  </si>
  <si>
    <t>P200</t>
  </si>
  <si>
    <t>HIPOXIA INTRAUTERINA NOTADA POR PRIMERA  VEZ ANTES DEL INICIO DEL TRABAJO DE PARTO</t>
  </si>
  <si>
    <t>P201</t>
  </si>
  <si>
    <t>HIPOXIA INTRAUTERINA NOTADA POR PRIMERA  VEZ  DURANTE EL TRABAJO DE PARTO</t>
  </si>
  <si>
    <t>P209</t>
  </si>
  <si>
    <t>HIPOXIA INTRAUTERINA, NO ESPECIFICADA</t>
  </si>
  <si>
    <t>P210</t>
  </si>
  <si>
    <t>ASFIXIA DEL NACIMIENTO, SEVERA</t>
  </si>
  <si>
    <t>P211</t>
  </si>
  <si>
    <t>ASFIXIA DEL NACIMIENTO, LEVE Y MODERADA</t>
  </si>
  <si>
    <t>P219</t>
  </si>
  <si>
    <t>ASFIXIA DEL NACIMIENTO, NO ESPECIFICADA</t>
  </si>
  <si>
    <t>P220</t>
  </si>
  <si>
    <t>SINDROME DE DIFICULTAD RESPIRATORIA DEL RECIEN NACIDO</t>
  </si>
  <si>
    <t>P221</t>
  </si>
  <si>
    <t>TAQUIPNEA TRANSITORIA DEL RECIEN NACIDO</t>
  </si>
  <si>
    <t>P228</t>
  </si>
  <si>
    <t>OTRAS DIFICULTADES RESPIRATORIAS DEL RECIEN NACIDO</t>
  </si>
  <si>
    <t>P229</t>
  </si>
  <si>
    <t>DIFICULTAD RESPIRATORIA DEL RECIEN NACIDO, NO ESPECIFICADA</t>
  </si>
  <si>
    <t>P230</t>
  </si>
  <si>
    <t>NEUMONIA CONGENITA DEBIDA A  AGENTE VIRAL</t>
  </si>
  <si>
    <t>P231</t>
  </si>
  <si>
    <t>NEUMONIA CONGENITA DEBIDA A  CHLAMYDIA</t>
  </si>
  <si>
    <t>P232</t>
  </si>
  <si>
    <t>NEUMONIA CONGENITA DEBIDA A   ESTAFILOCOCOS</t>
  </si>
  <si>
    <t>P233</t>
  </si>
  <si>
    <t>NEUMONIA CONGENITA DEBIDA A  ESTREPTOCOCOS DEL GRUPO B</t>
  </si>
  <si>
    <t>P234</t>
  </si>
  <si>
    <t>NEUMONIA CONGENITA DEBIDA A  ESCHERICHIA COLI</t>
  </si>
  <si>
    <t>P235</t>
  </si>
  <si>
    <t>NEUMONIA CONGENITA DEBIDA A  PSEUDOMONAS</t>
  </si>
  <si>
    <t>P236</t>
  </si>
  <si>
    <t>NEUMONIA CONGENITA DEBIDA A  OTROS AGENTES BACTERIANOS</t>
  </si>
  <si>
    <t>P238</t>
  </si>
  <si>
    <t>NEUMONIA CONGENITA DEBIDA A  OTROS ORGANISMOS</t>
  </si>
  <si>
    <t>P239</t>
  </si>
  <si>
    <t>NEUMONIA CONGENITA, ORGANISMO NO ESPECIFICADO</t>
  </si>
  <si>
    <t>P240</t>
  </si>
  <si>
    <t>ASPIRACION NEONATAL DE MECONIO</t>
  </si>
  <si>
    <t>P241</t>
  </si>
  <si>
    <t>ASPIRACION NEONATAL DEL LIQUIDO AMNIOTICO Y DE MOCO</t>
  </si>
  <si>
    <t>P242</t>
  </si>
  <si>
    <t>ASPIRACION NEONATAL DE SANGRE</t>
  </si>
  <si>
    <t>P243</t>
  </si>
  <si>
    <t>ASPIRACION NEONATAL DE LECHE Y ALIMENTO REGURGITADO</t>
  </si>
  <si>
    <t>P248</t>
  </si>
  <si>
    <t>OTROS SINDROMES DE ASPIRACION NEONATAL</t>
  </si>
  <si>
    <t>P249</t>
  </si>
  <si>
    <t>SINDROME DE ASPIRACION NEONATAL, SIN OTRA ESPECIFICACION</t>
  </si>
  <si>
    <t>P250</t>
  </si>
  <si>
    <t>ENFISEMA INTERSTICIAL ORIGINADO EN EL PERIODO PERINATAL</t>
  </si>
  <si>
    <t>P251</t>
  </si>
  <si>
    <t>NEUMOTORAX ORIGINADO EN EL PERIODO PERINATAL</t>
  </si>
  <si>
    <t>P252</t>
  </si>
  <si>
    <t>NEUMOMEDIASTINO ORIGINADO EN  EL PERIODO PERINATAL</t>
  </si>
  <si>
    <t>P253</t>
  </si>
  <si>
    <t>NEUMOPERICARDIO ORIGINADO EN EL PERIODO PERINATAL</t>
  </si>
  <si>
    <t>P258</t>
  </si>
  <si>
    <t>OTRAS AFECCIONES RELACIONADAS CON EL  ENFISEMA INTERSTICIAL,  ORIGINADAS EN EL PERIODO PERINATAL</t>
  </si>
  <si>
    <t>P260</t>
  </si>
  <si>
    <t>HEMORRAGIA TRAQUEOBRONQUIAL ORIGINADA EN EL PERIODO PERINATAL</t>
  </si>
  <si>
    <t>P261</t>
  </si>
  <si>
    <t>HEMORRAGIA PULMONAR MASIVA ORIGINADA EN EL PERIODO PERINATAL</t>
  </si>
  <si>
    <t>P268</t>
  </si>
  <si>
    <t>OTRAS HEMORRAGIAS PULMONARES ORIGINADAS EN EL PERIODO PERINATAL</t>
  </si>
  <si>
    <t>P269</t>
  </si>
  <si>
    <t>HEMORRAGIA PULMONAR NO ESPECIFICADA,  ORIGINADA EN EL PERIODO PERINATAL</t>
  </si>
  <si>
    <t>P270</t>
  </si>
  <si>
    <t>SINDROME DE WILSON-MIKITY</t>
  </si>
  <si>
    <t>P271</t>
  </si>
  <si>
    <t>DISPLASIA BRONCOPULMONAR ORIGINADA EN EL PERIODO PERINATAL</t>
  </si>
  <si>
    <t>P278</t>
  </si>
  <si>
    <t>OTRAS ENFERMEDADES RESPIRATORIAS CRONICAS ORIGINADAS EN EL PERIODO PERINATAL</t>
  </si>
  <si>
    <t>P279</t>
  </si>
  <si>
    <t>ENFERMEDAD RESPIRATORIA CRONICA NO ESPECIFICADA ORIGINADA EN EL PERIODO PERINATAL</t>
  </si>
  <si>
    <t>P280</t>
  </si>
  <si>
    <t>ATELECTASIA PRIMARIA DEL RECIEN NACIDO</t>
  </si>
  <si>
    <t>P281</t>
  </si>
  <si>
    <t>OTRAS ATELECTASIAS DEL RECIEN NACIDO Y LAS NO ESPECIFICADAS</t>
  </si>
  <si>
    <t>P282</t>
  </si>
  <si>
    <t>ATAQUE CIANOTICO DEL RECIEN NACIDO</t>
  </si>
  <si>
    <t>P283</t>
  </si>
  <si>
    <t>APNEA PRIMARIA DEL SUEÑO DEL RECIEN NACIDO</t>
  </si>
  <si>
    <t>P284</t>
  </si>
  <si>
    <t>OTRAS APNEAS DEL RECIEN NACIDO</t>
  </si>
  <si>
    <t>P285</t>
  </si>
  <si>
    <t>INSUFICIENCIA RESPIRATORIA DEL RECIEN NACIDO</t>
  </si>
  <si>
    <t>P288</t>
  </si>
  <si>
    <t>OTROS PROBLEMAS RESPIRATORIOS  ESPECIFICADOS DEL RECIEN NACIDO</t>
  </si>
  <si>
    <t>P289</t>
  </si>
  <si>
    <t>AFECCION RESPIRATORIA NO ESPECIFICADA DEL RECIEN NACIDO</t>
  </si>
  <si>
    <t>P290</t>
  </si>
  <si>
    <t>INSUFICIENCIA CARDIACA NEONATAL</t>
  </si>
  <si>
    <t>P291</t>
  </si>
  <si>
    <t>DISRITMIA CARDIACA NEONATAL</t>
  </si>
  <si>
    <t>P292</t>
  </si>
  <si>
    <t>HIPERTENSION NEONATAL</t>
  </si>
  <si>
    <t>P293</t>
  </si>
  <si>
    <t>PERSISTENCIA DE LA CIRCULACION FETAL</t>
  </si>
  <si>
    <t>P294</t>
  </si>
  <si>
    <t>ISQUEMIA MIOCARDICA TRANSITORIA DEL RECIEN NACIDO</t>
  </si>
  <si>
    <t>P298</t>
  </si>
  <si>
    <t>OTROS TRASTORNOS CARDIOVASCULARES ORIGINADOS EN EL PERIODO  PERINATAL</t>
  </si>
  <si>
    <t>P299</t>
  </si>
  <si>
    <t>TRASTORNO CARDIOVASCULAR NO ESPECIFICADO, ORIGINADO EN EL PERIODO PERINATAL</t>
  </si>
  <si>
    <t>P350</t>
  </si>
  <si>
    <t>SINDROME DE  RUBEOLA CONGENITA</t>
  </si>
  <si>
    <t>P351</t>
  </si>
  <si>
    <t>INFECCION CITOMEGALOVIRICA CONGENITA</t>
  </si>
  <si>
    <t>P352</t>
  </si>
  <si>
    <t>INFECCIONES  CONGENITAS POR VIRUS DEL HERPES SIMPLE</t>
  </si>
  <si>
    <t>P353</t>
  </si>
  <si>
    <t>HEPATITIS VIRAL CONGENITA</t>
  </si>
  <si>
    <t>P358</t>
  </si>
  <si>
    <t>OTRAS ENFERMEDADES VIRALES CONGENITAS</t>
  </si>
  <si>
    <t>P359</t>
  </si>
  <si>
    <t>ENFERMEDAD VIRAL CONGÉNITA, SIN OTRA ESPECIFICACION</t>
  </si>
  <si>
    <t>P360</t>
  </si>
  <si>
    <t>SEPSIS DEL RECIEN NACIDO DEBIDA A ESTREPTOCOCO DEL GRUPO B</t>
  </si>
  <si>
    <t>P361</t>
  </si>
  <si>
    <t>SEPSIS DEL RECIEN NACIDO DEBIDA A ESTREPTOCOCO DE OTRO GRUPO Y EL NO ESPECIFICADO</t>
  </si>
  <si>
    <t>P362</t>
  </si>
  <si>
    <t>SEPSIS DEL RECIEN NACIDO DEBIDA A STAPHYLOCOCCUS AUREUS</t>
  </si>
  <si>
    <t>P363</t>
  </si>
  <si>
    <t>SEPSIS DEL RECIEN NACIDO DEBIDA A ESTAFILOCOCO DE OTRA ESPECIE Y LA NO ESPECIFICADA</t>
  </si>
  <si>
    <t>P364</t>
  </si>
  <si>
    <t>SEPSIS DEL RECIEN NACIDO DEBIDA A ESCHERICHIA COLI</t>
  </si>
  <si>
    <t>P365</t>
  </si>
  <si>
    <t>SEPSIS DEL RECIEN NACIDO DEBIDA A ANAEROBIOS</t>
  </si>
  <si>
    <t>P368</t>
  </si>
  <si>
    <t>SEPSIS DEL RECIEN NACIDO DEBIDA A OTRAS BACTERIAS</t>
  </si>
  <si>
    <t>P369</t>
  </si>
  <si>
    <t>SEPSIS BACTERIANA DEL RECIEN NACIDO, NO ESPECIFICADA</t>
  </si>
  <si>
    <t>P370</t>
  </si>
  <si>
    <t>TUBERCULOSIS CONGENITA</t>
  </si>
  <si>
    <t>P371</t>
  </si>
  <si>
    <t>TOXOPLASMOSIS CONGENITA</t>
  </si>
  <si>
    <t>P372</t>
  </si>
  <si>
    <t>LISTERIOSIS CONGENITA (DISEMINADA)</t>
  </si>
  <si>
    <t>P373</t>
  </si>
  <si>
    <t>PALUDISMO CONGENITO POR PLASMODIUM FALCIPARUM</t>
  </si>
  <si>
    <t>P374</t>
  </si>
  <si>
    <t>OTROS PALUDISMOS CONGENITOS</t>
  </si>
  <si>
    <t>P375</t>
  </si>
  <si>
    <t>CANDIDIASIS NEONATAL</t>
  </si>
  <si>
    <t>P378</t>
  </si>
  <si>
    <t>OTRAS ENFERMEDADES NEONATALES INFECCIOSAS O PARASITARIAS ESPECIFICADAS</t>
  </si>
  <si>
    <t>P379</t>
  </si>
  <si>
    <t>ENFERMEDAD INFECCIOSA O PARASITARIA CONGENITA, NO ESPECIFICADA</t>
  </si>
  <si>
    <t>P38</t>
  </si>
  <si>
    <t>ONFALITIS DEL RECIEN NACIDO CON O SIN HEMORRAGIA LEVE</t>
  </si>
  <si>
    <t>P390</t>
  </si>
  <si>
    <t>P391</t>
  </si>
  <si>
    <t>P392</t>
  </si>
  <si>
    <t>INFECCION INTRAAMNIOTICA DEL FETO, NO CLASIFICADA EN OTRA PARTE3</t>
  </si>
  <si>
    <t>P393</t>
  </si>
  <si>
    <t>INFECCION NEONATAL DE LAS VIAS URINARIAS</t>
  </si>
  <si>
    <t>P394</t>
  </si>
  <si>
    <t>INFECCION CUTANEA NEONATAL</t>
  </si>
  <si>
    <t>P398</t>
  </si>
  <si>
    <t>OTRAS INFECCIONES ESPECIFICADAS PROPIAS DEL PERIODO PERINATAL</t>
  </si>
  <si>
    <t>P399</t>
  </si>
  <si>
    <t>INFECCION PROPIA DEL PERIODO PERINATAL, NO ESPECIFICADA</t>
  </si>
  <si>
    <t>P500</t>
  </si>
  <si>
    <t>PERDIDA DE SANGRE FETAL POR VASA PREVIA</t>
  </si>
  <si>
    <t>P501</t>
  </si>
  <si>
    <t>PERDIDA DE SANGRE FETAL POR RUPTURA DEL CORDON UMBILICAL</t>
  </si>
  <si>
    <t>P502</t>
  </si>
  <si>
    <t>PERDIDA DE SANGRE FETAL POR LA PLACENTA</t>
  </si>
  <si>
    <t>P503</t>
  </si>
  <si>
    <t>HEMORRAGIA FETAL HACIA OTRO GEMELO</t>
  </si>
  <si>
    <t>P504</t>
  </si>
  <si>
    <t>HEMORRAGIA FETAL HACIA LA CIRCULACION MATERNA</t>
  </si>
  <si>
    <t>P505</t>
  </si>
  <si>
    <t>PERDIDA DE SANGRE FETAL POR EL CORTE DEL CORDON UMBILICAL EN EL OTRO GEMELO</t>
  </si>
  <si>
    <t>P508</t>
  </si>
  <si>
    <t>OTRAS PERDIDAS DE SANGRE FETAL</t>
  </si>
  <si>
    <t>P509</t>
  </si>
  <si>
    <t>PERDIDA DE SANGRE FETAL NO ESPECIFICADA</t>
  </si>
  <si>
    <t>P510</t>
  </si>
  <si>
    <t>HEMORRAGIA UMBILICAL MASIVA DEL RECIEN NACIDO</t>
  </si>
  <si>
    <t>P518</t>
  </si>
  <si>
    <t>OTRAS HEMORRAGIAS UMBILICALES DEL RECIEN NACIDO</t>
  </si>
  <si>
    <t>P519</t>
  </si>
  <si>
    <t>HEMORRAGIA UMBILICAL DEL RECIEN NACIDO, SIN OTRA ESPECIFICACION</t>
  </si>
  <si>
    <t>P520</t>
  </si>
  <si>
    <t>HEMORRAGIA INTRAVENTRICULAR (NO TRAUMATICA) GRADO 1, DEL FETO Y DEL RECIEN NACIDO</t>
  </si>
  <si>
    <t>P521</t>
  </si>
  <si>
    <t>HEMORRAGIA INTRAVENTRICULAR (NO TRAUMATICA) GRADO 2, DEL FETO Y DEL RECIEN NACIDO</t>
  </si>
  <si>
    <t>P522</t>
  </si>
  <si>
    <t>HEMORRAGIA INTRAVENTRICULAR (NO TRAUMATICA) GRADO 3, DEL FETO Y DEL RECIEN NACIDO</t>
  </si>
  <si>
    <t>P523</t>
  </si>
  <si>
    <t>HEMORRAGIA INTRAVENTRICULAR (NO TRAUMATICA)   DEL FETO Y DEL RECIEN NACIDO, SIN OTRA ESPECIFICACION</t>
  </si>
  <si>
    <t>P524</t>
  </si>
  <si>
    <t>HEMORRAGIA INTRACEREBRAL (NO TRAUMATICA)  DEL FETO Y DEL RECIEN NACIDO</t>
  </si>
  <si>
    <t>P525</t>
  </si>
  <si>
    <t>HEMORRAGIA SUBARACNOIDEA (NO TRAUMATICA)   DEL FETO Y DEL RECIEN NACIDO</t>
  </si>
  <si>
    <t>P526</t>
  </si>
  <si>
    <t>HEMORRAGIA CEREBELOSA Y DE LA FOSA POSTERIOR  (NO TRAUMATICA)   DEL FETO Y DEL RECIEN NACIDO</t>
  </si>
  <si>
    <t>P528</t>
  </si>
  <si>
    <t>OTRAS HEMORRAGIAS INTRACRANEALES (NO TRAUMATICAS)   DEL FETO Y DEL RECIEN NACIDO</t>
  </si>
  <si>
    <t>P529</t>
  </si>
  <si>
    <t>HEMORRAGIA INTRACRANEAL  (NO TRAUMATICA)   DEL FETO Y DEL RECIEN NACIDO, SIN OTRA ESPECIFICACION</t>
  </si>
  <si>
    <t>P53</t>
  </si>
  <si>
    <t>ENFERMEDAD HEMORRAGICA DEL FETO Y DEL RECIEN NACIDO</t>
  </si>
  <si>
    <t>P540</t>
  </si>
  <si>
    <t>HEMATEMESIS NEONATAL</t>
  </si>
  <si>
    <t>P541</t>
  </si>
  <si>
    <t>MELENA NEONATAL</t>
  </si>
  <si>
    <t>P542</t>
  </si>
  <si>
    <t>HEMORRAGIA RECTAL NEONATAL</t>
  </si>
  <si>
    <t>P543</t>
  </si>
  <si>
    <t>OTRAS HEMORRAGIAS GASTROINTESTINALES NEONATALES</t>
  </si>
  <si>
    <t>P544</t>
  </si>
  <si>
    <t>HEMORRAGIA SUPRARRENAL NEONATAL</t>
  </si>
  <si>
    <t>P545</t>
  </si>
  <si>
    <t>HEMORRAGIA CUTANEA NEONATAL</t>
  </si>
  <si>
    <t>P546</t>
  </si>
  <si>
    <t>HEMORRAGIA VAGINAL NEONATAL</t>
  </si>
  <si>
    <t>P548</t>
  </si>
  <si>
    <t>OTRAS HEMORRAGIAS FETALES Y NEONATALES ESPECIFICADAS</t>
  </si>
  <si>
    <t>P549</t>
  </si>
  <si>
    <t>HEMORRAGIA NEONATAL, NO ESPECIFICADA</t>
  </si>
  <si>
    <t>P550</t>
  </si>
  <si>
    <t>INCOMPATIBILIDAD RH DEL FETO Y DEL RECIEN NACIDO</t>
  </si>
  <si>
    <t>P551</t>
  </si>
  <si>
    <t>INCOMPATIBILIDAD ABO DEL FETO Y DEL RECIEN NACIDO</t>
  </si>
  <si>
    <t>P558</t>
  </si>
  <si>
    <t>OTRAS ENFERMEDADES HEMOLITICAS DEL FETO Y DEL RECIEN NACIDO</t>
  </si>
  <si>
    <t>P559</t>
  </si>
  <si>
    <t>ENFERMEDAD HEMOLITICA DEL FETO Y DEL RECIEN NACIDO, NO ESPECIFICADA</t>
  </si>
  <si>
    <t>P560</t>
  </si>
  <si>
    <t>HIDROPESIA FETAL DEBIDA A INCOMPATIBILIDAD</t>
  </si>
  <si>
    <t>P569</t>
  </si>
  <si>
    <t>HIDROPESIA FETAL DEBIDA A OTRAS ENFERMEDADES HEMOLITICAS ESPECIFICADAS Y A LAS NO ESPECIFICADAS</t>
  </si>
  <si>
    <t>P570</t>
  </si>
  <si>
    <t>KERNICTERUS DEBIDO A INCOMPATIBILIDAD</t>
  </si>
  <si>
    <t>P578</t>
  </si>
  <si>
    <t>KERNICTERUS DEBIDO A OTRAS  CAUSAS ESPECIFICADAS</t>
  </si>
  <si>
    <t>P579</t>
  </si>
  <si>
    <t>KERNICTERUS, NO ESPECIFICADO</t>
  </si>
  <si>
    <t>P580</t>
  </si>
  <si>
    <t>ICTERICIA NEONATAL DEBIDA A CONTUSION</t>
  </si>
  <si>
    <t>P581</t>
  </si>
  <si>
    <t>ICTERICIA NEONATAL DEBIDA A HEMORRAGIA</t>
  </si>
  <si>
    <t>P582</t>
  </si>
  <si>
    <t>ICTERICIA NEONATAL DEBIDA A INFECCION</t>
  </si>
  <si>
    <t>P583</t>
  </si>
  <si>
    <t>ICTERICIA NEONATAL DEBIDA A POLICITEMIA</t>
  </si>
  <si>
    <t>P584</t>
  </si>
  <si>
    <t>ICTERICIA NEONATAL DEBIDA A DROGAS O  TOXINAS TRANSMITIDAS POR LA MADRE O ADMINISTRADAS AL RECIEN NACIDO</t>
  </si>
  <si>
    <t>P585</t>
  </si>
  <si>
    <t>ICTERICIA NEONATAL DEBIDA A DEGLUCION DE SANGRE MATERNA</t>
  </si>
  <si>
    <t>P588</t>
  </si>
  <si>
    <t>ICTERICIA NEONATAL DEBIDA A OTRAS HEMOLISIS EXCESIVAS ESPECIFICADAS</t>
  </si>
  <si>
    <t>P589</t>
  </si>
  <si>
    <t>ICTERICIA NEONATAL DEBIDA A HEMOLISIS EXCESIVA SIN OTRA ESPECIFICACION</t>
  </si>
  <si>
    <t>P590</t>
  </si>
  <si>
    <t>ICTERICIA NEONATAL ASOCIADA CON EL PARTO ANTES DE TERMINO</t>
  </si>
  <si>
    <t>P591</t>
  </si>
  <si>
    <t>SINDROME DE LA BILIS ESPESA</t>
  </si>
  <si>
    <t>P592</t>
  </si>
  <si>
    <t>ICTERICIA NEONATAL DEBIDA A OTRA LESION HEPATICA ESPECIFICADA O NO</t>
  </si>
  <si>
    <t>P593</t>
  </si>
  <si>
    <t>ICTERICIA NEONATAL POR INHIBIDOR DE LA LECHE MATERNA</t>
  </si>
  <si>
    <t>P598</t>
  </si>
  <si>
    <t>ICTERICIA NEONATAL POR OTRAS CAUSAS ESPECIFICADAS</t>
  </si>
  <si>
    <t>P599</t>
  </si>
  <si>
    <t>ICTERICIA NEONATAL, NO ESPECIFICADA</t>
  </si>
  <si>
    <t>P60</t>
  </si>
  <si>
    <t>COAGULACION INTRAVASCULAR DISEMINADA EN EL FETO Y EL RECIEN NACIDO</t>
  </si>
  <si>
    <t>P610</t>
  </si>
  <si>
    <t>P611</t>
  </si>
  <si>
    <t>P612</t>
  </si>
  <si>
    <t>ANEMIA DE LA PREMATURIDAD</t>
  </si>
  <si>
    <t>P613</t>
  </si>
  <si>
    <t>ANEMIA CONGENITA DEBIDA A PERDIDA DE SANGRE FETAL</t>
  </si>
  <si>
    <t>P614</t>
  </si>
  <si>
    <t>OTRAS ANEMIAS CONGENITAS, NO CLASIFICADAS EN OTRA PARTE</t>
  </si>
  <si>
    <t>P615</t>
  </si>
  <si>
    <t>P616</t>
  </si>
  <si>
    <t>OTROS TRASTORNOS  NEONATALES TRANSITORIOS DE LA COAGULACIÓN</t>
  </si>
  <si>
    <t>P618</t>
  </si>
  <si>
    <t>OTROS TRASTORNOS HEMATOLOGICOS PERINATALES ESPECIFICADOS</t>
  </si>
  <si>
    <t>P619</t>
  </si>
  <si>
    <t>TRASTORNO HEMATOLOGICO PERINATAL, NO ESPECIFICADO</t>
  </si>
  <si>
    <t>P700</t>
  </si>
  <si>
    <t>SINDROME DEL RECIEN NACIDO DE MADRE CON DIABETES GESTACIONAL</t>
  </si>
  <si>
    <t>P701</t>
  </si>
  <si>
    <t>SINDROME DEL RECIEN NACIDO DE MADRE CON DIABETICA</t>
  </si>
  <si>
    <t>P702</t>
  </si>
  <si>
    <t>P703</t>
  </si>
  <si>
    <t>HIPOGLICEMIA NEONATAL YATROGENICA</t>
  </si>
  <si>
    <t>P704</t>
  </si>
  <si>
    <t>OTRAS HIPOGLICEMIAS NEONATALES</t>
  </si>
  <si>
    <t>P708</t>
  </si>
  <si>
    <t>OTROS TRASTORNOS TRANSITORIOS DEL METABOLISMO DE LOS CARBOHIDRATOS EN EL FETO Y EL RECIEN NACIDO</t>
  </si>
  <si>
    <t>P709</t>
  </si>
  <si>
    <t>TRASTORNO TRANSITORIO NO ESPECIFICADO DEL METABOLISMO DE LOS CARBOHIDRATOS EN EL FETO Y EL RECIEN NACIDO</t>
  </si>
  <si>
    <t>P710</t>
  </si>
  <si>
    <t>HIPOCALCEMIA DEL RECIEN NACIDO DEBIDA A LA LECHE DE VACA</t>
  </si>
  <si>
    <t>P711</t>
  </si>
  <si>
    <t>OTRA HIPOCALCEMIA NEONATAL</t>
  </si>
  <si>
    <t>P712</t>
  </si>
  <si>
    <t>HIPOMAGNESEMIA NEONATAL</t>
  </si>
  <si>
    <t>P713</t>
  </si>
  <si>
    <t>TETANIA NEONATAL SIN MENCION DE DEFICIENCIA DE CALCIO O DE MAGNESIO</t>
  </si>
  <si>
    <t>P714</t>
  </si>
  <si>
    <t>HIPOPARATIROIDISMO NEONATAL TRANSITORIO</t>
  </si>
  <si>
    <t>P718</t>
  </si>
  <si>
    <t>OTROS TRASTORNOS NEONATALES TRANSITORIOS DEL METABOLISMO DEL CALCIO Y DEL MAGNESIO</t>
  </si>
  <si>
    <t>P719</t>
  </si>
  <si>
    <t>TRASTORNO NEONATAL TRANSITORIO NO ESPECIFICADO DEL METABOLISMO DEL CALCIO Y DEL MAGNESIO</t>
  </si>
  <si>
    <t>P720</t>
  </si>
  <si>
    <t>BOCIO NEONATAL, NO CLASIFICADO EN OTRA PARTE</t>
  </si>
  <si>
    <t>P721</t>
  </si>
  <si>
    <t>HIPERTIROIDISMO NEONATAL TRANSITORIO</t>
  </si>
  <si>
    <t>P722</t>
  </si>
  <si>
    <t>OTROS TRASTORNOS NEONATALES TRANSITORIOS DE LA FUNCION TIROIDEA, NO CLASIFICADOS EN OTRA PARTE</t>
  </si>
  <si>
    <t>P728</t>
  </si>
  <si>
    <t>OTROS TRASTORNOS ENDOCRINOS NEONATALES TRANSITORIOS ESPECIFICADOS</t>
  </si>
  <si>
    <t>P729</t>
  </si>
  <si>
    <t>TRASTORNO ENDOCRINO NEONATAL TRANSITORIO, NO ESPECIFICADO</t>
  </si>
  <si>
    <t>P740</t>
  </si>
  <si>
    <t>ACIDOSIS METABOLICA TARDIA DEL RECIEN NACIDO</t>
  </si>
  <si>
    <t>P741</t>
  </si>
  <si>
    <t>DESHIDRATACION DEL RECIEN NACIDO</t>
  </si>
  <si>
    <t>P742</t>
  </si>
  <si>
    <t>ALTERACIONES DEL EQUILIBRIO DEL SODIO EN EL RECIEN NACIDO</t>
  </si>
  <si>
    <t>P743</t>
  </si>
  <si>
    <t>ALTERACIONES DEL EQUILIBRIO DEL POTASIO EN EL RECIEN NACIDO</t>
  </si>
  <si>
    <t>P744</t>
  </si>
  <si>
    <t>OTRAS ALTERACIONES ELECTROLITICAS TRANSITORIAS DEL RECIEN NACIDO</t>
  </si>
  <si>
    <t>P745</t>
  </si>
  <si>
    <t>TIROSINEMIA TRANSITORIA DEL RECIEN NACIDO</t>
  </si>
  <si>
    <t>P748</t>
  </si>
  <si>
    <t>OTRAS ALTERACIONES METABOLICAS TRANSITORIAS DEL RECIEN NACIDO</t>
  </si>
  <si>
    <t>P749</t>
  </si>
  <si>
    <t>TRASTORNO METABOLICO TRANSITORIO DEL RECIEN NACIDO, NO ESPECIFICADO</t>
  </si>
  <si>
    <t>P75*</t>
  </si>
  <si>
    <t>ILEO MECONIAL (E84.1 )</t>
  </si>
  <si>
    <t>P760</t>
  </si>
  <si>
    <t>SINDROME DEL TAPON DE MECONIO</t>
  </si>
  <si>
    <t>P761</t>
  </si>
  <si>
    <t>ILEO TRANSITORIO DEL RECIEN NACIDO</t>
  </si>
  <si>
    <t>P762</t>
  </si>
  <si>
    <t>OBSTRUCCION INTESTINAL DEBIDA  A LA LECHE ESPESA</t>
  </si>
  <si>
    <t>P768</t>
  </si>
  <si>
    <t>OTRAS OBSTRUCCIONES  INTESTINALES ESPECIFICADAS DEL RECIEN NACIDO</t>
  </si>
  <si>
    <t>P769</t>
  </si>
  <si>
    <t>OBSTRUCCION INTESTINAL DEL RECIEN NACIDO, NO ESPECIFICADO</t>
  </si>
  <si>
    <t>P77</t>
  </si>
  <si>
    <t>ENTEROCOLITIS NECROTIZANTE DEL FETO Y DEL RECIEN NACIDO</t>
  </si>
  <si>
    <t>P780</t>
  </si>
  <si>
    <t>PERFORACION INTESTINAL PERINATAL</t>
  </si>
  <si>
    <t>P781</t>
  </si>
  <si>
    <t>OTRAS PERITONITIS NEONATALES</t>
  </si>
  <si>
    <t>P782</t>
  </si>
  <si>
    <t>HEMATEMESIS Y MELENA NEONATALES DEBIDAS A LA DEGLUCION DE  SANGRE MATERNA</t>
  </si>
  <si>
    <t>P783</t>
  </si>
  <si>
    <t>DIARREA NEONATAL NO INFECCIOSA</t>
  </si>
  <si>
    <t>P788</t>
  </si>
  <si>
    <t>OTROS TRASTORNOS PERINATALES ESPECIFICOS DEL SISTEMA DIGESTIVO</t>
  </si>
  <si>
    <t>P789</t>
  </si>
  <si>
    <t>TRASTORNO PERINATAL DEL SISTEMA DIGESTIVO, NO ESPECIFICADO</t>
  </si>
  <si>
    <t>P800</t>
  </si>
  <si>
    <t>SINDROME DE ENFRIAMIENTO</t>
  </si>
  <si>
    <t>P808</t>
  </si>
  <si>
    <t>OTRAS HIPOTERMIAS DEL RECIEN NACIDO</t>
  </si>
  <si>
    <t>P809</t>
  </si>
  <si>
    <t>HIPOTERMIA DEL RECIEN NACIDO, NO ESPECIFICADA</t>
  </si>
  <si>
    <t>P810</t>
  </si>
  <si>
    <t>HIPERTERMIA DEL RECIEN NACIDO INDUCIDA POR LAS CONDICIONES AMBIENTALES</t>
  </si>
  <si>
    <t>P818</t>
  </si>
  <si>
    <t>OTRAS ALTERACIONES ESPECIFICADAS DE LA REGULACION DE LA TEMPERATURA DEL RECIEN NACIDO</t>
  </si>
  <si>
    <t>P819</t>
  </si>
  <si>
    <t>ALTERACION NO ESPECIFICADA DE LA REGULACION DE LA TEMPERATURA EN EL RECIEN NACIDO</t>
  </si>
  <si>
    <t>P830</t>
  </si>
  <si>
    <t>P831</t>
  </si>
  <si>
    <t>ERITEMA TOXICO NEONATAL</t>
  </si>
  <si>
    <t>P832</t>
  </si>
  <si>
    <t>HIDROPESIA FETAL NO DEBIDA A ENFERMEDAD HEMOLITICA</t>
  </si>
  <si>
    <t>P833</t>
  </si>
  <si>
    <t>OTROS EDEMAS Y LOS NO ESPECIFICADOS, PROPIOS DEL FETO Y DEL RECIEN NACIDO</t>
  </si>
  <si>
    <t>P834</t>
  </si>
  <si>
    <t>INGURGITACION MAMARIA DEL RECIEN  NACIDO</t>
  </si>
  <si>
    <t>P835</t>
  </si>
  <si>
    <t>HIDROCELE CONGENITO</t>
  </si>
  <si>
    <t>P836</t>
  </si>
  <si>
    <t>POLIPO UMBILICAL DEL RECIEN NACIDO</t>
  </si>
  <si>
    <t>P838</t>
  </si>
  <si>
    <t>OTRAS AFECCIONES ESPECIFICADAS DE LA PIEL, PROPIAS DEL FETO  Y DEL RECIEN NACIDO</t>
  </si>
  <si>
    <t>P839</t>
  </si>
  <si>
    <t>AFECCION NO ESPECIFICADA DE LA PIEL, PROPIAS DEL FETO  Y DEL RECIEN NACIDO</t>
  </si>
  <si>
    <t>P90</t>
  </si>
  <si>
    <t>CONVULSIONES DEL RECIEN NACIDO</t>
  </si>
  <si>
    <t>P910</t>
  </si>
  <si>
    <t>ISQUEMIA CEREBRAL NEONATAL</t>
  </si>
  <si>
    <t>P911</t>
  </si>
  <si>
    <t>QUISTES PERIVENTRICULARES ADQUIRIDOS DEL RECIEN NACIDO</t>
  </si>
  <si>
    <t>P912</t>
  </si>
  <si>
    <t>LEUCOMALACIA NEONATAL</t>
  </si>
  <si>
    <t>P913</t>
  </si>
  <si>
    <t>IRRITABILIDAD CEREBRAL NEONATAL</t>
  </si>
  <si>
    <t>P914</t>
  </si>
  <si>
    <t>DEPRESION CEREBRAL NEONATAL</t>
  </si>
  <si>
    <t>P915</t>
  </si>
  <si>
    <t>COMA NEONATAL</t>
  </si>
  <si>
    <t>P918</t>
  </si>
  <si>
    <t>OTRAS ALTERACIONES CEREBRALES ESPECIFICADAS DEL RECIEN NACIDO</t>
  </si>
  <si>
    <t>P919</t>
  </si>
  <si>
    <t>ALTERACION CEREBRAL NO ESPECIFICADA DEL RECIEN NACIDO</t>
  </si>
  <si>
    <t>P920</t>
  </si>
  <si>
    <t>VOMITOS DEL RECIEN NACIDO</t>
  </si>
  <si>
    <t>P921</t>
  </si>
  <si>
    <t>REGURGITACION Y RUMIACION DEL RECIEN NACIDO</t>
  </si>
  <si>
    <t>P922</t>
  </si>
  <si>
    <t>LENTITUD EN LA INGESTION DE ALIMENTOS DEL RECIEN NACIDO</t>
  </si>
  <si>
    <t>P923</t>
  </si>
  <si>
    <t>HIPOALIMENTACION DEL RECIEN NACIDO</t>
  </si>
  <si>
    <t>P924</t>
  </si>
  <si>
    <t>HIPERALIMENTACION DEL RECIEN NACIDO</t>
  </si>
  <si>
    <t>P925</t>
  </si>
  <si>
    <t>DIFICULTAD NEONATAL EN LA LACTANCIA MATERNA</t>
  </si>
  <si>
    <t>P928</t>
  </si>
  <si>
    <t>OTROS PROBLEMAS DE ALIMENTACION DEL RECIEN NACIDO</t>
  </si>
  <si>
    <t>P929</t>
  </si>
  <si>
    <t>PROBLEMA NO ESPECIFICADO DE LA ALIMENTACION DEL RECIEN NACIDO</t>
  </si>
  <si>
    <t>P93</t>
  </si>
  <si>
    <t>REACCIONES E INTOXICACIONES DEBIDAS A DROGAS ADMINISTRADAS AL FETO Y AL RECIEN NACIDO</t>
  </si>
  <si>
    <t>P940</t>
  </si>
  <si>
    <t>MIASTENIA GRAVE NEONATAL TRANSITORIA</t>
  </si>
  <si>
    <t>P941</t>
  </si>
  <si>
    <t>HIPERTONIA CONGENITA</t>
  </si>
  <si>
    <t>P942</t>
  </si>
  <si>
    <t>HIPOTONIA CONGENITA</t>
  </si>
  <si>
    <t>P948</t>
  </si>
  <si>
    <t>OTROS TRASTORNOS DEL TONO MUSCULAR EN EL RECIEN NACIDO</t>
  </si>
  <si>
    <t>P949</t>
  </si>
  <si>
    <t>TRASTORNO NO ESPECIFICADO DEL TONO MUSCULAR EN EL RECIEN NACIDO</t>
  </si>
  <si>
    <t>P95</t>
  </si>
  <si>
    <t>MUERTE FETAL DE CAUSA NO ESPECIFICADA</t>
  </si>
  <si>
    <t>P960</t>
  </si>
  <si>
    <t>INSUFICIENCIA RENAL CONGENITA</t>
  </si>
  <si>
    <t>P961</t>
  </si>
  <si>
    <t>SINTOMAS NEONATALES DE  ABSTINENCIA POR DROGADICCION MATERNA</t>
  </si>
  <si>
    <t>P962</t>
  </si>
  <si>
    <t>SINTOMAS DE  ABSTINENCIA POR EL USO TERAPEUTICO DE DROGAS EN EL RECIEN NACIDO</t>
  </si>
  <si>
    <t>P963</t>
  </si>
  <si>
    <t>AMPLITUD DE LA SUTURAS CRANEALES DEL RECIEN NACIDO</t>
  </si>
  <si>
    <t>P964</t>
  </si>
  <si>
    <t>TERMINACION DEL EMBARAZO, QUE AFECTA AL FETO Y AL RECIEN NACIDO</t>
  </si>
  <si>
    <t>P965</t>
  </si>
  <si>
    <t>COMPLICACIONES DE PROCEDIMIENTOS INTRAUTERINOS, NO CLASIFICADOS EN OTRA PARTE</t>
  </si>
  <si>
    <t>P968</t>
  </si>
  <si>
    <t>OTRAS AFECCIONES ESPECIFICADAS ORIGINADAS EN EL PERIODO PERINATAL</t>
  </si>
  <si>
    <t>P969</t>
  </si>
  <si>
    <t>AFECCION NO ESPECIFICADA ORIGINADA EN EL PERIODO PERINATAL</t>
  </si>
  <si>
    <t>Q000</t>
  </si>
  <si>
    <t>Q001</t>
  </si>
  <si>
    <t>Q002</t>
  </si>
  <si>
    <t>Q010</t>
  </si>
  <si>
    <t>ENCEFALOCELE FRONTAL</t>
  </si>
  <si>
    <t>Q011</t>
  </si>
  <si>
    <t>ENCEFALOCELE NASOFRONTAL</t>
  </si>
  <si>
    <t>Q012</t>
  </si>
  <si>
    <t>ENCEFALOCELE OCCIPITAL</t>
  </si>
  <si>
    <t>Q018</t>
  </si>
  <si>
    <t>ENCEFALOCELE DE OTROS SITIOS</t>
  </si>
  <si>
    <t>Q019</t>
  </si>
  <si>
    <t>ENCEFALOCELE, NO ESPECIFICADO</t>
  </si>
  <si>
    <t>Q02</t>
  </si>
  <si>
    <t>MICROCEFALIA</t>
  </si>
  <si>
    <t>Q030</t>
  </si>
  <si>
    <t>MALFORMACIONES DEL ACUEDUCTO DE SILVIO</t>
  </si>
  <si>
    <t>Q031</t>
  </si>
  <si>
    <t>ATRESIA DE LOS AGUJEROS DE MAGENDIE Y DE LUSCHKA</t>
  </si>
  <si>
    <t>Q038</t>
  </si>
  <si>
    <t>OTROS HIDROCEFALOS CONGENITOS</t>
  </si>
  <si>
    <t>Q039</t>
  </si>
  <si>
    <t>HIDROCEFALO CONGENITO, NO ESPECIFICADO</t>
  </si>
  <si>
    <t>Q040</t>
  </si>
  <si>
    <t>MALFORMACIONES CONGENITAS DEL CUERPO CALLOSO</t>
  </si>
  <si>
    <t>Q041</t>
  </si>
  <si>
    <t>ARRINENCEFALIA</t>
  </si>
  <si>
    <t>Q042</t>
  </si>
  <si>
    <t>HOLOPROSENCEFALIA</t>
  </si>
  <si>
    <t>Q043</t>
  </si>
  <si>
    <t>OTRAS ANOMALIAS HIPOPLASICAS DEL ENCEFALO</t>
  </si>
  <si>
    <t>Q044</t>
  </si>
  <si>
    <t>DISPLASIA OPTICOSEPTAL</t>
  </si>
  <si>
    <t>Q045</t>
  </si>
  <si>
    <t>MEGALENCEFALIA</t>
  </si>
  <si>
    <t>Q046</t>
  </si>
  <si>
    <t>QUISTES CEREBRALES CONGENITOS</t>
  </si>
  <si>
    <t>Q048</t>
  </si>
  <si>
    <t>OTRAS MALFORMACIONES CONGENITAS DEL ENCEFALO, ESPECIFICADAS</t>
  </si>
  <si>
    <t>Q049</t>
  </si>
  <si>
    <t>MALFORMACION CONGENITA DEL ENCEFALO, NO ESPECIFICADA</t>
  </si>
  <si>
    <t>Q050</t>
  </si>
  <si>
    <t>ESPINA BIFIDA CERVICAL CON HIDROCEFALO</t>
  </si>
  <si>
    <t>Q051</t>
  </si>
  <si>
    <t>ESPINA BIFIDA TORACICA CON HIDROCEFALO</t>
  </si>
  <si>
    <t>Q052</t>
  </si>
  <si>
    <t>ESPINA BIFIDA LUMBAR CON HIDROCEFALO</t>
  </si>
  <si>
    <t>Q053</t>
  </si>
  <si>
    <t>ESPINA BIFIDA SACRA CON HIDROCEFALO</t>
  </si>
  <si>
    <t>Q054</t>
  </si>
  <si>
    <t>ESPINA BIFIDA  CON HIDROCEFALO, SIN OTRA ESPECIFICACION</t>
  </si>
  <si>
    <t>Q055</t>
  </si>
  <si>
    <t>ESPINA BIFIDA CERVICAL SIN HIDROCEFALO</t>
  </si>
  <si>
    <t>Q056</t>
  </si>
  <si>
    <t>ESPINA BIFIDA TORACICA SIN HIDROCEFALO</t>
  </si>
  <si>
    <t>Q057</t>
  </si>
  <si>
    <t>ESPINA BIFIDA LUMBAR SIN HIDROCEFALO</t>
  </si>
  <si>
    <t>Q058</t>
  </si>
  <si>
    <t>ESPINA BIFIDA SACRA SIN HIDROCEFALO</t>
  </si>
  <si>
    <t>Q059</t>
  </si>
  <si>
    <t>ESPINA BIFIDA, NO ESPECIFICADA</t>
  </si>
  <si>
    <t>Q060</t>
  </si>
  <si>
    <t>AMIELIA</t>
  </si>
  <si>
    <t>Q061</t>
  </si>
  <si>
    <t>HIPOPLASIA Y DISPLASIA DE LA MEDULA ESPINAL</t>
  </si>
  <si>
    <t>Q062</t>
  </si>
  <si>
    <t>DIASTEMATOMIELIA</t>
  </si>
  <si>
    <t>Q063</t>
  </si>
  <si>
    <t>OTRAS ANOMALIAS CONGENITAS DE LA COLA DE CABALLO</t>
  </si>
  <si>
    <t>Q064</t>
  </si>
  <si>
    <t>HIDROMIELIA</t>
  </si>
  <si>
    <t>Q068</t>
  </si>
  <si>
    <t>OTRAS MALFORMACIONES CONGENITAS ESPECIFICADAS DE LA MEDULA ESPINAL</t>
  </si>
  <si>
    <t>Q069</t>
  </si>
  <si>
    <t>MALFORMACION CONGENITA DE LA MEDULA ESPINAL, NO ESPECIFICADA</t>
  </si>
  <si>
    <t>Q070</t>
  </si>
  <si>
    <t>SINDROME DE ARNOLD-CHIARI</t>
  </si>
  <si>
    <t>Q078</t>
  </si>
  <si>
    <t>OTRAS MALFORMACIONES CONGENITAS DEL SISTEMA NERVIOSO, ESPECIFICADAS</t>
  </si>
  <si>
    <t>Q079</t>
  </si>
  <si>
    <t>MALFORMACION CONGENITA DEL SISTEMA NERVIOSO, NO ESPECIFICADA</t>
  </si>
  <si>
    <t>Q100</t>
  </si>
  <si>
    <t>BLEFAROPTOSIS CONGENITA</t>
  </si>
  <si>
    <t>Q101</t>
  </si>
  <si>
    <t>ECTROPION CONGENITO</t>
  </si>
  <si>
    <t>Q102</t>
  </si>
  <si>
    <t>ENTROPION CONGENITO</t>
  </si>
  <si>
    <t>Q103</t>
  </si>
  <si>
    <t>OTRAS MALFORMACIONES CONGENITAS DE LOS PARPADOS</t>
  </si>
  <si>
    <t>Q104</t>
  </si>
  <si>
    <t>AUSENCIA Y AGENESIA DEL APARATO LAGRIMAL</t>
  </si>
  <si>
    <t>Q105</t>
  </si>
  <si>
    <t>ESTENOSIS Y ESTRECHEZ CONGENITAS DEL CONDUCTO LAGRIMAL</t>
  </si>
  <si>
    <t>Q106</t>
  </si>
  <si>
    <t>OTRAS MALFORMACIONES CONGENITAS DEL APARATO LAGRIMAL</t>
  </si>
  <si>
    <t>Q107</t>
  </si>
  <si>
    <t>MALFORMACION CONGENITA DE LA ORBITA</t>
  </si>
  <si>
    <t>Q110</t>
  </si>
  <si>
    <t>bLEFAROPTOSIS CONGENITA</t>
  </si>
  <si>
    <t>Q111</t>
  </si>
  <si>
    <t>OTRAS ANOFTALMIAS</t>
  </si>
  <si>
    <t>Q112</t>
  </si>
  <si>
    <t>MICROFTALMIA</t>
  </si>
  <si>
    <t>Q113</t>
  </si>
  <si>
    <t>MACROFTALMIA</t>
  </si>
  <si>
    <t>Q120</t>
  </si>
  <si>
    <t>CATARATA  CONGENITA</t>
  </si>
  <si>
    <t>Q121</t>
  </si>
  <si>
    <t>DESPLAZAMIENTO CONGENITO DEL CRISTALINO</t>
  </si>
  <si>
    <t>Q122</t>
  </si>
  <si>
    <t>COLOBOMA DEL CRISTALINO</t>
  </si>
  <si>
    <t>Q123</t>
  </si>
  <si>
    <t>AFAQUIA CONGENITA</t>
  </si>
  <si>
    <t>Q124</t>
  </si>
  <si>
    <t>ESFEROFAQUIA</t>
  </si>
  <si>
    <t>Q128</t>
  </si>
  <si>
    <t>OTRAS MALFORMACIONES CONGENITAS DEL CRISTALINO</t>
  </si>
  <si>
    <t>Q129</t>
  </si>
  <si>
    <t>MALFORMACION CONGENITA DEL CRISTALINO, NO ESPECIFICADA</t>
  </si>
  <si>
    <t>Q130</t>
  </si>
  <si>
    <t>COLOBOMA DEL IRIS</t>
  </si>
  <si>
    <t>Q131</t>
  </si>
  <si>
    <t>AUSENCIA DEL IRIS</t>
  </si>
  <si>
    <t>Q132</t>
  </si>
  <si>
    <t>OTRAS MALFORMACIONES DEL IRIS</t>
  </si>
  <si>
    <t>Q133</t>
  </si>
  <si>
    <t>OPACIDAD CORNEAL CONGENITA</t>
  </si>
  <si>
    <t>Q134</t>
  </si>
  <si>
    <t>OTRAS MALFORMACIONES CONGENITAS DE LA CORNEA</t>
  </si>
  <si>
    <t>Q135</t>
  </si>
  <si>
    <t>ESCLEROTICA AZUL</t>
  </si>
  <si>
    <t>Q138</t>
  </si>
  <si>
    <t>OTRAS MALFORMACIONES CONGENITAS DEL SEGMENTO ANTERIOR DEL OJO</t>
  </si>
  <si>
    <t>Q139</t>
  </si>
  <si>
    <t>MALFORMACION CONGENITA DEL SEGMENTO ANTERIOR DEL OJO, NO ESPECIFICADA</t>
  </si>
  <si>
    <t>Q140</t>
  </si>
  <si>
    <t>MALFORMACION CONGENITA DEL HUMOR VITREO</t>
  </si>
  <si>
    <t>Q141</t>
  </si>
  <si>
    <t>MALFORMACION CONGENITA  DE LA RETINA</t>
  </si>
  <si>
    <t>Q142</t>
  </si>
  <si>
    <t>MALFORMACION CONGENITA DEL DISCO OPTICO</t>
  </si>
  <si>
    <t>Q143</t>
  </si>
  <si>
    <t>MALFORMACION CONGENITA DE LA COROIDES</t>
  </si>
  <si>
    <t>Q148</t>
  </si>
  <si>
    <t>OTRAS MALFORMACIONES CONGENITAS DEL SEGMENTO POSTERIOR DEL OJO</t>
  </si>
  <si>
    <t>Q149</t>
  </si>
  <si>
    <t>MALFORMACION CONGENITA DEL SEGMENTO POSTERIOR DEL OJO, NO ESPECIFICADA</t>
  </si>
  <si>
    <t>Q150</t>
  </si>
  <si>
    <t>GLAUCOMA CONGENITO</t>
  </si>
  <si>
    <t>Q158</t>
  </si>
  <si>
    <t>OTRAS MALFORMACIONES CONGENITAS DEL OJO, ESPECIFICADAS</t>
  </si>
  <si>
    <t>Q159</t>
  </si>
  <si>
    <t>MALFORMACIONES CONGENITAS DEL OJO, NO ESPECIFICADAS</t>
  </si>
  <si>
    <t>Q160</t>
  </si>
  <si>
    <t>AUSENCIA CONGENITA DEL PABELLON (DE LA OREJA)</t>
  </si>
  <si>
    <t>Q161</t>
  </si>
  <si>
    <t>AUSENCIA CONGENITA, ATRESIA O ESTRECHEZ DEL CONDUCTO AUDITIVO (EXTERNO)</t>
  </si>
  <si>
    <t>Q162</t>
  </si>
  <si>
    <t>AUSENCIA DE LA TROMPA DE EUSTAQUIO</t>
  </si>
  <si>
    <t>Q163</t>
  </si>
  <si>
    <t>MALFORMACION CONGENITA  DE LOS HUESILLOS DEL OIDO</t>
  </si>
  <si>
    <t>Q164</t>
  </si>
  <si>
    <t>OTRAS MALFORMACIONES CONGENITAS DEL OIDO MEDIO</t>
  </si>
  <si>
    <t>Q165</t>
  </si>
  <si>
    <t>MALFORMACION CONGENITA DEL OIDO INTERNO</t>
  </si>
  <si>
    <t>Q169</t>
  </si>
  <si>
    <t>MALFORMACION CONGENITA DEL OIDO QUE CAUSA ALTERACION DE LA AUDICION, SIN OTRA ESPECIFICACION</t>
  </si>
  <si>
    <t>Q170</t>
  </si>
  <si>
    <t>Q171</t>
  </si>
  <si>
    <t>MACROTIA</t>
  </si>
  <si>
    <t>Q172</t>
  </si>
  <si>
    <t>MICROTIA</t>
  </si>
  <si>
    <t>Q173</t>
  </si>
  <si>
    <t>OTRAS DEFORMIDADES DEL PABELLON AURICULAR</t>
  </si>
  <si>
    <t>Q174</t>
  </si>
  <si>
    <t>ANOMALIA DE LA POSICION DE LA OREJA</t>
  </si>
  <si>
    <t>Q175</t>
  </si>
  <si>
    <t>OREJA PROMINENTE</t>
  </si>
  <si>
    <t>Q178</t>
  </si>
  <si>
    <t>OTRAS  MALFORMACIONES CONGENITAS DEL OIDO, ESPECIFICADAS</t>
  </si>
  <si>
    <t>Q179</t>
  </si>
  <si>
    <t>MALFORMACION CONGENITA DEL OIDO, NO ESPECIFICADA</t>
  </si>
  <si>
    <t>Q180</t>
  </si>
  <si>
    <t>SENO, FISTULA O QUISTE DE LA HENDIDURA BRANQUIAL</t>
  </si>
  <si>
    <t>Q181</t>
  </si>
  <si>
    <t>SENO Y QUITE PREAURICULAR</t>
  </si>
  <si>
    <t>Q182</t>
  </si>
  <si>
    <t>OTRAS MALFORMACIONES DE LAS HENDIDURAS BRANQUIALES</t>
  </si>
  <si>
    <t>Q183</t>
  </si>
  <si>
    <t>PTERIGION DEL CUELLO</t>
  </si>
  <si>
    <t>Q184</t>
  </si>
  <si>
    <t>MACROSTOMIA</t>
  </si>
  <si>
    <t>Q185</t>
  </si>
  <si>
    <t>MICROSTOMIA</t>
  </si>
  <si>
    <t>Q186</t>
  </si>
  <si>
    <t>MACROQUEILIA</t>
  </si>
  <si>
    <t>Q187</t>
  </si>
  <si>
    <t>MICROQUEILIA</t>
  </si>
  <si>
    <t>Q188</t>
  </si>
  <si>
    <t>OTRAS MALFORMACIONES CONGENITAS ESPECIFICADAS DE CARA Y CUELLO</t>
  </si>
  <si>
    <t>Q189</t>
  </si>
  <si>
    <t>MALFORMACION CONGENITA DE LA CARA Y DEL CUELLO, NO ESPECIFICADA</t>
  </si>
  <si>
    <t>Q200</t>
  </si>
  <si>
    <t>TRONCO ARTERIOSO COMUN</t>
  </si>
  <si>
    <t>Q201</t>
  </si>
  <si>
    <t>TRANSPOSICION DE LOS GRANDES VASOS DEL VENTRICULO DERECHO</t>
  </si>
  <si>
    <t>Q202</t>
  </si>
  <si>
    <t>TRANSPOSICION DE LOS GRANDES VASOS DEL VENTRICULO IZQUIERDO</t>
  </si>
  <si>
    <t>Q203</t>
  </si>
  <si>
    <t>DISCORDANCIA DE LA CONEXIÓN VENTRICULOARTERIAL</t>
  </si>
  <si>
    <t>Q204</t>
  </si>
  <si>
    <t>VENTRICULO CON DOBLE ENTRADA</t>
  </si>
  <si>
    <t>Q205</t>
  </si>
  <si>
    <t>DISCORDANCIA DE LA CONEXIÓN AURICULOVENTRICULAR</t>
  </si>
  <si>
    <t>Q206</t>
  </si>
  <si>
    <t>ISOMERISMO DE LOS APENDICES AURICULARES</t>
  </si>
  <si>
    <t>Q208</t>
  </si>
  <si>
    <t>OTRAS MALFORMACIONES CONGENITAS DE LAS CAMARAS CARDIACAS Y SUS CONEXIONES</t>
  </si>
  <si>
    <t>Q209</t>
  </si>
  <si>
    <t>MALFORMACION CONGENITAS DE LAS CAMARAS CARDIACAS Y SUS CONEXIONES, NO ESPECIFICADA</t>
  </si>
  <si>
    <t>Q210</t>
  </si>
  <si>
    <t>DEFECTO DEL TABIQUE VENTRICULAR</t>
  </si>
  <si>
    <t>Q211</t>
  </si>
  <si>
    <t>DEFECTO DEL TABIQUE AURICULAR</t>
  </si>
  <si>
    <t>Q212</t>
  </si>
  <si>
    <t>DEFECTO DEL TABIQUE AURICULOVENTRICULAR</t>
  </si>
  <si>
    <t>Q213</t>
  </si>
  <si>
    <t>TETRALOGIA DE FALLOT</t>
  </si>
  <si>
    <t>Q214</t>
  </si>
  <si>
    <t>DEFECTO DEL TABIQUE AORTOPULMONAR</t>
  </si>
  <si>
    <t>Q218</t>
  </si>
  <si>
    <t>OTRAS MALFORMACIONES CONGENITAS DE LOS TABIQUES CARDIACOS</t>
  </si>
  <si>
    <t>Q219</t>
  </si>
  <si>
    <t>MALFORMACION CONGENITA DEL TABIQUE CARDIACO, NO ESPECIFICADA</t>
  </si>
  <si>
    <t>Q220</t>
  </si>
  <si>
    <t>ATRESIA DE LA VALVULA PULMONAR</t>
  </si>
  <si>
    <t>Q221</t>
  </si>
  <si>
    <t>ESTENOSIS CONGENITA DE LA VALVULA PULMONAR</t>
  </si>
  <si>
    <t>Q222</t>
  </si>
  <si>
    <t>INSUFICIENCIA CONGENITA DE LA VALVULA PULMONAR</t>
  </si>
  <si>
    <t>Q223</t>
  </si>
  <si>
    <t>OTRAS MALFORMACIONES CONGENITAS DE LA VALVULA PULMONAR</t>
  </si>
  <si>
    <t>Q224</t>
  </si>
  <si>
    <t>ESTENOSIS CONGENITA DE LA VALVULA TRICUSPIDE</t>
  </si>
  <si>
    <t>Q225</t>
  </si>
  <si>
    <t>ANOMALIA DE EBSTEIN</t>
  </si>
  <si>
    <t>Q226</t>
  </si>
  <si>
    <t>SINDROME DE HIPOPLASIA DEL CORAZON DERECHO</t>
  </si>
  <si>
    <t>Q228</t>
  </si>
  <si>
    <t>OTRAS MALFORMACIONES CONGENITAS DE LA VALVULA TRICUSPIDE</t>
  </si>
  <si>
    <t>Q229</t>
  </si>
  <si>
    <t>MALFORMACION CONGENITA DE LA VALVULA TRICUSPIDE, NO ESPECIFICADA</t>
  </si>
  <si>
    <t>Q230</t>
  </si>
  <si>
    <t>ESTENOSIS CONGENITA DE LA VALVULA AORTICA</t>
  </si>
  <si>
    <t>Q231</t>
  </si>
  <si>
    <t>INSUFICIENCIA CONGENITA DE LA VALVULA AORTICA</t>
  </si>
  <si>
    <t>Q232</t>
  </si>
  <si>
    <t>ESTENOSIS MITRAL CONGENITA</t>
  </si>
  <si>
    <t>Q233</t>
  </si>
  <si>
    <t>INSUFICIENCIA MITRAL CONGENITA</t>
  </si>
  <si>
    <t>Q234</t>
  </si>
  <si>
    <t>SINDROME DE HIPOPLASIA DEL CORAZON IZQUIERDO</t>
  </si>
  <si>
    <t>Q238</t>
  </si>
  <si>
    <t>OTRAS MALFORMACIONES CONGENITAS DE LAS VALVULAS AORTICA Y MITRAL</t>
  </si>
  <si>
    <t>Q239</t>
  </si>
  <si>
    <t>MALFORMACION CONGENITA DE LAS VALVULAS AORTICA Y MITRAL, NO ESPECIFICADA</t>
  </si>
  <si>
    <t>Q240</t>
  </si>
  <si>
    <t>DEXTROCARDIA</t>
  </si>
  <si>
    <t>Q241</t>
  </si>
  <si>
    <t>LEVOCARDIA</t>
  </si>
  <si>
    <t>Q242</t>
  </si>
  <si>
    <t>CORAZON TRIAURICULAR</t>
  </si>
  <si>
    <t>Q243</t>
  </si>
  <si>
    <t>ESTENOSIS DEL INFUNDIBULO PULMONAR</t>
  </si>
  <si>
    <t>Q244</t>
  </si>
  <si>
    <t>ESTENOSIS SUBAORTICA CONGENITA</t>
  </si>
  <si>
    <t>Q245</t>
  </si>
  <si>
    <t>MALFORMACION DE LOS VASOS CORONARIOS</t>
  </si>
  <si>
    <t>Q246</t>
  </si>
  <si>
    <t>BLOQUEO CARDIACO CONGENITO</t>
  </si>
  <si>
    <t>Q248</t>
  </si>
  <si>
    <t>OTRAS MALFORMACIONES CONGENITAS DEL CORAZON, ESPECIFICADAS</t>
  </si>
  <si>
    <t>Q249</t>
  </si>
  <si>
    <t>MALFORMACION CONGENITA DEL CORAZON, NO ESPECIFICADA</t>
  </si>
  <si>
    <t>Q250</t>
  </si>
  <si>
    <t>CONDUCTO ARTERIOSO PERMEABLE</t>
  </si>
  <si>
    <t>Q251</t>
  </si>
  <si>
    <t>COARTACION DE LA AORTA</t>
  </si>
  <si>
    <t>Q252</t>
  </si>
  <si>
    <t>ATRESIA DE LA AORTA</t>
  </si>
  <si>
    <t>Q253</t>
  </si>
  <si>
    <t>ESTENOSIS DE LA AORTA</t>
  </si>
  <si>
    <t>Q254</t>
  </si>
  <si>
    <t>OTRAS MALFORMACIONES CONGENITAS DE LA AORTA</t>
  </si>
  <si>
    <t>Q255</t>
  </si>
  <si>
    <t>ATRESIA DE LA ARTERIA PULMONAR</t>
  </si>
  <si>
    <t>Q256</t>
  </si>
  <si>
    <t>ESTENOSIS  DE LA ARTERIA PULMONAR</t>
  </si>
  <si>
    <t>Q257</t>
  </si>
  <si>
    <t>OTRAS MALFORMACIONES CONGENITAS DE LA ARTERIA PULMONAR</t>
  </si>
  <si>
    <t>Q258</t>
  </si>
  <si>
    <t>OTRAS MALFORMACIONES CONGENITAS DE LAS  GRANDES ARTERIAS</t>
  </si>
  <si>
    <t>Q259</t>
  </si>
  <si>
    <t>MALFORMACION CONGENITA DE LAS GRANDES ARTERIAS, NO ESPECIFICADA</t>
  </si>
  <si>
    <t>Q260</t>
  </si>
  <si>
    <t>ESTENOSIS CONGENITA DE LA VENA  CAVA</t>
  </si>
  <si>
    <t>Q261</t>
  </si>
  <si>
    <t>PERSISTENCIA DE LA VENA CAVA SUPERIOR IZQUIERDA</t>
  </si>
  <si>
    <t>Q262</t>
  </si>
  <si>
    <t>CONEXIÓN ANOMALA TOTAL DE LAS VENAS PULMONARES</t>
  </si>
  <si>
    <t>Q263</t>
  </si>
  <si>
    <t>CONEXIÓN ANOMALA PARCIAL DE LAS VENAS PULMONARES</t>
  </si>
  <si>
    <t>Q264</t>
  </si>
  <si>
    <t>CONEXIÓN ANOMALA  DE LAS VENAS PULMONARES, SIN OTRA ESPECIFICACION</t>
  </si>
  <si>
    <t>Q265</t>
  </si>
  <si>
    <t>CONEXIÓN ANOMALA  DE LA  VENA PORTA</t>
  </si>
  <si>
    <t>Q266</t>
  </si>
  <si>
    <t>FISTULA ARTERIA HEPATICA-VENA PORTA</t>
  </si>
  <si>
    <t>Q268</t>
  </si>
  <si>
    <t>OTRAS MALFORMACIONES CONGENITAS DE LAS GRANDES VENAS</t>
  </si>
  <si>
    <t>Q269</t>
  </si>
  <si>
    <t>MALFORMACION CONGENITA DE LAS GRANDES VENAS,  NO ESPECIFICADA</t>
  </si>
  <si>
    <t>Q270</t>
  </si>
  <si>
    <t>AUSENCIA DE HIPOPLASIA CONGENITA DE LA ARTERIA UMBILICAL</t>
  </si>
  <si>
    <t>Q271</t>
  </si>
  <si>
    <t>ESTENOSIS CONGENITA DE LA ARTERIA RENAL</t>
  </si>
  <si>
    <t>Q272</t>
  </si>
  <si>
    <t>OTRAS MALFORMACIONES CONGENITAS DE LA ARTERIA RENAL</t>
  </si>
  <si>
    <t>Q273</t>
  </si>
  <si>
    <t>MALFORMACION ARTERIOVENOSA PERIFERICA</t>
  </si>
  <si>
    <t>Q274</t>
  </si>
  <si>
    <t>FLEBECTASIA CONGENITA</t>
  </si>
  <si>
    <t>Q278</t>
  </si>
  <si>
    <t>OTRAS MALFORMACIONES CONGENITAS DEL SISTEMA VASCULAR PERIFERICO, ESPECIFICADAS</t>
  </si>
  <si>
    <t>Q279</t>
  </si>
  <si>
    <t>MALFORMACION CONGENITA DEL SISTEMA VASCULAR PERIFERICO, NO ESPECIFICADA</t>
  </si>
  <si>
    <t>Q280</t>
  </si>
  <si>
    <t>MALFORMACION ARTERIOVENOSA DE LOS VASOS PRECEREBRALES</t>
  </si>
  <si>
    <t>Q281</t>
  </si>
  <si>
    <t>OTRAS MALFORMACIONES  DE LOS VASOS PRECEREBRALES</t>
  </si>
  <si>
    <t>Q282</t>
  </si>
  <si>
    <t>MALFORMACION ARTERIOVENOSA DE LOS VASOS CEREBRALES</t>
  </si>
  <si>
    <t>Q283</t>
  </si>
  <si>
    <t>OTRAS MALFORMACIONES DE LOS VASOS CEREBRALES</t>
  </si>
  <si>
    <t>Q288</t>
  </si>
  <si>
    <t>OTRAS MALFORMACIONES CONGENITAS DEL SISTEMA CIRCULATORIO, ESPECIFICADAS</t>
  </si>
  <si>
    <t>Q289</t>
  </si>
  <si>
    <t>MALFORMACION CONGENITA DEL SISTEMA CIRCULATORIO NO ESPECIFICADA</t>
  </si>
  <si>
    <t>Q300</t>
  </si>
  <si>
    <t>Q301</t>
  </si>
  <si>
    <t>AGENESIA O HIPOPLASIA DE LA NARIZ</t>
  </si>
  <si>
    <t>Q302</t>
  </si>
  <si>
    <t>HENDIDURA, FISURA O MUESCA DE LA NARIZ</t>
  </si>
  <si>
    <t>Q303</t>
  </si>
  <si>
    <t>PERFORACION CONGENITA DEL TABIQUE NASAL</t>
  </si>
  <si>
    <t>Q308</t>
  </si>
  <si>
    <t>OTRAS MALFORMACIONES CONGENITAS DE LA NARIZ</t>
  </si>
  <si>
    <t>Q309</t>
  </si>
  <si>
    <t>MALFORMACION CONGENITA DE LA NARIZ, NO ESPECIFICADA</t>
  </si>
  <si>
    <t>Q310</t>
  </si>
  <si>
    <t>PTERIGION DE LA LARINGE</t>
  </si>
  <si>
    <t>Q311</t>
  </si>
  <si>
    <t>ESTENOSIS SUBGLOTICA CONGENITA</t>
  </si>
  <si>
    <t>Q312</t>
  </si>
  <si>
    <t>HIPOPLASIA LARINGEA</t>
  </si>
  <si>
    <t>Q313</t>
  </si>
  <si>
    <t>LARINGOCELE</t>
  </si>
  <si>
    <t>Q314</t>
  </si>
  <si>
    <t>ESTRIDOR LARINGEO CONGENITO</t>
  </si>
  <si>
    <t>Q318</t>
  </si>
  <si>
    <t>OTRAS MALFORMACIONES CONGENITAS DE LA  LARINGE</t>
  </si>
  <si>
    <t>Q319</t>
  </si>
  <si>
    <t>MALFORMACION CONGENITA DE LA LARINGE, NO ESPECIFICADA</t>
  </si>
  <si>
    <t>Q320</t>
  </si>
  <si>
    <t>TRAQUEOMALACIA CONGENITA</t>
  </si>
  <si>
    <t>Q321</t>
  </si>
  <si>
    <t>OTRAS MALFORMACIONES CONGENITAS DE LA TRAQUEA</t>
  </si>
  <si>
    <t>Q322</t>
  </si>
  <si>
    <t>BRONCOMALACIA CONGENITA</t>
  </si>
  <si>
    <t>Q323</t>
  </si>
  <si>
    <t>ESTENOSIS CONGENITA DE LOS BRONQUIOS</t>
  </si>
  <si>
    <t>Q324</t>
  </si>
  <si>
    <t>OTRAS MALFORMACIONES CONGENITAS DE LOS BRONQUIOS</t>
  </si>
  <si>
    <t>Q330</t>
  </si>
  <si>
    <t>QUISTE PULMONAR CONGENITO</t>
  </si>
  <si>
    <t>Q331</t>
  </si>
  <si>
    <t>LOBULO PULMONAR SUPERNUMERARIO</t>
  </si>
  <si>
    <t>Q332</t>
  </si>
  <si>
    <t>SECUESTRO DEL PULMON</t>
  </si>
  <si>
    <t>Q333</t>
  </si>
  <si>
    <t>AGENESIA DEL PULMON</t>
  </si>
  <si>
    <t>Q334</t>
  </si>
  <si>
    <t>BRONQUIECTASIA CONGENITA</t>
  </si>
  <si>
    <t>Q335</t>
  </si>
  <si>
    <t>TEJIDO ECTOPICO EN EL PULMON</t>
  </si>
  <si>
    <t>Q336</t>
  </si>
  <si>
    <t>HIPOPLASIA Y DISPLASIA PULMONAR</t>
  </si>
  <si>
    <t>Q338</t>
  </si>
  <si>
    <t>OTRAS MALFORMACIONES CONGENITAS DEL PULMON</t>
  </si>
  <si>
    <t>Q339</t>
  </si>
  <si>
    <t>MALFORMACION CONGENITA DEL PULMON, NO ESPECIFICADA</t>
  </si>
  <si>
    <t>Q340</t>
  </si>
  <si>
    <t>ANOMALIA DE LA PLEURA</t>
  </si>
  <si>
    <t>Q341</t>
  </si>
  <si>
    <t>QUISTE CONGENITO  DEL MEDIASTINO</t>
  </si>
  <si>
    <t>Q348</t>
  </si>
  <si>
    <t>OTRAS MALFORMACIONES CONGENITAS ESPECIFICADAS DEL SISTEMA RESPIRATORIO</t>
  </si>
  <si>
    <t>Q349</t>
  </si>
  <si>
    <t>MALFORMACION CONGENITA DEL SISTEMA RESPIRATORIO, NO ESPECIFICADA</t>
  </si>
  <si>
    <t>Q351</t>
  </si>
  <si>
    <t>FISURA DEL PALADAR DURO</t>
  </si>
  <si>
    <t>Q353</t>
  </si>
  <si>
    <t>FISURA DEL PALADAR BLANDO</t>
  </si>
  <si>
    <t>Q355</t>
  </si>
  <si>
    <t>FISURA DEL PALADAR DURO Y DEL PALADAR BLANDO</t>
  </si>
  <si>
    <t>Q356</t>
  </si>
  <si>
    <t>FISURA DEL PALADAR, LINEA MEDIA</t>
  </si>
  <si>
    <t>Q357</t>
  </si>
  <si>
    <t>FISURA DE LA UVULA</t>
  </si>
  <si>
    <t>Q359</t>
  </si>
  <si>
    <t>FISURA DEL PALADAR, SIN OTRA ESPECIFICACION</t>
  </si>
  <si>
    <t>Q360</t>
  </si>
  <si>
    <t>LABIO LEPORINO, BILATERAL</t>
  </si>
  <si>
    <t>Q361</t>
  </si>
  <si>
    <t>LABIO LEPORINO, LINEA MEDIA</t>
  </si>
  <si>
    <t>Q369</t>
  </si>
  <si>
    <t>LABIO LEPORINO, UNILATERAL</t>
  </si>
  <si>
    <t>Q370</t>
  </si>
  <si>
    <t>FISURA DEL PALADAR DURO CON LABIO LEPORINO BILATERAL</t>
  </si>
  <si>
    <t>Q371</t>
  </si>
  <si>
    <t>FISURA DEL PALADAR DURO CON LABIO LEPORINO UNILATERAL</t>
  </si>
  <si>
    <t>Q372</t>
  </si>
  <si>
    <t>FISURA DEL PALADAR BLANDO CON LABIO LEPORINO BILATERAL</t>
  </si>
  <si>
    <t>Q373</t>
  </si>
  <si>
    <t>FISURA DEL PALADAR BLANDO CON LABIO LEPORINO UNILATERAL</t>
  </si>
  <si>
    <t>Q374</t>
  </si>
  <si>
    <t>FISURA DEL PALADAR DURO Y DEL PALADAR BLANDO CON LABIO LEPORINO BILATERAL</t>
  </si>
  <si>
    <t>Q375</t>
  </si>
  <si>
    <t>FISURA DEL PALADAR DURO Y DEL PALADAR BLANDO CON LABIO LEPORINO UNILATERAL</t>
  </si>
  <si>
    <t>Q378</t>
  </si>
  <si>
    <t>FISURA DEL PALADAR  CON LABIO LEPORINO BILATERAL, SIN OTRA ESPECIFICACION</t>
  </si>
  <si>
    <t>Q379</t>
  </si>
  <si>
    <t>FISURA DEL PALADAR  CON LABIO LEPORINO UNILATERAL, SIN OTRA ESPECIFICACION</t>
  </si>
  <si>
    <t>Q380</t>
  </si>
  <si>
    <t>MALFORMACIONES CONGENITAS DE LOS LABIOS, NO CLASIFICADAS EN OTRA PARTE</t>
  </si>
  <si>
    <t>Q381</t>
  </si>
  <si>
    <t>Q382</t>
  </si>
  <si>
    <t>MACROGLOSIA</t>
  </si>
  <si>
    <t>Q383</t>
  </si>
  <si>
    <t>OTRAS MALFORMACIONES CONGENITAS DE LA LENGUA</t>
  </si>
  <si>
    <t>Q384</t>
  </si>
  <si>
    <t>MALFORMACIONES CONGENITAS DE LAS GLANDULAS Y DE LOS CONDUCTOS SALIVALES</t>
  </si>
  <si>
    <t>Q385</t>
  </si>
  <si>
    <t>MALFORMACIONES CONGENITAS DEL PALADAR, NO CLASIFICADAS EN OTRA PARTE</t>
  </si>
  <si>
    <t>Q386</t>
  </si>
  <si>
    <t>OTRAS MALFORMACIONES CONGENITAS DE LA BOCA</t>
  </si>
  <si>
    <t>Q387</t>
  </si>
  <si>
    <t>DIVERTICULO FARINGEO</t>
  </si>
  <si>
    <t>Q388</t>
  </si>
  <si>
    <t>OTRAS MALFORMACIONES CONGENITAS DE LA LARINGE</t>
  </si>
  <si>
    <t>Q390</t>
  </si>
  <si>
    <t>ATRESIA DEL ESOFAGO SIN MENCION DE FISTULA</t>
  </si>
  <si>
    <t>Q391</t>
  </si>
  <si>
    <t>ATRESIA DEL ESOFAGO CON FISTULA TRAQUEOESOFAGICA</t>
  </si>
  <si>
    <t>Q392</t>
  </si>
  <si>
    <t>FISTULA TRAQUEOESOFAGICA CONGENITA SIN MENCION DE ATRESIA</t>
  </si>
  <si>
    <t>Q393</t>
  </si>
  <si>
    <t>ESTRECHEZ O ESTENOSIS CONGENITA DEL ESOFAGO</t>
  </si>
  <si>
    <t>Q394</t>
  </si>
  <si>
    <t>PTERIGION DEL ESOFAGO</t>
  </si>
  <si>
    <t>Q395</t>
  </si>
  <si>
    <t>DILATACION CONGENITA DEL ESOFAGO</t>
  </si>
  <si>
    <t>Q396</t>
  </si>
  <si>
    <t>DIVERTICULO DEL ESOFAGO</t>
  </si>
  <si>
    <t>Q398</t>
  </si>
  <si>
    <t>OTRAS MALFORMACIONES CONGENITAS DEL ESOFAGO</t>
  </si>
  <si>
    <t>Q399</t>
  </si>
  <si>
    <t>MALFORMACION CONGENITA DEL ESOFAGO, NO ESPECIFICADA</t>
  </si>
  <si>
    <t>Q400</t>
  </si>
  <si>
    <t>ESTENOSIS HIPERTROFICA CONGENITA DEL PILORO</t>
  </si>
  <si>
    <t>Q401</t>
  </si>
  <si>
    <t>HERNIA HIATAL CONGENITA</t>
  </si>
  <si>
    <t>Q402</t>
  </si>
  <si>
    <t>OTRAS MALFORMACIONES CONGENITAS DEL ESTOMAGO, ESPECIFICADAS</t>
  </si>
  <si>
    <t>Q403</t>
  </si>
  <si>
    <t>MALFORMACION CONGENITA DEL ESTOMAGO, NO ESPECIFICADA</t>
  </si>
  <si>
    <t>Q408</t>
  </si>
  <si>
    <t>OTRAS MALFORMACIONES CONGENITAS DE LA PARTE SUPERIOR DEL TUBO DIGESTIVO</t>
  </si>
  <si>
    <t>Q409</t>
  </si>
  <si>
    <t>MALFORMACION CONGENITA DE LA PARTE SUPERIOR DEL TUBO DIGESTIVO, NO ESPECIFICADA</t>
  </si>
  <si>
    <t>Q410</t>
  </si>
  <si>
    <t>AUSENCIA, ATRESIA Y ESTENOSIS CONGENITA DEL DUODENO</t>
  </si>
  <si>
    <t>Q411</t>
  </si>
  <si>
    <t>AUSENCIA, ATRESIA Y ESTENOSIS CONGENITA DEL YEYUNO</t>
  </si>
  <si>
    <t>Q412</t>
  </si>
  <si>
    <t>AUSENCIA, ATRESIA Y ESTENOSIS CONGENITA DEL ILEON</t>
  </si>
  <si>
    <t>Q418</t>
  </si>
  <si>
    <t>AUSENCIA, ATRESIA Y ESTENOSIS CONGENITA DE OTRAS PARTES ESPECIFICADAS DEL INTESTINO DELGADO</t>
  </si>
  <si>
    <t>Q419</t>
  </si>
  <si>
    <t>AUSENCIA, ATRESIA Y ESTENOSIS CONGENITA DEL INTESTINO DELGADO, PARTE NO ESPECIFICADA</t>
  </si>
  <si>
    <t>Q420</t>
  </si>
  <si>
    <t>AUSENCIA, ATRESIA Y ESTENOSIS CONGENITA DEL RECTO, CON FISTULA</t>
  </si>
  <si>
    <t>Q421</t>
  </si>
  <si>
    <t>AUSENCIA, ATRESIA Y ESTENOSIS CONGENITA DEL RECTO, SIN FISTULA</t>
  </si>
  <si>
    <t>Q422</t>
  </si>
  <si>
    <t>AUSENCIA, ATRESIA Y ESTENOSIS CONGENITA DEL ANO, CON FISTULA</t>
  </si>
  <si>
    <t>Q423</t>
  </si>
  <si>
    <t>AUSENCIA, ATRESIA Y ESTENOSIS CONGENITA DEL ANO, SIN FISTULA</t>
  </si>
  <si>
    <t>Q428</t>
  </si>
  <si>
    <t>AUSENCIA, ATRESIA Y ESTENOSIS CONGENITA DE OTRAS PARTES DEL INTESTINO GRUESO</t>
  </si>
  <si>
    <t>Q429</t>
  </si>
  <si>
    <t>AUSENCIA, ATRESIA Y ESTENOSIS CONGENITA DEL INTESTINO GRUESO, PARTE NO ESPECIFICADA</t>
  </si>
  <si>
    <t>Q430</t>
  </si>
  <si>
    <t>DIVERTICULO DE MECKEL</t>
  </si>
  <si>
    <t>Q431</t>
  </si>
  <si>
    <t>ENFERMEDAD DE HIRSCHSPRUNG</t>
  </si>
  <si>
    <t>Q432</t>
  </si>
  <si>
    <t>OTROS TRASTORNOS FUNCIONALES CONGENITOS DEL COLON</t>
  </si>
  <si>
    <t>Q433</t>
  </si>
  <si>
    <t>MALFORMACIONES CONGENITAS DE LA FIJACION DEL INTESTINO</t>
  </si>
  <si>
    <t>Q434</t>
  </si>
  <si>
    <t>DUPLICACION DEL INTESTINO</t>
  </si>
  <si>
    <t>Q435</t>
  </si>
  <si>
    <t>ANO ECTOPICO</t>
  </si>
  <si>
    <t>Q436</t>
  </si>
  <si>
    <t>FISTULA CONGENITA DEL RECTO Y DEL ANO</t>
  </si>
  <si>
    <t>Q437</t>
  </si>
  <si>
    <t>PERSISTENCIA DE LA CLOACA</t>
  </si>
  <si>
    <t>Q438</t>
  </si>
  <si>
    <t>OTRAS MALFORMACIONES CONGENITAS DEL INTESTINO, NO ESPECIFICADAS</t>
  </si>
  <si>
    <t>Q439</t>
  </si>
  <si>
    <t>MALFORMACION CONGENITA DEL INTESTINO, NO ESPECIFICADA</t>
  </si>
  <si>
    <t>Q440</t>
  </si>
  <si>
    <t>AGENESIA, APLASIA E HIPOPLASIA DE LA VESICULA BILIAR</t>
  </si>
  <si>
    <t>Q441</t>
  </si>
  <si>
    <t>OTRAS MALFORMACIONES CONGENITAS DE LA VESICULA BILIAR</t>
  </si>
  <si>
    <t>Q442</t>
  </si>
  <si>
    <t>ATRESIA DE LOS CONDUCTOS BILIARES</t>
  </si>
  <si>
    <t>Q443</t>
  </si>
  <si>
    <t>ESTRECHEZ Y ESTENOSIS CONGENITA DE LOS CONDUCTOS BILIARES</t>
  </si>
  <si>
    <t>Q444</t>
  </si>
  <si>
    <t>QUISTE DEL COLEDOCO</t>
  </si>
  <si>
    <t>Q445</t>
  </si>
  <si>
    <t>OTRAS MALFORMACIONES CONGENITAS DE LOS CONDUCTOS BILIARES</t>
  </si>
  <si>
    <t>Q446</t>
  </si>
  <si>
    <t>ENFERMEDAD QUISTICA DEL HIGADO</t>
  </si>
  <si>
    <t>Q447</t>
  </si>
  <si>
    <t>OTRAS MALFORMACIONES CONGENITAS DEL HIGADO</t>
  </si>
  <si>
    <t>Q450</t>
  </si>
  <si>
    <t>AGENESIA, APLASIA E HIPOPLASIA DEL PANCREAS</t>
  </si>
  <si>
    <t>Q451</t>
  </si>
  <si>
    <t>PANCREAS ANULAR</t>
  </si>
  <si>
    <t>*</t>
  </si>
  <si>
    <t>Q452</t>
  </si>
  <si>
    <t>QUISTE CONGENITO DEL PANCREAS</t>
  </si>
  <si>
    <t>Q453</t>
  </si>
  <si>
    <t>OTRAS MALFORMACIONES CONGENITAS DEL PANCREAS Y DEL CONDUCTO PANCREATICO</t>
  </si>
  <si>
    <t>Q458</t>
  </si>
  <si>
    <t>OTRAS MALFORMACIONES CONGENITAS DEL SISTEMA DIGESTIVO,  ESPECIFICADAS</t>
  </si>
  <si>
    <t>Q459</t>
  </si>
  <si>
    <t>MALFORMACION  CONGENITA DEL SISTEMA DIGESTIVO,  NO ESPECIFICADA</t>
  </si>
  <si>
    <t>Q500</t>
  </si>
  <si>
    <t>AUSENCIA CONGENITA DEL OVARIO</t>
  </si>
  <si>
    <t>Q501</t>
  </si>
  <si>
    <t>QUISTE EN DESARROLLO DEL OVARIO</t>
  </si>
  <si>
    <t>Q502</t>
  </si>
  <si>
    <t>TORSION CONGENITA DEL OVARIO</t>
  </si>
  <si>
    <t>Q503</t>
  </si>
  <si>
    <t>OTRAS MALFORMACIONES CONGENITAS DE LOS OVARIOS</t>
  </si>
  <si>
    <t>Q504</t>
  </si>
  <si>
    <t>QUISTE EMBRIONARIO DE LA TROMPA DE FALOPIO</t>
  </si>
  <si>
    <t>Q505</t>
  </si>
  <si>
    <t>QUISTE EMBRIONARIO DEL LIGAMENTO ANCHO</t>
  </si>
  <si>
    <t>Q506</t>
  </si>
  <si>
    <t>OTRAS MALFORMACIONES CONGENITAS DE LA TROMPA DE FALOPIO Y DEL LIGAMENTO ANCHO</t>
  </si>
  <si>
    <t>Q510</t>
  </si>
  <si>
    <t>AGENESIA Y APLASIA DEL UTERO</t>
  </si>
  <si>
    <t>Q511</t>
  </si>
  <si>
    <t>DUPLICACION DEL UTERO CON DUPLICACION DEL CUELLO UTERINO Y DE LA VAGINA</t>
  </si>
  <si>
    <t>Q512</t>
  </si>
  <si>
    <t>OTRA DUPLICACION DEL UTERO</t>
  </si>
  <si>
    <t>Q513</t>
  </si>
  <si>
    <t>UTERO BICORNE</t>
  </si>
  <si>
    <t>Q514</t>
  </si>
  <si>
    <t>UTERO UNICORNE</t>
  </si>
  <si>
    <t>Q515</t>
  </si>
  <si>
    <t>AGENESIA Y APLASIA DEL CUELLO UTERINO</t>
  </si>
  <si>
    <t>Q516</t>
  </si>
  <si>
    <t>QUISTE EMBRIONARIO DL CUELLO UTERINO</t>
  </si>
  <si>
    <t>Q517</t>
  </si>
  <si>
    <t>FISTULA CONGENITA ENTRE EL UTERO Y EL TRACTO DIGESTIVO Y URINARIO</t>
  </si>
  <si>
    <t>Q518</t>
  </si>
  <si>
    <t>OTRA MALFORMACIONES CONGENITAS DEL UTERO Y DEL CUELLO UTERINO</t>
  </si>
  <si>
    <t>Q519</t>
  </si>
  <si>
    <t>MALFORMACION CONGENITA DEL UTERO Y DEL CUELLO UTERINO, NO ESPECIFICADA</t>
  </si>
  <si>
    <t>Q520</t>
  </si>
  <si>
    <t>AUSENCIA CONGENITA DE LA VAGINA</t>
  </si>
  <si>
    <t>Q521</t>
  </si>
  <si>
    <t>DUPLICACION DE LA VAGINA</t>
  </si>
  <si>
    <t>Q522</t>
  </si>
  <si>
    <t>FISTULA RECTOVAGINAL CONGENITA</t>
  </si>
  <si>
    <t>Q523</t>
  </si>
  <si>
    <t>HIMEN IMPERFORADO</t>
  </si>
  <si>
    <t>Q524</t>
  </si>
  <si>
    <t>OTRAS MALFORMACIONES CONGENITAS DE LA VAGINA</t>
  </si>
  <si>
    <t>Q525</t>
  </si>
  <si>
    <t>FUSION DE LABIOS DE LA VULVA</t>
  </si>
  <si>
    <t>Q526</t>
  </si>
  <si>
    <t>MALFORMACION CONGENITA DEL CLITORIS</t>
  </si>
  <si>
    <t>Q527</t>
  </si>
  <si>
    <t>OTRAS MALFORMACIONES CONGENITAS DE LA VULVA</t>
  </si>
  <si>
    <t>Q528</t>
  </si>
  <si>
    <t>OTRAS MALFORMACIONES CONGENITAS DE LOS ORGANOS GENITALES FEMENINOS, ESPECIFICADAS</t>
  </si>
  <si>
    <t>Q529</t>
  </si>
  <si>
    <t>MALFORMACION CONGENITA DE LOS GENITALES FEMENINOS, NO ESPECIFICADA</t>
  </si>
  <si>
    <t>Q530</t>
  </si>
  <si>
    <t>ECTOPIA TESTICULAR</t>
  </si>
  <si>
    <t>Q531</t>
  </si>
  <si>
    <t>TESTICULO NO DESCENDIDO, UNILATERAL</t>
  </si>
  <si>
    <t>Q532</t>
  </si>
  <si>
    <t>TESTICULO NO DESCENDIDO, BILATERAL</t>
  </si>
  <si>
    <t>Q539</t>
  </si>
  <si>
    <t>TESTICULO NO DESCENDIDO, SIN OTRA ESPECIFICACION</t>
  </si>
  <si>
    <t>Q540</t>
  </si>
  <si>
    <t>HIPOSPADIAS DEL GLANDE</t>
  </si>
  <si>
    <t>Q541</t>
  </si>
  <si>
    <t>HIPOSPADIAS PENEANA</t>
  </si>
  <si>
    <t>Q542</t>
  </si>
  <si>
    <t>HIPOSPADIAS PENOSCROTAL</t>
  </si>
  <si>
    <t>Q543</t>
  </si>
  <si>
    <t>HIPOSPADIAS PERINEAL</t>
  </si>
  <si>
    <t>Q544</t>
  </si>
  <si>
    <t>ENCORDAMIENTO CONGENITO DEL PENE</t>
  </si>
  <si>
    <t>Q548</t>
  </si>
  <si>
    <t>OTRAS HIPOSPADIAS</t>
  </si>
  <si>
    <t>Q549</t>
  </si>
  <si>
    <t>HIPOSPADIAS, NO ESPECIFICADA</t>
  </si>
  <si>
    <t>Q550</t>
  </si>
  <si>
    <t>AUSENCIA Y APLASIA DEL TESTICULO</t>
  </si>
  <si>
    <t>Q551</t>
  </si>
  <si>
    <t>HIPOPLASIA DEL TESTICULO Y DEL ESCROTO</t>
  </si>
  <si>
    <t>Q552</t>
  </si>
  <si>
    <t>OTRAS MALFORMACIONES CONGENITAS DE LOS TESTICULOS Y DEL ESCROTO</t>
  </si>
  <si>
    <t>Q553</t>
  </si>
  <si>
    <t>ATRESIA DEL CONDUCTO DEFERENTE</t>
  </si>
  <si>
    <t>Q554</t>
  </si>
  <si>
    <t>OTRAS MALFORMACIONES CONGENITAS DE LOS CONDUCTOS DEFERENTES, DEL EPIDIDIMO, DE LAS VESICULAS SEMINALES Y DE LA PROSTATA</t>
  </si>
  <si>
    <t>Q555</t>
  </si>
  <si>
    <t>APLASIA Y AUSENCIA CONGENITA DEL PENE</t>
  </si>
  <si>
    <t>Q556</t>
  </si>
  <si>
    <t>OTRAS MALFORMACIONES CONGENITAS DEL PENE</t>
  </si>
  <si>
    <t>Q558</t>
  </si>
  <si>
    <t>OTRAS MALFORMACIONES CONGENITAS DE LOS ORGANOS GENITALES MASCULINOS, ESPECIFICADAS</t>
  </si>
  <si>
    <t>Q559</t>
  </si>
  <si>
    <t>MALFORMACION CONGENITA DE LOS ORGANOS GENITALES MASCULINOS, NO ESPECIFICADA</t>
  </si>
  <si>
    <t>Q560</t>
  </si>
  <si>
    <t>HERMAFRODITISMO, NO CLASIFICADO EN  OTRA PARTE</t>
  </si>
  <si>
    <t>Q561</t>
  </si>
  <si>
    <t>SEUDOHERMAFRODITISMO MASCULINO, NO CLASIFICADO EN OTRA PARTE</t>
  </si>
  <si>
    <t>Q562</t>
  </si>
  <si>
    <t>SEUDOHERMAFRODITISMO FEMENINO, NO CLASIFICADO EN OTRA PARTE</t>
  </si>
  <si>
    <t>Q563</t>
  </si>
  <si>
    <t>SEUDOHERMAFRODITISMO, NO ESPECIFICADO</t>
  </si>
  <si>
    <t>Q564</t>
  </si>
  <si>
    <t>SEXO INDETERMINADO, SIN OTRA ESPECIFICACION</t>
  </si>
  <si>
    <t>Q600</t>
  </si>
  <si>
    <t>AGENESIA RENAL, UNILATERAL</t>
  </si>
  <si>
    <t>Q601</t>
  </si>
  <si>
    <t>AGENESIA RENAL, BILATERAL</t>
  </si>
  <si>
    <t>Q602</t>
  </si>
  <si>
    <t>AGENESIA RENAL, SIN OTRA ESPECIFICACIÓN</t>
  </si>
  <si>
    <t>Q603</t>
  </si>
  <si>
    <t>HIPOPLASIA RENAL, UNILATERAL</t>
  </si>
  <si>
    <t>Q604</t>
  </si>
  <si>
    <t>HIPOPLASIA RENAL, BILATERAL</t>
  </si>
  <si>
    <t>Q605</t>
  </si>
  <si>
    <t>HIPOPLASIA RENAL, NO ESPECIFICADA</t>
  </si>
  <si>
    <t>Q606</t>
  </si>
  <si>
    <t>SINDROME DE POTTER</t>
  </si>
  <si>
    <t>Q610</t>
  </si>
  <si>
    <t>QUISTE RENAL SOLITARIO CONGENITO</t>
  </si>
  <si>
    <t>Q611</t>
  </si>
  <si>
    <t>RIÑON POLIQUISTICO, TIPO INFANTIL</t>
  </si>
  <si>
    <t>Q612</t>
  </si>
  <si>
    <t>RIÑON POLIQUISTICO, TIPO ADULTO</t>
  </si>
  <si>
    <t>Q613</t>
  </si>
  <si>
    <t>RIÑON POLIQUISTICO, TIPO NO ESPECIFICADO</t>
  </si>
  <si>
    <t>Q614</t>
  </si>
  <si>
    <t>DISPLASIA RENAL</t>
  </si>
  <si>
    <t>Q615</t>
  </si>
  <si>
    <t>RIÑON QUISTICO MEDULAR</t>
  </si>
  <si>
    <t>Q618</t>
  </si>
  <si>
    <t>OTRAS ENFERMEDADES RENALES QUISTICAS</t>
  </si>
  <si>
    <t>Q619</t>
  </si>
  <si>
    <t>ENFERMEDAD QUISTICA DEL RIÑON, NO ESPECIFICADA</t>
  </si>
  <si>
    <t>Q620</t>
  </si>
  <si>
    <t>HIDRONEFROSIS CONGENITA</t>
  </si>
  <si>
    <t>Q621</t>
  </si>
  <si>
    <t>ATRESIA Y ESTENOSIS DEL URETER</t>
  </si>
  <si>
    <t>Q622</t>
  </si>
  <si>
    <t>MEGALOURETER CONGENITO</t>
  </si>
  <si>
    <t>Q623</t>
  </si>
  <si>
    <t>OTROS DEFECTOS OBSTRUCTIVOS DE LA PELVIS RENAL Y DEL URETER</t>
  </si>
  <si>
    <t>Q624</t>
  </si>
  <si>
    <t>AGENESIA DEL URETER</t>
  </si>
  <si>
    <t>Q625</t>
  </si>
  <si>
    <t>DUPLICACION DEL URETER</t>
  </si>
  <si>
    <t>Q626</t>
  </si>
  <si>
    <t>MALA POSICION DEL URETER</t>
  </si>
  <si>
    <t>Q627</t>
  </si>
  <si>
    <t>REFLUJO VESICO-URETERO-RENAL CONGENITO</t>
  </si>
  <si>
    <t>Q628</t>
  </si>
  <si>
    <t>OTRAS MALFORMACIONES CONGENITAS DEL URETER</t>
  </si>
  <si>
    <t>Q630</t>
  </si>
  <si>
    <t>RIÑON  SUPERNUMERARIO</t>
  </si>
  <si>
    <t>Q631</t>
  </si>
  <si>
    <t>RIÑON LOBULADO, FUSIONADO Y EN HERRADURA</t>
  </si>
  <si>
    <t>Q632</t>
  </si>
  <si>
    <t>RIÑON ECTOPICO</t>
  </si>
  <si>
    <t>Q633</t>
  </si>
  <si>
    <t>HIPERPLASIA RENAL Y RIÑON GIGANTE</t>
  </si>
  <si>
    <t>Q638</t>
  </si>
  <si>
    <t>OTRAS MALFORMACIONES CONGENITAS DEL RIÑON, ESPECIFICADAS</t>
  </si>
  <si>
    <t>Q639</t>
  </si>
  <si>
    <t>MALFORMACION CONGENITA DEL RIÑON, NO ESPECIFICADA</t>
  </si>
  <si>
    <t>Q640</t>
  </si>
  <si>
    <t>EPISPADIAS</t>
  </si>
  <si>
    <t>Q641</t>
  </si>
  <si>
    <t>EXTROFIA DE LA VEJIGA URINARIA</t>
  </si>
  <si>
    <t>Q642</t>
  </si>
  <si>
    <t>VALVULAS URETRALES POSTERIORES CONGENITAS</t>
  </si>
  <si>
    <t>Q643</t>
  </si>
  <si>
    <t>OTRAS ATRESIAS Y ESTENOSIS DE LA URETRA Y DEL CUELLO DE LA VEJIGA</t>
  </si>
  <si>
    <t>Q644</t>
  </si>
  <si>
    <t>MALFORMACION DEL URACO</t>
  </si>
  <si>
    <t>Q645</t>
  </si>
  <si>
    <t>AUSENCIA CONGENITA DE LA  VEJIGA Y DE LA URETRA</t>
  </si>
  <si>
    <t>Q646</t>
  </si>
  <si>
    <t>DIVERTICULO CONGENITO DE LA  VEJIGA</t>
  </si>
  <si>
    <t>Q647</t>
  </si>
  <si>
    <t>OTRAS MALFORMACIONES CONGENITAS DE LA  VEJIGA Y DE LA URETRA</t>
  </si>
  <si>
    <t>Q648</t>
  </si>
  <si>
    <t>OTRAS MALFORMACIONES  CONGENITAS DEL  APARATO URINARIO, ESPECIFICADAS</t>
  </si>
  <si>
    <t>Q649</t>
  </si>
  <si>
    <t>MALFORMACION CONGENITA DEL  APARATO URINARIO, NO ESPECIFICADA</t>
  </si>
  <si>
    <t>Q650</t>
  </si>
  <si>
    <t>LUXACION CONGENITA DE LA CADERA, UNILATERAL</t>
  </si>
  <si>
    <t>Q651</t>
  </si>
  <si>
    <t>LUXACION CONGENITA DE LA CADERA, BILATERAL</t>
  </si>
  <si>
    <t>Q652</t>
  </si>
  <si>
    <t>LUXACION CONGENITA DE LA CADERA, NO ESPECIFICADA</t>
  </si>
  <si>
    <t>Q653</t>
  </si>
  <si>
    <t>SUBLUXACION CONGENITA DE LA CADERA, UNILATERAL</t>
  </si>
  <si>
    <t>Q654</t>
  </si>
  <si>
    <t>SUBLUXACION CONGENITA DE LA CADERA, BILATERAL</t>
  </si>
  <si>
    <t>Q655</t>
  </si>
  <si>
    <t>SUBLUXACION CONGENITA DE LA CADERA, NO ESPECIFICADA</t>
  </si>
  <si>
    <t>Q656</t>
  </si>
  <si>
    <t>CADERA INESTABLE</t>
  </si>
  <si>
    <t>Q658</t>
  </si>
  <si>
    <t>OTRAS DEFORMIDADES CONGENITAS DE LA CADERA</t>
  </si>
  <si>
    <t>Q659</t>
  </si>
  <si>
    <t>DEFORMIDAD CONGENITA DE LA CADERA, NO ESPECIFICADA</t>
  </si>
  <si>
    <t>Q660</t>
  </si>
  <si>
    <t>TALIPES EQUINOVARUS</t>
  </si>
  <si>
    <t>Q661</t>
  </si>
  <si>
    <t>TALIPES CALCANEOVARUS</t>
  </si>
  <si>
    <t>Q662</t>
  </si>
  <si>
    <t>METATARSUS VARUS</t>
  </si>
  <si>
    <t>Q663</t>
  </si>
  <si>
    <t>OTRAS DEFORMIDADES VARUS CONGENITAS DE LOS PIES</t>
  </si>
  <si>
    <t>Q664</t>
  </si>
  <si>
    <t>TALIPES CALCANEOVALGUS</t>
  </si>
  <si>
    <t>Q665</t>
  </si>
  <si>
    <t>PIE PLANO CONGENITO</t>
  </si>
  <si>
    <t>Q666</t>
  </si>
  <si>
    <t>OTRAS DEFORMIDADES VALGUS CONGENITAS DE LOS PIES</t>
  </si>
  <si>
    <t>Q667</t>
  </si>
  <si>
    <t>PIE CAVUS</t>
  </si>
  <si>
    <t>Q668</t>
  </si>
  <si>
    <t>OTRAS DEFORMIDADES CONGENITAS DE LOS PIES</t>
  </si>
  <si>
    <t>Q669</t>
  </si>
  <si>
    <t>DEFORMIDAD CONGENITA DE LOS PIES, NO ESPECIFICADA</t>
  </si>
  <si>
    <t>Q670</t>
  </si>
  <si>
    <t>ASIMETRIA FACIAL</t>
  </si>
  <si>
    <t>Q671</t>
  </si>
  <si>
    <t>FACIES COMPRIMIDA</t>
  </si>
  <si>
    <t>Q672</t>
  </si>
  <si>
    <t>DOLICOCEFALIA</t>
  </si>
  <si>
    <t>Q673</t>
  </si>
  <si>
    <t>PLAGIOCEFALIA</t>
  </si>
  <si>
    <t>Q674</t>
  </si>
  <si>
    <t>OTRAS DEFORMIDADES CONGENITAS DEL CRANEO, DE LA CARA Y DE LA MANDIBULA</t>
  </si>
  <si>
    <t>Q675</t>
  </si>
  <si>
    <t>DEFORMIDAD CONGENITA DE LA COLUMNA VERTEBRAL</t>
  </si>
  <si>
    <t>Q676</t>
  </si>
  <si>
    <t>TORAX EXCAVADO</t>
  </si>
  <si>
    <t>Q677</t>
  </si>
  <si>
    <t>TORAX EN QUILLA</t>
  </si>
  <si>
    <t>Q678</t>
  </si>
  <si>
    <t>OTRAS DEFORMIDADES  CONGENITAS DEL TORAX</t>
  </si>
  <si>
    <t>Q680</t>
  </si>
  <si>
    <t>DEFORMIDAD CONGENITA DEL MUSCULO ESTERNOCLEIDOMASTOIDEO</t>
  </si>
  <si>
    <t>Q681</t>
  </si>
  <si>
    <t>DEFORMIDAD CONGENITA DE LA MANO</t>
  </si>
  <si>
    <t>Q682</t>
  </si>
  <si>
    <t>DEFORMIDAD CONGENITA DE LA RODILLA</t>
  </si>
  <si>
    <t>Q683</t>
  </si>
  <si>
    <t>CURVATURA CONGENITA DEL FEMUR</t>
  </si>
  <si>
    <t>Q684</t>
  </si>
  <si>
    <t>CURVATURA CONGENITA DE LA TIBIA Y EL PERONE</t>
  </si>
  <si>
    <t>Q685</t>
  </si>
  <si>
    <t>CURVATURA CONGENITA DE HUESO(S) LARGO(S) DEL MIEMBRO INFERIOR, SIN OTRA ESPECIFICACION</t>
  </si>
  <si>
    <t>Q688</t>
  </si>
  <si>
    <t>OTRAS DEFORMIDADES CONGENITAS OSTEOMUSCULARES, ESPECIFICADAS</t>
  </si>
  <si>
    <t>Q690</t>
  </si>
  <si>
    <t>DEDO(S) SUPERNUMERARIO(S) DE LA MANO</t>
  </si>
  <si>
    <t>Q691</t>
  </si>
  <si>
    <t>PULGAR(ES) SUPERNUMERARIO(S)</t>
  </si>
  <si>
    <t>Q692</t>
  </si>
  <si>
    <t>DEDO(S) SUPERNUMERARIO(S) DEL PIE</t>
  </si>
  <si>
    <t>Q699</t>
  </si>
  <si>
    <t>POLIDACTILIA, NO ESPECIFICADA</t>
  </si>
  <si>
    <t>Q700</t>
  </si>
  <si>
    <t>FUSION DE LOS DEDOS DE LA MANO</t>
  </si>
  <si>
    <t>Q701</t>
  </si>
  <si>
    <t>MEMBRANA INTERDIGITAL DE LA MANO</t>
  </si>
  <si>
    <t>Q702</t>
  </si>
  <si>
    <t>FUSION DE LOS DEDOS DEL PIE</t>
  </si>
  <si>
    <t>Q703</t>
  </si>
  <si>
    <t>MEMBRANA INTERDIGITAL DEL PIE</t>
  </si>
  <si>
    <t>Q704</t>
  </si>
  <si>
    <t>POLISINDACTILIA</t>
  </si>
  <si>
    <t>Q709</t>
  </si>
  <si>
    <t>SINDACTILIA, NO ESPECIFICADA</t>
  </si>
  <si>
    <t>Q710</t>
  </si>
  <si>
    <t>AUSENCIA CONGENITA COMPLETA DEL (DE LOS) MIEMBRO(S) SUPERIOR(ES)</t>
  </si>
  <si>
    <t>Q711</t>
  </si>
  <si>
    <t>AUSENCIA CONGENITA DEL BRAZO Y DEL ANTEBRAZO CON PRESENCIA DE LA MANO</t>
  </si>
  <si>
    <t>Q712</t>
  </si>
  <si>
    <t>AUSENCIA CONGENITA  DEL ANTEBRAZO Y DE LA MANO</t>
  </si>
  <si>
    <t>Q713</t>
  </si>
  <si>
    <t>AUSENCIA CONGENITA DE LA MANO Y EL (LOS) DEDO(S)</t>
  </si>
  <si>
    <t>Q714</t>
  </si>
  <si>
    <t>DEFECTO POR REDUCCION LONGITUDINAL DEL RADIO</t>
  </si>
  <si>
    <t>Q715</t>
  </si>
  <si>
    <t>DEFECTO POR REDUCCION LONGITUDINAL DEL CUBITO</t>
  </si>
  <si>
    <t>Q716</t>
  </si>
  <si>
    <t>MANO EN PINZA DE LANGOSTA</t>
  </si>
  <si>
    <t>Q718</t>
  </si>
  <si>
    <t>OTROS DEFECTOS POR REDUCCION DEL (DE LOS) MIEMBRO(S) SUPERIOR(ES)</t>
  </si>
  <si>
    <t>Q719</t>
  </si>
  <si>
    <t>DEFECTO POR REDUCCION DEL MIEMBRO SUPERIOR, NO ESPECIFICADO</t>
  </si>
  <si>
    <t>Q720</t>
  </si>
  <si>
    <t>AUSENCIA CONGENITA COMPLETA DEL (DE LOS) MIEMBRO(S) INFERIOR(ES)</t>
  </si>
  <si>
    <t>Q721</t>
  </si>
  <si>
    <t>AUSENCIA CONGENITA DEL MUSLO Y DE LA PIERNA CON PRESENCIA DEL PIE</t>
  </si>
  <si>
    <t>Q722</t>
  </si>
  <si>
    <t>AUSENCIA CONGENITA DE LA PIERNA Y DEL PIE</t>
  </si>
  <si>
    <t>Q723</t>
  </si>
  <si>
    <t>AUSENCIA CONGENITA DEL PIE Y DEDO(S) DEL PIE</t>
  </si>
  <si>
    <t>Q724</t>
  </si>
  <si>
    <t>DEFECTO POR REDUCCION LONGITUDINAL DEL FEMUR</t>
  </si>
  <si>
    <t>Q725</t>
  </si>
  <si>
    <t>DEFECTO POR REDUCCION LONGITUDINAL DE LA TIBIA</t>
  </si>
  <si>
    <t>Q726</t>
  </si>
  <si>
    <t>DEFECTO POR REDUCCION LONGITUDINAL DEL PERONE</t>
  </si>
  <si>
    <t>Q727</t>
  </si>
  <si>
    <t>PIE HENDIDO</t>
  </si>
  <si>
    <t>Q728</t>
  </si>
  <si>
    <t>OTROS DEFECTOS POR REDUCCION DEL (DE LOS) MIEMBRO(S) INFERIOR(ES)</t>
  </si>
  <si>
    <t>Q729</t>
  </si>
  <si>
    <t>DEFECTO POR REDUCCION DEL MIEMBRO INFERIOR, NO ESPECIFICADO</t>
  </si>
  <si>
    <t>Q730</t>
  </si>
  <si>
    <t>AUSENCIA COMPLETA  DE MIEMBRO(S) NO ESPECIFICADO(S)</t>
  </si>
  <si>
    <t>Q731</t>
  </si>
  <si>
    <t>FOCOMELIA, MIEMBRO(S) NO ESPECIFICADO(S)</t>
  </si>
  <si>
    <t>Q738</t>
  </si>
  <si>
    <t>OTROS DEFECTOS POR REDUCCION DE MIEMBRO(S) NO ESPECIFICADO(S)</t>
  </si>
  <si>
    <t>Q740</t>
  </si>
  <si>
    <t>OTRAS MALFORMACIONES CONGENITAS DE (DE LOS) MIEMBRO(S) SUPERIOR(ES), INCLUIDA LA CINTURA ESCAPULAR</t>
  </si>
  <si>
    <t>Q741</t>
  </si>
  <si>
    <t>MALFORMACION  CONGENITA DE LA RODILLA</t>
  </si>
  <si>
    <t>Q742</t>
  </si>
  <si>
    <t>OTRAS MALFORMACIONES CONGENITAS DEL (DE LOS) MIEMBRO(S) INFERIOR(ES), INCLUIDA  LA CINTURA PELVIANA</t>
  </si>
  <si>
    <t>Q743</t>
  </si>
  <si>
    <t>ARTROGRIPOSIS MULTIPLE CONGENITA</t>
  </si>
  <si>
    <t>Q748</t>
  </si>
  <si>
    <t>OTRAS MALFORMACIONES CONGENITAS ESPECIFICADAS DEL (DE LOS) MIEMBRO(S)</t>
  </si>
  <si>
    <t>Q749</t>
  </si>
  <si>
    <t>MALFORMACION CONGENITA DE MIEMBRO(S), NO ESPECIFICADA</t>
  </si>
  <si>
    <t>Q750</t>
  </si>
  <si>
    <t>CRANEOSINOSTOSIS</t>
  </si>
  <si>
    <t>Q751</t>
  </si>
  <si>
    <t>DISOSTOSIS CRANEOFACIAL</t>
  </si>
  <si>
    <t>Q752</t>
  </si>
  <si>
    <t>HIPERTELORISMO</t>
  </si>
  <si>
    <t>Q753</t>
  </si>
  <si>
    <t>MACROCEFALIA</t>
  </si>
  <si>
    <t>Q754</t>
  </si>
  <si>
    <t>DISOSTOSIS MAXILOFACIAL</t>
  </si>
  <si>
    <t>Q755</t>
  </si>
  <si>
    <t>DISOSTOSIS OCULOMAXILAR</t>
  </si>
  <si>
    <t>Q758</t>
  </si>
  <si>
    <t>OTRAS MALFORMACIONES CONGENITAS ESPECIFICADAS DE LOS HUESOS DEL CRANEO Y DE LA CARA</t>
  </si>
  <si>
    <t>Q759</t>
  </si>
  <si>
    <t>MALFORMACION CONGENITA NO ESPECIFICADA DE LOS HUESOS DEL CRANEO Y DE LA CARA</t>
  </si>
  <si>
    <t>Q760</t>
  </si>
  <si>
    <t>ESPINA BIFIDA OCULTA</t>
  </si>
  <si>
    <t>Q761</t>
  </si>
  <si>
    <t>SINDROME DE KLIPPEL-FEIL</t>
  </si>
  <si>
    <t>Q762</t>
  </si>
  <si>
    <t>ESPONDILOLISTESIS CONGENITA</t>
  </si>
  <si>
    <t>Q763</t>
  </si>
  <si>
    <t>ESCOLIOSIS CONGENITA DEBIDA A MALFORMACION CONGENITA OSEA</t>
  </si>
  <si>
    <t>Q764</t>
  </si>
  <si>
    <t>OTRA MALFORMACION CONGENITA DE LA COLUMNA VERTEBRAL, NO ASOCIADA CON ESCOLIOSIS</t>
  </si>
  <si>
    <t>Q765</t>
  </si>
  <si>
    <t>COSTILLA CERVICAL</t>
  </si>
  <si>
    <t>Q766</t>
  </si>
  <si>
    <t>OTRAS MALFORMACIONES CONGENITAS DE LAS COSTILLAS</t>
  </si>
  <si>
    <t>Q767</t>
  </si>
  <si>
    <t>MALFORMACION CONGENITA DEL ESTERNON</t>
  </si>
  <si>
    <t>Q768</t>
  </si>
  <si>
    <t>OTRAS MALFORMACIONES CONGENITAS DEL TORAX OSEO</t>
  </si>
  <si>
    <t>Q769</t>
  </si>
  <si>
    <t>MALFORMACION CONGENITA DEL TORAX OSEO, NO ESPECIFICADA</t>
  </si>
  <si>
    <t>Q770</t>
  </si>
  <si>
    <t>ACONDROGENESIS</t>
  </si>
  <si>
    <t>Q771</t>
  </si>
  <si>
    <t>ENANISMO TANATOFORICO</t>
  </si>
  <si>
    <t>Q772</t>
  </si>
  <si>
    <t>SINDROME DE COSTILLA CORTA</t>
  </si>
  <si>
    <t>Q773</t>
  </si>
  <si>
    <t>CONDRODISPLASIA PUNCTATA</t>
  </si>
  <si>
    <t>Q774</t>
  </si>
  <si>
    <t>ACONDROPLASIA</t>
  </si>
  <si>
    <t>Q775</t>
  </si>
  <si>
    <t>DISPLASIA  DISTROFICA</t>
  </si>
  <si>
    <t>Q776</t>
  </si>
  <si>
    <t>DISPLASIA CONDROECTODERMICA</t>
  </si>
  <si>
    <t>Q777</t>
  </si>
  <si>
    <t>DISPLASIA ESPONDILOEPIFISARIA</t>
  </si>
  <si>
    <t>Q778</t>
  </si>
  <si>
    <t>OTRAS OSTEOCONDRODISPLASIAS CON DEFECTOS DEL CRECIMIENTO DE LOS HUESOS LARGOS Y DE LA COLUMNA VERTEBRAL</t>
  </si>
  <si>
    <t>Q779</t>
  </si>
  <si>
    <t>OSTEOCONDRODISPLASIA CON DEFECTOS DEL CRECIMIENTO DE LOS HUESOS LARGOS Y DE LA COLUMNA VERTEBRAL, SIN OTRA ESPECIFICACION</t>
  </si>
  <si>
    <t>Q780</t>
  </si>
  <si>
    <t>OSTEOGENESIS IMPERFECTA</t>
  </si>
  <si>
    <t>Q781</t>
  </si>
  <si>
    <t>DISPLASIA POLIOSTOTICA FIBROSA</t>
  </si>
  <si>
    <t>Q782</t>
  </si>
  <si>
    <t>OSTEOPETROSIS</t>
  </si>
  <si>
    <t>Q783</t>
  </si>
  <si>
    <t>DISPLASIA DIAFISARIA PROGRESIVA</t>
  </si>
  <si>
    <t>Q784</t>
  </si>
  <si>
    <t>ENCONDROMATOSIS</t>
  </si>
  <si>
    <t>Q785</t>
  </si>
  <si>
    <t>DISPLASIA METAFISARIA</t>
  </si>
  <si>
    <t>Q786</t>
  </si>
  <si>
    <t>EXOSTOSIS CONGENITA MULTIPLE</t>
  </si>
  <si>
    <t>Q788</t>
  </si>
  <si>
    <t>OTRAS OSTEOCONDRODISPLASIAS ESPECIFICADAS</t>
  </si>
  <si>
    <t>Q789</t>
  </si>
  <si>
    <t>OSTEOCONDRODISPLASIA, NO ESPECIFICADA</t>
  </si>
  <si>
    <t>Q790</t>
  </si>
  <si>
    <t>HERNIA DIAFRAGMATICA CONGENITA</t>
  </si>
  <si>
    <t>Q791</t>
  </si>
  <si>
    <t>OTRAS MALFORMACIONES CONGENITAS  DEL DIAFRAGMA</t>
  </si>
  <si>
    <t>Q792</t>
  </si>
  <si>
    <t>EXONFALOS</t>
  </si>
  <si>
    <t>Q793</t>
  </si>
  <si>
    <t>GASTROSQUISIS</t>
  </si>
  <si>
    <t>Q794</t>
  </si>
  <si>
    <t>SINDROME DEL ABDOMEN EN CIRUELA PASA</t>
  </si>
  <si>
    <t>Q795</t>
  </si>
  <si>
    <t>OTRAS MALFORMACIONES CONGENITAS DE LA PARED ABDOMINAL</t>
  </si>
  <si>
    <t>Q796</t>
  </si>
  <si>
    <t>SINDROME DE EHLERS-DANLOS</t>
  </si>
  <si>
    <t>Q798</t>
  </si>
  <si>
    <t>OTRAS MALFORMACIONES CONGENITAS DEL SISTEMA OSTEOMUSCULAR</t>
  </si>
  <si>
    <t>Q799</t>
  </si>
  <si>
    <t>MALFORMACION CONGENITA DEL SISTEMA OSTEOMUSCULAR, NO ESPECIFICADA</t>
  </si>
  <si>
    <t>Q800</t>
  </si>
  <si>
    <t>ICTIOSIS  VULGAR</t>
  </si>
  <si>
    <t>Q801</t>
  </si>
  <si>
    <t>ICTIOSIS LIGADA  AL CROMOSOMA X</t>
  </si>
  <si>
    <t>Q802</t>
  </si>
  <si>
    <t>ICTIOSIS LAMELAR</t>
  </si>
  <si>
    <t>Q803</t>
  </si>
  <si>
    <t>ERITRODERMIA ICTIOSIFORME VESICULAR CONGENITA</t>
  </si>
  <si>
    <t>Q804</t>
  </si>
  <si>
    <t>FETO ARLEQUÍN</t>
  </si>
  <si>
    <t>Q808</t>
  </si>
  <si>
    <t>OTRAS ICTIOSIS CONGENITAS</t>
  </si>
  <si>
    <t>Q809</t>
  </si>
  <si>
    <t>ICTIOSIS CONGENITA, NO ESPECIFICADA</t>
  </si>
  <si>
    <t>Q810</t>
  </si>
  <si>
    <t>EPIDERMOLISIS BULLOSA SIMPLE</t>
  </si>
  <si>
    <t>Q811</t>
  </si>
  <si>
    <t>EPIDERMOLISIS BULLOSA LETAL</t>
  </si>
  <si>
    <t>Q812</t>
  </si>
  <si>
    <t>EPIDERMOLISIS BULLOSA DISTROFICA</t>
  </si>
  <si>
    <t>Q818</t>
  </si>
  <si>
    <t>OTRAS EPIDERMOLISIS BULLOSAS</t>
  </si>
  <si>
    <t>Q819</t>
  </si>
  <si>
    <t>EPIDERMOLISIS BULLOSA, NO ESPECIFICADA</t>
  </si>
  <si>
    <t>Q820</t>
  </si>
  <si>
    <t>LINFEDEMA HEREDITARIO</t>
  </si>
  <si>
    <t>Q821</t>
  </si>
  <si>
    <t>XERODERMA PIGMENTOSO</t>
  </si>
  <si>
    <t>Q822</t>
  </si>
  <si>
    <t>MASTOCITOSIS</t>
  </si>
  <si>
    <t>Q823</t>
  </si>
  <si>
    <t>INCONTINENCIA PIGMENTARIA</t>
  </si>
  <si>
    <t>Q824</t>
  </si>
  <si>
    <t>DISPLASIA ECTODERMICA (ANHIDROTICA)</t>
  </si>
  <si>
    <t>Q825</t>
  </si>
  <si>
    <t>NEVO NO NEOPLASICO, CONGENITO</t>
  </si>
  <si>
    <t>Q828</t>
  </si>
  <si>
    <t>OTRAS MALFORMACIONES CONGENITAS DE LA PIEL, ESPECIFICADAS</t>
  </si>
  <si>
    <t>Q829</t>
  </si>
  <si>
    <t>MALFORMACION CONGENITA DE LA PIEL, NO ESPECIFICADA</t>
  </si>
  <si>
    <t>Q830</t>
  </si>
  <si>
    <t>AUSENCIA CONGENITA DE LA MAMA CON AUSENCIA DEL PEZON</t>
  </si>
  <si>
    <t>Q831</t>
  </si>
  <si>
    <t>MAMA SUPERNUMERARIA</t>
  </si>
  <si>
    <t>Q832</t>
  </si>
  <si>
    <t>AUSENCIA DEL  PEZON</t>
  </si>
  <si>
    <t>Q833</t>
  </si>
  <si>
    <t>PEZON SUPERNUMERARIO</t>
  </si>
  <si>
    <t>Q838</t>
  </si>
  <si>
    <t>OTRAS MALFORMACIONES CONGENITAS DE LA MAMA</t>
  </si>
  <si>
    <t>Q839</t>
  </si>
  <si>
    <t>MALFORMACION CONGENITA DE LA MAMA, NO ESPECIFICADA</t>
  </si>
  <si>
    <t>Q840</t>
  </si>
  <si>
    <t>ALOPECIA CONGENITA</t>
  </si>
  <si>
    <t>Q841</t>
  </si>
  <si>
    <t>ALTERACIONES MORFOLOGICAS CONGENITAS DEL PELO, NO CLASIFICADAS EN OTRA PARTE</t>
  </si>
  <si>
    <t>Q842</t>
  </si>
  <si>
    <t>OTRAS MALFORMACIONES CONGENITAS DEL PELO</t>
  </si>
  <si>
    <t>Q843</t>
  </si>
  <si>
    <t>ANONIQUIA</t>
  </si>
  <si>
    <t>Q844</t>
  </si>
  <si>
    <t>LEUCONIQUIA CONGENITA</t>
  </si>
  <si>
    <t>Q845</t>
  </si>
  <si>
    <t>AGRANDAMIENTO E HIPERTROFIA DE LAS UÑAS</t>
  </si>
  <si>
    <t>Q846</t>
  </si>
  <si>
    <t>OTRAS MALFORMACIONES CONGENITAS DE LAS UÑAS</t>
  </si>
  <si>
    <t>Q848</t>
  </si>
  <si>
    <t>OTRAS MALFORMACIONES CONGENITAS DE LAS FANERAS, ESPECIFICADAS</t>
  </si>
  <si>
    <t>Q849</t>
  </si>
  <si>
    <t>MALFORMACION CONGENITA DE LAS FANERAS, NO ESPECIFICADA</t>
  </si>
  <si>
    <t>Q850</t>
  </si>
  <si>
    <t>NEUROFIBROMATOSIS (NO MALIGNA)</t>
  </si>
  <si>
    <t>Q851</t>
  </si>
  <si>
    <t>ESCLEROSIS TUBEROSA</t>
  </si>
  <si>
    <t>Q858</t>
  </si>
  <si>
    <t>OTRAS FACOMATOSIS, NO CLASIFICADAS EN OTRA PARTE</t>
  </si>
  <si>
    <t>Q859</t>
  </si>
  <si>
    <t>FACOMATOSIS, NO ESPECIFICADA</t>
  </si>
  <si>
    <t>Q860</t>
  </si>
  <si>
    <t>SINDROME FETAL (DISMORFICO) DEBIDO AL ALCOHOL</t>
  </si>
  <si>
    <t>Q861</t>
  </si>
  <si>
    <t>SINDROME DE HIDANTOINA FETAL</t>
  </si>
  <si>
    <t>Q862</t>
  </si>
  <si>
    <t>DISMORFISMO DEBIDO A WARFARINA</t>
  </si>
  <si>
    <t>Q868</t>
  </si>
  <si>
    <t>OTROS SINDROMES DE MALFORMACIONES CONGENITAS DEBIDOS A CAUSAS EXOGENAS CONOCIDAS</t>
  </si>
  <si>
    <t>Q870</t>
  </si>
  <si>
    <t>SINDROMES DE MALFORMACIONES CONGENITAS QUE AFECTAN PRINCIPALMENTE  LA APARIENCIA FACIAL</t>
  </si>
  <si>
    <t>Q871</t>
  </si>
  <si>
    <t>SINDROMES DE MALFORMACIONES CONGENITAS ASOCIADAS PRINCIPALMENTE CON ESTATURA BAJA</t>
  </si>
  <si>
    <t>Q872</t>
  </si>
  <si>
    <t>SINDROMES DE MALFORMACIONES CONGENITAS QUE AFECTAN PRINCIPALMENTE  LOS MIEMBROS</t>
  </si>
  <si>
    <t>Q873</t>
  </si>
  <si>
    <t>SINDROMES DE MALFORMACIONES CONGENITAS CON EXCESO DE CRECIMIENTO PRECOZ</t>
  </si>
  <si>
    <t>Q874</t>
  </si>
  <si>
    <t>SINDROME DE MARFAN</t>
  </si>
  <si>
    <t>Q875</t>
  </si>
  <si>
    <t>OTROS SINDROMES DE MALFORMACIONES CONGENITAS CON OTROS CAMBIOS ESQUELETICOS</t>
  </si>
  <si>
    <t>Q878</t>
  </si>
  <si>
    <t>OTROS SINDROMES DE MALFORMACIONES CONGENITAS ESPECIFICADOS, NO CLASIFICADOS EN OTRA PARTE</t>
  </si>
  <si>
    <t>Q890</t>
  </si>
  <si>
    <t>MALFORMACIONES CONGENITAS DEL BAZO</t>
  </si>
  <si>
    <t>Q891</t>
  </si>
  <si>
    <t>MALFORMACIONES CONGENITAS DE LA GLANDULA SUPRARRENAL</t>
  </si>
  <si>
    <t>Q892</t>
  </si>
  <si>
    <t>MALFORMACIONES CONGENITAS OTRAS GLANDULAS ENDOCRINAS</t>
  </si>
  <si>
    <t>Q893</t>
  </si>
  <si>
    <t>SITUS INVERSUS</t>
  </si>
  <si>
    <t>Q894</t>
  </si>
  <si>
    <t>GEMELOS SIAMESES</t>
  </si>
  <si>
    <t>Q897</t>
  </si>
  <si>
    <t>MALFORMACIONES CONGENITAS MULTIPLES, NO CLASIFICADAS EN OTRA PARTE</t>
  </si>
  <si>
    <t>Q898</t>
  </si>
  <si>
    <t>OTRAS MALFORMACIONES CONGENITAS,  ESPECIFICADAS</t>
  </si>
  <si>
    <t>Q899</t>
  </si>
  <si>
    <t>MALFORMACION CONGENITA, NO ESPECIFICADA</t>
  </si>
  <si>
    <t>Q900</t>
  </si>
  <si>
    <t>TRISOMIA 21,  POR FALTA DE DISYUNCION MEIOTICA</t>
  </si>
  <si>
    <t>Q901</t>
  </si>
  <si>
    <t>TRISOMIA 21,  MOSAICO (POR FALTA DE DISYUNCION MITOTICA)</t>
  </si>
  <si>
    <t>Q902</t>
  </si>
  <si>
    <t>TRISOMIA 21,  POR TRANSLOCACION</t>
  </si>
  <si>
    <t>Q909</t>
  </si>
  <si>
    <t>SINDROME DE DOWN, NO ESPECIFICADO</t>
  </si>
  <si>
    <t>Q910</t>
  </si>
  <si>
    <t>TRISOMIA 18,  POR FALTA DE DISYUNCION MEIOTICA</t>
  </si>
  <si>
    <t>Q911</t>
  </si>
  <si>
    <t>TRISOMIA 18,  MOSAICO (POR FALTA DE DISYUNCION MITOTICA)</t>
  </si>
  <si>
    <t>Q912</t>
  </si>
  <si>
    <t>TRISOMIA 18,  POR TRANSLOCACION</t>
  </si>
  <si>
    <t>Q913</t>
  </si>
  <si>
    <t>SINDROME DE EDWARDS, NO ESPECIFICADO</t>
  </si>
  <si>
    <t>Q914</t>
  </si>
  <si>
    <t>TRISOMIA 13,  POR FALTA DE DISYUNCION MEIOTICA</t>
  </si>
  <si>
    <t>Q915</t>
  </si>
  <si>
    <t>TRISOMIA 13,  MOSAICO (POR FALTA DE DISYUNCION MITOTICA)</t>
  </si>
  <si>
    <t>Q916</t>
  </si>
  <si>
    <t>TRISOMIA 13,  POR TRANSLOCACION</t>
  </si>
  <si>
    <t>Q917</t>
  </si>
  <si>
    <t>SINDROME DE PATAU, NO ESPECIFICADO</t>
  </si>
  <si>
    <t>Q920</t>
  </si>
  <si>
    <t>TRISOMIA DE UN CROMOSOMA COMPLETO, POR FALTA DE  DISYUNCION MEIOTICA</t>
  </si>
  <si>
    <t>Q921</t>
  </si>
  <si>
    <t>TRISOMIA DE UN CROMOSOMA COMPLETO, MOSAICO (POR FALTA DE  DISYUNCION MITOTICA)</t>
  </si>
  <si>
    <t>Q922</t>
  </si>
  <si>
    <t>TRISOMIA PARCIAL MAYOR</t>
  </si>
  <si>
    <t>Q923</t>
  </si>
  <si>
    <t>TRISOMIA PARCIAL MENOR</t>
  </si>
  <si>
    <t>Q924</t>
  </si>
  <si>
    <t>DUPLICACIONES VISIBLES SOLO EN LA PROMETAFASE</t>
  </si>
  <si>
    <t>Q925</t>
  </si>
  <si>
    <t>DUPLICACIONES CON OTROS REORDENAMIENTOS COMPLEJOS</t>
  </si>
  <si>
    <t>Q926</t>
  </si>
  <si>
    <t>CROMOSOMAS MARCADORES SUPLEMENTARIOS</t>
  </si>
  <si>
    <t>Q927</t>
  </si>
  <si>
    <t>TRIPLOIDIA Y POLIPLOIDIA</t>
  </si>
  <si>
    <t>Q928</t>
  </si>
  <si>
    <t>OTRAS TRISOMIAS Y TRISOMIAS PARCIALES DE LOS AUTOSOMAS, ESPECIFICADAS</t>
  </si>
  <si>
    <t>Q929</t>
  </si>
  <si>
    <t>TRISOMIA Y TRISOMIA PARCIAL DE LOS AUTOSOMAS, SIN OTRA ESPECIFICACION</t>
  </si>
  <si>
    <t>Q930</t>
  </si>
  <si>
    <t>MONOSOMIA COMPLETA DE UN CROMOSOMA, POR FALTA DE DISYUNCION MEIOTICA</t>
  </si>
  <si>
    <t>Q931</t>
  </si>
  <si>
    <t>MONOSOMIA COMPLETA DE UN CROMOSOMA, MOSAICO (POR FALTA DE DISYUNCION MITOTICA)</t>
  </si>
  <si>
    <t>Q932</t>
  </si>
  <si>
    <t>CROMOSOMA REEMPLAZADO POR ANILLO O DICENTRICO</t>
  </si>
  <si>
    <t>Q933</t>
  </si>
  <si>
    <t>SUPRESION DEL BRAZO CORTO DEL CROMOSOMA 4</t>
  </si>
  <si>
    <t>Q934</t>
  </si>
  <si>
    <t>SUPRESION DEL BRAZO CORTO DEL CROMOSOMA 5</t>
  </si>
  <si>
    <t>Q935</t>
  </si>
  <si>
    <t>OTRAS SUPRESIONES DE PARTE DE UN CROMOSOMA</t>
  </si>
  <si>
    <t>Q936</t>
  </si>
  <si>
    <t>SUPRESIONES VISIBLES SOLO EN LA PROMETAFASE</t>
  </si>
  <si>
    <t>Q937</t>
  </si>
  <si>
    <t>SUPRESIONES CON OTROS REORDENAMIENTOS COMPLEJOS</t>
  </si>
  <si>
    <t>Q938</t>
  </si>
  <si>
    <t>OTRAS SUPRESIONES DE LOS AUTOSOMAS</t>
  </si>
  <si>
    <t>Q939</t>
  </si>
  <si>
    <t>SUPRESION DE LOS AUTOSOMAS, NO ESPECIFICADA</t>
  </si>
  <si>
    <t>Q950</t>
  </si>
  <si>
    <t>TRANSLOCACION EQUILIBRADA E INSERCION EN INDIVIDUO NORMAL</t>
  </si>
  <si>
    <t>Q951</t>
  </si>
  <si>
    <t>INVERSION CROMOSOMICA EN INDIVIDUO NORMAL</t>
  </si>
  <si>
    <t>Q952</t>
  </si>
  <si>
    <t>REORDENAMIENTO AUTOSOMICO EQUILIBRADO EN INDIVIDUO ANORMAL</t>
  </si>
  <si>
    <t>Q953</t>
  </si>
  <si>
    <t>REORDENAMIENTO AUTOSOMICO/SEXUAL EQUILIBRADO EN INDIVIDUO ANORMAL</t>
  </si>
  <si>
    <t>Q954</t>
  </si>
  <si>
    <t>INDIVIDUOS CON HETEROCROMATINA MARCADORA</t>
  </si>
  <si>
    <t>Q955</t>
  </si>
  <si>
    <t>INDIVIDUOS CON SITIO FRAGIL AUTOSOMICO</t>
  </si>
  <si>
    <t>Q958</t>
  </si>
  <si>
    <t>OTROS REORDENAMIENTOS EQUILIBRADOS Y MARCADORES ESTRUCTURALES</t>
  </si>
  <si>
    <t>Q959</t>
  </si>
  <si>
    <t>REORDENAMIENTO EQUILIBRADO Y MARCADOR ESTRUCTURAL, SIN OTRA ESPECIFICACION</t>
  </si>
  <si>
    <t>Q960</t>
  </si>
  <si>
    <t>CARIOTIPO 45,X</t>
  </si>
  <si>
    <t>Q961</t>
  </si>
  <si>
    <t>CARIOTIPO 46,X ISO (XQ)</t>
  </si>
  <si>
    <t>Q962</t>
  </si>
  <si>
    <t>CARIOTIPO 46,X CON CROMOSOMA SEXUAL ANORMAL EXCEPTO ISO (XQ)</t>
  </si>
  <si>
    <t>Q963</t>
  </si>
  <si>
    <t>MOSAICO 45,X/46,XX O XY</t>
  </si>
  <si>
    <t>Q964</t>
  </si>
  <si>
    <t>MOSAICO 45,X/OTRA(S) LINEA(S) CELULAR(ES) CON CROMOSOMA SEXUAL ANORMAL</t>
  </si>
  <si>
    <t>Q968</t>
  </si>
  <si>
    <t>OTRAS VARIANTES DEL SINDROME DE TURNER</t>
  </si>
  <si>
    <t>Q969</t>
  </si>
  <si>
    <t>SINDROME DE TURNER, NO ESPECIFICADO</t>
  </si>
  <si>
    <t>Q970</t>
  </si>
  <si>
    <t>CARIOTIPO 47,XXX</t>
  </si>
  <si>
    <t>Q971</t>
  </si>
  <si>
    <t>MUJER CON MAS DE TRES CROMOSOMAS X</t>
  </si>
  <si>
    <t>Q972</t>
  </si>
  <si>
    <t>MOSAICO, LINEAS CON NUMERO VARIABLE DE CROMOSOMAS X</t>
  </si>
  <si>
    <t>Q973</t>
  </si>
  <si>
    <t>MUJER  CON CARIOTIPO 46,XY</t>
  </si>
  <si>
    <t>Q978</t>
  </si>
  <si>
    <t>OTRAS ANOMALIAS DE LOS CROMOSOMAS SEXUALES, CON FENOTIPO FEMENINO, ESPECIFICADAS</t>
  </si>
  <si>
    <t>Q979</t>
  </si>
  <si>
    <t>ANOMALIA DE LOS CROMOSOMAS SEXUALES, CON FENOTIPO FEMENINO, SIN OTRA ESPECIFICACION</t>
  </si>
  <si>
    <t>Q980</t>
  </si>
  <si>
    <t>SINDROME DE KLINEFELTER, CARIOTIPO 47,XXY</t>
  </si>
  <si>
    <t>Q981</t>
  </si>
  <si>
    <t>SINDROME DE KLINEFELTER, HOMBRE CON MAS DE DOS CROMOSOMAS X</t>
  </si>
  <si>
    <t>Q982</t>
  </si>
  <si>
    <t>SINDROME DE KLINEFELTER, HOMBRE CON CARIOTIPO 46,XX</t>
  </si>
  <si>
    <t>Q983</t>
  </si>
  <si>
    <t>OTRO HOMBRE CON CARIOTIPO 46,XX</t>
  </si>
  <si>
    <t>Q984</t>
  </si>
  <si>
    <t>SINDROME DE KLINEFELTER, NO ESPECIFICADO</t>
  </si>
  <si>
    <t>Q985</t>
  </si>
  <si>
    <t>CARIOTIPO 47,XYY</t>
  </si>
  <si>
    <t>Q986</t>
  </si>
  <si>
    <t>HOMBRE CON CROMOSOMA SEXUAL ESTRUCTURALMENTE ANORMAL</t>
  </si>
  <si>
    <t>Q987</t>
  </si>
  <si>
    <t>HOMBRE CON MOSAICO DE CROMOSOMAS SEXUALES</t>
  </si>
  <si>
    <t>Q988</t>
  </si>
  <si>
    <t>OTRAS ANOMALIAS DE LOS CROMOSOMAS SEXUALES, CON FENOTIPO MASCULINO, ESPECIFICADAS</t>
  </si>
  <si>
    <t>Q989</t>
  </si>
  <si>
    <t>ANOMALIA DE LOS CROMOSOMAS SEXUALES,  FENOTIPO MASCULINO, SIN OTRA ESPECIFICACION</t>
  </si>
  <si>
    <t>Q990</t>
  </si>
  <si>
    <t>QUIMERA 46,XX/46,XY</t>
  </si>
  <si>
    <t>Q991</t>
  </si>
  <si>
    <t>HERMAFRODITA VERDADERO 46,XX</t>
  </si>
  <si>
    <t>Q992</t>
  </si>
  <si>
    <t>CROMOSOMA X FRAGIL</t>
  </si>
  <si>
    <t>Q998</t>
  </si>
  <si>
    <t>OTRAS ANOMALIAS DE LOS CROMOSOMAS. ESPECIFICADAS</t>
  </si>
  <si>
    <t>Q999</t>
  </si>
  <si>
    <t>ANOMALIA CROMOSOMICA, NO ESPECIFICADA</t>
  </si>
  <si>
    <t>R000</t>
  </si>
  <si>
    <t>TAQUICARDIA, NO ESPECIFICADA</t>
  </si>
  <si>
    <t>R001</t>
  </si>
  <si>
    <t>BRADICARDIA, NO ESPECIFICADA</t>
  </si>
  <si>
    <t>R002</t>
  </si>
  <si>
    <t>PALPITACIONES</t>
  </si>
  <si>
    <t>R008</t>
  </si>
  <si>
    <t>OTRAS ANORMALIDADES DEL LATIDO CARDIACO Y LAS NO ESPECIFICADAS</t>
  </si>
  <si>
    <t>R010</t>
  </si>
  <si>
    <t>SOPLOS CARDIACOS BENIGNOS O INOCENTES</t>
  </si>
  <si>
    <t>R011</t>
  </si>
  <si>
    <t>SOPLO CARDIACO, NO ESPECIFICADO</t>
  </si>
  <si>
    <t>R012</t>
  </si>
  <si>
    <t>OTROS SONIDOS CARDIACOS</t>
  </si>
  <si>
    <t>R02</t>
  </si>
  <si>
    <t>GANGRENA, NO CLASIFICADA EN OTRA PARTE</t>
  </si>
  <si>
    <t>R030</t>
  </si>
  <si>
    <t>LECTURA ELEVADA DE LA PRESION SANGUINEA, SIN DIAGNOSTICO DE HIPERTENSION</t>
  </si>
  <si>
    <t>R031</t>
  </si>
  <si>
    <t>LECTURA  DE PRESION BAJA NO ESPECIFICA</t>
  </si>
  <si>
    <t>R040</t>
  </si>
  <si>
    <t>EPISTAXIS</t>
  </si>
  <si>
    <t>R041</t>
  </si>
  <si>
    <t>HEMORRAGIA DE LA GARGANTA</t>
  </si>
  <si>
    <t>R042</t>
  </si>
  <si>
    <t>HEMOPTISIS</t>
  </si>
  <si>
    <t>R048</t>
  </si>
  <si>
    <t>HEMORRAGIA DE OTROS SITIOS DE LAS VIAS RESPIRATORIAS</t>
  </si>
  <si>
    <t>R049</t>
  </si>
  <si>
    <t>HEMORRAGIA DE LAS VIAS RESPIRATORIAS, NO ESPECIFICADA</t>
  </si>
  <si>
    <t>R05</t>
  </si>
  <si>
    <t>TOS</t>
  </si>
  <si>
    <t>R060</t>
  </si>
  <si>
    <t>DISNEA</t>
  </si>
  <si>
    <t>R061</t>
  </si>
  <si>
    <t>ESTRIDOR</t>
  </si>
  <si>
    <t>R062</t>
  </si>
  <si>
    <t>SILBIDO</t>
  </si>
  <si>
    <t>R063</t>
  </si>
  <si>
    <t>RESPIRACION PERIODICA</t>
  </si>
  <si>
    <t>R064</t>
  </si>
  <si>
    <t>HIPERVENTILACION</t>
  </si>
  <si>
    <t>R065</t>
  </si>
  <si>
    <t>RESPIRACION CON LA BOCA</t>
  </si>
  <si>
    <t>R066</t>
  </si>
  <si>
    <t>HIPO</t>
  </si>
  <si>
    <t>R067</t>
  </si>
  <si>
    <t>ESTORNUDO</t>
  </si>
  <si>
    <t>R068</t>
  </si>
  <si>
    <t>OTRAS ANORMALIDADES DE LA RESPIRACION Y LAS NO ESPECIFICADAS</t>
  </si>
  <si>
    <t>R070</t>
  </si>
  <si>
    <t>DOLOR DE GARGANTA</t>
  </si>
  <si>
    <t>R071</t>
  </si>
  <si>
    <t>DOLOR EN EL PECHO AL RESPIRAR</t>
  </si>
  <si>
    <t>DOLOR PRECORDIAL</t>
  </si>
  <si>
    <t>R073</t>
  </si>
  <si>
    <t>OTROS DOLORES EN EL PECHO</t>
  </si>
  <si>
    <t>DOLOR EN EL PECHO, NO ESPECIFICADO</t>
  </si>
  <si>
    <t>R090</t>
  </si>
  <si>
    <t>ASFIXIA</t>
  </si>
  <si>
    <t>R091</t>
  </si>
  <si>
    <t>PLEURESIA</t>
  </si>
  <si>
    <t>R092</t>
  </si>
  <si>
    <t>PARO RESPIRATORIO</t>
  </si>
  <si>
    <t>R093</t>
  </si>
  <si>
    <t>ESPUTO ANORMAL</t>
  </si>
  <si>
    <t>R098</t>
  </si>
  <si>
    <t>OTROS SINTOMAS Y SIGNOS  ESPECIFICADOS QUE INVOLUCRAN LOS SISTEMAS CIRCULATORIO Y RESPIRATORIO</t>
  </si>
  <si>
    <t>R100</t>
  </si>
  <si>
    <t>ABDOMEN AGUDO</t>
  </si>
  <si>
    <t>R101</t>
  </si>
  <si>
    <t>DOLOR ABDOMINAL LOCALIZADO EN PARTE SUPERIOR</t>
  </si>
  <si>
    <t>R103</t>
  </si>
  <si>
    <t>DOLOR LOCALIZADO EN OTRAS PARTES INFERIORES DEL ABDOMEN</t>
  </si>
  <si>
    <t>R11</t>
  </si>
  <si>
    <t>NAUSEA Y VOMITO</t>
  </si>
  <si>
    <t>R12</t>
  </si>
  <si>
    <t>ACIDEZ</t>
  </si>
  <si>
    <t>R13</t>
  </si>
  <si>
    <t>DISFAGIA</t>
  </si>
  <si>
    <t>R14</t>
  </si>
  <si>
    <t>FLATULENCIA Y AFECCIONES AFINES</t>
  </si>
  <si>
    <t>R15</t>
  </si>
  <si>
    <t>INCONTINENCIA FECAL</t>
  </si>
  <si>
    <t>R160</t>
  </si>
  <si>
    <t>HEPATOMEGALIA, NO CLASIFICADA EN OTRA PARTE</t>
  </si>
  <si>
    <t>R161</t>
  </si>
  <si>
    <t>ESPLENOMEGALIA, NO CLASIFICADA EN OTRA PARTE</t>
  </si>
  <si>
    <t>R162</t>
  </si>
  <si>
    <t>HEPATOMEGALIA CON ESPLENOMEGALIA,  NO CLASIFICADAS EN OTRA PARTE</t>
  </si>
  <si>
    <t>R17</t>
  </si>
  <si>
    <t>ICTERICIA NO ESPECIFICADA</t>
  </si>
  <si>
    <t>R18</t>
  </si>
  <si>
    <t>ASCITIS</t>
  </si>
  <si>
    <t>R190</t>
  </si>
  <si>
    <t>TUMEFACCION, MASA O PROMINENCIA INTRAABDOMINAL Y PELVICA</t>
  </si>
  <si>
    <t>R191</t>
  </si>
  <si>
    <t>SONIDOS INTESTINALES ANORMALES</t>
  </si>
  <si>
    <t>R192</t>
  </si>
  <si>
    <t>PERISTALSIS VISIBLE</t>
  </si>
  <si>
    <t>R193</t>
  </si>
  <si>
    <t>RIGIDEZ ABDOMINAL</t>
  </si>
  <si>
    <t>R194</t>
  </si>
  <si>
    <t>CAMBIOS EN LOS HABITOS INTESTINALES</t>
  </si>
  <si>
    <t>R195</t>
  </si>
  <si>
    <t>OTRAS ANORMALIDADES FECALES</t>
  </si>
  <si>
    <t>R196</t>
  </si>
  <si>
    <t>HALITOSIS</t>
  </si>
  <si>
    <t>R198</t>
  </si>
  <si>
    <t>OTROS SINTOMAS Y SIGNOS  ESPECIFICADOS QUE INVOLUCRAN EL SISTEMA DIGESTIVO Y EL ABDOMEN</t>
  </si>
  <si>
    <t>R200</t>
  </si>
  <si>
    <t>ANESTESIA DE LA PIEL</t>
  </si>
  <si>
    <t>R201</t>
  </si>
  <si>
    <t>HIPOESTESIA DE LA PIEL</t>
  </si>
  <si>
    <t>R202</t>
  </si>
  <si>
    <t>PARESTESIA DE LA PIEL</t>
  </si>
  <si>
    <t>R203</t>
  </si>
  <si>
    <t>HIPERESTESIA</t>
  </si>
  <si>
    <t>R208</t>
  </si>
  <si>
    <t>OTRAS ALTERACIONES DE LA SENSIBILIDAD CUTANEA Y LAS NO ESPECIFICADAS</t>
  </si>
  <si>
    <t>R21</t>
  </si>
  <si>
    <t>SALPULLIDO Y OTRAS ERUPCIONES CUTANEAS NO ESPECIFICADAS</t>
  </si>
  <si>
    <t>R220</t>
  </si>
  <si>
    <t>TUMEFACCION, MASA O PROMINENCIA LOCALIZADA EN LA CABEZA</t>
  </si>
  <si>
    <t>R221</t>
  </si>
  <si>
    <t>TUMEFACCION, MASA O PROMINENCIA LOCALIZADA EN EL CUELLO</t>
  </si>
  <si>
    <t>R222</t>
  </si>
  <si>
    <t>TUMEFACCION, MASA O PROMINENCIA LOCALIZADA EN EL TRONCO</t>
  </si>
  <si>
    <t>R223</t>
  </si>
  <si>
    <t>TUMEFACCION, MASA O PROMINENCIA LOCALIZADA EN EL MIEMBRO SUPERIOR</t>
  </si>
  <si>
    <t>R224</t>
  </si>
  <si>
    <t>TUMEFACCION, MASA O PROMINENCIA LOCALIZADA EN EL MIEMBRO INFERIOR</t>
  </si>
  <si>
    <t>R227</t>
  </si>
  <si>
    <t>TUMEFACCION, MASA O PROMINENCIA LOCALIZADA EN SITIOS MULTIPLES</t>
  </si>
  <si>
    <t>R229</t>
  </si>
  <si>
    <t>TUMEFACCION, MASA O PROMINENCIA LOCALIZADA EN PARTE NO ESPECIFICADA</t>
  </si>
  <si>
    <t>R230</t>
  </si>
  <si>
    <t>CIANOSIS</t>
  </si>
  <si>
    <t>R231</t>
  </si>
  <si>
    <t>PALIDEZ</t>
  </si>
  <si>
    <t>R232</t>
  </si>
  <si>
    <t>RUBOR</t>
  </si>
  <si>
    <t>R233</t>
  </si>
  <si>
    <t>EQUIMOSIS ESPONTANEA</t>
  </si>
  <si>
    <t>R234</t>
  </si>
  <si>
    <t>CAMBIOS EN LA TEXTURA DE LA PIEL</t>
  </si>
  <si>
    <t>R238</t>
  </si>
  <si>
    <t>OTROS CAMBIOS DE LA PIEL Y LOS NO ESPECIFICADOS</t>
  </si>
  <si>
    <t>R250</t>
  </si>
  <si>
    <t>MOVIMIENTOS ANORMALES DE LA CABEZA</t>
  </si>
  <si>
    <t>R251</t>
  </si>
  <si>
    <t>TEMBLOR NO ESPECIFICADO</t>
  </si>
  <si>
    <t>R252</t>
  </si>
  <si>
    <t>CALAMBRES Y ESPASMOS</t>
  </si>
  <si>
    <t>R253</t>
  </si>
  <si>
    <t>FASCICULACION</t>
  </si>
  <si>
    <t>R258</t>
  </si>
  <si>
    <t>OTROS MOVIMIENTOS ANORMALES INVOLUNTARIOS Y LOS NO ESPECIFICADOS</t>
  </si>
  <si>
    <t>R260</t>
  </si>
  <si>
    <t>MARCHA ATAXICA</t>
  </si>
  <si>
    <t>R261</t>
  </si>
  <si>
    <t>MARCHA PARALITICA</t>
  </si>
  <si>
    <t>R262</t>
  </si>
  <si>
    <t>DIFICULTAD PARA CAMINAR, NO CLASIFICADA EN OTRA PARTE</t>
  </si>
  <si>
    <t>R268</t>
  </si>
  <si>
    <t>OTRAS ANORMALIDADES DE LA MARCHA Y DE LA MOVILIDAD Y LAS NO ESPECIFICADAS</t>
  </si>
  <si>
    <t>R270</t>
  </si>
  <si>
    <t>ATAXIA, NO ESPECIFICADA</t>
  </si>
  <si>
    <t>R278</t>
  </si>
  <si>
    <t>OTRAS FALLAS DE LA COORDINACION Y LAS NO ESPECIFICADAS</t>
  </si>
  <si>
    <t>R290</t>
  </si>
  <si>
    <t>TETANIA</t>
  </si>
  <si>
    <t>R291</t>
  </si>
  <si>
    <t>MENINGISMO</t>
  </si>
  <si>
    <t>R292</t>
  </si>
  <si>
    <t>REFLEJOS ANORMALES</t>
  </si>
  <si>
    <t>R293</t>
  </si>
  <si>
    <t>POSTURA ANORMAL</t>
  </si>
  <si>
    <t>R294</t>
  </si>
  <si>
    <t>CHASQUIDO DE LA CADERA</t>
  </si>
  <si>
    <t>R298</t>
  </si>
  <si>
    <t>OTROS SINTOMAS Y SIGNOS QUE INVOLUCRAN LOS SISTEMAS NERVIOSO Y OSTEOMUSCULAR Y LOS NO ESPECIFICADOS</t>
  </si>
  <si>
    <t>R300</t>
  </si>
  <si>
    <t>DISURIA</t>
  </si>
  <si>
    <t>R301</t>
  </si>
  <si>
    <t>TENESMO VESICAL</t>
  </si>
  <si>
    <t>R309</t>
  </si>
  <si>
    <t>MICCION DOLOROSA, NO ESPECIFICADA</t>
  </si>
  <si>
    <t>HEMATURIA, NO ESPECIFICADA</t>
  </si>
  <si>
    <t>R32</t>
  </si>
  <si>
    <t>INCONTINENCIA URINARIA, NO ESPECIFICADA</t>
  </si>
  <si>
    <t>R33</t>
  </si>
  <si>
    <t>RETENCION DE ORINA</t>
  </si>
  <si>
    <t>R34</t>
  </si>
  <si>
    <t>ANURIA Y OLIGURIA</t>
  </si>
  <si>
    <t>R35</t>
  </si>
  <si>
    <t>POLIURIA</t>
  </si>
  <si>
    <t>R36</t>
  </si>
  <si>
    <t>DESCARGA URETRAL</t>
  </si>
  <si>
    <t>R390</t>
  </si>
  <si>
    <t>EXTRAVASACION DE LA ORINA</t>
  </si>
  <si>
    <t>R391</t>
  </si>
  <si>
    <t>OTRAS DIFICULTADES DE LA MICCION</t>
  </si>
  <si>
    <t>R392</t>
  </si>
  <si>
    <t>UREMIA EXTRARRENAL</t>
  </si>
  <si>
    <t>R398</t>
  </si>
  <si>
    <t>OTROS SINTOMAS Y SIGNOS QUE INVOLUCRAN EL SISTEMA URINARIO Y LOS NO ESPECIFICADOS</t>
  </si>
  <si>
    <t>R400</t>
  </si>
  <si>
    <t>SOMNOLENCIA</t>
  </si>
  <si>
    <t>R401</t>
  </si>
  <si>
    <t>ESTUPOR</t>
  </si>
  <si>
    <t>R402</t>
  </si>
  <si>
    <t>COMA, NO ESPECIFICADO</t>
  </si>
  <si>
    <t>R410</t>
  </si>
  <si>
    <t>DESORIENTACION NO  ESPECIFICADA</t>
  </si>
  <si>
    <t>R411</t>
  </si>
  <si>
    <t>AMNESIA ANTEROGRADA</t>
  </si>
  <si>
    <t>R412</t>
  </si>
  <si>
    <t>AMNESIA RETROGRADA</t>
  </si>
  <si>
    <t>R413</t>
  </si>
  <si>
    <t>OTRA AMNESIA</t>
  </si>
  <si>
    <t>R418</t>
  </si>
  <si>
    <t>OTROS SINTOMAS Y SIGNOS QUE INVOLUCRAN LA FUNCION COGNOSCITIVA Y LA CONCIENCIA  Y LOS NO ESPECIFICADOS</t>
  </si>
  <si>
    <t>MAREO Y DESVANECIMIENTO</t>
  </si>
  <si>
    <t>R430</t>
  </si>
  <si>
    <t>ANOSMIA</t>
  </si>
  <si>
    <t>R431</t>
  </si>
  <si>
    <t>PAROSMIA</t>
  </si>
  <si>
    <t>R432</t>
  </si>
  <si>
    <t>PARAGEUSIA</t>
  </si>
  <si>
    <t>R438</t>
  </si>
  <si>
    <t>OTRAS  ALTERACIONES DEL GUSTO Y DEL OLFATO Y LAS NO ESPECIFICADAS</t>
  </si>
  <si>
    <t>R440</t>
  </si>
  <si>
    <t>ALUCINACIONES AUDITIVAS</t>
  </si>
  <si>
    <t>R441</t>
  </si>
  <si>
    <t>ALUCINACIONES VISUALES</t>
  </si>
  <si>
    <t>R442</t>
  </si>
  <si>
    <t>OTRAS ALUCINACIONES</t>
  </si>
  <si>
    <t>R443</t>
  </si>
  <si>
    <t>ALUCINACIONES, NO ESPECIFICADAS</t>
  </si>
  <si>
    <t>R448</t>
  </si>
  <si>
    <t>OTROS SINTOMAS Y SIGNOS QUE INVOLUCRAN LAS SENSACIONES Y PERCEPCIONES GENERALES Y LOS NO ESPECIFICADOS</t>
  </si>
  <si>
    <t>R450</t>
  </si>
  <si>
    <t>NERVIOSISMO</t>
  </si>
  <si>
    <t>R451</t>
  </si>
  <si>
    <t>INQUIETUD Y AGITACION</t>
  </si>
  <si>
    <t>R452</t>
  </si>
  <si>
    <t>INFELICIDAD</t>
  </si>
  <si>
    <t>R453</t>
  </si>
  <si>
    <t>DESMORALIZACION Y APATIA</t>
  </si>
  <si>
    <t>R454</t>
  </si>
  <si>
    <t>IRRITABILIDAD Y ENOJO</t>
  </si>
  <si>
    <t>R455</t>
  </si>
  <si>
    <t>HOSTILIDAD</t>
  </si>
  <si>
    <t>R456</t>
  </si>
  <si>
    <t>VIOLENCIA FISICA</t>
  </si>
  <si>
    <t>R457</t>
  </si>
  <si>
    <t>TENSION Y ESTADO DE CHOQUE EMOCIONAL, NO ESPECIFICADO</t>
  </si>
  <si>
    <t>R458</t>
  </si>
  <si>
    <t>OTROS SINTOMAS Y SIGNOS QUE INVOLUCRAN EL ESTADO EMOCIONAL</t>
  </si>
  <si>
    <t>R460</t>
  </si>
  <si>
    <t>MUY BAJO NIVEL DE HIGIENE PERSONAL</t>
  </si>
  <si>
    <t>R461</t>
  </si>
  <si>
    <t>APARIENCIA PERSONAL EXTRAÑA</t>
  </si>
  <si>
    <t>R462</t>
  </si>
  <si>
    <t>CONDUCTA EXTRAÑA E INEXPLICABLE</t>
  </si>
  <si>
    <t>R463</t>
  </si>
  <si>
    <t>HIPERACTIVIDAD</t>
  </si>
  <si>
    <t>R464</t>
  </si>
  <si>
    <t>LENTITUD Y POBRE RESPUESTA</t>
  </si>
  <si>
    <t>R465</t>
  </si>
  <si>
    <t>SUSPICACIA Y EVASIVIDAD MARCADAS</t>
  </si>
  <si>
    <t>R466</t>
  </si>
  <si>
    <t>PREOCUPACION INDEBIDA POR SUCESOS QUE CAUSAN TENSION</t>
  </si>
  <si>
    <t>R467</t>
  </si>
  <si>
    <t>VERBOSIDAD Y DETALLES CIRCUNSTANCIALES QUE OSCURECEN LA RAZON DE LA CONSULTA O EL CONTACTO</t>
  </si>
  <si>
    <t>R468</t>
  </si>
  <si>
    <t>OTROS SINTOMAS Y SIGNOS QUE INVOLUCRAN LA APARIENCIA Y EL COMPORTAMIENTO</t>
  </si>
  <si>
    <t>R470</t>
  </si>
  <si>
    <t>DISFASIA Y AFASIA</t>
  </si>
  <si>
    <t>R471</t>
  </si>
  <si>
    <t>DISARTRIA Y ANARTRIA</t>
  </si>
  <si>
    <t>R478</t>
  </si>
  <si>
    <t>OTRAS ALTERACIONES DEL  HABLA Y LAS NO  ESPECIFICADAS</t>
  </si>
  <si>
    <t>R480</t>
  </si>
  <si>
    <t>DISLEXIA Y ALEXIA</t>
  </si>
  <si>
    <t>R481</t>
  </si>
  <si>
    <t>AGNOSIA</t>
  </si>
  <si>
    <t>R482</t>
  </si>
  <si>
    <t>APRAXIA</t>
  </si>
  <si>
    <t>R488</t>
  </si>
  <si>
    <t>OTRAS DISFUNCIONES SIMBOLICAS Y LAS NO ESPECIFICADAS</t>
  </si>
  <si>
    <t>DISFONIA</t>
  </si>
  <si>
    <t>R491</t>
  </si>
  <si>
    <t>AFONIA</t>
  </si>
  <si>
    <t>R492</t>
  </si>
  <si>
    <t>HIPERNASALIDAD E HIPONASALIDAD</t>
  </si>
  <si>
    <t>R498</t>
  </si>
  <si>
    <t>OTRAS ALTERACIONES DE LA VOZ Y LAS NO ESPECIFICADAS</t>
  </si>
  <si>
    <t>R500</t>
  </si>
  <si>
    <t>FIEBRE CON ESCALOFRIO</t>
  </si>
  <si>
    <t>R501</t>
  </si>
  <si>
    <t>FIEBRE PERSISTENTE</t>
  </si>
  <si>
    <t>R509</t>
  </si>
  <si>
    <t>FIEBRE, NO ESPECIFICADA</t>
  </si>
  <si>
    <t>R520</t>
  </si>
  <si>
    <t>DOLOR AGUDO</t>
  </si>
  <si>
    <t>R521</t>
  </si>
  <si>
    <t>DOLOR CRONICO INTRATABLE</t>
  </si>
  <si>
    <t>R522</t>
  </si>
  <si>
    <t>OTRO DOLOR CRONICO</t>
  </si>
  <si>
    <t>R529</t>
  </si>
  <si>
    <t>DOLOR, NO ESPECIFICADO</t>
  </si>
  <si>
    <t>R53</t>
  </si>
  <si>
    <t>MALESTAR Y FATIGA</t>
  </si>
  <si>
    <t>R54</t>
  </si>
  <si>
    <t>SENILIDAD</t>
  </si>
  <si>
    <t>R55</t>
  </si>
  <si>
    <t>SINCOPE Y COLAPSO</t>
  </si>
  <si>
    <t>R560</t>
  </si>
  <si>
    <t>CONVULSIONES FEBRILES</t>
  </si>
  <si>
    <t>R568</t>
  </si>
  <si>
    <t>OTRAS CONVULSIONES  Y LAS NO ESPECIFICADAS</t>
  </si>
  <si>
    <t>R570</t>
  </si>
  <si>
    <t>CHOQUE CARDIOGENICO</t>
  </si>
  <si>
    <t>R571</t>
  </si>
  <si>
    <t>CHOQUE HIPOVOLEMICO</t>
  </si>
  <si>
    <t>R578</t>
  </si>
  <si>
    <t>OTRAS FORMAS DE CHOQUE</t>
  </si>
  <si>
    <t>R579</t>
  </si>
  <si>
    <t>CHOQUE , NO ESPECIFICADO</t>
  </si>
  <si>
    <t>R58</t>
  </si>
  <si>
    <t>HEMORRAGIA, NO CLASIFICADA EN OTRA PARTE</t>
  </si>
  <si>
    <t>R590</t>
  </si>
  <si>
    <t>ADENOMEGALIA  LOCALIZADA</t>
  </si>
  <si>
    <t>R591</t>
  </si>
  <si>
    <t>ADENOMEGALIA GENERALIZADA</t>
  </si>
  <si>
    <t>R599</t>
  </si>
  <si>
    <t>ADENOMEGALIA, NO ESPECIFICADA</t>
  </si>
  <si>
    <t>R600</t>
  </si>
  <si>
    <t>EDEMA  LOCALIZADO</t>
  </si>
  <si>
    <t>R601</t>
  </si>
  <si>
    <t>EDEMA GENERALIZADO</t>
  </si>
  <si>
    <t>R609</t>
  </si>
  <si>
    <t>EDEMA, NO ESPECIFICADO</t>
  </si>
  <si>
    <t>R610</t>
  </si>
  <si>
    <t>HIPERHIDROSIS  LOCALIZADA</t>
  </si>
  <si>
    <t>R611</t>
  </si>
  <si>
    <t>HIPERHIDROSIS GENERALIZADA</t>
  </si>
  <si>
    <t>R619</t>
  </si>
  <si>
    <t>HIPERHIDROSIS, NO ESPECIFICADA</t>
  </si>
  <si>
    <t>R620</t>
  </si>
  <si>
    <t>RETARDO EN DESARROLLO</t>
  </si>
  <si>
    <t>R628</t>
  </si>
  <si>
    <t>OTRAS FALTAS DEL DESARROLLO FISIOLOGICO NORMAL ESPERADO</t>
  </si>
  <si>
    <t>R629</t>
  </si>
  <si>
    <t>FALTA DEL DESARROLLO FISIOLOGICO NORMAL ESPERADO SIN OTRA ESPECIFICACION</t>
  </si>
  <si>
    <t>R630</t>
  </si>
  <si>
    <t>ANOREXIA</t>
  </si>
  <si>
    <t>R631</t>
  </si>
  <si>
    <t>POLIDIPSIA</t>
  </si>
  <si>
    <t>R632</t>
  </si>
  <si>
    <t>POLIFAGIA</t>
  </si>
  <si>
    <t>R633</t>
  </si>
  <si>
    <t>DIFICULTADES  Y  MALA ADMINISTRACION DE LA ALIMENTACION</t>
  </si>
  <si>
    <t>R634</t>
  </si>
  <si>
    <t>PERDIDA ANORMAL DE PESO</t>
  </si>
  <si>
    <t>R635</t>
  </si>
  <si>
    <t>AUMENTO ANORMAL DE PESO</t>
  </si>
  <si>
    <t>R638</t>
  </si>
  <si>
    <t>OTROS SINTOMAS Y SIGNOS CONCERNIENTES A LA ALIMENTACION Y A LA INGESTION DE LIQUIDOS</t>
  </si>
  <si>
    <t>R64</t>
  </si>
  <si>
    <t>CAQUEXIA</t>
  </si>
  <si>
    <t>R680</t>
  </si>
  <si>
    <t>HIPOTERMIA NO ASOCIADA CON BAJA TEMPERATURA DEL AMBIENTE</t>
  </si>
  <si>
    <t>R681</t>
  </si>
  <si>
    <t>SINTOMAS NO ESPECIFICOS PROPIOS DE LA INFANCIA</t>
  </si>
  <si>
    <t>R682</t>
  </si>
  <si>
    <t>BOCA SECA, NO ESPECIFICADA</t>
  </si>
  <si>
    <t>R683</t>
  </si>
  <si>
    <t>DEDOS DE LA MANO DEFORMES</t>
  </si>
  <si>
    <t>R688</t>
  </si>
  <si>
    <t>OTROS SINTOMAS Y SIGNOS GENERALES ESPECIFICADOS</t>
  </si>
  <si>
    <t>R69</t>
  </si>
  <si>
    <t>CAUSAS DE MORBILIDAD DESCONOCIDAS Y  NO ESPECIFICADAS</t>
  </si>
  <si>
    <t>R700</t>
  </si>
  <si>
    <t>VELOCIDAD DE ERITROSEDIMENTACION ELEVADA</t>
  </si>
  <si>
    <t>R701</t>
  </si>
  <si>
    <t>VISCOSIDAD PLASMATICA ANORMAL</t>
  </si>
  <si>
    <t>R71</t>
  </si>
  <si>
    <t>ANORMALIDAD DE LOS ERITROCITOS</t>
  </si>
  <si>
    <t>R72</t>
  </si>
  <si>
    <t>ANORMALIDADES DE LOS  LEUCOCITOS, NO CLASIFICADAS EN OTRA PARTE</t>
  </si>
  <si>
    <t>R730</t>
  </si>
  <si>
    <t>ANORMALIDADES EN LA PRUEBA DE TOLERANCIA A LA GLUCOSA</t>
  </si>
  <si>
    <t>R739</t>
  </si>
  <si>
    <t>HIPERGLICEMIA, NO ESPECIFICADA</t>
  </si>
  <si>
    <t>R740</t>
  </si>
  <si>
    <t>ELEVACION DE LOS NIVELES DE TRANSAMINASAS O DESHIDROGENASA LACTICA [DHL]</t>
  </si>
  <si>
    <t>R748</t>
  </si>
  <si>
    <t>NIVELES ANORMALES DE OTRAS ENZIMAS EN SUERO</t>
  </si>
  <si>
    <t>R749</t>
  </si>
  <si>
    <t>NIVEL ANORMAL DE  ENZIMAS EN SUERO,  NO ESPECIFICADO</t>
  </si>
  <si>
    <t>R75</t>
  </si>
  <si>
    <t>EVIDENCIAS DE LABORATORIO DEL  VIRUS DE LA INMUNODEFICIENCIA HUMANA [VIH]</t>
  </si>
  <si>
    <t>R760</t>
  </si>
  <si>
    <t>TITULACION ELEVADA DE ANTICUERPOS</t>
  </si>
  <si>
    <t>R761</t>
  </si>
  <si>
    <t>REACCION ANORMAL A LA PRUEBA CON TUBERCULINA</t>
  </si>
  <si>
    <t>R762</t>
  </si>
  <si>
    <t>FALSO POSITIVO EN LA PRUEBA SEROLOGICA PARA SIFILIS</t>
  </si>
  <si>
    <t>R768</t>
  </si>
  <si>
    <t>OTROS HALLAZGOS INMUNOLOGICOS ANORMALES ESPECIFICADOS EN SUERO</t>
  </si>
  <si>
    <t>R769</t>
  </si>
  <si>
    <t>HALLAZGOS INMUNOLOGICOS ANORMALES ESPECIFICADOS EN SUERO</t>
  </si>
  <si>
    <t>R770</t>
  </si>
  <si>
    <t>ANORMALIDAD DE LA ALBUMINA</t>
  </si>
  <si>
    <t>R771</t>
  </si>
  <si>
    <t>ANORMALIDAD DE LA GLOBULINA</t>
  </si>
  <si>
    <t>R772</t>
  </si>
  <si>
    <t>ANORMALIDAD DE LA ALFAFETOPROTEINA</t>
  </si>
  <si>
    <t>R778</t>
  </si>
  <si>
    <t>OTRAS ANORMALIDADES  ESPECIFICADAS DE LAS PROTEINAS PLASMATICAS</t>
  </si>
  <si>
    <t>R779</t>
  </si>
  <si>
    <t>ANORMALIDADES NO ESPECIFICADAS DE LAS PROTEINAS PLASMATICAS</t>
  </si>
  <si>
    <t>R780</t>
  </si>
  <si>
    <t>HALLAZGO DE ALCOHOL EN LA SANGRE</t>
  </si>
  <si>
    <t>R781</t>
  </si>
  <si>
    <t>HALLAZGO DE DROGAS OPIACEAS EN LA SANGRE</t>
  </si>
  <si>
    <t>R782</t>
  </si>
  <si>
    <t>HALLAZGO DE COCAINA EN LA SANGRE</t>
  </si>
  <si>
    <t>R783</t>
  </si>
  <si>
    <t>HALLAZGO DE ALUCINOGENOS EN LA SANGRE</t>
  </si>
  <si>
    <t>R784</t>
  </si>
  <si>
    <t>HALLAZGO DE OTRAS DROGAS POTENCIALMENTE ADICTIVAS EN LA SANGRE</t>
  </si>
  <si>
    <t>R785</t>
  </si>
  <si>
    <t>HALLAZGO DE DROGAS PSICOTROPICAS EN LA SANGRE</t>
  </si>
  <si>
    <t>R786</t>
  </si>
  <si>
    <t>HALLAZGO DE AGENTES ESTEROIDES EN LA SANGRE</t>
  </si>
  <si>
    <t>R787</t>
  </si>
  <si>
    <t>HALLAZGO DE NIVELES ANORMALES DE METALES PESADOS EN LA SANGRE</t>
  </si>
  <si>
    <t>R788</t>
  </si>
  <si>
    <t>HALLAZGO DE OTRAS SUSTANCIAS ESPECIFICAS QUE NORMALMENTE NO SE ENCUENTRAN EN LA SANGRE</t>
  </si>
  <si>
    <t>R789</t>
  </si>
  <si>
    <t>HALLAZGO DE  SUSTANCIA NO ESPECIFICA QUE NORMALMENTE NO SE ENCUENTRAN EN LA SANGRE</t>
  </si>
  <si>
    <t>R790</t>
  </si>
  <si>
    <t>NIVEL ANORMAL DE MINERAL EN LA SANGRE</t>
  </si>
  <si>
    <t>R798</t>
  </si>
  <si>
    <t>OTROS HALLAZGOS ANORMALES ESPECIFICADOS EN LA QUIMICA SANGUINEA</t>
  </si>
  <si>
    <t>R799</t>
  </si>
  <si>
    <t>HALLAZGO ANORMAL EN LA QUIMICA SANGUINEA, SIN OTRA ESPECIFICACION</t>
  </si>
  <si>
    <t>R80</t>
  </si>
  <si>
    <t>PROTEINURIA AISLADA</t>
  </si>
  <si>
    <t>R81</t>
  </si>
  <si>
    <t>GLUCOSURIA</t>
  </si>
  <si>
    <t>R820</t>
  </si>
  <si>
    <t>QUILURIA</t>
  </si>
  <si>
    <t>R821</t>
  </si>
  <si>
    <t>MIOGLOBINURIA</t>
  </si>
  <si>
    <t>R822</t>
  </si>
  <si>
    <t>BILIURIA</t>
  </si>
  <si>
    <t>R823</t>
  </si>
  <si>
    <t>HEMOGLOBINURIA</t>
  </si>
  <si>
    <t>R824</t>
  </si>
  <si>
    <t>ACETONURIA</t>
  </si>
  <si>
    <t>R825</t>
  </si>
  <si>
    <t>ELEVACION DE LOS NIVELES DE DROGAS, MEDICAMENTOS Y SUSTANCIAS BIOLOGICAS EN LA ORINA</t>
  </si>
  <si>
    <t>R826</t>
  </si>
  <si>
    <t>NIVELES ANORMALES EN LA ORINA DE SUSTANCIAS DE ORIGEN PRINCIPALMENTE NO MEDICINAL</t>
  </si>
  <si>
    <t>R827</t>
  </si>
  <si>
    <t>HALLAZGOS ANORMALES EN EL EXAMEN MICROBIOLOGICO DE LA ORINA</t>
  </si>
  <si>
    <t>R828</t>
  </si>
  <si>
    <t>HALLAZGOS ANORMALES EN EL EXAMEN CITOLOGICO E HISTOLOGICO DE LA ORINA</t>
  </si>
  <si>
    <t>R829</t>
  </si>
  <si>
    <t>OTROS HALLAZGOS ANORMALES EN LA ORINA  Y LOS NO ESPECIFICADOS</t>
  </si>
  <si>
    <t>R830</t>
  </si>
  <si>
    <t>HALLAZGOS ANORMALES EN EL LIQUIDO CEFALORRAQUIDEO: NIVEL ANORMAL DE ENZIMAS</t>
  </si>
  <si>
    <t>R831</t>
  </si>
  <si>
    <t>HALLAZGOS ANORMALES EN EL LIQUIDO CEFALORRAQUIDEO: NIVEL ANORMAL DE HORMONAS</t>
  </si>
  <si>
    <t>R832</t>
  </si>
  <si>
    <t>HALLAZGOS ANORMALES EN EL LIQUIDO CEFALORRAQUIDEO: NIVEL ANORMAL DE OTRAS DROGAS, MEDICAMENTOS Y SUSTANCIAS BIOLOGICAS</t>
  </si>
  <si>
    <t>R833</t>
  </si>
  <si>
    <t>HALLAZGOS ANORMALES EN EL LIQUIDO CEFALORRAQUIDEO: NIVEL ANORMAL DE SUSTANCIAS DE ORIGEN FUNDAMENTALMENTE NO MEDICINAL</t>
  </si>
  <si>
    <t>R834</t>
  </si>
  <si>
    <t>HALLAZGOS ANORMALES EN EL LIQUIDO CEFALORRAQUIDEO: HALLAZGOS INMUNOLOGICOS ANORMALES</t>
  </si>
  <si>
    <t>R835</t>
  </si>
  <si>
    <t>HALLAZGOS ANORMALES EN EL LIQUIDO CEFALORRAQUIDEO: HALLAZGOS MICROBIOLOGICOS ANORMALES HALLAZGOS POSITIVOS EN EL CULTIVO</t>
  </si>
  <si>
    <t>R836</t>
  </si>
  <si>
    <t>HALLAZGOS ANORMALES EN EL LIQUIDO CEFALORRAQUIDEO: HALLAZGOS CITOLOGICOS ANORMALES, FROTIS ANORMAL DE PAPANICOLAOU</t>
  </si>
  <si>
    <t>R837</t>
  </si>
  <si>
    <t>HALLAZGOS ANORMALES EN EL LIQUIDO CEFALORRAQUIDEO: HALLAZGOS HISTOLOGICOS ANORMALES</t>
  </si>
  <si>
    <t>R838</t>
  </si>
  <si>
    <t>HALLAZGOS ANORMALES EN EL LIQUIDO CEFALORRAQUIDEO: OTROS HALLAZGOS ANORMALES, HALLAZGOS CROMOSOMICOS ANORMALES</t>
  </si>
  <si>
    <t>R839</t>
  </si>
  <si>
    <t>HALLAZGOS ANORMALES EN EL LIQUIDO CEFALORRAQUIDEO: HALLAZGOS ANORMALES, NO ESPECIFICADOS</t>
  </si>
  <si>
    <t>R840</t>
  </si>
  <si>
    <t>HALLAZGOS ANORMALES EN MUESTRAS TOMADAS DE ORGANOS RESPIRATORIOS Y TORACICOS: NIVEL ANORMAL DE ENZIMAS</t>
  </si>
  <si>
    <t>R841</t>
  </si>
  <si>
    <t>HALLAZGOS ANORMALES EN MUESTRAS TOMADAS DE ORGANOS RESPIRATORIOS Y TORACICOS: NIVEL ANORMAL DE HORMONAS</t>
  </si>
  <si>
    <t>R842</t>
  </si>
  <si>
    <t>HALLAZGOS ANORMALES EN MUESTRAS TOMADAS DE ORGANOS RESPIRATORIOS Y TORACICOS: NIVEL ANORMAL DE OTRAS DROGAS, MEDICAMENTOS Y SUSTANCIAS BIOLOGICAS</t>
  </si>
  <si>
    <t>R843</t>
  </si>
  <si>
    <t>HALLAZGOS ANORMALES EN MUESTRAS TOMADAS DE ORGANOS RESPIRATORIOS Y TORACICOS: NIVEL ANORMAL DE SUSTANCIAS DE ORIGEN FUNDAMENTALMENTE NO MEDICINAL</t>
  </si>
  <si>
    <t>R844</t>
  </si>
  <si>
    <t>HALLAZGOS ANORMALES EN MUESTRAS TOMADAS DE ORGANOS RESPIRATORIOS Y TORACICOS: HALLAZGOS INMUNOLOGICOS ANORMALES</t>
  </si>
  <si>
    <t>R845</t>
  </si>
  <si>
    <t>HALLAZGOS ANORMALES EN MUESTRAS TOMADAS DE ORGANOS RESPIRATORIOS Y TORACICOS: HALLAZGOS MICROBIOLOGICOS ANORMALES, HALLAZGOS POSITIVOS EN EL CULTIVO</t>
  </si>
  <si>
    <t>R846</t>
  </si>
  <si>
    <t>HALLAZGOS ANORMALES EN MUESTRAS TOMADAS DE ORGANOS RESPIRATORIOS Y TORACICOS: HALLAZGOS CITOLOGICOS ANORMALES, FROTIS ANORMAL DE PAPANICOLAOU</t>
  </si>
  <si>
    <t>R847</t>
  </si>
  <si>
    <t>HALLAZGOS ANORMALES EN MUESTRAS TOMADAS DE ORGANOS RESPIRATORIOS Y TORACICOS: HALLAZGOS HISTOLOGICOS ANORMALES</t>
  </si>
  <si>
    <t>R848</t>
  </si>
  <si>
    <t>HALLAZGOS ANORMALES EN MUESTRAS TOMADAS DE ORGANOS RESPIRATORIOS Y TORACICOS: OTROS HALLAZGOS ANORMALES, HALLAZGOS CROMOSOMICOS ANORMALES</t>
  </si>
  <si>
    <t>R849</t>
  </si>
  <si>
    <t>HALLAZGOS ANORMALES EN MUESTRAS TOMADAS DE ORGANOS RESPIRATORIOS Y TORACICOS: HALLAZGOS ANORMALES, NO ESPECIFICADOS</t>
  </si>
  <si>
    <t>R850</t>
  </si>
  <si>
    <t>HALLAZGOS ANORMALES EN MUESTRAS TOMADAS DE ORGANOS DIGESTIVOS Y DE LA CAVIDAD ABDOMINAL: NIVEL ANORMAL DE ENZIMAS</t>
  </si>
  <si>
    <t>R851</t>
  </si>
  <si>
    <t>HALLAZGOS ANORMALES EN MUESTRAS TOMADAS DE ORGANOS DIGESTIVOS Y DE LA CAVIDAD ABDOMINAL: NIVEL ANORMAL DE HORMONAS</t>
  </si>
  <si>
    <t>R852</t>
  </si>
  <si>
    <t>HALLAZGOS ANORMALES EN MUESTRAS TOMADAS DE ORGANOS DIGESTIVOS Y DE LA CAVIDAD ABDOMINAL: NIVEL ANORMAL DE OTRAS DROGAS, MEDICAMENTOS Y SUSTANCIAS BIOLOGICAS</t>
  </si>
  <si>
    <t>R853</t>
  </si>
  <si>
    <t>HALLAZGOS ANORMALES EN MUESTRAS TOMADAS DE ORGANOS DIGESTIVOS Y DE LA CAVIDAD ABDOMINAL: NIVEL ANORMAL DE SUSTANCIAS DE ORIGEN FUNDAMENTALMENTE NO MEDICINAL</t>
  </si>
  <si>
    <t>R854</t>
  </si>
  <si>
    <t>HALLAZGOS ANORMALES EN MUESTRAS TOMADAS DE ORGANOS DIGESTIVOS Y DE LA CAVIDAD ABDOMINAL: HALLAZGOS INMUNOLOGICOS ANORMALES</t>
  </si>
  <si>
    <t>R855</t>
  </si>
  <si>
    <t>HALLAZGOS ANORMALES EN MUESTRAS TOMADAS DE ORGANOS DIGESTIVOS Y DE LA CAVIDAD ABDOMINAL: HALLAZGOS MICROBIOLOGICOS ANORMALES, HALLAZGOS POSITIVOS EN EL CULTIVO</t>
  </si>
  <si>
    <t>R856</t>
  </si>
  <si>
    <t>HALLAZGOS ANORMALES EN MUESTRAS TOMADAS DE ORGANOS DIGESTIVOS Y DE LA CAVIDAD ABDOMINAL: HALLAZGOS CITOLOGICOS ANORMALES, FROTIS ANORMAL DE PAPANICOLAOU</t>
  </si>
  <si>
    <t>R857</t>
  </si>
  <si>
    <t>HALLAZGOS ANORMALES EN MUESTRAS TOMADAS DE ORGANOS DIGESTIVOS Y DE LA CAVIDAD ABDOMINAL: HALLAZGOS HISTOLOGICOS ANORMALES</t>
  </si>
  <si>
    <t>R858</t>
  </si>
  <si>
    <t>HALLAZGOS ANORMALES EN MUESTRAS TOMADAS DE ORGANOS DIGESTIVOS Y DE LA CAVIDAD ABDOMINAL: OTROS HALLAZGOS ANORMALES, HALLAZGOS CROMOSOMICOS ANORMALES</t>
  </si>
  <si>
    <t>R859</t>
  </si>
  <si>
    <t>HALLAZGOS ANORMALES EN MUESTRAS TOMADAS DE ORGANOS DIGESTIVOS Y DE LA CAVIDAD ABDOMINAL: HALLAZGOS ANORMALES, NO ESPECIFICADOS</t>
  </si>
  <si>
    <t>R860</t>
  </si>
  <si>
    <t>HALLAZGOS ANORMALES EN MUESTRAS TOMADAS DE ORGANOS GENITALES MASCULINOS: NIVEL ANORMAL DE ENZIMAS</t>
  </si>
  <si>
    <t>R861</t>
  </si>
  <si>
    <t>HALLAZGOS ANORMALES EN MUESTRAS TOMADAS DE ORGANOS GENITALES MASCULINOS:  NIVEL ANORMAL DE HORMONAS</t>
  </si>
  <si>
    <t>R862</t>
  </si>
  <si>
    <t>HALLAZGOS ANORMALES EN MUESTRAS TOMADAS DE ORGANOS GENITALES MASCULINOS : NIVEL ANORMAL DE OTRAS DROGAS, MEDICAMENTOS Y SUSTANCIAS BIOLOGICAS</t>
  </si>
  <si>
    <t>R863</t>
  </si>
  <si>
    <t>HALLAZGOS ANORMALES EN MUESTRAS TOMADAS DE ORGANOS GENITALES MASCULINOS:  NIVEL ANORMAL DE SUSTANCIAS DE ORIGEN FUNDAMENTALMENTE NO MEDICINAL</t>
  </si>
  <si>
    <t>R864</t>
  </si>
  <si>
    <t>HALLAZGOS ANORMALES EN MUESTRAS TOMADAS DE ORGANOS GENITALES MASCULINOS:  HALLAZGOS INMUNOLOGICOS ANORMALES</t>
  </si>
  <si>
    <t>R865</t>
  </si>
  <si>
    <t>HALLAZGOS ANORMALES EN MUESTRAS TOMADAS DE ORGANOS GENITALES MASCULINOS:  HALLAZGOS MICROBIOLOGICOS ANORMALES, HALLAZGOS POSITIVOS EN EL CULTIVO</t>
  </si>
  <si>
    <t>R866</t>
  </si>
  <si>
    <t>HALLAZGOS ANORMALES EN MUESTRAS TOMADAS DE ORGANOS GENITALES MASCULINOS:   HALLAZGOS CITOLOGICOS ANORMALES, FROTIS ANORMAL DE PAPANICOLAOU</t>
  </si>
  <si>
    <t>R867</t>
  </si>
  <si>
    <t>HALLAZGOS ANORMALES EN MUESTRAS TOMADAS DE ORGANOS GENITALES MASCULINOS:  HALLAZGOS HISTOLOGICOS ANORMALES</t>
  </si>
  <si>
    <t>R868</t>
  </si>
  <si>
    <t>HALLAZGOS ANORMALES EN MUESTRAS TOMADAS DE ORGANOS GENITALES MASCULINOS:  OTROS HALLAZGOS ANORMALES, HALLAZGOS CROMOSOMICOS ANORMALES</t>
  </si>
  <si>
    <t>R869</t>
  </si>
  <si>
    <t>HALLAZGOS ANORMALES EN MUESTRAS TOMADAS DE ORGANOS GENITALES MASCULINOS:  HALLAZGOS ANORMALES, NO ESPECIFICADOS</t>
  </si>
  <si>
    <t>R870</t>
  </si>
  <si>
    <t>HALLAZGOS ANORMALES EN MUESTRAS TOMADAS DE ORGANOS GENITALES FEMENINOS: NIVEL ANORMAL DE ENZIMAS</t>
  </si>
  <si>
    <t>R871</t>
  </si>
  <si>
    <t>HALLAZGOS ANORMALES EN MUESTRAS TOMADAS DE ORGANOS GENITALES FEMENINOS:  NIVEL ANORMAL DE HORMONAS</t>
  </si>
  <si>
    <t>R872</t>
  </si>
  <si>
    <t>HALLAZGOS ANORMALES EN MUESTRAS TOMADAS DE ORGANOS GENITALES FEMENINOS:  NIVEL ANORMAL DE OTRAS DROGAS, MEDICAMENTOS Y SUSTANCIAS BIOLOGICAS</t>
  </si>
  <si>
    <t>R873</t>
  </si>
  <si>
    <t>HALLAZGOS ANORMALES EN MUESTRAS TOMADAS DE ORGANOS GENITALES FEMENINOS:  NIVEL ANORMAL DE SUSTANCIAS DE ORIGEN FUNDAMENTALMENTE NO MEDICINAL</t>
  </si>
  <si>
    <t>R874</t>
  </si>
  <si>
    <t>HALLAZGOS ANORMALES EN MUESTRAS TOMADAS DE ORGANOS GENITALES FEMENINOS:  HALLAZGOS INMUNOLOGICOS ANORMALES</t>
  </si>
  <si>
    <t>R875</t>
  </si>
  <si>
    <t>HALLAZGOS ANORMALES EN MUESTRAS TOMADAS DE ORGANOS GENITALES FEMENINOS:  HALLAZGOS MICROBIOLOGICOS ANORMALES, HALLAZGOS POSITIVOS EN EL CULTIVO</t>
  </si>
  <si>
    <t>R876</t>
  </si>
  <si>
    <t>HALLAZGOS ANORMALES EN MUESTRAS TOMADAS DE ORGANOS GENITALES FEMENINOS:  HALLAZGOS HISTOLOGICOS ANORMALES</t>
  </si>
  <si>
    <t>R877</t>
  </si>
  <si>
    <t>HALLAZGOS ANORMALES EN MUESTRAS TOMADAS DE ORGANOS GENITALES FEMENINOS: HALLAZGOS HISTOLOGICOS ANORMALES</t>
  </si>
  <si>
    <t>R878</t>
  </si>
  <si>
    <t>HALLAZGOS ANORMALES EN MUESTRAS TOMADAS DE ORGANOS GENITALES FEMENINOS:  OTROS HALLAZGOS ANORMALES, HALLAZGOS CROMOSOMICOS ANORMALES</t>
  </si>
  <si>
    <t>R879</t>
  </si>
  <si>
    <t>HALLAZGOS ANORMALES EN MUESTRAS TOMADAS DE ORGANOS GENITALES FEMENINOS:  HALLAZGOS ANORMALES, NO ESPECIFICADOS</t>
  </si>
  <si>
    <t>R890</t>
  </si>
  <si>
    <t>HALLAZGOS ANORMALES EN MUESTRAS TOMADAS DE OTROS ORGANOS, SISTEMAS Y TEJIDOS: NIVEL ANORMAL DE ENZIMAS</t>
  </si>
  <si>
    <t>R891</t>
  </si>
  <si>
    <t>HALLAZGOS ANORMALES EN MUESTRAS TOMADAS DE OTROS ORGANOS, SISTEMAS Y TEJIDOS: NIVEL ANORMAL DE HORMONAS</t>
  </si>
  <si>
    <t>R892</t>
  </si>
  <si>
    <t>HALLAZGOS ANORMALES EN MUESTRAS TOMADAS DE OTROS ORGANOS, SISTEMAS Y TEJIDOS:  NIVEL ANORMAL DE OTRAS DROGAS, MEDICAMENTOS Y SUSTANCIAS BIOLOGICAS</t>
  </si>
  <si>
    <t>R893</t>
  </si>
  <si>
    <t>HALLAZGOS ANORMALES EN MUESTRAS TOMADAS DE OTROS ORGANOS, SISTEMAS Y TEJIDOS: NIVEL ANORMAL DE SUSTANCIAS DE ORIGEN FUNDAMENTALMENTE NO MEDICINAL</t>
  </si>
  <si>
    <t>R894</t>
  </si>
  <si>
    <t>HALLAZGOS ANORMALES EN MUESTRAS TOMADAS DE OTROS ORGANOS, SISTEMAS Y TEJIDOS: HALLAZGOS INMUNOLOGICOS ANORMALES</t>
  </si>
  <si>
    <t>R895</t>
  </si>
  <si>
    <t>HALLAZGOS ANORMALES EN MUESTRAS TOMADAS DE OTROS ORGANOS, SISTEMAS Y TEJIDOS:  HALLAZGOS MICROBIOLOGICOS ANORMALES, HALLAZGOS POSITIVOS EN EL CULTIVO</t>
  </si>
  <si>
    <t>R896</t>
  </si>
  <si>
    <t>HALLAZGOS ANORMALES EN MUESTRAS TOMADAS DE OTROS ORGANOS, SISTEMAS Y TEJIDOS:   HALLAZGOS CITOLOGICOS ANORMALES, FROTIS ANORMAL DE PAPANICOLAOU</t>
  </si>
  <si>
    <t>R897</t>
  </si>
  <si>
    <t>HALLAZGOS ANORMALES EN MUESTRAS TOMADAS DE OTROS ORGANOS, SISTEMAS Y TEJIDOS:  HALLAZGOS HISTOLOGICOS ANORMALES</t>
  </si>
  <si>
    <t>R898</t>
  </si>
  <si>
    <t>HALLAZGOS ANORMALES EN MUESTRAS TOMADAS DE OTROS ORGANOS, SISTEMAS Y TEJIDOS: OTROS HALLAZGOS ANORMALES, HALLAZGOS CROMOSOMICOS ANORMALES</t>
  </si>
  <si>
    <t>R899</t>
  </si>
  <si>
    <t>HALLAZGOS ANORMALES EN MUESTRAS TOMADAS DE OTROS ORGANOS, SISTEMAS Y TEJIDOS:  HALLAZGOS ANORMALES, NO ESPECIFICADOS</t>
  </si>
  <si>
    <t>R900</t>
  </si>
  <si>
    <t>LESION QUE OCUPA EL ESPACIO INTRACRANEAL</t>
  </si>
  <si>
    <t>R908</t>
  </si>
  <si>
    <t>OTROS HALLAZGOS ANORMALES EN DIAGNOSTICO POR IMAGEN Y DEL SISTEMA NERVIOSO CENTRAL</t>
  </si>
  <si>
    <t>R91</t>
  </si>
  <si>
    <t>HALLAZGOS ANORMALES  EN DIAGNOSTICO POR IMAGEN DEL PULMON</t>
  </si>
  <si>
    <t>R92</t>
  </si>
  <si>
    <t>HALLAZGOS ANORMALES  EN DIAGNOSTICO POR IMAGEN DE LA MAMA</t>
  </si>
  <si>
    <t>R930</t>
  </si>
  <si>
    <t>HALLAZGOS ANORMALES EN DIAGNOSTICO POR IMAGEN DEL CRANEO Y DE LA CABEZA, NO CLASIFICADOS EN OTRA PARTE</t>
  </si>
  <si>
    <t>R931</t>
  </si>
  <si>
    <t>HALLAZGOS ANORMALES EN DIAGNOSTICO POR IMAGEN DEL CORAZON Y DE LA CIRCULACION CORONARIA</t>
  </si>
  <si>
    <t>R932</t>
  </si>
  <si>
    <t>HALLAZGOS ANORMALES EN DIAGNOSTICO POR IMAGEN DEL HIGADO Y DE LAS VIAS BILIARES</t>
  </si>
  <si>
    <t>R933</t>
  </si>
  <si>
    <t>HALLAZGOS ANORMALES EN DIAGNOSTICO POR IMAGEN DE OTRAS PARTES DE LAS VIAS DIGESTIVAS</t>
  </si>
  <si>
    <t>R934</t>
  </si>
  <si>
    <t>HALLAZGOS ANORMALES EN DIAGNOSTICO POR IMAGEN DE LOS ORGANOS URINARIOS</t>
  </si>
  <si>
    <t>R935</t>
  </si>
  <si>
    <t>HALLAZGOS ANORMALES EN DIAGNOSTICO POR IMAGEN DE OTRAS REGIONES ABDOMINALES, INCLUIDO EL RETROPERITONEO</t>
  </si>
  <si>
    <t>R936</t>
  </si>
  <si>
    <t>HALLAZGOS ANORMALES EN DIAGNOSTICO POR IMAGEN DE LOS MIEMBROS</t>
  </si>
  <si>
    <t>R937</t>
  </si>
  <si>
    <t>HALLAZGOS ANORMALES EN DIAGNOSTICO POR IMAGEN DE OTRAS PARTES DEL SISTEMA OSTEOMUSCULAR</t>
  </si>
  <si>
    <t>R938</t>
  </si>
  <si>
    <t>HALLAZGOS ANORMALES EN DIAGNOSTICO POR IMAGEN DE OTRAS ESTRUCTURAS ESPECIFICADAS DEL CUERPO</t>
  </si>
  <si>
    <t>R940</t>
  </si>
  <si>
    <t>RESULTADOS ANORMALES EN ESTUDIOS FUNCIONALES DEL SISTEMA NERVIOSO CENTRAL</t>
  </si>
  <si>
    <t>R941</t>
  </si>
  <si>
    <t>RESULTADOS ANORMALES EN ESTUDIOS FUNCIONALES DEL SISTEMA NERVIOSO PERIFERICO Y SENTIDOS  ESPECIALES</t>
  </si>
  <si>
    <t>R942</t>
  </si>
  <si>
    <t>RESULTADOS ANORMALES EN ESTUDIOS FUNCIONALES DEL PULMON</t>
  </si>
  <si>
    <t>R943</t>
  </si>
  <si>
    <t>RESULTADOS ANORMALES EN ESTUDIOS FUNCIONALES CARDIOVASCULARES</t>
  </si>
  <si>
    <t>R944</t>
  </si>
  <si>
    <t>RESULTADOS ANORMALES EN ESTUDIOS FUNCIONALES DEL RIÑON</t>
  </si>
  <si>
    <t>R945</t>
  </si>
  <si>
    <t>RESULTADOS ANORMALES EN ESTUDIOS FUNCIONALES DEL HIGADO</t>
  </si>
  <si>
    <t>R946</t>
  </si>
  <si>
    <t>RESULTADOS ANORMALES EN ESTUDIOS FUNCIONALES DE LA TIROIDES</t>
  </si>
  <si>
    <t>R947</t>
  </si>
  <si>
    <t>RESULTADOS ANORMALES EN OTROS ESTUDIOS FUNCIONALES ENDOCRINOS</t>
  </si>
  <si>
    <t>R948</t>
  </si>
  <si>
    <t>RESULTADOS ANORMALES EN LOS ESTUDIOS FUNCIONALES DE OTROS ORGANOS Y SISTEMAS</t>
  </si>
  <si>
    <t>R95</t>
  </si>
  <si>
    <t>SINDROME DE LA MUERTE SUBITA INFANTIL</t>
  </si>
  <si>
    <t>R960</t>
  </si>
  <si>
    <t>MUERTE INSTANTANEA</t>
  </si>
  <si>
    <t>R961</t>
  </si>
  <si>
    <t>MUERTE QUE OCURRE EN MENOS DE 24 HORAS DEL INICIO DE LOS SINTOMAS, NO EXPLICADA DE OTRA FORMA</t>
  </si>
  <si>
    <t>R98</t>
  </si>
  <si>
    <t>MUERTE SIN ASISTENCIA</t>
  </si>
  <si>
    <t>R99</t>
  </si>
  <si>
    <t>OTRAS CAUSAS  MAL DEFINIDAS Y LAS NO ESPECIFICADAS DE MORTALIDAD</t>
  </si>
  <si>
    <t>S000</t>
  </si>
  <si>
    <t>TRAUMATISMO SUPERFICIAL DEL CUERO CABELLUDO</t>
  </si>
  <si>
    <t>S001</t>
  </si>
  <si>
    <t>CONTUSION DE LOS PARPADOS Y DE LA REGION PERIOCULAR</t>
  </si>
  <si>
    <t>S002</t>
  </si>
  <si>
    <t>OTROS TRAUMATISMOS SUPERFICIALES DEL PARPADO Y DE LA REGION PERIOCULAR</t>
  </si>
  <si>
    <t>S003</t>
  </si>
  <si>
    <t>TRAUMATISMO SUPERFICIAL DE LA NARIZ</t>
  </si>
  <si>
    <t>S004</t>
  </si>
  <si>
    <t>TRAUMATISMO SUPERFICIAL DEL OIDO</t>
  </si>
  <si>
    <t>S005</t>
  </si>
  <si>
    <t>TRAUMATISMO SUPERFICIAL DEL LABIO Y DE LA CAVIDAD BUCAL</t>
  </si>
  <si>
    <t>S007</t>
  </si>
  <si>
    <t>TRAUMATISMOS SUPERFICIALES MULTIPLES DE LA CABEZA</t>
  </si>
  <si>
    <t>TRAUMATISMO SUPERFICIAL DE OTRAS PARTES DE LA CABEZA</t>
  </si>
  <si>
    <t>S009</t>
  </si>
  <si>
    <t>TRAUMATISMO SUPERFICIAL DE LA CABEZA, PARTE NO ESPECIFICADA</t>
  </si>
  <si>
    <t>S010</t>
  </si>
  <si>
    <t>HERIDA DEL CUERO CABELLUDO</t>
  </si>
  <si>
    <t>S011</t>
  </si>
  <si>
    <t>HERIDA DEL PARPADO Y DE LA REGION PERIOCULAR</t>
  </si>
  <si>
    <t>S012</t>
  </si>
  <si>
    <t>HERIDA DE LA NARIZ</t>
  </si>
  <si>
    <t>S013</t>
  </si>
  <si>
    <t>HERIDA DEL OIDO</t>
  </si>
  <si>
    <t>S014</t>
  </si>
  <si>
    <t>HERIDA DE LA MEJILLA Y DE LA REGION TEMPOROMANDIBULAR</t>
  </si>
  <si>
    <t>S015</t>
  </si>
  <si>
    <t>HERIDA DEL LABIO Y DE LA CAVIDAD BUCAL</t>
  </si>
  <si>
    <t>S017</t>
  </si>
  <si>
    <t>HERIDAS MULTIPLES DE LA CABEZA</t>
  </si>
  <si>
    <t>HERIDA DE OTRAS PARTES DE LA CABEZA</t>
  </si>
  <si>
    <t>HERIDA DE LA CABEZA, PARTE NO ESPECIFICADA</t>
  </si>
  <si>
    <t>S020</t>
  </si>
  <si>
    <t>FRACTURA DE LA BOVEDA DEL CRANEO</t>
  </si>
  <si>
    <t>S021</t>
  </si>
  <si>
    <t>FRACTURA DE LA BASE DEL CRANEO</t>
  </si>
  <si>
    <t>S022</t>
  </si>
  <si>
    <t>FRACTURA DE LOS HUESOS DE LA NARIZ</t>
  </si>
  <si>
    <t>S023</t>
  </si>
  <si>
    <t>FRACTURA DEL SUELO DE LA ORBITA</t>
  </si>
  <si>
    <t>S024</t>
  </si>
  <si>
    <t>FRACTURA DEL MALAR Y DEL HUESO MAXILAR SUPERIOR</t>
  </si>
  <si>
    <t>S025</t>
  </si>
  <si>
    <t>FRACTURA DE LOS DIENTES</t>
  </si>
  <si>
    <t>S026</t>
  </si>
  <si>
    <t>FRACTURA DEL MAXILAR INFERIOR</t>
  </si>
  <si>
    <t>S027</t>
  </si>
  <si>
    <t>FRACTURAS MULTIPLES QUE COMPROMETEN EL CRANEO Y LOS HUESOS DE LA CARA</t>
  </si>
  <si>
    <t>S028</t>
  </si>
  <si>
    <t>FRACTURA DE OTROS HUESOS DEL CRANEO Y DE LA CARA</t>
  </si>
  <si>
    <t>S029</t>
  </si>
  <si>
    <t>FRACTURA DEL CRANEO Y DE LOS HUESOS DE LA CARA, PARTE NO ESPECIFICADA</t>
  </si>
  <si>
    <t>S030</t>
  </si>
  <si>
    <t>LUXACION DEL MAXILAR</t>
  </si>
  <si>
    <t>S031</t>
  </si>
  <si>
    <t>LUXACION DEL CARTILAGO SEPTAL DE LA NARIZ</t>
  </si>
  <si>
    <t>S032</t>
  </si>
  <si>
    <t>LUXACION DE DIENTE</t>
  </si>
  <si>
    <t>S033</t>
  </si>
  <si>
    <t>LUXACION DE OTRAS PARTES Y DE LAS NO ESPECIFICADAS DE LA CABEZA</t>
  </si>
  <si>
    <t>S034</t>
  </si>
  <si>
    <t>ESGUINCES Y TORCEDURAS DEL MAXILAR</t>
  </si>
  <si>
    <t>S035</t>
  </si>
  <si>
    <t>ESGUINCES Y TORCEDURAS DE ARTICULACIONES Y LIGAMENTOS DE OTRAS PARTES Y LAS NO ESPECIFICADAS DE LA CABEZA</t>
  </si>
  <si>
    <t>S040</t>
  </si>
  <si>
    <t>TRAUMATISMO DEL NERVIO OPTICO [II PAR] Y DE LAS VIAS OPTICAS</t>
  </si>
  <si>
    <t>S041</t>
  </si>
  <si>
    <t>TRAUMATISMO DEL NERVIO MOTOR OCULAR COMUN [III PAR]</t>
  </si>
  <si>
    <t>S042</t>
  </si>
  <si>
    <t>TRAUMATISMO DEL NERVIO PATETICO [IV PAR]</t>
  </si>
  <si>
    <t>S043</t>
  </si>
  <si>
    <t>TRAUMATISMO DEL NERVIO TRIGEMINO [V PAR]</t>
  </si>
  <si>
    <t>S044</t>
  </si>
  <si>
    <t>TRAUMATISMO DEL NERVIO MOTOR OCULAR EXTERNO [VI PAR]</t>
  </si>
  <si>
    <t>S045</t>
  </si>
  <si>
    <t>TRAUMATISMO DEL NERVIO FACIAL [VII PAR]</t>
  </si>
  <si>
    <t>S046</t>
  </si>
  <si>
    <t>TRAUMATISMO DEL NERVIO ACUSTICO [VIII PAR]</t>
  </si>
  <si>
    <t>S047</t>
  </si>
  <si>
    <t>TRAUMATISMO DEL NERVIO ESPINAL [XI PAR]</t>
  </si>
  <si>
    <t>S048</t>
  </si>
  <si>
    <t>TRAUMATISMO DE OTROS NERVIOS CRANEALES</t>
  </si>
  <si>
    <t>S049</t>
  </si>
  <si>
    <t>TRAUMATISMO DEL NERVIOS CRANEALES, NO ESPECIFICADO</t>
  </si>
  <si>
    <t>S050</t>
  </si>
  <si>
    <t>TRAUMATISMO DE LA CONJUNTIVA Y ABRASION CORNEAL SIN MENCION DE CUERPO EXTRAÑO</t>
  </si>
  <si>
    <t>S051</t>
  </si>
  <si>
    <t>CONTUSION DEL GLOBO OCULAR Y DEL TEJIDO ORBITARIO</t>
  </si>
  <si>
    <t>S052</t>
  </si>
  <si>
    <t>LACERACION Y RUPTURA OCULAR CON PROLAPSO O PERDIDA DEL TEJIDO INTRAOCULAR</t>
  </si>
  <si>
    <t>S053</t>
  </si>
  <si>
    <t>LACERACION OCULAR SIN PROLAPSO O PERDIDA DEL TEJIDO INTRAOCULAR</t>
  </si>
  <si>
    <t>S054</t>
  </si>
  <si>
    <t>HERIDA PENETRANTE DE LA ORBITA CON O SIN CUERPO EXTRAÑO</t>
  </si>
  <si>
    <t>S055</t>
  </si>
  <si>
    <t>HERIDA PENETRANTE DEL GLOBO OCULAR CON CUERPO EXTRAÑO</t>
  </si>
  <si>
    <t>S056</t>
  </si>
  <si>
    <t>HERIDA PENETRANTE DEL GLOBO OCULAR SIN CUERPO EXTRAÑO</t>
  </si>
  <si>
    <t>S057</t>
  </si>
  <si>
    <t>AVULSION DEL OJO</t>
  </si>
  <si>
    <t>S058</t>
  </si>
  <si>
    <t>OTROS TRAUMATISMOS DEL OJO Y DE LA ORBITA</t>
  </si>
  <si>
    <t>S059</t>
  </si>
  <si>
    <t>TRAUMATISMO DEL OJO Y DE LA ORBITA, NO ESPECIFICADO</t>
  </si>
  <si>
    <t>S060</t>
  </si>
  <si>
    <t>CONC+B3108USION</t>
  </si>
  <si>
    <t>S061</t>
  </si>
  <si>
    <t>EDEMA CEREBRAL TRAUMATICO</t>
  </si>
  <si>
    <t>S062</t>
  </si>
  <si>
    <t>TRAUMATISMO CEREBRAL DIFUSO</t>
  </si>
  <si>
    <t>S063</t>
  </si>
  <si>
    <t>TRAUMATISMO CEREBRAL FOCAL</t>
  </si>
  <si>
    <t>S064</t>
  </si>
  <si>
    <t>HEMORRAGIA EPIDURAL</t>
  </si>
  <si>
    <t>S065</t>
  </si>
  <si>
    <t>HEMORRAGIA SUBDURAL TRAUMATICA</t>
  </si>
  <si>
    <t>S066</t>
  </si>
  <si>
    <t>HEMORRAGIA SUBARACNOIDEA TRAUMATICA</t>
  </si>
  <si>
    <t>S067</t>
  </si>
  <si>
    <t>TRAUMATISMO INTRACRANEAL CON COMA PROLONGADO</t>
  </si>
  <si>
    <t>S068</t>
  </si>
  <si>
    <t>OTROS TRAUMATISMOS INTRACRANEALES</t>
  </si>
  <si>
    <t>S069</t>
  </si>
  <si>
    <t>TRAUMATISMO INTRACRANEAL, NO ESPECIFICADO</t>
  </si>
  <si>
    <t>S070</t>
  </si>
  <si>
    <t>TRAUMATISMO POR APLASTAMIENTO DE LA CARA</t>
  </si>
  <si>
    <t>S071</t>
  </si>
  <si>
    <t>TRAUMATISMO POR APLASTAMIENTO DEL CRANEO</t>
  </si>
  <si>
    <t>S078</t>
  </si>
  <si>
    <t>TRAUMATISMO POR APLASTAMIENTO DE OTRAS PARTES DE LA CABEZA</t>
  </si>
  <si>
    <t>S079</t>
  </si>
  <si>
    <t>TRAUMATISMO POR APLASTAMIENTO DE LA CABEZA, PARTE NO ESPECIFICADA</t>
  </si>
  <si>
    <t>S080</t>
  </si>
  <si>
    <t>AVULSION DEL CUERO CABELLUDO</t>
  </si>
  <si>
    <t>S081</t>
  </si>
  <si>
    <t>AMPUTACION TRAUMATICA DE LA OREJA</t>
  </si>
  <si>
    <t>S088</t>
  </si>
  <si>
    <t>AMPUTACION TRAUMATICA DE OTRAS PARTES DE LA CABEZA</t>
  </si>
  <si>
    <t>S089</t>
  </si>
  <si>
    <t>AMPUTACION TRAUMATICA DE PARTE NO ESPECIFICADA DE LA CABEZA</t>
  </si>
  <si>
    <t>S090</t>
  </si>
  <si>
    <t>TRAUMATISMO DE LOS VASOS SANGUINEOS DE LA CABEZA NO CLASIFICADOS EN OTRA PARTE</t>
  </si>
  <si>
    <t>S091</t>
  </si>
  <si>
    <t>TRAUMATISMO DE TENDON Y MUSCULOS DE LA CABEZA</t>
  </si>
  <si>
    <t>S092</t>
  </si>
  <si>
    <t>RUPTURA TRAUMATICA DEL TIMPANO DEL OIDO</t>
  </si>
  <si>
    <t>S097</t>
  </si>
  <si>
    <t>TRAUMATISMOS MULTIPLES DE LA CABEZA</t>
  </si>
  <si>
    <t>S098</t>
  </si>
  <si>
    <t>OTROS TRAUMATISMOS DE LA CABEZA, ESPECIFICADOS</t>
  </si>
  <si>
    <t>S099</t>
  </si>
  <si>
    <t>TRAUMATISMO DE LA CABEZA, NO ESPECIFICADO</t>
  </si>
  <si>
    <t>S100</t>
  </si>
  <si>
    <t>CONTUSION DE LA GARGANTA</t>
  </si>
  <si>
    <t>S101</t>
  </si>
  <si>
    <t>OTROS TRAUMATISMOS SUPERFICIALES Y LOS NO ESPECIFICADOS DE LA GARGANTA</t>
  </si>
  <si>
    <t>S107</t>
  </si>
  <si>
    <t>TRAUMATISMO SUPERFICIAL MULTIPLE DEL CUELLO</t>
  </si>
  <si>
    <t>S108</t>
  </si>
  <si>
    <t>TRAUMATISMO SUPERFICIAL DE OTRAS PARTES DEL CUELLO</t>
  </si>
  <si>
    <t>S109</t>
  </si>
  <si>
    <t>TRAUMATISMO SUPERFICIAL DEL CUELLO, PARTE NO ESPECIFICADA</t>
  </si>
  <si>
    <t>S110</t>
  </si>
  <si>
    <t>HERIDA QUE COMPROMETE LA LARINGE Y LA TRAQUEA</t>
  </si>
  <si>
    <t>S111</t>
  </si>
  <si>
    <t>HERIDA QUE COMPROMETE LA GLANDULA TIROIDES</t>
  </si>
  <si>
    <t>S112</t>
  </si>
  <si>
    <t>HERIDA QUE COMPROMETE LA FARINGE Y EL ESOFAGO CERVICAL</t>
  </si>
  <si>
    <t>S117</t>
  </si>
  <si>
    <t>HERIDAS MULTIPLES DEL CUELLO</t>
  </si>
  <si>
    <t>S118</t>
  </si>
  <si>
    <t>HERIDAS DE OTRAS PARTES DEL CUELLO</t>
  </si>
  <si>
    <t>S119</t>
  </si>
  <si>
    <t>HERIDA DE CUELLO, PARTE NO ESPECIFICADA</t>
  </si>
  <si>
    <t>S120</t>
  </si>
  <si>
    <t>FRACTURA DE LA PRIMERA VERTEBRA CERVICAL</t>
  </si>
  <si>
    <t>S121</t>
  </si>
  <si>
    <t>FRACTURA DE LA SEGUNDA VERTEBRA CERVICAL</t>
  </si>
  <si>
    <t>S122</t>
  </si>
  <si>
    <t>FRACTURA DE OTRAS VERTEBRAS CERVICALES ESPECIFICADAS</t>
  </si>
  <si>
    <t>S127</t>
  </si>
  <si>
    <t>FRACTURAS MULTIPLES DE COLUMNA CERVICAL</t>
  </si>
  <si>
    <t>S128</t>
  </si>
  <si>
    <t>FRACTURA DE OTRAS PARTES DEL CUELLO</t>
  </si>
  <si>
    <t>S129</t>
  </si>
  <si>
    <t>FRACTURA DEL CUELLO, PARTE NO ESPECIFICADA</t>
  </si>
  <si>
    <t>S130</t>
  </si>
  <si>
    <t>RUPTURA TRAUMATICA DE DISCO CERVICAL INTERVERTEBRAL</t>
  </si>
  <si>
    <t>S131</t>
  </si>
  <si>
    <t>LUXACION DE VERTEBRA CERVICAL</t>
  </si>
  <si>
    <t>S132</t>
  </si>
  <si>
    <t>LUXACIONES DE OTRAS PARTES Y DE LAS NO ESPECIFICADAS DEL CUELLO</t>
  </si>
  <si>
    <t>S133</t>
  </si>
  <si>
    <t>LUXACIONES MULTIPLES DEL CUELLO</t>
  </si>
  <si>
    <t>S134</t>
  </si>
  <si>
    <t>ESGUINCES Y TORCEDURAS DE LA COLUMNA CERVICAL</t>
  </si>
  <si>
    <t>S135</t>
  </si>
  <si>
    <t>ESGUINCES Y TORCEDURAS DE LA REGION TIROIDEA</t>
  </si>
  <si>
    <t>S136</t>
  </si>
  <si>
    <t>ESGUINCES Y TORCEDURAS DE ARTICULACIONES Y LIGAMENTOS DE OTROS SITIOS ESPECIFICADOS Y DE LOS NO ESPECIFICADOS DEL CUELLO</t>
  </si>
  <si>
    <t>S140</t>
  </si>
  <si>
    <t>CONCUSION Y EDEMA DE LA MEDULA ESPINAL CERVICAL</t>
  </si>
  <si>
    <t>S141</t>
  </si>
  <si>
    <t>OTROS TRAUMATISMOS DE LA MEDULA ESPINAL CERVICAL Y LOS NO ESPECIFICADOS</t>
  </si>
  <si>
    <t>S142</t>
  </si>
  <si>
    <t>TRAUMATISMO DE RAIZ NERVIOSA DE COLUMNA CERVICAL</t>
  </si>
  <si>
    <t>S143</t>
  </si>
  <si>
    <t>TRAUMATISMO DE PLEXO BRAQUIAL</t>
  </si>
  <si>
    <t>S144</t>
  </si>
  <si>
    <t>TRAUMATISMO DE NERVIOS PERIFERICOS DEL CUELLO</t>
  </si>
  <si>
    <t>S145</t>
  </si>
  <si>
    <t>TRAUMATISMO DE NERVIOS CERVICALES SIMPATICOS</t>
  </si>
  <si>
    <t>S146</t>
  </si>
  <si>
    <t>TRAUMATISMO DE OTROS NERVIOS Y DE LOS NO ESPECIFICADOS DEL CUELLO</t>
  </si>
  <si>
    <t>S150</t>
  </si>
  <si>
    <t>TRAUMATISMO DE LA ARTERIA CAROTIDA</t>
  </si>
  <si>
    <t>S151</t>
  </si>
  <si>
    <t>TRAUMATISMO DE LA ARTERIA VERTEBRAL</t>
  </si>
  <si>
    <t>S152</t>
  </si>
  <si>
    <t>TRAUMATISMO DE LA VENA YUGULAR EXTERNA</t>
  </si>
  <si>
    <t>S153</t>
  </si>
  <si>
    <t>TRAUMATISMO DE LA VENA YUGULAR INTERNA</t>
  </si>
  <si>
    <t>S157</t>
  </si>
  <si>
    <t>TRAUMATISMO DE MULTIPLES VASOS SANGUINEOS A NIVEL DEL CUELLO</t>
  </si>
  <si>
    <t>S158</t>
  </si>
  <si>
    <t>TRAUMATISMO DE OTROS VASOS SANGUINEOS A NIVEL DEL CUELLO</t>
  </si>
  <si>
    <t>S159</t>
  </si>
  <si>
    <t>TRAUMATISMO DE VASOS SANGUINEOS NO ESPECIFICADOS A NIVEL DEL CUELLO</t>
  </si>
  <si>
    <t>S16</t>
  </si>
  <si>
    <t>TRAUMATISMO DE TENDON Y MUSCULOS A NIVEL DEL CUELLO</t>
  </si>
  <si>
    <t>S170</t>
  </si>
  <si>
    <t>TRAUMATISMO POR APLASTAMIENTO DE LA LARINGE Y DE LA TRAQUEA</t>
  </si>
  <si>
    <t>S178</t>
  </si>
  <si>
    <t>TRAUMATISMO POR APLASTAMIENTO DE OTRAS PARTES DEL CUELLO</t>
  </si>
  <si>
    <t>S179</t>
  </si>
  <si>
    <t>TRAUMATISMO POR APLASTAMIENTO DEL CUELLO, PARTE NO ESPECIFICADA</t>
  </si>
  <si>
    <t>S18</t>
  </si>
  <si>
    <t>AMPUTACION TRAUMATICA A NIVEL DEL CUELLO</t>
  </si>
  <si>
    <t>S197</t>
  </si>
  <si>
    <t>TRAUMATISMOS MULTIPLES DEL CUELLO</t>
  </si>
  <si>
    <t>S198</t>
  </si>
  <si>
    <t>OTROS TRAUMATISMOS DEL CUELLO, ESPECIFICADOS</t>
  </si>
  <si>
    <t>S199</t>
  </si>
  <si>
    <t>TRAUMATISMO DEL CUELLO, NO ESPECIFICADO</t>
  </si>
  <si>
    <t>S200</t>
  </si>
  <si>
    <t>CONTUSION DE LA MAMA</t>
  </si>
  <si>
    <t>S201</t>
  </si>
  <si>
    <t>OTROS TRAUMATISMOS SUPERFICIALES Y LOS NO ESPECIFICADOS DE LA MAMA</t>
  </si>
  <si>
    <t>S202</t>
  </si>
  <si>
    <t>CONTUSION DEL TORAX</t>
  </si>
  <si>
    <t>S203</t>
  </si>
  <si>
    <t>OTROS TRAUMATISMOS SUPERFICIALES DE LA PARED ANTERIOR DEL TORAX</t>
  </si>
  <si>
    <t>S204</t>
  </si>
  <si>
    <t>OTROS TRAUMATISMOS SUPERFICIALES DE LA PARED POSTERIOR DEL TORAX</t>
  </si>
  <si>
    <t>S207</t>
  </si>
  <si>
    <t>TRAUMATISMOS SUPERFICIALES MULTIPLES DEL TORAX</t>
  </si>
  <si>
    <t>S208</t>
  </si>
  <si>
    <t>TRAUMATISMO SUPERFICIAL DE OTRAS PARTES Y DE LAS NO ESPECIFICADAS DEL TORAX</t>
  </si>
  <si>
    <t>S210</t>
  </si>
  <si>
    <t>HERIDA DE LA MAMA</t>
  </si>
  <si>
    <t>S211</t>
  </si>
  <si>
    <t>HERIDA DE LA PARED ANTERIOR DEL TORAX</t>
  </si>
  <si>
    <t>S212</t>
  </si>
  <si>
    <t>HERIDA DE LA PARED POSTERIOR DEL TORAX</t>
  </si>
  <si>
    <t>S217</t>
  </si>
  <si>
    <t>HERIDA MULTIPLE DE LA PARED TORACICA</t>
  </si>
  <si>
    <t>S218</t>
  </si>
  <si>
    <t>HERIDAS DE OTRAS PARTES DEL TORAX</t>
  </si>
  <si>
    <t>S219</t>
  </si>
  <si>
    <t>HERIDAS DEL TORAX, PARTE NO ESPECIFICADA</t>
  </si>
  <si>
    <t>S220</t>
  </si>
  <si>
    <t>FRACTURA DE VERTEBRA TORACICA</t>
  </si>
  <si>
    <t>S221</t>
  </si>
  <si>
    <t>FRACTURAS MULTIPLES DE COLUMNA TORACICA</t>
  </si>
  <si>
    <t>S222</t>
  </si>
  <si>
    <t>FRACTURA DE ESTERNON</t>
  </si>
  <si>
    <t>S223</t>
  </si>
  <si>
    <t>FRACTURA DE COSTILLA</t>
  </si>
  <si>
    <t>S224</t>
  </si>
  <si>
    <t>FRACTURAS MULTIPLES DE COSTILLA</t>
  </si>
  <si>
    <t>S225</t>
  </si>
  <si>
    <t>TORAX AZOTADO</t>
  </si>
  <si>
    <t>S228</t>
  </si>
  <si>
    <t>FRACTURA DE OTRAS PARTES DEL TORAX OSEO</t>
  </si>
  <si>
    <t>S229</t>
  </si>
  <si>
    <t>FRACTURA DEL TORAX OSEO, PARTE NO ESPECIFICADA</t>
  </si>
  <si>
    <t>S230</t>
  </si>
  <si>
    <t>RUPTURA TRAUMATICA DE DISCO INTERVERTEBRAL TORACICO</t>
  </si>
  <si>
    <t>S231</t>
  </si>
  <si>
    <t>LUXACION DE VERTEBRA TORACICA</t>
  </si>
  <si>
    <t>S232</t>
  </si>
  <si>
    <t>LUXACION DE OTRAS PARTES Y DE LAS NO ESPECIFICADAS DEL TORAX</t>
  </si>
  <si>
    <t>S233</t>
  </si>
  <si>
    <t>ESGUINCES Y TORCEDURAS DE COLUMNA TORACICA</t>
  </si>
  <si>
    <t>S234</t>
  </si>
  <si>
    <t>ESGUINCES Y TORCEDURAS DE COSTILLAS Y ESTERNON</t>
  </si>
  <si>
    <t>S235</t>
  </si>
  <si>
    <t>ESGUINCES Y TORCEDURAS DE OTRAS PARTES Y DE LAS NO ESPECIFICADAS DEL TORAX</t>
  </si>
  <si>
    <t>S240</t>
  </si>
  <si>
    <t>CONCUSION Y EDEMA DE LA MEDULA ESPINAL TORACICA</t>
  </si>
  <si>
    <t>S241</t>
  </si>
  <si>
    <t>OTROS TRAUMATISMOS Y LOS NO ESPECIFICADOS DE LA MEDULA ESPINAL TORACICA</t>
  </si>
  <si>
    <t>S242</t>
  </si>
  <si>
    <t>TRAUMATISMO DE RAICES NERVIOSAS DE LA COLUMNA TORACICA</t>
  </si>
  <si>
    <t>S243</t>
  </si>
  <si>
    <t>TRAUMATISMO DE NERVIOS PERIFERICOS DEL TORAX</t>
  </si>
  <si>
    <t>S244</t>
  </si>
  <si>
    <t>TRAUMATISMO DE NERVIOS SIMPATICOS TORACICOS</t>
  </si>
  <si>
    <t>S245</t>
  </si>
  <si>
    <t>TRAUMATISMO DE OTROS NERVIOS DEL TORAX</t>
  </si>
  <si>
    <t>S246</t>
  </si>
  <si>
    <t>TRAUMATISMO DE NERVIO NO ESPECIFICADO DEL TORAX</t>
  </si>
  <si>
    <t>S250</t>
  </si>
  <si>
    <t>TRAUMATISMO DE LA AORTA TORACICA</t>
  </si>
  <si>
    <t>S251</t>
  </si>
  <si>
    <t>TRAUMATISMO DE LA ARTERIA INNOMINADA O SUBCLAVIA</t>
  </si>
  <si>
    <t>S252</t>
  </si>
  <si>
    <t>TRAUMATISMO DE LA VENA CAVA SUPERIOR</t>
  </si>
  <si>
    <t>S253</t>
  </si>
  <si>
    <t>TRAUMATISMO DE LA VENA INNOMINADA O SUBCLAVIA</t>
  </si>
  <si>
    <t>S254</t>
  </si>
  <si>
    <t>TRAUMATISMO DE VASOS SANGUINEOS PULMONARES</t>
  </si>
  <si>
    <t>S255</t>
  </si>
  <si>
    <t>TRAUMATISMO DE VASOS SANGUINEOS INTERCOSTALES</t>
  </si>
  <si>
    <t>S257</t>
  </si>
  <si>
    <t>TRAUMATISMO DE MULTIPLES VASOS SANGUINEOS DEL TORAX</t>
  </si>
  <si>
    <t>S258</t>
  </si>
  <si>
    <t>TRAUMATISMO DE OTROS VASOS SANGUINEOS DEL TORAX</t>
  </si>
  <si>
    <t>S259</t>
  </si>
  <si>
    <t>TRAUMATISMO DE VASOS SANGUINEOS NO ESPECIFICADOS DEL TORAX</t>
  </si>
  <si>
    <t>S260</t>
  </si>
  <si>
    <t>TRAUMATISMO DEL CORAZON CON HEMOPERICARDIO</t>
  </si>
  <si>
    <t>S268</t>
  </si>
  <si>
    <t>OTROS TRAUMATISMOS DEL CORAZON</t>
  </si>
  <si>
    <t>S269</t>
  </si>
  <si>
    <t>TRAUMATISMOS DEL CORAZON, NO ESPECIFICADO</t>
  </si>
  <si>
    <t>S270</t>
  </si>
  <si>
    <t>NEUMOTORAX TRAUMATICO</t>
  </si>
  <si>
    <t>S271</t>
  </si>
  <si>
    <t>HEMOTORAX TRAUMATICO</t>
  </si>
  <si>
    <t>S272</t>
  </si>
  <si>
    <t>HEMONEUMOTORAX TRAUMATICO</t>
  </si>
  <si>
    <t>S273</t>
  </si>
  <si>
    <t>OTROS TRAUMATISMOS DEL PULMON</t>
  </si>
  <si>
    <t>S274</t>
  </si>
  <si>
    <t>TRAUMATISMO DE LOS BRONQUIOS</t>
  </si>
  <si>
    <t>S275</t>
  </si>
  <si>
    <t>TRAUMATISMO DE LA TRAQUEA TORACICA</t>
  </si>
  <si>
    <t>S276</t>
  </si>
  <si>
    <t>TRAUMATISMO DE LA PLEURA</t>
  </si>
  <si>
    <t>S277</t>
  </si>
  <si>
    <t>TRAUMATISMO DE MULTIPLES DE ORGANOS INTRATORACICOS</t>
  </si>
  <si>
    <t>S278</t>
  </si>
  <si>
    <t>TRAUMATISMO DE OTROS ORGANOS INTRATORACICOS, ESPECIFICADOS</t>
  </si>
  <si>
    <t>S279</t>
  </si>
  <si>
    <t>TRAUMATISMO DE ORGANO INTRATORACICO, NO ESPECIFICADOS</t>
  </si>
  <si>
    <t>S280</t>
  </si>
  <si>
    <t>APLASTAMIENTO DEL TORAX</t>
  </si>
  <si>
    <t>S281</t>
  </si>
  <si>
    <t>AMPUTACION TRAUMATICA DE PARTE DEL TORAX</t>
  </si>
  <si>
    <t>S290</t>
  </si>
  <si>
    <t>TRAUMATISMO DEL TENDON Y MUSCULOS A NIVEL DEL TORAX</t>
  </si>
  <si>
    <t>S297</t>
  </si>
  <si>
    <t>TRAUMATISMOS MULTIPLES DEL TORAX</t>
  </si>
  <si>
    <t>S298</t>
  </si>
  <si>
    <t>OTROS TRAUMATISMOS DEL TORAX, ESPECIFICADOS</t>
  </si>
  <si>
    <t>S299</t>
  </si>
  <si>
    <t>TRAUMATISMO DEL TORAX, NO ESPECIFICADO</t>
  </si>
  <si>
    <t>S300</t>
  </si>
  <si>
    <t>CONTUSION DE LA REGION LUMBOSACRA Y DE LA PELVIS</t>
  </si>
  <si>
    <t>S301</t>
  </si>
  <si>
    <t>CONTUSION DE LA PARED ABDOMINAL</t>
  </si>
  <si>
    <t>S302</t>
  </si>
  <si>
    <t>CONTUSION DE LOS ORGANOS GENITALES EXTERNOS</t>
  </si>
  <si>
    <t>S307</t>
  </si>
  <si>
    <t>TRAUMATISMOS SUPERFICIALES MULTIPLES DEL ABDOMEN, DE LA REGION LUMBOSACRA Y DE LA PELVIS</t>
  </si>
  <si>
    <t>S308</t>
  </si>
  <si>
    <t>OTROS TRAUMATISMOS SUPERFICIALES DEL ABDOMEN, DE LA REGION LUMBOSACRA Y DE LA PELVIS</t>
  </si>
  <si>
    <t>S309</t>
  </si>
  <si>
    <t>TRAUMATISMO SUPERFICIAL DEL ABDOMEN, DE LA REGION LUMBOSACRA Y DE LA PELVIS, PARTE NO ESPECIFICADA</t>
  </si>
  <si>
    <t>S310</t>
  </si>
  <si>
    <t>HERIDA DE LA REGION LUMBOSACRA Y DE LA PELVIS</t>
  </si>
  <si>
    <t>S311</t>
  </si>
  <si>
    <t>HERIDA DE LA PARED ABDOMINAL</t>
  </si>
  <si>
    <t>S312</t>
  </si>
  <si>
    <t>HERIDA DEL PENE</t>
  </si>
  <si>
    <t>S313</t>
  </si>
  <si>
    <t>HERIDA DEL ESCROTO Y DE LOS TESTICULOS</t>
  </si>
  <si>
    <t>S314</t>
  </si>
  <si>
    <t>HERIDA DE LA VAGINA Y DE LA VULVA</t>
  </si>
  <si>
    <t>S315</t>
  </si>
  <si>
    <t>HERIDA DE OTROS ORGANOS GENITALES EXTERNOS Y DE LOS NO ESPECIFICADOS</t>
  </si>
  <si>
    <t>S317</t>
  </si>
  <si>
    <t>HERIDAS MULTIPLES DEL ABDOMEN, DE LA REGION LUMBOSACRA Y DE LA PELVIS</t>
  </si>
  <si>
    <t>HERIDAS DE OTRAS PARTES Y DE LAS NO ESPECIFICADAS DEL ABDOMEN</t>
  </si>
  <si>
    <t>S320</t>
  </si>
  <si>
    <t>FRACTURA DE VERTEBRA LUMBAR</t>
  </si>
  <si>
    <t>S321</t>
  </si>
  <si>
    <t>FRACTURA DEL SACRO</t>
  </si>
  <si>
    <t>S322</t>
  </si>
  <si>
    <t>FRACTURA DEL COCCIX</t>
  </si>
  <si>
    <t>S323</t>
  </si>
  <si>
    <t>FRACTURA DEL HUESO ILIACO</t>
  </si>
  <si>
    <t>S324</t>
  </si>
  <si>
    <t>FRACTURA DEL ACETABULO</t>
  </si>
  <si>
    <t>S325</t>
  </si>
  <si>
    <t>FRACTURA DEL PUBIS</t>
  </si>
  <si>
    <t>S327</t>
  </si>
  <si>
    <t>FRACTURAS MULTIPLES DE LA COLUMNA LUMBAR Y DE LA PELVIS</t>
  </si>
  <si>
    <t>S328</t>
  </si>
  <si>
    <t>FRACTURA DE OTRAS PARTES Y DE LAS NO ESPECIFICADAS DE LA COLUMNA LUMBAR Y DE LA PELVIS</t>
  </si>
  <si>
    <t>S330</t>
  </si>
  <si>
    <t>RUPTURA TRAUMATICA DE DISCO INTERVERTEBRAL LUMBAR</t>
  </si>
  <si>
    <t>S331</t>
  </si>
  <si>
    <t>LUXACION DE VERTEBRA LUMBAR</t>
  </si>
  <si>
    <t>S332</t>
  </si>
  <si>
    <t>LUXACION DE ARTICULACION SACROCOCCIGEA Y SACROILIACA</t>
  </si>
  <si>
    <t>S333</t>
  </si>
  <si>
    <t>LUXACION DE OTRAS PARTES Y DE LAS NO ESPECIFICADAS DE LA COLUMNA LUMBAR Y DE LA PELVIS</t>
  </si>
  <si>
    <t>S334</t>
  </si>
  <si>
    <t>RUPTURA TRAUMATICA DE LA SINFISIS DEL PUBIS</t>
  </si>
  <si>
    <t>S335</t>
  </si>
  <si>
    <t>ESGUINCES Y TORCEDURAS DE LA COLUMNA LUMBAR</t>
  </si>
  <si>
    <t>S336</t>
  </si>
  <si>
    <t>ESGUINCES Y TORCEDURAS DE LA ARTICULACION SACROILIACA</t>
  </si>
  <si>
    <t>S337</t>
  </si>
  <si>
    <t>ESGUINCES Y TORCEDURAS DE OTRAS PARTES Y DE LAS NO ESPECIFICADAS DE LA COLUMNA LUMBAR Y DE LA PELVIS</t>
  </si>
  <si>
    <t>S340</t>
  </si>
  <si>
    <t>CONCUSION Y EDEMA DE LA MEDULA ESPINAL LUMBAR</t>
  </si>
  <si>
    <t>S341</t>
  </si>
  <si>
    <t>OTRO TRAUMATISMO DE LA MEDULA ESPINAL LUMBAR</t>
  </si>
  <si>
    <t>S342</t>
  </si>
  <si>
    <t>TRAUMATISMO DE RAIZ NERVIOSA DE LA COLUMNA LUMBAR Y SACRA</t>
  </si>
  <si>
    <t>S343</t>
  </si>
  <si>
    <t>TRAUMATISMO DE LA COLA DE CABALLO</t>
  </si>
  <si>
    <t>S344</t>
  </si>
  <si>
    <t>TRAUMATISMO DEL PLEXO LUMBOSACRO</t>
  </si>
  <si>
    <t>S345</t>
  </si>
  <si>
    <t>TRAUMATISMO DE NERVIO(S) SIMPATICO(S) LUMBAR(ES), SACRO(S) Y PELVICO(S)</t>
  </si>
  <si>
    <t>S346</t>
  </si>
  <si>
    <t>TRAUMATISMO DE NERVIO(S) PERIFERICO(S) DEL ABDOMEN, DE LA REGION LUMBOSACRA Y DE LA PELVIS</t>
  </si>
  <si>
    <t>S348</t>
  </si>
  <si>
    <t>TRAUMATISMO DE OTROS NERVIOS A NIVEL DEL ABDOMEN, DE LA REGION LUMBOSACRA Y DE LA PELVIS Y DE LOS NO ESPECIFICADOS</t>
  </si>
  <si>
    <t>S350</t>
  </si>
  <si>
    <t>TRAUMATISMO DE LA AORTA ABDOMINAL</t>
  </si>
  <si>
    <t>S351</t>
  </si>
  <si>
    <t>TRAUMATISMO DE LA VENA CAVA INFERIOR</t>
  </si>
  <si>
    <t>S352</t>
  </si>
  <si>
    <t>TRAUMATISMO DE LAS ARTERIAS CELIACAS Y MESENTERICAS</t>
  </si>
  <si>
    <t>S353</t>
  </si>
  <si>
    <t>TRAUMATISMO DE VENAS PORTA Y ESPLENICA</t>
  </si>
  <si>
    <t>S354</t>
  </si>
  <si>
    <t>TRAUMATISMO DE VASOS SANGUINEOS RENALES</t>
  </si>
  <si>
    <t>S355</t>
  </si>
  <si>
    <t>TRAUMATISMO DE VASOS SANGUINEOS ILIACOS</t>
  </si>
  <si>
    <t>S357</t>
  </si>
  <si>
    <t>TRAUMATISMO DE MULTIPLES VASOS SANGUINEOS A NIVEL DEL ABDOMEN, DE LA REGION LUMBOSACRA Y DE LA PELVIS</t>
  </si>
  <si>
    <t>S358</t>
  </si>
  <si>
    <t>TRAUMATISMO DE OTROS VASOS SANGUINEOS A NIVEL DEL ABDOMEN, DE LA REGION LUMBOSACRA Y DE LA PELVIS</t>
  </si>
  <si>
    <t>S359</t>
  </si>
  <si>
    <t>TRAUMATISMO DE VASOS SANGUINEOS NO ESPECIFICADOS DEL ABDOMEN, DE LA REGION LUMBOSACRA Y DE LA PELVIS</t>
  </si>
  <si>
    <t>S360</t>
  </si>
  <si>
    <t>TRAUMATISMO DEL BAZO</t>
  </si>
  <si>
    <t>S361</t>
  </si>
  <si>
    <t>TRAUMATISMO DEL HIGADO Y DE LA VESICULA BILIAR</t>
  </si>
  <si>
    <t>S362</t>
  </si>
  <si>
    <t>TRAUMATISMO DEL PANCREAS</t>
  </si>
  <si>
    <t>S363</t>
  </si>
  <si>
    <t>TRAUMATISMO DEL ESTOMAGO</t>
  </si>
  <si>
    <t>S364</t>
  </si>
  <si>
    <t>TRAUMATISMO DEL INTESTINO DELGADO</t>
  </si>
  <si>
    <t>S365</t>
  </si>
  <si>
    <t>TRAUMATISMO DEL COLON</t>
  </si>
  <si>
    <t>S366</t>
  </si>
  <si>
    <t>TRAUMATISMO DEL RECTO</t>
  </si>
  <si>
    <t>S367</t>
  </si>
  <si>
    <t>TRAUMATISMO DE MULTIPLES ORGANOS INTRAABDOMINALES</t>
  </si>
  <si>
    <t>S368</t>
  </si>
  <si>
    <t>TRAUMATISMO DE OTROS ORGANOS INTRAABDOMINALES</t>
  </si>
  <si>
    <t>S369</t>
  </si>
  <si>
    <t>TRAUMATISMO DE ORGANO INTRAABDOMINAL NO ESPECIFICADO</t>
  </si>
  <si>
    <t>S370</t>
  </si>
  <si>
    <t>TRAUMATISMO DEL RIÑON</t>
  </si>
  <si>
    <t>S371</t>
  </si>
  <si>
    <t>TRAUMATISMO DEL URETER</t>
  </si>
  <si>
    <t>S372</t>
  </si>
  <si>
    <t>TRAUMATISMO DE LA VEJIGA</t>
  </si>
  <si>
    <t>S373</t>
  </si>
  <si>
    <t>TRAUMATISMO DE LA URETRA</t>
  </si>
  <si>
    <t>S374</t>
  </si>
  <si>
    <t>TRAUMATISMO DEL OVARIO</t>
  </si>
  <si>
    <t>S375</t>
  </si>
  <si>
    <t>TRAUMATISMO DE LA TROMPA DE FALOPIO</t>
  </si>
  <si>
    <t>S376</t>
  </si>
  <si>
    <t>TRAUMATISMO DEL UTERO</t>
  </si>
  <si>
    <t>S377</t>
  </si>
  <si>
    <t>TRAUMATISMO DE MULTIPLES ORGANOS PELVICOS</t>
  </si>
  <si>
    <t>S378</t>
  </si>
  <si>
    <t>TRAUMATISMO DE OTROS ORGANOS PELVICOS</t>
  </si>
  <si>
    <t>S379</t>
  </si>
  <si>
    <t>TRAUMATISMO DE ORGANO PELVICO NO ESPECIFICADO</t>
  </si>
  <si>
    <t>S380</t>
  </si>
  <si>
    <t>TRAUMATISMO POR APLASTAMIENTO DE ORGANOS GENITALES EXTERNOS</t>
  </si>
  <si>
    <t>S381</t>
  </si>
  <si>
    <t>TRAUMATISMO POR APLASTAMIENTO DE OTRAS PARTES Y DE LAS NO ESPECIFICADAS DEL ABDOMEN, DE LA REGION LUMBOSACRA Y DE LA PELVIS</t>
  </si>
  <si>
    <t>S382</t>
  </si>
  <si>
    <t>AMPUTACION TRAUMATICA DE ORGANOS GENITALES EXTERNOS</t>
  </si>
  <si>
    <t>S383</t>
  </si>
  <si>
    <t>AMPUTACION TRAUMATICA DE OTRAS PARTES Y DE LAS NO ESPECIFICADAS DEL ABDOMEN, REGION LUMBOSACRA Y PELVIS</t>
  </si>
  <si>
    <t>S390</t>
  </si>
  <si>
    <t>TRAUMATISMO DEL TENDON Y DE MUSCULOS DEL ABDOMEN, DE LA REGION LUMBOSACRA Y DE LA PELVIS</t>
  </si>
  <si>
    <t>S396</t>
  </si>
  <si>
    <t>TRAUMATISMO DE ORGANO(S) INTRAABDOMINAL(ES) CON ORGANO(S) PELVICO(S)</t>
  </si>
  <si>
    <t>S397</t>
  </si>
  <si>
    <t>OTROS TRAUMATISMOS MULTIPLES DEL ABDOMEN, DE LA REGION LUMBOSACRA Y DE LA PELVIS</t>
  </si>
  <si>
    <t>S398</t>
  </si>
  <si>
    <t>OTROS TRAUMATISMOS ESPECIFICADOS DEL ABDOMEN, DE LA REGION LUMBOSACRA Y DE LA PELVIS</t>
  </si>
  <si>
    <t>S399</t>
  </si>
  <si>
    <t>TRAUMATISMO NO ESPECIFICADO DEL ABDOMEN, DE LA REGION LUMBOSACRA Y DE LA PELVIS</t>
  </si>
  <si>
    <t>S400</t>
  </si>
  <si>
    <t>CONTUSION DEL HOMBRO Y DEL BRAZO</t>
  </si>
  <si>
    <t>S407</t>
  </si>
  <si>
    <t>TRAUMATISMOS SUPERFICIALES MULTIPLES DEL HOMBRO Y DEL BRAZO</t>
  </si>
  <si>
    <t>S408</t>
  </si>
  <si>
    <t>OTROS TRAUMATISMOS SUPERFICIALES DEL HOMBRO Y DEL BRAZO</t>
  </si>
  <si>
    <t>S409</t>
  </si>
  <si>
    <t>TRAUMATISMO SUPERFICIAL NO ESPECIFICADO DEL HOMBRO Y DEL BRAZO</t>
  </si>
  <si>
    <t>S410</t>
  </si>
  <si>
    <t>HERIDA DEL HOMBRO</t>
  </si>
  <si>
    <t>S411</t>
  </si>
  <si>
    <t>HERIDA DEL BRAZO</t>
  </si>
  <si>
    <t>S417</t>
  </si>
  <si>
    <t>HERIDAS MULTIPLES DEL HOMBRO Y DEL BRAZO</t>
  </si>
  <si>
    <t>S418</t>
  </si>
  <si>
    <t>HERIDAS DE OTRAS PARTES Y DE LAS NO ESPECIFICADAS DEL HOMBRO Y DEL BRAZO</t>
  </si>
  <si>
    <t>S420</t>
  </si>
  <si>
    <t>FRACTURA DE LA CLAVICULA</t>
  </si>
  <si>
    <t>S421</t>
  </si>
  <si>
    <t>FRACTURA DEL OMOPLATO</t>
  </si>
  <si>
    <t>S422</t>
  </si>
  <si>
    <t>FRACTURA DE LA EPIFISIS SUPERIOR DEL HUMERO</t>
  </si>
  <si>
    <t>S423</t>
  </si>
  <si>
    <t>FRACTURA DE LA DIAFISIS DEL HUMERO</t>
  </si>
  <si>
    <t>S424</t>
  </si>
  <si>
    <t>FRACTURA DE LA EPIFISIS INFERIOR DEL HUMERO</t>
  </si>
  <si>
    <t>S427</t>
  </si>
  <si>
    <t>FRACTURAS MULTIPLES DE LA CLAVICULA, DEL OMOPLATO Y DEL HUMERO</t>
  </si>
  <si>
    <t>S428</t>
  </si>
  <si>
    <t>FRACTURA DE OTRAS PARTES DEL HOMBRO Y DEL BRAZO</t>
  </si>
  <si>
    <t>S429</t>
  </si>
  <si>
    <t>FRACTURA DEL HOMBRO Y DEL BRAZO, PARTE NO ESPECIFICADA</t>
  </si>
  <si>
    <t>LUXACION DE LA ARTICULACION DEL HOMBRO</t>
  </si>
  <si>
    <t>S431</t>
  </si>
  <si>
    <t>LUXACION DE LA ARTICULACION ACROMIOCLAVICULAR</t>
  </si>
  <si>
    <t>S432</t>
  </si>
  <si>
    <t>LUXACION DE LA ARTICULACION ESTERNOCLAVICULAR</t>
  </si>
  <si>
    <t>S433</t>
  </si>
  <si>
    <t>LUXACION DE OTRAS PARTES DE LA CINTURA ESCAPULAR Y DE LAS NO ESPECIFICADAS</t>
  </si>
  <si>
    <t>S434</t>
  </si>
  <si>
    <t>ESGUINCES Y TORCEDURAS DE LA ARTICULACION DEL HOMBRO</t>
  </si>
  <si>
    <t>S435</t>
  </si>
  <si>
    <t>ESGUINCES Y TORCEDURAS DE LA ARTICULACION ACROMIOCLAVICULAR</t>
  </si>
  <si>
    <t>S436</t>
  </si>
  <si>
    <t>ESGUINCES Y TORCEDURAS DE LA ARTICULACION ESTERNOCLAVICULAR</t>
  </si>
  <si>
    <t>S437</t>
  </si>
  <si>
    <t>ESGUINCES Y TORCEDURAS DE OTRAS PARTES Y DE LAS NO ESPECIFICADAS DE LA CINTURA ESCAPULAR</t>
  </si>
  <si>
    <t>S440</t>
  </si>
  <si>
    <t>TRAUMATISMO DEL NERVIO CUBITAL A NIVEL DEL BRAZO</t>
  </si>
  <si>
    <t>S441</t>
  </si>
  <si>
    <t>TRAUMATISMO DEL NERVIO MEDIANO A NIVEL DEL BRAZO</t>
  </si>
  <si>
    <t>S442</t>
  </si>
  <si>
    <t>TRAUMATISMO DEL NERVIO RADIAL A NIVEL DEL BRAZO</t>
  </si>
  <si>
    <t>S443</t>
  </si>
  <si>
    <t>TRAUMATISMO DEL NERVIO AXILAR</t>
  </si>
  <si>
    <t>S444</t>
  </si>
  <si>
    <t>TRAUMATISMO DEL NERVIO MUSCULOCUTANEO</t>
  </si>
  <si>
    <t>S445</t>
  </si>
  <si>
    <t>TRAUMATISMO DEL NERVIO SENSITIVO CUTANEO A NIVEL DEL HOMBRO Y DEL BRAZO</t>
  </si>
  <si>
    <t>S447</t>
  </si>
  <si>
    <t>TRAUMATISMO DEL MULTIPLES NERVIOS A NIVEL DEL HOMBRO Y DEL BRAZO</t>
  </si>
  <si>
    <t>S448</t>
  </si>
  <si>
    <t>TRAUMATISMO DE OTROS NERVIOS A NIVEL DEL HOMBRO Y DEL BRAZO</t>
  </si>
  <si>
    <t>S449</t>
  </si>
  <si>
    <t>TRAUMATISMO DE NERVIO NO ESPECIFICADO A NIVEL DEL HOMBRO Y DEL BRAZO</t>
  </si>
  <si>
    <t>S450</t>
  </si>
  <si>
    <t>TRAUMATISMO DE LA ARTERIA AXILAR</t>
  </si>
  <si>
    <t>S451</t>
  </si>
  <si>
    <t>TRAUMATISMO DE LA ARTERIA BRAQUIAL</t>
  </si>
  <si>
    <t>S452</t>
  </si>
  <si>
    <t>TRAUMATISMO DE LA VENA AXILAR O BRAQUIAL</t>
  </si>
  <si>
    <t>S453</t>
  </si>
  <si>
    <t>TRAUMATISMO DE VENAS SUPERFICIAL A NIVEL DEL HOMBRO Y DEL BRAZO</t>
  </si>
  <si>
    <t>S457</t>
  </si>
  <si>
    <t>TRAUMATISMO DE MULTIPLES VASOS SANGUINEOS A NIVEL DEL HOMBRO Y DEL BRAZO</t>
  </si>
  <si>
    <t>S458</t>
  </si>
  <si>
    <t>TRAUMATISMO DE OTROS VASOS SANGUINEOS A NIVEL DEL HOMBRO Y DEL BRAZO</t>
  </si>
  <si>
    <t>S459</t>
  </si>
  <si>
    <t>TRAUMATISMO DE VASO SANGUINEO NO ESPECIFICADO A NIVEL DEL HOMBRO Y DEL BRAZO</t>
  </si>
  <si>
    <t>S460</t>
  </si>
  <si>
    <t>TRAUMATISMO DE TENDON DEL MANGUITO ROTATORIO DEL HOMBRO</t>
  </si>
  <si>
    <t>S461</t>
  </si>
  <si>
    <t>TRAUMATISMO DE TENDON Y MUSCULO DE LA CABEZA LARGA DEL BICEPS</t>
  </si>
  <si>
    <t>S462</t>
  </si>
  <si>
    <t>TRAUMATISMO DE TENDON Y MUSCULO DE OTRAS PARTES DEL BICEPS</t>
  </si>
  <si>
    <t>S463</t>
  </si>
  <si>
    <t>TRAUMATISMO DE TENDON Y MUSCULO DEL TRICEPS</t>
  </si>
  <si>
    <t>S467</t>
  </si>
  <si>
    <t>TRAUMATISMO DE MULTIPLES TENDONES Y MUSCULOS A NIVEL DEL HOMBRO Y DEL BRAZO</t>
  </si>
  <si>
    <t>S468</t>
  </si>
  <si>
    <t>TRAUMATISMO DE OTROS TENDONES Y MUSCULOS A NIVEL DEL HOMBRO Y DEL BRAZO</t>
  </si>
  <si>
    <t>S469</t>
  </si>
  <si>
    <t>TRAUMATISMO DE TENDON Y MUSCULO NO ESPECIFICADO NIVEL DEL HOMBRO Y DEL BRAZO</t>
  </si>
  <si>
    <t>S47</t>
  </si>
  <si>
    <t>TRAUMATISMO POR APLASTAMIENTO DEL HOMBRO Y DEL BRAZO</t>
  </si>
  <si>
    <t>S480</t>
  </si>
  <si>
    <t>AMPUTACION TRAUMATICA EN LA ARTICULACION DEL HOMBRO Y DEL BRAZO</t>
  </si>
  <si>
    <t>S481</t>
  </si>
  <si>
    <t>AMPUTACION TRAUMATICA A NIVEL ENTRE EL HOMBRO Y EL CODO</t>
  </si>
  <si>
    <t>S489</t>
  </si>
  <si>
    <t>AMPUTACION TRAUMATICA DEL HOMBRO Y DEL BRAZO, NIVEL NO ESPECIFICADO</t>
  </si>
  <si>
    <t>S497</t>
  </si>
  <si>
    <t>TRAUMATISMOS MULTIPLES DEL HOMBRO Y DEL BRAZO</t>
  </si>
  <si>
    <t>S498</t>
  </si>
  <si>
    <t>OTROS TRAUMATISMOS ESPECIFICADOS DEL HOMBRO Y DEL BRAZO</t>
  </si>
  <si>
    <t>S499</t>
  </si>
  <si>
    <t>TRAUMATISMOS NO ESPECIFICADOS DEL HOMBRO Y DEL BRAZO</t>
  </si>
  <si>
    <t>S500</t>
  </si>
  <si>
    <t>CONTUSION DEL CODO</t>
  </si>
  <si>
    <t>S501</t>
  </si>
  <si>
    <t>CONTUSION DE OTRAS PARTES DEL ANTEBRAZO Y DE LAS NO ESPECIFICADAS</t>
  </si>
  <si>
    <t>S507</t>
  </si>
  <si>
    <t>TRAUMATISMOS SUPERFICIALES MULTIPLES DEL ANTEBRAZO</t>
  </si>
  <si>
    <t>S508</t>
  </si>
  <si>
    <t>OTROS TRAUMATISMOS SUPERFICIALES DEL ANTEBRAZO</t>
  </si>
  <si>
    <t>S509</t>
  </si>
  <si>
    <t>TRAUMATISMO SUPERFICIAL DEL ANTEBRAZO, NO ESPECIFICADO</t>
  </si>
  <si>
    <t>S510</t>
  </si>
  <si>
    <t>HERIDA DEL CODO</t>
  </si>
  <si>
    <t>S517</t>
  </si>
  <si>
    <t>HERIDAS MULTIPLES DEL ANTEBRAZO</t>
  </si>
  <si>
    <t>S518</t>
  </si>
  <si>
    <t>HERIDAS DE OTRAS PARTES DEL ANTEBRAZO</t>
  </si>
  <si>
    <t>S519</t>
  </si>
  <si>
    <t>HERIDAS DEL ANTEBRAZO, PARTE NO ESPECIFICADA</t>
  </si>
  <si>
    <t>S520</t>
  </si>
  <si>
    <t>FRACTURA DE LA EPIFISIS SUPERIOR DEL CUBITO</t>
  </si>
  <si>
    <t>S521</t>
  </si>
  <si>
    <t>FRACTURA DE LA EPIFISIS SUPERIOR DEL RADIO</t>
  </si>
  <si>
    <t>S522</t>
  </si>
  <si>
    <t>FRACTURA DE LA DIAFISIS DEL CUBITO</t>
  </si>
  <si>
    <t>S523</t>
  </si>
  <si>
    <t>FRACTURA DE LA DIAFISIS DEL RADIO</t>
  </si>
  <si>
    <t>S524</t>
  </si>
  <si>
    <t>FRACTURA DE LA DIAFISIS DEL CUBITO Y DEL RADIO</t>
  </si>
  <si>
    <t>S525</t>
  </si>
  <si>
    <t>FRACTURA DE LA EPIFISIS INFERIOR DEL RADIO</t>
  </si>
  <si>
    <t>S526</t>
  </si>
  <si>
    <t>FRACTURA DE LA EPIFISIS INFERIOR DEL CUBITO Y DEL RADIO</t>
  </si>
  <si>
    <t>S527</t>
  </si>
  <si>
    <t>FRACTURAS MULTIPLES DEL ANTEBRAZO</t>
  </si>
  <si>
    <t>S528</t>
  </si>
  <si>
    <t>FRACTURA DE OTRAS PARTES DEL ANTEBRAZO</t>
  </si>
  <si>
    <t>S529</t>
  </si>
  <si>
    <t>FRACTURA DEL ANTEBRAZO, PARTE NO ESPECIFICADA</t>
  </si>
  <si>
    <t>S530</t>
  </si>
  <si>
    <t>LUXACION DE LA CABEZA DEL RADIO</t>
  </si>
  <si>
    <t>S531</t>
  </si>
  <si>
    <t>LUXACION DEL CODO, NO ESPECIFICADA</t>
  </si>
  <si>
    <t>S532</t>
  </si>
  <si>
    <t>RUPTURA TRAUMATICA DEL LIGAMENTO LATERAL DEL RADIO</t>
  </si>
  <si>
    <t>S533</t>
  </si>
  <si>
    <t>RUPTURA TRAUMATICA DEL LIGAMENTO LATERAL DEL CUBITO</t>
  </si>
  <si>
    <t>S534</t>
  </si>
  <si>
    <t>ESGUINCES Y TORCEDURAS DEL CODO</t>
  </si>
  <si>
    <t>S540</t>
  </si>
  <si>
    <t>TRAUMATISMO DEL NERVIO CUBITAL A NIVEL DEL ANTEBRAZO</t>
  </si>
  <si>
    <t>S541</t>
  </si>
  <si>
    <t>TRAUMATISMO DEL NERVIO MEDIANO A NIVEL DEL ANTEBRAZO</t>
  </si>
  <si>
    <t>S542</t>
  </si>
  <si>
    <t>TRAUMATISMO DEL NERVIO RADIAL A NIVEL DEL ANTEBRAZO</t>
  </si>
  <si>
    <t>S543</t>
  </si>
  <si>
    <t>TRAUMATISMO DEL NERVIO SENSORIAL CUTANEO A NIVEL DEL ANTEBRAZO</t>
  </si>
  <si>
    <t>S547</t>
  </si>
  <si>
    <t>TRAUMATISMO DEL MULTIPLES NERVIOS A NIVEL DEL ANTEBRAZO</t>
  </si>
  <si>
    <t>S548</t>
  </si>
  <si>
    <t>TRAUMATISMO DE OTROS NERVIOS A NIVEL DEL ANTEBRAZO</t>
  </si>
  <si>
    <t>S549</t>
  </si>
  <si>
    <t>TRAUMATISMO DE NERVIO NO ESPECIFICADO A NIVEL DEL ANTEBRAZO</t>
  </si>
  <si>
    <t>S550</t>
  </si>
  <si>
    <t>TRAUMATISMO DE LA ARTERIA CUBITAL A NIVEL DEL ANTEBRAZO</t>
  </si>
  <si>
    <t>S551</t>
  </si>
  <si>
    <t>TRAUMATISMO DE LA ARTERIA RADIAL A NIVEL DEL ANTEBRAZO</t>
  </si>
  <si>
    <t>S552</t>
  </si>
  <si>
    <t>TRAUMATISMO DE VENA A NIVEL DEL ANTEBRAZO</t>
  </si>
  <si>
    <t>S557</t>
  </si>
  <si>
    <t>TRAUMATISMO DE MULTIPLES VASOS SANGUINEOS A NIVEL DEL ANTEBRAZO</t>
  </si>
  <si>
    <t>S558</t>
  </si>
  <si>
    <t>TRAUMATISMO DE OTROS VASOS SANGUINEOS A NIVEL DEL ANTEBRAZO</t>
  </si>
  <si>
    <t>S559</t>
  </si>
  <si>
    <t>TRAUMATISMO DE VASO SANGUINEO NO ESPECIFICADO A NIVEL DEL ANTEBRAZO</t>
  </si>
  <si>
    <t>S560</t>
  </si>
  <si>
    <t>TRAUMATISMO DEL TENDON Y MUSCULO FLEXOR DEL PULGAR A NIVEL DEL ANTEBRAZO</t>
  </si>
  <si>
    <t>S561</t>
  </si>
  <si>
    <t>TRAUMATISMO DEL TENDON Y MUSCULO FLEXOR DE OTRO(S) DEDO(S) A NIVEL DEL ANTEBRAZO</t>
  </si>
  <si>
    <t>S562</t>
  </si>
  <si>
    <t>TRAUMATISMO DEL OTRO TENDON Y MUSCULO FLEXOR A NIVEL DEL ANTEBRAZO</t>
  </si>
  <si>
    <t>S563</t>
  </si>
  <si>
    <t>TRAUMATISMO DE TENDONES Y MUSCULOS ABDUCTORES Y EXTENSORES DEL PULGAR A NIVEL DEL ANTEBRAZO</t>
  </si>
  <si>
    <t>S564</t>
  </si>
  <si>
    <t>TRAUMATISMO DEL TENDON Y MUSCULO EXTENSOR DE OTRO(S) DEDO(S) A NIVEL DEL ANTEBRAZO</t>
  </si>
  <si>
    <t>S565</t>
  </si>
  <si>
    <t>TRAUMATISMO DE OTRO TENDON Y MUSCULO EXTENSOR A NIVEL DEL ANTEBRAZO</t>
  </si>
  <si>
    <t>S567</t>
  </si>
  <si>
    <t>TRAUMATISMO DE MULTIPLES TENDONES Y MUSCULOS A NIVEL DEL ANTEBRAZO</t>
  </si>
  <si>
    <t>S568</t>
  </si>
  <si>
    <t>TRAUMATISMO DE OTROS TENDONES Y MUSCULOS Y DE LOS NO ESPECIFICADOS, A NIVEL DEL ANTEBRAZO</t>
  </si>
  <si>
    <t>S570</t>
  </si>
  <si>
    <t>TRAUMATISMO POR APLASTAMIENTO DEL CODO</t>
  </si>
  <si>
    <t>S578</t>
  </si>
  <si>
    <t>TRAUMATISMO POR APLASTAMIENTO DE OTRAS PARTES DEL ANTEBRAZO</t>
  </si>
  <si>
    <t>S579</t>
  </si>
  <si>
    <t>TRAUMATISMO POR APLASTAMIENTO DEL ANTEBRAZO, PARTE NO ESPECIFICADA</t>
  </si>
  <si>
    <t>S580</t>
  </si>
  <si>
    <t>AMPUTACION TRAUMATICA A NIVEL DEL CODO</t>
  </si>
  <si>
    <t>S581</t>
  </si>
  <si>
    <t>AMPUTACION TRAUMATICA A NIVEL ENTRE EL CODO Y LA MUÑECA</t>
  </si>
  <si>
    <t>S589</t>
  </si>
  <si>
    <t>AMPUTACION TRAUMATICA DEL ANTEBRAZO, NIVEL NO ESPECIFICADO</t>
  </si>
  <si>
    <t>S597</t>
  </si>
  <si>
    <t>TRAUMATISMOS MULTIPLES DEL ANTEBRAZO</t>
  </si>
  <si>
    <t>S598</t>
  </si>
  <si>
    <t>OTROS TRAUMATISMOS ESPECIFICADOS DEL ANTEBRAZO</t>
  </si>
  <si>
    <t>S599</t>
  </si>
  <si>
    <t>TRAUMATISMOS NO ESPECIFICADOS DEL ANTEBRAZO</t>
  </si>
  <si>
    <t>S600</t>
  </si>
  <si>
    <t>CONTUSION DE DEDO(S) DE LA MANO, SIN DAÑO DE LA(S) UÑA(S)</t>
  </si>
  <si>
    <t>S601</t>
  </si>
  <si>
    <t>CONTUSION DE DEDO(S) DE LA MANO, CON DAÑO DE LA(S) UÑA(S)</t>
  </si>
  <si>
    <t>CONTUSION DE OTRAS PARTES DE LA MUÑECA Y DE LA MANO</t>
  </si>
  <si>
    <t>S607</t>
  </si>
  <si>
    <t>TRAUMATISMOS SUPERFICIALES MULTIPLES DE LA MUÑECA Y DE LA MANO</t>
  </si>
  <si>
    <t>S608</t>
  </si>
  <si>
    <t>OTROS TRAUMATISMOS SUPERFICIALES DE LA MUÑECA Y DE LA MANO</t>
  </si>
  <si>
    <t>S609</t>
  </si>
  <si>
    <t>TRAUMATISMO SUPERFICIAL DE LA MUÑECA Y DE LA MANO, NO ESPECIFICADO</t>
  </si>
  <si>
    <t>S610</t>
  </si>
  <si>
    <t>HERIDA DE DEDO(S) DE LA MANO, SIN DAÑO DE LA(S) UÑA(S)</t>
  </si>
  <si>
    <t>S611</t>
  </si>
  <si>
    <t>HERIDA DE DEDO(S) DE LA MANO, CON DAÑO DE LA(S) UÑA(S)</t>
  </si>
  <si>
    <t>S617</t>
  </si>
  <si>
    <t>HERIDAS MULTIPLES DE LA MUÑECA Y DE LA MANO</t>
  </si>
  <si>
    <t>S618</t>
  </si>
  <si>
    <t>HERIDAS DE OTRAS PARTES DE LA MUÑECA Y DE LA MANO</t>
  </si>
  <si>
    <t>S619</t>
  </si>
  <si>
    <t>HERIDA DE LA MUÑECA Y DE LA MANO, PARTE NO ESPECIFICADA</t>
  </si>
  <si>
    <t>S620</t>
  </si>
  <si>
    <t>FRACTURA DEL HUESO ESCAFOIDES [NAVICULAR] DE LA MANO</t>
  </si>
  <si>
    <t>S621</t>
  </si>
  <si>
    <t>FRACTURA DE OTRO(S) HUESO(S) DEL CARPO</t>
  </si>
  <si>
    <t>S622</t>
  </si>
  <si>
    <t>FRACTURA DEL PRIMER METACARPIANO</t>
  </si>
  <si>
    <t>S623</t>
  </si>
  <si>
    <t>FRACTURA DE OTROS HUESOS METACARPIANOS</t>
  </si>
  <si>
    <t>S624</t>
  </si>
  <si>
    <t>FRACTURAS MULTIPLES DE HUESOS METACARPIANOS</t>
  </si>
  <si>
    <t>S625</t>
  </si>
  <si>
    <t>FRACTURA DEL PULGAR</t>
  </si>
  <si>
    <t>S626</t>
  </si>
  <si>
    <t>FRACTURA DE OTRO DEDO DE LA MANO</t>
  </si>
  <si>
    <t>S627</t>
  </si>
  <si>
    <t>FRACTURAS MULTIPLES DE LOS DEDOS DE LA MANO</t>
  </si>
  <si>
    <t>S628</t>
  </si>
  <si>
    <t>FRACTURA DE OTRAS PARTES Y DE LAS NO ESPECIFICADAS DE LA MUÑECA Y DE LA MANO</t>
  </si>
  <si>
    <t>S630</t>
  </si>
  <si>
    <t>LUXACION DE LA MUÑECA</t>
  </si>
  <si>
    <t>S631</t>
  </si>
  <si>
    <t>LUXACION DE DEDOS DE LA MANO</t>
  </si>
  <si>
    <t>S632</t>
  </si>
  <si>
    <t>LUXACIONES MULTIPLES DE DEDOS DE LA MANO</t>
  </si>
  <si>
    <t>S633</t>
  </si>
  <si>
    <t>RUPTURA TRAUMATICA DE LIGAMENTOS DE LA MUÑECA Y DEL CARPO</t>
  </si>
  <si>
    <t>S634</t>
  </si>
  <si>
    <t>RUPTURA TRAUMATICA DE LIGAMENTOS DEL DEDO DE LA MANO EN LA(S) ARTICULACION(ES) METACARPOFALANGICA E INTERFALANGICA</t>
  </si>
  <si>
    <t>S635</t>
  </si>
  <si>
    <t>ESGUINCES Y TORCEDURAS DE LA MUÑECA</t>
  </si>
  <si>
    <t>S636</t>
  </si>
  <si>
    <t>ESGUINCES Y TORCEDURAS DE DEDO(S) DE LA MANO</t>
  </si>
  <si>
    <t>S637</t>
  </si>
  <si>
    <t>ESGUINCES Y TORCEDURAS DE OTRAS PARTES Y DE LAS NO ESPECIFICADAS DE LA MUÑECA Y DE LA MANO</t>
  </si>
  <si>
    <t>S640</t>
  </si>
  <si>
    <t>TRAUMATISMO DEL NERVIO CUBITAL A NIVEL DE LA MUÑECA Y DE LA MANO</t>
  </si>
  <si>
    <t>S641</t>
  </si>
  <si>
    <t>TRAUMATISMO DEL NERVIO MEDIANO A NIVEL DE LA MUÑECA Y DE LA MANO</t>
  </si>
  <si>
    <t>S642</t>
  </si>
  <si>
    <t>TRAUMATISMO DEL NERVIO RADIAL A NIVEL DE LA MUÑECA Y DE LA MANO</t>
  </si>
  <si>
    <t>S643</t>
  </si>
  <si>
    <t>TRAUMATISMO DEL NERVIO DIGITAL DEL PULGAR</t>
  </si>
  <si>
    <t>S644</t>
  </si>
  <si>
    <t>TRAUMATISMO DEL NERVIO DIGITAL DE OTRO DEDO</t>
  </si>
  <si>
    <t>S647</t>
  </si>
  <si>
    <t>TRAUMATISMO DE MULTIPLES NERVIOS A NIVEL DE LA MUÑECA Y DE LA MANO</t>
  </si>
  <si>
    <t>S648</t>
  </si>
  <si>
    <t>TRAUMATISMO DE OTROS NERVIOS A NIVEL DE LA MUÑECA Y DE LA MANO</t>
  </si>
  <si>
    <t>S649</t>
  </si>
  <si>
    <t>TRAUMATISMO DE NERVIO NO ESPECIFICADO A NIVEL DE LA MUÑECA Y DE LA MANO</t>
  </si>
  <si>
    <t>S650</t>
  </si>
  <si>
    <t>TRAUMATISMO DE LA ARTERIA CUBITAL A NIVEL DE LA MUÑECA Y DE LA MANO</t>
  </si>
  <si>
    <t>S651</t>
  </si>
  <si>
    <t>TRAUMATISMO DE LA ARTERIA RADIAL A NIVEL DE LA MUÑECA Y DE LA MANO</t>
  </si>
  <si>
    <t>S652</t>
  </si>
  <si>
    <t>TRAUMATISMO DEL ARCO PALMAR SUPERFICIAL</t>
  </si>
  <si>
    <t>S653</t>
  </si>
  <si>
    <t>TRAUMATISMO DEL ARCO PALMAR PROFUNDO</t>
  </si>
  <si>
    <t>S654</t>
  </si>
  <si>
    <t>TRAUMATISMO DE VASO(S) SANGUINEO(S) DEL PULGAR</t>
  </si>
  <si>
    <t>S655</t>
  </si>
  <si>
    <t>TRAUMATISMO DE VASO(S) SANGUINEO(S) DE OTRO DEDO</t>
  </si>
  <si>
    <t>S657</t>
  </si>
  <si>
    <t>TRAUMATISMO DE MULTIPLES VASOS SANGUINEOS A NIVEL DE LA MUÑECA Y DE LA MANO</t>
  </si>
  <si>
    <t>S658</t>
  </si>
  <si>
    <t>TRAUMATISMO DE OTROS VASOS SANGUINEOS A NIVEL DE LA MUÑECA Y DE LA MANO</t>
  </si>
  <si>
    <t>S659</t>
  </si>
  <si>
    <t>TRAUMATISMO DE VASO SANGUINEO NO ESPECIFICADO A NIVEL DE LA MUÑECA Y DE LA MANO</t>
  </si>
  <si>
    <t>S660</t>
  </si>
  <si>
    <t>TRAUMATISMO DEL TENDON Y MUSCULO FLEXOR LARGO DEL PULGAR A NIVEL DE LA MUÑECA Y DE LA MANO</t>
  </si>
  <si>
    <t>S661</t>
  </si>
  <si>
    <t>TRAUMATISMO DEL TENDON Y MUSCULO FLEXOR DE OTRO DEDO A NIVEL DE LA MUÑECA Y DE LA MANO</t>
  </si>
  <si>
    <t>S662</t>
  </si>
  <si>
    <t>TRAUMATISMO DEL TENDON Y MUSCULO EXTENSOR DEL PULGAR A NIVEL DE LA MUÑECA Y DE LA MANO</t>
  </si>
  <si>
    <t>S663</t>
  </si>
  <si>
    <t>TRAUMATISMO DEL TENDON Y MUSCULO EXTENSOR DE OTRO(S) DEDO(S) A NIVEL DE LA MUÑECA Y DE LA MANO</t>
  </si>
  <si>
    <t>S664</t>
  </si>
  <si>
    <t>TRAUMATISMO DEL MUSCULO Y TENDON INTRINSECO DEL PULGAR A NIVEL DE LA MUÑECA Y DE LA MANO</t>
  </si>
  <si>
    <t>S665</t>
  </si>
  <si>
    <t>TRAUMATISMO DEL MUSCULO Y TENDON INTRINSECO DE OTRO(S) DEDO(S) A NIVEL DE LA MUÑECA Y DE LA MANO</t>
  </si>
  <si>
    <t>S666</t>
  </si>
  <si>
    <t>TRAUMATISMO DE MULTIPLES TENDONES Y MUSCULOS FLEXORES A NIVEL DE LA MUÑECA Y DE LA MANO</t>
  </si>
  <si>
    <t>S667</t>
  </si>
  <si>
    <t>TRAUMATISMO DE MULTIPLES TENDONES Y MUSCULOS EXTENSORES A NIVEL DE LA MUÑECA Y DE LA MANO</t>
  </si>
  <si>
    <t>S668</t>
  </si>
  <si>
    <t>TRAUMATISMO DE OTROS TENDONES Y MUSCULOS A NIVEL DE LA MUÑECA Y DE LA MANO</t>
  </si>
  <si>
    <t>S669</t>
  </si>
  <si>
    <t>TRAUMATISMO DE TENDON Y MUSCULO NO ESPECIFICADO, A NIVEL DE LA MUÑECA Y DE LA MANO</t>
  </si>
  <si>
    <t>S670</t>
  </si>
  <si>
    <t>TRAUMATISMO POR APLASTAMIENTO DEL PULGAR Y OTRO(S) DEDO(S)</t>
  </si>
  <si>
    <t>S678</t>
  </si>
  <si>
    <t>TRAUMATISMO POR APLASTAMIENTO DE OTRAS PARTES Y DE LAS NO ESPECIFICADAS DE LA MUÑECA Y DE LA MANO</t>
  </si>
  <si>
    <t>S680</t>
  </si>
  <si>
    <t>AMPUTACION TRAUMATICA DEL PULGAR (COMPLETA) (PARCIAL)</t>
  </si>
  <si>
    <t>S681</t>
  </si>
  <si>
    <t>AMPUTACION TRAUMATICA DE OTRO DEDO UNICO (COMPLETA) (PARCIAL)</t>
  </si>
  <si>
    <t>S682</t>
  </si>
  <si>
    <t>AMPUTACION TRAUMATICA DE DOS O MAS DEDOS SOLAMENTE (COMPLETA) (PARCIAL)</t>
  </si>
  <si>
    <t>S683</t>
  </si>
  <si>
    <t>AMPUTACION TRAUMATICA COMBINADA (DE PARTE) DE DEDO(S) CON OTRAS PARTES DE LA MUÑECA Y DE LA MANO</t>
  </si>
  <si>
    <t>S684</t>
  </si>
  <si>
    <t>AMPUTACION TRAUMATICA DE LA MANO A NIVEL DE LA MUÑECA</t>
  </si>
  <si>
    <t>S688</t>
  </si>
  <si>
    <t>AMPUTACION TRAUMATICA DE OTRAS PARTES DE LA MUÑECA Y DE LA MANO</t>
  </si>
  <si>
    <t>S689</t>
  </si>
  <si>
    <t>AMPUTACION TRAUMATICA DE LA MUÑECA Y DE LA MANO, NIVEL NO ESPECIFICADO</t>
  </si>
  <si>
    <t>S697</t>
  </si>
  <si>
    <t>TRAUMATISMOS MULTIPLES DE LA MUÑECA Y DE LA MANO</t>
  </si>
  <si>
    <t>S698</t>
  </si>
  <si>
    <t>OTROS TRAUMATISMOS ESPECIFICADOS DE LA MUÑECA Y DE LA MANO</t>
  </si>
  <si>
    <t>TRAUMATISMO NO ESPECIFICADO DE LA MUÑECA Y DE LA MANO</t>
  </si>
  <si>
    <t>CONTUSION DE LA CADERA</t>
  </si>
  <si>
    <t>S701</t>
  </si>
  <si>
    <t>CONTUSION DEL MUSLO</t>
  </si>
  <si>
    <t>S707</t>
  </si>
  <si>
    <t>TRAUMATISMOS SUPERFICIALES MULTIPLES DE LA CADERA Y DEL MUSLO</t>
  </si>
  <si>
    <t>S708</t>
  </si>
  <si>
    <t>OTROS TRAUMATISMOS SUPERFICIALES DE LA CADERA Y DEL MUSLO</t>
  </si>
  <si>
    <t>S709</t>
  </si>
  <si>
    <t>TRAUMATISMO SUPERFICIAL DE LA CADERA Y DEL MUSLO, NO ESPECIFICADO</t>
  </si>
  <si>
    <t>S710</t>
  </si>
  <si>
    <t>HERIDA DE LA CADERA</t>
  </si>
  <si>
    <t>S711</t>
  </si>
  <si>
    <t>HERIDA DEL MUSLO</t>
  </si>
  <si>
    <t>S717</t>
  </si>
  <si>
    <t>HERIDAS MULTIPLES DE LA CADERA Y DEL MUSLO</t>
  </si>
  <si>
    <t>S718</t>
  </si>
  <si>
    <t>HERIDAS DE OTRAS PARTES Y DE LAS NO ESPECIFICADAS DE LA CINTURA PELVICA</t>
  </si>
  <si>
    <t>S720</t>
  </si>
  <si>
    <t>FRACTURA DEL CUELLO DEL FEMUR</t>
  </si>
  <si>
    <t>S721</t>
  </si>
  <si>
    <t>FRACTURA PERTROCANTERIANA</t>
  </si>
  <si>
    <t>S722</t>
  </si>
  <si>
    <t>FRACTURA SUBTROCANTERIANA</t>
  </si>
  <si>
    <t>S723</t>
  </si>
  <si>
    <t>FRACTURA DE LA DIAFISIS DEL FEMUR</t>
  </si>
  <si>
    <t>S724</t>
  </si>
  <si>
    <t>FRACTURA DE LA EPIFISIS INFERIOR DEL FEMUR</t>
  </si>
  <si>
    <t>S727</t>
  </si>
  <si>
    <t>FRACTURAS MULTIPLES DEL FEMUR</t>
  </si>
  <si>
    <t>S728</t>
  </si>
  <si>
    <t>FRACTURA DE OTRAS PARTES DEL FEMUR</t>
  </si>
  <si>
    <t>S730</t>
  </si>
  <si>
    <t>LUXACION DE CADERA</t>
  </si>
  <si>
    <t>S731</t>
  </si>
  <si>
    <t>ESGUINCES Y TORCEDURAS DE LA CADERA</t>
  </si>
  <si>
    <t>S740</t>
  </si>
  <si>
    <t>TRAUMATISMO DEL NERVIO CIATICO A NIVEL DE LA CADERA Y DEL MUSLO</t>
  </si>
  <si>
    <t>S741</t>
  </si>
  <si>
    <t>TRAUMATISMO DEL NERVIO FEMOROCUTANEO A NIVEL DE LA CADERA Y DEL MUSLO</t>
  </si>
  <si>
    <t>S742</t>
  </si>
  <si>
    <t>TRAUMATISMO DEL NERVIO SENSORIAL CUTANEO A NIVEL DE LA CADERA Y DEL MUSLO</t>
  </si>
  <si>
    <t>S747</t>
  </si>
  <si>
    <t>TRAUMATISMO DE NERVIOS MULTIPLES A NIVEL DE LA CADERA Y DEL MUSLO</t>
  </si>
  <si>
    <t>S748</t>
  </si>
  <si>
    <t>TRAUMATISMO DE OTROS NERVIOS A NIVEL DE LA CADERA Y DEL MUSLO</t>
  </si>
  <si>
    <t>S749</t>
  </si>
  <si>
    <t>TRAUMATISMO DE NERVIO NO ESPECIFICADO A NIVEL DE LA CADERA Y DEL MUSLO</t>
  </si>
  <si>
    <t>S750</t>
  </si>
  <si>
    <t>TRAUMATISMO DE LA ARTERIA FEMORAL</t>
  </si>
  <si>
    <t>S751</t>
  </si>
  <si>
    <t>TRAUMATISMO DE LA VENA FEMORAL A NIVEL DE LA CADERA Y DEL MUSLO</t>
  </si>
  <si>
    <t>S752</t>
  </si>
  <si>
    <t>TRAUMATISMO DE LA GRAN VENA SAFENA A NIVEL DE LA CADERA Y DEL MUSLO</t>
  </si>
  <si>
    <t>S757</t>
  </si>
  <si>
    <t>TRAUMATISMO DE MULTIPLES VASOS SANGUINEOS A NIVEL DE LA CADERA Y DEL MUSLO</t>
  </si>
  <si>
    <t>S758</t>
  </si>
  <si>
    <t>TRAUMATISMO DE OTROS VASOS SANGUINEOS A NIVEL DE LA CADERA Y DEL MUSLO</t>
  </si>
  <si>
    <t>S759</t>
  </si>
  <si>
    <t>TRAUMATISMO DE VASO SANGUINEO NO ESPECIFICADO A NIVEL DE LA CADERA Y DEL MUSLO</t>
  </si>
  <si>
    <t>S760</t>
  </si>
  <si>
    <t>TRAUMATISMO DEL TENDON Y MUSCULO DE LA CADERA</t>
  </si>
  <si>
    <t>S761</t>
  </si>
  <si>
    <t>TRAUMATISMO DEL TENDON Y MUSCULO CUADRICEPS</t>
  </si>
  <si>
    <t>S762</t>
  </si>
  <si>
    <t>TRAUMATISMO DEL TENDON Y MUSCULO ADUCTOR MAYOR DEL MUSLO</t>
  </si>
  <si>
    <t>S763</t>
  </si>
  <si>
    <t>TRAUMATISMO DEL TENDON Y MUSCULO DEL GRUPO MUSCULAR POSTERIOR A NIVEL DEL MUSLO</t>
  </si>
  <si>
    <t>S764</t>
  </si>
  <si>
    <t>TRAUMATISMO DE OTROS TENDONES Y MUSCULOS Y LOS NO ESPECIFICADOS A NIVEL DEL MUSLO</t>
  </si>
  <si>
    <t>S767</t>
  </si>
  <si>
    <t>TRAUMATISMO DE MULTIPLES TENDONES Y MUSCULOS Y LOS NO ESPECIFICADOS A NIVEL DE LA CADERA Y DEL MUSLO</t>
  </si>
  <si>
    <t>S770</t>
  </si>
  <si>
    <t>TRAUMATISMO POR APLASTAMIENTO DE LA CADERA</t>
  </si>
  <si>
    <t>S771</t>
  </si>
  <si>
    <t>TRAUMATISMO POR APLASTAMIENTO DEL MUSLO</t>
  </si>
  <si>
    <t>S772</t>
  </si>
  <si>
    <t>TRAUMATISMO POR APLASTAMIENTO DE LA CADERA CON EL MUSLO</t>
  </si>
  <si>
    <t>S780</t>
  </si>
  <si>
    <t>AMPUTACION TRAUMATICA DE LA ARTICULACION DE LA CADERA</t>
  </si>
  <si>
    <t>S781</t>
  </si>
  <si>
    <t>AMPUTACION TRAUMATICA EN ALGUN NIVEL ENTRE LA CADERA Y LA RODILLA</t>
  </si>
  <si>
    <t>S789</t>
  </si>
  <si>
    <t>AMPUTACION TRAUMATICA DE CADERA Y MUSLO, NIVEL NO ESPECIFICADO</t>
  </si>
  <si>
    <t>S797</t>
  </si>
  <si>
    <t>TRAUMATISMOS MULTIPLES DE LA CADERA Y DEL MUSLO</t>
  </si>
  <si>
    <t>S798</t>
  </si>
  <si>
    <t>OTROS TRAUMATISMOS ESPECIFICADOS DE LA CADERA Y DEL MUSLO</t>
  </si>
  <si>
    <t>S799</t>
  </si>
  <si>
    <t>TRAUMATISMO NO ESPECIFICADO DE LA CADERA Y DEL MUSLO</t>
  </si>
  <si>
    <t>CONTUSION DE LA RODILLA</t>
  </si>
  <si>
    <t>S801</t>
  </si>
  <si>
    <t>CONTUSION DE OTRAS PARTES Y LAS NO ESPECIFICADAS DE LA PIERNA</t>
  </si>
  <si>
    <t>S807</t>
  </si>
  <si>
    <t>TRAUMATISMOS SUPERFICIALES MULTIPLES DE LA PIERNA</t>
  </si>
  <si>
    <t>S808</t>
  </si>
  <si>
    <t>OTROS TRAUMATISMOS SUPERFICIALES DE LA PIERNA</t>
  </si>
  <si>
    <t>S809</t>
  </si>
  <si>
    <t>TRAUMATISMO SUPERFICIAL DE LA PIERNA, NO ESPECIFICADO</t>
  </si>
  <si>
    <t>S810</t>
  </si>
  <si>
    <t>HERIDA DE LA RODILLA</t>
  </si>
  <si>
    <t>S817</t>
  </si>
  <si>
    <t>HERIDAS MULTIPLES DE LA PIERNA</t>
  </si>
  <si>
    <t>S818</t>
  </si>
  <si>
    <t>HERIDA DE OTRAS PARTES DE LA PIERNA</t>
  </si>
  <si>
    <t>S819</t>
  </si>
  <si>
    <t>HERIDA DE LA PIERNA, PARTE NO ESPECIFICADA</t>
  </si>
  <si>
    <t>S820</t>
  </si>
  <si>
    <t>FRACTURA DE LA ROTULA</t>
  </si>
  <si>
    <t>S821</t>
  </si>
  <si>
    <t>FRACTURA DE LA EPIFISIS SUPERIOR DE LA TIBIA</t>
  </si>
  <si>
    <t>S822</t>
  </si>
  <si>
    <t>FRACTURA DE LA DIAFISIS DE LA TIBIA</t>
  </si>
  <si>
    <t>S823</t>
  </si>
  <si>
    <t>FRACTURA DE LA EPIFISIS INFERIOR DE LA TIBIA</t>
  </si>
  <si>
    <t>S824</t>
  </si>
  <si>
    <t>FRACTURA DEL PERONE SOLAMENTE</t>
  </si>
  <si>
    <t>S825</t>
  </si>
  <si>
    <t>FRACTURA DEL MALEOLO INTERNO</t>
  </si>
  <si>
    <t>S826</t>
  </si>
  <si>
    <t>FRACTURA DEL MALEOLO EXTERNO</t>
  </si>
  <si>
    <t>S827</t>
  </si>
  <si>
    <t>FRACTURAS MULTIPLES DE LA PIERNA</t>
  </si>
  <si>
    <t>S828</t>
  </si>
  <si>
    <t>FRACTURA DE OTRAS PARTES DE LA PIERNA</t>
  </si>
  <si>
    <t>S829</t>
  </si>
  <si>
    <t>FRACTURA DE LA PIERNA, PARTE NO ESPECIFICADA</t>
  </si>
  <si>
    <t>S830</t>
  </si>
  <si>
    <t>LUXACION DE LA ROTULA</t>
  </si>
  <si>
    <t>S831</t>
  </si>
  <si>
    <t>LUXACION DE LA RODILLA</t>
  </si>
  <si>
    <t>S832</t>
  </si>
  <si>
    <t>DESGARRO DE MENISCOS, PRESENTE</t>
  </si>
  <si>
    <t>S833</t>
  </si>
  <si>
    <t>DESGARRO DEL CARTILAGO ARTICULAR DE LA RODILLA, PRESENTE</t>
  </si>
  <si>
    <t>S834</t>
  </si>
  <si>
    <t>ESGUINCES Y TORCEDURAS QUE COMPROMETEN LOS LIGAMENTOS LATERALES (EXTERNO) (INTERNO) DE LA RODILLA</t>
  </si>
  <si>
    <t>S835</t>
  </si>
  <si>
    <t>ESGUINCES Y TORCEDURAS QUE COMPROMETEN EL LIGAMENTO CRUZADO (ANTERIOR) (POSTERIOR) DE LA RODILLA</t>
  </si>
  <si>
    <t>S836</t>
  </si>
  <si>
    <t>ESGUINCES Y TORCEDURAS DE OTRAS PARTES Y LAS NO ESPECIFICADAS DE LA RODILLA</t>
  </si>
  <si>
    <t>S837</t>
  </si>
  <si>
    <t>TRAUMATISMO DE ESTRUCTURAS MULTIPLES DE LA RODILLA</t>
  </si>
  <si>
    <t>S840</t>
  </si>
  <si>
    <t>TRAUMATISMO DEL NERVIO TIBIAL A NIVEL DE LA PIERNA</t>
  </si>
  <si>
    <t>S841</t>
  </si>
  <si>
    <t>TRAUMATISMO DEL NERVIO PERONEO A NIVEL DE LA PIERNA</t>
  </si>
  <si>
    <t>S842</t>
  </si>
  <si>
    <t>TRAUMATISMO DEL NERVIO SENSORIAL CUTANEO A NIVEL DE LA PIERNA</t>
  </si>
  <si>
    <t>S847</t>
  </si>
  <si>
    <t>TRAUMATISMO DE NERVIOS MULTIPLES A NIVEL DE LA PIERNA</t>
  </si>
  <si>
    <t>S848</t>
  </si>
  <si>
    <t>TRAUMATISMO DE OTROS NERVIOS A NIVEL DE LA PIERNA</t>
  </si>
  <si>
    <t>S849</t>
  </si>
  <si>
    <t>TRAUMATISMO DE NERVIO NO ESPECIFICADO A NIVEL DE LA PIERNA</t>
  </si>
  <si>
    <t>S850</t>
  </si>
  <si>
    <t>TRAUMATISMO DE LA ARTERIA POPLITEA</t>
  </si>
  <si>
    <t>S851</t>
  </si>
  <si>
    <t>TRAUMATISMO DE LA ARTERIA TIBIAL (ANTERIOR) (POSTERIOR)</t>
  </si>
  <si>
    <t>S852</t>
  </si>
  <si>
    <t>TRAUMATISMO DE LA ARTERIA PERONEA</t>
  </si>
  <si>
    <t>S853</t>
  </si>
  <si>
    <t>TRAUMATISMO DE LA GRAN VENA SAFENA A NIVEL DE LA PIERNA</t>
  </si>
  <si>
    <t>S854</t>
  </si>
  <si>
    <t>TRAUMATISMO DE LA VENA SAFENA EXTERNA NIVEL DE LA PIERNA</t>
  </si>
  <si>
    <t>S855</t>
  </si>
  <si>
    <t>TRAUMATISMO DE LA VENA POPLITEA</t>
  </si>
  <si>
    <t>S857</t>
  </si>
  <si>
    <t>TRAUMATISMO DE VASOS SANGUINEOS MULTIPLES A NIVEL DE LA PIERNA</t>
  </si>
  <si>
    <t>S858</t>
  </si>
  <si>
    <t>TRAUMATISMO DE OTROS VASOS SANGUINEOS A NIVEL DE LA PIERNA</t>
  </si>
  <si>
    <t>S859</t>
  </si>
  <si>
    <t>TRAUMATISMO DE VASO SANGUINEO NO ESPECIFICADO A NIVEL DE LA PIERNA</t>
  </si>
  <si>
    <t>S860</t>
  </si>
  <si>
    <t>TRAUMATISMO DEL TENDON DE AQUILES</t>
  </si>
  <si>
    <t>S861</t>
  </si>
  <si>
    <t>TRAUMATISMO DE OTRO TENDON(ES) Y MUSCULO(S) DEL GRUPO MUSCULAR POSTERIOR A NIVEL DE LA PIERNA</t>
  </si>
  <si>
    <t>S862</t>
  </si>
  <si>
    <t>TRAUMATISMO DEL TENDON(ES) Y MUSCULO(S) DEL GRUPO MUSCULAR ANTERIOR A NIVEL DE LA PIERNA</t>
  </si>
  <si>
    <t>S863</t>
  </si>
  <si>
    <t>TRAUMATISMO DEL TENDON(ES) Y MUSCULO(S) DEL GRUPO MUSCULAR PERONEO A NIVEL DE LA PIERNA</t>
  </si>
  <si>
    <t>S867</t>
  </si>
  <si>
    <t>TRAUMATISMO DE MULTIPLES TENDONES Y MUSCULOS A NIVEL DE LA PIERNA</t>
  </si>
  <si>
    <t>S868</t>
  </si>
  <si>
    <t>TRAUMATISMO DE OTROS TENDONES Y MUSCULOS A NIVEL DE LA PIERNA</t>
  </si>
  <si>
    <t>S869</t>
  </si>
  <si>
    <t>TRAUMATISMO DE TENDON Y MUSCULO NO ESPECIFICADOS A NIVEL DE LA PIERNA</t>
  </si>
  <si>
    <t>S870</t>
  </si>
  <si>
    <t>TRAUMATISMO POR APLASTAMIENTO DE LA RODILLA</t>
  </si>
  <si>
    <t>S878</t>
  </si>
  <si>
    <t>TRAUMATISMO POR APLASTAMIENTO DE OTRAS PARTES Y DE LAS NO ESPECIFICADAS DE LA PIERNA</t>
  </si>
  <si>
    <t>S880</t>
  </si>
  <si>
    <t>AMPUTACION TRAUMATICA A NIVEL DE LA RODILLA</t>
  </si>
  <si>
    <t>S881</t>
  </si>
  <si>
    <t>AMPUTACION TRAUMATICA EN ALGUN NIVEL ENTRE LA RODILLA Y EL TOBILLO</t>
  </si>
  <si>
    <t>S889</t>
  </si>
  <si>
    <t>AMPUTACION TRAUMATICA DE LA PIERNA, NIVEL NO ESPECIFICADO</t>
  </si>
  <si>
    <t>S897</t>
  </si>
  <si>
    <t>TRAUMATISMOS MULTIPLES DE LA PIERNA</t>
  </si>
  <si>
    <t>S898</t>
  </si>
  <si>
    <t>OTROS TRAUMATISMOS DE LA PIERNA, ESPECIFICADOS</t>
  </si>
  <si>
    <t>S899</t>
  </si>
  <si>
    <t>TRAUMATISMO DE LA PIERNA, NO ESPECIFICADO</t>
  </si>
  <si>
    <t>S900</t>
  </si>
  <si>
    <t>CONTUSION DEL TOBILLO</t>
  </si>
  <si>
    <t>CONTUSION DE DEDO(S) DEL PIE, SIN DAÑO DE LA(S) UÑA(S)</t>
  </si>
  <si>
    <t>S902</t>
  </si>
  <si>
    <t>CONTUSION DE DEDO(S) DEL PIE, CON DAÑO DE LA(S) UÑA(S)</t>
  </si>
  <si>
    <t>S903</t>
  </si>
  <si>
    <t>CONTUSION DE OTRAS PARTES Y DE LAS NO ESPECIFICADAS DEL PIE</t>
  </si>
  <si>
    <t>S907</t>
  </si>
  <si>
    <t>TRAUMATISMOS SUPERFICIALES MULTIPLES DEL PIE Y DEL TOBILLO</t>
  </si>
  <si>
    <t>S908</t>
  </si>
  <si>
    <t>OTROS TRAUMATISMOS SUPERFICIALES DEL PIE Y DEL TOBILLO</t>
  </si>
  <si>
    <t>S909</t>
  </si>
  <si>
    <t>TRAUMATISMO SUPERFICIAL DEL PIE Y DEL TOBILLO, NO ESPECIFICADO</t>
  </si>
  <si>
    <t>S910</t>
  </si>
  <si>
    <t>HERIDA DEL TOBILLO</t>
  </si>
  <si>
    <t>S911</t>
  </si>
  <si>
    <t>HERIDA DE DEDO(S) DEL PIE SIN DAÑO DE LA(S) UÑA(S)</t>
  </si>
  <si>
    <t>S912</t>
  </si>
  <si>
    <t>HERIDA DE DEDO(S) DEL PIE CON DAÑO DE LA(S) UÑA(S)</t>
  </si>
  <si>
    <t>S913</t>
  </si>
  <si>
    <t>HERIDAS DE OTRAS PARTES DEL PIE</t>
  </si>
  <si>
    <t>S917</t>
  </si>
  <si>
    <t>HERIDAS MULTIPLES DEL TOBILLO Y DEL PIE</t>
  </si>
  <si>
    <t>S920</t>
  </si>
  <si>
    <t>FRACTURA DEL CALCANEO</t>
  </si>
  <si>
    <t>S921</t>
  </si>
  <si>
    <t>FRACTURA DEL ASTRAGALO</t>
  </si>
  <si>
    <t>S922</t>
  </si>
  <si>
    <t>FRACTURA DE OTRO(S) HUESO(S) DEL TARSO</t>
  </si>
  <si>
    <t>S923</t>
  </si>
  <si>
    <t>FRACTURA DE HUESO DEL METATARSO</t>
  </si>
  <si>
    <t>S924</t>
  </si>
  <si>
    <t>FRACTURA DE LOS HUESOS DEL DEDO GORDO DEL PIE</t>
  </si>
  <si>
    <t>S925</t>
  </si>
  <si>
    <t>FRACTURA DE LOS HUESOS DE OTRO(S) DEDO(S) DEL PIE</t>
  </si>
  <si>
    <t>S927</t>
  </si>
  <si>
    <t>FRACTURAS MULTIPLES DEL PIE</t>
  </si>
  <si>
    <t>S929</t>
  </si>
  <si>
    <t>FRACTURA DEL PIE, NO ESPECIFICADA</t>
  </si>
  <si>
    <t>S930</t>
  </si>
  <si>
    <t>LUXACION DE LA ARTICULACION DEL TOBILLO</t>
  </si>
  <si>
    <t>S931</t>
  </si>
  <si>
    <t>LUXACION DE DEDO(S) DEL PIE</t>
  </si>
  <si>
    <t>S932</t>
  </si>
  <si>
    <t>RUPTURA DE LIGAMENTOS A NIVEL DEL TOBILLO Y DEL PIE</t>
  </si>
  <si>
    <t>S933</t>
  </si>
  <si>
    <t>LUXACION DE OTROS SITIOS Y LOS NO ESPECIFICADOS DEL PIE</t>
  </si>
  <si>
    <t>ESGUINCES Y TORCEDURAS DEL TOBILLO</t>
  </si>
  <si>
    <t>ESGUINCES Y TORCEDURAS DE DEDO(S) DEL PIE</t>
  </si>
  <si>
    <t>S936</t>
  </si>
  <si>
    <t>ESGUINCES Y TORCEDURAS DE OTROS SITIOS Y DE LOS NO ESPECIFICADOS DEL PIE</t>
  </si>
  <si>
    <t>S940</t>
  </si>
  <si>
    <t>TRAUMATISMO DEL NERVIO PLANTAR EXTERNO</t>
  </si>
  <si>
    <t>S941</t>
  </si>
  <si>
    <t>TRAUMATISMO DEL NERVIO PLANTAR INTERNO</t>
  </si>
  <si>
    <t>S942</t>
  </si>
  <si>
    <t>TRAUMATISMO DEL NERVIO PERONEAL PROFUNDO A NIVEL DEL PIE Y DEL TOBILLO</t>
  </si>
  <si>
    <t>S943</t>
  </si>
  <si>
    <t>TRAUMATISMO DEL NERVIO SENSORIAL CUTANEO A NIVEL DEL PIE Y DEL TOBILLO</t>
  </si>
  <si>
    <t>S947</t>
  </si>
  <si>
    <t>TRAUMATISMO DE MULTIPLES NERVIOS A NIVEL DEL PIE Y DEL TOBILLO</t>
  </si>
  <si>
    <t>S948</t>
  </si>
  <si>
    <t>TRAUMATISMO DE OTROS NERVIOS A NIVEL DEL PIE Y DEL TOBILLO</t>
  </si>
  <si>
    <t>S949</t>
  </si>
  <si>
    <t>TRAUMATISMO DE NERVIO NO ESPECIFICADO A NIVEL DEL PIE Y DEL TOBILLO</t>
  </si>
  <si>
    <t>S950</t>
  </si>
  <si>
    <t>TRAUMATISMO DE LA ARTERIA DORSAL DEL PIE</t>
  </si>
  <si>
    <t>S951</t>
  </si>
  <si>
    <t>TRAUMATISMO DE LA ARTERIA PLANTAR DEL PIE</t>
  </si>
  <si>
    <t>S952</t>
  </si>
  <si>
    <t>TRAUMATISMO DE LA VENA DORSAL DEL PIE</t>
  </si>
  <si>
    <t>S957</t>
  </si>
  <si>
    <t>TRAUMATISMO DE MULTIPLES VASOS SANGUINEOS A NIVEL DEL PIE Y DEL TOBILLO</t>
  </si>
  <si>
    <t>S958</t>
  </si>
  <si>
    <t>TRAUMATISMO DE OTROS VASOS SANGUINEOS A NIVEL DEL PIE Y DEL TOBILLO</t>
  </si>
  <si>
    <t>S959</t>
  </si>
  <si>
    <t>TRAUMATISMO DE VASO SANGUINEO NO ESPECIFICADO A NIVEL DEL PIE Y DEL TOBILLO</t>
  </si>
  <si>
    <t>S960</t>
  </si>
  <si>
    <t>TRAUMATISMO DEL TENDON Y MUSCULO DEL FLEXOR LARGO DEL  DEDO A NIVEL DEL PIE Y DEL TOBILLO</t>
  </si>
  <si>
    <t>S961</t>
  </si>
  <si>
    <t>TRAUMATISMO DEL TENDON Y MUSCULO DEL EXTENSOR LARGO DEL (DE LOS) DEDO(S) A NIVEL DEL PIE Y DEL TOBILLO</t>
  </si>
  <si>
    <t>S962</t>
  </si>
  <si>
    <t>TRAUMATISMO DE TENDONES Y MUSCULOS INTRINSECOS A NIVEL DEL PIE Y DEL TOBILLO</t>
  </si>
  <si>
    <t>S967</t>
  </si>
  <si>
    <t>TRAUMATISMO DE MULTIPLES TENDONES Y MUSCULOS A NIVEL DEL PIE Y DEL TOBILLO</t>
  </si>
  <si>
    <t>S968</t>
  </si>
  <si>
    <t>TRAUMATISMO DE OTROS TENDONES Y MUSCULOS A NIVEL DEL PIE Y DEL TOBILLO</t>
  </si>
  <si>
    <t>S969</t>
  </si>
  <si>
    <t>TRAUMATISMO DE TENDONES Y MUSCULOS NO ESPECIFICADOS A NIVEL DEL PIE Y DEL TOBILLO</t>
  </si>
  <si>
    <t>S970</t>
  </si>
  <si>
    <t>TRAUMATISMO POR APLASTAMIENTO DEL TOBILLO</t>
  </si>
  <si>
    <t>S971</t>
  </si>
  <si>
    <t>TRAUMATISMO POR APLASTAMIENTO DE DEDO(S) DEL PIE</t>
  </si>
  <si>
    <t>S978</t>
  </si>
  <si>
    <t>TRAUMATISMO POR APLASTAMIENTO DE OTRAS PARTES DEL PIE Y DEL TOBILLO</t>
  </si>
  <si>
    <t>S980</t>
  </si>
  <si>
    <t>AMPUTACION TRAUMATICA DEL PIE A NIVEL DEL TOBILLO</t>
  </si>
  <si>
    <t>S981</t>
  </si>
  <si>
    <t>AMPUTACION TRAUMATICA DE UN DEDO DEL PIE</t>
  </si>
  <si>
    <t>S982</t>
  </si>
  <si>
    <t>AMPUTACION TRAUMATICA DE DOS O MAS DEDOS DEL PIE</t>
  </si>
  <si>
    <t>S983</t>
  </si>
  <si>
    <t>AMPUTACION TRAUMATICA DE OTRAS PARTES DEL PIE</t>
  </si>
  <si>
    <t>S984</t>
  </si>
  <si>
    <t>AMPUTACION DEL PIE, NIVEL NO ESPECIFICADO</t>
  </si>
  <si>
    <t>S997</t>
  </si>
  <si>
    <t>TRAUMATISMOS MULTIPLES DEL PIE Y DEL TOBILLO</t>
  </si>
  <si>
    <t>S998</t>
  </si>
  <si>
    <t>OTROS TRAUMATISMOS DEL PIE Y DEL TOBILLO, ESPECIFICADOS</t>
  </si>
  <si>
    <t>S999</t>
  </si>
  <si>
    <t>TRAUMATISMO DEL PIE Y DEL TOBILLO, NO ESPECIFICADO</t>
  </si>
  <si>
    <t>SC01</t>
  </si>
  <si>
    <t>DIAGNOSTICO SIN DEFINIR EN CONVERSION A RIAS AGOSTO 2000</t>
  </si>
  <si>
    <t>T000</t>
  </si>
  <si>
    <t>TRAUMATISMOS SUPERFICIALES QUE AFECTAN LA CABEZA CON EL CUELLO</t>
  </si>
  <si>
    <t>T001</t>
  </si>
  <si>
    <t>TRAUMATISMOS SUPERFICIALES QUE AFECTAN EL TORAX CON EL ABDOMEN, LA REGION LUMBOSACRA Y LA PELVIS</t>
  </si>
  <si>
    <t>T002</t>
  </si>
  <si>
    <t>TRAUMATISMOS SUPERFICIALES QUE AFECTAN MULTIPLES REGIONES DEL(OS) MIEMBRO(S) SUPERIOR(ES)</t>
  </si>
  <si>
    <t>T003</t>
  </si>
  <si>
    <t>TRAUMATISMOS SUPERFICIALES QUE AFECTAN MULTIPLES REGIONES DEL(OS) MIEMBRO(S) INFERIOR(ES)</t>
  </si>
  <si>
    <t>T006</t>
  </si>
  <si>
    <t>TRAUMATISMOS SUPERFICIALES QUE AFECTAN MULTIPLES REGIONES DEL(OS) MIEMBRO(S) SUPERIOR(ES) CON MIEMBRO(S) INFERIOR(ES)</t>
  </si>
  <si>
    <t>T008</t>
  </si>
  <si>
    <t>TRAUMATISMOS SUPERFICIALES QUE AFECTAN OTRAS COMBINACIONES DE REGIONES DEL CUERPO</t>
  </si>
  <si>
    <t>T009</t>
  </si>
  <si>
    <t>TRAUMATISMOS SUPERFICIALES MULTIPLES, NO ESPECIFICADOS</t>
  </si>
  <si>
    <t>T010</t>
  </si>
  <si>
    <t>HERIDAS QUE AFECTAN LA CABEZA CON EL CUELLO</t>
  </si>
  <si>
    <t>T011</t>
  </si>
  <si>
    <t>HERIDAS QUE AFECTAN EL TORAX CON EL ABDOMEN, LA REGION LUMBOSACRA Y LA PELVIS</t>
  </si>
  <si>
    <t>T012</t>
  </si>
  <si>
    <t>HERIDAS QUE AFECTAN MULTIPLES REGIONES DEL(DE LOS) MIEMBRO(S) SUPERIOR(ES)</t>
  </si>
  <si>
    <t>T013</t>
  </si>
  <si>
    <t>HERIDAS QUE AFECTAN MULTIPLES REGIONES DEL(DE LOS) MIEMBRO(S) INFERIOR(ES)</t>
  </si>
  <si>
    <t>T016</t>
  </si>
  <si>
    <t>HERIDAS QUE AFECTAN MULTIPLES REGIONES DEL(DE LOS) MIEMBRO(S) SUPERIOR(ES) CON MIEMBRO(S) INFERIOR(ES)</t>
  </si>
  <si>
    <t>T018</t>
  </si>
  <si>
    <t>HERIDAS QUE AFECTAN OTRAS COMBINACIONES DE REGIONES DEL CUERPO</t>
  </si>
  <si>
    <t>T019</t>
  </si>
  <si>
    <t>HERIDAS MULTIPLES, NO ESPECIFICADOS</t>
  </si>
  <si>
    <t>T020</t>
  </si>
  <si>
    <t>FRACTURAS QUE AFECTAN LA CABEZA CON EL CUELLO</t>
  </si>
  <si>
    <t>T021</t>
  </si>
  <si>
    <t>FRACTURAS QUE AFECTAN EL TORAX CON EL ABDOMEN, LA REGION LUMBOSACRA Y LA PELVIS</t>
  </si>
  <si>
    <t>T022</t>
  </si>
  <si>
    <t>FRACTURAS QUE AFECTAN MULTIPLES REGIONES DE UN MIEMBRO SUPERIOR</t>
  </si>
  <si>
    <t>T023</t>
  </si>
  <si>
    <t>FRACTURAS QUE AFECTAN MULTIPLES REGIONES DE UN MIEMBRO INFERIOR</t>
  </si>
  <si>
    <t>T024</t>
  </si>
  <si>
    <t>FRACTURAS QUE AFECTAN MULTIPLES REGIONES DE AMBOS MIEMBROS SUPERIORES</t>
  </si>
  <si>
    <t>T025</t>
  </si>
  <si>
    <t>FRACTURAS QUE AFECTAN MULTIPLES REGIONES DE AMBOS MIEMBROS INFERIORES</t>
  </si>
  <si>
    <t>T026</t>
  </si>
  <si>
    <t>FRACTURAS QUE AFECTAN MULTIPLES REGIONES DE MIEMBRO(S) SUPERIOR(ES) CON MIEMBRO(S) INFERIOR(ES)</t>
  </si>
  <si>
    <t>T027</t>
  </si>
  <si>
    <t>FRACTURAS QUE AFECTAN EL TORAX CON LA REGION LUMBOSACRA Y LA PELVIS CON MIEMBRO(S)</t>
  </si>
  <si>
    <t>T028</t>
  </si>
  <si>
    <t>FRACTURAS QUE AFECTAN OTRAS COMBINACIONES DE REGIONES DEL CUERPO</t>
  </si>
  <si>
    <t>T029</t>
  </si>
  <si>
    <t>FRACTURAS MULTIPLES, NO ESPECIFICADOS</t>
  </si>
  <si>
    <t>T030</t>
  </si>
  <si>
    <t>LUXACIONES, TORCEDURAS Y ESGUINCES QUE AFECTAN LA CABEZA CON EL CUELLO</t>
  </si>
  <si>
    <t>T031</t>
  </si>
  <si>
    <t>LUXACIONES, TORCEDURAS Y ESGUINCES QUE AFECTAN EL TORAX CON LA REGION LUMBOSACRA Y LA PELVIS</t>
  </si>
  <si>
    <t>T032</t>
  </si>
  <si>
    <t>LUXACIONES, TORCEDURAS Y ESGUINCES QUE AFECTAN MULTIPLES REGIONES DEL(DE LOS) MIEMBRO(S) SUPERIOR(ES)</t>
  </si>
  <si>
    <t>T033</t>
  </si>
  <si>
    <t>LUXACIONES, TORCEDURAS Y ESGUINCES QUE AFECTAN MULTIPLES REGIONES DEL(DE LOS) MIEMBRO(S) INFERIOR(ES)</t>
  </si>
  <si>
    <t>T034</t>
  </si>
  <si>
    <t>LUXACIONES, TORCEDURAS Y ESGUINCES QUE AFECTAN MULTIPLES REGIONES DEL(DE LOS) MIEMBRO(S) SUPERIOR(ES) CON MIEMBRO(S) INFERIOR(ES)</t>
  </si>
  <si>
    <t>T038</t>
  </si>
  <si>
    <t>LUXACIONES, TORCEDURAS Y ESGUINCES QUE AFECTAN OTRAS COMBINACIONES DE REGIONES DEL CUERPO</t>
  </si>
  <si>
    <t>T039</t>
  </si>
  <si>
    <t>LUXACIONES, TORCEDURAS Y ESGUINCES MULTIPLES, NO ESPECIFICADOS</t>
  </si>
  <si>
    <t>T040</t>
  </si>
  <si>
    <t>TRAUMATISMOS POR APLASTAMIENTO QUE AFECTAN LA CABEZA CON EL CUELLO</t>
  </si>
  <si>
    <t>T041</t>
  </si>
  <si>
    <t>TRAUMATISMOS POR APLASTAMIENTO QUE AFECTAN EL TORAX CON EL ABDOMEN, LA REGION LUMBOSACRA Y LA PELVIS</t>
  </si>
  <si>
    <t>T042</t>
  </si>
  <si>
    <t>TRAUMATISMOS POR APLASTAMIENTO QUE AFECTAN MULTIPLES REGIONES DEL(DE LOS) MIEMBRO(S) SUPERIOR(ES)</t>
  </si>
  <si>
    <t>T043</t>
  </si>
  <si>
    <t>TRAUMATISMOS POR APLASTAMIENTO QUE AFECTAN MULTIPLES REGIONES DEL(DE LOS) MIEMBRO(S) INFERIOR(ES)</t>
  </si>
  <si>
    <t>T044</t>
  </si>
  <si>
    <t>TRAUMATISMOS POR APLASTAMIENTO QUE AFECTAN MULTIPLES REGIONES DEL(DE LOS) MIEMBRO(S) SUPERIOR(ES) CON MIEMBRO(S) INFERIOR(ES)</t>
  </si>
  <si>
    <t>T047</t>
  </si>
  <si>
    <t>TRAUMATISMOS POR APLASTAMIENTO DEL TORAX CON EL ABDOMEN, DE LA REGION LUMBOSACRA Y DE LA PELVIS CON MIEMBRO(S)</t>
  </si>
  <si>
    <t>T048</t>
  </si>
  <si>
    <t>TRAUMATISMOS POR APLASTAMIENTO QUE AFECTAN OTRAS COMBINACIONES DE REGIONES DEL CUERPO</t>
  </si>
  <si>
    <t>T049</t>
  </si>
  <si>
    <t>TRAUMATISMOS POR APLASTAMIENTO MULTIPLES, NO ESPECIFICADOS</t>
  </si>
  <si>
    <t>T050</t>
  </si>
  <si>
    <t>AMPUTACION TRAUMATICA DE AMBAS MANOS</t>
  </si>
  <si>
    <t>T051</t>
  </si>
  <si>
    <t>AMPUTACION TRAUMATICA DE UNA MANO Y EL OTRO BRAZO [CUALQUIER NIVEL, EXCEPTO MANO]</t>
  </si>
  <si>
    <t>T052</t>
  </si>
  <si>
    <t>AMPUTACION TRAUMATICA DE AMBOS BRAZOS [CUALQUIER NIVEL]</t>
  </si>
  <si>
    <t>T053</t>
  </si>
  <si>
    <t>AMPUTACION TRAUMATICA DE AMBOS PIES</t>
  </si>
  <si>
    <t>T054</t>
  </si>
  <si>
    <t>AMPUTACION TRAUMATICA DE UN PIE Y LA OTRA PIERNA [CUALQUIER NIVEL, EXCEPTO PIE]</t>
  </si>
  <si>
    <t>T055</t>
  </si>
  <si>
    <t>AMPUTACION TRAUMATICA DE AMBAS PIERNAS [CUALQUIER NIVEL]</t>
  </si>
  <si>
    <t>T056</t>
  </si>
  <si>
    <t>AMPUTACION TRAUMATICA DE MIEMBROS SUPERIOR(ES) E INFERIOR(ES), CUALQUIER COMBINACION [CUALQUIER NIVEL]</t>
  </si>
  <si>
    <t>T058</t>
  </si>
  <si>
    <t>AMPUTACION TRAUMATICA QUE AFECTA OTRAS COMBINACIONES DE REGIONES DEL CUERPO</t>
  </si>
  <si>
    <t>T059</t>
  </si>
  <si>
    <t>AMPUTACION TRAUMATICA MULTIPLES, NO ESPECIFICADAS</t>
  </si>
  <si>
    <t>T060</t>
  </si>
  <si>
    <t>TRAUMATISMOS DEL ENCEFALO Y DE LOS NERVIOS CRANEALES CON TRAUMATISMO DE NERVIOS Y MEDULA ESPINAL A NIVEL DEL CUELLO</t>
  </si>
  <si>
    <t>T061</t>
  </si>
  <si>
    <t>TRAUMATISMOS DE NERVIOS Y MEDULA ESPINAL QUE AFECTAN OTRAS MULTIPLES REGIONES DEL CUERPO</t>
  </si>
  <si>
    <t>T062</t>
  </si>
  <si>
    <t>TRAUMATISMOS DE NERVIOS QUE AFECTAN MULTIPLES REGIONES DEL CUERPO</t>
  </si>
  <si>
    <t>T063</t>
  </si>
  <si>
    <t>TRAUMATISMOS DE VASOS SANGUINEOS QUE AFECTAN MULTIPLES REGIONES DEL CUERPO</t>
  </si>
  <si>
    <t>T064</t>
  </si>
  <si>
    <t>TRAUMATISMOS DE TENDONES Y MUSCULOS QUE AFECTAN MULTIPLES REGIONES DEL CUERPO</t>
  </si>
  <si>
    <t>T065</t>
  </si>
  <si>
    <t>TRAUMATISMOS DE ORGANOS INTRATORACICOS CON ORGANOS INTRAABDOMINALES Y PELVICOS</t>
  </si>
  <si>
    <t>T068</t>
  </si>
  <si>
    <t>OTROS TRAUMATISMOS ESPECIFICADOS QUE AFECTAN MULTIPLES REGIONES DEL CUERPO</t>
  </si>
  <si>
    <t>T07</t>
  </si>
  <si>
    <t>TRAUMATISMOS MULTIPLES, NO ESPECIFICADOS</t>
  </si>
  <si>
    <t>T08</t>
  </si>
  <si>
    <t>FRACTURA DE LA COLUMNA VERTEBRAL, NIVEL NO ESPECIFICADO</t>
  </si>
  <si>
    <t>T090</t>
  </si>
  <si>
    <t>TRAUMATISMOS SUPERFICIAL DEL TRONCO, NIVEL NO ESPECIFICADO</t>
  </si>
  <si>
    <t>T091</t>
  </si>
  <si>
    <t>HERIDA DEL TRONCO, NIVEL NO ESPECIFICADO</t>
  </si>
  <si>
    <t>T092</t>
  </si>
  <si>
    <t>LUXACION, ESGUINCE O TORCEDURA DE ARTICULACION Y LIGAMENTOS DEL TRONCO, NO ESPECIFICADO</t>
  </si>
  <si>
    <t>T093</t>
  </si>
  <si>
    <t>TRAUMATISMO DE LA MEDULA ESPINAL, NIVEL NO ESPECIFICADO</t>
  </si>
  <si>
    <t>T094</t>
  </si>
  <si>
    <t>TRAUMATISMO DE NERVIOS, RAIZ DE NERVIO ESPINAL Y PLEXOS DEL TRONCO NO ESPECIFICADOS</t>
  </si>
  <si>
    <t>T095</t>
  </si>
  <si>
    <t>TRAUMATISMO DE TENDONES Y MUSCULOS DEL TRONCO NO ESPECIFICADOS</t>
  </si>
  <si>
    <t>T096</t>
  </si>
  <si>
    <t>AMPUTACION TRAUMATICA DEL TRONCO, NIVEL NO ESPECIFICADO</t>
  </si>
  <si>
    <t>T098</t>
  </si>
  <si>
    <t>OTROS TRAUMATISMOS ESPECIFICADOS DEL TRONCO, NIVEL NO ESPECIFICADO</t>
  </si>
  <si>
    <t>T099</t>
  </si>
  <si>
    <t>TRAUMATISMO NO ESPECIFICADO DEL TRONCO, NIVEL NO ESPECIFICADO</t>
  </si>
  <si>
    <t>T10</t>
  </si>
  <si>
    <t>FRACTURA DE MIEMBRO SUPERIOR, NIVEL NO ESPECIFICADO</t>
  </si>
  <si>
    <t>T110</t>
  </si>
  <si>
    <t>TRAUMATISMOS SUPERFICIAL DE MIEMBRO SUPERIOR, NIVEL NO ESPECIFICADO</t>
  </si>
  <si>
    <t>T111</t>
  </si>
  <si>
    <t>HERIDA DE MIEMBRO SUPERIOR, NIVEL NO ESPECIFICADO</t>
  </si>
  <si>
    <t>T112</t>
  </si>
  <si>
    <t>LUXACION, ESGUINCE O TORCEDURA DE ARTICULACION O LIGAMENTO NO ESPECIFICADO DE MIEMBRO SUPERIOR, NIVEL NO ESPECIFICADO</t>
  </si>
  <si>
    <t>T113</t>
  </si>
  <si>
    <t>TRAUMATISMO DE NERVIO NO ESPECIFICADO DE MIEMBRO SUPERIOR, NIVEL NO ESPECIFICADO</t>
  </si>
  <si>
    <t>T114</t>
  </si>
  <si>
    <t>TRAUMATISMO DE VASOS SANGUINEOS NO ESPECIFICADOS  DE MIEMBRO SUPERIOR, NIVEL NO ESPECIFICADO</t>
  </si>
  <si>
    <t>T115</t>
  </si>
  <si>
    <t>TRAUMATISMO DE TENDON Y MUSCULO NO ESPECIFICADOS  DE MIEMBRO SUPERIOR, NIVEL NO ESPECIFICADO</t>
  </si>
  <si>
    <t>T116</t>
  </si>
  <si>
    <t>AMPUTACION TRAUMATICA DE MIEMBRO SUPERIOR, NIVEL NO ESPECIFICADO</t>
  </si>
  <si>
    <t>T118</t>
  </si>
  <si>
    <t>OTROS TRAUMATISMOS ESPECIFICADOS DE MIEMBRO SUPERIOR, NIVEL NO ESPECIFICADO</t>
  </si>
  <si>
    <t>T119</t>
  </si>
  <si>
    <t>TRAUMATISMO NO ESPECIFICADO DE MIEMBRO SUPERIOR, NIVEL NO ESPECIFICADO</t>
  </si>
  <si>
    <t>T12</t>
  </si>
  <si>
    <t>FRACTURA DE MIEMBRO INFERIOR, NIVEL NO ESPECIFICADO</t>
  </si>
  <si>
    <t>T130</t>
  </si>
  <si>
    <t>TRAUMATISMO SUPERFICIAL DE MIEMBRO INFERIOR, NIVEL NO ESPECIFICADO</t>
  </si>
  <si>
    <t>T131</t>
  </si>
  <si>
    <t>HERIDA DE MIEMBRO INFERIOR, NIVEL NO ESPECIFICADO</t>
  </si>
  <si>
    <t>T132</t>
  </si>
  <si>
    <t>LUXACION, ESGUINCE O TORCEDURA DE ARTICULACION Y LIGAMENTOS NO ESPECIFICADOS DE MIEMBRO INFERIOR, NIVEL NO ESPECIFICADO</t>
  </si>
  <si>
    <t>T133</t>
  </si>
  <si>
    <t>TRAUMATISMO DE NERVIOS NO ESPECIFICADOS DE MIEMBRO INFERIOR, NIVEL NO ESPECIFICADO</t>
  </si>
  <si>
    <t>T134</t>
  </si>
  <si>
    <t>TRAUMATISMO DE VASOS SANGUINEOS NO ESPECIFICADOS  DE MIEMBRO INFERIOR, NIVEL NO ESPECIFICADO</t>
  </si>
  <si>
    <t>T135</t>
  </si>
  <si>
    <t>TRAUMATISMO DE TENDONES Y MUSCULOS NO ESPECIFICADOS  DE MIEMBRO INFERIOR, NIVEL NO ESPECIFICADO</t>
  </si>
  <si>
    <t>T136</t>
  </si>
  <si>
    <t>AMPUTACION TRAUMATICA DE MIEMBRO INFERIOR, NIVEL NO ESPECIFICADO</t>
  </si>
  <si>
    <t>T138</t>
  </si>
  <si>
    <t>OTROS TRAUMATISMOS ESPECIFICADOS DE MIEMBRO INFERIOR, NIVEL NO ESPECIFICADO</t>
  </si>
  <si>
    <t>T139</t>
  </si>
  <si>
    <t>TRAUMATISMO NO ESPECIFICADO DE MIEMBRO INFERIOR, NIVEL NO ESPECIFICADO</t>
  </si>
  <si>
    <t>T140</t>
  </si>
  <si>
    <t>TRAUMATISMOS SUPERFICIAL DE REGION NO ESPECIFICADA DEL CUERPO</t>
  </si>
  <si>
    <t>T141</t>
  </si>
  <si>
    <t>HERIDA DE REGION NO ESPECIFICADA DEL CUERPO</t>
  </si>
  <si>
    <t>T142</t>
  </si>
  <si>
    <t>FRACTURA DE REGION NO ESPECIFICADA DEL CUERPO</t>
  </si>
  <si>
    <t>T143</t>
  </si>
  <si>
    <t>LUXACION, ESGUINCE O TORCEDURA DE REGION NO ESPECIFICADA DEL CUERPO</t>
  </si>
  <si>
    <t>T144</t>
  </si>
  <si>
    <t>TRAUMATISMO DE NERVIO(S) DE REGION NO ESPECIFICADA DEL CUERPO</t>
  </si>
  <si>
    <t>T145</t>
  </si>
  <si>
    <t>TRAUMATISMO DE VASO(S) SANGUINEO(S) DE REGION NO ESPECIFICADA DEL CUERPO</t>
  </si>
  <si>
    <t>T146</t>
  </si>
  <si>
    <t>TRAUMATISMO DE TENDONES Y MUSCULOS DE REGION NO ESPECIFICADA DEL CUERPO</t>
  </si>
  <si>
    <t>T147</t>
  </si>
  <si>
    <t>TRAUMATISMO POR APLASTAMIENTO Y AMPUTACION TRAUMATICA DE REGIONES NO ESPECIFICADAS DEL CUERPO</t>
  </si>
  <si>
    <t>T148</t>
  </si>
  <si>
    <t>OTROS TRAUMATISMOS DE REGION NO ESPECIFICADA DEL CUERPO</t>
  </si>
  <si>
    <t>T149</t>
  </si>
  <si>
    <t>TRAUMATISMO, NO ESPECIFICADO</t>
  </si>
  <si>
    <t>T150</t>
  </si>
  <si>
    <t>CUERPO EXTRAÑO EN LA CORNEA</t>
  </si>
  <si>
    <t>T151</t>
  </si>
  <si>
    <t>CUERPO EXTRAÑO EN EL SACO CONJUNTIVAL</t>
  </si>
  <si>
    <t>T158</t>
  </si>
  <si>
    <t>CUERPO EXTRAÑO EN OTRAS Y EN MULTIPLES PARTES DE LA PARTE EXTERNA DEL OJO</t>
  </si>
  <si>
    <t>T159</t>
  </si>
  <si>
    <t>CUERPO EXTRAÑO EN PARTE EXTERNA DEL OJO, SITIO NO ESPECIFICADO</t>
  </si>
  <si>
    <t>T16</t>
  </si>
  <si>
    <t>CUERPO EXTRAÑO EN EL OIDO</t>
  </si>
  <si>
    <t>T170</t>
  </si>
  <si>
    <t>CUERPO EXTRAÑO EN SENO PARANASAL</t>
  </si>
  <si>
    <t>T171</t>
  </si>
  <si>
    <t>CUERPO EXTRAÑO EN EL ORIFICIO NASAL</t>
  </si>
  <si>
    <t>T172</t>
  </si>
  <si>
    <t>CUERPO EXTRAÑO EN LA FARINGE</t>
  </si>
  <si>
    <t>T173</t>
  </si>
  <si>
    <t>CUERPO EXTRAÑO EN LA LARINGE</t>
  </si>
  <si>
    <t>T174</t>
  </si>
  <si>
    <t>CUERPO EXTRAÑO EN LA TRAQUEA</t>
  </si>
  <si>
    <t>T175</t>
  </si>
  <si>
    <t>CUERPO EXTRAÑO EN BRONQUIOS</t>
  </si>
  <si>
    <t>T178</t>
  </si>
  <si>
    <t>CUERPO EXTRAÑO EN OTRAS Y EN MULTIPLES PARTES DE LAS VIAS RESPIRATORIAS</t>
  </si>
  <si>
    <t>T179</t>
  </si>
  <si>
    <t>CUERPO EXTRAÑO EN LAS VIAS RESPIRATORIAS, PARTE NO ESPECIFICADA</t>
  </si>
  <si>
    <t>T180</t>
  </si>
  <si>
    <t>T181</t>
  </si>
  <si>
    <t>CUERPO EXTRAÑO EN EL ESOFAGO</t>
  </si>
  <si>
    <t>T182</t>
  </si>
  <si>
    <t>CUERPO EXTRAÑO EN EL ESTOMAGO</t>
  </si>
  <si>
    <t>T183</t>
  </si>
  <si>
    <t>CUERPO EXTRAÑO EN EL INTESTINO DELGADO</t>
  </si>
  <si>
    <t>T184</t>
  </si>
  <si>
    <t>CUERPO EXTRAÑO EN EL COLON</t>
  </si>
  <si>
    <t>T185</t>
  </si>
  <si>
    <t>CUERPO EXTRAÑO EN EL ANO Y EN EL RECTO</t>
  </si>
  <si>
    <t>T188</t>
  </si>
  <si>
    <t>CUERPO EXTRAÑO EN OTRAS Y EN MULTIPLES PARTES DEL TUBO DIGESTIVO</t>
  </si>
  <si>
    <t>T189</t>
  </si>
  <si>
    <t>CUERPO EXTRAÑO EN EL TUBO DIGESTIVO, PARTE NO ESPECIFICADA</t>
  </si>
  <si>
    <t>T190</t>
  </si>
  <si>
    <t>CUERPO EXTRAÑO EN LA URETRA</t>
  </si>
  <si>
    <t>T191</t>
  </si>
  <si>
    <t>CUERPO EXTRAÑO EN LA VEJIGA</t>
  </si>
  <si>
    <t>T192</t>
  </si>
  <si>
    <t>CUERPO EXTRAÑO EN LA VULVA Y EN LA VAGINA</t>
  </si>
  <si>
    <t>T193</t>
  </si>
  <si>
    <t>CUERPO EXTRAÑO EN EL UTERO [CUALQUIER PARTE]</t>
  </si>
  <si>
    <t>T198</t>
  </si>
  <si>
    <t>CUERPO EXTRAÑO EN OTRAS Y EN MULTIPLES PARTES DE LAS VIAS GENITOURINARIAS</t>
  </si>
  <si>
    <t>T199</t>
  </si>
  <si>
    <t>CUERPO EXTRAÑO EN LAS VIAS GENITOURINARIAS, PARTE NO ESPECIFICADA</t>
  </si>
  <si>
    <t>T200</t>
  </si>
  <si>
    <t>QUEMADURA DE LA CABEZA Y DEL CUELLO, GRADO NO ESPECIFICADO</t>
  </si>
  <si>
    <t>T201</t>
  </si>
  <si>
    <t>QUEMADURA DE LA CABEZA Y DEL CUELLO, DE PRIMER GRADO</t>
  </si>
  <si>
    <t>T202</t>
  </si>
  <si>
    <t>QUEMADURA DE LA CABEZA Y DEL CUELLO, DE SEGUNDO GRADO</t>
  </si>
  <si>
    <t>T203</t>
  </si>
  <si>
    <t>QUEMADURA DE LA CABEZA Y DEL CUELLO, DE TERCER GRADO</t>
  </si>
  <si>
    <t>T204</t>
  </si>
  <si>
    <t>CORROSION DE LA CABEZA Y DEL CUELLO, GRADO NO ESPECIFICADO</t>
  </si>
  <si>
    <t>T205</t>
  </si>
  <si>
    <t>CORROSION DE LA CABEZA Y DEL CUELLO, DE PRIMER GRADO</t>
  </si>
  <si>
    <t>T206</t>
  </si>
  <si>
    <t>CORROSION DE LA CABEZA Y DEL CUELLO, DE SEGUNDO GRADO</t>
  </si>
  <si>
    <t>T207</t>
  </si>
  <si>
    <t>CORROSION DE LA CABEZA Y DEL CUELLO, DE TERCER GRADO</t>
  </si>
  <si>
    <t>T210</t>
  </si>
  <si>
    <t>QUEMADURA DEL TRONCO, GRADO NO ESPECIFICADO</t>
  </si>
  <si>
    <t>T211</t>
  </si>
  <si>
    <t>QUEMADURA DEL TRONCO, DE PRIMER GRADO</t>
  </si>
  <si>
    <t>T212</t>
  </si>
  <si>
    <t>QUEMADURA DEL TRONCO, DE SEGUNDO GRADO</t>
  </si>
  <si>
    <t>T213</t>
  </si>
  <si>
    <t>QUEMADURA DEL TRONCO, DE TERCER GRADO</t>
  </si>
  <si>
    <t>T214</t>
  </si>
  <si>
    <t>CORROSION DEL TRONCO, GRADO NO ESPECIFICADO</t>
  </si>
  <si>
    <t>T215</t>
  </si>
  <si>
    <t>CORROSION DEL TRONCO, DE PRIMER GRADO</t>
  </si>
  <si>
    <t>T216</t>
  </si>
  <si>
    <t>CORROSION DEL TRONCO, DE SEGUNDO GRADO</t>
  </si>
  <si>
    <t>T217</t>
  </si>
  <si>
    <t>CORROSION DEL TRONCO, DE TERCER GRADO</t>
  </si>
  <si>
    <t>T220</t>
  </si>
  <si>
    <t>QUEMADURA DEL HOMBRO Y MIEMBRO SUPERIOR, GRADO NO ESPECIFICADO, EXCEPTO DE LA MUÑECA Y DE LA MANO</t>
  </si>
  <si>
    <t>T221</t>
  </si>
  <si>
    <t>QUEMADURA DEL HOMBRO Y MIEMBRO SUPERIOR, DE PRIMER GRADO, EXCEPTO DE LA MUÑECA Y DE LA MANO</t>
  </si>
  <si>
    <t>T222</t>
  </si>
  <si>
    <t>QUEMADURA DEL HOMBRO Y MIEMBRO SUPERIOR, DE SEGUNDO GRADO, EXCEPTO DE LA MUÑECA Y DE LA MANO</t>
  </si>
  <si>
    <t>T223</t>
  </si>
  <si>
    <t>QUEMADURA DEL HOMBRO Y MIEMBRO SUPERIOR, DE TERCER GRADO, EXCEPTO DE LA MUÑECA Y DE LA MANO</t>
  </si>
  <si>
    <t>T224</t>
  </si>
  <si>
    <t>CORROSION DEL HOMBRO Y MIEMBRO SUPERIOR, GRADO NO ESPECIFICADO, EXCEPTO DE LA MUÑECA Y DE LA MANO</t>
  </si>
  <si>
    <t>T225</t>
  </si>
  <si>
    <t>CORROSION DEL HOMBRO Y MIEMBRO SUPERIOR, DE PRIMER GRADO, EXCEPTO DE LA MUÑECA Y DE LA MANO</t>
  </si>
  <si>
    <t>T226</t>
  </si>
  <si>
    <t>CORROSION DEL HOMBRO Y MIEMBRO SUPERIOR, DE SEGUNDO GRADO, EXCEPTO DE LA MUÑECA Y DE LA MANO</t>
  </si>
  <si>
    <t>T227</t>
  </si>
  <si>
    <t>CORROSION DEL HOMBRO Y MIEMBRO SUPERIOR, DE TERCER GRADO, EXCEPTO DE LA MUÑECA Y DE LA MANO</t>
  </si>
  <si>
    <t>T230</t>
  </si>
  <si>
    <t>QUEMADURA DE LA MUÑECA Y DE LA MANO, GRADO NO ESPECIFICADO</t>
  </si>
  <si>
    <t>T231</t>
  </si>
  <si>
    <t>QUEMADURA DE LA MUÑECA Y DE LA MANO, DE PRIMER GRADO</t>
  </si>
  <si>
    <t>T232</t>
  </si>
  <si>
    <t>QUEMADURA DE LA MUÑECA Y DE LA MANO, DE SEGUNDO GRADO</t>
  </si>
  <si>
    <t>T233</t>
  </si>
  <si>
    <t>QUEMADURA DE LA MUÑECA Y DE LA MANO, DE TERCER GRADO</t>
  </si>
  <si>
    <t>T234</t>
  </si>
  <si>
    <t>CORROSION DE LA MUÑECA Y DE LA MANO, GRADO NO ESPECIFICADO</t>
  </si>
  <si>
    <t>T235</t>
  </si>
  <si>
    <t>CORROSION DE LA MUÑECA Y DE LA MANO, DE PRIMER GRADO</t>
  </si>
  <si>
    <t>T236</t>
  </si>
  <si>
    <t>CORROSION DE LA MUÑECA Y DE LA MANO, DE SEGUNDO GRADO</t>
  </si>
  <si>
    <t>T237</t>
  </si>
  <si>
    <t>CORROSION DE LA MUÑECA Y DE LA MANO, DE TERCER GRADO</t>
  </si>
  <si>
    <t>T240</t>
  </si>
  <si>
    <t>QUEMADURA DE LA CADERA Y DEL MIEMBRO INFERIOR, GRADO NO ESPECIFICADO, EXCEPTO TOBILLO Y PIE</t>
  </si>
  <si>
    <t>T241</t>
  </si>
  <si>
    <t>QUEMADURA DE LA CADERA Y DEL MIEMBRO INFERIOR, DE PRIMER GRADO, EXCEPTO TOBILLO Y PIE</t>
  </si>
  <si>
    <t>T242</t>
  </si>
  <si>
    <t>QUEMADURA DE LA CADERA Y DEL MIEMBRO INFERIOR, DE SEGUNDO GRADO, EXCEPTO TOBILLO Y PIE</t>
  </si>
  <si>
    <t>T243</t>
  </si>
  <si>
    <t>QUEMADURA DE LA CADERA Y DEL MIEMBRO INFERIOR, DE TERCER GRADO, EXCEPTO TOBILLO Y PIE</t>
  </si>
  <si>
    <t>T244</t>
  </si>
  <si>
    <t>CORROSION DE LA CADERA Y DEL MIEMBRO INFERIOR, GRADO NO ESPECIFICADO, EXCEPTO TOBILLO Y PIE</t>
  </si>
  <si>
    <t>T245</t>
  </si>
  <si>
    <t>CORROSION DE LA CADERA Y DEL MIEMBRO INFERIOR, DE PRIMER GRADO, EXCEPTO TOBILLO Y PIE</t>
  </si>
  <si>
    <t>T246</t>
  </si>
  <si>
    <t>CORROSION DE LA CADERA Y DEL MIEMBRO INFERIOR, DE SEGUNDO GRADO, EXCEPTO TOBILLO Y PIE</t>
  </si>
  <si>
    <t>T247</t>
  </si>
  <si>
    <t>CORROSION DE LA CADERA Y DEL MIEMBRO INFERIOR, DE TERCER GRADO, EXCEPTO TOBILLO Y PIE</t>
  </si>
  <si>
    <t>T250</t>
  </si>
  <si>
    <t>QUEMADURA DEL TOBILLO Y DEL PIE, GRADO NO ESPECIFICADO</t>
  </si>
  <si>
    <t>T251</t>
  </si>
  <si>
    <t>QUEMADURA DEL TOBILLO Y DEL PIE, DE PRIMER GRADO</t>
  </si>
  <si>
    <t>T252</t>
  </si>
  <si>
    <t>QUEMADURA DEL TOBILLO Y DEL PIE, DE SEGUNDO GRADO</t>
  </si>
  <si>
    <t>T253</t>
  </si>
  <si>
    <t>QUEMADURA DEL TOBILLO Y DEL PIE, DE TERCER GRADO</t>
  </si>
  <si>
    <t>T254</t>
  </si>
  <si>
    <t>CORROSION DEL TOBILLO Y DEL PIE, GRADO NO ESPECIFICADO</t>
  </si>
  <si>
    <t>T255</t>
  </si>
  <si>
    <t>CORROSION DEL TOBILLO Y DEL PIE, DE PRIMER GRADO</t>
  </si>
  <si>
    <t>T256</t>
  </si>
  <si>
    <t>CORROSION DEL TOBILLO Y DEL PIE, DE SEGUNDO GRADO</t>
  </si>
  <si>
    <t>T257</t>
  </si>
  <si>
    <t>CORROSION DEL TOBILLO Y DEL PIE, DE TERCER GRADO</t>
  </si>
  <si>
    <t>T260</t>
  </si>
  <si>
    <t>QUEMADURA DEL PARPADO Y AREA PERIOCULAR</t>
  </si>
  <si>
    <t>T261</t>
  </si>
  <si>
    <t>QUEMADURA DE LA CORNEA Y SACO CONJUNTIVAL</t>
  </si>
  <si>
    <t>T262</t>
  </si>
  <si>
    <t>QUEMADURA CON RUPTURA Y DESTRUCCION RESULTANTES DEL GLOBO OCULAR</t>
  </si>
  <si>
    <t>T263</t>
  </si>
  <si>
    <t>QUEMADURA DE OTRAS PARTES DEL OJO Y SUS ANEXOS</t>
  </si>
  <si>
    <t>T264</t>
  </si>
  <si>
    <t>QUEMADURA DEL OJO Y ANEXOS, PARTE NO ESPECIFICADA</t>
  </si>
  <si>
    <t>T265</t>
  </si>
  <si>
    <t>CORROSION DEL PARPADO Y AREA PERIOCULAR</t>
  </si>
  <si>
    <t>T266</t>
  </si>
  <si>
    <t>CORROSION DE LA CORNEA Y SACO CONJUNTIVAL</t>
  </si>
  <si>
    <t>T267</t>
  </si>
  <si>
    <t>CORROSION CON RUPTURA Y DESTRUCCION RESULTANTES DEL GLOBO OCULAR</t>
  </si>
  <si>
    <t>T268</t>
  </si>
  <si>
    <t>CORROSION DE OTRAS PARTES DEL OJO Y SUS ANEXOS</t>
  </si>
  <si>
    <t>T269</t>
  </si>
  <si>
    <t>CORROSION DEL OJO Y ANEXOS, PARTE NO ESPECIFICADA</t>
  </si>
  <si>
    <t>T270</t>
  </si>
  <si>
    <t>QUEMADURA DE LA LARINGE Y LA TRAQUEA</t>
  </si>
  <si>
    <t>T271</t>
  </si>
  <si>
    <t>QUEMADURA QUE AFECTA LA LARINGE Y LA TRAQUEA CON EL PULMON</t>
  </si>
  <si>
    <t>T272</t>
  </si>
  <si>
    <t>QUEMADURA DE OTRAS PARTES DE LAS VIAS RESPIRATORIAS</t>
  </si>
  <si>
    <t>T273</t>
  </si>
  <si>
    <t>QUEMADURA DE LAS VIAS RESPIRATORIAS, PARTE NO ESPECIFICADA</t>
  </si>
  <si>
    <t>T274</t>
  </si>
  <si>
    <t>CORROSION DE LA LARINGE Y DE LA TRAQUEA</t>
  </si>
  <si>
    <t>T275</t>
  </si>
  <si>
    <t>CORROSION QUE AFECTA LA LARINGE Y LA TRAQUEA CON EL PULMON</t>
  </si>
  <si>
    <t>T276</t>
  </si>
  <si>
    <t>CORROSION DE OTRAS PARTES DE LAS VIAS RESPIRATORIAS</t>
  </si>
  <si>
    <t>T277</t>
  </si>
  <si>
    <t>CORROSION DE LAS VIAS RESPIRATORIAS, PARTE NO ESPECIFICADA</t>
  </si>
  <si>
    <t>T280</t>
  </si>
  <si>
    <t>QUEMADURA DE LA BOCA Y DE LA FARINGE</t>
  </si>
  <si>
    <t>T281</t>
  </si>
  <si>
    <t>QUEMADURA DEL ESOFAGO</t>
  </si>
  <si>
    <t>T282</t>
  </si>
  <si>
    <t>QUEMADURA DE OTRAS PARTES DEL TUBO DIGESTIVO</t>
  </si>
  <si>
    <t>T283</t>
  </si>
  <si>
    <t>QUEMADURA DE ORGANOS GENITOURINARIOS INTERNOS</t>
  </si>
  <si>
    <t>T284</t>
  </si>
  <si>
    <t>QUEMADURA DE OTROS ORGANOS INTERNOS Y DE LOS NO ESPECIFICADOS</t>
  </si>
  <si>
    <t>T285</t>
  </si>
  <si>
    <t>CORROSION DE LA BOCA Y DE LA FARINGE</t>
  </si>
  <si>
    <t>T286</t>
  </si>
  <si>
    <t>CORROSION DEL ESOFAGO</t>
  </si>
  <si>
    <t>T287</t>
  </si>
  <si>
    <t>CORROSION DE OTRAS PARTES DEL TUBO DIGESTIVO</t>
  </si>
  <si>
    <t>T288</t>
  </si>
  <si>
    <t>CORROSION DE ORGANOS GENITOURINARIOS INTERNOS</t>
  </si>
  <si>
    <t>T289</t>
  </si>
  <si>
    <t>CORROSION DE OTROS ORGANOS INTERNOS Y DE LOS NO ESPECIFICADOS</t>
  </si>
  <si>
    <t>T290</t>
  </si>
  <si>
    <t>QUEMADURAS DE MULTIPLES REGIONES, GRADO NO ESPECIFICADO</t>
  </si>
  <si>
    <t>T291</t>
  </si>
  <si>
    <t>QUEMADURAS DE MULTIPLES REGIONES, MENCIONADAS COMO DE NO MAS DE PRIMER GRADO</t>
  </si>
  <si>
    <t>T292</t>
  </si>
  <si>
    <t>QUEMADURAS DE MULTIPLES REGIONES, MENCIONADAS COMO DE NO MAS DE SEGUNDO GRADO</t>
  </si>
  <si>
    <t>T293</t>
  </si>
  <si>
    <t>QUEMADURAS DE MULTIPLES REGIONES, CON MENCION AL MENOS DE UNA QUEMADURA DE TERCER GRADO</t>
  </si>
  <si>
    <t>T294</t>
  </si>
  <si>
    <t>CORROSIONES DE MULTIPLES REGIONES, GRADO NO ESPECIFICADO</t>
  </si>
  <si>
    <t>T295</t>
  </si>
  <si>
    <t>CORROSIONES MULTIPLES, MENCIONADAS COMO DE NO MAS DE PRIMER GRADO</t>
  </si>
  <si>
    <t>T296</t>
  </si>
  <si>
    <t>CORROSIONES MULTIPLES, MENCIONADAS COMO DE NO MAS DE SEGUNDO GRADO</t>
  </si>
  <si>
    <t>T297</t>
  </si>
  <si>
    <t>CORROSIONES MULTIPLES, CON MENCION AL MENOS DE UNA QUEMADURA DE TERCER GRADO</t>
  </si>
  <si>
    <t>T300</t>
  </si>
  <si>
    <t>QUEMADURA DE REGION DEL CUERPO Y GRADO NO ESPECIFICADOS</t>
  </si>
  <si>
    <t>T301</t>
  </si>
  <si>
    <t>QUEMADURA DE PRIMER GRADO, REGION DEL CUERPO NO ESPECIFICADA</t>
  </si>
  <si>
    <t>T302</t>
  </si>
  <si>
    <t>QUEMADURA DE SEGUNDO GRADO, REGION DEL CUERPO NO ESPECIFICADA</t>
  </si>
  <si>
    <t>T303</t>
  </si>
  <si>
    <t>QUEMADURA DE TERCER GRADO, REGION DEL CUERPO NO ESPECIFICADA</t>
  </si>
  <si>
    <t>T304</t>
  </si>
  <si>
    <t>CORROSION DE REGION DEL CUERPO Y GRADO NO ESPECIFICADOS</t>
  </si>
  <si>
    <t>T305</t>
  </si>
  <si>
    <t>CORROSION DE PRIMER GRADO, REGION DEL CUERPO NO ESPECIFICADA</t>
  </si>
  <si>
    <t>T306</t>
  </si>
  <si>
    <t>CORROSION DE SEGUNDO GRADO, REGION DEL CUERPO NO ESPECIFICADA</t>
  </si>
  <si>
    <t>T307</t>
  </si>
  <si>
    <t>CORROSION DE TERCER GRADO, REGION DEL CUERPO NO ESPECIFICADA</t>
  </si>
  <si>
    <t>T310</t>
  </si>
  <si>
    <t>QUEMADURAS QUE AFECTAN MENOS DEL 10% DE LA SUPERFICIE DEL CUERPO</t>
  </si>
  <si>
    <t>T311</t>
  </si>
  <si>
    <t>QUEMADURAS QUE AFECTAN DEL 10% AL 19% DE LA SUPERFICIE DEL CUERPO</t>
  </si>
  <si>
    <t>T312</t>
  </si>
  <si>
    <t>QUEMADURAS QUE AFECTAN DEL 20% AL 29% DE LA SUPERFICIE DEL CUERPO</t>
  </si>
  <si>
    <t>T313</t>
  </si>
  <si>
    <t>QUEMADURAS QUE AFECTAN DEL 30% AL 39% DE LA SUPERFICIE DEL CUERPO</t>
  </si>
  <si>
    <t>T314</t>
  </si>
  <si>
    <t>QUEMADURAS QUE AFECTAN DEL 40% AL 49% DE LA SUPERFICIE DEL CUERPO</t>
  </si>
  <si>
    <t>T315</t>
  </si>
  <si>
    <t>QUEMADURAS QUE AFECTAN DEL 50% AL 59% DE LA SUPERFICIE DEL CUERPO</t>
  </si>
  <si>
    <t>T316</t>
  </si>
  <si>
    <t>QUEMADURAS QUE AFECTAN DEL 60% AL 69% DE LA SUPERFICIE DEL CUERPO</t>
  </si>
  <si>
    <t>T317</t>
  </si>
  <si>
    <t>QUEMADURAS QUE AFECTAN DEL 70% AL 79% DE LA SUPERFICIE DEL CUERPO</t>
  </si>
  <si>
    <t>T318</t>
  </si>
  <si>
    <t>QUEMADURAS QUE AFECTAN DEL 80% AL 89% DE LA SUPERFICIE DEL CUERPO</t>
  </si>
  <si>
    <t>T319</t>
  </si>
  <si>
    <t>QUEMADURAS QUE AFECTAN DEL 90% O MAS DE LA SUPERFICIE DEL CUERPO</t>
  </si>
  <si>
    <t>T320</t>
  </si>
  <si>
    <t>CORROSIONES QUE AFECTAN MENOS DEL 10% DE LA SUPERFICIE DEL CUERPO</t>
  </si>
  <si>
    <t>T321</t>
  </si>
  <si>
    <t>CORROSIONES QUE AFECTAN DEL 10% AL 19% DE LA SUPERFICIE DEL CUERPO</t>
  </si>
  <si>
    <t>T322</t>
  </si>
  <si>
    <t>CORROSIONES QUE AFECTAN DEL 20% AL 29% DE LA SUPERFICIE DEL CUERPO</t>
  </si>
  <si>
    <t>T323</t>
  </si>
  <si>
    <t>CORROSIONES QUE AFECTAN DEL 30% AL 39% DE LA SUPERFICIE DEL CUERPO</t>
  </si>
  <si>
    <t>T324</t>
  </si>
  <si>
    <t>CORROSIONES QUE AFECTAN DEL 40% AL 49% DE LA SUPERFICIE DEL CUERPO</t>
  </si>
  <si>
    <t>T325</t>
  </si>
  <si>
    <t>CORROSIONES QUE AFECTAN DEL 50% AL 59% DE LA SUPERFICIE DEL CUERPO</t>
  </si>
  <si>
    <t>T326</t>
  </si>
  <si>
    <t>CORROSIONES QUE AFECTAN DEL 60% AL 69% DE LA SUPERFICIE DEL CUERPO</t>
  </si>
  <si>
    <t>T327</t>
  </si>
  <si>
    <t>CORROSIONES QUE AFECTAN DEL 70% AL 79% DE LA SUPERFICIE DEL CUERPO</t>
  </si>
  <si>
    <t>T328</t>
  </si>
  <si>
    <t>CORROSIONES QUE AFECTAN DEL 80% AL 89% DE LA SUPERFICIE DEL CUERPO</t>
  </si>
  <si>
    <t>T329</t>
  </si>
  <si>
    <t>CORROSIONES QUE AFECTAN DEL 90% O MAS DE LA SUPERFICIE DEL CUERPO</t>
  </si>
  <si>
    <t>T330</t>
  </si>
  <si>
    <t>CONGELAMIENTO SUPERFICIAL DE LA CABEZA</t>
  </si>
  <si>
    <t>T331</t>
  </si>
  <si>
    <t>CONGELAMIENTO SUPERFICIAL DEL CUELLO</t>
  </si>
  <si>
    <t>T332</t>
  </si>
  <si>
    <t>CONGELAMIENTO SUPERFICIAL DEL TORAX</t>
  </si>
  <si>
    <t>T333</t>
  </si>
  <si>
    <t>CONGELAMIENTO SUPERFICIAL DE LA PARED ABDOMINAL, REGION LUMBOSACRA Y PELVIS</t>
  </si>
  <si>
    <t>T334</t>
  </si>
  <si>
    <t>CONGELAMIENTO SUPERFICIAL DEL BRAZO</t>
  </si>
  <si>
    <t>T335</t>
  </si>
  <si>
    <t>CONGELAMIENTO SUPERFICIAL DE LA MUÑECA Y DE LA MANO</t>
  </si>
  <si>
    <t>T336</t>
  </si>
  <si>
    <t>CONGELAMIENTO SUPERFICIAL DE LA CADERA Y DEL MUSLO</t>
  </si>
  <si>
    <t>T337</t>
  </si>
  <si>
    <t>CONGELAMIENTO SUPERFICIAL DE LA RODILLA Y DE LA PIERNA</t>
  </si>
  <si>
    <t>T338</t>
  </si>
  <si>
    <t>CONGELAMIENTO SUPERFICIAL DEL TOBILLO Y DEL PIE</t>
  </si>
  <si>
    <t>T339</t>
  </si>
  <si>
    <t>CONGELAMIENTO SUPERFICIAL DE OTROS SITIOS Y DE LOS NO ESPECIFICADOS</t>
  </si>
  <si>
    <t>T340</t>
  </si>
  <si>
    <t>CONGELAMIENTO CON NECROSIS TISULAR DE LA CABEZA</t>
  </si>
  <si>
    <t>T341</t>
  </si>
  <si>
    <t>CONGELAMIENTO CON NECROSIS TISULAR DEL CUELLO</t>
  </si>
  <si>
    <t>T342</t>
  </si>
  <si>
    <t>CONGELAMIENTO CON NECROSIS TISULAR DEL TORAX</t>
  </si>
  <si>
    <t>T343</t>
  </si>
  <si>
    <t>CONGELAMIENTO CON NECROSIS TISULAR DE LA PARED ABDOMINAL, REGION LUMBOSACRA Y PELVIS</t>
  </si>
  <si>
    <t>T344</t>
  </si>
  <si>
    <t>CONGELAMIENTO CON NECROSIS TISULAR DEL BRAZO</t>
  </si>
  <si>
    <t>T345</t>
  </si>
  <si>
    <t>CONGELAMIENTO CON NECROSIS TISULAR DE LA MUÑECA Y DE LA MANO</t>
  </si>
  <si>
    <t>T346</t>
  </si>
  <si>
    <t>CONGELAMIENTO CON NECROSIS TISULAR DE LA CADERA Y DEL MUSLO</t>
  </si>
  <si>
    <t>T347</t>
  </si>
  <si>
    <t>CONGELAMIENTO CON NECROSIS TISULAR DE LA RODILLA Y DE LA PIERNA</t>
  </si>
  <si>
    <t>T348</t>
  </si>
  <si>
    <t>CONGELAMIENTO CON NECROSIS TISULAR DEL TOBILLO Y DEL PIE</t>
  </si>
  <si>
    <t>T349</t>
  </si>
  <si>
    <t>CONGELAMIENTO CON NECROSIS TISULAR DE OTROS SITIOS Y DE LOS NO ESPECIFICADOS</t>
  </si>
  <si>
    <t>T350</t>
  </si>
  <si>
    <t>CONGELAMIENTO SUPERFICIAL QUE AFECTA MULTIPLES REGIONES DEL CUERPO</t>
  </si>
  <si>
    <t>T351</t>
  </si>
  <si>
    <t>CONGELAMIENTO CON NECROSIS TISULAR QUE AFECTA MULTIPLES REGIONES DEL CUERPO</t>
  </si>
  <si>
    <t>T352</t>
  </si>
  <si>
    <t>CONGELAMIENTO NO ESPECIFICADO DE LA CABEZA Y DEL CUELLO</t>
  </si>
  <si>
    <t>T353</t>
  </si>
  <si>
    <t>CONGELAMIENTO NO ESPECIFICADO DEL TORAX, DEL ABDOMEN, DE LA REGION LUMBOSACRA Y DE LA PELVIS</t>
  </si>
  <si>
    <t>T354</t>
  </si>
  <si>
    <t>CONGELAMIENTO NO ESPECIFICADO DEL MIEMBRO SUPERIOR</t>
  </si>
  <si>
    <t>T355</t>
  </si>
  <si>
    <t>CONGELAMIENTO NO ESPECIFICADO DEL MIEMBRO INFERIOR</t>
  </si>
  <si>
    <t>T356</t>
  </si>
  <si>
    <t>CONGELAMIENTO NO ESPECIFICADO QUE AFECTA MULTIPLES REGIONES DEL CUERPO</t>
  </si>
  <si>
    <t>T357</t>
  </si>
  <si>
    <t>CONGELAMIENTO NO ESPECIFICADO, DE SITIO NO ESPECIFICADO</t>
  </si>
  <si>
    <t>T360</t>
  </si>
  <si>
    <t>ENVENENAMIENTO POR ANTIBIOTICOS SISTEMICOS: PENICILINAS</t>
  </si>
  <si>
    <t>T361</t>
  </si>
  <si>
    <t>ENVENENAMIENTO POR ANTIBIOTICOS SISTEMICOS: CEFALOSPORINAS Y OTROS ANTIBIOTICOS BETA-LACTAMICOS</t>
  </si>
  <si>
    <t>T362</t>
  </si>
  <si>
    <t>ENVENENAMIENTO POR ANTIBIOTICOS SISTEMICOS: GRUPO DEL CLORAMFENICOL</t>
  </si>
  <si>
    <t>T363</t>
  </si>
  <si>
    <t>ENVENENAMIENTO POR ANTIBIOTICOS SISTEMICOS: MACROLIDOS</t>
  </si>
  <si>
    <t>T364</t>
  </si>
  <si>
    <t>ENVENENAMIENTO POR ANTIBIOTICOS SISTEMICOS: TETRACICLINAS</t>
  </si>
  <si>
    <t>T365</t>
  </si>
  <si>
    <t>ENVENENAMIENTO POR ANTIBIOTICOS SISTEMICOS: AMINOGLUCOSIDOS</t>
  </si>
  <si>
    <t>T366</t>
  </si>
  <si>
    <t>ENVENENAMIENTO POR ANTIBIOTICOS SISTEMICOS: RIFAMICINAS</t>
  </si>
  <si>
    <t>T367</t>
  </si>
  <si>
    <t>ENVENENAMIENTO POR ANTIBIOTICOS SISTEMICOS: ANTIBIOTICOS ANTIMICOTICOS USADOS SISTEMICAMENTE</t>
  </si>
  <si>
    <t>T368</t>
  </si>
  <si>
    <t>ENVENENAMIENTO POR ANTIBIOTICOS SISTEMICOS: OTROS ANTIBIOTICOS SISTEMICOS</t>
  </si>
  <si>
    <t>T369</t>
  </si>
  <si>
    <t>ENVENENAMIENTO POR ANTIBIOTICOS SISTEMICOS: ANTIBIOTICOS SISTEMICOS, NO ESPECIFICADOS</t>
  </si>
  <si>
    <t>T370</t>
  </si>
  <si>
    <t>ENVENENAMIENTO POR OTROS ANTIINFECCIOSOS Y ANTIPARASITARIOS SISTEMICOS: SULFONAMIDAS</t>
  </si>
  <si>
    <t>T371</t>
  </si>
  <si>
    <t>ENVENENAMIENTO POR OTROS ANTIINFECCIOSOS Y ANTIPARASITARIOS SISTEMICOS: DROGAS ANTIMICOBACTERIANAS</t>
  </si>
  <si>
    <t>T372</t>
  </si>
  <si>
    <t>ENVENENAMIENTO POR OTROS ANTIINFECCIOSOS Y ANTIPARASITARIOS SISTEMICOS: ANTIPALUDICOS Y DROGAS DE ACCION CONTRA OTROS PROTOZOARIOS SANGUINEOS</t>
  </si>
  <si>
    <t>T373</t>
  </si>
  <si>
    <t>ENVENENAMIENTO POR OTROS ANTIINFECCIOSOS Y ANTIPARASITARIOS SISTEMICOS: OTRAS DROGAS ANTIPROTOZOARIAS</t>
  </si>
  <si>
    <t>T374</t>
  </si>
  <si>
    <t>ENVENENAMIENTO POR OTROS ANTIINFECCIOSOS Y ANTIPARASITARIOS SISTEMICOS: ANTIHELMINTICOS</t>
  </si>
  <si>
    <t>T375</t>
  </si>
  <si>
    <t>ENVENENAMIENTO POR OTROS ANTIINFECCIOSOS Y ANTIPARASITARIOS SISTEMICOS: DROGAS ANTIVIRALES</t>
  </si>
  <si>
    <t>T378</t>
  </si>
  <si>
    <t>ENVENENAMIENTO POR OTROS ANTIINFECCIOSOS Y ANTIPARASITARIOS SISTEMICOS: OTROS ANTIINFECCIOSOS Y ANTIPARASITARIOS SISTEMICOS ESPECIFICADOS</t>
  </si>
  <si>
    <t>T379</t>
  </si>
  <si>
    <t>ENVENENAMIENTO POR OTROS ANTIINFECCIOSOS Y ANTIPARASITARIOS SISTEMICOS: OTROS ANTIINFECCIOSOS Y ANTIPARASITARIOS SISTEMICOS, NO ESPECIFICADOS</t>
  </si>
  <si>
    <t>T380</t>
  </si>
  <si>
    <t>ENVENENAMIENTO POR HORMONAS Y SUS SUSTITUTOS Y ANTAGONISTAS SINTETICOS, NO CLASIFICADOS EN OTRA PARTE: GLUCOCORTICOIDES Y ANALOGOS SINTETICOS</t>
  </si>
  <si>
    <t>T381</t>
  </si>
  <si>
    <t>ENVENENAMIENTO POR HORMONAS Y SUS SUSTITUTOS Y ANTAGONISTAS SINTETICOS, NO CLASIFICADOS EN OTRA PARTE: HORMONAS TIROIDEAS Y SUSTITUTOS</t>
  </si>
  <si>
    <t>T382</t>
  </si>
  <si>
    <t>ENVENENAMIENTO POR HORMONAS Y SUS SUSTITUTOS Y ANTAGONISTAS SINTETICOS, NO CLASIFICADOS EN OTRA PARTE: DROGAS ANTITIROIDEAS</t>
  </si>
  <si>
    <t>T383</t>
  </si>
  <si>
    <t>ENVENENAMIENTO POR HORMONAS Y SUS SUSTITUTOS Y ANTAGONISTAS SINTETICOS, NO CLASIFICADOS EN OTRA PARTE: INSULINA Y DROGAS HIPOGLUCEMIANTES ORALES [ANTIDIABETICAS]</t>
  </si>
  <si>
    <t>T384</t>
  </si>
  <si>
    <t>ENVENENAMIENTO POR HORMONAS Y SUS SUSTITUTOS Y ANTAGONISTAS SINTETICOS, NO CLASIFICADOS EN OTRA PARTE: ANTICONCEPTIVOS ORALES</t>
  </si>
  <si>
    <t>T385</t>
  </si>
  <si>
    <t>ENVENENAMIENTO POR HORMONAS Y SUS SUSTITUTOS Y ANTAGONISTAS SINTETICOS, NO CLASIFICADOS EN OTRA PARTE: OTROS ESTROGENOS Y PROGESTOGENOS</t>
  </si>
  <si>
    <t>T386</t>
  </si>
  <si>
    <t>ENVENENAMIENTO POR HORMONAS Y SUS SUSTITUTOS Y ANTAGONISTAS SINTETICOS, NO CLASIFICADOS EN OTRA PARTE: ANTIGONADOTROFINAS, ANTIESTROGENOS Y ANTIANDROGENOS, NO CLASIFICADOS EN OTRA PARTE</t>
  </si>
  <si>
    <t>T387</t>
  </si>
  <si>
    <t>ENVENENAMIENTO POR HORMONAS Y SUS SUSTITUTOS Y ANTAGONISTAS SINTETICOS, NO CLASIFICADOS EN OTRA PARTE: ANDROGENOS Y SUS CONGENERES ANABOLICOS</t>
  </si>
  <si>
    <t>T388</t>
  </si>
  <si>
    <t>ENVENENAMIENTO POR HORMONAS Y SUS SUSTITUTOS Y ANTAGONISTAS SINTETICOS, NO CLASIFICADOS EN OTRA PARTE: OTRAS HORMONAS Y SUSTITUTOS SINTETICOS Y LOS NO ESPECIFICADOS</t>
  </si>
  <si>
    <t>T389</t>
  </si>
  <si>
    <t>ENVENENAMIENTO POR HORMONAS Y SUS SUSTITUTOS Y ANTAGONISTAS SINTETICOS, NO CLASIFICADOS EN OTRA PARTE: OTROS ANTAGONISTAS DE LAS HORMONAS Y LOS NO ESPECIFICADOS</t>
  </si>
  <si>
    <t>T390</t>
  </si>
  <si>
    <t>ENVENENAMIENTO POR ANALGESICOS NO NARCOTICOS, ANTIPIRETICOS Y ANTIRREUMATICOS: SALICILATOS</t>
  </si>
  <si>
    <t>T391</t>
  </si>
  <si>
    <t>ENVENENAMIENTO POR ANALGESICOS NO NARCOTICOS, ANTIPIRETICOS Y ANTIRREUMATICOS: DERIVADOS DEL PARAAMINOFENOL</t>
  </si>
  <si>
    <t>T392</t>
  </si>
  <si>
    <t>ENVENENAMIENTO POR ANALGESICOS NO NARCOTICOS, ANTIPIRETICOS Y ANTIRREUMATICOS: DERIVADOS DE LA PIRAZOLONA</t>
  </si>
  <si>
    <t>T393</t>
  </si>
  <si>
    <t>ENVENENAMIENTO POR ANALGESICOS NO NARCOTICOS, ANTIPIRETICOS Y ANTIRREUMATICOS: OTRAS DROGAS ANTIINFLAMATORIAS NO ESTEROIDEAS [DAINE]</t>
  </si>
  <si>
    <t>T394</t>
  </si>
  <si>
    <t>ENVENENAMIENTO POR ANALGESICOS NO NARCOTICOS, ANTIPIRETICOS Y ANTIRREUMATICOS: ANTIRREUMATICOS, NO CLASIFICADOS EN OTRA PARTE</t>
  </si>
  <si>
    <t>T398</t>
  </si>
  <si>
    <t>ENVENENAMIENTO POR ANALGESICOS NO NARCOTICOS, ANTIPIRETICOS Y ANTIRREUMATICOS: OTROS ANALGESICOS NO NARCOTICOS Y ANTIPIRETICOS, NO CLASIFICADOS EN OTRA PARTE</t>
  </si>
  <si>
    <t>T399</t>
  </si>
  <si>
    <t>ENVENENAMIENTO POR ANALGESICOS NO NARCOTICOS, ANTIPIRETICOS Y ANTIRREUMATICOS: ANALGESICOS NO NARCOTICOS, ANTIPIRETICOS Y ANTIRREUMATICOS, NO ESPECIFICADOS</t>
  </si>
  <si>
    <t>T400</t>
  </si>
  <si>
    <t>ENVENENAMIENTO POR NARCOTICOS Y PSICODISLEPTICOS [ALUCINOGENOS]: OPIO</t>
  </si>
  <si>
    <t>T401</t>
  </si>
  <si>
    <t>ENVENENAMIENTO POR NARCOTICOS Y PSICODISLEPTICOS [ALUCINOGENOS]: HEROINA</t>
  </si>
  <si>
    <t>T402</t>
  </si>
  <si>
    <t>ENVENENAMIENTO POR NARCOTICOS Y PSICODISLEPTICOS [ALUCINOGENOS]: OTROS OPIACEOS</t>
  </si>
  <si>
    <t>T403</t>
  </si>
  <si>
    <t>ENVENENAMIENTO POR NARCOTICOS Y PSICODISLEPTICOS [ALUCINOGENOS]: METADONA</t>
  </si>
  <si>
    <t>T404</t>
  </si>
  <si>
    <t>ENVENENAMIENTO POR NARCOTICOS Y PSICODISLEPTICOS [ALUCINOGENOS]: OTROS NARCOTICOS SINTETICOS</t>
  </si>
  <si>
    <t>T405</t>
  </si>
  <si>
    <t>ENVENENAMIENTO POR NARCOTICOS Y PSICODISLEPTICOS [ALUCINOGENOS]: COCAINA</t>
  </si>
  <si>
    <t>T406</t>
  </si>
  <si>
    <t>ENVENENAMIENTO POR NARCOTICOS Y PSICODISLEPTICOS [ALUCINOGENOS]: OTROS NARCOTICOS Y LOS NO ESPECIFICADOS</t>
  </si>
  <si>
    <t>T407</t>
  </si>
  <si>
    <t>ENVENENAMIENTO POR NARCOTICOS Y PSICODISLEPTICOS [ALUCINOGENOS]: CANNABIS (DERIVADOS)</t>
  </si>
  <si>
    <t>T408</t>
  </si>
  <si>
    <t>ENVENENAMIENTO POR NARCOTICOS Y PSICODISLEPTICOS [ALUCINOGENOS]: ACIDO LISERGICO [LSD]</t>
  </si>
  <si>
    <t>T409</t>
  </si>
  <si>
    <t>ENVENENAMIENTO POR NARCOTICOS Y PSICODISLEPTICOS [ALUCINOGENOS]: OTROS PSICODISLEPTICOS Y LOS NO ESPECIFICADOS [ALUCINOGENOS]</t>
  </si>
  <si>
    <t>T410</t>
  </si>
  <si>
    <t>ENVENENAMIENTO POR ANESTESICOS Y GASES TERAPEUTICOS: ANESTESICOS POR INHALACION</t>
  </si>
  <si>
    <t>T411</t>
  </si>
  <si>
    <t>ENVENENAMIENTO POR ANESTESICOS Y GASES TERAPEUTICOS: ANESTESICOS INTRAVENOSOS</t>
  </si>
  <si>
    <t>T412</t>
  </si>
  <si>
    <t>ENVENENAMIENTO POR ANESTESICOS Y GASES TERAPEUTICOS: OTROS ANESTESICOS GENERALES Y LOS NO ESPECIFICADOS</t>
  </si>
  <si>
    <t>T413</t>
  </si>
  <si>
    <t>ENVENENAMIENTO POR ANESTESICOS Y GASES TERAPEUTICOS: ANESTESICOS LOCALES</t>
  </si>
  <si>
    <t>T414</t>
  </si>
  <si>
    <t>ENVENENAMIENTO POR ANESTESICOS Y GASES TERAPEUTICOS: ANESTESICOS, NO ESPECIFICADOS</t>
  </si>
  <si>
    <t>T415</t>
  </si>
  <si>
    <t>ENVENENAMIENTO POR ANESTESICOS Y GASES TERAPEUTICOS: GASES TERAPEUTICOS</t>
  </si>
  <si>
    <t>T420</t>
  </si>
  <si>
    <t>ENVENENAMIENTO POR ANTIEPILEPTICOS, HIPNOTICOS-SEDANTES Y DROGAS ANTIPARKINSONIANAS: DERIVADOS DE LA HIDANTOINA</t>
  </si>
  <si>
    <t>T421</t>
  </si>
  <si>
    <t>ENVENENAMIENTO POR ANTIEPILEPTICOS, HIPNOTICOS-SEDANTES Y DROGAS ANTIPARKINSONIANAS: IMINOSTILBENOS</t>
  </si>
  <si>
    <t>T422</t>
  </si>
  <si>
    <t>ENVENENAMIENTO POR ANTIEPILEPTICOS, HIPNOTICOS-SEDANTES Y DROGAS ANTIPARKINSONIANAS: SUCCINAMIDAS Y DERIVADOS DE LA OXAZOLIDINA</t>
  </si>
  <si>
    <t>T423</t>
  </si>
  <si>
    <t>ENVENENAMIENTO POR ANTIEPILEPTICOS, HIPNOTICOS-SEDANTES Y DROGAS ANTIPARKINSONIANAS: BARBITURICOS</t>
  </si>
  <si>
    <t>T424</t>
  </si>
  <si>
    <t>ENVENENAMIENTO POR ANTIEPILEPTICOS, HIPNOTICOS-SEDANTES Y DROGAS ANTIPARKINSONIANAS: BENZODIAZEPINAS</t>
  </si>
  <si>
    <t>T425</t>
  </si>
  <si>
    <t>ENVENENAMIENTO POR ANTIEPILEPTICOS, HIPNOTICOS-SEDANTES Y DROGAS ANTIPARKINSONIANAS: ANTIEPILEPTICOS MIXTOS, NO CLASIFICADOS EN OTRA PARTE</t>
  </si>
  <si>
    <t>T426</t>
  </si>
  <si>
    <t>ENVENENAMIENTO POR ANTIEPILEPTICOS, HIPNOTICOS-SEDANTES Y DROGAS ANTIPARKINSONIANAS: OTROS ANTIEPILEPTICOS Y DROGAS HIPNOTICO-SEDANTES</t>
  </si>
  <si>
    <t>T427</t>
  </si>
  <si>
    <t>ENVENENAMIENTO POR ANTIEPILEPTICOS, HIPNOTICOS-SEDANTES Y DROGAS ANTIPARKINSONIANAS: ANTIEPILEPTICOS Y DROGAS HIPNOTICO - SEDANTES, NO ESPECIFICADOS</t>
  </si>
  <si>
    <t>T428</t>
  </si>
  <si>
    <t>ENVENENAMIENTO POR ANTIEPILEPTICOS, HIPNOTICOS-SEDANTES Y DROGAS ANTIPARKINSONIANAS: DROGAS ANTIPARKINSONIANAS Y OTROS DEPRESORES DEL TONO MUSCULAR CENTRAL</t>
  </si>
  <si>
    <t>T430</t>
  </si>
  <si>
    <t>ENVENENAMIENTO POR PSICOTROPICOS, NO CLASIFICADOS EN OTRA PARTE: ANTIDEPRESIVOS TRICICLICOS Y TETRACICLICOS</t>
  </si>
  <si>
    <t>T431</t>
  </si>
  <si>
    <t>ENVENENAMIENTO POR PSICOTROPICOS, NO CLASIFICADOS EN OTRA PARTE: ANTIDEPRESIVOS INHIBIDORES DE LA MONOAMINOXIDASA</t>
  </si>
  <si>
    <t>T432</t>
  </si>
  <si>
    <t>ENVENENAMIENTO POR PSICOTROPICOS, NO CLASIFICADOS EN OTRA PARTE: OTROS ANTIDEPRESIVOS Y LOS NO ESPECIFICADOS</t>
  </si>
  <si>
    <t>T433</t>
  </si>
  <si>
    <t>ENVENENAMIENTO POR PSICOTROPICOS, NO CLASIFICADOS EN OTRA PARTE: ANTIPSICOTICOS Y NEUROLEPTICOS FENOTIACINICOS</t>
  </si>
  <si>
    <t>T434</t>
  </si>
  <si>
    <t>ENVENENAMIENTO POR PSICOTROPICOS, NO CLASIFICADOS EN OTRA PARTE: BUTIROFENONA Y NEUROLEPTICOS TIOXANTENICOS</t>
  </si>
  <si>
    <t>T435</t>
  </si>
  <si>
    <t>ENVENENAMIENTO POR PSICOTROPICOS, NO CLASIFICADOS EN OTRA PARTE: OTROS ANTIPSICOTICOS Y NEUROLEPTICOS Y LOS NO ESPECIFICADOS</t>
  </si>
  <si>
    <t>T436</t>
  </si>
  <si>
    <t>ENVENENAMIENTO POR PSICOTROPICOS, NO CLASIFICADOS EN OTRA PARTE: PSICOESTIMULANTES CON ABUSO POTENCIAL</t>
  </si>
  <si>
    <t>T438</t>
  </si>
  <si>
    <t>ENVENENAMIENTO POR PSICOTROPICOS, NO CLASIFICADOS EN OTRA PARTE: OTRAS DROGAS PSICOTROPICAS, NO CLASIFICADAS EN OTRA PARTE</t>
  </si>
  <si>
    <t>T439</t>
  </si>
  <si>
    <t>ENVENENAMIENTO POR PSICOTROPICOS, NO CLASIFICADOS EN OTRA PARTE: DROGA PSICOTROPICA NO ESPECIFICADA</t>
  </si>
  <si>
    <t>T440</t>
  </si>
  <si>
    <t>ENVENENAMIENTO POR DROGAS QUE AFECTAN PRINCIPALMENTE EL SISTEMA NERVIOSO AUTONOMO: AGENTES ANTICOLINESTERASA</t>
  </si>
  <si>
    <t>T441</t>
  </si>
  <si>
    <t>ENVENENAMIENTO POR DROGAS QUE AFECTAN PRINCIPALMENTE EL SISTEMA NERVIOSO AUTONOMO: OTROS PARASIMPATICOMIMETICOS [COLINERGICOS]</t>
  </si>
  <si>
    <t>T442</t>
  </si>
  <si>
    <t>ENVENENAMIENTO POR DROGAS QUE AFECTAN PRINCIPALMENTE EL SISTEMA NERVIOSO AUTONOMO: DROGAS BLOQUEADORAS GANGLIONARES, NO CLASIFICADAS EN OTRA PARTE</t>
  </si>
  <si>
    <t>T443</t>
  </si>
  <si>
    <t>ENVENENAMIENTO POR DROGAS QUE AFECTAN PRINCIPALMENTE EL SISTEMA NERVIOSO AUTONOMO: OTROS PARASIMPATICOLITICOS [ANTICOLINERGICOS Y ANTIMUSCARINICOS] Y ESPASMOLITICOS, NO CLASIFICADOS EN OTRA PARTE</t>
  </si>
  <si>
    <t>T444</t>
  </si>
  <si>
    <t>ENVENENAMIENTO POR DROGAS QUE AFECTAN PRINCIPALMENTE EL SISTEMA NERVIOSO AUTONOMO: AGONISTAS, PREDOMINANTEMENTE ALFA-ADRENERGICOS, NO CLASIFICADOS EN OTRA PARTE</t>
  </si>
  <si>
    <t>T445</t>
  </si>
  <si>
    <t>ENVENENAMIENTO POR DROGAS QUE AFECTAN PRINCIPALMENTE EL SISTEMA NERVIOSO AUTONOMO: AGONISTAS, PREDOMINANTEMENTE BETA-ADRENERGICOS, NO CLASIFICADOS EN OTRA PARTE</t>
  </si>
  <si>
    <t>T446</t>
  </si>
  <si>
    <t>ENVENENAMIENTO POR DROGAS QUE AFECTAN PRINCIPALMENTE EL SISTEMA NERVIOSO AUTONOMO: ANTAGONISTAS, ALFA-ADRENERGICOS, NO CLASIFICADOS EN OTRA PARTE</t>
  </si>
  <si>
    <t>T447</t>
  </si>
  <si>
    <t>ENVENENAMIENTO POR DROGAS QUE AFECTAN PRINCIPALMENTE EL SISTEMA NERVIOSO AUTONOMO: ANTAGONISTAS, BETA-ADRENERGICOS, NO CLASIFICADOS EN OTRA PARTE</t>
  </si>
  <si>
    <t>T448</t>
  </si>
  <si>
    <t>ENVENENAMIENTO POR DROGAS QUE AFECTAN PRINCIPALMENTE EL SISTEMA NERVIOSO AUTONOMO: AGENTES DE ACCION CENTRAL Y BLOQUEADORES NEURONALES ADRENERGICOS, NO CLASIFICADOS EN OTRA PARTE</t>
  </si>
  <si>
    <t>T449</t>
  </si>
  <si>
    <t>ENVENENAMIENTO POR DROGAS QUE AFECTAN PRINCIPALMENTE EL SISTEMA NERVIOSO AUTONOMO: OTRAS DROGAS Y LAS NO ESPECIFICADAS QUE AFECTAN PRINCIPALMENTE EL SISTEMA NERVIOSO AUTONOMO</t>
  </si>
  <si>
    <t>T450</t>
  </si>
  <si>
    <t>ENVENENAMIENTO POR AGENTES PRINCIPALMENTE SISTEMICOS Y HEMATOLOGICOS, NO CLASIFICADOS EN OTRA PARTE: DROGAS ANTIALERGICAS Y ANTIEMETICAS</t>
  </si>
  <si>
    <t>T451</t>
  </si>
  <si>
    <t>ENVENENAMIENTO POR AGENTES PRINCIPALMENTE SISTEMICOS Y HEMATOLOGICOS, NO CLASIFICADOS EN OTRA PARTE: DROGAS ANTINEOPLASICAS E INMUNOSUPRESORAS</t>
  </si>
  <si>
    <t>T452</t>
  </si>
  <si>
    <t>ENVENENAMIENTO POR AGENTES PRINCIPALMENTE SISTEMICOS Y HEMATOLOGICOS, NO CLASIFICADOS EN OTRA PARTE: VITAMINAS, NO CLASIFICADAS EN OTRA PARTE</t>
  </si>
  <si>
    <t>T453</t>
  </si>
  <si>
    <t>ENVENENAMIENTO POR AGENTES PRINCIPALMENTE SISTEMICOS Y HEMATOLOGICOS, NO CLASIFICADOS EN OTRA PARTE: ENZIMAS, NO CLASIFICADAS EN OTRA PARTE</t>
  </si>
  <si>
    <t>T454</t>
  </si>
  <si>
    <t>ENVENENAMIENTO POR AGENTES PRINCIPALMENTE SISTEMICOS Y HEMATOLOGICOS, NO CLASIFICADOS EN OTRA PARTE: HIERRO Y SUS COMPUESTOS</t>
  </si>
  <si>
    <t>T455</t>
  </si>
  <si>
    <t>ENVENENAMIENTO POR AGENTES PRINCIPALMENTE SISTEMICOS Y HEMATOLOGICOS, NO CLASIFICADOS EN OTRA PARTE: ANTICOAGULANTES</t>
  </si>
  <si>
    <t>T456</t>
  </si>
  <si>
    <t>ENVENENAMIENTO POR AGENTES PRINCIPALMENTE SISTEMICOS Y HEMATOLOGICOS, NO CLASIFICADOS EN OTRA PARTE: DROGAS QUE AFECTAN LA FIBRINOLISIS</t>
  </si>
  <si>
    <t>T457</t>
  </si>
  <si>
    <t>ENVENENAMIENTO POR AGENTES PRINCIPALMENTE SISTEMICOS Y HEMATOLOGICOS, NO CLASIFICADOS EN OTRA PARTE: ANTAGONISTAS DE ANTICOAGULANTES, VITAMINA K Y OTROS COAGULANTES</t>
  </si>
  <si>
    <t>T458</t>
  </si>
  <si>
    <t>ENVENENAMIENTO POR AGENTES PRINCIPALMENTE SISTEMICOS Y HEMATOLOGICOS, NO CLASIFICADOS EN OTRA PARTE: OTROS AGENTES PRINCIPALMENTE SISTEMICOS Y HEMATOLOGICOS</t>
  </si>
  <si>
    <t>T459</t>
  </si>
  <si>
    <t>ENVENENAMIENTO POR AGENTES PRINCIPALMENTE SISTEMICOS Y HEMATOLOGICOS, NO CLASIFICADOS EN OTRA PARTE: AGENTES PRINCIPALMENTE SISTEMICOS Y HEMATOLOGICOS, NO ESPECIFICADOS</t>
  </si>
  <si>
    <t>T460</t>
  </si>
  <si>
    <t>ENVENENAMIENTO POR AGENTES QUE AFECTAN PRINCIPALMENTE EL SISTEMA CARDIOVASCULAR:  GLUCOSIDOS CARDIOTONICOS Y MEDICAMENTOS DE ACCION SIMILAR</t>
  </si>
  <si>
    <t>T461</t>
  </si>
  <si>
    <t>ENVENENAMIENTO POR AGENTES QUE AFECTAN PRINCIPALMENTE EL SISTEMA CARDIOVASCULAR: BLOQUEADORES DEL CANAL DEL CALCIO</t>
  </si>
  <si>
    <t>T462</t>
  </si>
  <si>
    <t>ENVENENAMIENTO POR AGENTES QUE AFECTAN PRINCIPALMENTE EL SISTEMA CARDIOVASCULAR: OTRAS DROGAS ANTIARRITMICAS, NO CLASIFICADAS EN OTRA PARTE</t>
  </si>
  <si>
    <t>T463</t>
  </si>
  <si>
    <t>ENVENENAMIENTO POR AGENTES QUE AFECTAN PRINCIPALMENTE EL SISTEMA CARDIOVASCULAR: VASODILATADORES CORONARIOS, NO CLASIFICADOS EN OTRA PARTE</t>
  </si>
  <si>
    <t>T464</t>
  </si>
  <si>
    <t>ENVENENAMIENTO POR AGENTES QUE AFECTAN PRINCIPALMENTE EL SISTEMA CARDIOVASCULAR: INHIBIDORES DE LA ENZIMA CONVERTIDORA DE LA ANGIOTENSINA</t>
  </si>
  <si>
    <t>T465</t>
  </si>
  <si>
    <t>ENVENENAMIENTO POR AGENTES QUE AFECTAN PRINCIPALMENTE EL SISTEMA CARDIOVASCULAR: OTRAS DROGAS ANTIHIPERTENSIVAS, NO CLASIFICADAS EN OTRA PARTE</t>
  </si>
  <si>
    <t>T466</t>
  </si>
  <si>
    <t>ENVENENAMIENTO POR AGENTES QUE AFECTAN PRINCIPALMENTE EL SISTEMA CARDIOVASCULAR: DROGAS ANTILIPEMICAS Y ANTIARTERIOSCLEROTICAS</t>
  </si>
  <si>
    <t>T467</t>
  </si>
  <si>
    <t>ENVENENAMIENTO POR AGENTES QUE AFECTAN PRINCIPALMENTE EL SISTEMA CARDIOVASCULAR: VASODILATADORES PERIFERICOS</t>
  </si>
  <si>
    <t>T468</t>
  </si>
  <si>
    <t>ENVENENAMIENTO POR AGENTES QUE AFECTAN PRINCIPALMENTE EL SISTEMA CARDIOVASCULAR: DROGAS ANTIVARICOSAS, INCLUSIVE AGENTES ESCLEROSANTES</t>
  </si>
  <si>
    <t>T469</t>
  </si>
  <si>
    <t>ENVENENAMIENTO POR AGENTES QUE AFECTAN PRINCIPALMENTE EL SISTEMA CARDIOVASCULAR: OTROS AGENTES Y LOS NO ESPECIFICADOS QUE AFECTAN PRINCIPALMENTE EL SISTEMA CARDIOVASCULAR</t>
  </si>
  <si>
    <t>T470</t>
  </si>
  <si>
    <t>ENVENENAMIENTO POR AGENTES QUE AFECTAN PRINCIPALMENTE EL SISTEMA GASTROINTESTINAL: ANTAGONISTAS DEL RECEPTOR H2 DE HISTAMINA</t>
  </si>
  <si>
    <t>T471</t>
  </si>
  <si>
    <t>ENVENENAMIENTO POR AGENTES QUE AFECTAN PRINCIPALMENTE EL SISTEMA GASTROINTESTINAL: OTRAS DROGAS ANTIACIDAS Y QUE INHIBEN LA SECRECION GASTRICA</t>
  </si>
  <si>
    <t>T472</t>
  </si>
  <si>
    <t>ENVENENAMIENTO POR AGENTES QUE AFECTAN PRINCIPALMENTE EL SISTEMA GASTROINTESTINAL: LAXANTES ESTIMULANTES</t>
  </si>
  <si>
    <t>T473</t>
  </si>
  <si>
    <t>ENVENENAMIENTO POR AGENTES QUE AFECTAN PRINCIPALMENTE EL SISTEMA GASTROINTESTINAL: LAXANTES SALINOS Y OSMOTICOS</t>
  </si>
  <si>
    <t>T474</t>
  </si>
  <si>
    <t>ENVENENAMIENTO POR AGENTES QUE AFECTAN PRINCIPALMENTE EL SISTEMA GASTROINTESTINAL: OTROS LAXANTES</t>
  </si>
  <si>
    <t>T475</t>
  </si>
  <si>
    <t>ENVENENAMIENTO POR AGENTES QUE AFECTAN PRINCIPALMENTE EL SISTEMA GASTROINTESTINAL: DIGESTIVOS</t>
  </si>
  <si>
    <t>T476</t>
  </si>
  <si>
    <t>ENVENENAMIENTO POR AGENTES QUE AFECTAN PRINCIPALMENTE EL SISTEMA GASTROINTESTINAL: DROGAS ANTIDIARREICAS</t>
  </si>
  <si>
    <t>T477</t>
  </si>
  <si>
    <t>ENVENENAMIENTO POR AGENTES QUE AFECTAN PRINCIPALMENTE EL SISTEMA GASTROINTESTINAL: EMETICOS</t>
  </si>
  <si>
    <t>T478</t>
  </si>
  <si>
    <t>ENVENENAMIENTO POR AGENTES QUE AFECTAN PRINCIPALMENTE EL SISTEMA GASTROINTESTINAL: OTROS AGENTES QUE AFECTAN PRINCIPALMENTE EL SISTEMA GASTROINTESTINAL</t>
  </si>
  <si>
    <t>T479</t>
  </si>
  <si>
    <t>ENVENENAMIENTO POR AGENTES QUE AFECTAN PRINCIPALMENTE EL SISTEMA GASTROINTESTINAL: AGENTES NO ESPECIFICADOS QUE AFECTAN PRINCIPALMENTE EL SISTEMA GASTROINTESTINAL</t>
  </si>
  <si>
    <t>T480</t>
  </si>
  <si>
    <t>ENVENENAMIENTO POR AGENTES CON ACCION PRINCIPAL SOBRE LOS MUSCULOS LISOS Y ESQUELETICOS Y SOBRE EL SISTEMA RESPIRATORIO: DROGAS OXITOCICAS</t>
  </si>
  <si>
    <t>T481</t>
  </si>
  <si>
    <t>ENVENENAMIENTO POR AGENTES CON ACCION PRINCIPAL SOBRE LOS MUSCULOS LISOS Y ESQUELETICOS Y SOBRE EL SISTEMA RESPIRATORIO: RELAJANTES MUSCULOESQUELETICOS [AGENTES BLOQUEADORES NEUROMUSCULARES]</t>
  </si>
  <si>
    <t>T482</t>
  </si>
  <si>
    <t>ENVENENAMIENTO POR AGENTES CON ACCION PRINCIPAL SOBRE LOS MUSCULOS LISOS Y ESQUELETICOS Y SOBRE EL SISTEMA RESPIRATORIO: OTROS MEDICAMENTOS Y LOS NO ESPECIFICADOS DE ACCION PRINCIPAL SOBRE LOS MUSCULOS</t>
  </si>
  <si>
    <t>T483</t>
  </si>
  <si>
    <t>ENVENENAMIENTO POR AGENTES CON ACCION PRINCIPAL SOBRE LOS MUSCULOS LISOS Y ESQUELETICOS Y SOBRE EL SISTEMA RESPIRATORIO: ANTITUSIGENOS</t>
  </si>
  <si>
    <t>T484</t>
  </si>
  <si>
    <t>ENVENENAMIENTO POR AGENTES CON ACCION PRINCIPAL SOBRE LOS MUSCULOS LISOS Y ESQUELETICOS Y SOBRE EL SISTEMA RESPIRATORIO: EXPECTORANTES</t>
  </si>
  <si>
    <t>T485</t>
  </si>
  <si>
    <t>ENVENENAMIENTO POR AGENTES CON ACCION PRINCIPAL SOBRE LOS MUSCULOS LISOS Y ESQUELETICOS Y SOBRE EL SISTEMA RESPIRATORIO: DROGAS CONTRA EL CATARRO COMUN</t>
  </si>
  <si>
    <t>T486</t>
  </si>
  <si>
    <t>ENVENENAMIENTO POR AGENTES CON ACCION PRINCIPAL SOBRE LOS MUSCULOS LISOS Y ESQUELETICOS Y SOBRE EL SISTEMA RESPIRATORIO: ANTIASMATICOS, NO CLASIFICADOS EN OTRA PARTE</t>
  </si>
  <si>
    <t>T487</t>
  </si>
  <si>
    <t>ENVENENAMIENTO POR AGENTES CON ACCION PRINCIPAL SOBRE LOS MUSCULOS LISOS Y ESQUELETICOS Y SOBRE EL SISTEMA RESPIRATORIO: OTROS AGENTES Y LOS NO ESPECIFICADOS DE ACCION PRINCIPAL SOBRE EL SISTEMA RESPIRATORIO</t>
  </si>
  <si>
    <t>T490</t>
  </si>
  <si>
    <t>ENVENENAMIENTO POR AGENTES TOPICOS QUE AFECTAN PRINCIPALMENTE LA PIEL Y LAS MEMBRANAS MUCOSAS Y POR DROGAS OFTALMOLOGICAS, OTORRINOLARINGOLOGICAS Y DENTALES: DROGAS LOCALES ANTIMICOTICAS, ANTIINFECCIOSAS Y ANTIINFLAMATORIAS, NO CLASIFICADAS EN OTRA PARTE</t>
  </si>
  <si>
    <t>T491</t>
  </si>
  <si>
    <t>ENVENENAMIENTO POR AGENTES TOPICOS QUE AFECTAN PRINCIPALMENTE LA PIEL Y LAS MEMBRANAS MUCOSAS Y POR DROGAS OFTALMOLOGICAS, OTORRINOLARINGOLOGICAS Y DENTALES: ANTIPRURITICOS</t>
  </si>
  <si>
    <t>T492</t>
  </si>
  <si>
    <t>ENVENENAMIENTO POR AGENTES TOPICOS QUE AFECTAN PRINCIPALMENTE LA PIEL Y LAS MEMBRANAS MUCOSAS Y POR DROGAS OFTALMOLOGICAS, OTORRINOLARINGOLOGICAS Y DENTALES: ASTRINGENTES Y DETERGENTES LOCALES</t>
  </si>
  <si>
    <t>T493</t>
  </si>
  <si>
    <t>ENVENENAMIENTO POR AGENTES TOPICOS QUE AFECTAN PRINCIPALMENTE LA PIEL Y LAS MEMBRANAS MUCOSAS Y POR DROGAS OFTALMOLOGICAS, OTORRINOLARINGOLOGICAS Y DENTALES: EMOLIENTES, DEMULCENTES Y PROTECTORES</t>
  </si>
  <si>
    <t>T494</t>
  </si>
  <si>
    <t>ENVENENAMIENTO POR AGENTES TOPICOS QUE AFECTAN PRINCIPALMENTE LA PIEL Y LAS MEMBRANAS MUCOSAS Y POR DROGAS OFTALMOLOGICAS, OTORRINOLARINGOLOGICAS Y DENTALES: QUERATOLITICOS, QUERATOPLASTICOS, DROGAS Y OTRAS PREPARACIONES PARA EL TRATAMIENTO DEL CABELLO</t>
  </si>
  <si>
    <t>T495</t>
  </si>
  <si>
    <t>ENVENENAMIENTO POR AGENTES TOPICOS QUE AFECTAN PRINCIPALMENTE LA PIEL Y LAS MEMBRANAS MUCOSAS Y POR DROGAS OFTALMOLOGICAS, OTORRINOLARINGOLOGICAS Y DENTALES: DROGAS Y PREPARACIONES OFTALMOLOGICAS</t>
  </si>
  <si>
    <t>T496</t>
  </si>
  <si>
    <t>ENVENENAMIENTO POR AGENTES TOPICOS QUE AFECTAN PRINCIPALMENTE LA PIEL Y LAS MEMBRANAS MUCOSAS Y POR DROGAS OFTALMOLOGICAS, OTORRINOLARINGOLOGICAS Y DENTALES: DROGAS Y PREPARACIONES OTORRINOLARINGOLOGICAS</t>
  </si>
  <si>
    <t>T497</t>
  </si>
  <si>
    <t>ENVENENAMIENTO POR AGENTES TOPICOS QUE AFECTAN PRINCIPALMENTE LA PIEL Y LAS MEMBRANAS MUCOSAS Y POR DROGAS OFTALMOLOGICAS, OTORRINOLARINGOLOGICAS Y DENTALES: DROGAS DENTALES, APLICADAS TOPICAMENTE</t>
  </si>
  <si>
    <t>T498</t>
  </si>
  <si>
    <t>ENVENENAMIENTO POR AGENTES TOPICOS QUE AFECTAN PRINCIPALMENTE LA PIEL Y LAS MEMBRANAS MUCOSAS Y POR DROGAS OFTALMOLOGICAS, OTORRINOLARINGOLOGICAS Y DENTALES: OTROS AGENTES TOPICOS</t>
  </si>
  <si>
    <t>T499</t>
  </si>
  <si>
    <t>ENVENENAMIENTO POR AGENTES TOPICOS QUE AFECTAN PRINCIPALMENTE LA PIEL Y LAS MEMBRANAS MUCOSAS Y POR DROGAS OFTALMOLOGICAS, OTORRINOLARINGOLOGICAS Y DENTALES:  AGENTES TOPICOS, NO ESPECIFICADOS</t>
  </si>
  <si>
    <t>T500</t>
  </si>
  <si>
    <t>ENVENENAMIENTO POR DIURETICOS Y OTRAS DROGAS, MEDICAMENTOS Y SUSTANCIAS BIOLOGICAS NO ESPECIFICADAS: MINERALOCORTICOIDES Y SUS ANTAGONISTAS</t>
  </si>
  <si>
    <t>T501</t>
  </si>
  <si>
    <t>ENVENENAMIENTO POR DIURETICOS Y OTRAS DROGAS, MEDICAMENTOS Y SUSTANCIAS BIOLOGICAS NO ESPECIFICADAS: DIURETICOS DEL ASA [DINTEL ALTO]</t>
  </si>
  <si>
    <t>T502</t>
  </si>
  <si>
    <t>ENVENENAMIENTO POR DIURETICOS Y OTRAS DROGAS, MEDICAMENTOS Y SUSTANCIAS BIOLOGICAS NO ESPECIFICADAS: INHIBIDORES DE LA ANHIDRASA DEL ACIDO CARBONICO, BENZOTIAZIDAS Y OTROS DIURETICOS</t>
  </si>
  <si>
    <t>T503</t>
  </si>
  <si>
    <t>ENVENENAMIENTO POR DIURETICOS Y OTRAS DROGAS, MEDICAMENTOS Y SUSTANCIAS BIOLOGICAS NO ESPECIFICADAS: AGENTES DEL EQUILIBRIO HIDROELECTROLITICO, ELECTROLITICO Y CALORICO</t>
  </si>
  <si>
    <t>T504</t>
  </si>
  <si>
    <t>ENVENENAMIENTO POR DIURETICOS Y OTRAS DROGAS, MEDICAMENTOS Y SUSTANCIAS BIOLOGICAS NO ESPECIFICADAS: DROGAS QUE AFECTAN EL METABOLISMO DEL ACIDO URICO</t>
  </si>
  <si>
    <t>T505</t>
  </si>
  <si>
    <t>ENVENENAMIENTO POR DIURETICOS Y OTRAS DROGAS, MEDICAMENTOS Y SUSTANCIAS BIOLOGICAS NO ESPECIFICADAS: DEPRESORES DEL APETITO</t>
  </si>
  <si>
    <t>T506</t>
  </si>
  <si>
    <t>ENVENENAMIENTO POR DIURETICOS Y OTRAS DROGAS, MEDICAMENTOS Y SUSTANCIAS BIOLOGICAS NO ESPECIFICADAS: ANTIDOTOS Y AGENTES QUELANTES, NO CLASIFICADOS EN OTRA PARTE</t>
  </si>
  <si>
    <t>T507</t>
  </si>
  <si>
    <t>ENVENENAMIENTO POR DIURETICOS Y OTRAS DROGAS, MEDICAMENTOS Y SUSTANCIAS BIOLOGICAS NO ESPECIFICADAS: ANALEPTICOS Y ANTAGONISTAS DEL OPIO</t>
  </si>
  <si>
    <t>T508</t>
  </si>
  <si>
    <t>ENVENENAMIENTO POR DIURETICOS Y OTRAS DROGAS, MEDICAMENTOS Y SUSTANCIAS BIOLOGICAS NO ESPECIFICADAS: AGENTES DIAGNOSTICOS</t>
  </si>
  <si>
    <t>T509</t>
  </si>
  <si>
    <t>ENVENENAMIENTO POR DIURETICOS Y OTRAS DROGAS, MEDICAMENTOS Y SUSTANCIAS BIOLOGICAS NO ESPECIFICADAS: OTRAS DROGAS Y SUSTANCIAS BIOLOGICAS, Y LAS NO ESPECIFICADAS</t>
  </si>
  <si>
    <t>T510</t>
  </si>
  <si>
    <t>EFECTO TOXICO DEL ALCOHOL: ETANOL</t>
  </si>
  <si>
    <t>T511</t>
  </si>
  <si>
    <t>EFECTO TOXICO DEL ALCOHOL: METANOL</t>
  </si>
  <si>
    <t>T512</t>
  </si>
  <si>
    <t>EFECTO TOXICO DEL ALCOHOL: PROPANOL-2</t>
  </si>
  <si>
    <t>T513</t>
  </si>
  <si>
    <t>EFECTO TOXICO DEL ALCOHOL: LICOR DE ALCOHOL INSUFICIENTEMENTE DESTILADO</t>
  </si>
  <si>
    <t>T518</t>
  </si>
  <si>
    <t>EFECTO TOXICO DEL ALCOHOL: OTROS ALCOHOLES</t>
  </si>
  <si>
    <t>T519</t>
  </si>
  <si>
    <t>EFECTO TOXICO DEL ALCOHOL: ALCOHOL, NO ESPECIFICADO</t>
  </si>
  <si>
    <t>T520</t>
  </si>
  <si>
    <t>EFECTO TOXICO DE DISOLVENTES ORGANICOS: PRODUCTOS DEL PETROLEO</t>
  </si>
  <si>
    <t>T521</t>
  </si>
  <si>
    <t>EFECTO TOXICO DE DISOLVENTES ORGANICOS: BENCENO</t>
  </si>
  <si>
    <t>T522</t>
  </si>
  <si>
    <t>EFECTO TOXICO DE DISOLVENTES ORGANICOS: HOMOLOGOS DEL BENCENO</t>
  </si>
  <si>
    <t>T523</t>
  </si>
  <si>
    <t>EFECTO TOXICO DE DISOLVENTES ORGANICOS: GLICOLES</t>
  </si>
  <si>
    <t>T524</t>
  </si>
  <si>
    <t>EFECTO TOXICO DE DISOLVENTES ORGANICOS: CETONAS</t>
  </si>
  <si>
    <t>T528</t>
  </si>
  <si>
    <t>EFECTO TOXICO DE DISOLVENTES ORGANICOS: OTROS DISOLVENTES ORGANICOS</t>
  </si>
  <si>
    <t>T529</t>
  </si>
  <si>
    <t>EFECTO TOXICO DE DISOLVENTES ORGANICOS: DISOLVENTES ORGANICOS, NO ESPECIFICADOS</t>
  </si>
  <si>
    <t>T530</t>
  </si>
  <si>
    <t>EFECTO TOXICO DE LOS DERIVADOS HALOGENADOS DE LOS HIDROCARBUROS ALIFATICOS Y AROMATICOS: TETRACLORURO DE CARBONO</t>
  </si>
  <si>
    <t>T531</t>
  </si>
  <si>
    <t>EFECTO TOXICO DE LOS DERIVADOS HALOGENADOS DE LOS HIDROCARBUROS ALIFATICOS Y AROMATICOS: CLOROFORMO</t>
  </si>
  <si>
    <t>T532</t>
  </si>
  <si>
    <t>EFECTO TOXICO DE LOS DERIVADOS HALOGENADOS DE LOS HIDROCARBUROS ALIFATICOS Y AROMATICOS: TRICLOROETILENO</t>
  </si>
  <si>
    <t>T533</t>
  </si>
  <si>
    <t>EFECTO TOXICO DE LOS DERIVADOS HALOGENADOS DE LOS HIDROCARBUROS ALIFATICOS Y AROMATICOS: TETRACLOROETILENO</t>
  </si>
  <si>
    <t>T534</t>
  </si>
  <si>
    <t>EFECTO TOXICO DE LOS DERIVADOS HALOGENADOS DE LOS HIDROCARBUROS ALIFATICOS Y AROMATICOS: DICLOROETANO</t>
  </si>
  <si>
    <t>T535</t>
  </si>
  <si>
    <t>EFECTO TOXICO DE LOS DERIVADOS HALOGENADOS DE LOS HIDROCARBUROS ALIFATICOS Y AROMATICOS: CLOROFLUORCARBUROS</t>
  </si>
  <si>
    <t>T536</t>
  </si>
  <si>
    <t>EFECTO TOXICO DE LOS DERIVADOS HALOGENADOS DE LOS HIDROCARBUROS ALIFATICOS Y AROMATICOS: OTROS DERIVADOS HALOGENADOS DE LOS HIDROCARBUROS ALIFATICOS</t>
  </si>
  <si>
    <t>T537</t>
  </si>
  <si>
    <t>EFECTO TOXICO DE LOS DERIVADOS HALOGENADOS DE LOS HIDROCARBUROS ALIFATICOS Y AROMATICOS: OTROS DERIVADOS HALOGENADOS DE LOS HIDROCARBUROS AROMATICOS</t>
  </si>
  <si>
    <t>T539</t>
  </si>
  <si>
    <t>EFECTO TOXICO DE LOS DERIVADOS HALOGENADOS DE LOS HIDROCARBUROS ALIFATICOS Y AROMATICOS: DERIVADOS HALOGENADOS DE HIDROCARBUROS ALIFATICOS Y AROMATICOS, NO ESPECIFICADOS</t>
  </si>
  <si>
    <t>T540</t>
  </si>
  <si>
    <t>EFECTO TOXICO DE SUSTANCIAS CORROSIVAS: FENOL Y HOMOLOGOS DEL FENOL</t>
  </si>
  <si>
    <t>T541</t>
  </si>
  <si>
    <t>EFECTO TOXICO DE SUSTANCIAS CORROSIVAS: OTROS COMPUESTOS ORGANICOS CORROSIVOS</t>
  </si>
  <si>
    <t>T542</t>
  </si>
  <si>
    <t>EFECTO TOXICO DE SUSTANCIAS CORROSIVAS: ACIDOS CORROSIVOS Y SUSTANCIAS ACIDAS SIMILARES</t>
  </si>
  <si>
    <t>T543</t>
  </si>
  <si>
    <t>EFECTO TOXICO DE SUSTANCIAS CORROSIVAS: ALCALIS CAUSTICOS Y SUSTANCIAS ALCALINAS SIMILARES</t>
  </si>
  <si>
    <t>T549</t>
  </si>
  <si>
    <t>EFECTO TOXICO DE SUSTANCIAS CORROSIVAS: EFECTO TOXICO DE SUSTANCIA CORROSIVA, NO ESPECIFICADA</t>
  </si>
  <si>
    <t>T55</t>
  </si>
  <si>
    <t>EFECTO TOXICO DE DETERGENTES Y JABONES</t>
  </si>
  <si>
    <t>T560</t>
  </si>
  <si>
    <t>EFECTO TOXICO DE METALES: PLOMO Y SUS COMPUESTOS</t>
  </si>
  <si>
    <t>T561</t>
  </si>
  <si>
    <t>EFECTO TOXICO DE METALES: MERCURIO Y SUS COMPUESTOS</t>
  </si>
  <si>
    <t>T562</t>
  </si>
  <si>
    <t>EFECTO TOXICO DE METALES: CROMO Y SUS COMPUESTOS</t>
  </si>
  <si>
    <t>T563</t>
  </si>
  <si>
    <t>EFECTO TOXICO DE METALES: CADMIO Y SUS COMPUESTOS</t>
  </si>
  <si>
    <t>T564</t>
  </si>
  <si>
    <t>EFECTO TOXICO DE METALES: COBRE Y SUS COMPUESTOS</t>
  </si>
  <si>
    <t>T565</t>
  </si>
  <si>
    <t>EFECTO TOXICO DE METALES: ZINC Y SUS COMPUESTOS</t>
  </si>
  <si>
    <t>T566</t>
  </si>
  <si>
    <t>EFECTO TOXICO DE METALES: ESTAÑO Y SUS COMPUESTOS</t>
  </si>
  <si>
    <t>T567</t>
  </si>
  <si>
    <t>EFECTO TOXICO DE METALES: BERILIO Y SUS COMPUESTOS</t>
  </si>
  <si>
    <t>T568</t>
  </si>
  <si>
    <t>EFECTO TOXICO DE METALES: OTROS METALES</t>
  </si>
  <si>
    <t>T569</t>
  </si>
  <si>
    <t>EFECTO TOXICO DE METALES: METAL, NO ESPECIFICADO</t>
  </si>
  <si>
    <t>T570</t>
  </si>
  <si>
    <t>EFECTO TOXICO DE OTRAS SUSTANCIAS INORGANICAS: ARSENICO Y SUS COMPUESTOS</t>
  </si>
  <si>
    <t>T571</t>
  </si>
  <si>
    <t>EFECTO TOXICO DE OTRAS SUSTANCIAS INORGANICAS: FOSFORO Y SUS COMPUESTOS</t>
  </si>
  <si>
    <t>T572</t>
  </si>
  <si>
    <t>EFECTO TOXICO DE OTRAS SUSTANCIAS INORGANICAS: MANGANESO Y SUS COMPUESTOS</t>
  </si>
  <si>
    <t>T573</t>
  </si>
  <si>
    <t>EFECTO TOXICO DE OTRAS SUSTANCIAS INORGANICAS: ACIDO CIANHIDRICO</t>
  </si>
  <si>
    <t>T578</t>
  </si>
  <si>
    <t>EFECTO TOXICO DE OTRAS SUSTANCIAS INORGANICAS: OTRAS SUSTANCIAS INORGANICAS, ESPECIFICADAS</t>
  </si>
  <si>
    <t>T579</t>
  </si>
  <si>
    <t>EFECTO TOXICO DE OTRAS SUSTANCIAS INORGANICAS: SUSTANCIA INORGANICAS, NO ESPECIFICADA</t>
  </si>
  <si>
    <t>T58</t>
  </si>
  <si>
    <t>EFECTO TOXICO DEL MONOXIDO DE CARBONO</t>
  </si>
  <si>
    <t>T590</t>
  </si>
  <si>
    <t>EFECTO TOXICO DE GASES, HUMOS Y VAPORES: OXIDOS DE NITROGENO</t>
  </si>
  <si>
    <t>T591</t>
  </si>
  <si>
    <t>EFECTO TOXICO DE GASES, HUMOS Y VAPORES: DIOXIDO DE SULFURO</t>
  </si>
  <si>
    <t>T592</t>
  </si>
  <si>
    <t>EFECTO TOXICO DE GASES, HUMOS Y VAPORES: FORMALDEHIDO</t>
  </si>
  <si>
    <t>T593</t>
  </si>
  <si>
    <t>EFECTO TOXICO DE GASES, HUMOS Y VAPORES: GAS LACRIMOGENO</t>
  </si>
  <si>
    <t>T594</t>
  </si>
  <si>
    <t>EFECTO TOXICO DE GASES, HUMOS Y VAPORES: CLORO GASEOSO</t>
  </si>
  <si>
    <t>T595</t>
  </si>
  <si>
    <t>EFECTO TOXICO DE GASES, HUMOS Y VAPORES: GAS DE FLUOR Y FLUORURO DE HIDROGENO</t>
  </si>
  <si>
    <t>T596</t>
  </si>
  <si>
    <t>EFECTO TOXICO DE GASES, HUMOS Y VAPORES: SULFURO DE HIDROGENO</t>
  </si>
  <si>
    <t>T597</t>
  </si>
  <si>
    <t>EFECTO TOXICO DE GASES, HUMOS Y VAPORES: DIOXIDO DE CARBONO</t>
  </si>
  <si>
    <t>T598</t>
  </si>
  <si>
    <t>EFECTO TOXICO DE GASES, HUMOS Y VAPORES: OTROS GASES, HUMOS Y VAPORES ESPECIFICADOS</t>
  </si>
  <si>
    <t>T599</t>
  </si>
  <si>
    <t>EFECTO TOXICO DE GASES, HUMOS Y VAPORES: GASES, HUMOS Y VAPORES NO ESPECIFICADOS</t>
  </si>
  <si>
    <t>T600</t>
  </si>
  <si>
    <t>EFECTO TOXICO DE PLAGUICIDAS [PESTICIDAS]: INSECTICIDAS FOSFORADOS Y CARBAMATOS</t>
  </si>
  <si>
    <t>T601</t>
  </si>
  <si>
    <t>EFECTO TOXICO DE PLAGUICIDAS [PESTICIDAS]: INSECTICIDAS HALOGENADOS</t>
  </si>
  <si>
    <t>T602</t>
  </si>
  <si>
    <t>EFECTO TOXICO DE PLAGUICIDAS [PESTICIDAS]: OTROS INSECTICIDAS</t>
  </si>
  <si>
    <t>T603</t>
  </si>
  <si>
    <t>EFECTO TOXICO DE PLAGUICIDAS [PESTICIDAS]: HERBICIDAS Y FUNGICIDAS</t>
  </si>
  <si>
    <t>T604</t>
  </si>
  <si>
    <t>EFECTO TOXICO DE PLAGUICIDAS [PESTICIDAS]: RODENTICIDAS</t>
  </si>
  <si>
    <t>T608</t>
  </si>
  <si>
    <t>EFECTO TOXICO DE PLAGUICIDAS [PESTICIDAS]: OTROS PLAGUICIDAS</t>
  </si>
  <si>
    <t>T609</t>
  </si>
  <si>
    <t>EFECTO TOXICO DE PLAGUICIDAS [PESTICIDAS]: PLAGUICIDA NO ESPECIFICADO</t>
  </si>
  <si>
    <t>T610</t>
  </si>
  <si>
    <t>EFECTO TOXICO DE SUSTANCIAS NOCIVAS INGERIDAS COMO ALIMENTOS MARINOS: ENVENENAMIENTO CIGUATERO POR PESCADO</t>
  </si>
  <si>
    <t>T611</t>
  </si>
  <si>
    <t>EFECTO TOXICO DE SUSTANCIAS NOCIVAS INGERIDAS COMO ALIMENTOS MARINOS: ENVENENAMIENTO ESCOMBROIDEO POR PESCADO</t>
  </si>
  <si>
    <t>T612</t>
  </si>
  <si>
    <t>EFECTO TOXICO DE SUSTANCIAS NOCIVAS INGERIDAS COMO ALIMENTOS MARINOS: OTROS ENVENENAMIENTOS POR PESCADO Y MARISCOS</t>
  </si>
  <si>
    <t>T618</t>
  </si>
  <si>
    <t>EFECTO TOXICO DE SUSTANCIAS NOCIVAS INGERIDAS COMO ALIMENTOS MARINOS: EFECTO TOXICO DE OTROS ALIMENTOS MARINOS</t>
  </si>
  <si>
    <t>T619</t>
  </si>
  <si>
    <t>EFECTO TOXICO DE SUSTANCIAS NOCIVAS INGERIDAS COMO ALIMENTOS MARINOS: EFECTO TOXICO DE ALIMENTOS MARINOS NO ESPECIFICADOS</t>
  </si>
  <si>
    <t>T620</t>
  </si>
  <si>
    <t>EFECTO TOXICO DE OTRAS SUSTANCIAS NOCIVAS INGERIDAS COMO ALIMENTO: HONGOS INGERIDOS</t>
  </si>
  <si>
    <t>T621</t>
  </si>
  <si>
    <t>EFECTO TOXICO DE OTRAS SUSTANCIAS NOCIVAS INGERIDAS COMO ALIMENTO: BAYAS INGERIDAS</t>
  </si>
  <si>
    <t>T622</t>
  </si>
  <si>
    <t>EFECTO TOXICO DE OTRAS SUSTANCIAS NOCIVAS INGERIDAS COMO ALIMENTO: OTRA(S) (PARTES DE) PLANTA(S) INGERIDA(S)</t>
  </si>
  <si>
    <t>T628</t>
  </si>
  <si>
    <t>EFECTO TOXICO DE OTRAS SUSTANCIAS NOCIVAS INGERIDAS COMO ALIMENTO: OTRAS SUSTANCIAS NOCIVAS INGERIDAS COMO ALIMENTO</t>
  </si>
  <si>
    <t>T629</t>
  </si>
  <si>
    <t>EFECTO TOXICO DE OTRAS SUSTANCIAS NOCIVAS INGERIDAS COMO ALIMENTO: SUSTANCIA NOCIVA INGERIDA COMO ALIMENTO, NO ESPECIFICADA</t>
  </si>
  <si>
    <t>T630</t>
  </si>
  <si>
    <t>EFECTO TOXICO DEL CONTACTO CON ANIMALES VENENOSOS: VENENO DE SERPIENTE</t>
  </si>
  <si>
    <t>T631</t>
  </si>
  <si>
    <t>EFECTO TOXICO DEL CONTACTO CON ANIMALES VENENOSOS: VENENO DE OTROS REPTILES</t>
  </si>
  <si>
    <t>T632</t>
  </si>
  <si>
    <t>EFECTO TOXICO DEL CONTACTO CON ANIMALES VENENOSOS: VENENO DE ESCORPION</t>
  </si>
  <si>
    <t>T633</t>
  </si>
  <si>
    <t>EFECTO TOXICO DEL CONTACTO CON ANIMALES VENENOSOS: VENENO DE ARAÑAS</t>
  </si>
  <si>
    <t>T634</t>
  </si>
  <si>
    <t>EFECTO TOXICO DEL CONTACTO CON ANIMALES VENENOSOS: VENENO DE OTROS ARTROPODOS</t>
  </si>
  <si>
    <t>T635</t>
  </si>
  <si>
    <t>EFECTO TOXICO DEL CONTACTO CON ANIMALES VENENOSOS: EFECTO TOXICO DEL CONTACTO CON PECES</t>
  </si>
  <si>
    <t>T636</t>
  </si>
  <si>
    <t>EFECTO TOXICO DEL CONTACTO CON ANIMALES VENENOSOS: EFECTO TOXICO DEL CONTACTO CON OTROS ANIMALES MARINOS</t>
  </si>
  <si>
    <t>T638</t>
  </si>
  <si>
    <t>EFECTO TOXICO DEL CONTACTO CON ANIMALES VENENOSOS: EFECTO TOXICO DEL CONTACTO CON OTROS ANIMALES VENENOSOS</t>
  </si>
  <si>
    <t>T639</t>
  </si>
  <si>
    <t>EFECTO TOXICO DEL CONTACTO CON ANIMALES VENENOSOS: EFECTO TOXICO DEL CONTACTO CON ANIMAL VENENOSO NO ESPECIFICADO</t>
  </si>
  <si>
    <t>T64</t>
  </si>
  <si>
    <t>EFECTO TOXICO DE AFLATOXINA Y OTRAS MICOTOXINAS CONTAMINANTES DE ALIMENTOS</t>
  </si>
  <si>
    <t>T650</t>
  </si>
  <si>
    <t>EFECTO TOXICO DE OTRAS SUSTANCIAS Y LAS NO ESPECIFICADAS: CIANURO</t>
  </si>
  <si>
    <t>T651</t>
  </si>
  <si>
    <t>EFECTO TOXICO DE OTRAS SUSTANCIAS Y LAS NO ESPECIFICADAS: ESTRICNINA Y SUS SALES</t>
  </si>
  <si>
    <t>T652</t>
  </si>
  <si>
    <t>EFECTO TOXICO DE OTRAS SUSTANCIAS Y LAS NO ESPECIFICADAS: TABACO Y NICOTINA</t>
  </si>
  <si>
    <t>T653</t>
  </si>
  <si>
    <t>EFECTO TOXICO DE OTRAS SUSTANCIAS Y LAS NO ESPECIFICADAS: NITRODERIVADOS Y AMINODERIVADOS DEL BENCENO Y SUS HOMOLOGOS</t>
  </si>
  <si>
    <t>T654</t>
  </si>
  <si>
    <t>EFECTO TOXICO DE OTRAS SUSTANCIAS Y LAS NO ESPECIFICADAS: BISULFURO DE CARBONO</t>
  </si>
  <si>
    <t>T655</t>
  </si>
  <si>
    <t>EFECTO TOXICO DE OTRAS SUSTANCIAS Y LAS NO ESPECIFICADAS: NITROGLICERINA Y OTROS ACIDOS Y ESTERES NITRICOS</t>
  </si>
  <si>
    <t>T656</t>
  </si>
  <si>
    <t>EFECTO TOXICO DE OTRAS SUSTANCIAS Y LAS NO ESPECIFICADAS: PINTURAS Y COLORANTES, NO CLASIFICADOS EN OTRA PARTE</t>
  </si>
  <si>
    <t>T658</t>
  </si>
  <si>
    <t>EFECTO TOXICO DE OTRAS SUSTANCIAS Y LAS NO ESPECIFICADAS: EFECTOS TOXICOS DE OTRAS SUSTANCIAS ESPECIFICADAS</t>
  </si>
  <si>
    <t>T659</t>
  </si>
  <si>
    <t>EFECTO TOXICO DE OTRAS SUSTANCIAS Y LAS NO ESPECIFICADAS: EFECTO TOXICO DE SUSTANCIA NO ESPECIFICADA</t>
  </si>
  <si>
    <t>T66</t>
  </si>
  <si>
    <t>EFECTOS NO ESPECIFICADOS DE LA RADIACION</t>
  </si>
  <si>
    <t>T670</t>
  </si>
  <si>
    <t>GOLPE DE CALOR E INSOLACION</t>
  </si>
  <si>
    <t>T671</t>
  </si>
  <si>
    <t>SINCOPE DE CALOR</t>
  </si>
  <si>
    <t>T672</t>
  </si>
  <si>
    <t>CALAMBRE POR CALOR</t>
  </si>
  <si>
    <t>T673</t>
  </si>
  <si>
    <t>AGOTAMIENTO POR CALOR, ANHIDROTICO</t>
  </si>
  <si>
    <t>T674</t>
  </si>
  <si>
    <t>AGOTAMIENTO POR CALOR DEBIDO A DEPLECION DE SAL</t>
  </si>
  <si>
    <t>T675</t>
  </si>
  <si>
    <t>AGOTAMIENTO POR CALOR NO ESPECIFICADO</t>
  </si>
  <si>
    <t>T676</t>
  </si>
  <si>
    <t>FATIGA POR CALOR, TRANSITORIA</t>
  </si>
  <si>
    <t>T677</t>
  </si>
  <si>
    <t>T678</t>
  </si>
  <si>
    <t>OTROS EFECTOS DEL CALOR Y DE LA LUZ</t>
  </si>
  <si>
    <t>T679</t>
  </si>
  <si>
    <t>EFECTO DEL CALOR Y DE LA LUZ, NO ESPECIFICADO</t>
  </si>
  <si>
    <t>T68</t>
  </si>
  <si>
    <t>HIPOTERMIA</t>
  </si>
  <si>
    <t>T690</t>
  </si>
  <si>
    <t>MANO Y PIE DE INMERSION</t>
  </si>
  <si>
    <t>T691</t>
  </si>
  <si>
    <t>SABAÑON(ES)</t>
  </si>
  <si>
    <t>T698</t>
  </si>
  <si>
    <t>OTROS EFECTOS ESPECIFICADOS DE LA REDUCCION DE LA TEMPERATURA</t>
  </si>
  <si>
    <t>T699</t>
  </si>
  <si>
    <t>EFECTO DE LA REDUCCION DE LA TEMPERATURA, NO ESPECIFICADO</t>
  </si>
  <si>
    <t>T700</t>
  </si>
  <si>
    <t>BAROTRAUMA OTITICO</t>
  </si>
  <si>
    <t>T701</t>
  </si>
  <si>
    <t>BAROTRAUMA SINUSAL</t>
  </si>
  <si>
    <t>T702</t>
  </si>
  <si>
    <t>OTROS EFECTOS Y LOS NO ESPECIFICADOS DE LA GRAN ALTITUD</t>
  </si>
  <si>
    <t>T703</t>
  </si>
  <si>
    <t>ENFERMEDAD POR DESCOMPRESION [DE LOS CAJONES SUMERGIDOS]</t>
  </si>
  <si>
    <t>T704</t>
  </si>
  <si>
    <t>EFECTOS DE LIQUIDOS CON ALTA PRESION</t>
  </si>
  <si>
    <t>T708</t>
  </si>
  <si>
    <t>OTROS EFECTOS DE LA PRESION DEL AIRE Y DEL AGUA</t>
  </si>
  <si>
    <t>T709</t>
  </si>
  <si>
    <t>EFECTO DE LA PRESION DEL AIRE Y DEL AGUA, NO ESPECIFICADO</t>
  </si>
  <si>
    <t>T71</t>
  </si>
  <si>
    <t>T730</t>
  </si>
  <si>
    <t>T731</t>
  </si>
  <si>
    <t>T732</t>
  </si>
  <si>
    <t>AGOTAMIENTO DEBIDO A EXPOSICION A LA INTEMPERIE</t>
  </si>
  <si>
    <t>T733</t>
  </si>
  <si>
    <t>AGOTAMIENTO DEBIDO A ESFUERZO EXCESIVO</t>
  </si>
  <si>
    <t>T738</t>
  </si>
  <si>
    <t>OTROS EFECTOS DE  PRIVACION</t>
  </si>
  <si>
    <t>T739</t>
  </si>
  <si>
    <t>EFECTOS DE  PRIVACION, NO ESPECIFICADOS</t>
  </si>
  <si>
    <t>T740</t>
  </si>
  <si>
    <t>NEGLIGENCIA O ABANDONO</t>
  </si>
  <si>
    <t>T741</t>
  </si>
  <si>
    <t>ABUSO FISICO</t>
  </si>
  <si>
    <t>T742</t>
  </si>
  <si>
    <t>ABUSO SEXUAL</t>
  </si>
  <si>
    <t>T743</t>
  </si>
  <si>
    <t>ABUSO PSICOLOGICO</t>
  </si>
  <si>
    <t>T748</t>
  </si>
  <si>
    <t>OTROS SINDROMES DE MALTRATO</t>
  </si>
  <si>
    <t>T749</t>
  </si>
  <si>
    <t>SINDROME DE MALTRATO, NO ESPECIFICADO</t>
  </si>
  <si>
    <t>T750</t>
  </si>
  <si>
    <t>T751</t>
  </si>
  <si>
    <t>AHOGAMIENTO Y SUMERSION NO MORTAL</t>
  </si>
  <si>
    <t>T752</t>
  </si>
  <si>
    <t>EFECTOS DE LA VIBRACION</t>
  </si>
  <si>
    <t>T753</t>
  </si>
  <si>
    <t>MAL DEL MOVIMIENTO</t>
  </si>
  <si>
    <t>T754</t>
  </si>
  <si>
    <t>EFECTOS DE LA CORRIENTE ELECTRICA</t>
  </si>
  <si>
    <t>T758</t>
  </si>
  <si>
    <t>OTROS EFECTOS ESPECIFICADOS  DE CAUSAS EXTERNAS</t>
  </si>
  <si>
    <t>T780</t>
  </si>
  <si>
    <t>CHOQUE ANAFILACTICO DEBIDO A REACCION ADVERSA A ALIMENTOS</t>
  </si>
  <si>
    <t>T781</t>
  </si>
  <si>
    <t>OTRA REACCION ADVERSA A ALIMENTOS, NO CLASIFICADA EN OTRA PARTE</t>
  </si>
  <si>
    <t>T782</t>
  </si>
  <si>
    <t>CHOQUE ANAFILACTICO, NO ESPECIFICADO</t>
  </si>
  <si>
    <t>T783</t>
  </si>
  <si>
    <t>EDEMA ANGIONEUROTICO</t>
  </si>
  <si>
    <t>T784</t>
  </si>
  <si>
    <t>ALERGIA NO ESPECIFICADA</t>
  </si>
  <si>
    <t>T788</t>
  </si>
  <si>
    <t>OTROS EFECTOS ADVERSOS, NO CLASIFICADOS EN OTRA PARTE</t>
  </si>
  <si>
    <t>T789</t>
  </si>
  <si>
    <t>EFECTOS ADVERSOS NO ESPECIFICADO</t>
  </si>
  <si>
    <t>T790</t>
  </si>
  <si>
    <t>EMBOLIA GASEOSA (TRAUMATICA)</t>
  </si>
  <si>
    <t>T791</t>
  </si>
  <si>
    <t>EMBOLIA GRASA (TRAUMATICA)</t>
  </si>
  <si>
    <t>T792</t>
  </si>
  <si>
    <t>HEMORRAGIA TRAUMATICA SECUNDARIA Y RECURRENTE</t>
  </si>
  <si>
    <t>T793</t>
  </si>
  <si>
    <t>INFECCION POSTRAUMATICA DE HERIDA, NO CLASIFICADA EN OTRA PARTE</t>
  </si>
  <si>
    <t>T794</t>
  </si>
  <si>
    <t>CHOQUE TRAUMATICO</t>
  </si>
  <si>
    <t>T795</t>
  </si>
  <si>
    <t>ANURIA TRAUMATICA</t>
  </si>
  <si>
    <t>T796</t>
  </si>
  <si>
    <t>ISQUEMIA TRAUMATICA DEL MUSCULO</t>
  </si>
  <si>
    <t>T797</t>
  </si>
  <si>
    <t>ENFISEMA SUBCUTANEO TRAUMATICO</t>
  </si>
  <si>
    <t>T798</t>
  </si>
  <si>
    <t>T799</t>
  </si>
  <si>
    <t>COMPLICACIONES PRECOCES NO ESPECIFICADAS DE LOS TRAUMATISMOS</t>
  </si>
  <si>
    <t>T800</t>
  </si>
  <si>
    <t>EMBOLIA GASEOSA CONSECUTIVAS A INFUSION, TRANSFUSION E INYECCION TERAPEUTICA</t>
  </si>
  <si>
    <t>T801</t>
  </si>
  <si>
    <t>COMPLICACIONES VASCULARES CONSECUTIVAS A INFUSION, TRANSFUSION E INYECCION TERAPEUTICA</t>
  </si>
  <si>
    <t>T802</t>
  </si>
  <si>
    <t>INFECCIONES CONSECUTIVAS A INFUSION, TRANSFUSION E INYECCION TERAPEUTICA</t>
  </si>
  <si>
    <t>T803</t>
  </si>
  <si>
    <t>REACCION DE INCOMPATIBILIDAD AL GRUPO ABO</t>
  </si>
  <si>
    <t>T804</t>
  </si>
  <si>
    <t>REACCION DE INCOMPATIBILIDAD A Rh</t>
  </si>
  <si>
    <t>T805</t>
  </si>
  <si>
    <t>CHOQUE ANAFILACTICO DEBIDO A SUERO</t>
  </si>
  <si>
    <t>T806</t>
  </si>
  <si>
    <t>OTRAS REACCIONES AL SUERO</t>
  </si>
  <si>
    <t>T808</t>
  </si>
  <si>
    <t>OTRAS COMPLICACIONES CONSECUTIVAS A INFUSION, TRANSFUSION E INYECCION TERAPEUTICA</t>
  </si>
  <si>
    <t>T809</t>
  </si>
  <si>
    <t>COMPLICACIONES NO ESPECIFICADAS CONSECUTIVAS A INFUSION, TRANSFUSION E INYECCION TERAPEUTICA</t>
  </si>
  <si>
    <t>T810</t>
  </si>
  <si>
    <t>HEMORRAGIA Y HEMATOMA QUE COMPLICAN UN PROCEDIMIENTO, NO CLASIFICADOS EN OTRA PARTE</t>
  </si>
  <si>
    <t>T811</t>
  </si>
  <si>
    <t>CHOQUE DURANTE O RESULTANTE DE UN PROCEDIMIENTO, NO CLASIFICADO EN OTRA PARTE</t>
  </si>
  <si>
    <t>T812</t>
  </si>
  <si>
    <t>PUNCION O LACERACION ACCIDENTAL DURANTE UN PROCEDIMIENTO, NO CLASIFICADAS EN OTRA PARTE</t>
  </si>
  <si>
    <t>T813</t>
  </si>
  <si>
    <t>DESGARRO DE HERIDA OPERATORIA, NO CLASIFICADO EN OTRA PARTE</t>
  </si>
  <si>
    <t>T814</t>
  </si>
  <si>
    <t>INFECCION CONSECUTIVA A PROCEDIMIENTO, NO CLASIFICADA EN OTRA PARTE</t>
  </si>
  <si>
    <t>T815</t>
  </si>
  <si>
    <t>CUERPO EXTRAÑO DEJADO ACCIDENTALMENTE EN CAVIDAD CORPORAL O EN HERIDA OPERATORIA CONSECUTIVA A PROCEDIMIENTO</t>
  </si>
  <si>
    <t>T816</t>
  </si>
  <si>
    <t>REACCIÓN AGUDA A SUSTANCIA EXTRAÑA DEJADA ACCIDENTALMENTE DURANTE UN PROCEDIMIENTO</t>
  </si>
  <si>
    <t>T817</t>
  </si>
  <si>
    <t>COMPLICACIONES VASCULARES CONSECUTIVAS A PROCEDIMIENTOS, NO CLASIFICADAS EN OTRA PARTE</t>
  </si>
  <si>
    <t>T818</t>
  </si>
  <si>
    <t>OTRAS COMPLICACIONES DE PROCEDIMIENTOS, NO CLASIFICADAS EN OTRA PARTE</t>
  </si>
  <si>
    <t>T819</t>
  </si>
  <si>
    <t>COMPLICACIONES DE PROCEDIMIENTOS, NO ESPECIFICADA</t>
  </si>
  <si>
    <t>T820</t>
  </si>
  <si>
    <t>COMPLICACION MECANICA DE PROTESIS DE VALVULA CARDIACA</t>
  </si>
  <si>
    <t>T821</t>
  </si>
  <si>
    <t>COMPLICACION MECANICA DE DISPOSITIVO ELECTRONICO CARDIACO</t>
  </si>
  <si>
    <t>T822</t>
  </si>
  <si>
    <t>COMPLICACION MECANICA DE DERIVACION DE ARTERIA CORONARIA E INJERTO VASCULAR</t>
  </si>
  <si>
    <t>T823</t>
  </si>
  <si>
    <t>COMPLICACION MECANICA DE OTROS INJERTOS VASCULARES</t>
  </si>
  <si>
    <t>T824</t>
  </si>
  <si>
    <t>COMPLICACION MECANICA DE CATETER PARA DIALISIS VASCULAR</t>
  </si>
  <si>
    <t>T825</t>
  </si>
  <si>
    <t>COMPLICACION MECANICA DE OTROS DISPOSITIVOS E IMPLANTES CARDIOVASCULARES</t>
  </si>
  <si>
    <t>T826</t>
  </si>
  <si>
    <t>INFECCION Y REACCION INFLAMATORIA DEBIDAS A PROTESIS DE VALVULA CARDIACA</t>
  </si>
  <si>
    <t>T827</t>
  </si>
  <si>
    <t>INFECCION Y REACCION INFLAMATORIA DEBIDAS A OTROS DISPOSITIVOS, IMPLANTES E INJERTOS CARDIOVASCULARES</t>
  </si>
  <si>
    <t>T828</t>
  </si>
  <si>
    <t>OTRAS COMPLICACIONES DE DISPOSITIVOS PROTESICOS, IMPLANTES E INJERTOS CARDIOVASCULARES</t>
  </si>
  <si>
    <t>T829</t>
  </si>
  <si>
    <t>COMPLICACION NO ESPECIFICADA DE DISPOSITIVO PROTESICO, IMPLANTE E INJERTO CARDIOVASCULAR</t>
  </si>
  <si>
    <t>T830</t>
  </si>
  <si>
    <t>COMPLICACION MECANICA DE CATETER URINARIO (FIJO)</t>
  </si>
  <si>
    <t>T831</t>
  </si>
  <si>
    <t>COMPLICACION MECANICA DE OTROS DISPOSITIVOS E IMPLANTES URINARIOS</t>
  </si>
  <si>
    <t>T832</t>
  </si>
  <si>
    <t>COMPLICACION MECANICA DE INJERTO EN ORGANO URINARIO</t>
  </si>
  <si>
    <t>T833</t>
  </si>
  <si>
    <t>COMPLICACION MECANICA DE DISPOSITIVO ANTICONCEPTIVO INTRAUTERINO</t>
  </si>
  <si>
    <t>T834</t>
  </si>
  <si>
    <t>COMPLICACION MECANICA DE OTROS DISPOSITIVOS, IMPLANTES E INJERTOS EN EL TRACTO GENITAL</t>
  </si>
  <si>
    <t>T835</t>
  </si>
  <si>
    <t>INFECCION Y REACCION INFLAMATORIA DEBIDAS A DISPOSITIVO PROTESICO, IMPLANTE E INJERTO EN EL SISTEMA URINARIO</t>
  </si>
  <si>
    <t>T836</t>
  </si>
  <si>
    <t>INFECCION Y REACCION INFLAMATORIA DEBIDAS A DISPOSITIVO PROTESICO, IMPLANTE E INJERTO EN EL TRACTO GENITAL</t>
  </si>
  <si>
    <t>T838</t>
  </si>
  <si>
    <t>OTRAS COMPLICACIONES DE DISPOSITIVOS PROTESICOS, IMPLANTES E INJERTOS GENITOURINARIOS:</t>
  </si>
  <si>
    <t>T839</t>
  </si>
  <si>
    <t>COMPLICACION NO ESPECIFICADA DE DISPOSITIVO PROTESICO, IMPLANTE E INJERTO GENITOURINARIO</t>
  </si>
  <si>
    <t>T840</t>
  </si>
  <si>
    <t>COMPLICACION MECANICA DE PROTESIS ARTICULAR INTERNA</t>
  </si>
  <si>
    <t>T841</t>
  </si>
  <si>
    <t>COMPLICACION MECANICA DE DISPOSITIVO DE FIJACION INTERNA DE HUESOS DE UN MIEMBRO</t>
  </si>
  <si>
    <t>T842</t>
  </si>
  <si>
    <t>COMPLICACION MECANICA DE DISPOSITIVO DE FIJACION INTERNA DE OTROS HUESOS</t>
  </si>
  <si>
    <t>T843</t>
  </si>
  <si>
    <t>COMPLICACION MECANICA DE OTROS DISPOSITIVOS OSEOS, IMPLANTES E INJERTOS</t>
  </si>
  <si>
    <t>T844</t>
  </si>
  <si>
    <t>COMPLICACION MECANICA DE OTROS DISPOSITIVOS PROTESICOS, IMPLANTES E INJERTOS ORTOPEDICOS INTERNOS</t>
  </si>
  <si>
    <t>T845</t>
  </si>
  <si>
    <t>INFECCION Y REACCION INFLAMATORIA DEBIDAS A PROTESIS ARTICULAR INTERNA</t>
  </si>
  <si>
    <t>T846</t>
  </si>
  <si>
    <t>INFECCION Y REACCION INFLAMATORIA DEBIDAS A DISPOSITIVO DE FIJACION INTERNA (CUALQUIER SITIO)</t>
  </si>
  <si>
    <t>T847</t>
  </si>
  <si>
    <t>INFECCION Y REACCION INFLAMATORIA DEBIDAS A OTROS DISPOSITIVO DE FIJACION INTERNA (CUALQUIER SITIO) DISPOSITIVOS PROTESICOS, IMPLANTES E INJERTOS ORTOPEDICOS INTERNOS</t>
  </si>
  <si>
    <t>T848</t>
  </si>
  <si>
    <t>OTRAS COMPLICACIONES DE DISPOSITIVOS PROTESICOS, IMPLANTES E INJERTOS ORTOPEDICOS INTERNOS</t>
  </si>
  <si>
    <t>T849</t>
  </si>
  <si>
    <t>COMPLICACIONES NO ESPECIFICADAS DE DISPOSITIVOS PROTESICOS, IMPLANTES E INJERTOS ORTOPEDICOS INTERNOS</t>
  </si>
  <si>
    <t>T850</t>
  </si>
  <si>
    <t>COMPLICACION MECANICA DE DERIVACION (ANASTOMOTICA) VENTRICULAR INTRACRANEAL</t>
  </si>
  <si>
    <t>T851</t>
  </si>
  <si>
    <t>COMPLICACION MECANICA DE IMPLANTE DE ESTIMULADOR ELECTRONICO DEL SISTEMA NERVIOSO</t>
  </si>
  <si>
    <t>T852</t>
  </si>
  <si>
    <t>COMPLICACION MECANICA DE LENTES INTRAOCULARES</t>
  </si>
  <si>
    <t>T853</t>
  </si>
  <si>
    <t>COMPLICACION MECANICA DE OTROS DISPOSITIVOS PROTESICOS, IMPLANTES E INJERTOS OCULARES</t>
  </si>
  <si>
    <t>T854</t>
  </si>
  <si>
    <t>COMPLICACION MECANICA DE PROTESIS E IMPLANTE DE MAMA</t>
  </si>
  <si>
    <t>T855</t>
  </si>
  <si>
    <t>COMPLICACION MECANICA DE DISPOSITIVO PROTESICO, IMPLANTE E INJERTO GASTROINTESTINAL</t>
  </si>
  <si>
    <t>T856</t>
  </si>
  <si>
    <t>COMPLICACION MECANICA DE OTROS DISPOSITIVOS PROTESICOS, IMPLANTES E INJERTOS INTERNOS ESPECIFICADOS</t>
  </si>
  <si>
    <t>T857</t>
  </si>
  <si>
    <t>INFECCION Y REACCION INFLAMATORIA DEBIDAS A OTROS DISPOSITIVOS PROTESICOS, IMPLANTES E INJERTOS INTERNOS</t>
  </si>
  <si>
    <t>T858</t>
  </si>
  <si>
    <t>OTRAS COMPLICACIONES DE OTROS DISPOSITIVOS PROTESICOS, IMPLANTES E INJERTOS INTERNOS, NO CLASIFICADOS EN OTRA PARTE</t>
  </si>
  <si>
    <t>T859</t>
  </si>
  <si>
    <t>COMPLICACION NO ESPECIFICADA DE DISPOSITIVO PROTESICO, IMPLANTE E INJERTO INTERNO</t>
  </si>
  <si>
    <t>T860</t>
  </si>
  <si>
    <t>RECHAZO DE TRASPLANTE DE MEDULA OSEA</t>
  </si>
  <si>
    <t>T861</t>
  </si>
  <si>
    <t>FALLA Y RECHAZO DE TRASPLANTE DE RIÑON</t>
  </si>
  <si>
    <t>T862</t>
  </si>
  <si>
    <t>FALLA Y RECHAZO DE TRASPLANTE DE CORAZON</t>
  </si>
  <si>
    <t>T863</t>
  </si>
  <si>
    <t>FALLA Y RECHAZO DE TRASPLANTE DE PULMON-CORAZON</t>
  </si>
  <si>
    <t>T864</t>
  </si>
  <si>
    <t>FALLA Y RECHAZO DE TRASPLANTE DE HIGADO</t>
  </si>
  <si>
    <t>T868</t>
  </si>
  <si>
    <t>FALLA Y RECHAZO DE OTROS ORGANOS Y TEJIDOS TRASPLANTADOS</t>
  </si>
  <si>
    <t>T869</t>
  </si>
  <si>
    <t>FALLA Y RECHAZO DEL TRASPLANTE DE ORGANOS Y TEJIDOS NO ESPECIFICADO</t>
  </si>
  <si>
    <t>T870</t>
  </si>
  <si>
    <t>COMPLICACIONES DE LA REINSERCION (DE PARTE) DE EXTREMIDAD SUPERIOR</t>
  </si>
  <si>
    <t>T871</t>
  </si>
  <si>
    <t>COMPLICACIONES DE LA REINSERCION (DE PARTE) DE EXTREMIDAD INFERIOR</t>
  </si>
  <si>
    <t>T872</t>
  </si>
  <si>
    <t>COMPLICACIONES DE OTRAS PARTES DEL CUERPO REINSERTADAS</t>
  </si>
  <si>
    <t>T873</t>
  </si>
  <si>
    <t>NEUROMA DE MUÑON DE AMPUTACION</t>
  </si>
  <si>
    <t>T874</t>
  </si>
  <si>
    <t>INFECCION DE MUÑON DE AMPUTACION</t>
  </si>
  <si>
    <t>T875</t>
  </si>
  <si>
    <t>NECROSIS DE MUÑON DE AMPUTACION</t>
  </si>
  <si>
    <t>T876</t>
  </si>
  <si>
    <t>OTRAS COMPLICACIONES Y LAS NO ESPECIFICADAS DE MUÑON DE AMPUTACION</t>
  </si>
  <si>
    <t>T880</t>
  </si>
  <si>
    <t>INFECCION CONSECUTIVA A INMUNIZACION</t>
  </si>
  <si>
    <t>T881</t>
  </si>
  <si>
    <t>OTRAS COMPLICACIONES CONSECUTIVAS A INMUNIZACION, NO CLASIFICADAS EN OTRA PARTE</t>
  </si>
  <si>
    <t>T882</t>
  </si>
  <si>
    <t>CHOQUE DEBIDA A ANESTESIA</t>
  </si>
  <si>
    <t>T883</t>
  </si>
  <si>
    <t>HIPERTERMIA MALIGNA DEBIDA A ANESTESIA</t>
  </si>
  <si>
    <t>T884</t>
  </si>
  <si>
    <t>FALLA O DIFICULTAD DE LA INTUBACION</t>
  </si>
  <si>
    <t>T885</t>
  </si>
  <si>
    <t>OTRAS COMPLICACIONES DE LA ANESTESIA</t>
  </si>
  <si>
    <t>T886</t>
  </si>
  <si>
    <t>CHOQUE ANAFILACTICO DEBIDO A EFECTO ADVERSO DE DROGA O MEDICAMENTO CORRECTO ADMINISTRADO APROPIADAMENTE</t>
  </si>
  <si>
    <t>T887</t>
  </si>
  <si>
    <t>EFECTO ADVERSO NO ESPECIFICADO DE DROGA O MEDICAMENTO</t>
  </si>
  <si>
    <t>T888</t>
  </si>
  <si>
    <t>OTRAS COMPLICACIONES ESPECIFICADAS DE LA ATENCION MEDICA Y QUIRURGICA, NO CLASIFICADAS EN OTRA PARTE</t>
  </si>
  <si>
    <t>T889</t>
  </si>
  <si>
    <t>COMPLICACIONES NO ESPECIFICADAS DE LA ATENCION MEDICA Y QUIRURGICA</t>
  </si>
  <si>
    <t>T900</t>
  </si>
  <si>
    <t>SECUELAS DE TRAUMATISMO SUPERFICIAL DE LA CABEZA</t>
  </si>
  <si>
    <t>T901</t>
  </si>
  <si>
    <t>SECUELAS DE HERIDA DE LA CABEZA</t>
  </si>
  <si>
    <t>T902</t>
  </si>
  <si>
    <t>SECUELAS DE FRACTURA DEL CRANEO Y DE HUESOS FACIALES</t>
  </si>
  <si>
    <t>T903</t>
  </si>
  <si>
    <t>SECUELAS DE TRAUMATISMO DE NERVIOS CRANEALES</t>
  </si>
  <si>
    <t>T904</t>
  </si>
  <si>
    <t>SECUELAS DE TRAUMATISMO DEL OJO Y DE LA ORBITA</t>
  </si>
  <si>
    <t>T905</t>
  </si>
  <si>
    <t>SECUELAS DE TRAUMATISMO INTRACRANEAL</t>
  </si>
  <si>
    <t>T908</t>
  </si>
  <si>
    <t>SECUELAS DE OTROS TRAUMATISMOS ESPECIFICADOS DE LA CABEZA</t>
  </si>
  <si>
    <t>T909</t>
  </si>
  <si>
    <t>SECUELAS DE TRAUMATISMO NO ESPECIFICADO DE LA CABEZA</t>
  </si>
  <si>
    <t>T910</t>
  </si>
  <si>
    <t>SECUELAS DE TRAUMATISMO SUPERFICIAL Y HERIDAS DEL CUELLO Y DEL TRONCO</t>
  </si>
  <si>
    <t>T911</t>
  </si>
  <si>
    <t>SECUELAS DE FRACTURA DE LA COLUMNA VERTEBRAL</t>
  </si>
  <si>
    <t>T912</t>
  </si>
  <si>
    <t>SECUELAS DE OTRA FRACTURA DEL TORAX Y DE LA PELVIS</t>
  </si>
  <si>
    <t>T913</t>
  </si>
  <si>
    <t>SECUELAS DE TRAUMATISMO DE LA MEDULA ESPINAL</t>
  </si>
  <si>
    <t>T914</t>
  </si>
  <si>
    <t>SECUELAS DE TRAUMATISMO DE ORGANOS INTRATORACICOS</t>
  </si>
  <si>
    <t>T915</t>
  </si>
  <si>
    <t>SECUELAS DE TRAUMATISMO DE ORGANOS INTRAABDOMINALES Y PELVICOS</t>
  </si>
  <si>
    <t>T918</t>
  </si>
  <si>
    <t>SECUELAS DE OTROS TRAUMATISMOS ESPECIFICADOS DEL CUELLO Y DEL TRONCO</t>
  </si>
  <si>
    <t>T919</t>
  </si>
  <si>
    <t>SECUELAS DE TRAUMATISMO NO ESPECIFICADOS DEL CUELLO Y DEL TRONCO</t>
  </si>
  <si>
    <t>T920</t>
  </si>
  <si>
    <t>SECUELAS DE HERIDA DE MIEMBRO SUPERIOR</t>
  </si>
  <si>
    <t>T921</t>
  </si>
  <si>
    <t>SECUELAS DE FRACTURA DEL BRAZO</t>
  </si>
  <si>
    <t>T922</t>
  </si>
  <si>
    <t>SECUELAS DE FRACTURA DE LA MUÑECA Y DE LA MANO</t>
  </si>
  <si>
    <t>T923</t>
  </si>
  <si>
    <t>SECUELAS DE LUXACION, TORCEDURA Y ESGUINCE DE MIEMBRO SUPERIOR</t>
  </si>
  <si>
    <t>T924</t>
  </si>
  <si>
    <t>SECUELAS DE TRAUMATISMO DE NERVIO DE MIEMBRO SUPERIOR</t>
  </si>
  <si>
    <t>T925</t>
  </si>
  <si>
    <t>SECUELAS DE TRAUMATISMO DE TENDON Y MUSCULO DE MIEMBRO SUPERIOR</t>
  </si>
  <si>
    <t>T926</t>
  </si>
  <si>
    <t>SECUELAS DE APLASTAMIENTO Y AMPUTACION TRAUMATICAS  DE MIEMBRO SUPERIOR</t>
  </si>
  <si>
    <t>T928</t>
  </si>
  <si>
    <t>SECUELAS DE OTROS TRAUMATISMOS ESPECIFICADOS DE MIEMBRO SUPERIOR</t>
  </si>
  <si>
    <t>T929</t>
  </si>
  <si>
    <t>SECUELAS DE TRAUMATISMO NO ESPECIFICADO DE MIEMBRO SUPERIOR</t>
  </si>
  <si>
    <t>T930</t>
  </si>
  <si>
    <t>SECUELAS DE HERIDA DE MIEMBRO INFERIOR</t>
  </si>
  <si>
    <t>T931</t>
  </si>
  <si>
    <t>SECUELAS DE FRACTURA DE FEMUR</t>
  </si>
  <si>
    <t>T932</t>
  </si>
  <si>
    <t>SECUELAS DE OTRAS FRACTURAS DE MIEMBRO INFERIOR</t>
  </si>
  <si>
    <t>T933</t>
  </si>
  <si>
    <t>SECUELAS DE LUXACION, TORCEDURA Y ESGUINCE DE MIEMBRO INFERIOR</t>
  </si>
  <si>
    <t>T934</t>
  </si>
  <si>
    <t>SECUELAS DE TRAUMATISMO DE NERVIO DE MIEMBRO INFERIOR</t>
  </si>
  <si>
    <t>T935</t>
  </si>
  <si>
    <t>SECUELAS DE TRAUMATISMO DE TENDON Y MUSCULO DE MIEMBRO INFERIOR</t>
  </si>
  <si>
    <t>T936</t>
  </si>
  <si>
    <t>SECUELAS DE APLASTAMIENTO Y AMPUTACION TRAUMATICAS  DE MIEMBRO INFERIOR</t>
  </si>
  <si>
    <t>T938</t>
  </si>
  <si>
    <t>SECUELAS DE OTROS TRAUMATISMOS ESPECIFICADOS DE MIEMBRO INFERIOR</t>
  </si>
  <si>
    <t>T939</t>
  </si>
  <si>
    <t>SECUELAS DE TRAUMATISMO NO ESPECIFICADO DE MIEMBRO INFERIOR</t>
  </si>
  <si>
    <t>T940</t>
  </si>
  <si>
    <t>SECUELAS DE TRAUMATISMOS QUE AFECTAN MULTIPLES REGIONES DEL CUERPO</t>
  </si>
  <si>
    <t>T941</t>
  </si>
  <si>
    <t>SECUELAS DE TRAUMATISMOS DE REGIONES NO ESPECIFICADAS DEL CUERPO</t>
  </si>
  <si>
    <t>T950</t>
  </si>
  <si>
    <t>SECUELAS DE QUEMADURA, CORROSION Y CONGELAMIENTO DE LA CABEZA Y DEL CUELLO</t>
  </si>
  <si>
    <t>T951</t>
  </si>
  <si>
    <t>SECUELAS DE QUEMADURA, CORROSION Y CONGELAMIENTO DEL TRONCO</t>
  </si>
  <si>
    <t>T952</t>
  </si>
  <si>
    <t>SECUELAS DE QUEMADURA, CORROSION Y CONGELAMIENTO DE MIEMBRO SUPERIOR</t>
  </si>
  <si>
    <t>T953</t>
  </si>
  <si>
    <t>SECUELAS DE QUEMADURA, CORROSION Y CONGELAMIENTO DE MIEMBRO INFERIOR</t>
  </si>
  <si>
    <t>T954</t>
  </si>
  <si>
    <t>SECUELAS DE QUEMADURA Y CORROSION CLASIFICABLES SOLO DE ACUERDO CON LA EXTENSION DE LA SUPERFICIE DEL CUERPO AFECTADA</t>
  </si>
  <si>
    <t>T958</t>
  </si>
  <si>
    <t>SECUELAS DE OTRAS QUEMADURAS, CORROSIONES Y CONGELAMIENTOS ESPECIFICADOS</t>
  </si>
  <si>
    <t>T959</t>
  </si>
  <si>
    <t>SECUELAS DE QUEMADURA, CORROSION Y CONGELAMIENTO NO ESPECIFICADOS</t>
  </si>
  <si>
    <t>T96</t>
  </si>
  <si>
    <t>SECUELAS DE ENVENENAMIENTOS POR DROGAS, MEDICAMENTOS Y SUSTANCIAS BIOLOGICAS</t>
  </si>
  <si>
    <t>T97</t>
  </si>
  <si>
    <t>SECUELAS DE EFECTOS TOXICOS DE SUSTANCIAS DE PROCEDENCIA PRINCIPALMENTE NO MEDICINAL</t>
  </si>
  <si>
    <t>T980</t>
  </si>
  <si>
    <t>SECUELAS DE EFECTOS DE CUERPOS EXTRAÑOS QUE PENETRAN EN ORIFICIOS NATURALES</t>
  </si>
  <si>
    <t>T981</t>
  </si>
  <si>
    <t>SECUELAS DE OTROS EFECTOS Y LOS NO ESPECIFICADOS DE CAUSAS EXTERNAS</t>
  </si>
  <si>
    <t>T982</t>
  </si>
  <si>
    <t>SECUELAS DE CIERTAS COMPLICACIONES PRECOCES DE LOS TRAUMATISMOS</t>
  </si>
  <si>
    <t>T983</t>
  </si>
  <si>
    <t>SECUELAS DE COMPLICACIONES DE LA ATENCION MEDICA Y QUIRURGICA, NO CLASIFICADAS EN OTRA PARTE</t>
  </si>
  <si>
    <t>V010</t>
  </si>
  <si>
    <t>PEATON LESIONADO POR COLISION CON VEHICULO DE PEDAL: ACCIDENTE NO DE TRANSITO</t>
  </si>
  <si>
    <t>V011</t>
  </si>
  <si>
    <t>PEATON LESIONADO POR COLISION CON VEHICULO DE PEDAL: ACCIDENTE DE TRANSITO</t>
  </si>
  <si>
    <t>V019</t>
  </si>
  <si>
    <t>PEATON LESIONADO POR COLISION CON VEHICULO DE PEDAL: ACCIDENTE NO ESPECIFICADO COMO DE TRANSITO O NO DE TRANSITO</t>
  </si>
  <si>
    <t>V020</t>
  </si>
  <si>
    <t>PEATON LESIONADO POR COLISION CON VEHICULO DE MOTOR DE DOS O TRES RUEDAS: ACCIDENTE NO DE TRANSITO</t>
  </si>
  <si>
    <t>V021</t>
  </si>
  <si>
    <t>PEATON LESIONADO POR COLISION CON VEHICULO DE MOTOR DE DOS O TRES RUEDAS: ACCIDENTE DE TRANSITO</t>
  </si>
  <si>
    <t>V029</t>
  </si>
  <si>
    <t>PEATON LESIONADO POR COLISION CON VEHICULO DE MOTOR DE DOS O TRES RUEDAS: ACCIDENTE NO ESPECIFICADO COMO DE TRANSITO O NO DE TRANSITO</t>
  </si>
  <si>
    <t>V030</t>
  </si>
  <si>
    <t>PEATON LESIONADO POR COLISION CON AUTOMOVIL, CAMIONETA O FURGONETA: ACCIDENTE NO DE TRANSITO</t>
  </si>
  <si>
    <t>V031</t>
  </si>
  <si>
    <t>PEATON LESIONADO POR COLISION CON AUTOMOVIL, CAMIONETA O FURGONETA: ACCIDENTE DE TRANSITO</t>
  </si>
  <si>
    <t>V039</t>
  </si>
  <si>
    <t>PEATON LESIONADO POR COLISION CON AUTOMOVIL, CAMIONETA O FURGONETA: NO ESPECIFICADO COMO DE TRANSITO O NO DE TRANSITO</t>
  </si>
  <si>
    <t>V040</t>
  </si>
  <si>
    <t>PEATON LESIONADO POR COLISION CON VEHICULO DE TRANSPORTE PESADO O AUTOBUS: ACCIDENTE NO DE TRANSITO</t>
  </si>
  <si>
    <t>V041</t>
  </si>
  <si>
    <t>PEATON LESIONADO POR COLISION CON VEHICULO DE TRANSPORTE PESADO O AUTOBUS: ACCIDENTE DE TRANSITO</t>
  </si>
  <si>
    <t>V049</t>
  </si>
  <si>
    <t>PEATON LESIONADO POR COLISION CON VEHICULO DE TRANSPORTE PESADO O AUTOBUS: ACCIDENTE NO ESPECIFICADO COMO DE TRANSITO O NO DE TRANSITO</t>
  </si>
  <si>
    <t>V050</t>
  </si>
  <si>
    <t>PEATON LESIONADO POR COLISION CON TREN O VEHICULO DE RIELES: ACCIDENTE NO DE TRANSITO</t>
  </si>
  <si>
    <t>V051</t>
  </si>
  <si>
    <t>PEATON LESIONADO POR COLISION CON TREN O VEHICULO DE RIELES: ACCIDENTE DE TRANSITO</t>
  </si>
  <si>
    <t>V059</t>
  </si>
  <si>
    <t>PEATON LESIONADO POR COLISION CON TREN O VEHICULO DE RIELES: ACCIDENTE NO ESPECIFICADO COMO DE TRANSITO O NO DE TRANSITO</t>
  </si>
  <si>
    <t>V060</t>
  </si>
  <si>
    <t>PEATON LESIONADO POR COLISION CON OTROS VEHICULOS SIN MOTOR: ACCIDENTE NO DE TRANSITO</t>
  </si>
  <si>
    <t>V061</t>
  </si>
  <si>
    <t>PEATON LESIONADO POR COLISION CON OTROS VEHICULOS SIN MOTOR: ACCIDENTE DE TRANSITO</t>
  </si>
  <si>
    <t>V069</t>
  </si>
  <si>
    <t>PEATON LESIONADO POR COLISION CON OTROS VEHICULOS SIN MOTOR: ACCIDENTE NO ESPECIFICADO COMO DE TRANSITO O NO DE TRANSITO</t>
  </si>
  <si>
    <t>V090</t>
  </si>
  <si>
    <t>PEATON LESIONADO EN ACCIDENTE NO DE TRANSITO  QUE INVOLUCRA OTROS VEHICULOS DE MOTOR, Y LOS NO ESPECIFICADOS</t>
  </si>
  <si>
    <t>V091</t>
  </si>
  <si>
    <t>PEATON LESIONADO EN ACCIDENTE NO DE TRANSITO NO ESPECIFICADO</t>
  </si>
  <si>
    <t>V092</t>
  </si>
  <si>
    <t>PEATON LESIONADO EN ACCIDENTE DE TRANSITO QUE INVOLUCRA OTROS VEHICULOS DE MOTOR, Y LOS NO ESPECIFICADOS</t>
  </si>
  <si>
    <t>V093</t>
  </si>
  <si>
    <t>PEATON LESIONADO EN ACCIDENTE DE TRANSITO NO ESPECIFICADO</t>
  </si>
  <si>
    <t>V099</t>
  </si>
  <si>
    <t>PEATON LESIONADO EN ACCIDENTE DE TRANSPORTE NO ESPECIFICADO</t>
  </si>
  <si>
    <t>V100</t>
  </si>
  <si>
    <t>CICLISTA LESIONADO POR COLISION CON PEATON O ANIMAL: CONDUCTOR LESIONADO EN ACCIDENTE NO DE TRANSITO</t>
  </si>
  <si>
    <t>V101</t>
  </si>
  <si>
    <t>CICLISTA LESIONADO POR COLISION CON PEATON O ANIMAL: PASAJERO LESIONADO EN ACCIDENTE NO DE TRANSITO</t>
  </si>
  <si>
    <t>V102</t>
  </si>
  <si>
    <t>CICLISTA LESIONADO POR COLISION CON PEATON O ANIMAL: CICLISTA NO ESPECIFICADO, LESIONADO EN ACCIDENTE NO DE TRANSITO</t>
  </si>
  <si>
    <t>V103</t>
  </si>
  <si>
    <t>CICLISTA LESIONADO POR COLISION CON PEATON O ANIMAL: PERSONA LESIONADA AL SUBIR O  BAJAR DEL  VEHICULO</t>
  </si>
  <si>
    <t>V104</t>
  </si>
  <si>
    <t>CICLISTA LESIONADO POR COLISION CON PEATON O ANIMAL: CONDUCTOR LESIONADO EN ACCIDENTE DE TRANSITO</t>
  </si>
  <si>
    <t>V105</t>
  </si>
  <si>
    <t>CICLISTA LESIONADO POR COLISION CON PEATON O ANIMAL: PASAJERO LESIONADO EN ACCIDENTE DE TRANSITO</t>
  </si>
  <si>
    <t>V109</t>
  </si>
  <si>
    <t>CICLISTA LESIONADO POR COLISION CON PEATON O ANIMAL: CICLISTA NO ESPECIFICADO, LESIONADO EN ACCIDENTE DE TRANSITO</t>
  </si>
  <si>
    <t>V110</t>
  </si>
  <si>
    <t>CICLISTA LESIONADO POR COLISION CON OTRO CICLISTA: CONDUCTOR LESIONADO EN ACCIDENTE NO DE TRANSITO</t>
  </si>
  <si>
    <t>V111</t>
  </si>
  <si>
    <t>CICLISTA LESIONADO POR COLISION CON OTRO CICLISTA: PASAJERO LESIONADO EN ACCIDENTE NO DE TRANSITO</t>
  </si>
  <si>
    <t>V112</t>
  </si>
  <si>
    <t>CICLISTA LESIONADO POR COLISION CON OTRO CICLISTA: NO ESPECIFICADO, LESIONADO EN ACCIDENTE NO DE TRANSITO</t>
  </si>
  <si>
    <t>V113</t>
  </si>
  <si>
    <t>CICLISTA LESIONADO POR COLISION CON OTRO CICLISTA: PERSONA LESIONADA AL SUBIR O  BAJAR DEL  VEHICULO</t>
  </si>
  <si>
    <t>V114</t>
  </si>
  <si>
    <t>CICLISTA LESIONADO POR COLISION CON OTRO CICLISTA: CONDUCTOR LESIONADO EN ACCIDENTE DE TRANSITO</t>
  </si>
  <si>
    <t>V115</t>
  </si>
  <si>
    <t>CICLISTA LESIONADO POR COLISION CON OTRO CICLISTA: PASAJERO LESIONADO EN ACCIDENTE DE TRANSITO</t>
  </si>
  <si>
    <t>V119</t>
  </si>
  <si>
    <t>CICLISTA LESIONADO POR COLISION CON OTRO CICLISTA: CICLISTA NO ESPECIFICADO, LESIONADO EN ACCIDENTE DE TRANSITO</t>
  </si>
  <si>
    <t>V120</t>
  </si>
  <si>
    <t>CICLISTA LESIONADO POR COLISION CON VEHICULO DE MOTOR DE DOS O TRES RUEDAS: CONDUCTOR LESIONADO EN ACCIDENTE NO DE TRANSITO</t>
  </si>
  <si>
    <t>V121</t>
  </si>
  <si>
    <t>CICLISTA LESIONADO POR COLISION CON VEHICULO DE MOTOR DE DOS O TRES RUEDAS: PASAJERO LESIONADO EN ACCIDENTE NO DE TRANSITO</t>
  </si>
  <si>
    <t>V122</t>
  </si>
  <si>
    <t>CICLISTA LESIONADO POR COLISION CON VEHICULO DE MOTOR DE DOS O TRES RUEDAS: CICLISTA NO ESPECIFICADO, LESIONADO EN ACCIDENTE NO DE TRANSITO</t>
  </si>
  <si>
    <t>V123</t>
  </si>
  <si>
    <t>CICLISTA LESIONADO POR COLISION CON VEHICULO DE MOTOR DE DOS O TRES RUEDAS: PERSONA LESIONADA AL SUBIR O  BAJAR DEL  VEHICULO</t>
  </si>
  <si>
    <t>V124</t>
  </si>
  <si>
    <t>CICLISTA LESIONADO POR COLISION CON VEHICULO DE MOTOR DE DOS O TRES RUEDAS: CONDUCTOR LESIONADO EN ACCIDENTE DE TRANSITO</t>
  </si>
  <si>
    <t>V125</t>
  </si>
  <si>
    <t>CICLISTA LESIONADO POR COLISION CON VEHICULO DE MOTOR DE DOS O TRES RUEDAS: PASAJERO LESIONADO EN ACCIDENTE DE TRANSITO</t>
  </si>
  <si>
    <t>V129</t>
  </si>
  <si>
    <t>CICLISTA LESIONADO POR COLISION CON VEHICULO DE MOTOR DE DOS O TRES RUEDAS: CICLISTA NO ESPECIFICADO, LESIONADO EN ACCIDENTE DE TRANSITO</t>
  </si>
  <si>
    <t>V130</t>
  </si>
  <si>
    <t>CICLISTA LESIONADO POR COLISION CON AUTOMOVIL, CAMIONETA O FURGONETA: CONDUCTOR LESIONADO EN ACCIDENTE NO DE TRANSITO</t>
  </si>
  <si>
    <t>V131</t>
  </si>
  <si>
    <t>CICLISTA LESIONADO POR COLISION CON AUTOMOVIL, CAMIONETA O FURGONETA: PASAJERO LESIONADO EN ACCIDENTE NO DE TRANSITO</t>
  </si>
  <si>
    <t>V132</t>
  </si>
  <si>
    <t>CICLISTA LESIONADO POR COLISION CON AUTOMOVIL, CAMIONETA O FURGONETA: CICLISTA NO ESPECIFICADO, LESIONADO EN ACCIDENTE NO DE TRANSITO</t>
  </si>
  <si>
    <t>V133</t>
  </si>
  <si>
    <t>CICLISTA LESIONADO POR COLISION CON AUTOMOVIL, CAMIONETA O FURGONETA:  PERSONA LESIONADA AL SUBIR O  BAJAR DEL  VEHICULO</t>
  </si>
  <si>
    <t>V134</t>
  </si>
  <si>
    <t>CICLISTA LESIONADO POR COLISION CON AUTOMOVIL, CAMIONETA O FURGONETA: CONDUCTOR LESIONADO EN ACCIDENTE DE TRANSITO</t>
  </si>
  <si>
    <t>V135</t>
  </si>
  <si>
    <t>CICLISTA LESIONADO POR COLISION CON AUTOMOVIL, CAMIONETA O FURGONETA: PASAJERO LESIONADO EN ACCIDENTE DE TRANSITO</t>
  </si>
  <si>
    <t>V139</t>
  </si>
  <si>
    <t>CICLISTA LESIONADO POR COLISION CON AUTOMOVIL, CAMIONETA O FURGONETA: CICLISTA NO ESPECIFICADO, LESIONADO EN ACCIDENTE DE TRANSITO</t>
  </si>
  <si>
    <t>V140</t>
  </si>
  <si>
    <t>CICLISTA LESIONADO POR COLISION CON VEHICULO DE TRANSPORTE PESADO O AUTOBUS: CONDUCTOR LESIONADO EN ACCIDENTE NO DE TRANSITO</t>
  </si>
  <si>
    <t>V141</t>
  </si>
  <si>
    <t>CICLISTA LESIONADO POR COLISION CON VEHICULO DE TRANSPORTE PESADO O AUTOBUS: PASAJERO LESIONADO EN ACCIDENTE NO DE TRANSITO</t>
  </si>
  <si>
    <t>V142</t>
  </si>
  <si>
    <t>CICLISTA LESIONADO POR COLISION CON VEHICULO DE TRANSPORTE PESADO O AUTOBUS: CICLISTA NO ESPECIFICADO, LESIONADO EN ACCIDENTE NO DE TRANSITO</t>
  </si>
  <si>
    <t>V143</t>
  </si>
  <si>
    <t>CICLISTA LESIONADO POR COLISION CON VEHICULO DE TRANSPORTE PESADO O AUTOBUS: PERSONA LESIONADA AL SUBIR O  BAJAR DEL  VEHICULO</t>
  </si>
  <si>
    <t>V144</t>
  </si>
  <si>
    <t>CICLISTA LESIONADO POR COLISION CON VEHICULO DE TRANSPORTE PESADO O AUTOBUS: CONDUCTOR LESIONADO EN ACCIDENTE DE TRANSITO</t>
  </si>
  <si>
    <t>V145</t>
  </si>
  <si>
    <t>CICLISTA LESIONADO POR COLISION CON VEHICULO DE TRANSPORTE PESADO O AUTOBUS: PASAJERO LESIONADO EN ACCIDENTE DE TRANSITO</t>
  </si>
  <si>
    <t>V149</t>
  </si>
  <si>
    <t>CICLISTA LESIONADO POR COLISION CON VEHICULO DE TRANSPORTE PESADO O AUTOBUS: CICLISTA NO ESPECIFICADO, LESIONADO EN ACCIDENTE DE TRANSITO</t>
  </si>
  <si>
    <t>V150</t>
  </si>
  <si>
    <t>CICLISTA LESIONADO POR COLISION CON TREN O VEHICULO DE RIELES: CONDUCTOR LESIONADO EN ACCIDENTE NO DE TRANSITO</t>
  </si>
  <si>
    <t>V151</t>
  </si>
  <si>
    <t>CICLISTA LESIONADO POR COLISION CON TREN O VEHICULO DE RIELES: PASAJERO LESIONADO EN ACCIDENTE NO DE TRANSITO</t>
  </si>
  <si>
    <t>V152</t>
  </si>
  <si>
    <t>CICLISTA LESIONADO POR COLISION CON TREN O VEHICULO DE RIELES: CICLISTA NO ESPECIFICADO, LESIONADO EN ACCIDENTE NO DE TRANSITO</t>
  </si>
  <si>
    <t>V153</t>
  </si>
  <si>
    <t>CICLISTA LESIONADO POR COLISION CON TREN O VEHICULO DE RIELES: PERSONA LESIONADA AL SUBIR O  BAJAR DEL  VEHICULO</t>
  </si>
  <si>
    <t>V154</t>
  </si>
  <si>
    <t>CICLISTA LESIONADO POR COLISION CON TREN O VEHICULO DE RIELES: CONDUCTOR LESIONADO EN ACCIDENTE DE TRANSITO</t>
  </si>
  <si>
    <t>V155</t>
  </si>
  <si>
    <t>CICLISTA LESIONADO POR COLISION CON TREN O VEHICULO DE RIELES:  PASAJERO LESIONADO EN ACCIDENTE DE TRANSITO</t>
  </si>
  <si>
    <t>V159</t>
  </si>
  <si>
    <t>CICLISTA LESIONADO POR COLISION CON TREN O VEHICULO DE RIELES: CICLISTA NO ESPECIFICADO, LESIONADO EN ACCIDENTE DE TRANSITO</t>
  </si>
  <si>
    <t>V160</t>
  </si>
  <si>
    <t>CICLISTA LESIONADO POR COLISION CON OTROS VEHICULOS SIN  MOTOR: CONDUCTOR LESIONADO EN ACCIDENTE NO DE TRANSITO</t>
  </si>
  <si>
    <t>V161</t>
  </si>
  <si>
    <t>CICLISTA LESIONADO POR COLISION CON OTROS VEHICULOS SIN  MOTOR: PASAJERO LESIONADO EN ACCIDENTE NO DE TRANSITO</t>
  </si>
  <si>
    <t>V162</t>
  </si>
  <si>
    <t>CICLISTA LESIONADO POR COLISION CON OTROS VEHICULOS SIN  MOTOR: CICLISTA NO ESPECIFICADO, LESIONADO EN ACCIDENTE NO DE TRANSITO</t>
  </si>
  <si>
    <t>V163</t>
  </si>
  <si>
    <t>CICLISTA LESIONADO POR COLISION CON OTROS VEHICULOS SIN  MOTOR: PERSONA LESIONADA AL SUBIR O  BAJAR DEL  VEHICULO</t>
  </si>
  <si>
    <t>V164</t>
  </si>
  <si>
    <t>CICLISTA LESIONADO POR COLISION CON OTROS VEHICULOS SIN  MOTOR: CONDUCTOR LESIONADO EN ACCIDENTE DE TRANSITO</t>
  </si>
  <si>
    <t>V165</t>
  </si>
  <si>
    <t>CICLISTA LESIONADO POR COLISION CON OTROS VEHICULOS SIN  MOTOR: PASAJERO LESIONADO EN ACCIDENTE DE TRANSITO</t>
  </si>
  <si>
    <t>V169</t>
  </si>
  <si>
    <t>CICLISTA LESIONADO POR COLISION CON OTROS VEHICULOS SIN  MOTOR: CICLISTA NO ESPECIFICADO, LESIONADO EN ACCIDENTE DE TRANSITO</t>
  </si>
  <si>
    <t>V170</t>
  </si>
  <si>
    <t>CICLISTA LESIONADO POR COLISION CON OBJETO ESTACIONADO O FIJO: CONDUCTOR LESIONADO EN ACCIDENTE NO DE TRANSITO</t>
  </si>
  <si>
    <t>V171</t>
  </si>
  <si>
    <t>CICLISTA LESIONADO POR COLISION CON OBJETO ESTACIONADO O FIJO: PASAJERO LESIONADO EN ACCIDENTE NO DE TRANSITO</t>
  </si>
  <si>
    <t>V172</t>
  </si>
  <si>
    <t>CICLISTA LESIONADO POR COLISION CON OBJETO ESTACIONADO O FIJO: CICLISTA NO ESPECIFICADO, LESIONADO EN ACCIDENTE NO DE TRANSITO</t>
  </si>
  <si>
    <t>V173</t>
  </si>
  <si>
    <t>CICLISTA LESIONADO POR COLISION CON OBJETO ESTACIONADO O FIJO: PERSONA LESIONADA AL SUBIR O  BAJAR DEL  VEHICULO</t>
  </si>
  <si>
    <t>V174</t>
  </si>
  <si>
    <t>CICLISTA LESIONADO POR COLISION CON OBJETO ESTACIONADO O FIJO CONDUCTOR LESIONADO EN ACCIDENTE DE TRANSITO</t>
  </si>
  <si>
    <t>V175</t>
  </si>
  <si>
    <t>CICLISTA LESIONADO POR COLISION CON OBJETO ESTACIONADO O FIJO: PASAJERO LESIONADO EN ACCIDENTE DE TRANSITO</t>
  </si>
  <si>
    <t>V179</t>
  </si>
  <si>
    <t>CICLISTA LESIONADO POR COLISION CON OBJETO ESTACIONADO O FIJO: CICLISTA NO ESPECIFICADO, LESIONADO EN ACCIDENTE DE TRANSITO</t>
  </si>
  <si>
    <t>V180</t>
  </si>
  <si>
    <t>CICLISTA LESIONADO EN ACCIDENTE DE TRANSPORTE  SIN COLISION: CONDUCTOR LESIONADO EN ACCIDENTE NO DE TRANSITO</t>
  </si>
  <si>
    <t>V181</t>
  </si>
  <si>
    <t>CICLISTA LESIONADO EN ACCIDENTE DE TRANSPORTE  SIN COLISION: PASAJERO LESIONADO EN ACCIDENTE NO DE TRANSITO</t>
  </si>
  <si>
    <t>V182</t>
  </si>
  <si>
    <t>CICLISTA LESIONADO EN ACCIDENTE DE TRANSPORTE  SIN COLISION: CICLISTA NO ESPECIFICADO, LESIONADO EN ACCIDENTE NO DE TRANSITO</t>
  </si>
  <si>
    <t>V183</t>
  </si>
  <si>
    <t>CICLISTA LESIONADO EN ACCIDENTE DE TRANSPORTE  SIN COLISION:  PERSONA LESIONADA AL SUBIR O  BAJAR DEL  VEHICULO</t>
  </si>
  <si>
    <t>V184</t>
  </si>
  <si>
    <t>CICLISTA LESIONADO EN ACCIDENTE DE TRANSPORTE  SIN COLISION: CONDUCTOR LESIONADO EN ACCIDENTE DE TRANSITO</t>
  </si>
  <si>
    <t>V185</t>
  </si>
  <si>
    <t>CICLISTA LESIONADO EN ACCIDENTE DE TRANSPORTE  SIN COLISION: PASAJERO LESIONADO EN ACCIDENTE DE TRANSITO</t>
  </si>
  <si>
    <t>V189</t>
  </si>
  <si>
    <t>CICLISTA LESIONADO EN ACCIDENTE DE TRANSPORTE  SIN COLISION: CICLISTA NO ESPECIFICADO, LESIONADO EN ACCIDENTE DE TRANSITO</t>
  </si>
  <si>
    <t>V190</t>
  </si>
  <si>
    <t>CONDUCTOR DE VEHICULO DE PEDAL LESIONADO POR COLISION CON OTROS VEHICULOS DE MOTOR, Y CON LOS NO ESPECIFICADOS, EN ACCIDENTE NO DE TRANSITO</t>
  </si>
  <si>
    <t>V191</t>
  </si>
  <si>
    <t>PASAJERO DE VEHICULO DE PEDAL LESIONADO POR COLISION CON OTROS VEHICULOS DE MOTOR, Y CON LOS NO ESPECIFICADOS, EN ACCIDENTE NO DE TRANSITO</t>
  </si>
  <si>
    <t>V192</t>
  </si>
  <si>
    <t>CICLISTA NO ESPECIFICADO LESIONADO POR COLISION CON OTROS VEHICULOS DE MOTOR, Y CON LOS NO ESPECIFICADOS, EN ACCIDENTE NO DE TRANSITO</t>
  </si>
  <si>
    <t>V193</t>
  </si>
  <si>
    <t>CICLISTA [CUALQUIERA] LESIONADO EN ACCIDENTE NO DE TRANSITO, NO ESPECIFICADO</t>
  </si>
  <si>
    <t>V194</t>
  </si>
  <si>
    <t>CONDUCTOR DE VEHICULO DE PEDAL LESIONADO POR COLISION CON OTROS VEHICULOS DE MOTOR, Y CON LOS NO ESPECIFICADOS, EN ACCIDENTE  DE TRANSITO</t>
  </si>
  <si>
    <t>V195</t>
  </si>
  <si>
    <t>PASAJERO DE VEHICULO DE PEDAL LESIONADO POR COLISION CON OTROS VEHICULOS DE MOTOR, Y CON LOS NO ESPECIFICADOS, EN ACCIDENTE  DE TRANSITO</t>
  </si>
  <si>
    <t>V196</t>
  </si>
  <si>
    <t>CICLISTA NO ESPECIFICADO LESIONADO POR COLISION CON OTROS VEHICULOS DE MOTOR, Y CON LOS NO ESPECIFICADOS, EN ACCIDENTE  DE TRANSITO</t>
  </si>
  <si>
    <t>V198</t>
  </si>
  <si>
    <t>CICLISTA [CUALQUIERA] LESIONADO EN OTROS ACCIDENTES DE TRANSPORTE ESPECIFICADOS</t>
  </si>
  <si>
    <t>V199</t>
  </si>
  <si>
    <t>CICLISTA [CUALQUIERA] LESIONADO EN  ACCIDENTE DE TRANSITO NO ESPECIFICADO</t>
  </si>
  <si>
    <t>V200</t>
  </si>
  <si>
    <t>MOTOCICLISTA LESIONADO POR COLISION CON PEATON O ANIMAL: CONDUCTOR LESIONADO EN ACCIDENTE NO DE TRANSITO</t>
  </si>
  <si>
    <t>V201</t>
  </si>
  <si>
    <t>MOTOCICLISTA LESIONADO POR COLISION CON PEATON O ANIMAL: PASAJERO LESIONADO EN ACCIDENTE NO DE TRANSITO</t>
  </si>
  <si>
    <t>V202</t>
  </si>
  <si>
    <t>MOTOCICLISTA LESIONADO POR COLISION CON PEATON O ANIMAL: MOTOCICLISTA NO ESPECIFICADO, LESIONADO EN ACCIDENTE NO DE TRANSITO</t>
  </si>
  <si>
    <t>V203</t>
  </si>
  <si>
    <t>MOTOCICLISTA LESIONADO POR COLISION CON PEATON O ANIMAL: PERSONA LESIONADA AL SUBIR O BAJAR DEL VEHICULO</t>
  </si>
  <si>
    <t>V204</t>
  </si>
  <si>
    <t>MOTOCICLISTA LESIONADO POR COLISION CON PEATON O ANIMAL: CONDUCTOR LESIONADO EN ACCIDENTE DE TRANSITO</t>
  </si>
  <si>
    <t>V205</t>
  </si>
  <si>
    <t>MOTOCICLISTA LESIONADO POR COLISION CON PEATON O ANIMAL: PASAJERO LESIONADO EN ACCIDENTE DE TRANSITO</t>
  </si>
  <si>
    <t>V209</t>
  </si>
  <si>
    <t>MOTOCICLISTA LESIONADO POR COLISION CON PEATON O ANIMAL: MOTOCICLISTA  NO ESPECIFICADO, LESIONADO EN ACCIDENTE DE TRANSITO</t>
  </si>
  <si>
    <t>V210</t>
  </si>
  <si>
    <t>MOTOCICLISTA LESIONADO POR COLISION CON VEHICULO DE PEDAL: CONDUCTOR LESIONADO EN ACCIDENTE NO DE TRANSITO</t>
  </si>
  <si>
    <t>V211</t>
  </si>
  <si>
    <t>MOTOCICLISTA LESIONADO POR COLISION CON VEHICULO DE PEDAL: PASAJERO LESIONADO EN ACCIDENTE NO DE TRANSITO</t>
  </si>
  <si>
    <t>V212</t>
  </si>
  <si>
    <t>MOTOCICLISTA LESIONADO POR COLISION CON VEHICULO DE PEDAL: MOTOCICLISTA NO ESPECIFICADO, LESIONADO EN ACCIDENTE NO DE TRANSITO</t>
  </si>
  <si>
    <t>V213</t>
  </si>
  <si>
    <t>MOTOCICLISTA LESIONADO POR COLISION CON VEHICULO DE PEDAL: PERSONA LESIONADA AL SUBIR O BAJAR DEL VEHICULO</t>
  </si>
  <si>
    <t>V214</t>
  </si>
  <si>
    <t>MOTOCICLISTA LESIONADO POR COLISION CON VEHICULO DE PEDAL:  CONDUCTOR LESIONADO EN ACCIDENTE DE TRANSITO</t>
  </si>
  <si>
    <t>V215</t>
  </si>
  <si>
    <t>MOTOCICLISTA LESIONADO POR COLISION CON VEHICULO DE PEDAL: PASAJERO LESIONADO EN ACCIDENTE DE TRANSITO</t>
  </si>
  <si>
    <t>V219</t>
  </si>
  <si>
    <t>MOTOCICLISTA LESIONADO POR COLISION CON VEHICULO DE PEDAL:  MOTOCICLISTA NO ESPECIFICADO, LESIONADO EN ACCIDENTE DE TRANSITO</t>
  </si>
  <si>
    <t>V220</t>
  </si>
  <si>
    <t>MOTOCICLISTA LESIONADO POR COLISION CON VEHICULO DE MOTOR DE DOS O TRES RUEDAS: CONDUCTOR LESIONADO EN ACCIDENTE NO DE TRANSITO</t>
  </si>
  <si>
    <t>V221</t>
  </si>
  <si>
    <t>MOTOCICLISTA LESIONADO POR COLISION CON VEHICULO DE MOTOR DE DOS O TRES RUEDAS: PASAJERO LESIONADO EN ACCIDENTE NO DE TRANSITO</t>
  </si>
  <si>
    <t>V222</t>
  </si>
  <si>
    <t>MOTOCICLISTA LESIONADO POR COLISION CON VEHICULO DE MOTOR DE DOS O TRES RUEDAS: MOTOCICLISTA NO ESPECIFICADO, LESIONADO EN ACCIDENTE NO DE TRANSITO</t>
  </si>
  <si>
    <t>V223</t>
  </si>
  <si>
    <t>MOTOCICLISTA LESIONADO POR COLISION CON VEHICULO DE MOTOR DE DOS O TRES RUEDAS: PERSONA LESIONADA AL SUBIR O BAJAR DEL VEHICULO</t>
  </si>
  <si>
    <t>V224</t>
  </si>
  <si>
    <t>MOTOCICLISTA LESIONADO POR COLISION CON VEHICULO DE MOTOR DE DOS O TRES RUEDAS: CONDUCTOR LESIONADO EN ACCIDENTE DE TRANSITO</t>
  </si>
  <si>
    <t>V225</t>
  </si>
  <si>
    <t>MOTOCICLISTA LESIONADO POR COLISION CON VEHICULO DE MOTOR DE DOS O TRES RUEDAS: PASAJERO LESIONADO EN ACCIDENTE DE TRANSITO</t>
  </si>
  <si>
    <t>V229</t>
  </si>
  <si>
    <t>MOTOCICLISTA LESIONADO POR COLISION CON VEHICULO DE MOTOR DE DOS O TRES RUEDAS: MOTOCICLISTA NO ESPECIFICADO, LESIONADO EN ACCIDENTE DE TRANSITO</t>
  </si>
  <si>
    <t>V230</t>
  </si>
  <si>
    <t>MOTOCICLISTA LESIONADO POR COLISION CON AUTOMOVIL, CAMIONETA O FURGONETA: CONDUCTOR  LESIONADO EN ACCIDENTE NO DE TRANSITO</t>
  </si>
  <si>
    <t>V231</t>
  </si>
  <si>
    <t>MOTOCICLISTA LESIONADO POR COLISION CON AUTOMOVIL, CAMIONETA O FURGONETA: PASAJERO LESIONADO EN ACCIDENTE NO DE TRANSITO</t>
  </si>
  <si>
    <t>V232</t>
  </si>
  <si>
    <t>MOTOCICLISTA LESIONADO POR COLISION CON AUTOMOVIL, CAMIONETA O FURGONETA: MOTOCICLISTA NO ESPECIFICADO, LESIONADO EN ACCIDENTE NO DE TRANSITO</t>
  </si>
  <si>
    <t>V233</t>
  </si>
  <si>
    <t>MOTOCICLISTA LESIONADO POR COLISION CON AUTOMOVIL, CAMIONETA O FURGONETA: PERSONA LESIONADA AL SUBIR O BAJAR DEL VEHICULO</t>
  </si>
  <si>
    <t>V234</t>
  </si>
  <si>
    <t>MOTOCICLISTA LESIONADO POR COLISION CON AUTOMOVIL, CAMIONETA O FURGONETA: CONDUCTOR LESIONADO EN ACCIDENTE DE TRANSITO</t>
  </si>
  <si>
    <t>V235</t>
  </si>
  <si>
    <t>MOTOCICLISTA LESIONADO POR COLISION CON AUTOMOVIL, CAMIONETA O FURGONETA: PASAJERO LESIONADO EN ACCIDENTE DE TRANSITO</t>
  </si>
  <si>
    <t>V239</t>
  </si>
  <si>
    <t>MOTOCICLISTA LESIONADO POR COLISION CON AUTOMOVIL, CAMIONETA O FURGONETA: MOTOCICLISTA NO ESPECIFICADO, LESIONADO EN ACCIDENTE DE TRANSITO</t>
  </si>
  <si>
    <t>V240</t>
  </si>
  <si>
    <t>MOTOCICLISTA LESIONADO POR COLISION CON VEHICULO DE TRANSPORTE PESADO O AUTOBUS: CONDUCTOR LESIONADO EN ACCIDENTE NO DE TRANSITO</t>
  </si>
  <si>
    <t>V241</t>
  </si>
  <si>
    <t>MOTOCICLISTA LESIONADO POR COLISION CON VEHICULO DE TRANSPORTE PESADO O AUTOBUS: PASAJERO LESIONADO EN ACCIDENTE NO DE TRANSITO</t>
  </si>
  <si>
    <t>V242</t>
  </si>
  <si>
    <t>MOTOCICLISTA LESIONADO POR COLISION CON VEHICULO DE TRANSPORTE PESADO O AUTOBUS: MOTOCICLISTA NO ESPECIFICADO, LESIONADO EN ACCIDENTE NO DE TRANSITO</t>
  </si>
  <si>
    <t>V243</t>
  </si>
  <si>
    <t>MOTOCICLISTA LESIONADO POR COLISION CON VEHICULO DE TRANSPORTE PESADO O AUTOBUS: PERSONA LESIONADA AL SUBIR O BAJAR DEL VEHICULO</t>
  </si>
  <si>
    <t>V244</t>
  </si>
  <si>
    <t>MOTOCICLISTA LESIONADO POR COLISION CON VEHICULO DE TRANSPORTE PESADO O AUTOBUS: CONDUCTOR LESIONADO EN ACCIDENTE DE TRANSITO</t>
  </si>
  <si>
    <t>V245</t>
  </si>
  <si>
    <t>MOTOCICLISTA LESIONADO POR COLISION CON VEHICULO DE TRANSPORTE PESADO O AUTOBUS: PASAJERO LESIONADO EN ACCIDENTE DE TRANSITO</t>
  </si>
  <si>
    <t>V249</t>
  </si>
  <si>
    <t>MOTOCICLISTA LESIONADO POR COLISION CON VEHICULO DE TRANSPORTE PESADO O AUTOBUS: MOTOCICLISTA NO ESPECIFICADO, LESIONADO EN ACCIDENTE DE TRANSITO</t>
  </si>
  <si>
    <t>V250</t>
  </si>
  <si>
    <t>MOTOCICLISTA LESIONADO POR COLISION CON TREN O VEHICULO DE RIELES: CONDUCTOR LESIONADO EN ACCIDENTE NO DE TRANSITO</t>
  </si>
  <si>
    <t>V251</t>
  </si>
  <si>
    <t>MOTOCICLISTA LESIONADO POR COLISION CON TREN O VEHICULO DE RIELES: PASAJERO LESIONADO EN ACCIDENTE NO DE TRANSITO</t>
  </si>
  <si>
    <t>V252</t>
  </si>
  <si>
    <t>MOTOCICLISTA LESIONADO POR COLISION CON TREN O VEHICULO DE RIELES: MOTOCICLISTA NO ESPECIFICADO, LESIONADO EN ACCIDENTE NO DE TRANSITO</t>
  </si>
  <si>
    <t>V253</t>
  </si>
  <si>
    <t>MOTOCICLISTA LESIONADO POR COLISION CON TREN O VEHICULO DE RIELES: PERSONA LESIONADA AL SUBIR O BAJAR DEL VEHICULO</t>
  </si>
  <si>
    <t>V254</t>
  </si>
  <si>
    <t>MOTOCICLISTA LESIONADO POR COLISION CON TREN O VEHICULO DE RIELES: CONDUCTOR LESIONADO EN ACCIDENTE DE TRANSITO</t>
  </si>
  <si>
    <t>V255</t>
  </si>
  <si>
    <t>MOTOCICLISTA LESIONADO POR COLISION CON TREN O VEHICULO DE RIELES: PASAJERO LESIONADO EN ACCIDENTE DE TRANSITO</t>
  </si>
  <si>
    <t>V259</t>
  </si>
  <si>
    <t>MOTOCICLISTA LESIONADO POR COLISION CON TREN O VEHICULO DE RIELES: MOTOCICLISTA NO ESPECIFICADO, LESIONADO EN ACCIDENTE DE TRANSITO</t>
  </si>
  <si>
    <t>V260</t>
  </si>
  <si>
    <t>MOTOCICLISTA LESIONADO POR COLISION CON OTROS VEHICULOS SIN MOTOR: CONDUCTOR LESIONADO EN ACCIDENTE NO DE TRANSITO</t>
  </si>
  <si>
    <t>V261</t>
  </si>
  <si>
    <t>MOTOCICLISTA LESIONADO POR COLISION CON OTROS VEHICULOS SIN MOTOR: PASAJERO LESIONADO EN ACCIDENTE NO DE TRANSITO</t>
  </si>
  <si>
    <t>V262</t>
  </si>
  <si>
    <t>MOTOCICLISTA LESIONADO POR COLISION CON OTROS VEHICULOS SIN MOTOR: MOTOCICLISTA NO ESPECIFICADO, LESIONADO EN ACCIDENTE NO DE TRANSITO</t>
  </si>
  <si>
    <t>V263</t>
  </si>
  <si>
    <t>MOTOCICLISTA LESIONADO POR COLISION CON OTROS VEHICULOS SIN MOTOR: PERSONA LESIONADA AL SUBIR O BAJAR DEL VEHICULO</t>
  </si>
  <si>
    <t>V264</t>
  </si>
  <si>
    <t>MOTOCICLISTA LESIONADO POR COLISION CON OTROS VEHICULOS SIN MOTOR: CONDUCTOR LESIONADO EN ACCIDENTE DE TRANSITO</t>
  </si>
  <si>
    <t>V265</t>
  </si>
  <si>
    <t>MOTOCICLISTA LESIONADO POR COLISION CON OTROS VEHICULOS SIN MOTOR: PASAJERO LESIONADO EN ACCIDENTE DE TRANSITO</t>
  </si>
  <si>
    <t>V269</t>
  </si>
  <si>
    <t>MOTOCICLISTA LESIONADO POR COLISION CON OTROS VEHICULOS SIN MOTOR: MOTOCICLISTA NO ESPECIFICADO, LESIONADO EN ACCIDENTE DE TRANSITO</t>
  </si>
  <si>
    <t>V270</t>
  </si>
  <si>
    <t>MOTOCICLISTA LESIONADO POR COLISION CON OBJETO FIJO O ESTACIONADO: CONDUCTOR LESIONADO EN ACCIDENTE NO DE TRANSITO</t>
  </si>
  <si>
    <t>V271</t>
  </si>
  <si>
    <t>MOTOCICLISTA LESIONADO POR COLISION CON OBJETO FIJO O ESTACIONADO: PASAJERO LESIONADO EN ACCIDENTE NO DE TRANSITO</t>
  </si>
  <si>
    <t>V272</t>
  </si>
  <si>
    <t>MOTOCICLISTA LESIONADO POR COLISION CON OBJETO FIJO O ESTACIONADO: MOTOCICLISTA NO ESPECIFICADO, LESIONADO EN ACCIDENTE NO DE TRANSITO</t>
  </si>
  <si>
    <t>V273</t>
  </si>
  <si>
    <t>MOTOCICLISTA LESIONADO POR COLISION CON OBJETO FIJO O ESTACIONADO: PERSONA LESIONADA AL SUBIR O BAJAR DEL VEHICULO</t>
  </si>
  <si>
    <t>V274</t>
  </si>
  <si>
    <t>MOTOCICLISTA LESIONADO POR COLISION CON OBJETO FIJO O ESTACIONADO: CONDUCTOR LESIONADO EN ACCIDENTE DE TRANSITO</t>
  </si>
  <si>
    <t>V275</t>
  </si>
  <si>
    <t>MOTOCICLISTA LESIONADO POR COLISION CON OBJETO FIJO O ESTACIONADO: PASAJERO LESIONADO EN ACCIDENTE DE TRANSITO</t>
  </si>
  <si>
    <t>V279</t>
  </si>
  <si>
    <t>MOTOCICLISTA LESIONADO POR COLISION CON OBJETO FIJO O ESTACIONADO: MOTOCICLISTA NO ESPECIFICADO, LESIONADO EN ACCIDENTE DE TRANSITO</t>
  </si>
  <si>
    <t>V280</t>
  </si>
  <si>
    <t>MOTOCICLISTA LESIONADO EN ACCIDENTE DE TRANSPORTE  SIN COLISION: CONDUCTOR LESIONADO EN ACCIDENTE NO DE TRANSITO</t>
  </si>
  <si>
    <t>V281</t>
  </si>
  <si>
    <t>MOTOCICLISTA LESIONADO EN ACCIDENTE DE TRANSPORTE  SIN COLISION: PASAJERO LESIONADO EN ACCIDENTE NO DE TRANSITO</t>
  </si>
  <si>
    <t>V282</t>
  </si>
  <si>
    <t>MOTOCICLISTA LESIONADO EN ACCIDENTE DE TRANSPORTE  SIN COLISION: MOTOCICLISTA NO ESPECIFICADO, LESIONADO EN ACCIDENTE NO DE TRANSITO</t>
  </si>
  <si>
    <t>V283</t>
  </si>
  <si>
    <t>MOTOCICLISTA LESIONADO EN ACCIDENTE DE TRANSPORTE  SIN COLISION: PERSONA LESIONADA AL SUBIR O BAJAR DEL VEHICULO</t>
  </si>
  <si>
    <t>V284</t>
  </si>
  <si>
    <t>MOTOCICLISTA LESIONADO EN ACCIDENTE DE TRANSPORTE  SIN COLISION: CONDUCTOR LESIONADO EN ACCIDENTE DE TRANSITO</t>
  </si>
  <si>
    <t>V285</t>
  </si>
  <si>
    <t>MOTOCICLISTA LESIONADO EN ACCIDENTE DE TRANSPORTE  SIN COLISION: PASAJERO LESIONADO EN ACCIDENTE DE TRANSITO</t>
  </si>
  <si>
    <t>V289</t>
  </si>
  <si>
    <t>MOTOCICLISTA LESIONADO EN ACCIDENTE DE TRANSPORTE  SIN COLISION: MOTOCICLISTA NO ESPECIFICADO, LESIONADO EN ACCIDENTE DE TRANSITO</t>
  </si>
  <si>
    <t>V290</t>
  </si>
  <si>
    <t>CONDUCTOR DE MOTOCICLETA LESIONADO POR COLISIÓN CON OTROS VEHICULOS DE MOTOR, Y CON LOS NO ESPECIFICADOS, EN ACCIDENTE NO DE TRANSITO</t>
  </si>
  <si>
    <t>V291</t>
  </si>
  <si>
    <t>PASAJERO DE MOTOCICLETA LESIONADO POR COLISIÓN CON OTROS VEHICULOS DE MOTOR, Y CON LOS NO ESPECIFICADOS, EN ACCIDENTE NO DE TRANSITO</t>
  </si>
  <si>
    <t>V292</t>
  </si>
  <si>
    <t>MOTOCICLISTA NO ESPECIFICADO LESIONADO POR COLISIÓN CON OTROS VEHICULOS DE MOTOR, Y CON LOS NO ESPECIFICADOS, EN ACCIDENTE NO DE TRANSITO</t>
  </si>
  <si>
    <t>V293</t>
  </si>
  <si>
    <t>MOTOCICLISTA [CUALQUIERA] LESIONADO EN ACCIDENTE NO DE TRANSITO, NO ESPECIFICADO</t>
  </si>
  <si>
    <t>V294</t>
  </si>
  <si>
    <t>CONDUCTOR DE MOTOCICLETA LESIONADO POR COLISION CON OTROS VEHICULO DE MOTOR, Y CON LOS NO ESPECIFICADOS, EN ACCIDENTE DE TRANSITO</t>
  </si>
  <si>
    <t>V295</t>
  </si>
  <si>
    <t>PASAJERO DE MOTOCICLETA LESIONADO POR COLISION CON OTROS VEHICULO DE MOTOR, Y CON LOS NO ESPECIFICADOS, EN ACCIDENTE DE TRANSITO</t>
  </si>
  <si>
    <t>V296</t>
  </si>
  <si>
    <t>MOTOCICLISTA NO ESPECIFICADO LESIONADO POR COLISION CON OTROS VEHICULO DE MOTOR, Y CON LOS NO ESPECIFICADOS, EN ACCIDENTE DE TRANSITO</t>
  </si>
  <si>
    <t>V298</t>
  </si>
  <si>
    <t>MOTOCICLISTA [CUALQUIERA] LESIONADO EN OTROS ACCIDENTES DE TRANSPORTE ESPECIFICADOS</t>
  </si>
  <si>
    <t>V299</t>
  </si>
  <si>
    <t>MOTOCICLISTA [CUALQUIERA] LESIONADO EN ACCIDENTE DE TRANSITO NO ESPECIFICADO</t>
  </si>
  <si>
    <t>V300</t>
  </si>
  <si>
    <t>OCUPANTE DE VEHICULO DE MOTOR DE TRES RUEDAS LESIONADO POR COLISION CON PEATON O ANIMAL: CONDUCTOR LESIONADO EN ACCIDENTE NO DE TRANSITO</t>
  </si>
  <si>
    <t>V301</t>
  </si>
  <si>
    <t>OCUPANTE DE VEHICULO DE MOTOR DE TRES RUEDAS LESIONADO POR COLISION CON PEATON O ANIMAL: PASAJERO LESIONADO EN ACCIDENTE NO DE TRANSITO</t>
  </si>
  <si>
    <t>V302</t>
  </si>
  <si>
    <t>OCUPANTE DE VEHICULO DE MOTOR DE TRES RUEDAS LESIONADO POR COLISION CON PEATON O ANIMAL: PERSONA QUE VIAJA FUERA DEL VEHICULO, LESIONADA EN ACCIDENTE NO DE TRANSITO</t>
  </si>
  <si>
    <t>V303</t>
  </si>
  <si>
    <t>OCUPANTE DE VEHICULO DE MOTOR DE TRES RUEDAS LESIONADO POR COLISION CON PEATON O ANIMAL: OCUPANTE NO ESPECIFICADO DE VEHICULO DE MOTOR DE TRES RUEDAS, LESIONADO EN ACCIDENTE NO DE TRANSITO</t>
  </si>
  <si>
    <t>V304</t>
  </si>
  <si>
    <t>OCUPANTE DE VEHICULO DE MOTOR DE TRES RUEDAS LESIONADO POR COLISION CON PEATON O ANIMAL: PERSONA LESIONADA AL SUBIR O BAJAR DEL VEHICULO</t>
  </si>
  <si>
    <t>V305</t>
  </si>
  <si>
    <t>OCUPANTE DE VEHICULO DE MOTOR DE TRES RUEDAS LESIONADO POR COLISION CON PEATON O ANIMAL: CONDUCTOR LESIONADO EN ACCIDENTE DE TRANSITO</t>
  </si>
  <si>
    <t>V306</t>
  </si>
  <si>
    <t>OCUPANTE DE VEHICULO DE MOTOR DE TRES RUEDAS LESIONADO POR COLISION CON PEATON O ANIMAL: PASAJERO LESIONADO EN ACCIDENTE DE TRANSITO</t>
  </si>
  <si>
    <t>V307</t>
  </si>
  <si>
    <t>OCUPANTE DE VEHICULO DE MOTOR DE TRES RUEDAS LESIONADO POR COLISION CON PEATON O ANIMAL: PERSONA QUE VIAJA FUERA DEL VEHICULO, LESIONADA EN ACCIDENTE  DE TRANSITO</t>
  </si>
  <si>
    <t>V309</t>
  </si>
  <si>
    <t>OCUPANTE DE VEHICULO DE MOTOR DE TRES RUEDAS LESIONADO POR COLISION CON PEATON O ANIMAL: OCUPANTE NO ESPECIFICADO DE VEHICULO DE MOTOR DE TRES RUEDAS, LESIONADO EN ACCIDENTE  DE TRANSITO</t>
  </si>
  <si>
    <t>V310</t>
  </si>
  <si>
    <t>OCUPANTE DE VEHICULO DE MOTOR DE TRES RUEDAS LESIONADO POR COLISION CON VEHICULO DE PEDAL: CONDUCTOR LESIONADO EN ACCIDENTE NO DE TRANSITO</t>
  </si>
  <si>
    <t>V311</t>
  </si>
  <si>
    <t>OCUPANTE DE VEHICULO DE MOTOR DE TRES RUEDAS LESIONADO POR COLISION CON VEHICULO DE PEDAL: PASAJERO LESIONADO EN ACCIDENTE NO DE TRANSITO</t>
  </si>
  <si>
    <t>V312</t>
  </si>
  <si>
    <t>OCUPANTE DE VEHICULO DE MOTOR DE TRES RUEDAS LESIONADO POR COLISION CON VEHICULO DE PEDAL: PERSONA QUE VIAJA FUERA DEL VEHICULO, LESIONADA EN ACCIDENTE NO DE TRANSITO</t>
  </si>
  <si>
    <t>V313</t>
  </si>
  <si>
    <t>OCUPANTE DE VEHICULO DE MOTOR DE TRES RUEDAS LESIONADO POR COLISION CON VEHICULO DE PEDAL: OCUPANTE NO ESPECIFICADO DE VEHICULO DE MOTOR DE TRES RUEDAS, LESIONADO EN ACCIDENTE NO DE TRANSITO</t>
  </si>
  <si>
    <t>V314</t>
  </si>
  <si>
    <t>OCUPANTE DE VEHICULO DE MOTOR DE TRES RUEDAS LESIONADO POR COLISION CON VEHICULO DE PEDAL: PERSONA LESIONADA AL SUBIR O BAJAR DEL VEHICULO</t>
  </si>
  <si>
    <t>V315</t>
  </si>
  <si>
    <t>OCUPANTE DE VEHICULO DE MOTOR DE TRES RUEDAS LESIONADO POR COLISION CON VEHICULO DE PEDAL: CONDUCTOR LESIONADO EN ACCIDENTE DE TRANSITO</t>
  </si>
  <si>
    <t>V316</t>
  </si>
  <si>
    <t>OCUPANTE DE VEHICULO DE MOTOR DE TRES RUEDAS LESIONADO POR COLISION CON VEHICULO DE PEDAL: PASAJERO  LESIONADO EN ACCIDENTE DE TRANSITO</t>
  </si>
  <si>
    <t>V317</t>
  </si>
  <si>
    <t>OCUPANTE DE VEHICULO DE MOTOR DE TRES RUEDAS LESIONADO POR COLISION CON VEHICULO DE PEDAL: PERSONA QUE VIAJA FUERA DEL VEHICULO, LESIONADA EN ACCIDENTE  DE TRANSITO</t>
  </si>
  <si>
    <t>V319</t>
  </si>
  <si>
    <t>OCUPANTE DE VEHICULO DE MOTOR DE TRES RUEDAS LESIONADO POR COLISION CON VEHICULO DE PEDAL: OCUPANTE NO ESPECIFICADO DE VEHICULO DE MOTOR DE TRES RUEDAS, LESIONADO EN ACCIDENTE  DE TRANSITO</t>
  </si>
  <si>
    <t>V320</t>
  </si>
  <si>
    <t>OCUPANTE DE VEHICULO DE MOTOR DE TRES RUEDAS LESIONADO POR COLISION CON OTRO VEHICULO DE MOTOR DE DOS O TRES RUEDAS: CONDUCTOR LESIONADO EN ACCIDENTE NO DE TRANSITO</t>
  </si>
  <si>
    <t>V321</t>
  </si>
  <si>
    <t>OCUPANTE DE VEHICULO DE MOTOR DE TRES RUEDAS LESIONADO POR COLISION CON OTRO VEHICULO DE MOTOR DE DOS O TRES RUEDAS: PASAJERO LESIONADO EN ACCIDENTE NO DE TRANSITO</t>
  </si>
  <si>
    <t>V322</t>
  </si>
  <si>
    <t>OCUPANTE DE VEHICULO DE MOTOR DE TRES RUEDAS LESIONADO POR COLISION CON OTRO VEHICULO DE MOTOR DE DOS O TRES RUEDAS: PERSONA QUE VIAJA FUERA DEL VEHICULO, LESIONADA EN ACCIDENTE NO DE TRANSITO</t>
  </si>
  <si>
    <t>V323</t>
  </si>
  <si>
    <t>OCUPANTE DE VEHICULO DE MOTOR DE TRES RUEDAS LESIONADO POR COLISION CON OTRO VEHICULO DE MOTOR DE DOS O TRES RUEDAS: OCUPANTE NO ESPECIFICADO DE VEHICULO DE MOTOR DE TRES RUEDAS, LESIONADO EN ACCIDENTE NO DE TRANSITO</t>
  </si>
  <si>
    <t>V324</t>
  </si>
  <si>
    <t>OCUPANTE DE VEHICULO DE MOTOR DE TRES RUEDAS LESIONADO POR COLISION CON OTRO VEHICULO DE MOTOR DE DOS O TRES RUEDAS: PERSONA LESIONADA AL SUBIR O BAJAR DEL VEHICULO</t>
  </si>
  <si>
    <t>V325</t>
  </si>
  <si>
    <t>OCUPANTE DE VEHICULO DE MOTOR DE TRES RUEDAS LESIONADO POR COLISION CON OTRO VEHICULO DE MOTOR DE DOS O TRES RUEDAS: CONDUCTOR LESIONADO EN ACCIDENTE DE TRANSITO</t>
  </si>
  <si>
    <t>V326</t>
  </si>
  <si>
    <t>OCUPANTE DE VEHICULO DE MOTOR DE TRES RUEDAS LESIONADO POR COLISION CON OTRO VEHICULO DE MOTOR DE DOS O TRES RUEDAS: PASAJERO LESIONADO EN ACCIDENTE DE TRANSITO</t>
  </si>
  <si>
    <t>V327</t>
  </si>
  <si>
    <t>OCUPANTE DE VEHICULO DE MOTOR DE TRES RUEDAS LESIONADO POR COLISION CON OTRO VEHICULO DE MOTOR DE DOS O TRES RUEDAS: PERSONA QUE VIAJA FUERA DEL VEHICULO, LESIONADA EN ACCIDENTE DE TRANSITO</t>
  </si>
  <si>
    <t>V329</t>
  </si>
  <si>
    <t>OCUPANTE DE VEHICULO DE MOTOR DE TRES RUEDAS LESIONADO POR COLISION CON OTRO VEHICULO DE MOTOR DE DOS O TRES RUEDAS: OCUPANTE NO ESPECIFICADO DE VEHICULO DE MOTOR DE TRES RUEDAS, LESIONADO EN ACCIDENTE DE TRANSITO</t>
  </si>
  <si>
    <t>V330</t>
  </si>
  <si>
    <t>OCUPANTE DE VEHICULO DE MOTOR DE TRES RUEDAS LESIONADO POR COLISION CON AUTOMOVIL, CAMIONETA O FURGONETA:  CONDUCTOR LESIONADO EN ACCIDENTE NO DE TRANSITO</t>
  </si>
  <si>
    <t>V331</t>
  </si>
  <si>
    <t>OCUPANTE DE VEHICULO DE MOTOR DE TRES RUEDAS LESIONADO POR COLISION CON AUTOMOVIL, CAMIONETA O FURGONETA: PASAJERO LESIONADO EN ACCIDENTE NO DE TRANSITO</t>
  </si>
  <si>
    <t>V332</t>
  </si>
  <si>
    <t>OCUPANTE DE VEHICULO DE MOTOR DE TRES RUEDAS LESIONADO POR COLISION CON AUTOMOVIL, CAMIONETA O FURGONETA: PERSONA QUE VIAJA FUERA DEL VEHICULO, LESIONADA EN ACCIDENTE NO DE TRANSITO</t>
  </si>
  <si>
    <t>V333</t>
  </si>
  <si>
    <t>OCUPANTE DE VEHICULO DE MOTOR DE TRES RUEDAS LESIONADO POR COLISION CON AUTOMOVIL, CAMIONETA O FURGONETA: OCUPANTE NO ESPECIFICADO DE VEHICULO DE MOTOR DE TRES RUEDAS, LESIONADO EN ACCIDENTE NO DE TRANSITO</t>
  </si>
  <si>
    <t>V334</t>
  </si>
  <si>
    <t>OCUPANTE DE VEHICULO DE MOTOR DE TRES RUEDAS LESIONADO POR COLISION CON AUTOMOVIL, CAMIONETA O FURGONETA: PERSONA LESIONADA AL SUBIR O BAJAR DEL VEHICULO</t>
  </si>
  <si>
    <t>V335</t>
  </si>
  <si>
    <t>OCUPANTE DE VEHICULO DE MOTOR DE TRES RUEDAS LESIONADO POR COLISION CON AUTOMOVIL, CAMIONETA O FURGONETA: CONDUCTOR LESIONADO EN ACCIDENTE DE TRANSITO</t>
  </si>
  <si>
    <t>V336</t>
  </si>
  <si>
    <t>OCUPANTE DE VEHICULO DE MOTOR DE TRES RUEDAS LESIONADO POR COLISION CON AUTOMOVIL, CAMIONETA O FURGONETA: PASAJERO LESIONADO EN ACCIDENTE DE TRANSITO</t>
  </si>
  <si>
    <t>V337</t>
  </si>
  <si>
    <t>OCUPANTE DE VEHICULO DE MOTOR DE TRES RUEDAS LESIONADO POR COLISION CON AUTOMOVIL, CAMIONETA O FURGONETA: PERSONA QUE VIAJA FUERA DEL VEHICULO, LESIONADA EN ACCIDENTE DE TRANSITO</t>
  </si>
  <si>
    <t>V339</t>
  </si>
  <si>
    <t>OCUPANTE DE VEHICULO DE MOTOR DE TRES RUEDAS LESIONADO POR COLISION CON AUTOMOVIL, CAMIONETA O FURGONETA: OCUPANTE NO ESPECIFICADO DE VEHICULO DE MOTOR DE TRES RUEDAS, LESIONADO EN ACCIDENTE DE TRANSITO</t>
  </si>
  <si>
    <t>V340</t>
  </si>
  <si>
    <t>OCUPANTE DE VEHICULO DE MOTOR DE TRES RUEDAS LESIONADO POR COLISION CON VEHICULO DE TRANSPORTE PESADO O AUTOBUS:  CONDUCTOR LESIONADO EN ACCIDENTE NO DE TRANSITO</t>
  </si>
  <si>
    <t>V341</t>
  </si>
  <si>
    <t>OCUPANTE DE VEHICULO DE MOTOR DE TRES RUEDAS LESIONADO POR COLISION CON VEHICULO DE TRANSPORTE PESADO O AUTOBUS:  PASAJERO LESIONADO EN ACCIDENTE NO DE TRANSITO</t>
  </si>
  <si>
    <t>V342</t>
  </si>
  <si>
    <t>OCUPANTE DE VEHICULO DE MOTOR DE TRES RUEDAS LESIONADO POR COLISION CON VEHICULO DE TRANSPORTE PESADO O AUTOBUS:  PERSONA QUE VIAJA FUERA DEL VEHICULO, LESIONADA EN ACCIDENTE NO DE TRANSITO</t>
  </si>
  <si>
    <t>V343</t>
  </si>
  <si>
    <t>OCUPANTE DE VEHICULO DE MOTOR DE TRES RUEDAS LESIONADO POR COLISION CON VEHICULO DE TRANSPORTE PESADO O AUTOBUS:  OCUPANTE NO ESPECIFICADO DE VEHICULO DE MOTOR DE TRES RUEDAS, LESIONADO EN ACCIDENTE NO DE TRANSITO</t>
  </si>
  <si>
    <t>V344</t>
  </si>
  <si>
    <t>OCUPANTE DE VEHICULO DE MOTOR DE TRES RUEDAS LESIONADO POR COLISION CON VEHICULO DE TRANSPORTE PESADO O AUTOBUS:  PERSONA LESIONADA AL SUBIR O BAJAR DEL VEHICULO</t>
  </si>
  <si>
    <t>V345</t>
  </si>
  <si>
    <t>OCUPANTE DE VEHICULO DE MOTOR DE TRES RUEDAS LESIONADO POR COLISION CON VEHICULO DE TRANSPORTE PESADO O AUTOBUS:  CONDUCTOR LESIONADO EN ACCIDENTE DE TRANSITO</t>
  </si>
  <si>
    <t>V346</t>
  </si>
  <si>
    <t>OCUPANTE DE VEHICULO DE MOTOR DE TRES RUEDAS LESIONADO POR COLISION CON VEHICULO DE TRANSPORTE PESADO O AUTOBUS:  PASAJERO LESIONADO EN ACCIDENTE  DE TRANSITO</t>
  </si>
  <si>
    <t>V347</t>
  </si>
  <si>
    <t>OCUPANTE DE VEHICULO DE MOTOR DE TRES RUEDAS LESIONADO POR COLISION CON VEHICULO DE TRANSPORTE PESADO O AUTOBUS:  PERSONA QUE VIAJA FUERA DEL VEHICULO, LESIONADA EN ACCIDENTE DE TRANSITO</t>
  </si>
  <si>
    <t>V349</t>
  </si>
  <si>
    <t>OCUPANTE DE VEHICULO DE MOTOR DE TRES RUEDAS LESIONADO POR COLISION CON VEHICULO DE TRANSPORTE PESADO O AUTOBUS:  OCUPANTE NO ESPECIFICADO DE VEHICULO DE MOTOR DE TRES RUEDAS, LESIONADO EN ACCIDENTE DE TRANSITO</t>
  </si>
  <si>
    <t>V350</t>
  </si>
  <si>
    <t>OCUPANTE DE VEHICULO DE MOTOR DE TRES RUEDAS LESIONADO POR COLISION CON TREN O VEHICULO DE RIELES: CONDUCTOR LESIONADO EN ACCIDENTE NO DE TRANSITO</t>
  </si>
  <si>
    <t>V351</t>
  </si>
  <si>
    <t>OCUPANTE DE VEHICULO DE MOTOR DE TRES RUEDAS LESIONADO POR COLISION CON TREN O VEHICULO DE RIELES: PASAJERO LESIONADO EN ACCIDENTE NO DE TRANSITO</t>
  </si>
  <si>
    <t>V352</t>
  </si>
  <si>
    <t>OCUPANTE DE VEHICULO DE MOTOR DE TRES RUEDAS LESIONADO POR COLISION CON TREN O VEHICULO DE RIELES: PERSONA QUE VIAJA FUERA DEL VEHICULO, LESIONADA EN ACCIDENTE NO DE TRANSITO</t>
  </si>
  <si>
    <t>V353</t>
  </si>
  <si>
    <t>OCUPANTE DE VEHICULO DE MOTOR DE TRES RUEDAS LESIONADO POR COLISION CON TREN O VEHICULO DE RIELES: OCUPANTE NO ESPECIFICADO DE VEHICULO DE MOTOR DE TRES RUEDAS, LESIONADO EN ACCIDENTE NO DE TRANSITO</t>
  </si>
  <si>
    <t>V354</t>
  </si>
  <si>
    <t>OCUPANTE DE VEHICULO DE MOTOR DE TRES RUEDAS LESIONADO POR COLISION CON TREN O VEHICULO DE RIELES: PERSONA LESIONADA AL SUBIR O BAJAR DEL VEHICULO</t>
  </si>
  <si>
    <t>V355</t>
  </si>
  <si>
    <t>OCUPANTE DE VEHICULO DE MOTOR DE TRES RUEDAS LESIONADO POR COLISION CON TREN O VEHICULO DE RIELES: CONDUCTOR LESIONADO EN ACCIDENTE DE TRANSITO</t>
  </si>
  <si>
    <t>V356</t>
  </si>
  <si>
    <t>OCUPANTE DE VEHICULO DE MOTOR DE TRES RUEDAS LESIONADO POR COLISION CON TREN O VEHICULO DE RIELES: PASAJERO  LESIONADO EN ACCIDENTE DE TRANSITO</t>
  </si>
  <si>
    <t>V357</t>
  </si>
  <si>
    <t>OCUPANTE DE VEHICULO DE MOTOR DE TRES RUEDAS LESIONADO POR COLISION CON TREN O VEHICULO DE RIELES: PERSONA QUE VIAJA FUERA DEL VEHICULO, LESIONADA EN ACCIDENTE DE TRANSITO</t>
  </si>
  <si>
    <t>V359</t>
  </si>
  <si>
    <t>OCUPANTE DE VEHICULO DE MOTOR DE TRES RUEDAS LESIONADO POR COLISION CON TREN O VEHICULO DE RIELES: OCUPANTE NO ESPECIFICADO DE VEHICULO DE MOTOR DE TRES RUEDAS, LESIONADO EN ACCIDENTE DE TRANSITO</t>
  </si>
  <si>
    <t>V360</t>
  </si>
  <si>
    <t>OCUPANTE DE VEHICULO DE MOTOR DE TRES RUEDAS LESIONADO POR COLISION CON OTROS VEHICULOS SIN MOTOR: CONDUCTOR LESIONADO EN ACCIDENTE NO DE TRANSITO</t>
  </si>
  <si>
    <t>V361</t>
  </si>
  <si>
    <t>OCUPANTE DE VEHICULO DE MOTOR DE TRES RUEDAS LESIONADO POR COLISION CON OTROS VEHICULOS SIN MOTOR: PASAJERO LESIONADO EN ACCIDENTE NO DE TRANSITO</t>
  </si>
  <si>
    <t>V362</t>
  </si>
  <si>
    <t>OCUPANTE DE VEHICULO DE MOTOR DE TRES RUEDAS LESIONADO POR COLISION CON OTROS VEHICULOS SIN MOTOR: PERSONA QUE VIAJA FUERA DEL VEHICULO, LESIONADA EN ACCIDENTE NO DE TRANSITO</t>
  </si>
  <si>
    <t>V363</t>
  </si>
  <si>
    <t>OCUPANTE DE VEHICULO DE MOTOR DE TRES RUEDAS LESIONADO POR COLISION CON OTROS VEHICULOS SIN MOTOR: OCUPANTE NO ESPECIFICADO DE VEHICULO DE MOTOR DE TRES RUEDAS, LESIONADO EN ACCIDENTE NO DE TRANSITO</t>
  </si>
  <si>
    <t>V364</t>
  </si>
  <si>
    <t>OCUPANTE DE VEHICULO DE MOTOR DE TRES RUEDAS LESIONADO POR COLISION CON OTROS VEHICULOS SIN MOTOR: PERSONA LESIONADA AL SUBIR O BAJAR DEL VEHICULO</t>
  </si>
  <si>
    <t>V365</t>
  </si>
  <si>
    <t>OCUPANTE DE VEHICULO DE MOTOR DE TRES RUEDAS LESIONADO POR COLISION CON OTROS VEHICULOS SIN MOTOR: CONDUCTOR LESIONADO EN ACCIDENTE DE TRANSITO</t>
  </si>
  <si>
    <t>V366</t>
  </si>
  <si>
    <t>OCUPANTE DE VEHICULO DE MOTOR DE TRES RUEDAS LESIONADO POR COLISION CON OTROS VEHICULOS SIN MOTOR: PASAJERO  LESIONADO EN ACCIDENTE DE TRANSITO</t>
  </si>
  <si>
    <t>V367</t>
  </si>
  <si>
    <t>OCUPANTE DE VEHICULO DE MOTOR DE TRES RUEDAS LESIONADO POR COLISION CON OTROS VEHICULOS SIN MOTOR: PERSONA QUE VIAJA FUERA DEL VEHICULO, LESIONADA EN ACCIDENTE  DE TRANSITO</t>
  </si>
  <si>
    <t>V369</t>
  </si>
  <si>
    <t>OCUPANTE DE VEHICULO DE MOTOR DE TRES RUEDAS LESIONADO POR COLISION CON OTROS VEHICULOS SIN MOTOR: OCUPANTE NO ESPECIFICADO DE VEHICULO DE MOTOR DE TRES RUEDAS, LESIONADO EN ACCIDENTE  DE TRANSITO</t>
  </si>
  <si>
    <t>V370</t>
  </si>
  <si>
    <t>OCUPANTE DE VEHICULO DE MOTOR DE TRES RUEDAS LESIONADO POR COLISION CON OBJETO FIJO O ESTACIONADO: CONDUCTOR LESIONADO EN ACCIDENTE NO DE TRANSITO</t>
  </si>
  <si>
    <t>V371</t>
  </si>
  <si>
    <t>OCUPANTE DE VEHICULO DE MOTOR DE TRES RUEDAS LESIONADO POR COLISION CON OBJETO FIJO O ESTACIONADO: PASAJERO LESIONADO EN ACCIDENTE NO DE TRANSITO</t>
  </si>
  <si>
    <t>V372</t>
  </si>
  <si>
    <t>OCUPANTE DE VEHICULO DE MOTOR DE TRES RUEDAS LESIONADO POR COLISION CON OBJETO FIJO O ESTACIONADO: PERSONA QUE VIAJA FUERA DEL VEHICULO, LESIONADA EN ACCIDENTE NO DE TRANSITO</t>
  </si>
  <si>
    <t>V373</t>
  </si>
  <si>
    <t>OCUPANTE DE VEHICULO DE MOTOR DE TRES RUEDAS LESIONADO POR COLISION CON OBJETO FIJO O ESTACIONADO: OCUPANTE NO ESPECIFICADO DE VEHICULO DE MOTOR DE TRES RUEDAS, LESIONADO EN ACCIDENTE NO DE TRANSITO</t>
  </si>
  <si>
    <t>V374</t>
  </si>
  <si>
    <t>OCUPANTE DE VEHICULO DE MOTOR DE TRES RUEDAS LESIONADO POR COLISION CON OBJETO FIJO O ESTACIONADO: PERSONA LESIONADA AL SUBIR O BAJAR DEL VEHICULO</t>
  </si>
  <si>
    <t>V375</t>
  </si>
  <si>
    <t>OCUPANTE DE VEHICULO DE MOTOR DE TRES RUEDAS LESIONADO POR COLISION CON OBJETO FIJO O ESTACIONADO: CONDUCTOR LESIONADO EN ACCIDENTE DE TRANSITO</t>
  </si>
  <si>
    <t>V376</t>
  </si>
  <si>
    <t>OCUPANTE DE VEHICULO DE MOTOR DE TRES RUEDAS LESIONADO POR COLISION CON OBJETO FIJO O ESTACIONADO: PASAJERO  LESIONADO EN ACCIDENTE DE TRANSITO</t>
  </si>
  <si>
    <t>V377</t>
  </si>
  <si>
    <t>OCUPANTE DE VEHICULO DE MOTOR DE TRES RUEDAS LESIONADO POR COLISION CON OBJETO FIJO O ESTACIONADO: PERSONA QUE VIAJA FUERA DEL VEHICULO, LESIONADA EN ACCIDENTE DE TRANSITO</t>
  </si>
  <si>
    <t>V379</t>
  </si>
  <si>
    <t>OCUPANTE DE VEHICULO DE MOTOR DE TRES RUEDAS LESIONADO POR COLISION CON OBJETO FIJO O ESTACIONADO: OCUPANTE NO ESPECIFICADO DE VEHICULO DE MOTOR DE TRES RUEDAS, LESIONADO EN ACCIDENTE DE TRANSITO</t>
  </si>
  <si>
    <t>V380</t>
  </si>
  <si>
    <t>OCUPANTE DE VEHICULO DE MOTOR DE TRES RUEDAS LESIONADO EN ACCIDENTE DE TRANSPORTE SIN COLISION: CONDUCTOR LESIONADO EN ACCIDENTE NO DE TRANSITO</t>
  </si>
  <si>
    <t>V381</t>
  </si>
  <si>
    <t>OCUPANTE DE VEHICULO DE MOTOR DE TRES RUEDAS LESIONADO EN ACCIDENTE DE TRANSPORTE SIN COLISION: PASAJERO LESIONADO EN ACCIDENTE NO DE TRANSITO</t>
  </si>
  <si>
    <t>V382</t>
  </si>
  <si>
    <t>OCUPANTE DE VEHICULO DE MOTOR DE TRES RUEDAS LESIONADO EN ACCIDENTE DE TRANSPORTE SIN COLISION: PERSONA QUE VIAJA FUERA DEL VEHICULO, LESIONADA EN ACCIDENTE NO DE TRANSITO</t>
  </si>
  <si>
    <t>V383</t>
  </si>
  <si>
    <t>OCUPANTE DE VEHICULO DE MOTOR DE TRES RUEDAS LESIONADO EN ACCIDENTE DE TRANSPORTE SIN COLISION: OCUPANTE NO ESPECIFICADO DE VEHICULO DE MOTOR DE TRES RUEDAS, LESIONADO EN ACCIDENTE NO DE TRANSITO</t>
  </si>
  <si>
    <t>V384</t>
  </si>
  <si>
    <t>OCUPANTE DE VEHICULO DE MOTOR DE TRES RUEDAS LESIONADO EN ACCIDENTE DE TRANSPORTE SIN COLISION: PERSONA LESIONADA AL SUBIR O BAJAR DEL VEHICULO</t>
  </si>
  <si>
    <t>V385</t>
  </si>
  <si>
    <t>OCUPANTE DE VEHICULO DE MOTOR DE TRES RUEDAS LESIONADO EN ACCIDENTE DE TRANSPORTE SIN COLISION: CONDUCTOR LESIONADO EN ACCIDENTE DE TRANSITO</t>
  </si>
  <si>
    <t>V386</t>
  </si>
  <si>
    <t>OCUPANTE DE VEHICULO DE MOTOR DE TRES RUEDAS LESIONADO EN ACCIDENTE DE TRANSPORTE SIN COLISION: PASAJERO LESIONADO EN ACCIDENTE DE TRANSITO</t>
  </si>
  <si>
    <t>V387</t>
  </si>
  <si>
    <t>OCUPANTE DE VEHICULO DE MOTOR DE TRES RUEDAS LESIONADO EN ACCIDENTE DE TRANSPORTE SIN COLISION: PERSONA QUE VIAJA FUERA DEL VEHICULO, LESIONADA EN ACCIDENTE DE TRANSITO</t>
  </si>
  <si>
    <t>V389</t>
  </si>
  <si>
    <t>OCUPANTE DE VEHICULO DE MOTOR DE TRES RUEDAS LESIONADO EN ACCIDENTE DE TRANSPORTE SIN COLISION: OCUPANTE NO ESPECIFICADO DE VEHICULO DE MOTOR DE TRES RUEDAS, LESIONADO EN ACCIDENTE DE TRANSITO</t>
  </si>
  <si>
    <t>V390</t>
  </si>
  <si>
    <t>CONDUCTOR DE VEHICULO DE MOTOR DE TRES RUEDAS LESIONADO POR COLISION CON OTROS VEHICULOS DE MOTOR, Y CON LOS NO ESPECIFICADOS, EN ACCIDENTE NO DE TRANSITO</t>
  </si>
  <si>
    <t>V391</t>
  </si>
  <si>
    <t>PASAJERO DE VEHICULO DE MOTOR DE TRES RUEDAS LESIONADO POR COLISION CON OTROS VEHICULOS DE MOTOR, Y CON LOS NO ESPECIFICADOS, EN ACCIDENTE NO DE TRANSITO</t>
  </si>
  <si>
    <t>V392</t>
  </si>
  <si>
    <t>OCUPANTE NO ESPECIFICADO DE VEHICULO DE MOTOR DE TRES RUEDAS LESIONADO POR COLISION CON OTROS VEHICULOS DE MOTOR, Y CON LOS NO ESPECIFICADOS, EN ACCIDENTE NO DE TRANSITO</t>
  </si>
  <si>
    <t>V393</t>
  </si>
  <si>
    <t>OCUPANTE [CUALQUIERA] DE VEHICULO DE MOTOR DE TRES RUEDAS LESIONADO EN ACCIDENTE NO DE TRANSITO, NO ESPECIFICADO</t>
  </si>
  <si>
    <t>V394</t>
  </si>
  <si>
    <t>CONDUCTOR DE VEHICULO DE MOTOR DE TRES RUEDAS LESIONADO POR COLISION CON OTROS VEHICULOS DE MOTOR, Y CON LOS NO ESPECIFICADOS, EN ACCIDENTE  DE TRANSITO</t>
  </si>
  <si>
    <t>V395</t>
  </si>
  <si>
    <t>PASAJERO DE VEHICULO DE MOTOR DE TRES RUEDAS LESIONADO POR COLISION CON OTROS VEHICULOS DE MOTOR, Y CON LOS NO ESPECIFICADOS, EN ACCIDENTE  DE TRANSITO</t>
  </si>
  <si>
    <t>V396</t>
  </si>
  <si>
    <t>OCUPANTE NO ESPECIFICADO DE VEHICULO DE MOTOR DE TRES RUEDAS LESIONADO POR COLISION CON OTROS VEHICULOS DE MOTOR, Y CON LOS NO ESPECIFICADOS, EN ACCIDENTE  DE TRANSITO</t>
  </si>
  <si>
    <t>V398</t>
  </si>
  <si>
    <t>OCUPANTE [CUALQUIERA] DE VEHICULO DE MOTOR DE TRES RUEDAS LESIONADO EN OTROS ACCIDENTES DE TRANSPORTE ESPECIFICADOS</t>
  </si>
  <si>
    <t>V399</t>
  </si>
  <si>
    <t>OCUPANTE [CUALQUIERA] DE VEHICULO DE MOTOR DE TRES RUEDAS LESIONADO EN ACCIDENTE DE TRANSITO, NO ESPECIFICADO</t>
  </si>
  <si>
    <t>V400</t>
  </si>
  <si>
    <t>OCUPANTE DE AUTOMOVIL LESIONADO POR  COLISION CON PEATON O ANIMAL: CONDUCTOR LESIONADO EN ACCIDENTE NO DE TRANSITO</t>
  </si>
  <si>
    <t>V401</t>
  </si>
  <si>
    <t>OCUPANTE DE AUTOMOVIL LESIONADO POR  COLISION CON PEATON O ANIMAL: PASAJERO LESIONADO EN ACCIDENTE NO DE TRANSITO</t>
  </si>
  <si>
    <t>V402</t>
  </si>
  <si>
    <t>OCUPANTE DE AUTOMOVIL LESIONADO POR  COLISION CON PEATON O ANIMAL: PERSONA QUE VIAJA FUERA DEL VEHICULO, LESIONADA EN ACCIDENTE NO DE TRANSITO</t>
  </si>
  <si>
    <t>V403</t>
  </si>
  <si>
    <t>OCUPANTE DE AUTOMOVIL LESIONADO POR  COLISION CON PEATON O ANIMAL: OCUPANTE NO ESPECIFICADO DE AUTOMOVIL, LESIONADO EN ACCIDENTE NO DE TRANSITO</t>
  </si>
  <si>
    <t>V404</t>
  </si>
  <si>
    <t>OCUPANTE DE AUTOMOVIL LESIONADO POR  COLISION CON PEATON O ANIMAL: PERSONA LESIONADA AL SUBIR O BAJAR DEL VEHICULO</t>
  </si>
  <si>
    <t>V405</t>
  </si>
  <si>
    <t>OCUPANTE DE AUTOMOVIL LESIONADO POR  COLISION CON PEATON O ANIMAL: CONDUCTOR LESIONADO EN ACCIDENTE DE TRANSITO</t>
  </si>
  <si>
    <t>V406</t>
  </si>
  <si>
    <t>OCUPANTE DE AUTOMOVIL LESIONADO POR  COLISION CON PEATON O ANIMAL: PASAJERO LESIONADO EN ACCIDENTE DE TRANSITO</t>
  </si>
  <si>
    <t>V407</t>
  </si>
  <si>
    <t>OCUPANTE DE AUTOMOVIL LESIONADO POR  COLISION CON PEATON O ANIMAL: PERSONA QUE VIAJA FUERA DEL VEHICULO, LESIONADA EN ACCIDENTE DE TRANSITO</t>
  </si>
  <si>
    <t>V409</t>
  </si>
  <si>
    <t>OCUPANTE DE AUTOMOVIL LESIONADO POR  COLISION CON PEATON O ANIMAL: OCUPANTE NO ESPECIFICADO DE AUTOMOVIL, LESIONADO EN ACCIDENTE DE TRANSITO</t>
  </si>
  <si>
    <t>V410</t>
  </si>
  <si>
    <t>OCUPANTE DE AUTOMOVIL LESIONADO POR COLISION CON VEHICULO DE PEDAL: CONDUCTOR LESIONADO EN ACCIDENTE NO DE TRANSITO</t>
  </si>
  <si>
    <t>V411</t>
  </si>
  <si>
    <t>OCUPANTE DE AUTOMOVIL LESIONADO POR COLISION CON VEHICULO DE PEDAL: PASAJERO LESIONADO EN ACCIDENTE NO DE TRANSITO</t>
  </si>
  <si>
    <t>V412</t>
  </si>
  <si>
    <t>OCUPANTE DE AUTOMOVIL LESIONADO POR COLISION CON VEHICULO DE PEDAL: PERSONA QUE VIAJA FUERA DEL VEHICULO, LESIONADA EN ACCIDENTE NO DE TRANSITO</t>
  </si>
  <si>
    <t>V413</t>
  </si>
  <si>
    <t>OCUPANTE DE AUTOMOVIL LESIONADO POR COLISION CON VEHICULO DE PEDAL: OCUPANTE NO ESPECIFICADO DE AUTOMOVIL, LESIONADO EN ACCIDENTE NO DE TRANSITO</t>
  </si>
  <si>
    <t>V414</t>
  </si>
  <si>
    <t>OCUPANTE DE AUTOMOVIL LESIONADO POR COLISION CON VEHICULO DE PEDAL: PERSONA LESIONADA AL SUBIR O BAJAR DEL VEHICULO</t>
  </si>
  <si>
    <t>V415</t>
  </si>
  <si>
    <t>OCUPANTE DE AUTOMOVIL LESIONADO POR COLISION CON VEHICULO DE PEDAL: CONDUCTOR LESIONADO EN ACCIDENTE DE TRANSITO</t>
  </si>
  <si>
    <t>V416</t>
  </si>
  <si>
    <t>OCUPANTE DE AUTOMOVIL LESIONADO POR COLISION CON VEHICULO DE PEDAL: PASAJERO LESIONADO EN ACCIDENTE DE TRANSITO</t>
  </si>
  <si>
    <t>V417</t>
  </si>
  <si>
    <t>OCUPANTE DE AUTOMOVIL LESIONADO POR COLISION CON VEHICULO DE PEDAL: PERSONA QUE VIAJA FUERA DEL VEHICULO, LESIONADA EN ACCIDENTE DE TRANSITO</t>
  </si>
  <si>
    <t>V419</t>
  </si>
  <si>
    <t>OCUPANTE DE AUTOMOVIL LESIONADO POR COLISION CON VEHICULO DE PEDAL: OCUPANTE NO ESPECIFICADO DE AUTOMOVIL, LESIONADO EN ACCIDENTE DE TRANSITO</t>
  </si>
  <si>
    <t>V420</t>
  </si>
  <si>
    <t>OCUPANTE DE AUTOMOVIL LESIONADO POR COLISION CON VEHICULO DE MOTOR DE DOS O TRES RUEDAS: CONDUCTOR LESIONADO EN ACCIDENTE NO DE TRANSITO</t>
  </si>
  <si>
    <t>V421</t>
  </si>
  <si>
    <t>OCUPANTE DE AUTOMOVIL LESIONADO POR COLISION CON VEHICULO DE MOTOR DE DOS O TRES RUEDAS: PASAJERO LESIONADO EN ACCIDENTE NO DE TRANSITO</t>
  </si>
  <si>
    <t>V422</t>
  </si>
  <si>
    <t>OCUPANTE DE AUTOMOVIL LESIONADO POR COLISION CON VEHICULO DE MOTOR DE DOS O TRES RUEDAS: PERSONA QUE VIAJA FUERA DEL VEHICULO, LESIONADA EN ACCIDENTE NO DE TRANSITO</t>
  </si>
  <si>
    <t>V423</t>
  </si>
  <si>
    <t>OCUPANTE DE AUTOMOVIL LESIONADO POR COLISION CON VEHICULO DE MOTOR DE DOS O TRES RUEDAS: OCUPANTE NO ESPECIFICADO DE AUTOMOVIL, LESIONADO EN ACCIDENTE NO DE TRANSITO</t>
  </si>
  <si>
    <t>V424</t>
  </si>
  <si>
    <t>OCUPANTE DE AUTOMOVIL LESIONADO POR COLISION CON VEHICULO DE MOTOR DE DOS O TRES RUEDAS: PERSONA LESIONADA AL SUBIR O BAJAR DEL VEHICULO</t>
  </si>
  <si>
    <t>V425</t>
  </si>
  <si>
    <t>OCUPANTE DE AUTOMOVIL LESIONADO POR COLISION CON VEHICULO DE MOTOR DE DOS O TRES RUEDAS: CONDUCTOR LESIONADO EN ACCIDENTE DE TRANSITO</t>
  </si>
  <si>
    <t>V426</t>
  </si>
  <si>
    <t>OCUPANTE DE AUTOMOVIL LESIONADO POR COLISION CON VEHICULO DE MOTOR DE DOS O TRES RUEDAS: PASAJERO LESIONADO EN ACCIDENTE DE TRANSITO</t>
  </si>
  <si>
    <t>V427</t>
  </si>
  <si>
    <t>OCUPANTE DE AUTOMOVIL LESIONADO POR COLISION CON VEHICULO DE MOTOR DE DOS O TRES RUEDAS: PERSONA QUE VIAJA FUERA DEL VEHICULO, LESIONADA EN ACCIDENTE DE TRANSITO</t>
  </si>
  <si>
    <t>V429</t>
  </si>
  <si>
    <t>OCUPANTE DE AUTOMOVIL LESIONADO POR COLISION CON VEHICULO DE MOTOR DE DOS O TRES RUEDAS: OCUPANTE NO ESPECIFICADO DE AUTOMOVIL, LESIONADO EN ACCIDENTE DE TRANSITO</t>
  </si>
  <si>
    <t>V430</t>
  </si>
  <si>
    <t>OCUPANTE DE AUTOMOVIL LESIONADO POR COLISION CON OTRO AUTOMOVIL, CAMIONETA O FURGONETA: CONDUCTOR LESIONADO EN ACCIDENTE NO DE TRANSITO</t>
  </si>
  <si>
    <t>V431</t>
  </si>
  <si>
    <t>OCUPANTE DE AUTOMOVIL LESIONADO POR COLISION CON OTRO AUTOMOVIL, CAMIONETA O FURGONETA: PASAJERO LESIONADO EN ACCIDENTE NO DE TRANSITO</t>
  </si>
  <si>
    <t>V432</t>
  </si>
  <si>
    <t>OCUPANTE DE AUTOMOVIL LESIONADO POR COLISION CON OTRO AUTOMOVIL, CAMIONETA O FURGONETA: PERSONA QUE VIAJA FUERA DEL VEHICULO, LESIONADA EN ACCIDENTE NO DE TRANSITO</t>
  </si>
  <si>
    <t>V433</t>
  </si>
  <si>
    <t>OCUPANTE DE AUTOMOVIL LESIONADO POR COLISION CON OTRO AUTOMOVIL, CAMIONETA O FURGONETA: OCUPANTE NO ESPECIFICADO DE AUTOMOVIL, LESIONADO EN ACCIDENTE NO DE TRANSITO</t>
  </si>
  <si>
    <t>V434</t>
  </si>
  <si>
    <t>OCUPANTE DE AUTOMOVIL LESIONADO POR COLISION CON OTRO AUTOMOVIL, CAMIONETA O FURGONETA: PERSONA LESIONADA AL SUBIR O BAJAR DEL VEHICULO</t>
  </si>
  <si>
    <t>V435</t>
  </si>
  <si>
    <t>OCUPANTE DE AUTOMOVIL LESIONADO POR COLISION CON OTRO AUTOMOVIL, CAMIONETA O FURGONETA: CONDUCTOR LESIONADO EN ACCIDENTE DE TRANSITO</t>
  </si>
  <si>
    <t>V436</t>
  </si>
  <si>
    <t>OCUPANTE DE AUTOMOVIL LESIONADO POR COLISION CON OTRO AUTOMOVIL, CAMIONETA O FURGONETA: PASAJERO  LESIONADO EN ACCIDENTE DE TRANSITO</t>
  </si>
  <si>
    <t>V437</t>
  </si>
  <si>
    <t>OCUPANTE DE AUTOMOVIL LESIONADO POR COLISION CON OTRO AUTOMOVIL, CAMIONETA O FURGONETA: PERSONA QUE VIAJA FUERA DEL VEHICULO, LESIONADA EN ACCIDENTE DE TRANSITO</t>
  </si>
  <si>
    <t>V439</t>
  </si>
  <si>
    <t>OCUPANTE DE AUTOMOVIL LESIONADO POR COLISION CON OTRO AUTOMOVIL, CAMIONETA O FURGONETA: OCUPANTE NO ESPECIFICADO DE AUTOMOVIL, LESIONADO EN ACCIDENTE DE TRANSITO</t>
  </si>
  <si>
    <t>V440</t>
  </si>
  <si>
    <t>OCUPANTE DE AUTOMOVIL LESIONADO POR COLISION CON VEHICULO DE TRANSPORTE PESADO O AUTOBUS: CONDUCTOR LESIONADO EN ACCIDENTE NO DE TRANSITO</t>
  </si>
  <si>
    <t>V441</t>
  </si>
  <si>
    <t>OCUPANTE DE AUTOMOVIL LESIONADO POR COLISION CON VEHICULO DE TRANSPORTE PESADO O AUTOBUS: PASAJERO LESIONADO EN ACCIDENTE NO DE TRANSITO</t>
  </si>
  <si>
    <t>V442</t>
  </si>
  <si>
    <t>OCUPANTE DE AUTOMOVIL LESIONADO POR COLISION CON VEHICULO DE TRANSPORTE PESADO O AUTOBUS: PERSONA QUE VIAJA FUERA DEL VEHICULO, LESIONADA EN ACCIDENTE NO DE TRANSITO</t>
  </si>
  <si>
    <t>V443</t>
  </si>
  <si>
    <t>OCUPANTE DE AUTOMOVIL LESIONADO POR COLISION CON VEHICULO DE TRANSPORTE PESADO O AUTOBUS: OCUPANTE NO ESPECIFICADO DE AUTOMOVIL, LESIONADO EN ACCIDENTE NO DE TRANSITO</t>
  </si>
  <si>
    <t>V444</t>
  </si>
  <si>
    <t>OCUPANTE DE AUTOMOVIL LESIONADO POR COLISION CON VEHICULO DE TRANSPORTE PESADO O AUTOBUS: PERSONA LESIONADA AL SUBIR O BAJAR DEL VEHICULO</t>
  </si>
  <si>
    <t>V445</t>
  </si>
  <si>
    <t>OCUPANTE DE AUTOMOVIL LESIONADO POR COLISION CON VEHICULO DE TRANSPORTE PESADO O AUTOBUS: CONDUCTOR LESIONADO EN ACCIDENTE DE TRANSITO</t>
  </si>
  <si>
    <t>V446</t>
  </si>
  <si>
    <t>OCUPANTE DE AUTOMOVIL LESIONADO POR COLISION CON VEHICULO DE TRANSPORTE PESADO O AUTOBUS: PASAJERO  LESIONADO EN ACCIDENTE DE TRANSITO</t>
  </si>
  <si>
    <t>V447</t>
  </si>
  <si>
    <t>OCUPANTE DE AUTOMOVIL LESIONADO POR COLISION CON VEHICULO DE TRANSPORTE PESADO O AUTOBUS: PERSONA QUE VIAJA FUERA DEL VEHICULO, LESIONADA EN ACCIDENTE DE TRANSITO</t>
  </si>
  <si>
    <t>V449</t>
  </si>
  <si>
    <t>OCUPANTE DE AUTOMOVIL LESIONADO POR COLISION CON VEHICULO DE TRANSPORTE PESADO O AUTOBUS: OCUPANTE NO ESPECIFICADO DE AUTOMOVIL, LESIONADO EN ACCIDENTE DE TRANSITO</t>
  </si>
  <si>
    <t>V450</t>
  </si>
  <si>
    <t>OCUPANTE DE AUTOMOVIL LESIONADO POR COLISION CON TREN O VEHICULO DE RIELES: CONDUCTOR LESIONADO EN ACCIDENTE NO DE TRANSITO</t>
  </si>
  <si>
    <t>V451</t>
  </si>
  <si>
    <t>OCUPANTE DE AUTOMOVIL LESIONADO POR COLISION CON TREN O VEHICULO DE RIELES: PASAJERO LESIONADO EN ACCIDENTE NO DE TRANSITO</t>
  </si>
  <si>
    <t>V452</t>
  </si>
  <si>
    <t>OCUPANTE DE AUTOMOVIL LESIONADO POR COLISION CON TREN O VEHICULO DE RIELES: PERSONA QUE VIAJA FUERA DEL VEHICULO, LESIONADA EN ACCIDENTE NO DE TRANSITO</t>
  </si>
  <si>
    <t>V453</t>
  </si>
  <si>
    <t>OCUPANTE DE AUTOMOVIL LESIONADO POR COLISION CON TREN O VEHICULO DE RIELES: OCUPANTE NO ESPECIFICADO DE AUTOMOVIL, LESIONADO EN ACCIDENTE NO DE TRANSITO</t>
  </si>
  <si>
    <t>V454</t>
  </si>
  <si>
    <t>OCUPANTE DE AUTOMOVIL LESIONADO POR COLISION CON TREN O VEHICULO DE RIELES: PERSONA LESIONADA AL SUBIR O BAJAR DEL VEHICULO</t>
  </si>
  <si>
    <t>V455</t>
  </si>
  <si>
    <t>OCUPANTE DE AUTOMOVIL LESIONADO POR COLISION CON TREN O VEHICULO DE RIELES: CONDUCTOR LESIONADO EN ACCIDENTE DE TRANSITO</t>
  </si>
  <si>
    <t>V456</t>
  </si>
  <si>
    <t>OCUPANTE DE AUTOMOVIL LESIONADO POR COLISION CON TREN O VEHICULO DE RIELES: PASAJERO  LESIONADO EN ACCIDENTE DE TRANSITO</t>
  </si>
  <si>
    <t>V457</t>
  </si>
  <si>
    <t>OCUPANTE DE AUTOMOVIL LESIONADO POR COLISION CON TREN O VEHICULO DE RIELES: PERSONA QUE VIAJA FUERA DEL VEHICULO, LESIONADA EN ACCIDENTE DE TRANSITO</t>
  </si>
  <si>
    <t>V459</t>
  </si>
  <si>
    <t>OCUPANTE DE AUTOMOVIL LESIONADO POR COLISION CON TREN O VEHICULO DE RIELES: OCUPANTE NO ESPECIFICADO DE AUTOMOVIL, LESIONADO EN ACCIDENTE DE TRANSITO</t>
  </si>
  <si>
    <t>V460</t>
  </si>
  <si>
    <t>OCUPANTE DE AUTOMOVIL LESIONADO POR COLISION CON OTROS  VEHICULOS SIN MOTOR: CONDUCTOR LESIONADO EN ACCIDENTE NO DE TRANSITO</t>
  </si>
  <si>
    <t>V461</t>
  </si>
  <si>
    <t>OCUPANTE DE AUTOMOVIL LESIONADO POR COLISION CON OTROS  VEHICULOS SIN MOTOR: PASAJERO LESIONADO EN ACCIDENTE NO DE TRANSITO</t>
  </si>
  <si>
    <t>V462</t>
  </si>
  <si>
    <t>OCUPANTE DE AUTOMOVIL LESIONADO POR COLISION CON OTROS  VEHICULOS SIN MOTOR: PERSONA QUE VIAJA FUERA DEL VEHICULO, LESIONADA EN ACCIDENTE NO DE TRANSITO</t>
  </si>
  <si>
    <t>V463</t>
  </si>
  <si>
    <t>OCUPANTE DE AUTOMOVIL LESIONADO POR COLISION CON OTROS  VEHICULOS SIN MOTOR: OCUPANTE NO ESPECIFICADO DE AUTOMOVIL, LESIONADO EN ACCIDENTE NO DE TRANSITO</t>
  </si>
  <si>
    <t>V464</t>
  </si>
  <si>
    <t>OCUPANTE DE AUTOMOVIL LESIONADO POR COLISION CON OTROS  VEHICULOS SIN MOTOR: PERSONA LESIONADA AL SUBIR O BAJAR DEL VEHICULO</t>
  </si>
  <si>
    <t>V465</t>
  </si>
  <si>
    <t>OCUPANTE DE AUTOMOVIL LESIONADO POR COLISION CON OTROS  VEHICULOS SIN MOTOR: CONDUCTOR LESIONADO EN ACCIDENTE DE TRANSITO</t>
  </si>
  <si>
    <t>V466</t>
  </si>
  <si>
    <t>OCUPANTE DE AUTOMOVIL LESIONADO POR COLISION CON OTROS  VEHICULOS SIN MOTOR: PASAJERO LESIONADO EN ACCIDENTE DE TRANSITO</t>
  </si>
  <si>
    <t>V467</t>
  </si>
  <si>
    <t>OCUPANTE DE AUTOMOVIL LESIONADO POR COLISION CON OTROS  VEHICULOS SIN MOTOR: PERSONA QUE VIAJA FUERA DEL VEHICULO, LESIONADA EN ACCIDENTE DE TRANSITO</t>
  </si>
  <si>
    <t>V469</t>
  </si>
  <si>
    <t>OCUPANTE DE AUTOMOVIL LESIONADO POR COLISION CON OTROS  VEHICULOS SIN MOTOR: OCUPANTE NO ESPECIFICADO DE AUTOMOVIL, LESIONADO EN ACCIDENTE DE TRANSITO</t>
  </si>
  <si>
    <t>V470</t>
  </si>
  <si>
    <t>OCUPANTE DE AUTOMOVIL LESIONADO POR COLISION CON OBJETO FIJO O ESTACIONADO: CONDUCTOR LESIONADO EN ACCIDENTE NO DE TRANSITO</t>
  </si>
  <si>
    <t>V471</t>
  </si>
  <si>
    <t>OCUPANTE DE AUTOMOVIL LESIONADO POR COLISION CON OBJETO FIJO O ESTACIONADO: PASAJERO LESIONADO EN ACCIDENTE NO DE TRANSITO</t>
  </si>
  <si>
    <t>V472</t>
  </si>
  <si>
    <t>OCUPANTE DE AUTOMOVIL LESIONADO POR COLISION CON OBJETO FIJO O ESTACIONADO: PERSONA QUE VIAJA FUERA DEL VEHICULO, LESIONADA EN ACCIDENTE NO DE TRANSITO</t>
  </si>
  <si>
    <t>V473</t>
  </si>
  <si>
    <t>OCUPANTE DE AUTOMOVIL LESIONADO POR COLISION CON OBJETO FIJO O ESTACIONADO: OCUPANTE NO ESPECIFICADO DE AUTOMOVIL, LESIONADO EN ACCIDENTE NO DE TRANSITO</t>
  </si>
  <si>
    <t>V474</t>
  </si>
  <si>
    <t>OCUPANTE DE AUTOMOVIL LESIONADO POR COLISION CON OBJETO FIJO O ESTACIONADO: PERSONA LESIONADA AL SUBIR O BAJAR DEL VEHICULO</t>
  </si>
  <si>
    <t>V475</t>
  </si>
  <si>
    <t>OCUPANTE DE AUTOMOVIL LESIONADO POR COLISION CON OBJETO FIJO O ESTACIONADO: CONDUCTOR LESIONADO EN ACCIDENTE DE TRANSITO</t>
  </si>
  <si>
    <t>V476</t>
  </si>
  <si>
    <t>OCUPANTE DE AUTOMOVIL LESIONADO POR COLISION CON OBJETO FIJO O ESTACIONADO: PASAJERO LESIONADO EN ACCIDENTE DE TRANSITO</t>
  </si>
  <si>
    <t>V477</t>
  </si>
  <si>
    <t>OCUPANTE DE AUTOMOVIL LESIONADO POR COLISION CON OBJETO FIJO O ESTACIONADO: PERSONA QUE VIAJA FUERA DEL VEHICULO, LESIONADA EN ACCIDENTE DE TRANSITO</t>
  </si>
  <si>
    <t>V479</t>
  </si>
  <si>
    <t>OCUPANTE DE AUTOMOVIL LESIONADO POR COLISION CON OBJETO FIJO O ESTACIONADO: OCUPANTE NO ESPECIFICADO DE AUTOMOVIL, LESIONADO EN ACCIDENTE DE TRANSITO</t>
  </si>
  <si>
    <t>V480</t>
  </si>
  <si>
    <t>OCUPANTE DE AUTOMOVIL LESIONADO EN ACCIDENTE DE TRANSPORTE SIN COLISION: CONDUCTOR LESIONADO EN ACCIDENTE NO DE TRANSITO</t>
  </si>
  <si>
    <t>V481</t>
  </si>
  <si>
    <t>OCUPANTE DE AUTOMOVIL LESIONADO EN ACCIDENTE DE TRANSPORTE SIN COLISION: PASAJERO LESIONADO EN ACCIDENTE NO DE TRANSITO</t>
  </si>
  <si>
    <t>V482</t>
  </si>
  <si>
    <t>OCUPANTE DE AUTOMOVIL LESIONADO EN ACCIDENTE DE TRANSPORTE SIN COLISION: PERSONA QUE VIAJA FUERA DEL VEHICULO, LESIONADA EN ACCIDENTE NO DE TRANSITO</t>
  </si>
  <si>
    <t>V483</t>
  </si>
  <si>
    <t>OCUPANTE DE AUTOMOVIL LESIONADO EN ACCIDENTE DE TRANSPORTE SIN COLISION: OCUPANTE NO ESPECIFICADO DE AUTOMOVIL, LESIONADO EN ACCIDENTE NO DE TRANSITO</t>
  </si>
  <si>
    <t>V484</t>
  </si>
  <si>
    <t>OCUPANTE DE AUTOMOVIL LESIONADO EN ACCIDENTE DE TRANSPORTE SIN COLISION: PERSONA LESIONADA AL SUBIR O BAJAR DEL VEHICULO</t>
  </si>
  <si>
    <t>V485</t>
  </si>
  <si>
    <t>OCUPANTE DE AUTOMOVIL LESIONADO EN ACCIDENTE DE TRANSPORTE SIN COLISION: CONDUCTOR LESIONADO EN ACCIDENTE DE TRANSITO</t>
  </si>
  <si>
    <t>V486</t>
  </si>
  <si>
    <t>OCUPANTE DE AUTOMOVIL LESIONADO EN ACCIDENTE DE TRANSPORTE SIN COLISION: PASAJERO LESIONADO EN ACCIDENTE DE TRANSITO</t>
  </si>
  <si>
    <t>V487</t>
  </si>
  <si>
    <t>OCUPANTE DE AUTOMOVIL LESIONADO EN ACCIDENTE DE TRANSPORTE SIN COLISION: PERSONA QUE VIAJA FUERA DEL VEHICULO, LESIONADA EN ACCIDENTE DE TRANSITO</t>
  </si>
  <si>
    <t>V489</t>
  </si>
  <si>
    <t>OCUPANTE DE AUTOMOVIL LESIONADO EN ACCIDENTE DE TRANSPORTE SIN COLISION: OCUPANTE NO ESPECIFICADO DE AUTOMOVIL, LESIONADO EN ACCIDENTE DE TRANSITO</t>
  </si>
  <si>
    <t>V490</t>
  </si>
  <si>
    <t>CONDUCTOR DE AUTOMOVIL LESIONADO POR COLISION CON OTROS VEHICULOS DE MOTOR, Y CON LOS NO ESPECIFICADOS, EN ACCIDENTE NO DE TRANSITO</t>
  </si>
  <si>
    <t>V491</t>
  </si>
  <si>
    <t>PASAJERO DE AUTOMOVIL LESIONADO POR COLISION CON OTROS VEHICULOS DE MOTOR, Y CON LOS NO ESPECIFICADOS, EN ACCIDENTE NO DE TRANSITO</t>
  </si>
  <si>
    <t>V492</t>
  </si>
  <si>
    <t>OCUPANTE NO ESPECIFICADO DE AUTOMOVIL LESIONADO POR COLISION CON OTROS VEHICULOS DE MOTOR, Y CON LOS NO ESPECIFICADOS, EN ACCIDENTE NO DE TRANSITO</t>
  </si>
  <si>
    <t>V493</t>
  </si>
  <si>
    <t>OCUPANTE [CUALQUIERA] DE AUTOMOVIL LESIONADO EN ACCIDENTE NO DE TRANSITO, NO ESPECIFICADO</t>
  </si>
  <si>
    <t>V494</t>
  </si>
  <si>
    <t>CONDUCTOR DE AUTOMOVIL LESIONADO POR COLISION CON OTROS VEHICULOS DE MOTOR, Y CON LOS NO ESPECIFICADOS, EN ACCIDENTE  DE TRANSITO</t>
  </si>
  <si>
    <t>V495</t>
  </si>
  <si>
    <t>PASAJERO DE AUTOMOVIL LESIONADO POR COLISION CON OTROS VEHICULOS DE MOTOR, Y CON LOS NO ESPECIFICADOS, EN ACCIDENTE  DE TRANSITO</t>
  </si>
  <si>
    <t>V496</t>
  </si>
  <si>
    <t>OCUPANTE NO ESPECIFICADO DE AUTOMOVIL LESIONADO POR COLISION CON OTROS VEHICULOS DE MOTOR, Y CON LOS NO ESPECIFICADOS, EN ACCIDENTE DE TRANSITO</t>
  </si>
  <si>
    <t>V498</t>
  </si>
  <si>
    <t>OCUPANTE [CUALQUIERA]) DE AUTOMOVIL LESIONADO EN OTROS ACCIDENTES DE TRANSPORTE  ESPECIFICADOS</t>
  </si>
  <si>
    <t>V499</t>
  </si>
  <si>
    <t>OCUPANTE [CUALQUIERA] DE AUTOMOVIL LESIONADO EN ACCIDENTE  DE TRANSITO NO ESPECIFICADO</t>
  </si>
  <si>
    <t>V500</t>
  </si>
  <si>
    <t>OCUPANTE DE CAMIONETA O FURGONETA LESIONADO POR COLISION CON PEATON O ANIMAL: CONDUCTOR LESIONADO EN ACCIDENTE NO DE TRANSITO</t>
  </si>
  <si>
    <t>V501</t>
  </si>
  <si>
    <t>OCUPANTE DE CAMIONETA O FURGONETA LESIONADO POR COLISION CON PEATON O ANIMAL: PASAJERO LESIONADO EN ACCIDENTE NO DE TRANSITO</t>
  </si>
  <si>
    <t>V502</t>
  </si>
  <si>
    <t>OCUPANTE DE CAMIONETA O FURGONETA LESIONADO POR COLISION CON PEATON O ANIMAL: PERSONA QUE VIAJA FUERA DEL VEHICULO, LESIONADA EN ACCIDENTE NO DE TRANSITO</t>
  </si>
  <si>
    <t>V503</t>
  </si>
  <si>
    <t>OCUPANTE DE CAMIONETA O FURGONETA LESIONADO POR COLISION CON PEATON O ANIMAL: OCUPANTE NO ESPECIFICADO DE CAMIONETA O FURGONETA, LESIONADO EN ACCIDENTE NO DE TRANSITO</t>
  </si>
  <si>
    <t>V504</t>
  </si>
  <si>
    <t>OCUPANTE DE CAMIONETA O FURGONETA LESIONADO POR COLISION CON PEATON O ANIMAL: PERSONA LESIONADA AL SUBIR O BAJAR DEL VEHICULO</t>
  </si>
  <si>
    <t>V505</t>
  </si>
  <si>
    <t>OCUPANTE DE CAMIONETA O FURGONETA LESIONADO POR COLISION CON PEATON O ANIMAL: CONDUCTOR LESIONADO EN ACCIDENTE DE TRANSITO</t>
  </si>
  <si>
    <t>V506</t>
  </si>
  <si>
    <t>OCUPANTE DE CAMIONETA O FURGONETA LESIONADO POR COLISION CON PEATON O ANIMAL: PASAJERO  LESIONADO EN ACCIDENTE DE TRANSITO</t>
  </si>
  <si>
    <t>V507</t>
  </si>
  <si>
    <t>OCUPANTE DE CAMIONETA O FURGONETA LESIONADO POR COLISION CON PEATON O ANIMAL: PERSONA QUE VIAJA FUERA DEL VEHICULO, LESIONADA EN ACCIDENTE DE TRANSITO</t>
  </si>
  <si>
    <t>V509</t>
  </si>
  <si>
    <t>OCUPANTE DE CAMIONETA O FURGONETA LESIONADO POR COLISION CON PEATON O ANIMAL: OCUPANTE NO ESPECIFICADO DE CAMIONETA O FURGONETA, LESIONADO EN ACCIDENTE DE TRANSITO</t>
  </si>
  <si>
    <t>V510</t>
  </si>
  <si>
    <t>OCUPANTE DE CAMIONETA O FURGONETA LESIONADO POR COLISION CON VEHICULO DE PEDAL: CONDUCTOR LESIONADO EN ACCIDENTE NO DE TRANSITO</t>
  </si>
  <si>
    <t>V511</t>
  </si>
  <si>
    <t>OCUPANTE DE CAMIONETA O FURGONETA LESIONADO POR COLISION CON VEHICULO DE PEDAL: PASAJERO LESIONADO EN ACCIDENTE NO DE TRANSITO</t>
  </si>
  <si>
    <t>V512</t>
  </si>
  <si>
    <t>OCUPANTE DE CAMIONETA O FURGONETA LESIONADO POR COLISION CON VEHICULO DE PEDAL: PERSONA QUE VIAJA FUERA DEL VEHICULO, LESIONADA EN ACCIDENTE NO DE TRANSITO</t>
  </si>
  <si>
    <t>V513</t>
  </si>
  <si>
    <t>OCUPANTE DE CAMIONETA O FURGONETA LESIONADO POR COLISION CON VEHICULO DE PEDAL: OCUPANTE NO ESPECIFICADO DE CAMIONETA O FURGONETA, LESIONADO EN ACCIDENTE NO DE TRANSITO</t>
  </si>
  <si>
    <t>V514</t>
  </si>
  <si>
    <t>OCUPANTE DE CAMIONETA O FURGONETA LESIONADO POR COLISION CON VEHICULO DE PEDAL: PERSONA LESIONADA AL SUBIR O BAJAR DEL VEHICULO</t>
  </si>
  <si>
    <t>V515</t>
  </si>
  <si>
    <t>OCUPANTE DE CAMIONETA O FURGONETA LESIONADO POR COLISION CON VEHICULO DE PEDAL: CONDUCTOR LESIONADO EN ACCIDENTE DE TRANSITO</t>
  </si>
  <si>
    <t>V516</t>
  </si>
  <si>
    <t>OCUPANTE DE CAMIONETA O FURGONETA LESIONADO POR COLISION CON VEHICULO DE PEDAL: PASAJERO LESIONADO EN ACCIDENTE DE TRANSITO</t>
  </si>
  <si>
    <t>V517</t>
  </si>
  <si>
    <t>OCUPANTE DE CAMIONETA O FURGONETA LESIONADO POR COLISION CON VEHICULO DE PEDAL: PERSONA QUE VIAJA FUERA DEL VEHICULO, LESIONADA EN ACCIDENTE DE TRANSITO</t>
  </si>
  <si>
    <t>V519</t>
  </si>
  <si>
    <t>OCUPANTE DE CAMIONETA O FURGONETA LESIONADO POR COLISION CON VEHICULO DE PEDAL: OCUPANTE NO ESPECIFICADO DE CAMIONETA O FURGONETA, LESIONADO EN ACCIDENTE DE TRANSITO</t>
  </si>
  <si>
    <t>V520</t>
  </si>
  <si>
    <t>OCUPANTE DE CAMIONETA O FURGONETA LESIONADO POR COLISION CON VEHICULO DE MOTOR DE DOS O TRES RUEDAS: CONDUCTOR LESIONADO EN ACCIDENTE NO DE TRANSITO</t>
  </si>
  <si>
    <t>V521</t>
  </si>
  <si>
    <t>OCUPANTE DE CAMIONETA O FURGONETA LESIONADO POR COLISION CON VEHICULO DE MOTOR DE DOS O TRES RUEDAS: PASAJERO LESIONADO EN ACCIDENTE NO DE TRANSITO</t>
  </si>
  <si>
    <t>V522</t>
  </si>
  <si>
    <t>OCUPANTE DE CAMIONETA O FURGONETA LESIONADO POR COLISION CON VEHICULO DE MOTOR DE DOS O TRES RUEDAS: PERSONA QUE VIAJA FUERA DEL VEHICULO, LESIONADA EN ACCIDENTE NO DE TRANSITO</t>
  </si>
  <si>
    <t>V523</t>
  </si>
  <si>
    <t>OCUPANTE DE CAMIONETA O FURGONETA LESIONADO POR COLISION CON VEHICULO DE MOTOR DE DOS O TRES RUEDAS: OCUPANTE NO ESPECIFICADO DE CAMIONETA O FURGONETA, LESIONADO EN ACCIDENTE NO DE TRANSITO</t>
  </si>
  <si>
    <t>V524</t>
  </si>
  <si>
    <t>OCUPANTE DE CAMIONETA O FURGONETA LESIONADO POR COLISION CON VEHICULO DE MOTOR DE DOS O TRES RUEDAS: PERSONA LESIONADA AL SUBIR O BAJAR DEL VEHICULO</t>
  </si>
  <si>
    <t>V525</t>
  </si>
  <si>
    <t>OCUPANTE DE CAMIONETA O FURGONETA LESIONADO POR COLISION CON VEHICULO DE MOTOR DE DOS O TRES RUEDAS: CONDUCTOR LESIONADO EN ACCIDENTE DE TRANSITO</t>
  </si>
  <si>
    <t>V526</t>
  </si>
  <si>
    <t>OCUPANTE DE CAMIONETA O FURGONETA LESIONADO POR COLISION CON VEHICULO DE MOTOR DE DOS O TRES RUEDAS: PASAJERO  LESIONADO EN ACCIDENTE DE TRANSITO</t>
  </si>
  <si>
    <t>V527</t>
  </si>
  <si>
    <t>OCUPANTE DE CAMIONETA O FURGONETA LESIONADO POR COLISION CON VEHICULO DE MOTOR DE DOS O TRES RUEDAS: PERSONA QUE VIAJA FUERA DEL VEHICULO, LESIONADA EN ACCIDENTE DE TRANSITO</t>
  </si>
  <si>
    <t>V529</t>
  </si>
  <si>
    <t>OCUPANTE DE CAMIONETA O FURGONETA LESIONADO POR COLISION CON VEHICULO DE MOTOR DE DOS O TRES RUEDAS: OCUPANTE NO ESPECIFICADO DE CAMIONETA O FURGONETA, LESIONADO EN ACCIDENTE DE TRANSITO</t>
  </si>
  <si>
    <t>V530</t>
  </si>
  <si>
    <t>OCUPANTE DE CAMIONETA O FURGONETA LESIONADO POR COLISION CON AUTOMOVIL, CAMIONETA O FURGONETA: CONDUCTOR LESIONADO EN ACCIDENTE NO DE TRANSITO</t>
  </si>
  <si>
    <t>V531</t>
  </si>
  <si>
    <t>OCUPANTE DE CAMIONETA O FURGONETA LESIONADO POR COLISION CON AUTOMOVIL, CAMIONETA O FURGONETA: PASAJERO LESIONADO EN ACCIDENTE NO DE TRANSITO</t>
  </si>
  <si>
    <t>V532</t>
  </si>
  <si>
    <t>OCUPANTE DE CAMIONETA O FURGONETA LESIONADO POR COLISION CON AUTOMOVIL, CAMIONETA O FURGONETA: PERSONA QUE VIAJA FUERA DEL VEHICULO, LESIONADA EN ACCIDENTE NO DE TRANSITO</t>
  </si>
  <si>
    <t>V533</t>
  </si>
  <si>
    <t>OCUPANTE DE CAMIONETA O FURGONETA LESIONADO POR COLISION CON AUTOMOVIL, CAMIONETA O FURGONETA: OCUPANTE NO ESPECIFICADO DE CAMIONETA O FURGONETA, LESIONADO EN ACCIDENTE NO DE TRANSITO</t>
  </si>
  <si>
    <t>V534</t>
  </si>
  <si>
    <t>OCUPANTE DE CAMIONETA O FURGONETA LESIONADO POR COLISION CON AUTOMOVIL, CAMIONETA O FURGONETA: PERSONA LESIONADA AL SUBIR O BAJAR DEL VEHICULO</t>
  </si>
  <si>
    <t>V535</t>
  </si>
  <si>
    <t>OCUPANTE DE CAMIONETA O FURGONETA LESIONADO POR COLISION CON AUTOMOVIL, CAMIONETA O FURGONETA: CONDUCTOR LESIONADO EN ACCIDENTE DE TRANSITO</t>
  </si>
  <si>
    <t>V536</t>
  </si>
  <si>
    <t>OCUPANTE DE CAMIONETA O FURGONETA LESIONADO POR COLISION CON AUTOMOVIL, CAMIONETA O FURGONETA: PASAJERO LESIONADO EN ACCIDENTE DE TRANSITO</t>
  </si>
  <si>
    <t>V537</t>
  </si>
  <si>
    <t>OCUPANTE DE CAMIONETA O FURGONETA LESIONADO POR COLISION CON AUTOMOVIL, CAMIONETA O FURGONETA: PERSONA QUE VIAJA FUERA DEL VEHICULO, LESIONADA EN ACCIDENTE DE TRANSITO</t>
  </si>
  <si>
    <t>V539</t>
  </si>
  <si>
    <t>OCUPANTE DE CAMIONETA O FURGONETA LESIONADO POR COLISION CON AUTOMOVIL, CAMIONETA O FURGONETA: OCUPANTE NO ESPECIFICADO DE CAMIONETA O FURGONETA, LESIONADO EN ACCIDENTE DE TRANSITO</t>
  </si>
  <si>
    <t>V540</t>
  </si>
  <si>
    <t>OCUPANTE DE CAMIONETA O FURGONETA LESIONADO POR COLISION CON VEHICULO DE TRANSPORTE PESADO O AUTOBUS: CONDUCTOR LESIONADO EN ACCIDENTE NO DE TRANSITO</t>
  </si>
  <si>
    <t>V541</t>
  </si>
  <si>
    <t>OCUPANTE DE CAMIONETA O FURGONETA LESIONADO POR COLISION CON VEHICULO DE TRANSPORTE PESADO O AUTOBUS: PASAJERO LESIONADO EN ACCIDENTE NO DE TRANSITO</t>
  </si>
  <si>
    <t>V542</t>
  </si>
  <si>
    <t>OCUPANTE DE CAMIONETA O FURGONETA LESIONADO POR COLISION CON VEHICULO DE TRANSPORTE PESADO O AUTOBUS: PERSONA QUE VIAJA FUERA DEL VEHICULO, LESIONADA EN ACCIDENTE NO DE TRANSITO</t>
  </si>
  <si>
    <t>V543</t>
  </si>
  <si>
    <t>OCUPANTE DE CAMIONETA O FURGONETA LESIONADO POR COLISION CON VEHICULO DE TRANSPORTE PESADO O AUTOBUS: OCUPANTE NO ESPECIFICADO DE CAMIONETA O FURGONETA, LESIONADO EN ACCIDENTE NO DE TRANSITO</t>
  </si>
  <si>
    <t>V544</t>
  </si>
  <si>
    <t>OCUPANTE DE CAMIONETA O FURGONETA LESIONADO POR COLISION CON VEHICULO DE TRANSPORTE PESADO O AUTOBUS: PERSONA LESIONADA AL SUBIR O BAJAR DEL VEHICULO</t>
  </si>
  <si>
    <t>V545</t>
  </si>
  <si>
    <t>OCUPANTE DE CAMIONETA O FURGONETA LESIONADO POR COLISION CON VEHICULO DE TRANSPORTE PESADO O AUTOBUS: CONDUCTOR LESIONADO EN ACCIDENTE DE TRANSITO</t>
  </si>
  <si>
    <t>V546</t>
  </si>
  <si>
    <t>OCUPANTE DE CAMIONETA O FURGONETA LESIONADO POR COLISION CON VEHICULO DE TRANSPORTE PESADO O AUTOBUS: PASAJERO  LESIONADO EN ACCIDENTE DE TRANSITO</t>
  </si>
  <si>
    <t>V547</t>
  </si>
  <si>
    <t>OCUPANTE DE CAMIONETA O FURGONETA LESIONADO POR COLISION CON VEHICULO DE TRANSPORTE PESADO O AUTOBUS: PERSONA QUE VIAJA FUERA DEL VEHICULO, LESIONADA EN ACCIDENTE DE TRANSITO</t>
  </si>
  <si>
    <t>V549</t>
  </si>
  <si>
    <t>OCUPANTE DE CAMIONETA O FURGONETA LESIONADO POR COLISION CON VEHICULO DE TRANSPORTE PESADO O AUTOBUS: OCUPANTE NO ESPECIFICADO DE CAMIONETA O FURGONETA, LESIONADO EN ACCIDENTE DE TRANSITO</t>
  </si>
  <si>
    <t>V550</t>
  </si>
  <si>
    <t>OCUPANTE DE CAMIONETA O FURGONETA LESIONADO POR COLISION CON TREN O VEHICULO DE RIELES: CONDUCTOR LESIONADO EN ACCIDENTE NO DE TRANSITO</t>
  </si>
  <si>
    <t>V551</t>
  </si>
  <si>
    <t>OCUPANTE DE CAMIONETA O FURGONETA LESIONADO POR COLISION CON TREN O VEHICULO DE RIELES: PASAJERO LESIONADO EN ACCIDENTE NO DE TRANSITO</t>
  </si>
  <si>
    <t>V552</t>
  </si>
  <si>
    <t>OCUPANTE DE CAMIONETA O FURGONETA LESIONADO POR COLISION CON TREN O VEHICULO DE RIELES: PERSONA QUE VIAJA FUERA DEL VEHICULO, LESIONADA EN ACCIDENTE NO DE TRANSITO</t>
  </si>
  <si>
    <t>V553</t>
  </si>
  <si>
    <t>OCUPANTE DE CAMIONETA O FURGONETA LESIONADO POR COLISION CON TREN O VEHICULO DE RIELES: OCUPANTE NO ESPECIFICADO DE CAMIONETA O FURGONETA, LESIONADO EN ACCIDENTE NO DE TRANSITO</t>
  </si>
  <si>
    <t>V554</t>
  </si>
  <si>
    <t>OCUPANTE DE CAMIONETA O FURGONETA LESIONADO POR COLISION CON TREN O VEHICULO DE RIELES: PERSONA LESIONADA AL SUBIR O BAJAR DEL VEHICULO</t>
  </si>
  <si>
    <t>V555</t>
  </si>
  <si>
    <t>OCUPANTE DE CAMIONETA O FURGONETA LESIONADO POR COLISION CON TREN O VEHICULO DE RIELES: CONDUCTOR LESIONADO EN ACCIDENTE DE TRANSITO</t>
  </si>
  <si>
    <t>V556</t>
  </si>
  <si>
    <t>OCUPANTE DE CAMIONETA O FURGONETA LESIONADO POR COLISION CON TREN O VEHICULO DE RIELES: PASAJERO  LESIONADO EN ACCIDENTE DE TRANSITO</t>
  </si>
  <si>
    <t>V557</t>
  </si>
  <si>
    <t>OCUPANTE DE CAMIONETA O FURGONETA LESIONADO POR COLISION CON TREN O VEHICULO DE RIELES: PERSONA QUE VIAJA FUERA DEL VEHICULO, LESIONADA EN ACCIDENTE  DE TRANSITO</t>
  </si>
  <si>
    <t>V559</t>
  </si>
  <si>
    <t>OCUPANTE DE CAMIONETA O FURGONETA LESIONADO POR COLISION CON TREN O VEHICULO DE RIELES: OCUPANTE NO ESPECIFICADO DE CAMIONETA O FURGONETA, LESIONADO EN ACCIDENTE  DE TRANSITO</t>
  </si>
  <si>
    <t>V560</t>
  </si>
  <si>
    <t>OCUPANTE DE CAMIONETA O FURGONETA LESIONADO POR COLISION CON OTROS VEHICULOS SIN MOTOR: CONDUCTOR LESIONADO EN ACCIDENTE NO DE TRANSITO</t>
  </si>
  <si>
    <t>V561</t>
  </si>
  <si>
    <t>OCUPANTE DE CAMIONETA O FURGONETA LESIONADO POR COLISION CON OTROS VEHICULOS SIN MOTOR: PASAJERO LESIONADO EN ACCIDENTE NO DE TRANSITO</t>
  </si>
  <si>
    <t>V562</t>
  </si>
  <si>
    <t>OCUPANTE DE CAMIONETA O FURGONETA LESIONADO POR COLISION CON OTROS VEHICULOS SIN MOTOR: PERSONA QUE VIAJA FUERA DEL VEHICULO, LESIONADA EN ACCIDENTE NO DE TRANSITO</t>
  </si>
  <si>
    <t>V563</t>
  </si>
  <si>
    <t>OCUPANTE DE CAMIONETA O FURGONETA LESIONADO POR COLISION CON OTROS VEHICULOS SIN MOTOR: OCUPANTE NO ESPECIFICADO DE CAMIONETA O FURGONETA, LESIONADO EN ACCIDENTE NO DE TRANSITO</t>
  </si>
  <si>
    <t>V564</t>
  </si>
  <si>
    <t>OCUPANTE DE CAMIONETA O FURGONETA LESIONADO POR COLISION CON OTROS VEHICULOS SIN MOTOR: PERSONA LESIONADA AL SUBIR O BAJAR DEL VEHICULO</t>
  </si>
  <si>
    <t>V565</t>
  </si>
  <si>
    <t>OCUPANTE DE CAMIONETA O FURGONETA LESIONADO POR COLISION CON OTROS VEHICULOS SIN MOTOR: CONDUCTOR LESIONADO EN ACCIDENTE DE TRANSITO</t>
  </si>
  <si>
    <t>V566</t>
  </si>
  <si>
    <t>OCUPANTE DE CAMIONETA O FURGONETA LESIONADO POR COLISION CON OTROS VEHICULOS SIN MOTOR: PASAJERO LESIONADO EN ACCIDENTE DE TRANSITO</t>
  </si>
  <si>
    <t>V567</t>
  </si>
  <si>
    <t>OCUPANTE DE CAMIONETA O FURGONETA LESIONADO POR COLISION CON OTROS VEHICULOS SIN MOTOR: PERSONA QUE VIAJA FUERA DEL VEHICULO, LESIONADA EN ACCIDENTE  DE TRANSITO</t>
  </si>
  <si>
    <t>V569</t>
  </si>
  <si>
    <t>OCUPANTE DE CAMIONETA O FURGONETA LESIONADO POR COLISION CON OTROS VEHICULOS SIN MOTOR: OCUPANTE NO ESPECIFICADO DE CAMIONETA O FURGONETA, LESIONADO EN ACCIDENTE  DE TRANSITO</t>
  </si>
  <si>
    <t>V570</t>
  </si>
  <si>
    <t>OCUPANTE DE CAMIONETA O FURGONETA LESIONADO POR COLISION CON OBJETO FIJO O ESTACIONADO: CONDUCTOR LESIONADO EN ACCIDENTE NO DE TRANSITO</t>
  </si>
  <si>
    <t>V571</t>
  </si>
  <si>
    <t>OCUPANTE DE CAMIONETA O FURGONETA LESIONADO POR COLISION CON OBJETO FIJO O ESTACIONADO: PASAJERO LESIONADO EN ACCIDENTE NO DE TRANSITO</t>
  </si>
  <si>
    <t>V572</t>
  </si>
  <si>
    <t>OCUPANTE DE CAMIONETA O FURGONETA LESIONADO POR COLISION CON OBJETO FIJO O ESTACIONADO: PERSONA QUE VIAJA FUERA DEL VEHICULO, LESIONADA EN ACCIDENTE NO DE TRANSITO</t>
  </si>
  <si>
    <t>V573</t>
  </si>
  <si>
    <t>OCUPANTE DE CAMIONETA O FURGONETA LESIONADO POR COLISION CON OBJETO FIJO O ESTACIONADO: OCUPANTE NO ESPECIFICADO DE CAMIONETA O FURGONETA, LESIONADO EN ACCIDENTE NO DE TRANSITO</t>
  </si>
  <si>
    <t>V574</t>
  </si>
  <si>
    <t>OCUPANTE DE CAMIONETA O FURGONETA LESIONADO POR COLISION CON OBJETO FIJO O ESTACIONADO: PERSONA LESIONADA AL SUBIR O BAJAR DEL VEHICULO</t>
  </si>
  <si>
    <t>V575</t>
  </si>
  <si>
    <t>OCUPANTE DE CAMIONETA O FURGONETA LESIONADO POR COLISION CON OBJETO FIJO O ESTACIONADO: CONDUCTOR LESIONADO EN ACCIDENTE DE TRANSITO</t>
  </si>
  <si>
    <t>V576</t>
  </si>
  <si>
    <t>OCUPANTE DE CAMIONETA O FURGONETA LESIONADO POR COLISION CON OBJETO FIJO O ESTACIONADO: PASAJERO LESIONADO EN ACCIDENTE DE TRANSITO</t>
  </si>
  <si>
    <t>V577</t>
  </si>
  <si>
    <t>OCUPANTE DE CAMIONETA O FURGONETA LESIONADO POR COLISION CON OBJETO FIJO O ESTACIONADO: PERSONA QUE VIAJA FUERA DEL VEHICULO, LESIONADA EN ACCIDENTE DE TRANSITO</t>
  </si>
  <si>
    <t>V579</t>
  </si>
  <si>
    <t>OCUPANTE DE CAMIONETA O FURGONETA LESIONADO POR COLISION CON OBJETO FIJO O ESTACIONADO: OCUPANTE NO ESPECIFICADO DE CAMIONETA O FURGONETA, LESIONADO EN ACCIDENTE  DE TRANSITO</t>
  </si>
  <si>
    <t>V580</t>
  </si>
  <si>
    <t>OCUPANTE DE CAMIONETA O FURGONETA LESIONADO EN ACCIDENTE DE TRANSPORTE SIN COLISION: CONDUCTOR LESIONADO EN ACCIDENTE NO DE TRANSITO</t>
  </si>
  <si>
    <t>V581</t>
  </si>
  <si>
    <t>OCUPANTE DE CAMIONETA O FURGONETA LESIONADO EN ACCIDENTE DE TRANSPORTE SIN COLISION: PASAJERO LESIONADO EN ACCIDENTE NO DE TRANSITO</t>
  </si>
  <si>
    <t>V582</t>
  </si>
  <si>
    <t>OCUPANTE DE CAMIONETA O FURGONETA LESIONADO EN ACCIDENTE DE TRANSPORTE SIN COLISION: PERSONA QUE VIAJA FUERA DEL VEHICULO, LESIONADA EN ACCIDENTE NO DE TRANSITO</t>
  </si>
  <si>
    <t>V583</t>
  </si>
  <si>
    <t>OCUPANTE DE CAMIONETA O FURGONETA LESIONADO EN ACCIDENTE DE TRANSPORTE SIN COLISION: OCUPANTE NO ESPECIFICADO DE CAMIONETA O FURGONETA, LESIONADO EN ACCIDENTE NO DE TRANSITO</t>
  </si>
  <si>
    <t>V584</t>
  </si>
  <si>
    <t>OCUPANTE DE CAMIONETA O FURGONETA LESIONADO EN ACCIDENTE DE TRANSPORTE SIN COLISION: PERSONA LESIONADA AL SUBIR O BAJAR DEL VEHICULO</t>
  </si>
  <si>
    <t>V585</t>
  </si>
  <si>
    <t>OCUPANTE DE CAMIONETA O FURGONETA LESIONADO EN ACCIDENTE DE TRANSPORTE SIN COLISION: CONDUCTOR LESIONADO EN ACCIDENTE DE TRANSITO</t>
  </si>
  <si>
    <t>V586</t>
  </si>
  <si>
    <t>OCUPANTE DE CAMIONETA O FURGONETA LESIONADO EN ACCIDENTE DE TRANSPORTE SIN COLISION: PASAJERO LESIONADO EN ACCIDENTE DE TRANSITO</t>
  </si>
  <si>
    <t>V587</t>
  </si>
  <si>
    <t>OCUPANTE DE CAMIONETA O FURGONETA LESIONADO EN ACCIDENTE DE TRANSPORTE SIN COLISION: PERSONA QUE VIAJA FUERA DEL VEHICULO, LESIONADA EN ACCIDENTE  DE TRANSITO</t>
  </si>
  <si>
    <t>V589</t>
  </si>
  <si>
    <t>OCUPANTE DE CAMIONETA O FURGONETA LESIONADO EN ACCIDENTE DE TRANSPORTE SIN COLISION: OCUPANTE NO ESPECIFICADO DE CAMIONETA O FURGONETA, LESIONADO EN ACCIDENTE  DE TRANSITO</t>
  </si>
  <si>
    <t>V590</t>
  </si>
  <si>
    <t>CONDUCTOR DE CAMIONETA O FURGONETA LESIONADO POR COLISION CON OTROS VEHICULOS DE MOTOR, Y CON LOS NO  ESPECIFICADOS,  EN  ACCIDENTE NO DE TRANSITO</t>
  </si>
  <si>
    <t>V591</t>
  </si>
  <si>
    <t>PASAJERO DE CAMIONETA O FURGONETA LESIONADO POR COLISION CON OTROS VEHICULOS DE MOTOR, Y CON LOS NO  ESPECIFICADOS,  EN  ACCIDENTE NO DE TRANSITO</t>
  </si>
  <si>
    <t>V592</t>
  </si>
  <si>
    <t>OCUPANTE NO ESPECIFICADO DE CAMIONETA O FURGONETA LESIONADO POR COLISION CON OTROS VEHICULOS DE MOTOR, Y CON LOS NO ESPECIFICADOS, EN ACCIDENTE NO DE TRANSITO</t>
  </si>
  <si>
    <t>V593</t>
  </si>
  <si>
    <t>OCUPANTE [CUALQUIERA] DE CAMIONETA O FURGONETA LESIONADO EN ACCIDENTE NO DE TRANSITO, NO ESPECIFICADO</t>
  </si>
  <si>
    <t>V594</t>
  </si>
  <si>
    <t>CONDUCTOR DE CAMIONETA O FURGONETA LESIONADO POR COLISION CON OTROS VEHICULOS DE MOTOR, Y CON LOS NO  ESPECIFICADOS,  EN  ACCIDENTE DE TRANSITO</t>
  </si>
  <si>
    <t>V595</t>
  </si>
  <si>
    <t>PASAJERO DE CAMIONETA O FURGONETA LESIONADO POR COLISION CON OTROS VEHICULOS DE MOTOR, Y CON LOS NO  ESPECIFICADOS,  EN  ACCIDENTE DE TRANSITO</t>
  </si>
  <si>
    <t>V596</t>
  </si>
  <si>
    <t>OCUPANTE NO ESPECIFICADO DE CAMIONETA O FURGONETA LESIONADO POR COLISION CON OTROS VEHICULOS DE MOTOR, Y CON LOS NO  ESPECIFICADOS, EN ACCIDENTE DE TRANSITO</t>
  </si>
  <si>
    <t>V598</t>
  </si>
  <si>
    <t>OCUPANTE [CUALQUIERA] DE CAMIONETA O FURGONETA LESIONADO EN OTROS ACCIDENTES  DE TRANSPORTE  ESPECIFICADOS</t>
  </si>
  <si>
    <t>V599</t>
  </si>
  <si>
    <t>OCUPANTE [CUALQUIERA] DE CAMIONETA O FURGONETA LESIONADO EN ACCIDENTE  DE TRANSITO NO ESPECIFICADO</t>
  </si>
  <si>
    <t>V600</t>
  </si>
  <si>
    <t>OCUPANTE DE VEHICULO DE TRANSPORTE PESADO LESIONADO POR COLISION CON PEATON O ANIMAL: CONDUCTOR LESIONADO EN ACCIDENTE NO DE TRANSITO</t>
  </si>
  <si>
    <t>V601</t>
  </si>
  <si>
    <t>OCUPANTE DE VEHICULO DE TRANSPORTE PESADO LESIONADO POR COLISION CON PEATON O ANIMAL: PASAJERO LESIONADO EN ACCIDENTE NO DE TRANSITO</t>
  </si>
  <si>
    <t>V602</t>
  </si>
  <si>
    <t>OCUPANTE DE VEHICULO DE TRANSPORTE PESADO LESIONADO POR COLISION CON PEATON O ANIMAL: PERSONA QUE VIAJA FUERA DEL VEHICULO, LESIONADA EN ACCIDENTE NO DE TRANSITO</t>
  </si>
  <si>
    <t>V603</t>
  </si>
  <si>
    <t>OCUPANTE DE VEHICULO DE TRANSPORTE PESADO LESIONADO POR COLISION CON PEATON O ANIMAL: OCUPANTE NO ESPECIFICADO DE VEHICULO DE TRANSPORTE PESADO LESIONADO EN ACCIDENTE NO DE TRANSITO</t>
  </si>
  <si>
    <t>V604</t>
  </si>
  <si>
    <t>OCUPANTE DE VEHICULO DE TRANSPORTE PESADO LESIONADO POR COLISION CON PEATON O ANIMAL: PERSONA LESIONADA AL SUBIR O BAJAR DEL VEHICULO</t>
  </si>
  <si>
    <t>V605</t>
  </si>
  <si>
    <t>OCUPANTE DE VEHICULO DE TRANSPORTE PESADO LESIONADO POR COLISION CON PEATON O ANIMAL: CONDUCTOR LESIONADO EN ACCIDENTE DE TRANSITO</t>
  </si>
  <si>
    <t>V606</t>
  </si>
  <si>
    <t>OCUPANTE DE VEHICULO DE TRANSPORTE PESADO LESIONADO POR COLISION CON PEATON O ANIMAL: PASAJERO  LESIONADO EN ACCIDENTE DE TRANSITO</t>
  </si>
  <si>
    <t>V607</t>
  </si>
  <si>
    <t>OCUPANTE DE VEHICULO DE TRANSPORTE PESADO LESIONADO POR COLISION CON PEATON O ANIMAL: PERSONA QUE VIAJA FUERA DEL VEHICULO, LESIONADA EN ACCIDENTE  DE TRANSITO</t>
  </si>
  <si>
    <t>V609</t>
  </si>
  <si>
    <t>OCUPANTE DE VEHICULO DE TRANSPORTE PESADO LESIONADO POR COLISION CON PEATON O ANIMAL: OCUPANTE NO ESPECIFICADO DE VEHICULO DE TRANSPORTE PESADO, LESIONADO EN ACCIDENTE  DE TRANSITO</t>
  </si>
  <si>
    <t>V610</t>
  </si>
  <si>
    <t>OCUPANTE DE VEHICULO DE TRANSPORTE PESADO LESIONADO POR COLISION CON VEHICULO DE PEDAL: CONDUCTOR LESIONADO EN ACCIDENTE NO DE TRANSITO</t>
  </si>
  <si>
    <t>V611</t>
  </si>
  <si>
    <t>OCUPANTE DE VEHICULO DE TRANSPORTE PESADO LESIONADO POR COLISION CON VEHICULO DE PEDAL: PASAJERO LESIONADO EN ACCIDENTE NO DE TRANSITO</t>
  </si>
  <si>
    <t>V612</t>
  </si>
  <si>
    <t>OCUPANTE DE VEHICULO DE TRANSPORTE PESADO LESIONADO POR COLISION CON VEHICULO DE PEDAL: PERSONA QUE VIAJA FUERA DEL VEHICULO, LESIONADA EN ACCIDENTE NO DE TRANSITO</t>
  </si>
  <si>
    <t>V613</t>
  </si>
  <si>
    <t>OCUPANTE DE VEHICULO DE TRANSPORTE PESADO LESIONADO POR COLISION CON VEHICULO DE PEDAL: OCUPANTE NO ESPECIFICADO DE VEHICULO DE TRANSPORTE PESADO LESIONADO EN ACCIDENTE NO DE TRANSITO</t>
  </si>
  <si>
    <t>V614</t>
  </si>
  <si>
    <t>OCUPANTE DE VEHICULO DE TRANSPORTE PESADO LESIONADO POR COLISION CON VEHICULO DE PEDAL: PERSONA LESIONADA AL SUBIR O BAJAR DEL VEHICULO</t>
  </si>
  <si>
    <t>V615</t>
  </si>
  <si>
    <t>OCUPANTE DE VEHICULO DE TRANSPORTE PESADO LESIONADO POR COLISION CON VEHICULO DE PEDAL: CONDUCTOR LESIONADO EN ACCIDENTE DE TRANSITO</t>
  </si>
  <si>
    <t>V616</t>
  </si>
  <si>
    <t>OCUPANTE DE VEHICULO DE TRANSPORTE PESADO LESIONADO POR COLISION CON VEHICULO DE PEDAL: PASAJERO LESIONADO EN ACCIDENTE DE TRANSITO</t>
  </si>
  <si>
    <t>V617</t>
  </si>
  <si>
    <t>OCUPANTE DE VEHICULO DE TRANSPORTE PESADO LESIONADO POR COLISION CON VEHICULO DE PEDAL: PERSONA QUE VIAJA FUERA DEL VEHICULO, LESIONADA EN ACCIDENTE DE TRANSITO</t>
  </si>
  <si>
    <t>V619</t>
  </si>
  <si>
    <t>OCUPANTE DE VEHICULO DE TRANSPORTE PESADO LESIONADO POR COLISION CON VEHICULO DE PEDAL: OCUPANTE NO ESPECIFICADO DE VEHICULO DE TRANSPORTE PESADO, LESIONADO EN ACCIDENTE  DE TRANSITO</t>
  </si>
  <si>
    <t>V620</t>
  </si>
  <si>
    <t>OCUPANTE DE VEHICULO DE TRANSPORTE PESADO LESIONADO POR COLISION CON VEHICULO DE MOTOR DE DOS O TRES RUEDAS: CONDUCTOR LESIONADO EN ACCIDENTE NO DE TRANSITO</t>
  </si>
  <si>
    <t>V621</t>
  </si>
  <si>
    <t>OCUPANTE DE VEHICULO DE TRANSPORTE PESADO LESIONADO POR COLISION CON VEHICULO DE MOTOR DE DOS O TRES RUEDAS: PASAJERO LESIONADO EN ACCIDENTE NO DE TRANSITO</t>
  </si>
  <si>
    <t>V622</t>
  </si>
  <si>
    <t>OCUPANTE DE VEHICULO DE TRANSPORTE PESADO LESIONADO POR COLISION CON VEHICULO DE MOTOR DE DOS O TRES RUEDAS: PERSONA QUE VIAJA FUERA DEL VEHICULO, LESIONADA EN ACCIDENTE NO DE TRANSITO</t>
  </si>
  <si>
    <t>V623</t>
  </si>
  <si>
    <t>OCUPANTE DE VEHICULO DE TRANSPORTE PESADO LESIONADO POR COLISION CON VEHICULO DE MOTOR DE DOS O TRES RUEDAS: OCUPANTE NO ESPECIFICADO DE VEHICULO DE TRANSPORTE PESADO LESIONADO EN ACCIDENTE NO DE TRANSITO</t>
  </si>
  <si>
    <t>V624</t>
  </si>
  <si>
    <t>OCUPANTE DE VEHICULO DE TRANSPORTE PESADO LESIONADO POR COLISION CON VEHICULO DE MOTOR DE DOS O TRES RUEDAS: PERSONA LESIONADA AL SUBIR O BAJAR DEL VEHICULO</t>
  </si>
  <si>
    <t>V625</t>
  </si>
  <si>
    <t>OCUPANTE DE VEHICULO DE TRANSPORTE PESADO LESIONADO POR COLISION CON VEHICULO DE MOTOR DE DOS O TRES RUEDAS: CONDUCTOR LESIONADO EN ACCIDENTE DE TRANSITO</t>
  </si>
  <si>
    <t>V626</t>
  </si>
  <si>
    <t>OCUPANTE DE VEHICULO DE TRANSPORTE PESADO LESIONADO POR COLISION CON VEHICULO DE MOTOR DE DOS O TRES RUEDAS: PASAJERO  LESIONADO EN ACCIDENTE DE TRANSITO</t>
  </si>
  <si>
    <t>V627</t>
  </si>
  <si>
    <t>OCUPANTE DE VEHICULO DE TRANSPORTE PESADO LESIONADO POR COLISION CON VEHICULO DE MOTOR DE DOS O TRES RUEDAS: PERSONA QUE VIAJA FUERA DEL VEHICULO, LESIONADA EN ACCIDENTE  DE TRANSITO</t>
  </si>
  <si>
    <t>V629</t>
  </si>
  <si>
    <t>OCUPANTE DE VEHICULO DE TRANSPORTE PESADO LESIONADO POR COLISION CON VEHICULO DE MOTOR DE DOS O TRES RUEDAS: OCUPANTE NO ESPECIFICADO DE VEHICULO DE TRANSPORTE PESADO, LESIONADO EN ACCIDENTE  DE TRANSITO</t>
  </si>
  <si>
    <t>V630</t>
  </si>
  <si>
    <t>OCUPANTE DE VEHICULO DE TRANSPORTE PESADO LESIONADO POR COLISION CON AUTOMOVIL, CAMIONETA O FURGONETA: CONDUCTOR LESIONADO EN ACCIDENTE NO DE TRANSITO</t>
  </si>
  <si>
    <t>V631</t>
  </si>
  <si>
    <t>OCUPANTE DE VEHICULO DE TRANSPORTE PESADO LESIONADO POR COLISION CON AUTOMOVIL, CAMIONETA O FURGONETA: PASAJERO LESIONADO EN ACCIDENTE NO DE TRANSITO</t>
  </si>
  <si>
    <t>V632</t>
  </si>
  <si>
    <t>OCUPANTE DE VEHICULO DE TRANSPORTE PESADO LESIONADO POR COLISION CON AUTOMOVIL, CAMIONETA O FURGONETA: PERSONA QUE VIAJA FUERA DEL VEHICULO, LESIONADA EN ACCIDENTE NO DE TRANSITO</t>
  </si>
  <si>
    <t>V633</t>
  </si>
  <si>
    <t>OCUPANTE DE VEHICULO DE TRANSPORTE PESADO LESIONADO POR COLISION CON AUTOMOVIL, CAMIONETA O FURGONETA: OCUPANTE NO ESPECIFICADO DE VEHICULO DE TRANSPORTE PESADO LESIONADO EN ACCIDENTE NO DE TRANSITO</t>
  </si>
  <si>
    <t>V634</t>
  </si>
  <si>
    <t>OCUPANTE DE VEHICULO DE TRANSPORTE PESADO LESIONADO POR COLISION CON AUTOMOVIL, CAMIONETA O FURGONETA: PERSONA LESIONADA AL SUBIR O BAJAR DEL VEHICULO</t>
  </si>
  <si>
    <t>V635</t>
  </si>
  <si>
    <t>OCUPANTE DE VEHICULO DE TRANSPORTE PESADO LESIONADO POR COLISION CON AUTOMOVIL, CAMIONETA O FURGONETA: CONDUCTOR LESIONADO EN ACCIDENTE DE TRANSITO</t>
  </si>
  <si>
    <t>V636</t>
  </si>
  <si>
    <t>OCUPANTE DE VEHICULO DE TRANSPORTE PESADO LESIONADO POR COLISION CON AUTOMOVIL, CAMIONETA O FURGONETA: PASAJERO  LESIONADO EN ACCIDENTE DE TRANSITO</t>
  </si>
  <si>
    <t>V637</t>
  </si>
  <si>
    <t>OCUPANTE DE VEHICULO DE TRANSPORTE PESADO LESIONADO POR COLISION CON AUTOMOVIL, CAMIONETA O FURGONETA: PERSONA QUE VIAJA FUERA DEL VEHICULO, LESIONADA EN ACCIDENTE  DE TRANSITO</t>
  </si>
  <si>
    <t>V639</t>
  </si>
  <si>
    <t>OCUPANTE DE VEHICULO DE TRANSPORTE PESADO LESIONADO POR COLISION CON AUTOMOVIL, CAMIONETA O FURGONETA: OCUPANTE NO ESPECIFICADO DE VEHICULO DE TRANSPORTE PESADO, LESIONADO EN ACCIDENTE  DE TRANSITO</t>
  </si>
  <si>
    <t>V640</t>
  </si>
  <si>
    <t>OCUPANTE DE VEHICULO DE TRANSPORTE PESADO LESIONADO POR COLISION CON OTRO VEHICULO DE TRANSPORTE PESADO O AUTOBUS:  CONDUCTOR LESIONADO EN ACCIDENTE NO DE TRANSITO</t>
  </si>
  <si>
    <t>V641</t>
  </si>
  <si>
    <t>OCUPANTE DE VEHICULO DE TRANSPORTE PESADO LESIONADO POR COLISION CON OTRO VEHICULO DE TRANSPORTE PESADO O AUTOBUS: PASAJERO LESIONADO EN ACCIDENTE NO DE TRANSITO</t>
  </si>
  <si>
    <t>V642</t>
  </si>
  <si>
    <t>OCUPANTE DE VEHICULO DE TRANSPORTE PESADO LESIONADO POR COLISION CON OTRO VEHICULO DE TRANSPORTE PESADO O AUTOBUS: PERSONA QUE VIAJA FUERA DEL VEHICULO, LESIONADA EN ACCIDENTE NO DE TRANSITO</t>
  </si>
  <si>
    <t>V643</t>
  </si>
  <si>
    <t>OCUPANTE DE VEHICULO DE TRANSPORTE PESADO LESIONADO POR COLISION CON OTRO VEHICULO DE TRANSPORTE PESADO O AUTOBUS: OCUPANTE NO ESPECIFICADO DE VEHICULO DE TRANSPORTE PESADO LESIONADO EN ACCIDENTE NO DE TRANSITO</t>
  </si>
  <si>
    <t>V644</t>
  </si>
  <si>
    <t>OCUPANTE DE VEHICULO DE TRANSPORTE PESADO LESIONADO POR COLISION CON OTRO VEHICULO DE TRANSPORTE PESADO O AUTOBUS: PERSONA LESIONADA AL SUBIR O BAJAR DEL VEHICULO</t>
  </si>
  <si>
    <t>V645</t>
  </si>
  <si>
    <t>OCUPANTE DE VEHICULO DE TRANSPORTE PESADO LESIONADO POR COLISION CON OTRO VEHICULO DE TRANSPORTE PESADO O AUTOBUS: CONDUCTOR LESIONADO EN ACCIDENTE DE TRANSITO</t>
  </si>
  <si>
    <t>V646</t>
  </si>
  <si>
    <t>OCUPANTE DE VEHICULO DE TRANSPORTE PESADO LESIONADO POR COLISION CON OTRO VEHICULO DE TRANSPORTE PESADO O AUTOBUS: PASAJERO  LESIONADO EN ACCIDENTE DE TRANSITO</t>
  </si>
  <si>
    <t>V647</t>
  </si>
  <si>
    <t>OCUPANTE DE VEHICULO DE TRANSPORTE PESADO LESIONADO POR COLISION CON OTRO VEHICULO DE TRANSPORTE PESADO O AUTOBUS: PERSONA QUE VIAJA FUERA DEL VEHICULO, LESIONADA EN ACCIDENTE  DE TRANSITO</t>
  </si>
  <si>
    <t>V649</t>
  </si>
  <si>
    <t>OCUPANTE DE VEHICULO DE TRANSPORTE PESADO LESIONADO POR COLISION CON OTRO VEHICULO DE TRANSPORTE PESADO O AUTOBUS: OCUPANTE NO ESPECIFICADO DE VEHICULO DE TRANSPORTE PESADO, LESIONADO EN ACCIDENTE  DE TRANSITO</t>
  </si>
  <si>
    <t>V650</t>
  </si>
  <si>
    <t>OCUPANTE DE VEHICULO DE TRANSPORTE PESADO LESIONADO POR COLISION CON TREN O VEHICULO DE RIELES: CONDUCTOR LESIONADO EN ACCIDENTE NO DE TRANSITO</t>
  </si>
  <si>
    <t>V651</t>
  </si>
  <si>
    <t>OCUPANTE DE VEHICULO DE TRANSPORTE PESADO LESIONADO POR COLISION CON TREN O VEHICULO DE RIELES: PASAJERO LESIONADO EN ACCIDENTE NO DE TRANSITO</t>
  </si>
  <si>
    <t>V652</t>
  </si>
  <si>
    <t>OCUPANTE DE VEHICULO DE TRANSPORTE PESADO LESIONADO POR COLISION CON TREN O VEHICULO DE RIELES: PERSONA QUE VIAJA FUERA DEL VEHICULO, LESIONADA EN ACCIDENTE NO DE TRANSITO</t>
  </si>
  <si>
    <t>V653</t>
  </si>
  <si>
    <t>OCUPANTE DE VEHICULO DE TRANSPORTE PESADO LESIONADO POR COLISION CON TREN O VEHICULO DE RIELES: OCUPANTE NO ESPECIFICADO DE VEHICULO DE TRANSPORTE PESADO LESIONADO EN ACCIDENTE NO DE TRANSITO</t>
  </si>
  <si>
    <t>V654</t>
  </si>
  <si>
    <t>OCUPANTE DE VEHICULO DE TRANSPORTE PESADO LESIONADO POR COLISION CON TREN O VEHICULO DE RIELES: PERSONA LESIONADA AL SUBIR O BAJAR DEL VEHICULO</t>
  </si>
  <si>
    <t>V655</t>
  </si>
  <si>
    <t>OCUPANTE DE VEHICULO DE TRANSPORTE PESADO LESIONADO POR COLISION CON TREN O VEHICULO DE RIELES: CONDUCTOR LESIONADO EN ACCIDENTE DE TRANSITO</t>
  </si>
  <si>
    <t>V656</t>
  </si>
  <si>
    <t>OCUPANTE DE VEHICULO DE TRANSPORTE PESADO LESIONADO POR COLISION CON TREN O VEHICULO DE RIELES: PASAJERO  LESIONADO EN ACCIDENTE DE TRANSITO</t>
  </si>
  <si>
    <t>V657</t>
  </si>
  <si>
    <t>OCUPANTE DE VEHICULO DE TRANSPORTE PESADO LESIONADO POR COLISION CON TREN O VEHICULO DE RIELES: PERSONA QUE VIAJA FUERA DEL VEHICULO, LESIONADA EN ACCIDENTE  DE TRANSITO</t>
  </si>
  <si>
    <t>V659</t>
  </si>
  <si>
    <t>OCUPANTE DE VEHICULO DE TRANSPORTE PESADO LESIONADO POR COLISION CON TREN O VEHICULO DE RIELES: OCUPANTE NO ESPECIFICADO DE VEHICULO DE TRANSPORTE PESADO, LESIONADO EN ACCIDENTE  DE TRANSITO</t>
  </si>
  <si>
    <t>V660</t>
  </si>
  <si>
    <t>OCUPANTE DE VEHICULO DE TRANSPORTE PESADO LESIONADO POR COLISION CON OTROS VEHICULOS SIN MOTOR: CONDUCTOR LESIONADO EN ACCIDENTE NO DE TRANSITO</t>
  </si>
  <si>
    <t>V661</t>
  </si>
  <si>
    <t>OCUPANTE DE VEHICULO DE TRANSPORTE PESADO LESIONADO POR COLISION CON OTROS VEHICULOS SIN MOTOR: PASAJERO LESIONADO EN ACCIDENTE NO DE TRANSITO</t>
  </si>
  <si>
    <t>V662</t>
  </si>
  <si>
    <t>OCUPANTE DE VEHICULO DE TRANSPORTE PESADO LESIONADO POR COLISION CON OTROS VEHICULOS SIN MOTOR: PERSONA QUE VIAJA FUERA DEL VEHICULO, LESIONADA EN ACCIDENTE NO DE TRANSITO</t>
  </si>
  <si>
    <t>V663</t>
  </si>
  <si>
    <t>OCUPANTE DE VEHICULO DE TRANSPORTE PESADO LESIONADO POR COLISION CON OTROS VEHICULOS SIN MOTOR: OCUPANTE NO ESPECIFICADO DE VEHICULO DE TRANSPORTE PESADO LESIONADO EN ACCIDENTE NO DE TRANSITO</t>
  </si>
  <si>
    <t>V664</t>
  </si>
  <si>
    <t>OCUPANTE DE VEHICULO DE TRANSPORTE PESADO LESIONADO POR COLISION CON OTROS VEHICULOS SIN MOTOR: PERSONA LESIONADA AL SUBIR O BAJAR DEL VEHICULO</t>
  </si>
  <si>
    <t>V665</t>
  </si>
  <si>
    <t>OCUPANTE DE VEHICULO DE TRANSPORTE PESADO LESIONADO POR COLISION CON OTROS VEHICULOS SIN MOTOR: CONDUCTOR LESIONADO EN ACCIDENTE DE TRANSITO</t>
  </si>
  <si>
    <t>V666</t>
  </si>
  <si>
    <t>OCUPANTE DE VEHICULO DE TRANSPORTE PESADO LESIONADO POR COLISION CON OTROS VEHICULOS SIN MOTOR: PASAJERO LESIONADO EN ACCIDENTE DE TRANSITO</t>
  </si>
  <si>
    <t>V667</t>
  </si>
  <si>
    <t>OCUPANTE DE VEHICULO DE TRANSPORTE PESADO LESIONADO POR COLISION CON OTROS VEHICULOS SIN MOTOR: PERSONA QUE VIAJA FUERA DEL VEHICULO, LESIONADA EN ACCIDENTE DE TRANSITO</t>
  </si>
  <si>
    <t>V669</t>
  </si>
  <si>
    <t>OCUPANTE DE VEHICULO DE TRANSPORTE PESADO LESIONADO POR COLISION CON OTROS VEHICULOS SIN MOTOR: OCUPANTE NO ESPECIFICADO DE VEHICULO DE TRANSPORTE PESADO, LESIONADO EN ACCIDENTE DE TRANSITO</t>
  </si>
  <si>
    <t>V670</t>
  </si>
  <si>
    <t>OCUPANTE DE VEHICULO DE TRANSPORTE PESADO LESIONADO POR COLISION CON OBJETO FIJO O ESTACIONADO: CONDUCTOR LESIONADO EN ACCIDENTE NO DE TRANSITO</t>
  </si>
  <si>
    <t>V671</t>
  </si>
  <si>
    <t>OCUPANTE DE VEHICULO DE TRANSPORTE PESADO LESIONADO POR COLISION CON OBJETO FIJO O ESTACIONADO: PASAJERO LESIONADO EN ACCIDENTE NO DE TRANSITO</t>
  </si>
  <si>
    <t>V672</t>
  </si>
  <si>
    <t>OCUPANTE DE VEHICULO DE TRANSPORTE PESADO LESIONADO POR COLISION CON OBJETO FIJO O ESTACIONADO: PERSONA QUE VIAJA FUERA DEL VEHICULO, LESIONADA EN ACCIDENTE NO DE TRANSITO</t>
  </si>
  <si>
    <t>V673</t>
  </si>
  <si>
    <t>OCUPANTE DE VEHICULO DE TRANSPORTE PESADO LESIONADO POR COLISION CON OBJETO FIJO O ESTACIONADO: OCUPANTE NO ESPECIFICADO DE VEHICULO DE TRANSPORTE PESADO LESIONADO EN ACCIDENTE NO DE TRANSITO</t>
  </si>
  <si>
    <t>V674</t>
  </si>
  <si>
    <t>OCUPANTE DE VEHICULO DE TRANSPORTE PESADO LESIONADO POR COLISION CON OBJETO FIJO O ESTACIONADO: PERSONA LESIONADA AL SUBIR O BAJAR DEL VEHICULO</t>
  </si>
  <si>
    <t>V675</t>
  </si>
  <si>
    <t>OCUPANTE DE VEHICULO DE TRANSPORTE PESADO LESIONADO POR COLISION CON OBJETO FIJO O ESTACIONADO: CONDUCTOR LESIONADO EN ACCIDENTE DE TRANSITO</t>
  </si>
  <si>
    <t>V676</t>
  </si>
  <si>
    <t>OCUPANTE DE VEHICULO DE TRANSPORTE PESADO LESIONADO POR COLISION CON OBJETO FIJO O ESTACIONADO: PASAJERO LESIONADO EN ACCIDENTE DE TRANSITO</t>
  </si>
  <si>
    <t>V677</t>
  </si>
  <si>
    <t>OCUPANTE DE VEHICULO DE TRANSPORTE PESADO LESIONADO POR COLISION CON OBJETO FIJO O ESTACIONADO: PERSONA QUE VIAJA FUERA DEL VEHICULO, LESIONADA EN ACCIDENTE DE TRANSITO</t>
  </si>
  <si>
    <t>V679</t>
  </si>
  <si>
    <t>OCUPANTE DE VEHICULO DE TRANSPORTE PESADO LESIONADO POR COLISION CON OBJETO FIJO O ESTACIONADO: OCUPANTE NO ESPECIFICADO DE VEHICULO DE TRANSPORTE PESADO, LESIONADO EN ACCIDENTE DE TRANSITO</t>
  </si>
  <si>
    <t>V680</t>
  </si>
  <si>
    <t>OCUPANTE DE VEHICULO DE TRANSPORTE PESADO LESIONADO EN ACCIDENTE DE TRANSPORTE SIN COLISION: CONDUCTOR LESIONADO EN ACCIDENTE NO DE TRANSITO</t>
  </si>
  <si>
    <t>V681</t>
  </si>
  <si>
    <t>OCUPANTE DE VEHICULO DE TRANSPORTE PESADO LESIONADO EN ACCIDENTE DE TRANSPORTE SIN COLISION: PASAJERO LESIONADO EN ACCIDENTE NO DE TRANSITO</t>
  </si>
  <si>
    <t>V682</t>
  </si>
  <si>
    <t>OCUPANTE DE VEHICULO DE TRANSPORTE PESADO LESIONADO EN ACCIDENTE DE TRANSPORTE SIN COLISION: PERSONA QUE VIAJA FUERA DEL VEHICULO, LESIONADA EN ACCIDENTE NO DE TRANSITO</t>
  </si>
  <si>
    <t>V683</t>
  </si>
  <si>
    <t>OCUPANTE DE VEHICULO DE TRANSPORTE PESADO LESIONADO EN ACCIDENTE DE TRANSPORTE SIN COLISION: OCUPANTE NO ESPECIFICADO DE VEHICULO DE TRANSPORTE PESADO LESIONADO EN ACCIDENTE NO DE TRANSITO</t>
  </si>
  <si>
    <t>V684</t>
  </si>
  <si>
    <t>OCUPANTE DE VEHICULO DE TRANSPORTE PESADO LESIONADO EN ACCIDENTE DE TRANSPORTE SIN COLISION: PERSONA LESIONADA AL SUBIR O BAJAR DEL VEHICULO</t>
  </si>
  <si>
    <t>V685</t>
  </si>
  <si>
    <t>OCUPANTE DE VEHICULO DE TRANSPORTE PESADO LESIONADO EN ACCIDENTE DE TRANSPORTE SIN COLISION: CONDUCTOR LESIONADO EN ACCIDENTE DE TRANSITO</t>
  </si>
  <si>
    <t>V686</t>
  </si>
  <si>
    <t>OCUPANTE DE VEHICULO DE TRANSPORTE PESADO LESIONADO EN ACCIDENTE DE TRANSPORTE SIN COLISION: PASAJERO LESIONADO EN ACCIDENTE DE TRANSITO</t>
  </si>
  <si>
    <t>V687</t>
  </si>
  <si>
    <t>OCUPANTE DE VEHICULO DE TRANSPORTE PESADO LESIONADO EN ACCIDENTE DE TRANSPORTE SIN COLISION: PERSONA QUE VIAJA FUERA DEL VEHICULO, LESIONADA EN ACCIDENTE  DE TRANSITO</t>
  </si>
  <si>
    <t>V689</t>
  </si>
  <si>
    <t>OCUPANTE DE VEHICULO DE TRANSPORTE PESADO LESIONADO EN ACCIDENTE DE TRANSPORTE SIN COLISION: OCUPANTE NO ESPECIFICADO DE VEHICULO DE TRANSPORTE PESADO, LESIONADO EN ACCIDENTE  DE TRANSITO</t>
  </si>
  <si>
    <t>V690</t>
  </si>
  <si>
    <t>CONDUCTOR DE VEHICULO DE TRANSPORTE PESADO LESIONADO POR COLISION CON OTROS VEHICULOS DE MOTOR, Y CON LOS NO ESPECIFICADOS, EN ACCIDENTE NO DE TRANSITO</t>
  </si>
  <si>
    <t>V691</t>
  </si>
  <si>
    <t>PASAJERO DE VEHICULO DE TRANSPORTE PESADO LESIONADO POR COLISION CON OTROS VEHICULOS DE MOTOR, Y CON LOS NO ESPECIFICADOS, EN ACCIDENTE NO DE TRANSITO</t>
  </si>
  <si>
    <t>V692</t>
  </si>
  <si>
    <t>OCUPANTE NO ESPECIFICADO DE VEHICULO DE TRANSPORTE PESADO LESIONADO POR COLISION CON OTROS VEHICULOS DE MOTOR, Y CON LOS NO ESPECIFICADOS, EN ACCIDENTE NO DE TRANSITO</t>
  </si>
  <si>
    <t>V693</t>
  </si>
  <si>
    <t>OCUPANTE [CUALQUIERA] DE VEHICULO DE TRANSPORTE PESADO LESIONADO EN ACCIDENTE NO DE TRANSITO, NO ESPECIFICADO</t>
  </si>
  <si>
    <t>V694</t>
  </si>
  <si>
    <t>CONDUCTOR DE VEHICULO DE TRANSPORTE PESADO LESIONADO POR COLISION CON OTROS VEHICULOS DE MOTOR, Y CON LOS NO ESPECIFICADOS, EN ACCIDENTE DE TRANSITO</t>
  </si>
  <si>
    <t>V695</t>
  </si>
  <si>
    <t>PASAJERO DE VEHICULO DE TRANSPORTE PESADO LESIONADO POR COLISION CON OTROS VEHICULOS DE MOTOR, Y CON LOS NO ESPECIFICADOS, EN ACCIDENTE DE TRANSITO</t>
  </si>
  <si>
    <t>V696</t>
  </si>
  <si>
    <t>OCUPANTE NO ESPECIFICADO DE VEHICULO DE TRANSPORTE PESADO LESIONADO POR COLISION CON OTROS VEHICULOS DE MOTOR, Y CON LOS NO ESPECIFICADOS, EN ACCIDENTE  DE TRANSITO</t>
  </si>
  <si>
    <t>V698</t>
  </si>
  <si>
    <t>OCUPANTE [CUALQUIERA] DE VEHICULO DE TRANSPORTE PESADO LESIONADO EN OTROS ACCIDENTES  DE TRANSPORTE ESPECIFICADOS</t>
  </si>
  <si>
    <t>V699</t>
  </si>
  <si>
    <t>OCUPANTE [CUALQUIERA] DE VEHICULO DE TRANSPORTE PESADO LESIONADO EN ACCIDENTE DE TRANSITO NO ESPECIFICADO</t>
  </si>
  <si>
    <t>V700</t>
  </si>
  <si>
    <t>OCUPANTE DE AUTOBUS LESIONADO POR COLISION CON PEATON O  ANIMAL: CONDUCTOR LESIONADO EN ACCIDENTE NO DE TRANSITO</t>
  </si>
  <si>
    <t>V701</t>
  </si>
  <si>
    <t>OCUPANTE DE AUTOBUS LESIONADO POR COLISION CON PEATON O  ANIMAL: PASAJERO LESIONADO EN ACCIDENTE NO DE TRANSITO</t>
  </si>
  <si>
    <t>V702</t>
  </si>
  <si>
    <t>OCUPANTE DE AUTOBUS LESIONADO POR COLISION CON PEATON O  ANIMAL: PERSONA QUE VIAJA FUERA DEL VEHICULO, LESIONADA EN ACCIDENTE NO DE TRANSITO</t>
  </si>
  <si>
    <t>V703</t>
  </si>
  <si>
    <t>OCUPANTE DE AUTOBUS LESIONADO POR COLISION CON PEATON O  ANIMAL: OCUPANTE NO ESPECIFICADO DE AUTOBUS,  LESIONADO EN ACCIDENTE NO DE TRANSITO</t>
  </si>
  <si>
    <t>V704</t>
  </si>
  <si>
    <t>OCUPANTE DE AUTOBUS LESIONADO POR COLISION CON PEATON O  ANIMAL: PERSONA LESIONADA AL SUBIR O BAJAR DEL VEHICULO</t>
  </si>
  <si>
    <t>V705</t>
  </si>
  <si>
    <t>OCUPANTE DE AUTOBUS LESIONADO POR COLISION CON PEATON O  ANIMAL: CONDUCTOR LESIONADO EN ACCIDENTE DE TRANSITO</t>
  </si>
  <si>
    <t>V706</t>
  </si>
  <si>
    <t>OCUPANTE DE AUTOBUS LESIONADO POR COLISION CON PEATON O  ANIMAL: PASAJERO LESIONADO EN ACCIDENTE DE TRANSITO</t>
  </si>
  <si>
    <t>V707</t>
  </si>
  <si>
    <t>OCUPANTE DE AUTOBUS LESIONADO POR COLISION CON PEATON O  ANIMAL: PERSONA QUE VIAJA FUERA DEL VEHICULO, LESIONADA EN ACCIDENTE DE TRANSITO</t>
  </si>
  <si>
    <t>V709</t>
  </si>
  <si>
    <t>OCUPANTE DE AUTOBUS LESIONADO POR COLISION CON PEATON O  ANIMAL: OCUPANTE NO ESPECIFICADO DE AUTOBUS,  LESIONADO EN ACCIDENTE DE TRANSITO</t>
  </si>
  <si>
    <t>V710</t>
  </si>
  <si>
    <t>OCUPANTE DE AUTOBUS LESIONADO POR COLISION CON VEHICULO DE PEDAL: CONDUCTOR LESIONADO EN ACCIDENTE NO DE TRANSITO</t>
  </si>
  <si>
    <t>V711</t>
  </si>
  <si>
    <t>OCUPANTE DE AUTOBUS LESIONADO POR COLISION CON VEHICULO DE PEDAL: PASAJERO LESIONADO EN ACCIDENTE NO DE TRANSITO</t>
  </si>
  <si>
    <t>V712</t>
  </si>
  <si>
    <t>OCUPANTE DE AUTOBUS LESIONADO POR COLISION CON VEHICULO DE PEDAL: PERSONA QUE VIAJA FUERA DEL VEHICULO, LESIONADA EN ACCIDENTE NO DE TRANSITO</t>
  </si>
  <si>
    <t>V713</t>
  </si>
  <si>
    <t>OCUPANTE DE AUTOBUS LESIONADO POR COLISION CON VEHICULO DE PEDAL: OCUPANTE NO ESPECIFICADO DE AUTOBUS, LESIONADO EN ACCIDENTE NO DE TRANSITO</t>
  </si>
  <si>
    <t>V714</t>
  </si>
  <si>
    <t>OCUPANTE DE AUTOBUS LESIONADO POR COLISION CON VEHICULO DE PEDAL: PERSONA LESIONADA AL SUBIR O BAJAR DEL VEHICULO</t>
  </si>
  <si>
    <t>V715</t>
  </si>
  <si>
    <t>OCUPANTE DE AUTOBUS LESIONADO POR COLISION CON VEHICULO DE PEDAL: CONDUCTOR LESIONADO EN ACCIDENTE DE TRANSITO</t>
  </si>
  <si>
    <t>V716</t>
  </si>
  <si>
    <t>OCUPANTE DE AUTOBUS LESIONADO POR COLISION CON VEHICULO DE PEDAL: PASAJERO LESIONADO EN ACCIDENTE DE TRANSITO</t>
  </si>
  <si>
    <t>V717</t>
  </si>
  <si>
    <t>OCUPANTE DE AUTOBUS LESIONADO POR COLISION CON VEHICULO DE PEDAL: PERSONA QUE VIAJA FUERA DEL VEHICULO, LESIONADA EN ACCIDENTE DE TRANSITO</t>
  </si>
  <si>
    <t>V719</t>
  </si>
  <si>
    <t>OCUPANTE DE AUTOBUS LESIONADO POR COLISION CON VEHICULO DE PEDAL: OCUPANTE NO ESPECIFICADO DE AUTOBUS, LESIONADO EN ACCIDENTE DE TRANSITO</t>
  </si>
  <si>
    <t>V720</t>
  </si>
  <si>
    <t>OCUPANTE DE AUTOBUS LESIONADO POR COLISION CON VEHICULO DE MOTOR DE DOS O TRES RUEDAS: CONDUCTOR LESIONADO EN ACCIDENTE NO DE TRANSITO</t>
  </si>
  <si>
    <t>V721</t>
  </si>
  <si>
    <t>OCUPANTE DE AUTOBUS LESIONADO POR COLISION CON VEHICULO DE MOTOR DE DOS O TRES RUEDAS: PASAJERO LESIONADO EN ACCIDENTE NO DE TRANSITO</t>
  </si>
  <si>
    <t>V722</t>
  </si>
  <si>
    <t>OCUPANTE DE AUTOBUS LESIONADO POR COLISION CON VEHICULO DE MOTOR DE DOS O TRES RUEDAS: PERSONA QUE VIAJA FUERA DEL VEHICULO, LESIONADA EN ACCIDENTE NO DE TRANSITO</t>
  </si>
  <si>
    <t>V723</t>
  </si>
  <si>
    <t>OCUPANTE DE AUTOBUS LESIONADO POR COLISION CON VEHICULO DE MOTOR DE DOS O TRES RUEDAS: OCUPANTE NO ESPECIFICADO DE AUTOBUS, LESIONADO EN ACCIDENTE NO DE TRANSITO</t>
  </si>
  <si>
    <t>V724</t>
  </si>
  <si>
    <t>OCUPANTE DE AUTOBUS LESIONADO POR COLISION CON VEHICULO DE MOTOR DE DOS O TRES RUEDAS: PERSONA LESIONADA AL SUBIR O BAJAR DEL VEHICULO</t>
  </si>
  <si>
    <t>V725</t>
  </si>
  <si>
    <t>OCUPANTE DE AUTOBUS LESIONADO POR COLISION CON VEHICULO DE MOTOR DE DOS O TRES RUEDAS: CONDUCTOR LESIONADO EN ACCIDENTE DE TRANSITO</t>
  </si>
  <si>
    <t>V726</t>
  </si>
  <si>
    <t>OCUPANTE DE AUTOBUS LESIONADO POR COLISION CON VEHICULO DE MOTOR DE DOS O TRES RUEDAS: PASAJERO  LESIONADO EN ACCIDENTE DE TRANSITO</t>
  </si>
  <si>
    <t>V727</t>
  </si>
  <si>
    <t>OCUPANTE DE AUTOBUS LESIONADO POR COLISION CON VEHICULO DE MOTOR DE DOS O TRES RUEDAS: PERSONA QUE VIAJA FUERA DEL VEHICULO, LESIONADA EN ACCIDENTE DE TRANSITO</t>
  </si>
  <si>
    <t>V729</t>
  </si>
  <si>
    <t>OCUPANTE DE AUTOBUS LESIONADO POR COLISION CON VEHICULO DE MOTOR DE DOS O TRES RUEDAS: OCUPANTE NO ESPECIFICADO DE AUTOBUS, LESIONADO EN ACCIDENTE DE TRANSITO</t>
  </si>
  <si>
    <t>V730</t>
  </si>
  <si>
    <t>OCUPANTE DE AUTOBUS LESIONADO POR COLISION CON AUTOMOVIL, CAMIONETA O FURGONETA: CONDUCTOR LESIONADO EN ACCIDENTE NO DE TRANSITO</t>
  </si>
  <si>
    <t>V731</t>
  </si>
  <si>
    <t>OCUPANTE DE AUTOBUS LESIONADO POR COLISION CON AUTOMOVIL, CAMIONETA O FURGONETA: PASAJERO LESIONADO EN ACCIDENTE NO DE TRANSITO</t>
  </si>
  <si>
    <t>V732</t>
  </si>
  <si>
    <t>OCUPANTE DE AUTOBUS LESIONADO POR COLISION CON AUTOMOVIL, CAMIONETA O FURGONETA: PERSONA QUE VIAJA FUERA DEL VEHICULO, LESIONADA EN ACCIDENTE NO DE TRANSITO</t>
  </si>
  <si>
    <t>V733</t>
  </si>
  <si>
    <t>OCUPANTE DE AUTOBUS LESIONADO POR COLISION CON AUTOMOVIL, CAMIONETA O FURGONETA: OCUPANTE NO ESPECIFICADO DE AUTOBUS,  LESIONADO EN ACCIDENTE NO DE TRANSITO</t>
  </si>
  <si>
    <t>V734</t>
  </si>
  <si>
    <t>OCUPANTE DE AUTOBUS LESIONADO POR COLISION CON AUTOMOVIL, CAMIONETA O FURGONETA: PERSONA LESIONADA AL SUBIR O BAJAR DEL VEHICULO</t>
  </si>
  <si>
    <t>V735</t>
  </si>
  <si>
    <t>OCUPANTE DE AUTOBUS LESIONADO POR COLISION CON AUTOMOVIL, CAMIONETA O FURGONETA: CONDUCTOR LESIONADO EN ACCIDENTE DE TRANSITO</t>
  </si>
  <si>
    <t>V736</t>
  </si>
  <si>
    <t>OCUPANTE DE AUTOBUS LESIONADO POR COLISION CON AUTOMOVIL, CAMIONETA O FURGONETA: PASAJERO LESIONADO EN ACCIDENTE DE TRANSITO</t>
  </si>
  <si>
    <t>V737</t>
  </si>
  <si>
    <t>OCUPANTE DE AUTOBUS LESIONADO POR COLISION CON AUTOMOVIL, CAMIONETA O FURGONETA: PERSONA QUE VIAJA FUERA DEL VEHICULO, LESIONADA EN ACCIDENTE DE TRANSITO</t>
  </si>
  <si>
    <t>V739</t>
  </si>
  <si>
    <t>OCUPANTE DE AUTOBUS LESIONADO POR COLISION CON AUTOMOVIL, CAMIONETA O FURGONETA: OCUPANTE NO ESPECIFICADO DE AUTOBUS, LESIONADO EN ACCIDENTE DE TRANSITO</t>
  </si>
  <si>
    <t>V740</t>
  </si>
  <si>
    <t>OCUPANTE DE AUTOBUS LESIONADO POR COLISION CON VEHICULO DE TRANSPORTE PESADO O AUTOBUS: CONDUCTOR LESIONADO EN ACCIDENTE NO DE TRANSITO</t>
  </si>
  <si>
    <t>V741</t>
  </si>
  <si>
    <t>OCUPANTE DE AUTOBUS LESIONADO POR COLISION CON VEHICULO DE TRANSPORTE PESADO O AUTOBUS: PASAJERO LESIONADO EN ACCIDENTE NO DE TRANSITO</t>
  </si>
  <si>
    <t>V742</t>
  </si>
  <si>
    <t>OCUPANTE DE AUTOBUS LESIONADO POR COLISION CON VEHICULO DE TRANSPORTE PESADO O AUTOBUS: PERSONA QUE VIAJA FUERA DEL VEHICULO, LESIONADA EN ACCIDENTE NO DE TRANSITO</t>
  </si>
  <si>
    <t>V743</t>
  </si>
  <si>
    <t>OCUPANTE DE AUTOBUS LESIONADO POR COLISION CON VEHICULO DE TRANSPORTE PESADO O AUTOBUS: OCUPANTE NO ESPECIFICADO DE AUTOBUS,  LESIONADO EN ACCIDENTE NO DE TRANSITO</t>
  </si>
  <si>
    <t>V744</t>
  </si>
  <si>
    <t>OCUPANTE DE AUTOBUS LESIONADO POR COLISION CON VEHICULO DE TRANSPORTE PESADO O AUTOBUS: PERSONA LESIONADA AL SUBIR O BAJAR DEL VEHICULO</t>
  </si>
  <si>
    <t>V745</t>
  </si>
  <si>
    <t>OCUPANTE DE AUTOBUS LESIONADO POR COLISION CON VEHICULO DE TRANSPORTE PESADO O AUTOBUS: CONDUCTOR LESIONADO EN ACCIDENTE DE TRANSITO</t>
  </si>
  <si>
    <t>V746</t>
  </si>
  <si>
    <t>OCUPANTE DE AUTOBUS LESIONADO POR COLISION CON VEHICULO DE TRANSPORTE PESADO O AUTOBUS: PASAJERO LESIONADO EN ACCIDENTE DE TRANSITO</t>
  </si>
  <si>
    <t>V747</t>
  </si>
  <si>
    <t>OCUPANTE DE AUTOBUS LESIONADO POR COLISION CON VEHICULO DE TRANSPORTE PESADO O AUTOBUS: PERSONA QUE VIAJA FUERA DEL VEHICULO, LESIONADA EN ACCIDENTE DE TRANSITO</t>
  </si>
  <si>
    <t>V749</t>
  </si>
  <si>
    <t>OCUPANTE DE AUTOBUS LESIONADO POR COLISION CON VEHICULO DE TRANSPORTE PESADO O AUTOBUS: OCUPANTE NO ESPECIFICADO DE AUTOBUS, LESIONADO EN ACCIDENTE DE TRANSITO</t>
  </si>
  <si>
    <t>V750</t>
  </si>
  <si>
    <t>OCUPANTE DE AUTOBUS LESIONADO POR COLISION CON TREN O VEHICULO DE RIELES: CONDUCTOR LESIONADO EN ACCIDENTE NO DE TRANSITO</t>
  </si>
  <si>
    <t>V751</t>
  </si>
  <si>
    <t>OCUPANTE DE AUTOBUS LESIONADO POR COLISION CON TREN O VEHICULO DE RIELES: PASAJERO LESIONADO EN ACCIDENTE NO DE TRANSITO</t>
  </si>
  <si>
    <t>V752</t>
  </si>
  <si>
    <t>OCUPANTE DE AUTOBUS LESIONADO POR COLISION CON TREN O VEHICULO DE RIELES: PERSONA QUE VIAJA FUERA DEL VEHICULO, LESIONADA EN ACCIDENTE NO DE TRANSITO</t>
  </si>
  <si>
    <t>V753</t>
  </si>
  <si>
    <t>OCUPANTE DE AUTOBUS LESIONADO POR COLISION CON TREN O VEHICULO DE RIELES: OCUPANTE NO ESPECIFICADO DE AUTOBUS,  LESIONADO EN ACCIDENTE NO DE TRANSITO</t>
  </si>
  <si>
    <t>V754</t>
  </si>
  <si>
    <t>OCUPANTE DE AUTOBUS LESIONADO POR COLISION CON TREN O VEHICULO DE RIELES: PERSONA LESIONADA AL SUBIR O BAJAR DEL VEHICULO</t>
  </si>
  <si>
    <t>V755</t>
  </si>
  <si>
    <t>OCUPANTE DE AUTOBUS LESIONADO POR COLISION CON TREN O VEHICULO DE RIELES: CONDUCTOR LESIONADO EN ACCIDENTE DE TRANSITO</t>
  </si>
  <si>
    <t>V756</t>
  </si>
  <si>
    <t>OCUPANTE DE AUTOBUS LESIONADO POR COLISION CON TREN O VEHICULO DE RIELES: PASAJERO LESIONADO EN ACCIDENTE DE TRANSITO</t>
  </si>
  <si>
    <t>V757</t>
  </si>
  <si>
    <t>OCUPANTE DE AUTOBUS LESIONADO POR COLISION CON TREN O VEHICULO DE RIELES: PERSONA QUE VIAJA FUERA DEL VEHICULO, LESIONADA EN ACCIDENTE DE TRANSITO</t>
  </si>
  <si>
    <t>V759</t>
  </si>
  <si>
    <t>OCUPANTE DE AUTOBUS LESIONADO POR COLISION CON TREN O VEHICULO DE RIELES: OCUPANTE NO ESPECIFICADO DE AUTOBUS,  LESIONADO EN ACCIDENTE DE TRANSITO</t>
  </si>
  <si>
    <t>V760</t>
  </si>
  <si>
    <t>OCUPANTE DE AUTOBUS LESIONADO POR COLISION CON OTROS VEHICULOS SIN MOTOR: CONDUCTOR LESIONADO EN ACCIDENTE NO DE TRANSITO</t>
  </si>
  <si>
    <t>V761</t>
  </si>
  <si>
    <t>OCUPANTE DE AUTOBUS LESIONADO POR COLISION CON OTROS VEHICULOS SIN MOTOR: PASAJERO LESIONADO EN ACCIDENTE NO DE TRANSITO</t>
  </si>
  <si>
    <t>V762</t>
  </si>
  <si>
    <t>OCUPANTE DE AUTOBUS LESIONADO POR COLISION CON OTROS VEHICULOS SIN MOTOR: PERSONA QUE VIAJA FUERA DEL VEHICULO, LESIONADA EN ACCIDENTE NO DE TRANSITO</t>
  </si>
  <si>
    <t>V763</t>
  </si>
  <si>
    <t>OCUPANTE DE AUTOBUS LESIONADO POR COLISION CON OTROS VEHICULOS SIN MOTOR: OCUPANTE NO ESPECIFICADO DE AUTOBUS,  LESIONADO EN ACCIDENTE NO DE TRANSITO</t>
  </si>
  <si>
    <t>V764</t>
  </si>
  <si>
    <t>OCUPANTE DE AUTOBUS LESIONADO POR COLISION CON OTROS VEHICULOS SIN MOTOR: PERSONA LESIONADA AL SUBIR O BAJAR DEL VEHICULO</t>
  </si>
  <si>
    <t>V765</t>
  </si>
  <si>
    <t>OCUPANTE DE AUTOBUS LESIONADO POR COLISION CON OTROS VEHICULOS SIN MOTOR: CONDUCTOR LESIONADO EN ACCIDENTE DE TRANSITO</t>
  </si>
  <si>
    <t>V766</t>
  </si>
  <si>
    <t>OCUPANTE DE AUTOBUS LESIONADO POR COLISION CON OTROS VEHICULOS SIN MOTOR: PASAJERO LESIONADO EN ACCIDENTE DE TRANSITO</t>
  </si>
  <si>
    <t>V767</t>
  </si>
  <si>
    <t>OCUPANTE DE AUTOBUS LESIONADO POR COLISION CON OTROS VEHICULOS SIN MOTOR: PERSONA QUE VIAJA FUERA DEL VEHICULO, LESIONADA EN ACCIDENTE DE TRANSITO</t>
  </si>
  <si>
    <t>V769</t>
  </si>
  <si>
    <t>OCUPANTE DE AUTOBUS LESIONADO POR COLISION CON OTROS VEHICULOS SIN MOTOR: OCUPANTE DE AUTOBUS LESIONADO POR COLISION CON OTROS VEHICULOS SIN MOTOR</t>
  </si>
  <si>
    <t>V770</t>
  </si>
  <si>
    <t>OCUPANTE DE AUTOBUS LESIONADO POR COLISION CON OBJETO FIJO O ESTACIONADO: CONDUCTOR LESIONADO EN ACCIDENTE NO DE TRANSITO</t>
  </si>
  <si>
    <t>V771</t>
  </si>
  <si>
    <t>OCUPANTE DE AUTOBUS LESIONADO POR COLISION CON OBJETO FIJO O ESTACIONADO: PASAJERO LESIONADO EN ACCIDENTE NO DE TRANSITO</t>
  </si>
  <si>
    <t>V772</t>
  </si>
  <si>
    <t>OCUPANTE DE AUTOBUS LESIONADO POR COLISION CON OBJETO FIJO O ESTACIONADO: PERSONA QUE VIAJA FUERA DEL VEHICULO, LESIONADA EN ACCIDENTE NO DE TRANSITO</t>
  </si>
  <si>
    <t>V773</t>
  </si>
  <si>
    <t>OCUPANTE DE AUTOBUS LESIONADO POR COLISION CON OBJETO FIJO O ESTACIONADO: OCUPANTE NO ESPECIFICADO DE AUTOBUS,  LESIONADO EN ACCIDENTE NO DE TRANSITO</t>
  </si>
  <si>
    <t>V774</t>
  </si>
  <si>
    <t>OCUPANTE DE AUTOBUS LESIONADO POR COLISION CON OBJETO FIJO O ESTACIONADO: PERSONA LESIONADA AL SUBIR O BAJAR DEL VEHICULO</t>
  </si>
  <si>
    <t>V775</t>
  </si>
  <si>
    <t>OCUPANTE DE AUTOBUS LESIONADO POR COLISION CON OBJETO FIJO O ESTACIONADO: CONDUCTOR LESIONADO EN ACCIDENTE DE TRANSITO</t>
  </si>
  <si>
    <t>V776</t>
  </si>
  <si>
    <t>OCUPANTE DE AUTOBUS LESIONADO POR COLISION CON OBJETO FIJO O ESTACIONADO: PASAJERO LESIONADO EN ACCIDENTE DE TRANSITO</t>
  </si>
  <si>
    <t>V777</t>
  </si>
  <si>
    <t>OCUPANTE DE AUTOBUS LESIONADO POR COLISION CON OBJETO FIJO O ESTACIONADO: PERSONA QUE VIAJA FUERA DEL VEHICULO, LESIONADA EN ACCIDENTE DE TRANSITO</t>
  </si>
  <si>
    <t>V779</t>
  </si>
  <si>
    <t>OCUPANTE DE AUTOBUS LESIONADO POR COLISION CON OBJETO FIJO O ESTACIONADO: OCUPANTE NO ESPECIFICADO DE AUTOBUS,  LESIONADO EN ACCIDENTE DE TRANSITO</t>
  </si>
  <si>
    <t>V780</t>
  </si>
  <si>
    <t>OCUPANTE DE AUTOBUS LESIONADO EN ACCIDENTE DE TRANSPORTE SIN COLISION: CONDUCTOR LESIONADO EN ACCIDENTE NO DE TRANSITO</t>
  </si>
  <si>
    <t>V781</t>
  </si>
  <si>
    <t>OCUPANTE DE AUTOBUS LESIONADO EN ACCIDENTE DE TRANSPORTE SIN COLISION: PASAJERO LESIONADO EN ACCIDENTE NO DE TRANSITO</t>
  </si>
  <si>
    <t>V782</t>
  </si>
  <si>
    <t>OCUPANTE DE AUTOBUS LESIONADO EN ACCIDENTE DE TRANSPORTE SIN COLISION: PERSONA QUE VIAJA FUERA DEL VEHICULO, LESIONADA EN ACCIDENTE NO DE TRANSITO</t>
  </si>
  <si>
    <t>V783</t>
  </si>
  <si>
    <t>OCUPANTE DE AUTOBUS LESIONADO EN ACCIDENTE DE TRANSPORTE SIN COLISION: OCUPANTE NO ESPECIFICADO DE AUTOBUS,  LESIONADO EN ACCIDENTE NO DE TRANSITO</t>
  </si>
  <si>
    <t>V784</t>
  </si>
  <si>
    <t>OCUPANTE DE AUTOBUS LESIONADO EN ACCIDENTE DE TRANSPORTE SIN COLISION: PERSONA LESIONADA AL SUBIR O BAJAR DEL VEHICULO</t>
  </si>
  <si>
    <t>V785</t>
  </si>
  <si>
    <t>OCUPANTE DE AUTOBUS LESIONADO EN ACCIDENTE DE TRANSPORTE SIN COLISION: CONDUCTOR LESIONADO EN ACCIDENTE DE TRANSITO</t>
  </si>
  <si>
    <t>V786</t>
  </si>
  <si>
    <t>OCUPANTE DE AUTOBUS LESIONADO EN ACCIDENTE DE TRANSPORTE SIN COLISION: PASAJERO LESIONADO EN ACCIDENTE DE TRANSITO</t>
  </si>
  <si>
    <t>V787</t>
  </si>
  <si>
    <t>OCUPANTE DE AUTOBUS LESIONADO EN ACCIDENTE DE TRANSPORTE SIN COLISION: PERSONA QUE VIAJA FUERA DEL VEHICULO, LESIONADA EN ACCIDENTE DE TRANSITO</t>
  </si>
  <si>
    <t>V789</t>
  </si>
  <si>
    <t>OCUPANTE DE AUTOBUS LESIONADO EN ACCIDENTE DE TRANSPORTE SIN COLISION: OCUPANTE NO ESPECIFICADO DE AUTOBUS,  LESIONADO EN ACCIDENTE DE TRANSITO</t>
  </si>
  <si>
    <t>V790</t>
  </si>
  <si>
    <t>CONDUCTOR DE AUTOBUS LESIONADO POR COLISION CON OTROS VEHICULOS DE MOTOR, Y CON LOS NO ESPECIFICADOS, EN ACCIDENTE NO DE TRANSITO</t>
  </si>
  <si>
    <t>V791</t>
  </si>
  <si>
    <t>PASAJERO DE AUTOBUS LESIONADO POR COLISION CON OTROS VEHICULOS DE MOTOR, Y CON LOS NO ESPECIFICADOS, EN ACCIDENTE NO DE TRANSITO</t>
  </si>
  <si>
    <t>V792</t>
  </si>
  <si>
    <t>OCUPANTE NO ESPECIFICADO DE AUTOBUS LESIONADO POR COLISION CON OTROS VEHICULOS DE MOTOR, Y CON LOS NO ESPECIFICADOS, EN ACCIDENTE NO DE TRANSITO</t>
  </si>
  <si>
    <t>V793</t>
  </si>
  <si>
    <t>OCUPANTE [CUALQUIERA] DE AUTOBUS LESIONADO EN  ACCIDENTE NO DE TRANSITO, NO ESPECIFICADO</t>
  </si>
  <si>
    <t>V794</t>
  </si>
  <si>
    <t>CONDUCTOR DE AUTOBUS LESIONADO POR COLISION CON OTROS VEHICULOS DE MOTOR, Y CON LOS NO ESPECIFICADOS, EN ACCIDENTE  DE TRANSITO</t>
  </si>
  <si>
    <t>V795</t>
  </si>
  <si>
    <t>PASAJERO DE AUTOBUS LESIONADO POR COLISION CON OTROS VEHICULOS DE MOTOR, Y CON LOS NO ESPECIFICADOS, EN ACCIDENTE DE TRANSITO</t>
  </si>
  <si>
    <t>V796</t>
  </si>
  <si>
    <t>OCUPANTE NO ESPECIFICADO DE AUTOBUS LESIONADO POR COLISION CON OTROS VEHICULOS DE MOTOR, Y CON LOS NO ESPECIFICADOS, EN ACCIDENTE DE TRANSITO</t>
  </si>
  <si>
    <t>V798</t>
  </si>
  <si>
    <t>OCUPANTE [CUALQUIERA] DE AUTOBUS LESIONADO EN OTROS ACCIDENTES DE TRANSPORTE ESPECIFICADOS</t>
  </si>
  <si>
    <t>V799</t>
  </si>
  <si>
    <t>OCUPANTE [CUALQUIERA] DE AUTOBUS LESIONADO EN ACCIDENTE  DE TRANSITO NO ESPECIFICADO</t>
  </si>
  <si>
    <t>V800</t>
  </si>
  <si>
    <t>JINETE U OCUPANTE DE VEHICULO DE TRACCION ANIMAL LESIONADO POR CAIDA (O POR SER DESPEDIDO) DEL ANIMAL O DEL VEHICULO DE TRACCION ANIMAL, EN ACCIDENTE SIN COLISION</t>
  </si>
  <si>
    <t>V801</t>
  </si>
  <si>
    <t>JINETE U OCUPANTE DE VEHICULO DE TRACCION ANIMAL LESIONADO POR COLISION CON PEATON O ANIMAL</t>
  </si>
  <si>
    <t>V802</t>
  </si>
  <si>
    <t>JINETE U OCUPANTE DE VEHICULO DE TRACCION ANIMAL LESIONADO POR COLISION CON VEHICULO DE PEDAL</t>
  </si>
  <si>
    <t>V803</t>
  </si>
  <si>
    <t>JINETE U OCUPANTE DE VEHICULO DE TRACCION ANIMAL LESIONADO POR COLISION CON VEHICULO DE MOTOR DE DOS O TRES RUEDAS</t>
  </si>
  <si>
    <t>V804</t>
  </si>
  <si>
    <t>JINETE U OCUPANTE DE VEHICULO DE TRACCION ANIMAL LESIONADO POR COLISION CON AUTOMOVIL, CAMIONETA O FURGONETA, VEHICULO DE TRANSPORTE PESADO, O AUTOBUS</t>
  </si>
  <si>
    <t>V805</t>
  </si>
  <si>
    <t>JINETE U OCUPANTE DE VEHICULO DE TRACCION ANIMAL LESIONADO POR COLISION CON OTROS VEHICULOS DE MOTOR ESPECIFICADOS</t>
  </si>
  <si>
    <t>V806</t>
  </si>
  <si>
    <t>JINETE U OCUPANTE DE VEHICULO DE TRACCION ANIMAL LESIONADO POR COLISION CON TREN O VEHICULO DE RIELES</t>
  </si>
  <si>
    <t>V807</t>
  </si>
  <si>
    <t>JINETE U OCUPANTE DE VEHICULO DE TRACCION ANIMAL LESIONADO POR COLISION CON VEHICULOS SIN MOTOR</t>
  </si>
  <si>
    <t>V808</t>
  </si>
  <si>
    <t>JINETE U OCUPANTE DE VEHICULO DE TRACCION ANIMAL LESIONADO POR COLISION CON OBJETO FIJO O ESTACIONADO</t>
  </si>
  <si>
    <t>V809</t>
  </si>
  <si>
    <t>JINETE U OCUPANTE DE VEHICULO DE TRACCION ANIMAL LESIONADO EN OTROS ACCIDENTES DE TRANSPORTE, Y EN LOS NO ESPECIFICADOS</t>
  </si>
  <si>
    <t>V810</t>
  </si>
  <si>
    <t>OCUPANTE DE TREN O VEHICULO DE RIELES LESIONADO POR COLISION CON VEHÍCULO DE MOTOR, EN ACCIDENTE NO DE TRANSITO</t>
  </si>
  <si>
    <t>V811</t>
  </si>
  <si>
    <t>OCUPANTE DE TREN O VEHICULO DE RIELES LESIONADO POR COLISION CON VEHÍCULO DE MOTOR, EN ACCIDENTE DE TRANSITO</t>
  </si>
  <si>
    <t>V812</t>
  </si>
  <si>
    <t>OCUPANTE DE TREN O VEHICULO DE RIELES LESIONADO POR COLISION CON, O GOLPEADO POR VAGON</t>
  </si>
  <si>
    <t>V813</t>
  </si>
  <si>
    <t>OCUPANTE DE TREN O VEHICULO DE RIELES LESIONADO POR COLISION CON OTROS OBJETOS</t>
  </si>
  <si>
    <t>V814</t>
  </si>
  <si>
    <t>PERSONA LESIONADA AL SUBIR O BAJAR  DE TREN O VEHICULO DE RIELES</t>
  </si>
  <si>
    <t>V815</t>
  </si>
  <si>
    <t>OCUPANTE DE TREN O VEHICULO DE RIELES LESIONADO POR CAIDA DENTRO DEL TREN O VEHICULO DE RIELES</t>
  </si>
  <si>
    <t>V816</t>
  </si>
  <si>
    <t>OCUPANTE DE TREN O VEHICULO DE RIELES LESIONADO POR CAIDA DESDE EL TREN O VEHICULO DE RIELES</t>
  </si>
  <si>
    <t>V817</t>
  </si>
  <si>
    <t>OCUPANTE DE TREN O VEHICULO DE RIELES LESIONADO EN DESCARRILAMIENTO SIN COLISION ANTERIOR</t>
  </si>
  <si>
    <t>V818</t>
  </si>
  <si>
    <t>OCUPANTE DE TREN O VEHICULO DE RIELES LESIONADO EN OTROS ACCIDENTES FERROVIARIOS ESPECIFICADOS</t>
  </si>
  <si>
    <t>V819</t>
  </si>
  <si>
    <t>OCUPANTE DE TREN O VEHICULO DE RIELES LESIONADO EN ACCIDENTE FERROVIARIO NO ESPECIFICADO</t>
  </si>
  <si>
    <t>V820</t>
  </si>
  <si>
    <t>OCUPANTE DE TRANVIA LESIONADO POR COLISION CON VEHICULO DE MOTOR, EN ACCIDENTE NO DE TRANSITO</t>
  </si>
  <si>
    <t>V821</t>
  </si>
  <si>
    <t>OCUPANTE DE TRANVIA LESIONADO POR COLISION CON VEHICULO DE MOTOR, EN ACCIDENTE  DE TRANSITO</t>
  </si>
  <si>
    <t>V822</t>
  </si>
  <si>
    <t>OCUPANTE DE TRANVIA LESIONADO POR COLISION CON, O GOLPEADO POR VAGON</t>
  </si>
  <si>
    <t>V823</t>
  </si>
  <si>
    <t>OCUPANTE DE TRANVIA LESIONADO POR COLISION CON OTROS OBJETOS</t>
  </si>
  <si>
    <t>V824</t>
  </si>
  <si>
    <t>PERSONA LESIONADA AL SUBIR O BAJAR DEL TRANVIA</t>
  </si>
  <si>
    <t>V825</t>
  </si>
  <si>
    <t>OCUPANTE DE TRANVIA LESIONADO POR CAIDA DENTRO DEL TRANVIA</t>
  </si>
  <si>
    <t>V826</t>
  </si>
  <si>
    <t>OCUPANTE DE TRANVIA LESIONADO POR CAIDA DESDE DEL TRANVIA</t>
  </si>
  <si>
    <t>V827</t>
  </si>
  <si>
    <t>OCUPANTE DE TRANVIA LESIONADO POR DESCARRILAMIENTO, SIN COLISION ANTERIOR</t>
  </si>
  <si>
    <t>V828</t>
  </si>
  <si>
    <t>OCUPANTE DE TRANVIA LESIONADO OTROS ACCIDENTES DE TRANSPORTE, ESPECIFICADOS</t>
  </si>
  <si>
    <t>V829</t>
  </si>
  <si>
    <t>OCUPANTE DE TRANVIA LESIONADO EN ACCIDENTE DE TRANSITO NO ESPECIFICADO</t>
  </si>
  <si>
    <t>V830</t>
  </si>
  <si>
    <t>CONDUCTOR DE VEHICULO INDUSTRIAL ESPECIAL LESIONADO EN ACCIDENTE DE TRANSITO</t>
  </si>
  <si>
    <t>V831</t>
  </si>
  <si>
    <t>PASAJERO DE VEHICULO INDUSTRIAL ESPECIAL LESIONADO EN ACCIDENTE DE TRANSITO</t>
  </si>
  <si>
    <t>V832</t>
  </si>
  <si>
    <t>PERSONA QUE VIAJA FUERA DE VEHICULO INDUSTRIAL ESPECIAL LESIONADO EN ACCIDENTE DE TRANSITO</t>
  </si>
  <si>
    <t>V833</t>
  </si>
  <si>
    <t>OCUPANTE NO ESPECIFICADO DE  VEHICULO INDUSTRIAL ESPECIAL LESIONADO EN ACCIDENTE DE TRANSITO</t>
  </si>
  <si>
    <t>V834</t>
  </si>
  <si>
    <t>PERSONA LESIONADA AL SUBIR O BAJAR DEL VEHICULO INDUSTRIAL ESPECIAL</t>
  </si>
  <si>
    <t>V835</t>
  </si>
  <si>
    <t>CONDUCTOR DE VEHICULO INDUSTRIAL ESPECIAL LESIONADO EN ACCIDENTE NO DE TRANSITO</t>
  </si>
  <si>
    <t>V836</t>
  </si>
  <si>
    <t>PASAJERO DE VEHICULO INDUSTRIAL ESPECIAL LESIONADO EN ACCIDENTE NO DE TRANSITO</t>
  </si>
  <si>
    <t>V837</t>
  </si>
  <si>
    <t>PERSONA QUE VIAJA FUERA DE VEHICULO INDUSTRIAL ESPECIAL LESIONADO EN ACCIDENTE  NO DE TRANSITO</t>
  </si>
  <si>
    <t>V839</t>
  </si>
  <si>
    <t>OCUPANTE NO ESPECIFICADO DE  VEHICULO INDUSTRIAL ESPECIAL LESIONADO EN ACCIDENTE NO DE TRANSITO</t>
  </si>
  <si>
    <t>V840</t>
  </si>
  <si>
    <t>CONDUCTOR DE VEHICULO AGRICOLA  ESPECIAL LESIONADO EN ACCIDENTE DE TRANSITO</t>
  </si>
  <si>
    <t>V841</t>
  </si>
  <si>
    <t>PASAJERO DE VEHICULO AGRICOLA  ESPECIAL LESIONADO EN ACCIDENTE DE TRANSITO</t>
  </si>
  <si>
    <t>V842</t>
  </si>
  <si>
    <t>PERSONA QUE VIAJA FUERA DEL VEHICULO AGRICOLA  ESPECIAL  LESIONADA EN ACCIDENTE DE TRANSITO</t>
  </si>
  <si>
    <t>V843</t>
  </si>
  <si>
    <t>OCUPANTE NO ESPECIFICADO DE VEHICULO AGRICOLA  ESPECIAL  LESIONADO EN ACCIDENTE DE TRANSITO</t>
  </si>
  <si>
    <t>V844</t>
  </si>
  <si>
    <t>PERSONA LESIONADA AL SUBIR O BAJAR DEL VEHICULO AGRICOLA  ESPECIAL</t>
  </si>
  <si>
    <t>V845</t>
  </si>
  <si>
    <t>CONDUCTOR DE VEHICULO AGRICOLA  ESPECIAL LESIONADO EN ACCIDENTE NO DE TRANSITO</t>
  </si>
  <si>
    <t>V846</t>
  </si>
  <si>
    <t>PASAJERO DE VEHICULO AGRICOLA  ESPECIAL  LESIONADO EN ACCIDENTE NO DE TRANSITO</t>
  </si>
  <si>
    <t>V847</t>
  </si>
  <si>
    <t>PERSONA QUE VIAJA FUERA DEL VEHICULO AGRICOLA  ESPECIAL  LESIONADA EN ACCIDENTE NO DE TRANSITO</t>
  </si>
  <si>
    <t>V849</t>
  </si>
  <si>
    <t>OCUPANTE NO ESPECIFICADO DE VEHICULO AGRICOLA  ESPECIAL  LESIONADO EN ACCIDENTE NO DE TRANSITO</t>
  </si>
  <si>
    <t>V850</t>
  </si>
  <si>
    <t>CONDUCTOR DE VEHICULO ESPECIAL PARA CONSTRUCCION LESIONADO EN ACCIDENTE DE TRANSITO</t>
  </si>
  <si>
    <t>V851</t>
  </si>
  <si>
    <t>PASAJERO DE VEHICULO ESPECIAL PARA CONSTRUCCION LESIONADO EN ACCIDENTE DE TRANSITO</t>
  </si>
  <si>
    <t>V852</t>
  </si>
  <si>
    <t>PERSONA QUE VIAJA FUERA DEL VEHICULO ESPECIAL PARA CONSTRUCCIÓN LESIONADA EN ACCIDENTE DE TRANSITO</t>
  </si>
  <si>
    <t>V853</t>
  </si>
  <si>
    <t>OCUPANTE NO ESPECIFICADO DE VEHICULO ESPECIAL PARA CONSTRUCCION LESIONADO EN ACCIDENTE DE TRANSITO</t>
  </si>
  <si>
    <t>V854</t>
  </si>
  <si>
    <t>PERSONA LESIONADA AL SUBIR O BAJAR DEL VEHICULO ESPECIAL  PARA CONSTRUCCION</t>
  </si>
  <si>
    <t>V855</t>
  </si>
  <si>
    <t>CONDUCTOR DE VEHICULO ESPECIAL PARA CONSTRUCCION  LESIONADO EN ACCIDENTE NO DE TRANSITO</t>
  </si>
  <si>
    <t>V856</t>
  </si>
  <si>
    <t>PASAJERO DE VEHICULO ESPECIAL PARA CONSTRUCCION LESIONADO EN ACCIDENTE NO DE TRANSITO</t>
  </si>
  <si>
    <t>V857</t>
  </si>
  <si>
    <t>PERSONA QUE VIAJA FUERA DEL VEHICULO ESPECIAL  PARA CONSTRUCCION LESIONADA EN ACCIDENTE NO DE TRANSITO</t>
  </si>
  <si>
    <t>V859</t>
  </si>
  <si>
    <t>OCUPANTE NO ESPECIFICADO DE VEHICULO ESPECIAL PARA CONSTRUCCION LESIONADO EN ACCIDENTE NO DE TRANSITO</t>
  </si>
  <si>
    <t>V860</t>
  </si>
  <si>
    <t>CONDUCTOR DE VEHICULO PARA TODO TERRENO O DE OTRO VEHICULO DE MOTOR PARA USO FUERA DE LA CARRETERA LESIONADO EN ACCIDENTE DE TRANSITO</t>
  </si>
  <si>
    <t>V861</t>
  </si>
  <si>
    <t>PASAJERO DE VEHICULO PARA TODO TERRENO O DE OTRO VEHICULO  DE MOTOR PARA USO FUERA DE LA CARRETERA LESIONADO EN ACCIDENTE DE TRANSITO</t>
  </si>
  <si>
    <t>V862</t>
  </si>
  <si>
    <t>PERSONA QUE VIAJA FUERA  DEL VEHICULO PARA TODO TERRENO O DE OTRO VEHICULO DE MOTOR PARA USO FUERA DE LA CARRETERA LESIONADA EN ACCIDENTE DE TRANSITO</t>
  </si>
  <si>
    <t>V863</t>
  </si>
  <si>
    <t>OCUPANTE NO ESPECIFICADO DE VEHICULO PARA TODO TERRENO O DE OTRO VEHICULO DE MOTOR PARA USO FUERA DE LA CARRETERA LESIONADO EN ACCIDENTE DE TRANSITO</t>
  </si>
  <si>
    <t>V864</t>
  </si>
  <si>
    <t>PERSONA LESIONADA EN ACCIDENTE DE TRANSITO AL SUBIR O BAJAR DE VEHICULO PARA TODO TERRENO O DE OTRO VEHICULO DE MOTOR PARA USO FUERA DE LA CARRETERA</t>
  </si>
  <si>
    <t>V865</t>
  </si>
  <si>
    <t>CONDUCTOR DE VEHICULO PARA TODO TERRENO O DE OTRO VEHICULO DE MOTOR PARA USO FUERA DE LA CARRETERA LESIONADO EN ACCIDENTE NO DE TRANSITO</t>
  </si>
  <si>
    <t>V866</t>
  </si>
  <si>
    <t>PASAJERO DE VEHICULO PARA TODO TERRENO O DE OTRO VEHICULO  DE MOTOR PARA USO FUERA DE LA CARRETERA LESIONADO EN ACCIDENTE NO DE TRANSITO</t>
  </si>
  <si>
    <t>V867</t>
  </si>
  <si>
    <t>PERSONA QUE VIAJA FUERA DEL VEHICULO PARA TODO TERRENO O DE OTRO VEHICULO DE MOTOR PARA USO FUERA DE LA CARRETERA LESIONADA EN ACCIDENTE NO DE TRANSITO</t>
  </si>
  <si>
    <t>V869</t>
  </si>
  <si>
    <t>OCUPANTE NO ESPECIFICADO DEL VEHICULO PARA TODO TERRENO O DE OTRO VEHICULO  DE MOTOR PARA USO FUERA DE LA CARRETERA LESIONADO EN ACCIDENTE NO DE TRANSITO</t>
  </si>
  <si>
    <t>V870</t>
  </si>
  <si>
    <t>PERSONA LESIONADA POR COLISION ENTRE AUTOMOVIL Y VEHICULO DE MOTOR DE DOS O TRES RUEDAS (TRANSITO)</t>
  </si>
  <si>
    <t>V871</t>
  </si>
  <si>
    <t>PERSONA LESIONADA POR COLISION ENTRE OTROS VEHICULOS DE MOTOR Y UN VEHICULO DE MOTOR DE DOS O TRES RUEDAS (TRANSITO)</t>
  </si>
  <si>
    <t>V872</t>
  </si>
  <si>
    <t>PERSONA LESIONADA POR COLISION ENTRE AUTOMOVIL Y CAMIONETA O FURGONETA (TRANSITO)</t>
  </si>
  <si>
    <t>V873</t>
  </si>
  <si>
    <t>PERSONA LESIONADA POR COLISION ENTRE AUTOMOVIL Y AUTOBUS (TRANSITO)</t>
  </si>
  <si>
    <t>V874</t>
  </si>
  <si>
    <t>PERSONA LESIONADA POR COLISION ENTRE AUTOMOVIL Y VEHICULO DE MOTOR DE TRANSPORTE PESADO (TRANSITO)</t>
  </si>
  <si>
    <t>V875</t>
  </si>
  <si>
    <t>PERSONA LESIONADA POR COLISION ENTRE VEHICULO DE TRANSPORTE PESADO Y AUTOBUS (TRANSITO)</t>
  </si>
  <si>
    <t>V876</t>
  </si>
  <si>
    <t>PERSONA LESIONADA POR COLISION ENTRE TREN O VEHICULO DE RIELES Y AUTOMOVIL (TRANSITO)</t>
  </si>
  <si>
    <t>V877</t>
  </si>
  <si>
    <t>PERSONA LESIONADA POR COLISION ENTRE OTROS VEHICULOS  DE MOTOR ESPECIFICADOS (TRANSITO)</t>
  </si>
  <si>
    <t>V878</t>
  </si>
  <si>
    <t>PERSONA LESIONADA EN OTROS ACCIDENTES ESPECIFICADOS DE TRANSPORTE DE VEHICULO DE MOTOR SIN COLISION (TRANSITO)</t>
  </si>
  <si>
    <t>V879</t>
  </si>
  <si>
    <t>PERSONA LESIONADA EN OTROS ACCIDENTES ESPECIFICADOS DE TRANSPORTE DE VEHICULO SIN MOTOR (CON COLISION) (SIN COLISION) (TRANSITO)</t>
  </si>
  <si>
    <t>V880</t>
  </si>
  <si>
    <t>PERSONA LESIONADA POR COLISION ENTRE AUTOMOVIL Y VEHICULO DE MOTOR DE DOS O TRES RUEDAS, NO DE TRANSITO</t>
  </si>
  <si>
    <t>V881</t>
  </si>
  <si>
    <t>PERSONA LESIONADA POR COLISION ENTRE OTROS VEHICULOS DE MOTOR Y VEHICULO DE MOTOR DE DOS O TRES RUEDAS, NO DE TRANSITO</t>
  </si>
  <si>
    <t>V882</t>
  </si>
  <si>
    <t>PERSONA LESIONADA POR COLISION ENTRE AUTOMOVIL Y CAMIONETA O FURGONETA, NO DE TRANSITO</t>
  </si>
  <si>
    <t>V883</t>
  </si>
  <si>
    <t>PERSONA LESIONADA POR COLISION ENTRE AUTOMOVIL Y AUTOBUS, NO DE TRANSITO</t>
  </si>
  <si>
    <t>V884</t>
  </si>
  <si>
    <t>PERSONA LESIONADA POR COLISION ENTRE AUTOMOVIL Y VEHICULO DE TRANSPORTE PESADO, NO DE TRANSITO</t>
  </si>
  <si>
    <t>V885</t>
  </si>
  <si>
    <t>PERSONA LESIONADA POR COLISION ENTRE VEHICULO DE TRANSPORTE PESADO Y AUTOBUS, NO DE TRANSITO</t>
  </si>
  <si>
    <t>V886</t>
  </si>
  <si>
    <t>PERSONA LESIONADA POR COLISION ENTRE TREN O VEHICULO DE RIELES O AUTOMOVIL, NO DE TRANSITO</t>
  </si>
  <si>
    <t>V887</t>
  </si>
  <si>
    <t>PERSONA LESIONADA POR COLISION ENTRE OTROS VEHICULOS  DE MOTOR ESPECIFICADOS, NO DE  TRANSITO</t>
  </si>
  <si>
    <t>V888</t>
  </si>
  <si>
    <t>PERSONA LESIONADA  EN OTROS ACCIDENTES ESPECIFICADOS DE TRANSPORTE DE VEHICULO DE MOTOR SIN COLISION, NO DE TRANSITO</t>
  </si>
  <si>
    <t>V889</t>
  </si>
  <si>
    <t>PERSONA LESIONADA EN OTROS ACCIDENTES ESPECIFICADOS DE TRANSPORTE DE VEHICULO SIN MOTOR (CON COLISION) (SIN COLISION),  NO DE TRANSITO</t>
  </si>
  <si>
    <t>V890</t>
  </si>
  <si>
    <t>PERSONA LESIONADA EN ACCIDENTE NO DE TRANSITO, DE VEHICULO DE MOTOR NO ESPECIFICADO</t>
  </si>
  <si>
    <t>V891</t>
  </si>
  <si>
    <t>PERSONA LESIONADA EN ACCIDENTE NO DE TRANSITO, DE VEHICULO SIN MOTOR NO ESPECIFICADO</t>
  </si>
  <si>
    <t>V892</t>
  </si>
  <si>
    <t>PERSONA LESIONADA EN ACCIDENTE  DE TRANSITO, DE VEHICULO DE MOTOR NO ESPECIFICADO</t>
  </si>
  <si>
    <t>V893</t>
  </si>
  <si>
    <t>PERSONA LESIONADA EN ACCIDENTE DE TRANSITO, DE VEHICULO SIN MOTOR NO ESPECIFICADO</t>
  </si>
  <si>
    <t>V899</t>
  </si>
  <si>
    <t>PERSONA LESIONADA EN ACCIDENTE DE VEHICULO NO ESPECIFICADO</t>
  </si>
  <si>
    <t>V900</t>
  </si>
  <si>
    <t>ACCIDENTE DE EMBARCACION QUE CAUSA AHOGAMIENTO Y SUMERSION: BARCO MERCANTE</t>
  </si>
  <si>
    <t>V901</t>
  </si>
  <si>
    <t>ACCIDENTE DE EMBARCACION QUE CAUSA AHOGAMIENTO Y SUMERSION: BARCO DE PASAJEROS</t>
  </si>
  <si>
    <t>V902</t>
  </si>
  <si>
    <t>ACCIDENTE DE EMBARCACION QUE CAUSA AHOGAMIENTO Y SUMERSION: BOTE DE PESCA</t>
  </si>
  <si>
    <t>V903</t>
  </si>
  <si>
    <t>ACCIDENTE DE EMBARCACION QUE CAUSA AHOGAMIENTO Y SUMERSION: OTRO VEHICULO ACUATICO CON MOTOR</t>
  </si>
  <si>
    <t>V904</t>
  </si>
  <si>
    <t>ACCIDENTE DE EMBARCACION QUE CAUSA AHOGAMIENTO Y SUMERSION: VELERO</t>
  </si>
  <si>
    <t>V905</t>
  </si>
  <si>
    <t>ACCIDENTE DE EMBARCACION QUE CAUSA AHOGAMIENTO Y SUMERSION: CANOA O KAYAK</t>
  </si>
  <si>
    <t>V906</t>
  </si>
  <si>
    <t>ACCIDENTE DE EMBARCACION QUE CAUSA AHOGAMIENTO Y SUMERSION: BALSA INFLABLE (SIN MOTOR)</t>
  </si>
  <si>
    <t>V907</t>
  </si>
  <si>
    <t>ACCIDENTE DE EMBARCACION QUE CAUSA AHOGAMIENTO Y SUMERSION: ESQUI ACUATICO</t>
  </si>
  <si>
    <t>V908</t>
  </si>
  <si>
    <t>ACCIDENTE DE EMBARCACION QUE CAUSA AHOGAMIENTO Y SUMERSION: OTRO VEHICULO ACUATICO SIN MOTOR</t>
  </si>
  <si>
    <t>V909</t>
  </si>
  <si>
    <t>ACCIDENTE DE EMBARCACION QUE CAUSA AHOGAMIENTO Y SUMERSION: VEHICULO ACUATICO NO ESPECIFICADO</t>
  </si>
  <si>
    <t>V910</t>
  </si>
  <si>
    <t>ACCIDENTE DE EMBARCACION QUE CAUSA OTROS TIPOS DE TRAUMATISMO: BARCO MERCANTE</t>
  </si>
  <si>
    <t>V911</t>
  </si>
  <si>
    <t>ACCIDENTE DE EMBARCACION QUE CAUSA OTROS TIPOS DE TRAUMATISMO: BARCO DE PASAJEROS</t>
  </si>
  <si>
    <t>V912</t>
  </si>
  <si>
    <t>ACCIDENTE DE EMBARCACION QUE CAUSA OTROS TIPOS DE TRAUMATISMO: BOTE DE PESCA</t>
  </si>
  <si>
    <t>V913</t>
  </si>
  <si>
    <t>ACCIDENTE DE EMBARCACION QUE CAUSA OTROS TIPOS DE TRAUMATISMO: OTRO VEHICULO ACUATICO CON MOTOR</t>
  </si>
  <si>
    <t>V914</t>
  </si>
  <si>
    <t>ACCIDENTE DE EMBARCACION QUE CAUSA OTROS TIPOS DE TRAUMATISMO: VELERO</t>
  </si>
  <si>
    <t>V915</t>
  </si>
  <si>
    <t>ACCIDENTE DE EMBARCACION QUE CAUSA OTROS TIPOS DE TRAUMATISMO: CANOA O KAYAK</t>
  </si>
  <si>
    <t>V916</t>
  </si>
  <si>
    <t>ACCIDENTE DE EMBARCACION QUE CAUSA OTROS TIPOS DE TRAUMATISMO: BALSA INFLABLE (SIN MOTOR)</t>
  </si>
  <si>
    <t>V917</t>
  </si>
  <si>
    <t>ACCIDENTE DE EMBARCACION QUE CAUSA OTROS TIPOS DE TRAUMATISMO: ESQUI ACUATICO</t>
  </si>
  <si>
    <t>V918</t>
  </si>
  <si>
    <t>ACCIDENTE DE EMBARCACION QUE CAUSA OTROS TIPOS DE TRAUMATISMO: OTRO VEHICULO ACUATICO SIN MOTOR</t>
  </si>
  <si>
    <t>V919</t>
  </si>
  <si>
    <t>ACCIDENTE DE EMBARCACION QUE CAUSA OTROS TIPOS DE TRAUMATISMO: VEHICULO ACUATICO NO ESPECIFICADO</t>
  </si>
  <si>
    <t>V920</t>
  </si>
  <si>
    <t>AHOGAMIENTO Y SUMERSION RELACIONADOS CON TRANSPORTE POR AGUA, SIN ACCIDENTE A LA EMBARCACION: BARCO MERCANTE</t>
  </si>
  <si>
    <t>V921</t>
  </si>
  <si>
    <t>AHOGAMIENTO Y SUMERSION RELACIONADOS CON TRANSPORTE POR AGUA, SIN ACCIDENTE A LA EMBARCACION: BARCO DE PASAJEROS</t>
  </si>
  <si>
    <t>V922</t>
  </si>
  <si>
    <t>AHOGAMIENTO Y SUMERSION RELACIONADOS CON TRANSPORTE POR AGUA, SIN ACCIDENTE A LA EMBARCACION: BOTE DE PESCA</t>
  </si>
  <si>
    <t>V923</t>
  </si>
  <si>
    <t>AHOGAMIENTO Y SUMERSION RELACIONADOS CON TRANSPORTE POR AGUA, SIN ACCIDENTE A LA EMBARCACION: OTRO VEHICULO ACUATICO CON MOTOR</t>
  </si>
  <si>
    <t>V924</t>
  </si>
  <si>
    <t>AHOGAMIENTO Y SUMERSION RELACIONADOS CON TRANSPORTE POR AGUA, SIN ACCIDENTE A LA EMBARCACION: VELERO</t>
  </si>
  <si>
    <t>V925</t>
  </si>
  <si>
    <t>AHOGAMIENTO Y SUMERSION RELACIONADOS CON TRANSPORTE POR AGUA, SIN ACCIDENTE A LA EMBARCACION: CANOA O KAYAK</t>
  </si>
  <si>
    <t>V926</t>
  </si>
  <si>
    <t>AHOGAMIENTO Y SUMERSION RELACIONADOS CON TRANSPORTE POR AGUA, SIN ACCIDENTE A LA EMBARCACION: BALSA INFLABLE (SIN MOTOR)</t>
  </si>
  <si>
    <t>V927</t>
  </si>
  <si>
    <t>AHOGAMIENTO Y SUMERSION RELACIONADOS CON TRANSPORTE POR AGUA, SIN ACCIDENTE A LA EMBARCACION: ESQUI ACUATICO</t>
  </si>
  <si>
    <t>V928</t>
  </si>
  <si>
    <t>AHOGAMIENTO Y SUMERSION RELACIONADOS CON TRANSPORTE POR AGUA, SIN ACCIDENTE A LA EMBARCACION: OTRO VEHICULO ACUATICO SIN MOTOR</t>
  </si>
  <si>
    <t>V929</t>
  </si>
  <si>
    <t>AHOGAMIENTO Y SUMERSION RELACIONADOS CON TRANSPORTE POR AGUA, SIN ACCIDENTE A LA EMBARCACION: VEHICULO ACUATICO NO ESPECIFICADO</t>
  </si>
  <si>
    <t>V930</t>
  </si>
  <si>
    <t>ACCIDENTE EN UNA EMBARCACION, SIN ACCIDENTE A  LA EMBARCACION, QUE NO CAUSA AHOGAMIENTO O SUMERSION: BARCO MERCANTE</t>
  </si>
  <si>
    <t>V931</t>
  </si>
  <si>
    <t>ACCIDENTE EN UNA EMBARCACION, SIN ACCIDENTE A  LA EMBARCACION, QUE NO CAUSA AHOGAMIENTO O SUMERSION: BARCO DE PASAJEROS</t>
  </si>
  <si>
    <t>V932</t>
  </si>
  <si>
    <t>ACCIDENTE EN UNA EMBARCACION, SIN ACCIDENTE A  LA EMBARCACION, QUE NO CAUSA AHOGAMIENTO O SUMERSION: BOTE DE PESCA</t>
  </si>
  <si>
    <t>V933</t>
  </si>
  <si>
    <t>ACCIDENTE EN UNA EMBARCACION, SIN ACCIDENTE A  LA EMBARCACION, QUE NO CAUSA AHOGAMIENTO O SUMERSION: OTRO VEHICULO ACUATICO CON MOTOR</t>
  </si>
  <si>
    <t>V934</t>
  </si>
  <si>
    <t>ACCIDENTE EN UNA EMBARCACION, SIN ACCIDENTE A  LA EMBARCACION, QUE NO CAUSA AHOGAMIENTO O SUMERSION: VELERO</t>
  </si>
  <si>
    <t>V935</t>
  </si>
  <si>
    <t>ACCIDENTE EN UNA EMBARCACION, SIN ACCIDENTE A  LA EMBARCACION, QUE NO CAUSA AHOGAMIENTO O SUMERSION: CANOA O KAYAK</t>
  </si>
  <si>
    <t>V936</t>
  </si>
  <si>
    <t>ACCIDENTE EN UNA EMBARCACION, SIN ACCIDENTE A  LA EMBARCACION, QUE NO CAUSA AHOGAMIENTO O SUMERSION: BALSA INFLABLE (SIN MOTOR)</t>
  </si>
  <si>
    <t>V937</t>
  </si>
  <si>
    <t>ACCIDENTE EN UNA EMBARCACION, SIN ACCIDENTE A  LA EMBARCACION, QUE NO CAUSA AHOGAMIENTO O SUMERSION: ESQUI ACUATICO</t>
  </si>
  <si>
    <t>V938</t>
  </si>
  <si>
    <t>ACCIDENTE EN UNA EMBARCACION, SIN ACCIDENTE A  LA EMBARCACION, QUE NO CAUSA AHOGAMIENTO O SUMERSION: OTRO VEHICULO ACUATICO SIN MOTOR</t>
  </si>
  <si>
    <t>V939</t>
  </si>
  <si>
    <t>ACCIDENTE EN UNA EMBARCACION, SIN ACCIDENTE A  LA EMBARCACION, QUE NO CAUSA AHOGAMIENTO O SUMERSION:  VEHICULO ACUATICO NO ESPECIFICADO</t>
  </si>
  <si>
    <t>V940</t>
  </si>
  <si>
    <t>OTROS ACCIDENTES DE TRANSPORTE POR AGUA, Y LOS NO ESPECIFICADOS: BARCO MERCANTE</t>
  </si>
  <si>
    <t>V941</t>
  </si>
  <si>
    <t>OTROS ACCIDENTES DE TRANSPORTE POR AGUA, Y LOS NO ESPECIFICADOS: BARCO DE PASAJEROS</t>
  </si>
  <si>
    <t>V942</t>
  </si>
  <si>
    <t>OTROS ACCIDENTES DE TRANSPORTE POR AGUA, Y LOS NO ESPECIFICADOS: BOTE DE PESCA</t>
  </si>
  <si>
    <t>V943</t>
  </si>
  <si>
    <t>OTROS ACCIDENTES DE TRANSPORTE POR AGUA, Y LOS NO ESPECIFICADOS: OTRO VEHICULO ACUATICO CON MOTOR</t>
  </si>
  <si>
    <t>V944</t>
  </si>
  <si>
    <t>OTROS ACCIDENTES DE TRANSPORTE POR AGUA, Y LOS NO ESPECIFICADOS: VELERO</t>
  </si>
  <si>
    <t>V945</t>
  </si>
  <si>
    <t>OTROS ACCIDENTES DE TRANSPORTE POR AGUA, Y LOS NO ESPECIFICADOS: CANOA O KAYAK</t>
  </si>
  <si>
    <t>V946</t>
  </si>
  <si>
    <t>OTROS ACCIDENTES DE TRANSPORTE POR AGUA, Y LOS NO ESPECIFICADOS: BALSA INFLABLE (SIN MOTOR)</t>
  </si>
  <si>
    <t>V947</t>
  </si>
  <si>
    <t>OTROS ACCIDENTES DE TRANSPORTE POR AGUA, Y LOS NO ESPECIFICADOS: ESQUI ACUATICO</t>
  </si>
  <si>
    <t>V948</t>
  </si>
  <si>
    <t>OTROS ACCIDENTES DE TRANSPORTE POR AGUA, Y LOS NO ESPECIFICADOS. OTRO VEHICULO ACUATICO SIN MOTOR</t>
  </si>
  <si>
    <t>V949</t>
  </si>
  <si>
    <t>OTROS ACCIDENTES DE TRANSPORTE POR AGUA, Y LOS NO ESPECIFICADOS:  VEHICULO ACUATICO NO ESPECIFICADO</t>
  </si>
  <si>
    <t>V950</t>
  </si>
  <si>
    <t>ACCIDENTE DE HELICOPTERO CON OCUPANTE LESIONADO</t>
  </si>
  <si>
    <t>V951</t>
  </si>
  <si>
    <t>ACCIDENTE DE PLANEADOR ULTRA LIVIANO, MICRO LIVIANO O MOTORIZADO, CON OCUPANTE LESIONADO</t>
  </si>
  <si>
    <t>V952</t>
  </si>
  <si>
    <t>ACCIDENTE DE OTROS VEHICULOS AEREOS DE ALAS FIJAS, PRIVADOS, CON OCUPANTE LESIONADO</t>
  </si>
  <si>
    <t>V953</t>
  </si>
  <si>
    <t>ACCIDENTE DE VEHICULO AEREO DE ALAS FIJAS, COMERCIAL, CON OCUPANTE LESIONADO</t>
  </si>
  <si>
    <t>V954</t>
  </si>
  <si>
    <t>ACCIDENTE DE NAVE ESPACIAL, CON OCUPANTE LESIONADO</t>
  </si>
  <si>
    <t>V958</t>
  </si>
  <si>
    <t>ACCIDENTE DE OTRAS AERONAVES, CON OCUPANTE LESIONADO</t>
  </si>
  <si>
    <t>V959</t>
  </si>
  <si>
    <t>ACCIDENTE DE AERONAVE NO ESPECIFICADA, CON OCUPANTE LESIONADO</t>
  </si>
  <si>
    <t>V960</t>
  </si>
  <si>
    <t>ACCIDENTE DE GLOBO AEROSTATICO, CON OCUPANTE LESIONADO</t>
  </si>
  <si>
    <t>V961</t>
  </si>
  <si>
    <t>ACCIDENTE DE ALA DELTA, CON OCUPANTE LESIONADO</t>
  </si>
  <si>
    <t>V962</t>
  </si>
  <si>
    <t>ACCIDENTE DE PLANEADOR (SIN MOTOR), CON OCUPANTE LESIONADO</t>
  </si>
  <si>
    <t>V968</t>
  </si>
  <si>
    <t>ACCIDENTE DE OTRAS AERONAVES SIN MOTOR, CON OCUPANTE LESIONADO</t>
  </si>
  <si>
    <t>V969</t>
  </si>
  <si>
    <t>ACCIDENTE DE AERONAVE SIN MOTOR NO ESPECIFICADA, CON OCUPANTE LESIONADO</t>
  </si>
  <si>
    <t>V970</t>
  </si>
  <si>
    <t>OCUPANTE DE AERONAVE LESIONADO EN OTROS ACCIDENTES ESPECIFICADOS DE TRANSPORTE AEREO</t>
  </si>
  <si>
    <t>V971</t>
  </si>
  <si>
    <t>PERSONA LESIONADA AL SUBIR O BAJAR DE UNA AERONAVE</t>
  </si>
  <si>
    <t>V972</t>
  </si>
  <si>
    <t>PARACAIDISTA LESIONADO EN ACCIDENTE DE TRANSPORTE AEREO</t>
  </si>
  <si>
    <t>V973</t>
  </si>
  <si>
    <t>PERSONA EN TIERRA LESIONADA POR ACCIDENTE DE TRANSPORTE AEREO</t>
  </si>
  <si>
    <t>V978</t>
  </si>
  <si>
    <t>OTROS ACCIDENTES DE TRANSPORTE AEREO, NO CLASIFICADOS EN OTRA PARTE</t>
  </si>
  <si>
    <t>V98</t>
  </si>
  <si>
    <t>OTROS ACCIDENTES DE TRANSPORTE ESPECIFICADOS</t>
  </si>
  <si>
    <t>V99</t>
  </si>
  <si>
    <t>ACCIDENTE DE TRANSPORTE NO ESPECIFICADO</t>
  </si>
  <si>
    <t>W000</t>
  </si>
  <si>
    <t>CAIDA EN EL MISMO NIVEL POR HIELO O NIEVE: VIVIENDA</t>
  </si>
  <si>
    <t>W001</t>
  </si>
  <si>
    <t>CAIDA EN EL MISMO NIVEL POR HIELO O NIEVE: INSTITUCION RESIDENCIAL</t>
  </si>
  <si>
    <t>W002</t>
  </si>
  <si>
    <t>CAIDA EN EL MISMO NIVEL POR HIELO O NIEVE: ESCUELAS, OTRAS INSTITUCIONES Y AREAS ADMINISTRATIVAS PUBLICAS</t>
  </si>
  <si>
    <t>W003</t>
  </si>
  <si>
    <t>CAIDA EN EL MISMO NIVEL POR HIELO O NIEVE: AREAS DE DEPORTE Y ATLETISMO</t>
  </si>
  <si>
    <t>W004</t>
  </si>
  <si>
    <t>CAIDA EN EL MISMO NIVEL POR HIELO O NIEVE: CALLES Y CARRETERAS</t>
  </si>
  <si>
    <t>W005</t>
  </si>
  <si>
    <t>CAIDA EN EL MISMO NIVEL POR HIELO O NIEVE: COMERCIO Y AREA DE SERVICIOS</t>
  </si>
  <si>
    <t>W006</t>
  </si>
  <si>
    <t>CAIDA EN EL MISMO NIVEL POR HIELO O NIEVE: AREA INDUSTRIAL Y DE LA CONSTRUCCION</t>
  </si>
  <si>
    <t>W007</t>
  </si>
  <si>
    <t>CAIDA EN EL MISMO NIVEL POR HIELO O NIEVE: GRANJA</t>
  </si>
  <si>
    <t>W008</t>
  </si>
  <si>
    <t>CAIDA EN EL MISMO NIVEL POR HIELO O NIEVE: OTRO LUGAR ESPECIFICADO</t>
  </si>
  <si>
    <t>W009</t>
  </si>
  <si>
    <t>CAIDA EN EL MISMO NIVEL POR HIELO O NIEVE: LUGAR NO ESPECIFICADO</t>
  </si>
  <si>
    <t>W010</t>
  </si>
  <si>
    <t>CAIDA EN EL MISMO NIVEL POR DESLIZAMIENTO, TROPEZON Y TRASPIE: VIVIENDA</t>
  </si>
  <si>
    <t>W011</t>
  </si>
  <si>
    <t>CAIDA EN EL MISMO NIVEL POR DESLIZAMIENTO, TROPEZON Y TRASPIE: INSTITUCION RESIDENCIAL</t>
  </si>
  <si>
    <t>W012</t>
  </si>
  <si>
    <t>CAIDA EN EL MISMO NIVEL POR DESLIZAMIENTO, TROPEZON Y TRASPIE: ESCUELAS, OTRAS INSTITUCIONES Y AREAS ADMINISTRATIVAS PUBLICAS</t>
  </si>
  <si>
    <t>W013</t>
  </si>
  <si>
    <t>CAIDA EN EL MISMO NIVEL POR DESLIZAMIENTO, TROPEZON Y TRASPIE: AREAS DE DEPORTE Y ATLETISMO</t>
  </si>
  <si>
    <t>W014</t>
  </si>
  <si>
    <t>CAIDA EN EL MISMO NIVEL POR DESLIZAMIENTO, TROPEZON Y TRASPIE: CALLES Y CARRETERAS</t>
  </si>
  <si>
    <t>W015</t>
  </si>
  <si>
    <t>CAIDA EN EL MISMO NIVEL POR DESLIZAMIENTO, TROPEZON Y TRASPIE: COMERCIO Y AREA DE SERVICIOS</t>
  </si>
  <si>
    <t>W016</t>
  </si>
  <si>
    <t>CAIDA EN EL MISMO NIVEL POR DESLIZAMIENTO, TROPEZON Y TRASPIE: AREA INDUSTRIAL Y DE LA CONSTRUCCION</t>
  </si>
  <si>
    <t>W017</t>
  </si>
  <si>
    <t>CAIDA EN EL MISMO NIVEL POR DESLIZAMIENTO, TROPEZON Y TRASPIE: GRANJA</t>
  </si>
  <si>
    <t>W018</t>
  </si>
  <si>
    <t>CAIDA EN EL MISMO NIVEL POR DESLIZAMIENTO, TROPEZON Y TRASPIE: OTRO LUGAR ESPECIFICADO</t>
  </si>
  <si>
    <t>W019</t>
  </si>
  <si>
    <t>CAIDA EN EL MISMO NIVEL POR DESLIZAMIENTO, TROPEZON Y TRASPIE: LUGAR NO ESPECIFICADO</t>
  </si>
  <si>
    <t>W020</t>
  </si>
  <si>
    <t>CAIDA POR PATINES PARA HIELO, ESQUIS, PATINES DE RUEDAS O PATINETA: VIVIENDA</t>
  </si>
  <si>
    <t>W021</t>
  </si>
  <si>
    <t>CAIDA POR PATINES PARA HIELO, ESQUIS, PATINES DE RUEDAS O PATINETA: INSTITUCION RESIDENCIAL</t>
  </si>
  <si>
    <t>W022</t>
  </si>
  <si>
    <t>CAIDA POR PATINES PARA HIELO, ESQUIS, PATINES DE RUEDAS O PATINETA: ESCUELAS, OTRAS INSTITUCIONES Y AREAS ADMINISTRATIVAS PUBLICAS</t>
  </si>
  <si>
    <t>W023</t>
  </si>
  <si>
    <t>CAIDA POR PATINES PARA HIELO, ESQUIS, PATINES DE RUEDAS O PATINETA: AREAS DE DEPORTE Y ATLETISMO</t>
  </si>
  <si>
    <t>W024</t>
  </si>
  <si>
    <t>CAIDA POR PATINES PARA HIELO, ESQUIS, PATINES DE RUEDAS O PATINETA: CALLES Y CARRETERAS</t>
  </si>
  <si>
    <t>W025</t>
  </si>
  <si>
    <t>CAIDA POR PATINES PARA HIELO, ESQUIS, PATINES DE RUEDAS O PATINETA: COMERCIO Y AREA DE SERVICIOS</t>
  </si>
  <si>
    <t>W026</t>
  </si>
  <si>
    <t>CAIDA POR PATINES PARA HIELO, ESQUIS, PATINES DE RUEDAS O PATINETA: AREA INDUSTRIAL Y DE LA CONSTRUCCION</t>
  </si>
  <si>
    <t>W027</t>
  </si>
  <si>
    <t>CAIDA POR PATINES PARA HIELO, ESQUIS, PATINES DE RUEDAS O PATINETA: GRANJA</t>
  </si>
  <si>
    <t>W028</t>
  </si>
  <si>
    <t>CAIDA POR PATINES PARA HIELO, ESQUIS, PATINES DE RUEDAS O PATINETA: OTRO LUGAR ESPECIFICADO</t>
  </si>
  <si>
    <t>W029</t>
  </si>
  <si>
    <t>CAIDA POR PATINES PARA HIELO, ESQUIS, PATINES DE RUEDAS O PATINETA: LUGAR NO ESPECIFICADO</t>
  </si>
  <si>
    <t>W030</t>
  </si>
  <si>
    <t>OTRAS CAIDAS EN EL MISMO NIVEL POR COLISION CON O POR EMPUJON DE OTRA PERSONA: VIVIENDA</t>
  </si>
  <si>
    <t>W031</t>
  </si>
  <si>
    <t>OTRAS CAIDAS EN EL MISMO NIVEL POR COLISION CON O POR EMPUJON DE OTRA PERSONA: INSTITUCION RESIDENCIAL</t>
  </si>
  <si>
    <t>W032</t>
  </si>
  <si>
    <t>OTRAS CAIDAS EN EL MISMO NIVEL POR COLISION CON O POR EMPUJON DE OTRA PERSONA: ESCUELAS, OTRAS INSTITUCIONES Y AREAS ADMINISTRATIVAS PUBLICAS</t>
  </si>
  <si>
    <t>W033</t>
  </si>
  <si>
    <t>OTRAS CAIDAS EN EL MISMO NIVEL POR COLISION CON O POR EMPUJON DE OTRA PERSONA: AREAS DE DEPORTE Y ATLETISMO</t>
  </si>
  <si>
    <t>W034</t>
  </si>
  <si>
    <t>OTRAS CAIDAS EN EL MISMO NIVEL POR COLISION CON O POR EMPUJON DE OTRA PERSONA: CALLES Y CARRETERAS</t>
  </si>
  <si>
    <t>W035</t>
  </si>
  <si>
    <t>OTRAS CAIDAS EN EL MISMO NIVEL POR COLISION CON O POR EMPUJON DE OTRA PERSONA: COMERCIO Y AREA DE SERVICIOS</t>
  </si>
  <si>
    <t>W036</t>
  </si>
  <si>
    <t>OTRAS CAIDAS EN EL MISMO NIVEL POR COLISION CON O POR EMPUJON DE OTRA PERSONA: AREA INDUSTRIAL Y DE LA CONSTRUCCION</t>
  </si>
  <si>
    <t>W037</t>
  </si>
  <si>
    <t>OTRAS CAIDAS EN EL MISMO NIVEL POR COLISION CON O POR EMPUJON DE OTRA PERSONA: GRANJA</t>
  </si>
  <si>
    <t>W038</t>
  </si>
  <si>
    <t>OTRAS CAIDAS EN EL MISMO NIVEL POR COLISION CON O POR EMPUJON DE OTRA PERSONA: OTRO LUGAR ESPECIFICADO</t>
  </si>
  <si>
    <t>W039</t>
  </si>
  <si>
    <t>OTRAS CAIDAS EN EL MISMO NIVEL POR COLISION CON O POR EMPUJON DE OTRA PERSONA: LUGAR NO ESPECIFICADO</t>
  </si>
  <si>
    <t>W040</t>
  </si>
  <si>
    <t>CAIDA AL SER TRASLADADO O SOSTENIDO POR OTRAS PERSONAS: VIVIENDA</t>
  </si>
  <si>
    <t>W041</t>
  </si>
  <si>
    <t>CAIDA AL SER TRASLADADO O SOSTENIDO POR OTRAS PERSONAS:  INSTITUCION RESIDENCIAL</t>
  </si>
  <si>
    <t>W042</t>
  </si>
  <si>
    <t>CAIDA AL SER TRASLADADO O SOSTENIDO POR OTRAS PERSONAS:  ESCUELAS, OTRAS INSTITUCIONES Y AREAS ADMINISTRATIVAS PUBLICAS</t>
  </si>
  <si>
    <t>W043</t>
  </si>
  <si>
    <t>CAIDA AL SER TRASLADADO O SOSTENIDO POR OTRAS PERSONAS:  AREAS DE DEPORTE Y ATLETISMO</t>
  </si>
  <si>
    <t>W044</t>
  </si>
  <si>
    <t>CAIDA AL SER TRASLADADO O SOSTENIDO POR OTRAS PERSONAS:  CALLES Y CARRETERAS</t>
  </si>
  <si>
    <t>W045</t>
  </si>
  <si>
    <t>CAIDA AL SER TRASLADADO O SOSTENIDO POR OTRAS PERSONAS:  COMERCIO Y AREA DE SERVICIOS</t>
  </si>
  <si>
    <t>W046</t>
  </si>
  <si>
    <t>CAIDA AL SER TRASLADADO O SOSTENIDO POR OTRAS PERSONAS:  AREA INDUSTRIAL Y DE LA CONSTRUCCION</t>
  </si>
  <si>
    <t>W047</t>
  </si>
  <si>
    <t>CAIDA AL SER TRASLADADO O SOSTENIDO POR OTRAS PERSONAS:  GRANJA</t>
  </si>
  <si>
    <t>W048</t>
  </si>
  <si>
    <t>CAIDA AL SER TRASLADADO O SOSTENIDO POR OTRAS PERSONAS:  OTRO LUGAR ESPECIFICADO</t>
  </si>
  <si>
    <t>W049</t>
  </si>
  <si>
    <t>CAIDA AL SER TRASLADADO O SOSTENIDO POR OTRAS PERSONAS:  LUGAR NO ESPECIFICADO</t>
  </si>
  <si>
    <t>W050</t>
  </si>
  <si>
    <t>CAIDA QUE IMPLICA SILLA DE RUEDAS: VIVIENDA</t>
  </si>
  <si>
    <t>W051</t>
  </si>
  <si>
    <t>CAIDA QUE IMPLICA SILLA DE RUEDAS: INSTITUCION RESIDENCIAL</t>
  </si>
  <si>
    <t>W052</t>
  </si>
  <si>
    <t>CAIDA QUE IMPLICA SILLA DE RUEDAS: ESCUELAS, OTRAS INSTITUCIONES Y AREAS ADMINISTRATIVAS PUBLICAS</t>
  </si>
  <si>
    <t>W053</t>
  </si>
  <si>
    <t>CAIDA QUE IMPLICA SILLA DE RUEDAS: AREAS DE DEPORTE Y ATLETISMO</t>
  </si>
  <si>
    <t>W054</t>
  </si>
  <si>
    <t>CAIDA QUE IMPLICA SILLA DE RUEDAS: CALLES Y CARRETERAS</t>
  </si>
  <si>
    <t>W055</t>
  </si>
  <si>
    <t>CAIDA QUE IMPLICA SILLA DE RUEDAS: COMERCIO Y AREA DE SERVICIOS</t>
  </si>
  <si>
    <t>W056</t>
  </si>
  <si>
    <t>CAIDA QUE IMPLICA SILLA DE RUEDAS: AREA INDUSTRIAL Y DE LA CONSTRUCCION</t>
  </si>
  <si>
    <t>W057</t>
  </si>
  <si>
    <t>CAIDA QUE IMPLICA SILLA DE RUEDAS: GRANJA</t>
  </si>
  <si>
    <t>W058</t>
  </si>
  <si>
    <t>CAIDA QUE IMPLICA SILLA DE RUEDAS: OTRO LUGAR ESPECIFICADO</t>
  </si>
  <si>
    <t>W059</t>
  </si>
  <si>
    <t>CAIDA QUE IMPLICA SILLA DE RUEDAS: LUGAR NO ESPECIFICADO</t>
  </si>
  <si>
    <t>W060</t>
  </si>
  <si>
    <t>CAIDA QUE IMPLICA CAMA: VIVIENDA</t>
  </si>
  <si>
    <t>W061</t>
  </si>
  <si>
    <t>CAIDA QUE IMPLICA CAMA: INSTITUCION RESIDENCIAL</t>
  </si>
  <si>
    <t>W062</t>
  </si>
  <si>
    <t>CAIDA QUE IMPLICA CAMA: ESCUELAS, OTRAS INSTITUCIONES Y AREAS ADMINISTRATIVAS PUBLICAS</t>
  </si>
  <si>
    <t>W063</t>
  </si>
  <si>
    <t>CAIDA QUE IMPLICA CAMA: AREAS DE DEPORTE Y ATLETISMO</t>
  </si>
  <si>
    <t>W064</t>
  </si>
  <si>
    <t>CAIDA QUE IMPLICA CAMA: CALLES Y CARRETERAS</t>
  </si>
  <si>
    <t>W065</t>
  </si>
  <si>
    <t>CAIDA QUE IMPLICA CAMA: COMERCIO Y AREA DE SERVICIOS</t>
  </si>
  <si>
    <t>W066</t>
  </si>
  <si>
    <t>CAIDA QUE IMPLICA CAMA: AREA INDUSTRIAL Y DE LA CONSTRUCCION</t>
  </si>
  <si>
    <t>W067</t>
  </si>
  <si>
    <t>CAIDA QUE IMPLICA CAMA: GRANJA</t>
  </si>
  <si>
    <t>W068</t>
  </si>
  <si>
    <t>CAIDA QUE IMPLICA CAMA: OTRO LUGAR ESPECIFICADO</t>
  </si>
  <si>
    <t>W069</t>
  </si>
  <si>
    <t>CAIDA QUE IMPLICA CAMA: LUGAR NO ESPECIFICADO</t>
  </si>
  <si>
    <t>W070</t>
  </si>
  <si>
    <t>CAIDA QUE IMPLICA SILLA: VIVIENDA</t>
  </si>
  <si>
    <t>W071</t>
  </si>
  <si>
    <t>CAIDA QUE IMPLICA SILLA: INSTITUCION RESIDENCIAL</t>
  </si>
  <si>
    <t>W072</t>
  </si>
  <si>
    <t>CAIDA QUE IMPLICA SILLA: ESCUELAS, OTRAS INSTITUCIONES Y AREAS ADMINISTRATIVAS PUBLICAS</t>
  </si>
  <si>
    <t>W073</t>
  </si>
  <si>
    <t>CAIDA QUE IMPLICA SILLA: AREAS DE DEPORTE Y ATLETISMO</t>
  </si>
  <si>
    <t>W074</t>
  </si>
  <si>
    <t>CAIDA QUE IMPLICA SILLA: CALLES Y CARRETERAS</t>
  </si>
  <si>
    <t>W075</t>
  </si>
  <si>
    <t>CAIDA QUE IMPLICA SILLA: COMERCIO Y AREA DE SERVICIOS</t>
  </si>
  <si>
    <t>W076</t>
  </si>
  <si>
    <t>CAIDA QUE IMPLICA SILLA: AREA INDUSTRIAL Y DE LA CONSTRUCCION</t>
  </si>
  <si>
    <t>W077</t>
  </si>
  <si>
    <t>CAIDA QUE IMPLICA SILLA: GRANJA</t>
  </si>
  <si>
    <t>W078</t>
  </si>
  <si>
    <t>CAIDA QUE IMPLICA SILLA: OTRO LUGAR ESPECIFICADO</t>
  </si>
  <si>
    <t>W079</t>
  </si>
  <si>
    <t>CAIDA QUE IMPLICA SILLA: LUGAR NO ESPECIFICADO</t>
  </si>
  <si>
    <t>W080</t>
  </si>
  <si>
    <t>CAIDA QUE IMPLICA  OTRO MUEBLE: VIVIENDA</t>
  </si>
  <si>
    <t>W081</t>
  </si>
  <si>
    <t>CAIDA QUE IMPLICA  OTRO MUEBLE: INSTITUCION RESIDENCIAL</t>
  </si>
  <si>
    <t>W082</t>
  </si>
  <si>
    <t>CAIDA QUE IMPLICA  OTRO MUEBLE: ESCUELAS, OTRAS INSTITUCIONES Y AREAS ADMINISTRATIVAS PUBLICAS</t>
  </si>
  <si>
    <t>W083</t>
  </si>
  <si>
    <t>CAIDA QUE IMPLICA  OTRO MUEBLE: AREAS DE DEPORTE Y ATLETISMO</t>
  </si>
  <si>
    <t>W084</t>
  </si>
  <si>
    <t>CAIDA QUE IMPLICA  OTRO MUEBLE: CALLES Y CARRETERAS</t>
  </si>
  <si>
    <t>W085</t>
  </si>
  <si>
    <t>CAIDA QUE IMPLICA  OTRO MUEBLE: COMERCIO Y AREA DE SERVICIOS</t>
  </si>
  <si>
    <t>W086</t>
  </si>
  <si>
    <t>CAIDA QUE IMPLICA  OTRO MUEBLE: AREA INDUSTRIAL Y DE LA CONSTRUCCION</t>
  </si>
  <si>
    <t>W087</t>
  </si>
  <si>
    <t>CAIDA QUE IMPLICA  OTRO MUEBLE: GRANJA</t>
  </si>
  <si>
    <t>W088</t>
  </si>
  <si>
    <t>CAIDA QUE IMPLICA  OTRO MUEBLE: OTRO LUGAR ESPECIFICADO</t>
  </si>
  <si>
    <t>W089</t>
  </si>
  <si>
    <t>CAIDA QUE IMPLICA  OTRO MUEBLE: LUGAR NO ESPECIFICADO</t>
  </si>
  <si>
    <t>W090</t>
  </si>
  <si>
    <t>CAIDA QUE IMPLICA EQUIPOS PARA JUEGOS INFANTILES: VIVIENDA</t>
  </si>
  <si>
    <t>W091</t>
  </si>
  <si>
    <t>CAIDA QUE IMPLICA EQUIPOS PARA JUEGOS INFANTILES: INSTITUCION RESIDENCIAL</t>
  </si>
  <si>
    <t>W092</t>
  </si>
  <si>
    <t>CAIDA QUE IMPLICA EQUIPOS PARA JUEGOS INFANTILES: ESCUELAS, OTRAS INSTITUCIONES Y AREAS ADMINISTRATIVAS PUBLICAS</t>
  </si>
  <si>
    <t>W093</t>
  </si>
  <si>
    <t>CAIDA QUE IMPLICA EQUIPOS PARA JUEGOS INFANTILES: AREAS DE DEPORTE Y ATLETISMO</t>
  </si>
  <si>
    <t>W094</t>
  </si>
  <si>
    <t>CAIDA QUE IMPLICA EQUIPOS PARA JUEGOS INFANTILES: CALLES Y CARRETERAS</t>
  </si>
  <si>
    <t>W095</t>
  </si>
  <si>
    <t>CAIDA QUE IMPLICA EQUIPOS PARA JUEGOS INFANTILES: COMERCIO Y AREA DE SERVICIOS</t>
  </si>
  <si>
    <t>W096</t>
  </si>
  <si>
    <t>CAIDA QUE IMPLICA EQUIPOS PARA JUEGOS INFANTILES: AREA INDUSTRIAL Y DE LA CONSTRUCCION</t>
  </si>
  <si>
    <t>W097</t>
  </si>
  <si>
    <t>CAIDA QUE IMPLICA EQUIPOS PARA JUEGOS INFANTILES: GRANJA</t>
  </si>
  <si>
    <t>W098</t>
  </si>
  <si>
    <t>CAIDA QUE IMPLICA EQUIPOS PARA JUEGOS INFANTILES: OTRO LUGAR ESPECIFICADO</t>
  </si>
  <si>
    <t>W099</t>
  </si>
  <si>
    <t>CAIDA QUE IMPLICA EQUIPOS PARA JUEGOS INFANTILES: LUGAR NO ESPECIFICADO</t>
  </si>
  <si>
    <t>W100</t>
  </si>
  <si>
    <t>CAIDA EN O DESDE ESCALERA Y ESCALONES: VIVIENDA</t>
  </si>
  <si>
    <t>W101</t>
  </si>
  <si>
    <t>CAIDA EN O DESDE ESCALERA Y ESCALONES: INSTITUCION RESIDENCIAL</t>
  </si>
  <si>
    <t>W102</t>
  </si>
  <si>
    <t>CAIDA EN O DESDE ESCALERA Y ESCALONES: ESCUELAS, OTRAS INSTITUCIONES Y AREAS ADMINISTRATIVAS PUBLICAS</t>
  </si>
  <si>
    <t>W103</t>
  </si>
  <si>
    <t>CAIDA EN O DESDE ESCALERA Y ESCALONES: AREAS DE DEPORTE Y ATLETISMO</t>
  </si>
  <si>
    <t>W104</t>
  </si>
  <si>
    <t>CAIDA EN O DESDE ESCALERA Y ESCALONES: CALLES Y CARRETERAS</t>
  </si>
  <si>
    <t>W105</t>
  </si>
  <si>
    <t>CAIDA EN O DESDE ESCALERA Y ESCALONES: COMERCIO Y AREA DE SERVICIOS</t>
  </si>
  <si>
    <t>W106</t>
  </si>
  <si>
    <t>CAIDA EN O DESDE ESCALERA Y ESCALONES: AREA INDUSTRIAL Y DE LA CONSTRUCCION</t>
  </si>
  <si>
    <t>W107</t>
  </si>
  <si>
    <t>CAIDA EN O DESDE ESCALERA Y ESCALONES: GRANJA</t>
  </si>
  <si>
    <t>W108</t>
  </si>
  <si>
    <t>CAIDA EN O DESDE ESCALERA Y ESCALONES: OTRO LUGAR ESPECIFICADO</t>
  </si>
  <si>
    <t>W109</t>
  </si>
  <si>
    <t>CAIDA EN O DESDE ESCALERA Y ESCALONES: LUGAR NO ESPECIFICADO</t>
  </si>
  <si>
    <t>W110</t>
  </si>
  <si>
    <t>CAIDA EN O DESDE ESCALERAS MANUALES: VIVIENDA</t>
  </si>
  <si>
    <t>W111</t>
  </si>
  <si>
    <t>CAIDA EN O DESDE ESCALERAS MANUALES: INSTITUCION RESIDENCIAL</t>
  </si>
  <si>
    <t>W112</t>
  </si>
  <si>
    <t>CAIDA EN O DESDE ESCALERAS MANUALES: ESCUELAS, OTRAS INSTITUCIONES Y AREAS ADMINISTRATIVAS PUBLICAS</t>
  </si>
  <si>
    <t>W113</t>
  </si>
  <si>
    <t>CAIDA EN O DESDE ESCALERAS MANUALES: AREAS DE DEPORTE Y ATLETISMO</t>
  </si>
  <si>
    <t>W114</t>
  </si>
  <si>
    <t>CAIDA EN O DESDE ESCALERAS MANUALES: CALLES Y CARRETERAS</t>
  </si>
  <si>
    <t>W115</t>
  </si>
  <si>
    <t>CAIDA EN O DESDE ESCALERAS MANUALES: COMERCIO Y AREA DE SERVICIOS</t>
  </si>
  <si>
    <t>W116</t>
  </si>
  <si>
    <t>CAIDA EN O DESDE ESCALERAS MANUALES: AREA INDUSTRIAL Y DE LA CONSTRUCCION</t>
  </si>
  <si>
    <t>W117</t>
  </si>
  <si>
    <t>CAIDA EN O DESDE ESCALERAS MANUALES: GRANJA</t>
  </si>
  <si>
    <t>W118</t>
  </si>
  <si>
    <t>CAIDA EN O DESDE ESCALERAS MANUALES: OTRO LUGAR ESPECIFICADO</t>
  </si>
  <si>
    <t>W119</t>
  </si>
  <si>
    <t>CAIDA EN O DESDE ESCALERAS MANUALES: LUGAR NO ESPECIFICADO</t>
  </si>
  <si>
    <t>W120</t>
  </si>
  <si>
    <t>CAIDA EN O DESDE ANDAMIO: VIVIENDA</t>
  </si>
  <si>
    <t>W121</t>
  </si>
  <si>
    <t>CAIDA EN O DESDE ANDAMIO: INSTITUCION RESIDENCIAL</t>
  </si>
  <si>
    <t>W122</t>
  </si>
  <si>
    <t>CAIDA EN O DESDE ANDAMIO: ESCUELAS, OTRAS INSTITUCIONES Y AREAS ADMINISTRATIVAS PUBLICAS</t>
  </si>
  <si>
    <t>W123</t>
  </si>
  <si>
    <t>CAIDA EN O DESDE ANDAMIO: AREAS DE DEPORTE Y ATLETISMO</t>
  </si>
  <si>
    <t>W124</t>
  </si>
  <si>
    <t>CAIDA EN O DESDE ANDAMIO: CALLES Y CARRETERAS</t>
  </si>
  <si>
    <t>W125</t>
  </si>
  <si>
    <t>CAIDA EN O DESDE ANDAMIO: COMERCIO Y AREA DE SERVICIOS</t>
  </si>
  <si>
    <t>W126</t>
  </si>
  <si>
    <t>CAIDA EN O DESDE ANDAMIO: AREA INDUSTRIAL Y DE LA CONSTRUCCION</t>
  </si>
  <si>
    <t>W127</t>
  </si>
  <si>
    <t>CAIDA EN O DESDE ANDAMIO: GRANJA</t>
  </si>
  <si>
    <t>W128</t>
  </si>
  <si>
    <t>CAIDA EN O DESDE ANDAMIO: OTRO LUGAR ESPECIFICADO</t>
  </si>
  <si>
    <t>W129</t>
  </si>
  <si>
    <t>CAIDA EN O DESDE ANDAMIO: LUGAR NO ESPECIFICADO</t>
  </si>
  <si>
    <t>W130</t>
  </si>
  <si>
    <t>CAIDA DESDE, FUERA O A TRAVÉS DE UN EDIFICIO U OTRA CONSTRUCCION: VIVIENDA</t>
  </si>
  <si>
    <t>W131</t>
  </si>
  <si>
    <t>CAIDA DESDE, FUERA O A TRAVÉS DE UN EDIFICIO U OTRA CONSTRUCCION: INSTITUCION RESIDENCIAL</t>
  </si>
  <si>
    <t>W132</t>
  </si>
  <si>
    <t>CAIDA DESDE, FUERA O A TRAVÉS DE UN EDIFICIO U OTRA CONSTRUCCION: ESCUELAS, OTRAS INSTITUCIONES Y AREAS ADMINISTRATIVAS PUBLICAS</t>
  </si>
  <si>
    <t>W133</t>
  </si>
  <si>
    <t>CAIDA DESDE, FUERA O A TRAVÉS DE UN EDIFICIO U OTRA CONSTRUCCION: AREAS DE DEPORTE Y ATLETISMO</t>
  </si>
  <si>
    <t>W134</t>
  </si>
  <si>
    <t>CAIDA DESDE, FUERA O A TRAVÉS DE UN EDIFICIO U OTRA CONSTRUCCION: CALLES Y CARRETERAS</t>
  </si>
  <si>
    <t>W135</t>
  </si>
  <si>
    <t>CAIDA DESDE, FUERA O A TRAVÉS DE UN EDIFICIO U OTRA CONSTRUCCION: COMERCIO Y AREA DE SERVICIOS</t>
  </si>
  <si>
    <t>W136</t>
  </si>
  <si>
    <t>CAIDA DESDE, FUERA O A TRAVÉS DE UN EDIFICIO U OTRA CONSTRUCCION: AREA INDUSTRIAL Y DE LA CONSTRUCCION</t>
  </si>
  <si>
    <t>W137</t>
  </si>
  <si>
    <t>CAIDA DESDE, FUERA O A TRAVÉS DE UN EDIFICIO U OTRA CONSTRUCCION: GRANJA</t>
  </si>
  <si>
    <t>W138</t>
  </si>
  <si>
    <t>CAIDA DESDE, FUERA O A TRAVÉS DE UN EDIFICIO U OTRA CONSTRUCCION: OTRO LUGAR ESPECIFICADO</t>
  </si>
  <si>
    <t>W139</t>
  </si>
  <si>
    <t>CAIDA DESDE, FUERA O A TRAVÉS DE UN EDIFICIO U OTRA CONSTRUCCION: LUGAR NO ESPECIFICADO</t>
  </si>
  <si>
    <t>W140</t>
  </si>
  <si>
    <t>CAIDA DESDE UN ARBOL: VIVIENDA</t>
  </si>
  <si>
    <t>W141</t>
  </si>
  <si>
    <t>CAIDA DESDE UN ARBOL: INSTITUCION RESIDENCIAL</t>
  </si>
  <si>
    <t>W142</t>
  </si>
  <si>
    <t>CAIDA DESDE UN ARBOL: ESCUELAS, OTRAS INSTITUCIONES Y AREAS ADMINISTRATIVAS PUBLICAS</t>
  </si>
  <si>
    <t>W143</t>
  </si>
  <si>
    <t>CAIDA DESDE UN ARBOL: AREAS DE DEPORTE Y ATLETISMO</t>
  </si>
  <si>
    <t>W144</t>
  </si>
  <si>
    <t>CAIDA DESDE UN ARBOL: CALLES Y CARRETERAS</t>
  </si>
  <si>
    <t>W145</t>
  </si>
  <si>
    <t>CAIDA DESDE UN ARBOL: COMERCIO Y AREA DE SERVICIOS</t>
  </si>
  <si>
    <t>W146</t>
  </si>
  <si>
    <t>CAIDA DESDE UN ARBOL: AREA INDUSTRIAL Y DE LA CONSTRUCCION</t>
  </si>
  <si>
    <t>W147</t>
  </si>
  <si>
    <t>CAIDA DESDE UN ARBOL: GRANJA</t>
  </si>
  <si>
    <t>W148</t>
  </si>
  <si>
    <t>CAIDA DESDE UN ARBOL: OTRO LUGAR ESPECIFICADO</t>
  </si>
  <si>
    <t>W149</t>
  </si>
  <si>
    <t>CAIDA DESDE UN ARBOL: LUGAR NO ESPECIFICADO</t>
  </si>
  <si>
    <t>W150</t>
  </si>
  <si>
    <t>CAIDA DESDE PEÑASCO: VIVIENDA</t>
  </si>
  <si>
    <t>W151</t>
  </si>
  <si>
    <t>CAIDA DESDE PEÑASCO: INSTITUCION RESIDENCIAL</t>
  </si>
  <si>
    <t>W152</t>
  </si>
  <si>
    <t>CAIDA DESDE PEÑASCO: ESCUELAS, OTRAS INSTITUCIONES Y AREAS ADMINISTRATIVAS PUBLICAS</t>
  </si>
  <si>
    <t>W153</t>
  </si>
  <si>
    <t>CAIDA DESDE PEÑASCO: AREAS DE DEPORTE Y ATLETISMO</t>
  </si>
  <si>
    <t>W154</t>
  </si>
  <si>
    <t>CAIDA DESDE PEÑASCO: CALLES Y CARRETERAS</t>
  </si>
  <si>
    <t>W155</t>
  </si>
  <si>
    <t>CAIDA DESDE PEÑASCO: COMERCIO Y AREA DE SERVICIOS</t>
  </si>
  <si>
    <t>W156</t>
  </si>
  <si>
    <t>CAIDA DESDE PEÑASCO: AREA INDUSTRIAL Y DE LA CONSTRUCCION</t>
  </si>
  <si>
    <t>W157</t>
  </si>
  <si>
    <t>CAIDA DESDE PEÑASCO: GRANJA</t>
  </si>
  <si>
    <t>W158</t>
  </si>
  <si>
    <t>CAIDA DESDE PEÑASCO: OTRO LUGAR ESPECIFICADO</t>
  </si>
  <si>
    <t>W159</t>
  </si>
  <si>
    <t>CAIDA DESDE PEÑASCO: LUGAR NO ESPECIFICADO</t>
  </si>
  <si>
    <t>W160</t>
  </si>
  <si>
    <t>SALTO O ZAMBULLIDA DENTRO DEL AGUA QUE CAUSA OTRO TRAUMATISMO SIN SUMERSION O AHOGAMIENTO: VIVIENDA</t>
  </si>
  <si>
    <t>W161</t>
  </si>
  <si>
    <t>SALTO O ZAMBULLIDA DENTRO DEL AGUA QUE CAUSA OTRO TRAUMATISMO SIN SUMERSION O AHOGAMIENTO: INSTITUCION RESIDENCIAL</t>
  </si>
  <si>
    <t>W162</t>
  </si>
  <si>
    <t>SALTO O ZAMBULLIDA DENTRO DEL AGUA QUE CAUSA OTRO TRAUMATISMO SIN SUMERSION O AHOGAMIENTO: ESCUELAS, OTRAS INSTITUCIONES Y AREAS ADMINISTRATIVAS PUBLICAS</t>
  </si>
  <si>
    <t>W163</t>
  </si>
  <si>
    <t>SALTO O ZAMBULLIDA DENTRO DEL AGUA QUE CAUSA OTRO TRAUMATISMO SIN SUMERSION O AHOGAMIENTO: AREAS DE DEPORTE Y ATLETISMO</t>
  </si>
  <si>
    <t>W164</t>
  </si>
  <si>
    <t>SALTO O ZAMBULLIDA DENTRO DEL AGUA QUE CAUSA OTRO TRAUMATISMO SIN SUMERSION O AHOGAMIENTO: CALLES Y CARRETERAS</t>
  </si>
  <si>
    <t>W165</t>
  </si>
  <si>
    <t>SALTO O ZAMBULLIDA DENTRO DEL AGUA QUE CAUSA OTRO TRAUMATISMO SIN SUMERSION O AHOGAMIENTO: COMERCIO Y AREA DE SERVICIOS</t>
  </si>
  <si>
    <t>W166</t>
  </si>
  <si>
    <t>SALTO O ZAMBULLIDA DENTRO DEL AGUA QUE CAUSA OTRO TRAUMATISMO SIN SUMERSION O AHOGAMIENTO: AREA INDUSTRIAL Y DE LA CONSTRUCCION</t>
  </si>
  <si>
    <t>W167</t>
  </si>
  <si>
    <t>SALTO O ZAMBULLIDA DENTRO DEL AGUA QUE CAUSA OTRO TRAUMATISMO SIN SUMERSION O AHOGAMIENTO: GRANJA</t>
  </si>
  <si>
    <t>W168</t>
  </si>
  <si>
    <t>SALTO O ZAMBULLIDA DENTRO DEL AGUA QUE CAUSA OTRO TRAUMATISMO SIN SUMERSION O AHOGAMIENTO: OTRO LUGAR ESPECIFICADO</t>
  </si>
  <si>
    <t>W169</t>
  </si>
  <si>
    <t>SALTO O ZAMBULLIDA DENTRO DEL AGUA QUE CAUSA OTRO TRAUMATISMO SIN SUMERSION O AHOGAMIENTO: LUGAR NO ESPECIFICADO</t>
  </si>
  <si>
    <t>W170</t>
  </si>
  <si>
    <t>OTRAS CAIDAS DE UN NIVEL A OTRO: VIVIENDA</t>
  </si>
  <si>
    <t>W171</t>
  </si>
  <si>
    <t>OTRAS CAIDAS DE UN NIVEL A OTRO: INSTITUCION RESIDENCIAL</t>
  </si>
  <si>
    <t>W172</t>
  </si>
  <si>
    <t>OTRAS CAIDAS DE UN NIVEL A OTRO: ESCUELAS, OTRAS INSTITUCIONES Y AREAS ADMINISTRATIVAS PUBLICAS</t>
  </si>
  <si>
    <t>W173</t>
  </si>
  <si>
    <t>OTRAS CAIDAS DE UN NIVEL A OTRO: AREAS DE DEPORTE Y ATLETISMO</t>
  </si>
  <si>
    <t>W174</t>
  </si>
  <si>
    <t>OTRAS CAIDAS DE UN NIVEL A OTRO:  CALLES Y CARRETERAS</t>
  </si>
  <si>
    <t>W175</t>
  </si>
  <si>
    <t>OTRAS CAIDAS DE UN NIVEL A OTRO: COMERCIO Y AREA DE SERVICIOS</t>
  </si>
  <si>
    <t>W176</t>
  </si>
  <si>
    <t>OTRAS CAIDAS DE UN NIVEL A OTRO: AREA INDUSTRIAL Y DE LA CONSTRUCCION</t>
  </si>
  <si>
    <t>W177</t>
  </si>
  <si>
    <t>OTRAS CAIDAS DE UN NIVEL A OTRO: GRANJA</t>
  </si>
  <si>
    <t>W178</t>
  </si>
  <si>
    <t>OTRAS CAIDAS DE UN NIVEL A OTRO: OTRO LUGAR ESPECIFICADO</t>
  </si>
  <si>
    <t>W179</t>
  </si>
  <si>
    <t>OTRAS CAIDAS DE UN NIVEL A OTRO: LUGAR NO ESPECIFICADO</t>
  </si>
  <si>
    <t>W180</t>
  </si>
  <si>
    <t>OTRAS CAIDAS EN EL MISMO NIVEL: VIVIENDA</t>
  </si>
  <si>
    <t>W181</t>
  </si>
  <si>
    <t>OTRAS CAIDAS EN EL MISMO NIVEL: INSTITUCION RESIDENCIAL</t>
  </si>
  <si>
    <t>W182</t>
  </si>
  <si>
    <t>OTRAS CAIDAS EN EL MISMO NIVEL: ESCUELAS, OTRAS INSTITUCIONES Y AREAS ADMINISTRATIVAS PUBLICAS</t>
  </si>
  <si>
    <t>W183</t>
  </si>
  <si>
    <t>OTRAS CAIDAS EN EL MISMO NIVEL: AREAS DE DEPORTE Y ATLETISMO</t>
  </si>
  <si>
    <t>W184</t>
  </si>
  <si>
    <t>OTRAS CAIDAS EN EL MISMO NIVEL: CALLES Y CARRETERAS</t>
  </si>
  <si>
    <t>W185</t>
  </si>
  <si>
    <t>OTRAS CAIDAS EN EL MISMO NIVEL: COMERCIO Y AREA DE SERVICIOS</t>
  </si>
  <si>
    <t>W186</t>
  </si>
  <si>
    <t>OTRAS CAIDAS EN EL MISMO NIVEL: AREA INDUSTRIAL Y DE LA CONSTRUCCION</t>
  </si>
  <si>
    <t>W187</t>
  </si>
  <si>
    <t>OTRAS CAIDAS EN EL MISMO NIVEL: GRANJA</t>
  </si>
  <si>
    <t>W188</t>
  </si>
  <si>
    <t>OTRAS CAIDAS EN EL MISMO NIVEL: OTRO LUGAR ESPECIFICADO</t>
  </si>
  <si>
    <t>W189</t>
  </si>
  <si>
    <t>OTRAS CAIDAS EN EL MISMO NIVEL: LUGAR NO ESPECIFICADO</t>
  </si>
  <si>
    <t>W190</t>
  </si>
  <si>
    <t>CAIDA NO ESPECIFICADA: VIVIENDA</t>
  </si>
  <si>
    <t>W191</t>
  </si>
  <si>
    <t>CAIDA NO ESPECIFICADA: INSTITUCIÓN RESIDENCIAL</t>
  </si>
  <si>
    <t>W192</t>
  </si>
  <si>
    <t>CAIDA NO ESPECIFICADA: ESCUELAS, OTRAS INSTITUCIONES Y AREAS ADMINISTRATIVAS PUBLICAS</t>
  </si>
  <si>
    <t>W193</t>
  </si>
  <si>
    <t>CAIDA NO ESPECIFICADA: AREAS DE DEPORTE Y ATLETISMO</t>
  </si>
  <si>
    <t>W194</t>
  </si>
  <si>
    <t>CAIDA NO ESPECIFICADA: CALLES Y CARRETERAS</t>
  </si>
  <si>
    <t>W195</t>
  </si>
  <si>
    <t>CAIDA NO ESPECIFICADA: COMERCIO Y AREA DE SERVICIOS</t>
  </si>
  <si>
    <t>W196</t>
  </si>
  <si>
    <t>CAIDA NO ESPECIFICADA: AREA INDUSTRIAL Y DE LA CONSTRUCCION</t>
  </si>
  <si>
    <t>W197</t>
  </si>
  <si>
    <t>CAIDA NO ESPECIFICADA: GRANJA</t>
  </si>
  <si>
    <t>W198</t>
  </si>
  <si>
    <t>CAIDA NO ESPECIFICADA: OTRO LUGAR ESPECIFICADO</t>
  </si>
  <si>
    <t>W199</t>
  </si>
  <si>
    <t>CAIDA NO ESPECIFICADA: LUGAR NO ESPECIFICADO</t>
  </si>
  <si>
    <t>W200</t>
  </si>
  <si>
    <t>GOLPE POR OBJETO ARROJADO, PROYECTADO O QUE CAE: VIVIENDA</t>
  </si>
  <si>
    <t>W201</t>
  </si>
  <si>
    <t>GOLPE POR OBJETO ARROJADO, PROYECTADO O QUE CAE: INSTITUCION RESIDENCIAL</t>
  </si>
  <si>
    <t>W202</t>
  </si>
  <si>
    <t>GOLPE POR OBJETO ARROJADO, PROYECTADO O QUE CAE: ESCUELAS, OTRAS INSTITUCIONES Y AREAS ADMINISTRATIVAS PUBLICAS</t>
  </si>
  <si>
    <t>W203</t>
  </si>
  <si>
    <t>GOLPE POR OBJETO ARROJADO, PROYECTADO O QUE CAE: AREAS DE DEPORTE Y ATLETISMO</t>
  </si>
  <si>
    <t>W204</t>
  </si>
  <si>
    <t>GOLPE POR OBJETO ARROJADO, PROYECTADO O QUE CAE: CALLES Y CARRETERAS</t>
  </si>
  <si>
    <t>W205</t>
  </si>
  <si>
    <t>GOLPE POR OBJETO ARROJADO, PROYECTADO O QUE CAE: COMERCIO Y AREA DE SERVICIOS</t>
  </si>
  <si>
    <t>W206</t>
  </si>
  <si>
    <t>GOLPE POR OBJETO ARROJADO, PROYECTADO O QUE CAE: AREA INDUSTRIAL Y DE LA CONSTRUCCION</t>
  </si>
  <si>
    <t>W207</t>
  </si>
  <si>
    <t>GOLPE POR OBJETO ARROJADO, PROYECTADO O QUE CAE: GRANJA</t>
  </si>
  <si>
    <t>W208</t>
  </si>
  <si>
    <t>GOLPE POR OBJETO ARROJADO, PROYECTADO O QUE CAE: OTRO LUGAR ESPECIFICADO</t>
  </si>
  <si>
    <t>W209</t>
  </si>
  <si>
    <t>GOLPE POR OBJETO ARROJADO, PROYECTADO O QUE CAE: LUGAR NO ESPECIFICADO</t>
  </si>
  <si>
    <t>W210</t>
  </si>
  <si>
    <t>GOLPE CONTRA O GOLPEADO POR EQUIPO PARA DEPORTES:  VIVIENDA</t>
  </si>
  <si>
    <t>W211</t>
  </si>
  <si>
    <t>GOLPE CONTRA O GOLPEADO POR EQUIPO PARA DEPORTES: INSTITUCION RESIDENCIAL</t>
  </si>
  <si>
    <t>W212</t>
  </si>
  <si>
    <t>GOLPE CONTRA O GOLPEADO POR EQUIPO PARA DEPORTES: ESCUELAS, OTRAS INSTITUCIONES Y AREAS ADMINISTRATIVAS PUBLICAS</t>
  </si>
  <si>
    <t>W213</t>
  </si>
  <si>
    <t>GOLPE CONTRA O GOLPEADO POR EQUIPO PARA DEPORTES: AREAS DE DEPORTE Y ATLETISMO</t>
  </si>
  <si>
    <t>W214</t>
  </si>
  <si>
    <t>GOLPE CONTRA O GOLPEADO POR EQUIPO PARA DEPORTES: CALLES Y CARRETERAS</t>
  </si>
  <si>
    <t>W215</t>
  </si>
  <si>
    <t>GOLPE CONTRA O GOLPEADO POR EQUIPO PARA DEPORTES: COMERCIO Y AREA DE SERVICIOS</t>
  </si>
  <si>
    <t>W216</t>
  </si>
  <si>
    <t>GOLPE CONTRA O GOLPEADO POR EQUIPO PARA DEPORTES: AREA INDUSTRIAL Y DE LA CONSTRUCCION</t>
  </si>
  <si>
    <t>W217</t>
  </si>
  <si>
    <t>GOLPE CONTRA O GOLPEADO POR EQUIPO PARA DEPORTES: GRANJA</t>
  </si>
  <si>
    <t>W218</t>
  </si>
  <si>
    <t>GOLPE CONTRA O GOLPEADO POR EQUIPO PARA DEPORTES: OTRO LUGAR ESPECIFICADO</t>
  </si>
  <si>
    <t>W219</t>
  </si>
  <si>
    <t>GOLPE CONTRA O GOLPEADO POR EQUIPO PARA DEPORTES: LUGAR NO ESPECIFICADO</t>
  </si>
  <si>
    <t>W220</t>
  </si>
  <si>
    <t>GOLPE CONTRA O GOLPEADO POR OTROS OBJETOS: VIVIENDA</t>
  </si>
  <si>
    <t>W221</t>
  </si>
  <si>
    <t>GOLPE CONTRA O GOLPEADO POR OTROS OBJETOS: INSTITUCION RESIDENCIAL</t>
  </si>
  <si>
    <t>W222</t>
  </si>
  <si>
    <t>GOLPE CONTRA O GOLPEADO POR OTROS OBJETOS: ESCUELAS, OTRAS INSTITUCIONES Y AREAS ADMINISTRATIVAS PUBLICAS</t>
  </si>
  <si>
    <t>W223</t>
  </si>
  <si>
    <t>GOLPE CONTRA O GOLPEADO POR OTROS OBJETOS: AREAS  DE DEPORTE Y ATLETISMO</t>
  </si>
  <si>
    <t>W224</t>
  </si>
  <si>
    <t>GOLPE CONTRA O GOLPEADO POR OTROS OBJETOS: CALLES Y CARRETERAS</t>
  </si>
  <si>
    <t>W225</t>
  </si>
  <si>
    <t>GOLPE CONTRA O GOLPEADO POR OTROS OBJETOS: COMERCIO Y AREA DE SERVICIOS</t>
  </si>
  <si>
    <t>W226</t>
  </si>
  <si>
    <t>GOLPE CONTRA O GOLPEADO POR OTROS OBJETOS: AREA INDUSTRIAL Y DE LA CONSTRUCCION</t>
  </si>
  <si>
    <t>W227</t>
  </si>
  <si>
    <t>GOLPE CONTRA O GOLPEADO POR OTROS OBJETOS: GRANJA</t>
  </si>
  <si>
    <t>W228</t>
  </si>
  <si>
    <t>GOLPE CONTRA O GOLPEADO POR OTROS OBJETOS: OTRO LUGAR ESPECIFICADO</t>
  </si>
  <si>
    <t>W229</t>
  </si>
  <si>
    <t>GOLPE CONTRA O GOLPEADO POR OTROS OBJETOS: LUGAR NO ESPECIFICADO</t>
  </si>
  <si>
    <t>W230</t>
  </si>
  <si>
    <t>ATRAPADO, APLASTADO, TRABADO O APRETADO EN O ENTRE OBJETOS: VIVIENDA</t>
  </si>
  <si>
    <t>W231</t>
  </si>
  <si>
    <t>ATRAPADO, APLASTADO, TRABADO O APRETADO EN O ENTRE OBJETOS: INSTITUCION RESIDENCIAL</t>
  </si>
  <si>
    <t>W232</t>
  </si>
  <si>
    <t>ATRAPADO, APLASTADO, TRABADO O APRETADO EN O ENTRE OBJETOS: ESCUELAS, OTRAS INSTITUCIONES Y AREAS ADMINISTRATIVAS PUBLICAS</t>
  </si>
  <si>
    <t>W233</t>
  </si>
  <si>
    <t>ATRAPADO, APLASTADO, TRABADO O APRETADO EN O ENTRE OBJETOS: AREAS DE DEPORTE Y ATLETISMO</t>
  </si>
  <si>
    <t>W234</t>
  </si>
  <si>
    <t>ATRAPADO, APLASTADO, TRABADO O APRETADO EN O ENTRE OBJETOS: CALLES Y CARRETERAS</t>
  </si>
  <si>
    <t>W235</t>
  </si>
  <si>
    <t>ATRAPADO, APLASTADO, TRABADO O APRETADO EN O ENTRE OBJETOS: COMERCIO Y AREA DE SERVICIOS</t>
  </si>
  <si>
    <t>W236</t>
  </si>
  <si>
    <t>ATRAPADO, APLASTADO, TRABADO O APRETADO EN O ENTRE OBJETOS: AREA INDUSTRIAL Y DE LA CONSTRUCCION</t>
  </si>
  <si>
    <t>W237</t>
  </si>
  <si>
    <t>ATRAPADO, APLASTADO, TRABADO O APRETADO EN O ENTRE OBJETOS: GRANJA</t>
  </si>
  <si>
    <t>W238</t>
  </si>
  <si>
    <t>ATRAPADO, APLASTADO, TRABADO O APRETADO EN O ENTRE OBJETOS: OTRO LUGAR ESPECIFICADO</t>
  </si>
  <si>
    <t>W239</t>
  </si>
  <si>
    <t>ATRAPADO, APLASTADO, TRABADO O APRETADO EN O ENTRE OBJETOS: LUGAR NO ESPECIFICADO</t>
  </si>
  <si>
    <t>W240</t>
  </si>
  <si>
    <t>CONTACTO TRAUMATICO CON DISPOSITIVOS DE ELEVACION Y  TRANSMISION, NO CLASIFICADOS EN OTRA PARTE: VIVIENDA</t>
  </si>
  <si>
    <t>W241</t>
  </si>
  <si>
    <t>CONTACTO TRAUMATICO CON DISPOSITIVOS DE ELEVACION Y  TRANSMISION, NO CLASIFICADOS EN OTRA PARTE: INSTITUCION RESIDENCIAL</t>
  </si>
  <si>
    <t>W242</t>
  </si>
  <si>
    <t>CONTACTO TRAUMATICO CON DISPOSITIVOS DE ELEVACION Y  TRANSMISION, NO CLASIFICADOS EN OTRA PARTE: ESCUELAS, OTRAS INSTITUCIONES Y AREAS ADMINISTRATIVAS PUBLICAS</t>
  </si>
  <si>
    <t>W243</t>
  </si>
  <si>
    <t>CONTACTO TRAUMATICO CON DISPOSITIVOS DE ELEVACION Y  TRANSMISION, NO CLASIFICADOS EN OTRA PARTE: AREAS DE DEPORTE Y ATLETISMO</t>
  </si>
  <si>
    <t>W244</t>
  </si>
  <si>
    <t>CONTACTO TRAUMATICO CON DISPOSITIVOS DE ELEVACION Y  TRANSMISION, NO CLASIFICADOS EN OTRA PARTE: CALLES Y CARRETERAS</t>
  </si>
  <si>
    <t>W245</t>
  </si>
  <si>
    <t>CONTACTO TRAUMATICO CON DISPOSITIVOS DE ELEVACION Y  TRANSMISION, NO CLASIFICADOS EN OTRA PARTE: COMERCIO Y AREA DE SERVICIOS</t>
  </si>
  <si>
    <t>W246</t>
  </si>
  <si>
    <t>CONTACTO TRAUMATICO CON DISPOSITIVOS DE ELEVACION Y  TRANSMISION, NO CLASIFICADOS EN OTRA PARTE: AREA INDUSTRIAL Y DE LA CONSTRUCCION</t>
  </si>
  <si>
    <t>W247</t>
  </si>
  <si>
    <t>CONTACTO TRAUMATICO CON DISPOSITIVOS DE ELEVACION Y  TRANSMISION, NO CLASIFICADOS EN OTRA PARTE: GRANJA</t>
  </si>
  <si>
    <t>W248</t>
  </si>
  <si>
    <t>CONTACTO TRAUMATICO CON DISPOSITIVOS DE ELEVACION Y  TRANSMISION, NO CLASIFICADOS EN OTRA PARTE: OTRO LUGAR ESPECIFICADO</t>
  </si>
  <si>
    <t>W249</t>
  </si>
  <si>
    <t>CONTACTO TRAUMATICO CON DISPOSITIVOS DE ELEVACION Y  TRANSMISION, NO CLASIFICADOS EN OTRA PARTE: LUGAR NO ESPECIFICADO</t>
  </si>
  <si>
    <t>W250</t>
  </si>
  <si>
    <t>CONTACTO TRAUMATICO CON VIDRIO CORTANTE: VIVIENDA</t>
  </si>
  <si>
    <t>W251</t>
  </si>
  <si>
    <t>CONTACTO TRAUMATICO CON VIDRIO CORTANTE: INSTITUCION RESIDENCIAL</t>
  </si>
  <si>
    <t>W252</t>
  </si>
  <si>
    <t>CONTACTO TRAUMATICO CON VIDRIO CORTANTE: ESCUELAS, OTRAS INSTITUCIONES Y AREAS ADMINISTRATIVAS PUBLICAS</t>
  </si>
  <si>
    <t>W253</t>
  </si>
  <si>
    <t>CONTACTO TRAUMATICO CON VIDRIO CORTANTE: AREAS DE DEPORTE Y ATLETISMO</t>
  </si>
  <si>
    <t>W254</t>
  </si>
  <si>
    <t>CONTACTO TRAUMATICO CON VIDRIO CORTANTE: CALLES Y CARRETERAS</t>
  </si>
  <si>
    <t>W255</t>
  </si>
  <si>
    <t>CONTACTO TRAUMATICO CON VIDRIO CORTANTE: COMERCIO Y AREA DE SERVICIOS</t>
  </si>
  <si>
    <t>W256</t>
  </si>
  <si>
    <t>CONTACTO TRAUMATICO CON VIDRIO CORTANTE: AREA INDUSTRIAL Y DE LA CONSTRUCCION</t>
  </si>
  <si>
    <t>W257</t>
  </si>
  <si>
    <t>CONTACTO TRAUMATICO CON VIDRIO CORTANTE: GRANJA</t>
  </si>
  <si>
    <t>W258</t>
  </si>
  <si>
    <t>CONTACTO TRAUMATICO CON VIDRIO CORTANTE: OTRO LUGAR ESPECIFICADO</t>
  </si>
  <si>
    <t>W259</t>
  </si>
  <si>
    <t>CONTACTO TRAUMATICO CON VIDRIO CORTANTE: LUGAR NO ESPECIFICADO</t>
  </si>
  <si>
    <t>W260</t>
  </si>
  <si>
    <t>CONTACTO TRAUMATICO CON CUCHILLO, ESPADA, DAGA O PUÑAL: VIVIENDA</t>
  </si>
  <si>
    <t>W261</t>
  </si>
  <si>
    <t>CONTACTO TRAUMATICO CON CUCHILLO, ESPADA, DAGA O PUÑAL: INSTITUCION RESIDENCIAL</t>
  </si>
  <si>
    <t>W262</t>
  </si>
  <si>
    <t>CONTACTO TRAUMATICO CON CUCHILLO, ESPADA, DAGA O PUÑAL: ESCUELAS, OTRAS INSTITUCIONES Y AREAS ADMINISTRATIVAS PUBLICAS</t>
  </si>
  <si>
    <t>W263</t>
  </si>
  <si>
    <t>CONTACTO TRAUMATICO CON CUCHILLO, ESPADA, DAGA O PUÑAL: AREAS DE DEPORTE Y ATLETISMO</t>
  </si>
  <si>
    <t>W264</t>
  </si>
  <si>
    <t>CONTACTO TRAUMATICO CON CUCHILLO, ESPADA, DAGA O PUÑAL: CALLES Y CARRETERAS</t>
  </si>
  <si>
    <t>W265</t>
  </si>
  <si>
    <t>CONTACTO TRAUMATICO CON CUCHILLO, ESPADA, DAGA O PUÑAL: COMERCIO Y AREA DE SERVICIOS</t>
  </si>
  <si>
    <t>W266</t>
  </si>
  <si>
    <t>CONTACTO TRAUMATICO CON CUCHILLO, ESPADA, DAGA O PUÑAL: AREA INDUSTRIAL Y DE LA CONSTRUCCION</t>
  </si>
  <si>
    <t>W267</t>
  </si>
  <si>
    <t>CONTACTO TRAUMATICO CON CUCHILLO, ESPADA, DAGA O PUÑAL: GRANJA</t>
  </si>
  <si>
    <t>W268</t>
  </si>
  <si>
    <t>CONTACTO TRAUMATICO CON CUCHILLO, ESPADA, DAGA O PUÑAL: OTRO LUGAR ESPECIFICADO</t>
  </si>
  <si>
    <t>W269</t>
  </si>
  <si>
    <t>CONTACTO TRAUMATICO CON CUCHILLO, ESPADA, DAGA O PUÑAL: LUGAR NO ESPECIFICADO</t>
  </si>
  <si>
    <t>W270</t>
  </si>
  <si>
    <t>CONTACTO TRAUMATICO CON HERRAMIENTAS MANUALES SIN MOTOR: VIVIENDA</t>
  </si>
  <si>
    <t>W271</t>
  </si>
  <si>
    <t>CONTACTO TRAUMATICO CON HERRAMIENTAS MANUALES SIN MOTOR: INSTITUCION RESIDENCIAL</t>
  </si>
  <si>
    <t>W272</t>
  </si>
  <si>
    <t>CONTACTO TRAUMATICO CON HERRAMIENTAS MANUALES SIN MOTOR: ESCUELAS, OTRAS INSTITUCIONES Y AREAS ADMINISTRATIVAS PUBLICAS</t>
  </si>
  <si>
    <t>W273</t>
  </si>
  <si>
    <t>CONTACTO TRAUMATICO CON HERRAMIENTAS MANUALES SIN MOTOR: AREAS DE DEPORTE Y ATLETISMO</t>
  </si>
  <si>
    <t>W274</t>
  </si>
  <si>
    <t>CONTACTO TRAUMATICO CON HERRAMIENTAS MANUALES SIN MOTOR: CALLES Y CARRETERAS</t>
  </si>
  <si>
    <t>W275</t>
  </si>
  <si>
    <t>CONTACTO TRAUMATICO CON HERRAMIENTAS MANUALES SIN MOTOR: COMERCIO Y AREA DE SERVICIOS</t>
  </si>
  <si>
    <t>W276</t>
  </si>
  <si>
    <t>CONTACTO TRAUMATICO CON HERRAMIENTAS MANUALES SIN MOTOR: AREA INDUSTRIAL Y DE LA CONSTRUCCION</t>
  </si>
  <si>
    <t>W277</t>
  </si>
  <si>
    <t>CONTACTO TRAUMATICO CON HERRAMIENTAS MANUALES SIN MOTOR: GRANJA</t>
  </si>
  <si>
    <t>W278</t>
  </si>
  <si>
    <t>CONTACTO TRAUMATICO CON HERRAMIENTAS MANUALES SIN MOTOR: OTRO LUGAR ESPECIFICADO</t>
  </si>
  <si>
    <t>W279</t>
  </si>
  <si>
    <t>CONTACTO TRAUMATICO CON HERRAMIENTAS MANUALES SIN MOTOR: LUGAR NO ESPECIFICADO</t>
  </si>
  <si>
    <t>W280</t>
  </si>
  <si>
    <t>CONTACTO TRAUMATICO CON CORTADORA DE CESPED, CON MOTOR: VIVIENDA</t>
  </si>
  <si>
    <t>W281</t>
  </si>
  <si>
    <t>CONTACTO TRAUMATICO CON CORTADORA DE CESPED, CON  MOTOR: INSTITUCION RESIDENCIAL</t>
  </si>
  <si>
    <t>W282</t>
  </si>
  <si>
    <t>CONTACTO TRAUMATICO CON CORTADORA DE CESPED, CON MOTOR: ESCUELAS, OTRAS INSTITUCIONES Y AREAS ADMINISTRATIVAS PUBLICAS</t>
  </si>
  <si>
    <t>W283</t>
  </si>
  <si>
    <t>CONTACTO TRAUMATICO CON CORTADORA DE CESPED, CON MOTOR: AREAS DE DEPORTE Y ATLETISMO</t>
  </si>
  <si>
    <t>W284</t>
  </si>
  <si>
    <t>CONTACTO TRAUMATICO CON CORTADORA DE CESPED, CON MOTOR: CALLES Y CARRETERAS</t>
  </si>
  <si>
    <t>W285</t>
  </si>
  <si>
    <t>CONTACTO TRAUMATICO CON CORTADORA DE CESPED, CON MOTOR: COMERCIO Y AREA DE SERVICIOS</t>
  </si>
  <si>
    <t>W286</t>
  </si>
  <si>
    <t>CONTACTO TRAUMATICO CON CORTADORA DE CESPED, CON MOTOR: AREA INDUSTRIAL Y DE LA CONSTRUCCION</t>
  </si>
  <si>
    <t>W287</t>
  </si>
  <si>
    <t>CONTACTO TRAUMATICO CON CORTADORA DE CESPED, CON MOTOR: GRANJA</t>
  </si>
  <si>
    <t>W288</t>
  </si>
  <si>
    <t>CONTACTO TRAUMATICO CON CORTADORA DE CESPED, CON MOTOR: OTRO LUGAR ESPECIFICADO</t>
  </si>
  <si>
    <t>W289</t>
  </si>
  <si>
    <t>CONTACTO TRAUMATICO CON CORTADORA DE CESPED, CON MOTOR: LUGAR NO ESPECIFICADO</t>
  </si>
  <si>
    <t>W290</t>
  </si>
  <si>
    <t>CONTACTO TRAUMATICO CON OTRAS HERRAMIENTAS MANUALES Y ARTEFACTOS DEL HOGAR, CON MOTOR: VIVIENDA</t>
  </si>
  <si>
    <t>W291</t>
  </si>
  <si>
    <t>CONTACTO TRAUMATICO CON OTRAS HERRAMIENTAS MANUALES Y ARTEFACTOS DEL HOGAR, CON MOTOR: INSTITUCION RESIDENCIAL</t>
  </si>
  <si>
    <t>W292</t>
  </si>
  <si>
    <t>CONTACTO TRAUMATICO CON OTRAS HERRAMIENTAS MANUALES Y ARTEFACTOS DEL HOGAR, CON MOTOR: ESCUELAS, OTRAS INSTITUCIONES Y AREAS ADMINISTRATIVAS PUBLICAS</t>
  </si>
  <si>
    <t>W293</t>
  </si>
  <si>
    <t>CONTACTO TRAUMATICO CON OTRAS HERRAMIENTAS MANUALES Y ARTEFACTOS DEL HOGAR, CON MOTOR: AREAS DE DEPORTE Y ATLETISMO</t>
  </si>
  <si>
    <t>W294</t>
  </si>
  <si>
    <t>CONTACTO TRAUMATICO CON OTRAS HERRAMIENTAS MANUALES Y ARTEFACTOS DEL HOGAR, CON MOTOR: CALLES Y CARRETERAS</t>
  </si>
  <si>
    <t>W295</t>
  </si>
  <si>
    <t>CONTACTO TRAUMATICO CON OTRAS HERRAMIENTAS MANUALES Y ARTEFACTOS DEL HOGAR, CON MOTOR: COMERCIO Y AREA DE SERVICIOS</t>
  </si>
  <si>
    <t>W296</t>
  </si>
  <si>
    <t>CONTACTO TRAUMATICO CON OTRAS HERRAMIENTAS MANUALES Y ARTEFACTOS DEL HOGAR, CON MOTOR: AREA INDUSTRIAL Y DE LA CONSTRUCCION</t>
  </si>
  <si>
    <t>W297</t>
  </si>
  <si>
    <t>CONTACTO TRAUMATICO CON OTRAS HERRAMIENTAS MANUALES Y ARTEFACTOS DEL HOGAR, CON MOTOR: GRANJA</t>
  </si>
  <si>
    <t>W298</t>
  </si>
  <si>
    <t>CONTACTO TRAUMATICO CON OTRAS HERRAMIENTAS MANUALES Y ARTEFACTOS DEL HOGAR, CON MOTOR: OTRO LUGAR ESPECIFICADO</t>
  </si>
  <si>
    <t>W299</t>
  </si>
  <si>
    <t>CONTACTO TRAUMATICO CON OTRAS HERRAMIENTAS MANUALES Y ARTEFACTOS DEL HOGAR, CON MOTOR: LUGAR NO ESPECIFICADO</t>
  </si>
  <si>
    <t>W300</t>
  </si>
  <si>
    <t>CONTACTO TRAUMATICO CON MAQUINARIA AGRICOLA: VIVIENDA</t>
  </si>
  <si>
    <t>W301</t>
  </si>
  <si>
    <t>CONTACTO TRAUMATICO CON MAQUINARIA AGRICOLA: INSTITUCION RESIDENCIAL</t>
  </si>
  <si>
    <t>W302</t>
  </si>
  <si>
    <t>CONTACTO TRAUMATICO CON MAQUINARIA AGRICOLA: ESCUELAS, OTRAS INSTITUCIONES Y AREAS ADMINISTRATIVAS PUBLICAS</t>
  </si>
  <si>
    <t>W303</t>
  </si>
  <si>
    <t>CONTACTO TRAUMATICO CON MAQUINARIA AGRICOLA: AREAS DE DEPORTE Y ATLETISMO</t>
  </si>
  <si>
    <t>W304</t>
  </si>
  <si>
    <t>CONTACTO TRAUMATICO CON MAQUINARIA AGRICOLA: CALLES Y CARRETERAS</t>
  </si>
  <si>
    <t>W305</t>
  </si>
  <si>
    <t>CONTACTO TRAUMATICO CON MAQUINARIA AGRICOLA: COMERCIO Y AREA DE SERVICIOS</t>
  </si>
  <si>
    <t>W306</t>
  </si>
  <si>
    <t>CONTACTO TRAUMATICO CON MAQUINARIA AGRICOLA: AREA INDUSTRIAL Y DE LA CONSTRUCCION</t>
  </si>
  <si>
    <t>W307</t>
  </si>
  <si>
    <t>CONTACTO TRAUMATICO CON MAQUINARIA AGRICOLA: GRANJA</t>
  </si>
  <si>
    <t>W308</t>
  </si>
  <si>
    <t>CONTACTO TRAUMATICO CON MAQUINARIA AGRICOLA: OTRO LUGAR ESPECIFICADO</t>
  </si>
  <si>
    <t>W309</t>
  </si>
  <si>
    <t>CONTACTO TRAUMATICO CON MAQUINARIA AGRICOLA: LUGAR NO ESPECIFICADO</t>
  </si>
  <si>
    <t>W310</t>
  </si>
  <si>
    <t>CONTACTO TRAUMATICO CON OTRAS MAQUINARIAS Y LAS NO ESPECIFICADAS: VIVIENDA</t>
  </si>
  <si>
    <t>W311</t>
  </si>
  <si>
    <t>CONTACTO TRAUMATICO CON OTRAS MAQUINARIAS Y LAS NO ESPECIFICADAS: INSTITUCION RESIDENCIAL</t>
  </si>
  <si>
    <t>W312</t>
  </si>
  <si>
    <t>CONTACTO TRAUMATICO CON OTRAS MAQUINARIAS Y LAS NO ESPECIFICADAS: ESCUELAS, OTRAS INSTITUCIONES Y AREAS ADMINISTRATIVAS PUBLICAS</t>
  </si>
  <si>
    <t>W313</t>
  </si>
  <si>
    <t>CONTACTO TRAUMATICO CON OTRAS MAQUINARIAS Y LAS NO ESPECIFICADAS: AREAS DE DEPORTE Y ATLETISMO</t>
  </si>
  <si>
    <t>W314</t>
  </si>
  <si>
    <t>CONTACTO TRAUMATICO CON OTRAS MAQUINARIAS Y LAS NO ESPECIFICADAS: CALLES Y CARRETERAS</t>
  </si>
  <si>
    <t>W315</t>
  </si>
  <si>
    <t>CONTACTO TRAUMATICO CON OTRAS MAQUINARIAS Y LAS NO ESPECIFICADAS: COMERCIO Y AREA DE SERVICIOS</t>
  </si>
  <si>
    <t>W316</t>
  </si>
  <si>
    <t>CONTACTO TRAUMATICO CON OTRAS MAQUINARIAS Y LAS NO ESPECIFICADAS: AREA INDUSTRIAL Y DE LA CONSTRUCCION</t>
  </si>
  <si>
    <t>W317</t>
  </si>
  <si>
    <t>CONTACTO TRAUMATICO CON OTRAS MAQUINARIAS Y LAS NO ESPECIFICADAS: GRANJA</t>
  </si>
  <si>
    <t>W318</t>
  </si>
  <si>
    <t>CONTACTO TRAUMATICO CON OTRAS MAQUINARIAS Y LAS NO ESPECIFICADAS: OTRO LUGAR ESPECIFICADO</t>
  </si>
  <si>
    <t>W319</t>
  </si>
  <si>
    <t>CONTACTO TRAUMATICO CON OTRAS MAQUINARIAS Y LAS NO ESPECIFICADAS: LUGAR NO ESPECIFICADO</t>
  </si>
  <si>
    <t>W320</t>
  </si>
  <si>
    <t>DISPARO DE ARMA CORTA: VIVIENDA</t>
  </si>
  <si>
    <t>W321</t>
  </si>
  <si>
    <t>DISPARO DE ARMA CORTA: INSTITUCION RESIDENCIAL</t>
  </si>
  <si>
    <t>W322</t>
  </si>
  <si>
    <t>DISPARO DE ARMA CORTA: ESCUELAS, OTRAS INSTITUCIONES Y AREAS ADMINISTRATIVAS PUBLICAS</t>
  </si>
  <si>
    <t>W323</t>
  </si>
  <si>
    <t>DISPARO DE ARMA CORTA: AREAS DE DEPORTE Y ATLETISMO</t>
  </si>
  <si>
    <t>W324</t>
  </si>
  <si>
    <t>DISPARO DE ARMA CORTA: CALLES Y CARRETERAS</t>
  </si>
  <si>
    <t>W325</t>
  </si>
  <si>
    <t>DISPARO DE ARMA CORTA: COMERCIO Y AREAS DE SERVICIO</t>
  </si>
  <si>
    <t>W326</t>
  </si>
  <si>
    <t>DISPARO DE ARMA CORTA: AREA INDUSTRIAL Y DE LA CONSTRUCCION</t>
  </si>
  <si>
    <t>W327</t>
  </si>
  <si>
    <t>DISPARO DE ARMA CORTA: GRANJA</t>
  </si>
  <si>
    <t>W328</t>
  </si>
  <si>
    <t>DISPARO DE ARMA CORTA: OTRO LUGAR ESPECIFICADO</t>
  </si>
  <si>
    <t>W329</t>
  </si>
  <si>
    <t>DISPARO DE ARMA CORTA: LUGAR NO ESPECIFICADO</t>
  </si>
  <si>
    <t>W330</t>
  </si>
  <si>
    <t>DISPARO DE RIFLE, ESCOPETA Y ARMA LARGA: VIVIENDA</t>
  </si>
  <si>
    <t>W331</t>
  </si>
  <si>
    <t>DISPARO DE RIFLE, ESCOPETA Y ARMA LARGA: INSTITUCION RESIDENCIAL</t>
  </si>
  <si>
    <t>W332</t>
  </si>
  <si>
    <t>DISPARO DE RIFLE, ESCOPETA Y ARMA LARGA: ESCUELAS, OTRAS INSTITUCIONES Y AREAS ADMINISTRATIVAS PUBLICAS</t>
  </si>
  <si>
    <t>W333</t>
  </si>
  <si>
    <t>DISPARO DE RIFLE, ESCOPETA Y ARMA LARGA: AREAS DE DEPORTE Y ATLETISMO</t>
  </si>
  <si>
    <t>W334</t>
  </si>
  <si>
    <t>DISPARO DE RIFLE, ESCOPETA Y ARMA LARGA: CALLES Y CARRETERAS</t>
  </si>
  <si>
    <t>W335</t>
  </si>
  <si>
    <t>DISPARO DE RIFLE, ESCOPETA Y ARMA LARGA: COMERCIO Y AREAS DE SERVICIO</t>
  </si>
  <si>
    <t>W336</t>
  </si>
  <si>
    <t>DISPARO DE RIFLE, ESCOPETA Y ARMA LARGA: AREA INDUSTRIAL Y DE LA CONSTRUCCION</t>
  </si>
  <si>
    <t>W337</t>
  </si>
  <si>
    <t>DISPARO DE RIFLE, ESCOPETA Y ARMA LARGA: GRANJA</t>
  </si>
  <si>
    <t>W338</t>
  </si>
  <si>
    <t>DISPARO DE RIFLE, ESCOPETA Y ARMA LARGA: OTRO LUGAR ESPECIFICADO</t>
  </si>
  <si>
    <t>W339</t>
  </si>
  <si>
    <t>DISPARO DE RIFLE, ESCOPETA Y ARMA LARGA: LUGAR NO ESPECIFICADO</t>
  </si>
  <si>
    <t>W340</t>
  </si>
  <si>
    <t>DISPARO DE OTRAS ARMAS DE FUEGO, Y LAS NO ESPECIFICADAS: VIVIENDA</t>
  </si>
  <si>
    <t>W341</t>
  </si>
  <si>
    <t>DISPARO DE OTRAS ARMAS DE FUEGO, Y LAS NO ESPECIFICADAS: INSTITUCION RESIDENCIAL</t>
  </si>
  <si>
    <t>W342</t>
  </si>
  <si>
    <t>DISPARO DE OTRAS ARMAS DE FUEGO, Y LAS NO ESPECIFICADAS: ESCUELAS, OTRAS INSTITUCIONES Y AREAS ADMINISTRATIVAS PUBLICAS</t>
  </si>
  <si>
    <t>W343</t>
  </si>
  <si>
    <t>DISPARO DE OTRAS ARMAS DE FUEGO, Y LAS NO ESPECIFICADAS: AREAS DE DEPORTE Y ATLETISMO</t>
  </si>
  <si>
    <t>W344</t>
  </si>
  <si>
    <t>DISPARO DE OTRAS ARMAS DE FUEGO, Y LAS NO ESPECIFICADAS: CALLES Y CARRETERAS</t>
  </si>
  <si>
    <t>W345</t>
  </si>
  <si>
    <t>DISPARO DE OTRAS ARMAS DE FUEGO, Y LAS NO ESPECIFICADAS:  COMERCIO Y AREAS DE SERVICIO</t>
  </si>
  <si>
    <t>W346</t>
  </si>
  <si>
    <t>DISPARO DE OTRAS ARMAS DE FUEGO, Y LAS NO ESPECIFICADAS: AREA INDUSTRIAL Y DE LA CONSTRUCCION</t>
  </si>
  <si>
    <t>W347</t>
  </si>
  <si>
    <t>DISPARO DE OTRAS ARMAS DE FUEGO, Y LAS NO ESPECIFICADAS: GRANJA</t>
  </si>
  <si>
    <t>W348</t>
  </si>
  <si>
    <t>DISPARO DE OTRAS ARMAS DE FUEGO, Y LAS NO ESPECIFICADAS: OTRO LUGAR ESPECIFICADO</t>
  </si>
  <si>
    <t>W349</t>
  </si>
  <si>
    <t>DISPARO DE OTRAS ARMAS DE FUEGO, Y LAS NO ESPECIFICADAS: LUGAR NO ESPECIFICADO</t>
  </si>
  <si>
    <t>W350</t>
  </si>
  <si>
    <t>EXPLOSION Y ROTURA DE CALDERA: VIVIENDA</t>
  </si>
  <si>
    <t>W351</t>
  </si>
  <si>
    <t>EXPLOSION Y ROTURA DE CALDERA: INSTITUCION RESIDENCIAL</t>
  </si>
  <si>
    <t>W352</t>
  </si>
  <si>
    <t>EXPLOSION Y ROTURA DE CALDERA: ESCUELAS, OTRAS INSTITUCIONES Y AREAS ADMINISTRATIVAS PUBLICAS</t>
  </si>
  <si>
    <t>W353</t>
  </si>
  <si>
    <t>EXPLOSION Y ROTURA DE CALDERA: AREAS DE DEPORTE Y ATLETISMO</t>
  </si>
  <si>
    <t>W354</t>
  </si>
  <si>
    <t>EXPLOSION Y ROTURA DE CALDERA: CALLES Y CARRETERAS</t>
  </si>
  <si>
    <t>W355</t>
  </si>
  <si>
    <t>EXPLOSION Y ROTURA DE CALDERA: COMERCIO Y AREAS DE SERVICIO</t>
  </si>
  <si>
    <t>W356</t>
  </si>
  <si>
    <t>EXPLOSION Y ROTURA DE CALDERA: AREA INDUSTRIAL Y DE LA CONSTRUCCION</t>
  </si>
  <si>
    <t>W357</t>
  </si>
  <si>
    <t>EXPLOSION Y ROTURA DE CALDERA: GRANJA</t>
  </si>
  <si>
    <t>W358</t>
  </si>
  <si>
    <t>EXPLOSION Y ROTURA DE CALDERA: OTRO LUGAR ESPECIFICADO</t>
  </si>
  <si>
    <t>W359</t>
  </si>
  <si>
    <t>EXPLOSION Y ROTURA DE CALDERA: LUGAR NO ESPECIFICADO</t>
  </si>
  <si>
    <t>W360</t>
  </si>
  <si>
    <t>EXPLOSION Y ROTURA DE CILINDRO CON GAS: VIVIENDA</t>
  </si>
  <si>
    <t>W361</t>
  </si>
  <si>
    <t>EXPLOSION Y ROTURA DE CILINDRO CON GAS: INSTITUCION RESIDENCIAL</t>
  </si>
  <si>
    <t>W362</t>
  </si>
  <si>
    <t>EXPLOSION Y ROTURA DE CILINDRO CON GAS: ESCUELAS, OTRAS INSTITUCIONES Y AREAS ADMINISTRATIVAS PUBLICAS</t>
  </si>
  <si>
    <t>W363</t>
  </si>
  <si>
    <t>EXPLOSION Y ROTURA DE CILINDRO CON GAS: AREAS DE DEPORTE Y ATLETISMO</t>
  </si>
  <si>
    <t>W364</t>
  </si>
  <si>
    <t>EXPLOSION Y ROTURA DE CILINDRO CON GAS: CALLES Y CARRETERAS</t>
  </si>
  <si>
    <t>W365</t>
  </si>
  <si>
    <t>EXPLOSION Y ROTURA DE CILINDRO CON GAS: COMERCIO Y AREAS DE SERVICIO</t>
  </si>
  <si>
    <t>W366</t>
  </si>
  <si>
    <t>EXPLOSION Y ROTURA DE CILINDRO CON GAS: AREA INDUSTRIAL Y DE LA CONSTRUCCION</t>
  </si>
  <si>
    <t>W367</t>
  </si>
  <si>
    <t>EXPLOSION Y ROTURA DE CILINDRO CON GAS: GRANJA</t>
  </si>
  <si>
    <t>W368</t>
  </si>
  <si>
    <t>EXPLOSION Y ROTURA DE CILINDRO CON GAS: OTRO LUGAR ESPECIFICADO</t>
  </si>
  <si>
    <t>W369</t>
  </si>
  <si>
    <t>EXPLOSION Y ROTURA DE CILINDRO CON GAS: LUGAR NO ESPECIFICADO</t>
  </si>
  <si>
    <t>W370</t>
  </si>
  <si>
    <t>EXPLOSION Y ROTURA DE NEUMATICO, TUBO O MANGUERA DE GOMA PRESURIZADA: VIVIENDA</t>
  </si>
  <si>
    <t>W371</t>
  </si>
  <si>
    <t>EXPLOSION Y ROTURA DE NEUMATICO, TUBO O MANGUERA DE GOMA PRESURIZADA: INSTITUCION RESIDENCIAL</t>
  </si>
  <si>
    <t>W372</t>
  </si>
  <si>
    <t>EXPLOSION Y ROTURA DE NEUMATICO, TUBO O MANGUERA DE GOMA PRESURIZADA: ESCUELAS, OTRAS INSTITUCIONES Y AREAS ADMINISTRATIVAS PUBLICAS</t>
  </si>
  <si>
    <t>W373</t>
  </si>
  <si>
    <t>EXPLOSION Y ROTURA DE NEUMATICO, TUBO O MANGUERA DE GOMA PRESURIZADA: AREAS DE DEPORTE Y ATLETISMO</t>
  </si>
  <si>
    <t>W374</t>
  </si>
  <si>
    <t>EXPLOSION Y ROTURA DE NEUMATICO, TUBO O MANGUERA DE GOMA PRESURIZADA: CALLES Y CARRETERAS</t>
  </si>
  <si>
    <t>W375</t>
  </si>
  <si>
    <t>EXPLOSION Y ROTURA DE NEUMATICO, TUBO O MANGUERA DE GOMA PRESURIZADA: COMERCIO Y AREAS DE SERVICIO</t>
  </si>
  <si>
    <t>W376</t>
  </si>
  <si>
    <t>EXPLOSION Y ROTURA DE NEUMATICO, TUBO O MANGUERA DE GOMA PRESURIZADA: AREA INDUSTRIAL Y DE LA CONSTRUCCION</t>
  </si>
  <si>
    <t>W377</t>
  </si>
  <si>
    <t>EXPLOSION Y ROTURA DE NEUMATICO, TUBO O MANGUERA DE GOMA PRESURIZADA: GRANJA</t>
  </si>
  <si>
    <t>W378</t>
  </si>
  <si>
    <t>EXPLOSION Y ROTURA DE NEUMATICO, TUBO O MANGUERA DE GOMA PRESURIZADA: OTRO LUGAR ESPECIFICADO</t>
  </si>
  <si>
    <t>W379</t>
  </si>
  <si>
    <t>EXPLOSION Y ROTURA DE NEUMATICO, TUBO O MANGUERA DE GOMA PRESURIZADA: LUGAR NO ESPECIFICADO</t>
  </si>
  <si>
    <t>W380</t>
  </si>
  <si>
    <t>EXPLOSION Y ROTURA DE OTROS DISPOSITIVOS PRESURIZADOS ESPECIFICADOS: VIVIENDA</t>
  </si>
  <si>
    <t>W381</t>
  </si>
  <si>
    <t>EXPLOSION Y ROTURA DE OTROS DISPOSITIVOS PRESURIZADOS ESPECIFICADOS: INSTITUCION RESIDENCIAL</t>
  </si>
  <si>
    <t>W382</t>
  </si>
  <si>
    <t>EXPLOSION Y ROTURA DE OTROS DISPOSITIVOS PRESURIZADOS ESPECIFICADOS: ESCUELAS, OTRAS INSTITUCIONES Y AREAS ADMINISTRATIVAS PUBLICAS</t>
  </si>
  <si>
    <t>W383</t>
  </si>
  <si>
    <t>EXPLOSION Y ROTURA DE OTROS DISPOSITIVOS PRESURIZADOS ESPECIFICADOS: AREAS DE DEPORTE Y ATLETISMO</t>
  </si>
  <si>
    <t>W384</t>
  </si>
  <si>
    <t>EXPLOSION Y ROTURA DE OTROS DISPOSITIVOS PRESURIZADOS ESPECIFICADOS: CALLES Y CARRETERAS</t>
  </si>
  <si>
    <t>W385</t>
  </si>
  <si>
    <t>EXPLOSION Y ROTURA DE OTROS DISPOSITIVOS PRESURIZADOS ESPECIFICADOS: COMERCIO Y AREAS DE SERVICIO</t>
  </si>
  <si>
    <t>W386</t>
  </si>
  <si>
    <t>EXPLOSION Y ROTURA DE OTROS DISPOSITIVOS PRESURIZADOS ESPECIFICADOS: AREA INDUSTRIAL Y DE LA CONSTRUCCION</t>
  </si>
  <si>
    <t>W387</t>
  </si>
  <si>
    <t>EXPLOSION Y ROTURA DE OTROS DISPOSITIVOS PRESURIZADOS ESPECIFICADOS: GRANJA</t>
  </si>
  <si>
    <t>W388</t>
  </si>
  <si>
    <t>EXPLOSION Y ROTURA DE OTROS DISPOSITIVOS PRESURIZADOS ESPECIFICADOS: OTRO LUGAR ESPECIFICADO</t>
  </si>
  <si>
    <t>W389</t>
  </si>
  <si>
    <t>EXPLOSION Y ROTURA DE OTROS DISPOSITIVOS PRESURIZADOS ESPECIFICADOS: LUGAR NO ESPECIFICADO</t>
  </si>
  <si>
    <t>W390</t>
  </si>
  <si>
    <t>EXPLOSION DE FUEGOS ARTIFICIALES: VIVIENDA</t>
  </si>
  <si>
    <t>W391</t>
  </si>
  <si>
    <t>EXPLOSION DE FUEGOS ARTIFICIALES: INSTITUCION RESIDENCIAL</t>
  </si>
  <si>
    <t>W392</t>
  </si>
  <si>
    <t>EXPLOSION DE FUEGOS ARTIFICIALES: ESCUELAS, OTRAS INSTITUCIONES Y AREAS ADMINISTRATIVAS PUBLICAS</t>
  </si>
  <si>
    <t>W393</t>
  </si>
  <si>
    <t>EXPLOSION DE FUEGOS ARTIFICIALES: AREAS DE DEPORTE Y ATLETISMO</t>
  </si>
  <si>
    <t>W394</t>
  </si>
  <si>
    <t>EXPLOSION DE FUEGOS ARTIFICIALES: CALLES Y CARRETERAS</t>
  </si>
  <si>
    <t>W395</t>
  </si>
  <si>
    <t>EXPLOSION DE FUEGOS ARTIFICIALES: COMERCIO Y AREAS DE SERVICIO</t>
  </si>
  <si>
    <t>W396</t>
  </si>
  <si>
    <t>EXPLOSION DE FUEGOS ARTIFICIALES: AREA INDUSTRIAL Y DE LA CONSTRUCCION</t>
  </si>
  <si>
    <t>W397</t>
  </si>
  <si>
    <t>EXPLOSION DE FUEGOS ARTIFICIALES: GRANJA</t>
  </si>
  <si>
    <t>W398</t>
  </si>
  <si>
    <t>EXPLOSION DE FUEGOS ARTIFICIALES: OTRO LUGAR ESPECIFICADO</t>
  </si>
  <si>
    <t>W399</t>
  </si>
  <si>
    <t>EXPLOSION DE FUEGOS ARTIFICIALES: LUGAR NO ESPECIFICADO</t>
  </si>
  <si>
    <t>W400</t>
  </si>
  <si>
    <t>EXPLOSION DE OTROS MATERIALES: VIVIENDA</t>
  </si>
  <si>
    <t>W401</t>
  </si>
  <si>
    <t>EXPLOSION DE OTROS MATERIALES: INSTITUCION RESIDENCIAL</t>
  </si>
  <si>
    <t>W402</t>
  </si>
  <si>
    <t>EXPLOSION DE OTROS MATERIALES: ESCUELAS, OTRAS INSTITUCIONES Y AREAS ADMINISTRATIVAS PUBLICAS</t>
  </si>
  <si>
    <t>W403</t>
  </si>
  <si>
    <t>EXPLOSION DE OTROS MATERIALES: AREAS DE DEPORTE Y ATLETISMO</t>
  </si>
  <si>
    <t>W404</t>
  </si>
  <si>
    <t>EXPLOSION DE OTROS MATERIALES: CALLES Y CARRETERAS</t>
  </si>
  <si>
    <t>W405</t>
  </si>
  <si>
    <t>EXPLOSION DE OTROS MATERIALES: COMERCIO Y AREAS DE SERVICIO</t>
  </si>
  <si>
    <t>W406</t>
  </si>
  <si>
    <t>EXPLOSION DE OTROS MATERIALES: AREA INDUSTRIAL Y DE LA CONSTRUCCION</t>
  </si>
  <si>
    <t>W407</t>
  </si>
  <si>
    <t>EXPLOSION DE OTROS MATERIALES: GRANJA</t>
  </si>
  <si>
    <t>W408</t>
  </si>
  <si>
    <t>EXPLOSION DE OTROS MATERIALES: OTRO LUGAR ESPECIFICADO</t>
  </si>
  <si>
    <t>W409</t>
  </si>
  <si>
    <t>EXPLOSION DE OTROS MATERIALES: LUGAR NO ESPECIFICADO</t>
  </si>
  <si>
    <t>W410</t>
  </si>
  <si>
    <t>EXPOSICION A CHORRO DE ALTA PRESION: VIVIENDA</t>
  </si>
  <si>
    <t>W411</t>
  </si>
  <si>
    <t>EXPOSICION A CHORRO DE ALTA PRESION: INSTITUCION RESIDENCIAL</t>
  </si>
  <si>
    <t>W412</t>
  </si>
  <si>
    <t>EXPOSICION A CHORRO DE ALTA PRESION: ESCUELAS, OTRAS INSTITUCIONES Y AREAS ADMINISTRATIVAS PUBLICAS</t>
  </si>
  <si>
    <t>W413</t>
  </si>
  <si>
    <t>EXPOSICION A CHORRO DE ALTA PRESION: AREAS DE DEPORTE Y ATLETISMO</t>
  </si>
  <si>
    <t>W414</t>
  </si>
  <si>
    <t>EXPOSICION A CHORRO DE ALTA PRESION: CALLES Y CARRETERAS</t>
  </si>
  <si>
    <t>W415</t>
  </si>
  <si>
    <t>EXPOSICION A CHORRO DE ALTA PRESION: COMERCIO Y AREAS DE SERVICIO</t>
  </si>
  <si>
    <t>W416</t>
  </si>
  <si>
    <t>EXPOSICION A CHORRO DE ALTA PRESION: AREA INDUSTRIAL Y DE LA CONSTRUCCION</t>
  </si>
  <si>
    <t>W417</t>
  </si>
  <si>
    <t>EXPOSICION A CHORRO DE ALTA PRESION: GRANJA</t>
  </si>
  <si>
    <t>W418</t>
  </si>
  <si>
    <t>EXPOSICION A CHORRO DE ALTA PRESION: OTRO LUGAR ESPECIFICADO</t>
  </si>
  <si>
    <t>W419</t>
  </si>
  <si>
    <t>EXPOSICION A CHORRO DE ALTA PRESION: LUGAR NO ESPECIFICADO</t>
  </si>
  <si>
    <t>W420</t>
  </si>
  <si>
    <t>EXPOSICION AL RUIDO: VIVIENDA</t>
  </si>
  <si>
    <t>W421</t>
  </si>
  <si>
    <t>EXPOSICION AL RUIDO: INSTITUCION RESIDENCIAL</t>
  </si>
  <si>
    <t>W422</t>
  </si>
  <si>
    <t>EXPOSICION AL RUIDO: ESCUELAS, OTRAS INSTITUCIONES Y AREAS ADMINISTRATIVAS PUBLICAS</t>
  </si>
  <si>
    <t>W423</t>
  </si>
  <si>
    <t>EXPOSICION AL RUIDO: AREAS DE DEPORTE Y ATLETISMO</t>
  </si>
  <si>
    <t>W424</t>
  </si>
  <si>
    <t>EXPOSICION AL RUIDO: CALLES Y CARRETERAS</t>
  </si>
  <si>
    <t>W425</t>
  </si>
  <si>
    <t>EXPOSICION AL RUIDO: COMERCIO Y AREAS DE SERVICIO</t>
  </si>
  <si>
    <t>W426</t>
  </si>
  <si>
    <t>EXPOSICION AL RUIDO: AREA INDUSTRIAL Y DE LA CONSTRUCCION</t>
  </si>
  <si>
    <t>W427</t>
  </si>
  <si>
    <t>EXPOSICION AL RUIDO: GRANJA</t>
  </si>
  <si>
    <t>W428</t>
  </si>
  <si>
    <t>EXPOSICION AL RUIDO: OTRO LUGAR ESPECIFICADO</t>
  </si>
  <si>
    <t>W429</t>
  </si>
  <si>
    <t>EXPOSICION AL RUIDO: LUGAR NO ESPECIFICADO</t>
  </si>
  <si>
    <t>W430</t>
  </si>
  <si>
    <t>EXPOSICION A VIBRACIONES: VIVIENDA</t>
  </si>
  <si>
    <t>W431</t>
  </si>
  <si>
    <t>EXPOSICION A VIBRACIONES: INSTITUCION RESIDENCIAL</t>
  </si>
  <si>
    <t>W432</t>
  </si>
  <si>
    <t>EXPOSICION A VIBRACIONES: ESCUELAS, OTRAS INSTITUCIONES Y AREAS ADMINISTRATIVAS PUBLICAS</t>
  </si>
  <si>
    <t>W433</t>
  </si>
  <si>
    <t>EXPOSICION A VIBRACIONES: AREAS DE DEPORTE Y ATLETISMO</t>
  </si>
  <si>
    <t>W434</t>
  </si>
  <si>
    <t>EXPOSICION A VIBRACIONES: CALLES Y CARRETERAS</t>
  </si>
  <si>
    <t>W435</t>
  </si>
  <si>
    <t>EXPOSICION A VIBRACIONES: COMERCIO Y AREAS DE SERVICIO</t>
  </si>
  <si>
    <t>W436</t>
  </si>
  <si>
    <t>EXPOSICION A VIBRACIONES: AREA INDUSTRIAL Y DE LA CONSTRUCCION</t>
  </si>
  <si>
    <t>W437</t>
  </si>
  <si>
    <t>EXPOSICION A VIBRACIONES: GRANJA</t>
  </si>
  <si>
    <t>W438</t>
  </si>
  <si>
    <t>EXPOSICION A VIBRACIONES: OTRO LUGAR ESPECIFICADO</t>
  </si>
  <si>
    <t>W439</t>
  </si>
  <si>
    <t>EXPOSICION A VIBRACIONES: LUGAR NO ESPECIFICADO</t>
  </si>
  <si>
    <t>W440</t>
  </si>
  <si>
    <t>CUERPO EXTRAÑO QUE PENETRA POR EL OJO U ORIFICIO NATURAL: VIVIENDA</t>
  </si>
  <si>
    <t>W441</t>
  </si>
  <si>
    <t>CUERPO EXTRAÑO QUE PENETRA POR EL OJO U ORIFICIO NATURAL: INSTITUCION RESIDENCIAL</t>
  </si>
  <si>
    <t>W442</t>
  </si>
  <si>
    <t>CUERPO EXTRAÑO QUE PENETRA POR EL OJO U ORIFICIO NATURAL: ESCUELAS, OTRAS INSTITUCIONES Y AREAS ADMINISTRATIVAS PUBLICAS</t>
  </si>
  <si>
    <t>W443</t>
  </si>
  <si>
    <t>CUERPO EXTRAÑO QUE PENETRA POR EL OJO U ORIFICIO NATURAL: AREAS DE DEPORTE Y ATLETISMO</t>
  </si>
  <si>
    <t>W444</t>
  </si>
  <si>
    <t>CUERPO EXTRAÑO QUE PENETRA POR EL OJO U ORIFICIO NATURAL: CALLES Y CARRETERAS</t>
  </si>
  <si>
    <t>W445</t>
  </si>
  <si>
    <t>CUERPO EXTRAÑO QUE PENETRA POR EL OJO U ORIFICIO NATURAL: COMERCIO Y AREAS DE SERVICIO</t>
  </si>
  <si>
    <t>W446</t>
  </si>
  <si>
    <t>CUERPO EXTRAÑO QUE PENETRA POR EL OJO U ORIFICIO NATURAL: AREA INDUSTRIAL Y DE LA CONSTRUCCION</t>
  </si>
  <si>
    <t>W447</t>
  </si>
  <si>
    <t>CUERPO EXTRAÑO QUE PENETRA POR EL OJO U ORIFICIO NATURAL: GRANJA</t>
  </si>
  <si>
    <t>W448</t>
  </si>
  <si>
    <t>CUERPO EXTRAÑO QUE PENETRA POR EL OJO U ORIFICIO NATURAL: OTRO LUGAR ESPECIFICADO</t>
  </si>
  <si>
    <t>W449</t>
  </si>
  <si>
    <t>CUERPO EXTRAÑO QUE PENETRA POR EL OJO U ORIFICIO NATURAL: LUGAR NO ESPECIFICADO</t>
  </si>
  <si>
    <t>W450</t>
  </si>
  <si>
    <t>CUERPO EXTRAÑO QUE PENETRA A TRAVES DE LA PIEL: VIVIENDA</t>
  </si>
  <si>
    <t>W451</t>
  </si>
  <si>
    <t>CUERPO EXTRAÑO QUE PENETRA A TRAVES DE LA PIEL: INSTITUCION RESIDENCIAL</t>
  </si>
  <si>
    <t>W452</t>
  </si>
  <si>
    <t>CUERPO EXTRAÑO QUE PENETRA A TRAVES DE LA PIEL: ESCUELAS, OTRAS INSTITUCIONES Y AREAS ADMINISTRATIVAS PUBLICAS</t>
  </si>
  <si>
    <t>W453</t>
  </si>
  <si>
    <t>CUERPO EXTRAÑO QUE PENETRA A TRAVES DE LA PIEL: AREAS DE DEPORTE Y ATLETISMO</t>
  </si>
  <si>
    <t>W454</t>
  </si>
  <si>
    <t>CUERPO EXTRAÑO QUE PENETRA A TRAVES DE LA PIEL: CALLES Y CARRETERAS</t>
  </si>
  <si>
    <t>W455</t>
  </si>
  <si>
    <t>CUERPO EXTRAÑO QUE PENETRA A TRAVES DE LA PIEL: COMERCIO Y AREAS DE SERVICIO</t>
  </si>
  <si>
    <t>W456</t>
  </si>
  <si>
    <t>CUERPO EXTRAÑO QUE PENETRA A TRAVES DE LA PIEL: AREA INDUSTRIAL Y DE LA CONSTRUCCION</t>
  </si>
  <si>
    <t>W457</t>
  </si>
  <si>
    <t>CUERPO EXTRAÑO QUE PENETRA A TRAVES DE LA PIEL: GRANJA</t>
  </si>
  <si>
    <t>W458</t>
  </si>
  <si>
    <t>CUERPO EXTRAÑO QUE PENETRA A TRAVES DE LA PIEL: OTRO LUGAR ESPECIFICADO</t>
  </si>
  <si>
    <t>W459</t>
  </si>
  <si>
    <t>CUERPO EXTRAÑO QUE PENETRA A TRAVES DE LA PIEL: LUGAR NO ESPECIFICADO</t>
  </si>
  <si>
    <t>W490</t>
  </si>
  <si>
    <t>EXPOSICION A OTRAS FUERZAS MECANICAS INANIMADAS, Y LAS NO ESPECIFICADAS: VIVIENDA</t>
  </si>
  <si>
    <t>W491</t>
  </si>
  <si>
    <t>EXPOSICION A OTRAS FUERZAS MECANICAS INANIMADAS, Y LAS NO ESPECIFICADAS: INSTITUCION RESIDENCIAL</t>
  </si>
  <si>
    <t>W492</t>
  </si>
  <si>
    <t>EXPOSICION A OTRAS FUERZAS MECANICAS INANIMADAS, Y LAS NO ESPECIFICADAS: ESCUELAS, OTRAS INSTITUCIONES Y AREAS ADMINISTRATIVAS PUBLICAS</t>
  </si>
  <si>
    <t>W493</t>
  </si>
  <si>
    <t>EXPOSICION A OTRAS FUERZAS MECANICAS INANIMADAS, Y LAS NO ESPECIFICADAS: AREAS DE DEPORTE Y ATLETISMO</t>
  </si>
  <si>
    <t>W494</t>
  </si>
  <si>
    <t>EXPOSICION A OTRAS FUERZAS MECANICAS INANIMADAS, Y LAS NO ESPECIFICADAS: CALLES Y CARRETERAS</t>
  </si>
  <si>
    <t>W495</t>
  </si>
  <si>
    <t>EXPOSICION A OTRAS FUERZAS MECANICAS INANIMADAS, Y LAS NO ESPECIFICADAS: COMERCIO Y AREAS DE SERVICIO</t>
  </si>
  <si>
    <t>W496</t>
  </si>
  <si>
    <t>EXPOSICION A OTRAS FUERZAS MECANICAS INANIMADAS, Y LAS NO ESPECIFICADAS: AREA INDUSTRIAL Y DE LA CONSTRUCCION</t>
  </si>
  <si>
    <t>W497</t>
  </si>
  <si>
    <t>EXPOSICION A OTRAS FUERZAS MECANICAS INANIMADAS, Y LAS NO ESPECIFICADAS: GRANJA</t>
  </si>
  <si>
    <t>W498</t>
  </si>
  <si>
    <t>EXPOSICION A OTRAS FUERZAS MECANICAS INANIMADAS, Y LAS NO ESPECIFICADAS: OTRO LUGAR ESPECIFICADO</t>
  </si>
  <si>
    <t>W499</t>
  </si>
  <si>
    <t>EXPOSICION A OTRAS FUERZAS MECANICAS INANIMADAS, Y LAS NO ESPECIFICADAS: LUGAR NO ESPECIFICADO</t>
  </si>
  <si>
    <t>W500</t>
  </si>
  <si>
    <t>APORREO, GOLPE, MORDEDURA, PATADA, RASGUÑO O TORCEDURA INFLIGIDOS POR OTRA PERSONA: VIVIENDA</t>
  </si>
  <si>
    <t>W501</t>
  </si>
  <si>
    <t>APORREO, GOLPE, MORDEDURA, PATADA, RASGUÑO O TORCEDURA INFLIGIDOS POR OTRA PERSONA: INSTITUCION RESIDENCIAL</t>
  </si>
  <si>
    <t>W502</t>
  </si>
  <si>
    <t>APORREO, GOLPE, MORDEDURA, PATADA, RASGUÑO O TORCEDURA INFLIGIDOS POR OTRA PERSONA: ESCUELAS, OTRAS INSTITUCIONES Y AREAS ADMINISTRATIVAS PUBLICAS</t>
  </si>
  <si>
    <t>W503</t>
  </si>
  <si>
    <t>APORREO, GOLPE, MORDEDURA, PATADA, RASGUÑO O TORCEDURA INFLIGIDOS POR OTRA PERSONA: AREAS DE DEPORTE Y ATLETISMO</t>
  </si>
  <si>
    <t>W504</t>
  </si>
  <si>
    <t>APORREO, GOLPE, MORDEDURA, PATADA, RASGUÑO O TORCEDURA INFLIGIDOS POR OTRA PERSONA: CALLES Y CARRETERAS</t>
  </si>
  <si>
    <t>W505</t>
  </si>
  <si>
    <t>APORREO, GOLPE, MORDEDURA, PATADA, RASGUÑO O TORCEDURA INFLIGIDOS POR OTRA PERSONA: COMERCIO Y AREAS DE SERVICIO</t>
  </si>
  <si>
    <t>W506</t>
  </si>
  <si>
    <t>APORREO, GOLPE, MORDEDURA, PATADA, RASGUÑO O TORCEDURA INFLIGIDOS POR OTRA PERSONA: AREA INDUSTRIAL Y DE LA CONSTRUCCION</t>
  </si>
  <si>
    <t>W507</t>
  </si>
  <si>
    <t>APORREO, GOLPE, MORDEDURA, PATADA, RASGUÑO O TORCEDURA INFLIGIDOS POR OTRA PERSONA: GRANJA</t>
  </si>
  <si>
    <t>W508</t>
  </si>
  <si>
    <t>APORREO, GOLPE, MORDEDURA, PATADA, RASGUÑO O TORCEDURA INFLIGIDOS POR OTRA PERSONA: OTRO LUGAR ESPECIFICADO</t>
  </si>
  <si>
    <t>W509</t>
  </si>
  <si>
    <t>APORREO, GOLPE, MORDEDURA, PATADA, RASGUÑO O TORCEDURA INFLIGIDOS POR OTRA PERSONA: LUGAR NO ESPECIFICADO</t>
  </si>
  <si>
    <t>W510</t>
  </si>
  <si>
    <t>CHOQUE O EMPELLON CONTRA OTRA PERSONA: VIVIENDA</t>
  </si>
  <si>
    <t>W511</t>
  </si>
  <si>
    <t>CHOQUE O EMPELLON CONTRA OTRA PERSONA: INSTITUCION RESIDENCIAL</t>
  </si>
  <si>
    <t>W512</t>
  </si>
  <si>
    <t>CHOQUE O EMPELLON CONTRA OTRA PERSONA: ESCUELAS, OTRAS INSTITUCIONES Y AREAS ADMINISTRATIVAS PUBLICAS</t>
  </si>
  <si>
    <t>W513</t>
  </si>
  <si>
    <t>CHOQUE O EMPELLON CONTRA OTRA PERSONA: AREAS DE DEPORTE Y ATLETISMO</t>
  </si>
  <si>
    <t>W514</t>
  </si>
  <si>
    <t>CHOQUE O EMPELLON CONTRA OTRA PERSONA: CALLES Y CARRETERAS</t>
  </si>
  <si>
    <t>W515</t>
  </si>
  <si>
    <t>CHOQUE O EMPELLON CONTRA OTRA PERSONA: COMERCIO Y AREAS DE SERVICIO</t>
  </si>
  <si>
    <t>W516</t>
  </si>
  <si>
    <t>CHOQUE O EMPELLON CONTRA OTRA PERSONA: AREA INDUSTRIAL Y DE LA CONSTRUCCION</t>
  </si>
  <si>
    <t>W517</t>
  </si>
  <si>
    <t>CHOQUE O EMPELLON CONTRA OTRA PERSONA: GRANJA</t>
  </si>
  <si>
    <t>W518</t>
  </si>
  <si>
    <t>CHOQUE O EMPELLON CONTRA OTRA PERSONA: OTRO LUGAR ESPECIFICADO</t>
  </si>
  <si>
    <t>W519</t>
  </si>
  <si>
    <t>CHOQUE O EMPELLON CONTRA OTRA PERSONA: LUGAR NO ESPECIFICADO</t>
  </si>
  <si>
    <t>W520</t>
  </si>
  <si>
    <t>PERSONA APLASTADA, EMPUJADA O PISOTEADA POR UNA MULTITUD O ESTAMPIDA HUMANA: VIVIENDA</t>
  </si>
  <si>
    <t>W521</t>
  </si>
  <si>
    <t>PERSONA APLASTADA, EMPUJADA O PISOTEADA POR UNA MULTITUD O ESTAMPIDA HUMANA: INSTITUCION RESIDENCIAL</t>
  </si>
  <si>
    <t>W522</t>
  </si>
  <si>
    <t>PERSONA APLASTADA, EMPUJADA O PISOTEADA POR UNA MULTITUD O ESTAMPIDA HUMANA: ESCUELAS, OTRAS INSTITUCIONES Y AREAS ADMINISTRATIVAS PUBLICAS</t>
  </si>
  <si>
    <t>W523</t>
  </si>
  <si>
    <t>PERSONA APLASTADA, EMPUJADA O PISOTEADA POR UNA MULTITUD O ESTAMPIDA HUMANA: AREAS DE DEPORTE Y ATLETISMO</t>
  </si>
  <si>
    <t>W524</t>
  </si>
  <si>
    <t>PERSONA APLASTADA, EMPUJADA O PISOTEADA POR UNA MULTITUD O ESTAMPIDA HUMANA: CALLES Y CARRETERAS</t>
  </si>
  <si>
    <t>W525</t>
  </si>
  <si>
    <t>PERSONA APLASTADA, EMPUJADA O PISOTEADA POR UNA MULTITUD O ESTAMPIDA HUMANA: COMERCIO Y AREAS DE SERVICIO</t>
  </si>
  <si>
    <t>W526</t>
  </si>
  <si>
    <t>PERSONA APLASTADA, EMPUJADA O PISOTEADA POR UNA MULTITUD O ESTAMPIDA HUMANA: AREA INDUSTRIAL Y DE LA CONSTRUCCION</t>
  </si>
  <si>
    <t>W527</t>
  </si>
  <si>
    <t>PERSONA APLASTADA, EMPUJADA O PISOTEADA POR UNA MULTITUD O ESTAMPIDA HUMANA: GRANJA</t>
  </si>
  <si>
    <t>W528</t>
  </si>
  <si>
    <t>PERSONA APLASTADA, EMPUJADA O PISOTEADA POR UNA MULTITUD O ESTAMPIDA HUMANA: OTRO LUGAR ESPECIFICADO</t>
  </si>
  <si>
    <t>W529</t>
  </si>
  <si>
    <t>PERSONA APLASTADA, EMPUJADA O PISOTEADA POR UNA MULTITUD O ESTAMPIDA HUMANA: LUGAR NO ESPECIFICADO</t>
  </si>
  <si>
    <t>W530</t>
  </si>
  <si>
    <t>MORDEDURA DE RATA: VIVIENDA</t>
  </si>
  <si>
    <t>W531</t>
  </si>
  <si>
    <t>MORDEDURA DE RATA: INSTITUCION RESIDENCIAL</t>
  </si>
  <si>
    <t>W532</t>
  </si>
  <si>
    <t>MORDEDURA DE RATA: ESCUELAS, OTRAS INSTITUCIONES Y AREAS ADMINISTRATIVAS PUBLICAS</t>
  </si>
  <si>
    <t>W533</t>
  </si>
  <si>
    <t>MORDEDURA DE RATA: AREAS DE DEPORTE Y ATLETISMO</t>
  </si>
  <si>
    <t>W534</t>
  </si>
  <si>
    <t>MORDEDURA DE RATA: CALLES Y CARRETERAS</t>
  </si>
  <si>
    <t>W535</t>
  </si>
  <si>
    <t>MORDEDURA DE RATA: COMERCIO Y AREAS DE SERVICIO</t>
  </si>
  <si>
    <t>W536</t>
  </si>
  <si>
    <t>MORDEDURA DE RATA: AREA INDUSTRIAL Y DE LA CONSTRUCCION</t>
  </si>
  <si>
    <t>W537</t>
  </si>
  <si>
    <t>MORDEDURA DE RATA: GRANJA</t>
  </si>
  <si>
    <t>W538</t>
  </si>
  <si>
    <t>MORDEDURA DE RATA: OTRO LUGAR ESPECIFICADO</t>
  </si>
  <si>
    <t>W539</t>
  </si>
  <si>
    <t>MORDEDURA DE RATA: LUGAR NO ESPECIFICADO</t>
  </si>
  <si>
    <t>W540</t>
  </si>
  <si>
    <t>MORDEDURA O ATAQUE DE PERRO: VIVIENDA</t>
  </si>
  <si>
    <t>W541</t>
  </si>
  <si>
    <t>MORDEDURA O ATAQUE DE PERRO: INSTITUCION RESIDENCIAL</t>
  </si>
  <si>
    <t>W542</t>
  </si>
  <si>
    <t>MORDEDURA O ATAQUE DE PERRO: ESCUELAS, OTRAS INSTITUCIONES Y AREAS ADMINISTRATIVAS PUBLICAS</t>
  </si>
  <si>
    <t>W543</t>
  </si>
  <si>
    <t>MORDEDURA O ATAQUE DE PERRO: AREAS DE DEPORTE Y ATLETISMO</t>
  </si>
  <si>
    <t>W544</t>
  </si>
  <si>
    <t>MORDEDURA O ATAQUE DE PERRO: CALLES Y CARRETERAS</t>
  </si>
  <si>
    <t>W545</t>
  </si>
  <si>
    <t>MORDEDURA O ATAQUE DE PERRO: COMERCIO Y AREAS DE SERVICIO</t>
  </si>
  <si>
    <t>W546</t>
  </si>
  <si>
    <t>MORDEDURA O ATAQUE DE PERRO: AREA INDUSTRIAL Y DE LA CONSTRUCCION</t>
  </si>
  <si>
    <t>W547</t>
  </si>
  <si>
    <t>MORDEDURA O ATAQUE DE PERRO: GRANJA</t>
  </si>
  <si>
    <t>W548</t>
  </si>
  <si>
    <t>MORDEDURA O ATAQUE DE PERRO: OTRO LUGAR ESPECIFICADO</t>
  </si>
  <si>
    <t>W549</t>
  </si>
  <si>
    <t>MORDEDURA O ATAQUE DE PERRO: LUGAR NO ESPECIFICADO</t>
  </si>
  <si>
    <t>W550</t>
  </si>
  <si>
    <t>MORDEDURA O ATAQUE DE OTROS MAMIFEROS: VIVIENDA</t>
  </si>
  <si>
    <t>W551</t>
  </si>
  <si>
    <t>MORDEDURA O ATAQUE DE OTROS MAMIFEROS: INSTITUCION RESIDENCIAL</t>
  </si>
  <si>
    <t>W552</t>
  </si>
  <si>
    <t>MORDEDURA O ATAQUE DE OTROS MAMIFEROS: ESCUELAS, OTRAS INSTITUCIONES Y AREAS ADMINISTRATIVAS PUBLICAS</t>
  </si>
  <si>
    <t>W553</t>
  </si>
  <si>
    <t>MORDEDURA O ATAQUE DE OTROS MAMIFEROS: AREAS DE DEPORTE Y ATLETISMO</t>
  </si>
  <si>
    <t>W554</t>
  </si>
  <si>
    <t>MORDEDURA O ATAQUE DE OTROS MAMIFEROS: CALLES Y CARRETERAS</t>
  </si>
  <si>
    <t>W555</t>
  </si>
  <si>
    <t>MORDEDURA O ATAQUE DE OTROS MAMIFEROS: COMERCIO Y AREAS DE SERVICIO</t>
  </si>
  <si>
    <t>W556</t>
  </si>
  <si>
    <t>MORDEDURA O ATAQUE DE OTROS MAMIFEROS: AREA INDUSTRIAL Y DE LA CONSTRUCCION</t>
  </si>
  <si>
    <t>W557</t>
  </si>
  <si>
    <t>MORDEDURA O ATAQUE DE OTROS MAMIFEROS: GRANJA</t>
  </si>
  <si>
    <t>W558</t>
  </si>
  <si>
    <t>MORDEDURA O ATAQUE DE OTROS MAMIFEROS: OTRO LUGAR ESPECIFICADO</t>
  </si>
  <si>
    <t>W559</t>
  </si>
  <si>
    <t>MORDEDURA O ATAQUE DE OTROS MAMIFEROS: LUGAR NO ESPECIFICADO</t>
  </si>
  <si>
    <t>W560</t>
  </si>
  <si>
    <t>CONTACTO TRAUMATICO CON ANIMALES MARINOS: VIVIENDA</t>
  </si>
  <si>
    <t>W561</t>
  </si>
  <si>
    <t>CONTACTO TRAUMATICO CON ANIMALES MARINOS: INSTITUCION RESIDENCIAL</t>
  </si>
  <si>
    <t>W562</t>
  </si>
  <si>
    <t>CONTACTO TRAUMATICO CON ANIMALES MARINOS: ESCUELAS, OTRAS INSTITUCIONES Y AREAS ADMINISTRATIVAS PUBLICAS</t>
  </si>
  <si>
    <t>W563</t>
  </si>
  <si>
    <t>CONTACTO TRAUMATICO CON ANIMALES MARINOS: AREAS DE DEPORTE Y ATLETISMO</t>
  </si>
  <si>
    <t>W564</t>
  </si>
  <si>
    <t>CONTACTO TRAUMATICO CON ANIMALES MARINOS: CALLES Y CARRETERAS</t>
  </si>
  <si>
    <t>W565</t>
  </si>
  <si>
    <t>CONTACTO TRAUMATICO CON ANIMALES MARINOS: COMERCIO Y AREAS DE SERVICIO</t>
  </si>
  <si>
    <t>W566</t>
  </si>
  <si>
    <t>CONTACTO TRAUMATICO CON ANIMALES MARINOS: AREA INDUSTRIAL Y DE LA CONSTRUCCION</t>
  </si>
  <si>
    <t>W567</t>
  </si>
  <si>
    <t>CONTACTO TRAUMATICO CON ANIMALES MARINOS: GRANJA</t>
  </si>
  <si>
    <t>W568</t>
  </si>
  <si>
    <t>CONTACTO TRAUMATICO CON ANIMALES MARINOS: OTRO LUGAR ESPECIFICADO</t>
  </si>
  <si>
    <t>W569</t>
  </si>
  <si>
    <t>CONTACTO TRAUMATICO CON ANIMALES MARINOS: LUGAR NO ESPECIFICADO</t>
  </si>
  <si>
    <t>W570</t>
  </si>
  <si>
    <t>MORDEDURA O PICADURA DE INSECTOS Y OTROS ARTROPODOS NO VENENOSOS: VIVIENDA</t>
  </si>
  <si>
    <t>W571</t>
  </si>
  <si>
    <t>MORDEDURA O PICADURA DE INSECTOS Y OTROS ARTROPODOS NO VENENOSOS: INSTITUCION RESIDENCIAL</t>
  </si>
  <si>
    <t>W572</t>
  </si>
  <si>
    <t>MORDEDURA O PICADURA DE INSECTOS Y OTROS ARTROPODOS NO VENENOSOS: ESCUELAS, OTRAS INSTITUCIONES Y AREAS ADMINISTRATIVAS PUBLICAS</t>
  </si>
  <si>
    <t>W573</t>
  </si>
  <si>
    <t>MORDEDURA O PICADURA DE INSECTOS Y OTROS ARTROPODOS NO VENENOSOS: AREAS DE DEPORTE Y ATLETISMO</t>
  </si>
  <si>
    <t>W574</t>
  </si>
  <si>
    <t>MORDEDURA O PICADURA DE INSECTOS Y OTROS ARTROPODOS NO VENENOSOS: CALLES Y CARRETERAS</t>
  </si>
  <si>
    <t>W575</t>
  </si>
  <si>
    <t>MORDEDURA O PICADURA DE INSECTOS Y OTROS ARTROPODOS NO VENENOSOS: COMERCIO Y AREAS DE SERVICIO</t>
  </si>
  <si>
    <t>W576</t>
  </si>
  <si>
    <t>MORDEDURA O PICADURA DE INSECTOS Y OTROS ARTROPODOS NO VENENOSOS: AREA INDUSTRIAL Y DE LA CONSTRUCCION</t>
  </si>
  <si>
    <t>W577</t>
  </si>
  <si>
    <t>MORDEDURA O PICADURA DE INSECTOS Y OTROS ARTROPODOS NO VENENOSOS: GRANJA</t>
  </si>
  <si>
    <t>W578</t>
  </si>
  <si>
    <t>MORDEDURA O PICADURA DE INSECTOS Y OTROS ARTROPODOS NO VENENOSOS: OTRO LUGAR ESPECIFICADO</t>
  </si>
  <si>
    <t>W579</t>
  </si>
  <si>
    <t>MORDEDURA O PICADURA DE INSECTOS Y OTROS ARTROPODOS NO VENENOSOS: LUGAR NO ESPECIFICADO</t>
  </si>
  <si>
    <t>W580</t>
  </si>
  <si>
    <t>MORDEDURA O ATAQUE DE COCODRILO O CAIMAN: VIVIENDA</t>
  </si>
  <si>
    <t>W581</t>
  </si>
  <si>
    <t>MORDEDURA O ATAQUE DE COCODRILO O CAIMAN: INSTITUCION RESIDENCIAL</t>
  </si>
  <si>
    <t>W582</t>
  </si>
  <si>
    <t>MORDEDURA O ATAQUE DE COCODRILO O CAIMAN: ESCUELAS, OTRAS INSTITUCIONES Y AREAS ADMINISTRATIVAS PUBLICAS</t>
  </si>
  <si>
    <t>W583</t>
  </si>
  <si>
    <t>MORDEDURA O ATAQUE DE COCODRILO O CAIMAN: AREAS DE DEPORTE Y ATLETISMO</t>
  </si>
  <si>
    <t>W584</t>
  </si>
  <si>
    <t>MORDEDURA O ATAQUE DE COCODRILO O CAIMAN: CALLES Y CARRETERAS</t>
  </si>
  <si>
    <t>W585</t>
  </si>
  <si>
    <t>MORDEDURA O ATAQUE DE COCODRILO O CAIMAN: COMERCIO Y AREAS DE SERVICIO</t>
  </si>
  <si>
    <t>W586</t>
  </si>
  <si>
    <t>MORDEDURA O ATAQUE DE COCODRILO O CAIMAN: AREA INDUSTRIAL Y DE LA CONSTRUCCION</t>
  </si>
  <si>
    <t>W587</t>
  </si>
  <si>
    <t>MORDEDURA O ATAQUE DE COCODRILO O CAIMAN: GRANJA</t>
  </si>
  <si>
    <t>W588</t>
  </si>
  <si>
    <t>MORDEDURA O ATAQUE DE COCODRILO O CAIMAN: OTRO LUGAR ESPECIFICADO</t>
  </si>
  <si>
    <t>W589</t>
  </si>
  <si>
    <t>MORDEDURA O ATAQUE DE COCODRILO O CAIMAN: LUGAR NO ESPECIFICADO</t>
  </si>
  <si>
    <t>W590</t>
  </si>
  <si>
    <t>MORDEDURA O APLASTAMIENTO POR OTROS REPTILES: VIVIENDA</t>
  </si>
  <si>
    <t>W591</t>
  </si>
  <si>
    <t>MORDEDURA O APLASTAMIENTO POR OTROS REPTILES: INSTITUCION RESIDENCIAL</t>
  </si>
  <si>
    <t>W592</t>
  </si>
  <si>
    <t>MORDEDURA O APLASTAMIENTO POR OTROS REPTILES: ESCUELAS, OTRAS INSTITUCIONES Y AREAS ADMINISTRATIVAS PUBLICAS</t>
  </si>
  <si>
    <t>W593</t>
  </si>
  <si>
    <t>MORDEDURA O APLASTAMIENTO POR OTROS REPTILES: AREAS DE DEPORTE Y ATLETISMO</t>
  </si>
  <si>
    <t>W594</t>
  </si>
  <si>
    <t>MORDEDURA O APLASTAMIENTO POR OTROS REPTILES: CALLES Y CARRETERAS</t>
  </si>
  <si>
    <t>W595</t>
  </si>
  <si>
    <t>MORDEDURA O APLASTAMIENTO POR OTROS REPTILES: COMERCIO Y AREAS DE SERVICIO</t>
  </si>
  <si>
    <t>W596</t>
  </si>
  <si>
    <t>MORDEDURA O APLASTAMIENTO POR OTROS REPTILES: AREA INDUSTRIAL Y DE LA CONSTRUCCION</t>
  </si>
  <si>
    <t>W597</t>
  </si>
  <si>
    <t>MORDEDURA O APLASTAMIENTO POR OTROS REPTILES: GRANJA</t>
  </si>
  <si>
    <t>W598</t>
  </si>
  <si>
    <t>MORDEDURA O APLASTAMIENTO POR OTROS REPTILES: OTRO LUGAR ESPECIFICADO</t>
  </si>
  <si>
    <t>W599</t>
  </si>
  <si>
    <t>MORDEDURA O APLASTAMIENTO POR OTROS REPTILES: LUGAR NO ESPECIFICADO</t>
  </si>
  <si>
    <t>W600</t>
  </si>
  <si>
    <t>CONTACTO TRAUMATICO CON AGUIJONES, ESPINAS U HOJAS CORTANTES DE PLANTAS: VIVIENDA</t>
  </si>
  <si>
    <t>W601</t>
  </si>
  <si>
    <t>CONTACTO TRAUMATICO CON AGUIJONES, ESPINAS U HOJAS CORTANTES DE PLANTAS: INSTITUCION RESIDENCIAL</t>
  </si>
  <si>
    <t>W602</t>
  </si>
  <si>
    <t>CONTACTO TRAUMATICO CON AGUIJONES, ESPINAS U HOJAS CORTANTES DE PLANTAS: ESCUELAS, OTRAS INSTITUCIONES Y AREAS ADMINISTRATIVAS PUBLICAS</t>
  </si>
  <si>
    <t>W603</t>
  </si>
  <si>
    <t>CONTACTO TRAUMATICO CON AGUIJONES, ESPINAS U HOJAS CORTANTES DE PLANTAS: AREAS DE DEPORTE Y ATLETISMO</t>
  </si>
  <si>
    <t>W604</t>
  </si>
  <si>
    <t>CONTACTO TRAUMATICO CON AGUIJONES, ESPINAS U HOJAS CORTANTES DE PLANTAS: CALLES Y CARRETERAS</t>
  </si>
  <si>
    <t>W605</t>
  </si>
  <si>
    <t>CONTACTO TRAUMATICO CON AGUIJONES, ESPINAS U HOJAS CORTANTES DE PLANTAS: COMERCIO Y AREAS DE SERVICIO</t>
  </si>
  <si>
    <t>W606</t>
  </si>
  <si>
    <t>CONTACTO TRAUMATICO CON AGUIJONES, ESPINAS U HOJAS CORTANTES DE PLANTAS: AREA INDUSTRIAL Y DE LA CONSTRUCCION</t>
  </si>
  <si>
    <t>W607</t>
  </si>
  <si>
    <t>CONTACTO TRAUMATICO CON AGUIJONES, ESPINAS U HOJAS CORTANTES DE PLANTAS: GRANJA</t>
  </si>
  <si>
    <t>W608</t>
  </si>
  <si>
    <t>CONTACTO TRAUMATICO CON AGUIJONES, ESPINAS U HOJAS CORTANTES DE PLANTAS: OTRO LUGAR ESPECIFICADO</t>
  </si>
  <si>
    <t>W609</t>
  </si>
  <si>
    <t>CONTACTO TRAUMATICO CON AGUIJONES, ESPINAS U HOJAS CORTANTES DE PLANTAS: LUGAR NO ESPECIFICADO</t>
  </si>
  <si>
    <t>W640</t>
  </si>
  <si>
    <t>EXPOSICION A OTRAS FUERZAS MECANICAS ANIMADAS, Y LAS NO ESPECIFICADAS: VIVIENDA</t>
  </si>
  <si>
    <t>W641</t>
  </si>
  <si>
    <t>EXPOSICION A OTRAS FUERZAS MECANICAS ANIMADAS, Y LAS NO ESPECIFICADAS: INSTITUCION RESIDENCIAL</t>
  </si>
  <si>
    <t>W642</t>
  </si>
  <si>
    <t>EXPOSICION A OTRAS FUERZAS MECANICAS ANIMADAS, Y LAS NO ESPECIFICADAS: ESCUELAS, OTRAS INSTITUCIONES Y AREAS ADMINISTRATIVAS PUBLICAS</t>
  </si>
  <si>
    <t>W643</t>
  </si>
  <si>
    <t>EXPOSICION A OTRAS FUERZAS MECANICAS ANIMADAS, Y LAS NO ESPECIFICADAS: AREAS DE DEPORTE Y ATLETISMO</t>
  </si>
  <si>
    <t>W644</t>
  </si>
  <si>
    <t>EXPOSICION A OTRAS FUERZAS MECANICAS ANIMADAS, Y LAS NO ESPECIFICADAS: CALLES Y CARRETERAS</t>
  </si>
  <si>
    <t>W645</t>
  </si>
  <si>
    <t>EXPOSICION A OTRAS FUERZAS MECANICAS ANIMADAS, Y LAS NO ESPECIFICADAS: COMERCIO Y AREAS DE SERVICIO</t>
  </si>
  <si>
    <t>W646</t>
  </si>
  <si>
    <t>EXPOSICION A OTRAS FUERZAS MECANICAS ANIMADAS, Y LAS NO ESPECIFICADAS: AREA INDUSTRIAL Y DE LA CONSTRUCCION</t>
  </si>
  <si>
    <t>W647</t>
  </si>
  <si>
    <t>EXPOSICION A OTRAS FUERZAS MECANICAS ANIMADAS, Y LAS NO ESPECIFICADAS: GRANJA</t>
  </si>
  <si>
    <t>W648</t>
  </si>
  <si>
    <t>EXPOSICION A OTRAS FUERZAS MECANICAS ANIMADAS, Y LAS NO ESPECIFICADAS: OTRO LUGAR ESPECIFICADO</t>
  </si>
  <si>
    <t>W649</t>
  </si>
  <si>
    <t>EXPOSICION A OTRAS FUERZAS MECANICAS ANIMADAS, Y LAS NO ESPECIFICADAS: LUGAR NO ESPECIFICADO</t>
  </si>
  <si>
    <t>W650</t>
  </si>
  <si>
    <t>AHOGAMIENTO Y SUMERSION MIENTRAS SE ESTA EN LA BAÑERA: VIVIENDA</t>
  </si>
  <si>
    <t>W651</t>
  </si>
  <si>
    <t>AHOGAMIENTO Y SUMERSION MIENTRAS SE ESTA EN LA BAÑERA: INSTITUCION RESIDENCIAL</t>
  </si>
  <si>
    <t>W652</t>
  </si>
  <si>
    <t>AHOGAMIENTO Y SUMERSION MIENTRAS SE ESTA EN LA BAÑERA: ESCUELAS, OTRAS INSTITUCIONES Y AREAS ADMINISTRATIVAS PUBLICAS</t>
  </si>
  <si>
    <t>W653</t>
  </si>
  <si>
    <t>AHOGAMIENTO Y SUMERSION MIENTRAS SE ESTA EN LA BAÑERA: AREAS DE DEPORTE Y ATLETISMO</t>
  </si>
  <si>
    <t>W654</t>
  </si>
  <si>
    <t>AHOGAMIENTO Y SUMERSION MIENTRAS SE ESTA EN LA BAÑERA: CALLES Y CARRETERAS</t>
  </si>
  <si>
    <t>W655</t>
  </si>
  <si>
    <t>AHOGAMIENTO Y SUMERSION MIENTRAS SE ESTA EN LA BAÑERA: COMERCIO Y AREAS DE SERVICIO</t>
  </si>
  <si>
    <t>W656</t>
  </si>
  <si>
    <t>AHOGAMIENTO Y SUMERSION MIENTRAS SE ESTA EN LA BAÑERA: AREA INDUSTRIAL Y DE LA CONSTRUCCION</t>
  </si>
  <si>
    <t>W657</t>
  </si>
  <si>
    <t>AHOGAMIENTO Y SUMERSION MIENTRAS SE ESTA EN LA BAÑERA: GRANJA</t>
  </si>
  <si>
    <t>W658</t>
  </si>
  <si>
    <t>AHOGAMIENTO Y SUMERSION MIENTRAS SE ESTA EN LA BAÑERA: OTRO LUGAR ESPECIFICADO</t>
  </si>
  <si>
    <t>W659</t>
  </si>
  <si>
    <t>AHOGAMIENTO Y SUMERSION MIENTRAS SE ESTA EN LA BAÑERA: LUGAR NO ESPECIFICADO</t>
  </si>
  <si>
    <t>W660</t>
  </si>
  <si>
    <t>AHOGAMIENTO Y SUMERSION CONSECUTIVOS A CAIDA EN LA BAÑERA: VIVIENDA</t>
  </si>
  <si>
    <t>W661</t>
  </si>
  <si>
    <t>AHOGAMIENTO Y SUMERSION CONSECUTIVOS A CAIDA EN LA BAÑERA: INSTITUCION RESIDENCIAL</t>
  </si>
  <si>
    <t>W662</t>
  </si>
  <si>
    <t>AHOGAMIENTO Y SUMERSION CONSECUTIVOS A CAIDA EN LA BAÑERA: ESCUELAS, OTRAS INSTITUCIONES Y AREAS ADMINISTRATIVAS PUBLICAS</t>
  </si>
  <si>
    <t>W663</t>
  </si>
  <si>
    <t>AHOGAMIENTO Y SUMERSION CONSECUTIVOS A CAIDA EN LA BAÑERA: AREAS DE DEPORTE Y ATLETISMO</t>
  </si>
  <si>
    <t>W664</t>
  </si>
  <si>
    <t>AHOGAMIENTO Y SUMERSION CONSECUTIVOS A CAIDA EN LA BAÑERA: CALLES Y CARRETERAS</t>
  </si>
  <si>
    <t>W665</t>
  </si>
  <si>
    <t>AHOGAMIENTO Y SUMERSION CONSECUTIVOS A CAIDA EN LA BAÑERA: COMERCIO Y AREAS DE SERVICIO</t>
  </si>
  <si>
    <t>W666</t>
  </si>
  <si>
    <t>AHOGAMIENTO Y SUMERSION CONSECUTIVOS A CAIDA EN LA BAÑERA: AREA INDUSTRIAL Y DE LA CONSTRUCCION</t>
  </si>
  <si>
    <t>W667</t>
  </si>
  <si>
    <t>AHOGAMIENTO Y SUMERSION CONSECUTIVOS A CAIDA EN LA BAÑERA: GRANJA</t>
  </si>
  <si>
    <t>W668</t>
  </si>
  <si>
    <t>AHOGAMIENTO Y SUMERSION CONSECUTIVOS A CAIDA EN LA BAÑERA: OTRO LUGAR ESPECIFICADO</t>
  </si>
  <si>
    <t>W669</t>
  </si>
  <si>
    <t>AHOGAMIENTO Y SUMERSION CONSECUTIVOS A CAIDA EN LA BAÑERA: LUGAR NO ESPECIFICADO</t>
  </si>
  <si>
    <t>W670</t>
  </si>
  <si>
    <t>AHOGAMIENTO Y SUMERSION MIENTRAS SE ESTA EN UNA PISCINA: VIVIENDA</t>
  </si>
  <si>
    <t>W671</t>
  </si>
  <si>
    <t>AHOGAMIENTO Y SUMERSION MIENTRAS SE ESTA EN UNA PISCINA: INSTITUCION RESIDENCIAL</t>
  </si>
  <si>
    <t>W672</t>
  </si>
  <si>
    <t>AHOGAMIENTO Y SUMERSION MIENTRAS SE ESTA EN UNA PISCINA: ESCUELAS, OTRAS INSTITUCIONES Y AREAS ADMINISTRATIVAS PUBLICAS</t>
  </si>
  <si>
    <t>W673</t>
  </si>
  <si>
    <t>AHOGAMIENTO Y SUMERSION MIENTRAS SE ESTA EN UNA PISCINA: AREAS DE DEPORTE Y ATLETISMO</t>
  </si>
  <si>
    <t>W674</t>
  </si>
  <si>
    <t>AHOGAMIENTO Y SUMERSION MIENTRAS SE ESTA EN UNA PISCINA: CALLES Y CARRETERAS</t>
  </si>
  <si>
    <t>W675</t>
  </si>
  <si>
    <t>AHOGAMIENTO Y SUMERSION MIENTRAS SE ESTA EN UNA PISCINA: COMERCIO Y AREAS DE SERVICIO</t>
  </si>
  <si>
    <t>W676</t>
  </si>
  <si>
    <t>AHOGAMIENTO Y SUMERSION MIENTRAS SE ESTA EN UNA PISCINA: AREA INDUSTRIAL Y DE LA CONSTRUCCION</t>
  </si>
  <si>
    <t>W677</t>
  </si>
  <si>
    <t>AHOGAMIENTO Y SUMERSION MIENTRAS SE ESTA EN UNA PISCINA: GRANJA</t>
  </si>
  <si>
    <t>W678</t>
  </si>
  <si>
    <t>AHOGAMIENTO Y SUMERSION MIENTRAS SE ESTA EN UNA PISCINA: OTRO LUGAR ESPECIFICADO</t>
  </si>
  <si>
    <t>W679</t>
  </si>
  <si>
    <t>AHOGAMIENTO Y SUMERSION MIENTRAS SE ESTA EN UNA PISCINA: LUGAR NO ESPECIFICADO</t>
  </si>
  <si>
    <t>W680</t>
  </si>
  <si>
    <t>AHOGAMIENTO Y SUMERSION CONSECUTIVOS A CAIDA EN UNA PISCINA: VIVIENDA</t>
  </si>
  <si>
    <t>W681</t>
  </si>
  <si>
    <t>AHOGAMIENTO Y SUMERSION CONSECUTIVOS A CAIDA EN UNA PISCINA: INSTITUCION RESIDENCIAL</t>
  </si>
  <si>
    <t>W682</t>
  </si>
  <si>
    <t>AHOGAMIENTO Y SUMERSION CONSECUTIVOS A CAIDA EN UNA PISCINA: ESCUELAS, OTRAS INSTITUCIONES Y AREAS ADMINISTRATIVAS PUBLICAS</t>
  </si>
  <si>
    <t>W683</t>
  </si>
  <si>
    <t>AHOGAMIENTO Y SUMERSION CONSECUTIVOS A CAIDA EN UNA PISCINA: AREAS DE DEPORTE Y ATLETISMO</t>
  </si>
  <si>
    <t>W684</t>
  </si>
  <si>
    <t>AHOGAMIENTO Y SUMERSION CONSECUTIVOS A CAIDA EN UNA PISCINA: CALLES Y CARRETERAS</t>
  </si>
  <si>
    <t>W685</t>
  </si>
  <si>
    <t>AHOGAMIENTO Y SUMERSION CONSECUTIVOS A CAIDA EN UNA PISCINA: COMERCIO Y AREAS DE SERVICIO</t>
  </si>
  <si>
    <t>W686</t>
  </si>
  <si>
    <t>AHOGAMIENTO Y SUMERSION CONSECUTIVOS A CAIDA EN UNA PISCINA: AREA INDUSTRIAL Y DE LA CONSTRUCCION</t>
  </si>
  <si>
    <t>W687</t>
  </si>
  <si>
    <t>AHOGAMIENTO Y SUMERSION CONSECUTIVOS A CAIDA EN UNA PISCINA: GRANJA</t>
  </si>
  <si>
    <t>W688</t>
  </si>
  <si>
    <t>AHOGAMIENTO Y SUMERSION CONSECUTIVOS A CAIDA EN UNA PISCINA: OTRO LUGAR ESPECIFICADO</t>
  </si>
  <si>
    <t>W689</t>
  </si>
  <si>
    <t>AHOGAMIENTO Y SUMERSION CONSECUTIVOS A CAIDA EN UNA PISCINA: LUGAR NO ESPECIFICADO</t>
  </si>
  <si>
    <t>W690</t>
  </si>
  <si>
    <t>AHOGAMIENTO Y SUMERSION MIENTRAS SE ESTA EN AGUAS NATURALES: VIVIENDA</t>
  </si>
  <si>
    <t>W691</t>
  </si>
  <si>
    <t>AHOGAMIENTO Y SUMERSION MIENTRAS SE ESTA EN AGUAS NATURALES: INSTITUCION RESIDENCIAL</t>
  </si>
  <si>
    <t>W692</t>
  </si>
  <si>
    <t>AHOGAMIENTO Y SUMERSION MIENTRAS SE ESTA EN AGUAS NATURALES: ESCUELAS, OTRAS INSTITUCIONES Y AREAS ADMINISTRATIVAS PUBLICAS</t>
  </si>
  <si>
    <t>W693</t>
  </si>
  <si>
    <t>AHOGAMIENTO Y SUMERSION MIENTRAS SE ESTA EN AGUAS NATURALES: AREAS DE DEPORTE Y ATLETISMO</t>
  </si>
  <si>
    <t>W694</t>
  </si>
  <si>
    <t>AHOGAMIENTO Y SUMERSION MIENTRAS SE ESTA EN AGUAS NATURALES: CALLES Y CARRETERAS</t>
  </si>
  <si>
    <t>W695</t>
  </si>
  <si>
    <t>AHOGAMIENTO Y SUMERSION MIENTRAS SE ESTA EN AGUAS NATURALES: COMERCIO Y AREAS DE SERVICIO</t>
  </si>
  <si>
    <t>W696</t>
  </si>
  <si>
    <t>AHOGAMIENTO Y SUMERSION MIENTRAS SE ESTA EN AGUAS NATURALES: AREA INDUSTRIAL Y DE LA CONSTRUCCION</t>
  </si>
  <si>
    <t>W697</t>
  </si>
  <si>
    <t>AHOGAMIENTO Y SUMERSION MIENTRAS SE ESTA EN AGUAS NATURALES: GRANJA</t>
  </si>
  <si>
    <t>W698</t>
  </si>
  <si>
    <t>AHOGAMIENTO Y SUMERSION MIENTRAS SE ESTA EN AGUAS NATURALES: OTRO LUGAR ESPECIFICADO</t>
  </si>
  <si>
    <t>W699</t>
  </si>
  <si>
    <t>AHOGAMIENTO Y SUMERSION MIENTRAS SE ESTA EN AGUAS NATURALES: LUGAR NO ESPECIFICADO</t>
  </si>
  <si>
    <t>W700</t>
  </si>
  <si>
    <t>AHOGAMIENTO Y SUMERSION POSTERIOR A CAIDA EN AGUAS NATURALES: VIVIENDA</t>
  </si>
  <si>
    <t>W701</t>
  </si>
  <si>
    <t>AHOGAMIENTO Y SUMERSION POSTERIOR A CAIDA EN AGUAS NATURALES: INSTITUCION RESIDENCIAL</t>
  </si>
  <si>
    <t>W702</t>
  </si>
  <si>
    <t>AHOGAMIENTO Y SUMERSION POSTERIOR A CAIDA EN AGUAS NATURALES: ESCUELAS, OTRAS INSTITUCIONES Y AREAS ADMINISTRATIVAS PUBLICAS</t>
  </si>
  <si>
    <t>W703</t>
  </si>
  <si>
    <t>AHOGAMIENTO Y SUMERSION POSTERIOR A CAIDA EN AGUAS NATURALES: AREAS DE DEPORTE Y ATLETISMO</t>
  </si>
  <si>
    <t>W704</t>
  </si>
  <si>
    <t>AHOGAMIENTO Y SUMERSION POSTERIOR A CAIDA EN AGUAS NATURALES: CALLES Y CARRETERAS</t>
  </si>
  <si>
    <t>W705</t>
  </si>
  <si>
    <t>AHOGAMIENTO Y SUMERSION POSTERIOR A CAIDA EN AGUAS NATURALES: COMERCIO Y AREAS DE SERVICIO</t>
  </si>
  <si>
    <t>W706</t>
  </si>
  <si>
    <t>AHOGAMIENTO Y SUMERSION POSTERIOR A CAIDA EN AGUAS NATURALES: AREA INDUSTRIAL Y DE LA CONSTRUCCION</t>
  </si>
  <si>
    <t>W707</t>
  </si>
  <si>
    <t>AHOGAMIENTO Y SUMERSION POSTERIOR A CAIDA EN AGUAS NATURALES: GRANJA</t>
  </si>
  <si>
    <t>W708</t>
  </si>
  <si>
    <t>AHOGAMIENTO Y SUMERSION POSTERIOR A CAIDA EN AGUAS NATURALES: OTRO LUGAR ESPECIFICADO</t>
  </si>
  <si>
    <t>W709</t>
  </si>
  <si>
    <t>AHOGAMIENTO Y SUMERSION POSTERIOR A CAIDA EN AGUAS NATURALES: LUGAR NO ESPECIFICADO</t>
  </si>
  <si>
    <t>W730</t>
  </si>
  <si>
    <t>OTROS AHOGAMIENTOS Y SUMERSIONES ESPECIFICADOS: VIVIENDA</t>
  </si>
  <si>
    <t>W731</t>
  </si>
  <si>
    <t>OTROS AHOGAMIENTOS Y SUMERSIONES ESPECIFICADOS: INSTITUCION RESIDENCIAL</t>
  </si>
  <si>
    <t>W732</t>
  </si>
  <si>
    <t>OTROS AHOGAMIENTOS Y SUMERSIONES ESPECIFICADOS: ESCUELAS, OTRAS INSTITUCIONES Y AREAS ADMINISTRATIVAS PUBLICAS</t>
  </si>
  <si>
    <t>W733</t>
  </si>
  <si>
    <t>OTROS AHOGAMIENTOS Y SUMERSIONES ESPECIFICADOS: AREAS DE DEPORTE Y ATLETISMO</t>
  </si>
  <si>
    <t>W734</t>
  </si>
  <si>
    <t>OTROS AHOGAMIENTOS Y SUMERSIONES ESPECIFICADOS: CALLES Y CARRETERAS</t>
  </si>
  <si>
    <t>W735</t>
  </si>
  <si>
    <t>OTROS AHOGAMIENTOS Y SUMERSIONES ESPECIFICADOS: COMERCIO Y AREAS DE SERVICIO</t>
  </si>
  <si>
    <t>W736</t>
  </si>
  <si>
    <t>OTROS AHOGAMIENTOS Y SUMERSIONES ESPECIFICADOS: AREA INDUSTRIAL Y DE LA CONSTRUCCION</t>
  </si>
  <si>
    <t>W737</t>
  </si>
  <si>
    <t>OTROS AHOGAMIENTOS Y SUMERSIONES ESPECIFICADOS: GRANJA</t>
  </si>
  <si>
    <t>W738</t>
  </si>
  <si>
    <t>OTROS AHOGAMIENTOS Y SUMERSIONES ESPECIFICADOS: OTRO LUGAR ESPECIFICADO</t>
  </si>
  <si>
    <t>W739</t>
  </si>
  <si>
    <t>OTROS AHOGAMIENTOS Y SUMERSIONES ESPECIFICADOS: LUGAR NO ESPECIFICADO</t>
  </si>
  <si>
    <t>W740</t>
  </si>
  <si>
    <t>AHOGAMIENTO Y SUMERSION NO ESPECIFICADOS: VIVIENDA</t>
  </si>
  <si>
    <t>W741</t>
  </si>
  <si>
    <t>AHOGAMIENTO Y SUMERSION NO ESPECIFICADOS: INSTITUCION RESIDENCIAL</t>
  </si>
  <si>
    <t>W742</t>
  </si>
  <si>
    <t>AHOGAMIENTO Y SUMERSION NO ESPECIFICADOS: ESCUELAS, OTRAS INSTITUCIONES Y AREAS ADMINISTRATIVAS PUBLICAS</t>
  </si>
  <si>
    <t>W743</t>
  </si>
  <si>
    <t>AHOGAMIENTO Y SUMERSION NO ESPECIFICADOS: AREAS DE DEPORTE Y ATLETISMO</t>
  </si>
  <si>
    <t>W744</t>
  </si>
  <si>
    <t>AHOGAMIENTO Y SUMERSION NO ESPECIFICADOS: CALLES Y CARRETERAS</t>
  </si>
  <si>
    <t>W745</t>
  </si>
  <si>
    <t>AHOGAMIENTO Y SUMERSION NO ESPECIFICADOS: COMERCIO Y AREAS DE SERVICIO</t>
  </si>
  <si>
    <t>W746</t>
  </si>
  <si>
    <t>AHOGAMIENTO Y SUMERSION NO ESPECIFICADOS: AREA INDUSTRIAL Y DE LA CONSTRUCCION</t>
  </si>
  <si>
    <t>W747</t>
  </si>
  <si>
    <t>AHOGAMIENTO Y SUMERSION NO ESPECIFICADOS: GRANJA</t>
  </si>
  <si>
    <t>W748</t>
  </si>
  <si>
    <t>AHOGAMIENTO Y SUMERSION NO ESPECIFICADOS: OTRO LUGAR ESPECIFICADO</t>
  </si>
  <si>
    <t>W749</t>
  </si>
  <si>
    <t>AHOGAMIENTO Y SUMERSION NO ESPECIFICADOS: LUGAR NO ESPECIFICADO</t>
  </si>
  <si>
    <t>W750</t>
  </si>
  <si>
    <t>SOFOCACION Y ESTRANGULAMIENTO ACCIDENTAL EN LA CAMA: VIVIENDA</t>
  </si>
  <si>
    <t>W751</t>
  </si>
  <si>
    <t>SOFOCACION Y ESTRANGULAMIENTO ACCIDENTAL EN LA CAMA: INSTITUCION RESIDENCIAL</t>
  </si>
  <si>
    <t>W752</t>
  </si>
  <si>
    <t>SOFOCACION Y ESTRANGULAMIENTO ACCIDENTAL EN LA CAMA: ESCUELAS, OTRAS INSTITUCIONES Y AREAS ADMINISTRATIVAS PUBLICAS</t>
  </si>
  <si>
    <t>W753</t>
  </si>
  <si>
    <t>SOFOCACION Y ESTRANGULAMIENTO ACCIDENTAL EN LA CAMA: AREAS DE DEPORTE Y ATLETISMO</t>
  </si>
  <si>
    <t>W754</t>
  </si>
  <si>
    <t>SOFOCACION Y ESTRANGULAMIENTO ACCIDENTAL EN LA CAMA: CALLES Y CARRETERAS</t>
  </si>
  <si>
    <t>W755</t>
  </si>
  <si>
    <t>SOFOCACION Y ESTRANGULAMIENTO ACCIDENTAL EN LA CAMA: COMERCIO Y AREAS DE SERVICIO</t>
  </si>
  <si>
    <t>W756</t>
  </si>
  <si>
    <t>SOFOCACION Y ESTRANGULAMIENTO ACCIDENTAL EN LA CAMA: AREA INDUSTRIAL Y DE LA CONSTRUCCION</t>
  </si>
  <si>
    <t>W757</t>
  </si>
  <si>
    <t>SOFOCACION Y ESTRANGULAMIENTO ACCIDENTAL EN LA CAMA: GRANJA</t>
  </si>
  <si>
    <t>W758</t>
  </si>
  <si>
    <t>SOFOCACION Y ESTRANGULAMIENTO ACCIDENTAL EN LA CAMA: OTRO LUGAR ESPECIFICADO</t>
  </si>
  <si>
    <t>W759</t>
  </si>
  <si>
    <t>SOFOCACION Y ESTRANGULAMIENTO ACCIDENTAL EN LA CAMA: LUGAR NO ESPECIFICADO</t>
  </si>
  <si>
    <t>W760</t>
  </si>
  <si>
    <t>OTROS ESTRANGULAMIENTOS Y AHORCAMIENTOS ACCIDENTALES: VIVIENDA</t>
  </si>
  <si>
    <t>W761</t>
  </si>
  <si>
    <t>OTROS ESTRANGULAMIENTOS Y AHORCAMIENTOS ACCIDENTALES: INSTITUCION RESIDENCIAL</t>
  </si>
  <si>
    <t>W762</t>
  </si>
  <si>
    <t>OTROS ESTRANGULAMIENTOS Y AHORCAMIENTOS ACCIDENTALES: ESCUELAS, OTRAS INSTITUCIONES Y AREAS ADMINISTRATIVAS PUBLICAS</t>
  </si>
  <si>
    <t>W763</t>
  </si>
  <si>
    <t>OTROS ESTRANGULAMIENTOS Y AHORCAMIENTOS ACCIDENTALES: AREAS DE DEPORTE Y ATLETISMO</t>
  </si>
  <si>
    <t>W764</t>
  </si>
  <si>
    <t>OTROS ESTRANGULAMIENTOS Y AHORCAMIENTOS ACCIDENTALES: CALLES Y CARRETERAS</t>
  </si>
  <si>
    <t>W765</t>
  </si>
  <si>
    <t>OTROS ESTRANGULAMIENTOS Y AHORCAMIENTOS ACCIDENTALES: COMERCIO Y AREAS DE SERVICIO</t>
  </si>
  <si>
    <t>W766</t>
  </si>
  <si>
    <t>OTROS ESTRANGULAMIENTOS Y AHORCAMIENTOS ACCIDENTALES: AREA INDUSTRIAL Y DE LA CONSTRUCCION</t>
  </si>
  <si>
    <t>W767</t>
  </si>
  <si>
    <t>OTROS ESTRANGULAMIENTOS Y AHORCAMIENTOS ACCIDENTALES: GRANJA</t>
  </si>
  <si>
    <t>W768</t>
  </si>
  <si>
    <t>OTROS ESTRANGULAMIENTOS Y AHORCAMIENTOS ACCIDENTALES: OTRO LUGAR ESPECIFICADO</t>
  </si>
  <si>
    <t>W769</t>
  </si>
  <si>
    <t>OTROS ESTRANGULAMIENTOS Y AHORCAMIENTOS ACCIDENTALES: LUGAR NO ESPECIFICADO</t>
  </si>
  <si>
    <t>W770</t>
  </si>
  <si>
    <t>OBSTRUCCION DE LA RESPIRACION DEBIDA A HUNDIMIENTO, CAIDA DE TIERRA U OTRAS SUSTANCIAS: VIVIENDA</t>
  </si>
  <si>
    <t>W771</t>
  </si>
  <si>
    <t>OBSTRUCCION DE LA RESPIRACION DEBIDA A HUNDIMIENTO, CAIDA DE TIERRA U OTRAS SUSTANCIAS: INSTITUCION RESIDENCIAL</t>
  </si>
  <si>
    <t>W772</t>
  </si>
  <si>
    <t>OBSTRUCCION DE LA RESPIRACION DEBIDA A HUNDIMIENTO, CAIDA DE TIERRA U OTRAS SUSTANCIAS: ESCUELAS, OTRAS INSTITUCIONES Y AREAS ADMINISTRATIVAS PUBLICAS</t>
  </si>
  <si>
    <t>W773</t>
  </si>
  <si>
    <t>OBSTRUCCION DE LA RESPIRACION DEBIDA A HUNDIMIENTO, CAIDA DE TIERRA U OTRAS SUSTANCIAS: AREAS DE DEPORTE Y ATLETISMO</t>
  </si>
  <si>
    <t>W774</t>
  </si>
  <si>
    <t>OBSTRUCCION DE LA RESPIRACION DEBIDA A HUNDIMIENTO, CAIDA DE TIERRA U OTRAS SUSTANCIAS: CALLES Y CARRETERAS</t>
  </si>
  <si>
    <t>W775</t>
  </si>
  <si>
    <t>OBSTRUCCION DE LA RESPIRACION DEBIDA A HUNDIMIENTO, CAIDA DE TIERRA U OTRAS SUSTANCIAS: COMERCIO Y AREAS DE SERVICIO</t>
  </si>
  <si>
    <t>W776</t>
  </si>
  <si>
    <t>OBSTRUCCION DE LA RESPIRACION DEBIDA A HUNDIMIENTO, CAIDA DE TIERRA U OTRAS SUSTANCIAS: AREA INDUSTRIAL Y DE LA CONSTRUCCION</t>
  </si>
  <si>
    <t>W777</t>
  </si>
  <si>
    <t>OBSTRUCCION DE LA RESPIRACION DEBIDA A HUNDIMIENTO, CAIDA DE TIERRA U OTRAS SUSTANCIAS: GRANJA</t>
  </si>
  <si>
    <t>W778</t>
  </si>
  <si>
    <t>OBSTRUCCION DE LA RESPIRACION DEBIDA A HUNDIMIENTO, CAIDA DE TIERRA U OTRAS SUSTANCIAS: OTRO LUGAR ESPECIFICADO</t>
  </si>
  <si>
    <t>W779</t>
  </si>
  <si>
    <t>OBSTRUCCION DE LA RESPIRACION DEBIDA A HUNDIMIENTO, CAIDA DE TIERRA U OTRAS SUSTANCIAS: LUGAR NO ESPECIFICADO</t>
  </si>
  <si>
    <t>W780</t>
  </si>
  <si>
    <t>INHALACION DE CONTENIDOS GASTRICOS: VIVIENDA</t>
  </si>
  <si>
    <t>W781</t>
  </si>
  <si>
    <t>INHALACION DE CONTENIDOS GASTRICOS: INSTITUCION RESIDENCIAL</t>
  </si>
  <si>
    <t>W782</t>
  </si>
  <si>
    <t>INHALACION DE CONTENIDOS GASTRICOS: ESCUELAS, OTRAS INSTITUCIONES Y AREAS ADMINISTRATIVAS PUBLICAS</t>
  </si>
  <si>
    <t>W783</t>
  </si>
  <si>
    <t>INHALACION DE CONTENIDOS GASTRICOS: AREAS DE DEPORTE Y ATLETISMO</t>
  </si>
  <si>
    <t>W784</t>
  </si>
  <si>
    <t>INHALACION DE CONTENIDOS GASTRICOS: CALLES Y CARRETERAS</t>
  </si>
  <si>
    <t>W785</t>
  </si>
  <si>
    <t>INHALACION DE CONTENIDOS GASTRICOS: COMERCIO Y AREAS DE SERVICIO</t>
  </si>
  <si>
    <t>W786</t>
  </si>
  <si>
    <t>INHALACION DE CONTENIDOS GASTRICOS: AREA INDUSTRIAL Y DE LA CONSTRUCCION</t>
  </si>
  <si>
    <t>W787</t>
  </si>
  <si>
    <t>INHALACION DE CONTENIDOS GASTRICOS: GRANJA</t>
  </si>
  <si>
    <t>W788</t>
  </si>
  <si>
    <t>INHALACION DE CONTENIDOS GASTRICOS: OTRO LUGAR ESPECIFICADO</t>
  </si>
  <si>
    <t>W789</t>
  </si>
  <si>
    <t>INHALACION DE CONTENIDOS GASTRICOS: LUGAR NO ESPECIFICADO</t>
  </si>
  <si>
    <t>W790</t>
  </si>
  <si>
    <t>INHALACION E INGESTION DE ALIMENTO QUE CAUSA OBSTRUCCION DE LAS VIAS RESPIRATORIAS: VIVIENDA</t>
  </si>
  <si>
    <t>W791</t>
  </si>
  <si>
    <t>INHALACION E INGESTION DE ALIMENTO QUE CAUSA OBSTRUCCION DE LAS VIAS RESPIRATORIAS: INSTITUCION RESIDENCIAL</t>
  </si>
  <si>
    <t>W792</t>
  </si>
  <si>
    <t>INHALACION E INGESTION DE ALIMENTO QUE CAUSA OBSTRUCCION DE LAS VIAS RESPIRATORIAS: ESCUELAS, OTRAS INSTITUCIONES Y AREAS ADMINISTRATIVAS PUBLICAS</t>
  </si>
  <si>
    <t>W793</t>
  </si>
  <si>
    <t>INHALACION E INGESTION DE ALIMENTO QUE CAUSA OBSTRUCCION DE LAS VIAS RESPIRATORIAS: AREAS DE DEPORTE Y ATLETISMO</t>
  </si>
  <si>
    <t>W794</t>
  </si>
  <si>
    <t>INHALACION E INGESTION DE ALIMENTO QUE CAUSA OBSTRUCCION DE LAS VIAS RESPIRATORIAS: CALLES Y CARRETERAS</t>
  </si>
  <si>
    <t>W795</t>
  </si>
  <si>
    <t>INHALACION E INGESTION DE ALIMENTO QUE CAUSA OBSTRUCCION DE LAS VIAS RESPIRATORIAS: COMERCIO Y AREAS DE SERVICIO</t>
  </si>
  <si>
    <t>W796</t>
  </si>
  <si>
    <t>INHALACION E INGESTION DE ALIMENTO QUE CAUSA OBSTRUCCION DE LAS VIAS RESPIRATORIAS: AREA INDUSTRIAL Y DE LA CONSTRUCCION</t>
  </si>
  <si>
    <t>W797</t>
  </si>
  <si>
    <t>INHALACION E INGESTION DE ALIMENTO QUE CAUSA OBSTRUCCION DE LAS VIAS RESPIRATORIAS: GRANJA</t>
  </si>
  <si>
    <t>W798</t>
  </si>
  <si>
    <t>INHALACION E INGESTION DE ALIMENTO QUE CAUSA OBSTRUCCION DE LAS VIAS RESPIRATORIAS: OTRO LUGAR ESPECIFICADO</t>
  </si>
  <si>
    <t>W799</t>
  </si>
  <si>
    <t>INHALACION E INGESTION DE ALIMENTO QUE CAUSA OBSTRUCCION DE LAS VIAS RESPIRATORIAS: LUGAR NO ESPECIFICADO</t>
  </si>
  <si>
    <t>W800</t>
  </si>
  <si>
    <t>INHALACION E INGESTION DE OTROS OBJETOS QUE CAUSAN OBSTRUCCION DE LAS VIAS RESPIRATORIAS: VIVIENDA</t>
  </si>
  <si>
    <t>W801</t>
  </si>
  <si>
    <t>INHALACION E INGESTION DE OTROS OBJETOS QUE CAUSAN OBSTRUCCION DE LAS VIAS RESPIRATORIAS: INSTITUCION RESIDENCIAL</t>
  </si>
  <si>
    <t>W802</t>
  </si>
  <si>
    <t>INHALACION E INGESTION DE OTROS OBJETOS QUE CAUSAN OBSTRUCCION DE LAS VIAS RESPIRATORIAS: ESCUELAS, OTRAS INSTITUCIONES Y AREAS ADMINISTRATIVAS PUBLICAS</t>
  </si>
  <si>
    <t>W803</t>
  </si>
  <si>
    <t>INHALACION E INGESTION DE OTROS OBJETOS QUE CAUSAN OBSTRUCCION DE LAS VIAS RESPIRATORIAS: AREAS DE DEPORTE Y ATLETISMO</t>
  </si>
  <si>
    <t>W804</t>
  </si>
  <si>
    <t>INHALACION E INGESTION DE OTROS OBJETOS QUE CAUSAN OBSTRUCCION DE LAS VIAS RESPIRATORIAS: CALLES Y CARRETERAS</t>
  </si>
  <si>
    <t>W805</t>
  </si>
  <si>
    <t>INHALACION E INGESTION DE OTROS OBJETOS QUE CAUSAN OBSTRUCCION DE LAS VIAS RESPIRATORIAS: COMERCIO Y AREAS DE SERVICIO</t>
  </si>
  <si>
    <t>W806</t>
  </si>
  <si>
    <t>INHALACION E INGESTION DE OTROS OBJETOS QUE CAUSAN OBSTRUCCION DE LAS VIAS RESPIRATORIAS: AREA INDUSTRIAL Y DE LA CONSTRUCCION</t>
  </si>
  <si>
    <t>W807</t>
  </si>
  <si>
    <t>INHALACION E INGESTION DE OTROS OBJETOS QUE CAUSAN OBSTRUCCION DE LAS VIAS RESPIRATORIAS: GRANJA</t>
  </si>
  <si>
    <t>W808</t>
  </si>
  <si>
    <t>INHALACION E INGESTION DE OTROS OBJETOS QUE CAUSAN OBSTRUCCION DE LAS VIAS RESPIRATORIAS: OTRO LUGAR ESPECIFICADO</t>
  </si>
  <si>
    <t>W809</t>
  </si>
  <si>
    <t>INHALACION E INGESTION DE OTROS OBJETOS QUE CAUSAN OBSTRUCCION DE LAS VIAS RESPIRATORIAS: LUGAR NO ESPECIFICADO</t>
  </si>
  <si>
    <t>W810</t>
  </si>
  <si>
    <t>CONFINADO O ATRAPADO EN UN AMBIENTE CON BAJO CONTENIDO DE OXIGENO: VIVIENDA</t>
  </si>
  <si>
    <t>W811</t>
  </si>
  <si>
    <t>CONFINADO O ATRAPADO EN UN AMBIENTE CON BAJO CONTENIDO DE OXIGENO: INSTITUCION RESIDENCIAL</t>
  </si>
  <si>
    <t>W812</t>
  </si>
  <si>
    <t>CONFINADO O ATRAPADO EN UN AMBIENTE CON BAJO CONTENIDO DE OXIGENO: ESCUELAS, OTRAS INSTITUCIONES Y AREAS ADMINISTRATIVAS PUBLICAS</t>
  </si>
  <si>
    <t>W813</t>
  </si>
  <si>
    <t>CONFINADO O ATRAPADO EN UN AMBIENTE CON BAJO CONTENIDO DE OXIGENO: AREAS DE DEPORTE Y ATLETISMO</t>
  </si>
  <si>
    <t>W814</t>
  </si>
  <si>
    <t>CONFINADO O ATRAPADO EN UN AMBIENTE CON BAJO CONTENIDO DE OXIGENO: CALLES Y CARRETERAS</t>
  </si>
  <si>
    <t>W815</t>
  </si>
  <si>
    <t>CONFINADO O ATRAPADO EN UN AMBIENTE CON BAJO CONTENIDO DE OXIGENO: COMERCIO Y AREAS DE SERVICIO</t>
  </si>
  <si>
    <t>W816</t>
  </si>
  <si>
    <t>CONFINADO O ATRAPADO EN UN AMBIENTE CON BAJO CONTENIDO DE OXIGENO: AREA INDUSTRIAL Y DE LA CONSTRUCCION</t>
  </si>
  <si>
    <t>W817</t>
  </si>
  <si>
    <t>CONFINADO O ATRAPADO EN UN AMBIENTE CON BAJO CONTENIDO DE OXIGENO: GRANJA</t>
  </si>
  <si>
    <t>W818</t>
  </si>
  <si>
    <t>CONFINADO O ATRAPADO EN UN AMBIENTE CON BAJO CONTENIDO DE OXIGENO: OTRO LUGAR ESPECIFICADO</t>
  </si>
  <si>
    <t>W819</t>
  </si>
  <si>
    <t>CONFINADO O ATRAPADO EN UN AMBIENTE CON BAJO CONTENIDO DE OXIGENO: LUGAR NO ESPECIFICADO</t>
  </si>
  <si>
    <t>W830</t>
  </si>
  <si>
    <t>OTRAS OBSTRUCCIONES ESPECIFICADAS DE LA RESPIRACION: VIVIENDA</t>
  </si>
  <si>
    <t>W831</t>
  </si>
  <si>
    <t>OTRAS OBSTRUCCIONES ESPECIFICADAS DE LA RESPIRACION: INSTITUCION RESIDENCIAL</t>
  </si>
  <si>
    <t>W832</t>
  </si>
  <si>
    <t>OTRAS OBSTRUCCIONES ESPECIFICADAS DE LA RESPIRACION: ESCUELAS, OTRAS INSTITUCIONES Y AREAS ADMINISTRATIVAS PUBLICAS</t>
  </si>
  <si>
    <t>W833</t>
  </si>
  <si>
    <t>OTRAS OBSTRUCCIONES ESPECIFICADAS DE LA RESPIRACION: AREAS DE DEPORTE Y ATLETISMO</t>
  </si>
  <si>
    <t>W834</t>
  </si>
  <si>
    <t>OTRAS OBSTRUCCIONES ESPECIFICADAS DE LA RESPIRACION: CALLES Y CARRETERAS</t>
  </si>
  <si>
    <t>W835</t>
  </si>
  <si>
    <t>OTRAS OBSTRUCCIONES ESPECIFICADAS DE LA RESPIRACION: COMERCIO Y AREAS DE SERVICIO</t>
  </si>
  <si>
    <t>W836</t>
  </si>
  <si>
    <t>OTRAS OBSTRUCCIONES ESPECIFICADAS DE LA RESPIRACION: AREA INDUSTRIAL Y DE LA CONSTRUCCION</t>
  </si>
  <si>
    <t>W837</t>
  </si>
  <si>
    <t>OTRAS OBSTRUCCIONES ESPECIFICADAS DE LA RESPIRACION: GRANJA</t>
  </si>
  <si>
    <t>W838</t>
  </si>
  <si>
    <t>OTRAS OBSTRUCCIONES ESPECIFICADAS DE LA RESPIRACION: OTRO LUGAR ESPECIFICADO</t>
  </si>
  <si>
    <t>W839</t>
  </si>
  <si>
    <t>OTRAS OBSTRUCCIONES ESPECIFICADAS DE LA RESPIRACION: LUGAR NO ESPECIFICADO</t>
  </si>
  <si>
    <t>W840</t>
  </si>
  <si>
    <t>OBSTRUCCIONES NO ESPECIFICADA DE LA RESPIRACION: VIVIENDA</t>
  </si>
  <si>
    <t>W841</t>
  </si>
  <si>
    <t>OBSTRUCCIONES NO ESPECIFICADA DE LA RESPIRACION: INSTITUCION RESIDENCIAL</t>
  </si>
  <si>
    <t>W842</t>
  </si>
  <si>
    <t>OBSTRUCCIONES NO ESPECIFICADA DE LA RESPIRACION: ESCUELAS, OTRAS INSTITUCIONES Y AREAS ADMINISTRATIVAS PUBLICAS</t>
  </si>
  <si>
    <t>W843</t>
  </si>
  <si>
    <t>OBSTRUCCIONES NO ESPECIFICADA DE LA RESPIRACION: AREAS DE DEPORTE Y ATLETISMO</t>
  </si>
  <si>
    <t>W844</t>
  </si>
  <si>
    <t>OBSTRUCCIONES NO ESPECIFICADA DE LA RESPIRACION: CALLES Y CARRETERAS</t>
  </si>
  <si>
    <t>W845</t>
  </si>
  <si>
    <t>OBSTRUCCIONES NO ESPECIFICADA DE LA RESPIRACION: COMERCIO Y AREAS DE SERVICIO</t>
  </si>
  <si>
    <t>W846</t>
  </si>
  <si>
    <t>OBSTRUCCIONES NO ESPECIFICADA DE LA RESPIRACION: AREA INDUSTRIAL Y DE LA CONSTRUCCION</t>
  </si>
  <si>
    <t>W847</t>
  </si>
  <si>
    <t>OBSTRUCCIONES NO ESPECIFICADA DE LA RESPIRACION: GRANJA</t>
  </si>
  <si>
    <t>W848</t>
  </si>
  <si>
    <t>OBSTRUCCIONES NO ESPECIFICADA DE LA RESPIRACION: OTRO LUGAR ESPECIFICADO</t>
  </si>
  <si>
    <t>W849</t>
  </si>
  <si>
    <t>OBSTRUCCIONES NO ESPECIFICADA DE LA RESPIRACION: LUGAR NO ESPECIFICADO</t>
  </si>
  <si>
    <t>W850</t>
  </si>
  <si>
    <t>EXPOSICION A LINEAS DE TRANSMISION ELECTRICA: VIVIENDA</t>
  </si>
  <si>
    <t>W851</t>
  </si>
  <si>
    <t>EXPOSICION A LINEAS DE TRANSMISION ELECTRICA: INSTITUCION RESIDENCIAL</t>
  </si>
  <si>
    <t>W852</t>
  </si>
  <si>
    <t>EXPOSICION A LINEAS DE TRANSMISION ELECTRICA: ESCUELAS, OTRAS INSTITUCIONES Y AREAS ADMINISTRATIVAS PUBLICAS</t>
  </si>
  <si>
    <t>W853</t>
  </si>
  <si>
    <t>EXPOSICION A LINEAS DE TRANSMISION ELECTRICA: AREAS DE DEPORTE Y ATLETISMO</t>
  </si>
  <si>
    <t>W854</t>
  </si>
  <si>
    <t>EXPOSICION A LINEAS DE TRANSMISION ELECTRICA: CALLES Y CARRETERAS</t>
  </si>
  <si>
    <t>W855</t>
  </si>
  <si>
    <t>EXPOSICION A LINEAS DE TRANSMISION ELECTRICA: COMERCIO Y AREAS DE SERVICIO</t>
  </si>
  <si>
    <t>W856</t>
  </si>
  <si>
    <t>EXPOSICION A LINEAS DE TRANSMISION ELECTRICA: AREA INDUSTRIAL Y DE LA CONSTRUCCION</t>
  </si>
  <si>
    <t>W857</t>
  </si>
  <si>
    <t>EXPOSICION A LINEAS DE TRANSMISION ELECTRICA: GRANJA</t>
  </si>
  <si>
    <t>W858</t>
  </si>
  <si>
    <t>EXPOSICION A LINEAS DE TRANSMISION ELECTRICA: OTRO LUGAR ESPECIFICADO</t>
  </si>
  <si>
    <t>W859</t>
  </si>
  <si>
    <t>EXPOSICION A LINEAS DE TRANSMISION ELECTRICA: LUGAR NO ESPECIFICADO</t>
  </si>
  <si>
    <t>W860</t>
  </si>
  <si>
    <t>EXPOSICION A OTRAS CORRIENTES ELECTRICAS ESPECIFICADAS: VIVIENDA</t>
  </si>
  <si>
    <t>W861</t>
  </si>
  <si>
    <t>EXPOSICION A OTRAS CORRIENTES ELECTRICAS ESPECIFICADAS: INSTITUCION RESIDENCIAL</t>
  </si>
  <si>
    <t>W862</t>
  </si>
  <si>
    <t>EXPOSICION A OTRAS CORRIENTES ELECTRICAS ESPECIFICADAS: ESCUELAS, OTRAS INSTITUCIONES Y AREAS ADMINISTRATIVAS PUBLICAS</t>
  </si>
  <si>
    <t>W863</t>
  </si>
  <si>
    <t>EXPOSICION A OTRAS CORRIENTES ELECTRICAS ESPECIFICADAS: AREAS DE DEPORTE Y ATLETISMO</t>
  </si>
  <si>
    <t>W864</t>
  </si>
  <si>
    <t>EXPOSICION A OTRAS CORRIENTES ELECTRICAS ESPECIFICADAS: CALLES Y CARRETERAS</t>
  </si>
  <si>
    <t>W865</t>
  </si>
  <si>
    <t>EXPOSICION A OTRAS CORRIENTES ELECTRICAS ESPECIFICADAS: COMERCIO Y AREAS DE SERVICIO</t>
  </si>
  <si>
    <t>W866</t>
  </si>
  <si>
    <t>EXPOSICION A OTRAS CORRIENTES ELECTRICAS ESPECIFICADAS: AREA INDUSTRIAL Y DE LA CONSTRUCCION</t>
  </si>
  <si>
    <t>W867</t>
  </si>
  <si>
    <t>EXPOSICION A OTRAS CORRIENTES ELECTRICAS ESPECIFICADAS: GRANJA</t>
  </si>
  <si>
    <t>W868</t>
  </si>
  <si>
    <t>EXPOSICION A OTRAS CORRIENTES ELECTRICAS ESPECIFICADAS: OTRO LUGAR ESPECIFICADO</t>
  </si>
  <si>
    <t>W869</t>
  </si>
  <si>
    <t>EXPOSICION A OTRAS CORRIENTES ELECTRICAS ESPECIFICADAS: LUGAR NO ESPECIFICADO</t>
  </si>
  <si>
    <t>W870</t>
  </si>
  <si>
    <t>EXPOSICION A CORRIENTE ELECTRICA NO ESPECIFICADA: VIVIENDA</t>
  </si>
  <si>
    <t>W871</t>
  </si>
  <si>
    <t>EXPOSICION A CORRIENTE ELECTRICA NO ESPECIFICADA: INSTITUCION RESIDENCIAL</t>
  </si>
  <si>
    <t>W872</t>
  </si>
  <si>
    <t>EXPOSICION A CORRIENTE ELECTRICA NO ESPECIFICADA: ESCUELAS, OTRAS INSTITUCIONES Y AREAS ADMINISTRATIVAS PUBLICAS</t>
  </si>
  <si>
    <t>W873</t>
  </si>
  <si>
    <t>EXPOSICION A CORRIENTE ELECTRICA NO ESPECIFICADA: AREAS DE DEPORTE Y ATLETISMO</t>
  </si>
  <si>
    <t>W874</t>
  </si>
  <si>
    <t>EXPOSICION A CORRIENTE ELECTRICA NO ESPECIFICADA: CALLES Y CARRETERAS</t>
  </si>
  <si>
    <t>W875</t>
  </si>
  <si>
    <t>EXPOSICION A CORRIENTE ELECTRICA NO ESPECIFICADA: COMERCIO Y AREAS DE SERVICIO</t>
  </si>
  <si>
    <t>W876</t>
  </si>
  <si>
    <t>EXPOSICION A CORRIENTE ELECTRICA NO ESPECIFICADA: AREA INDUSTRIAL Y DE LA CONSTRUCCION</t>
  </si>
  <si>
    <t>W877</t>
  </si>
  <si>
    <t>EXPOSICION A CORRIENTE ELECTRICA NO ESPECIFICADA: GRANJA</t>
  </si>
  <si>
    <t>W878</t>
  </si>
  <si>
    <t>EXPOSICION A CORRIENTE ELECTRICA NO ESPECIFICADA: OTRO LUGAR ESPECIFICADO</t>
  </si>
  <si>
    <t>W879</t>
  </si>
  <si>
    <t>EXPOSICION A CORRIENTE ELECTRICA NO ESPECIFICADA: LUGAR NO ESPECIFICADO</t>
  </si>
  <si>
    <t>W880</t>
  </si>
  <si>
    <t>EXPOSICION A RADIACION IONIZANTE: VIVIENDA</t>
  </si>
  <si>
    <t>W881</t>
  </si>
  <si>
    <t>EXPOSICION A RADIACION IONIZANTE: INSTITUCION RESIDENCIAL</t>
  </si>
  <si>
    <t>W882</t>
  </si>
  <si>
    <t>EXPOSICION A RADIACION IONIZANTE: ESCUELAS, OTRAS INSTITUCIONES Y AREAS ADMINISTRATIVAS PUBLICAS</t>
  </si>
  <si>
    <t>W883</t>
  </si>
  <si>
    <t>EXPOSICION A RADIACION IONIZANTE: AREAS DE DEPORTE Y ATLETISMO</t>
  </si>
  <si>
    <t>W884</t>
  </si>
  <si>
    <t>EXPOSICION A RADIACION IONIZANTE: CALLES Y CARRETERAS</t>
  </si>
  <si>
    <t>W885</t>
  </si>
  <si>
    <t>EXPOSICION A RADIACION IONIZANTE: COMERCIO Y AREAS DE SERVICIO</t>
  </si>
  <si>
    <t>W886</t>
  </si>
  <si>
    <t>EXPOSICION A RADIACION IONIZANTE: AREA INDUSTRIAL Y DE LA CONSTRUCCION</t>
  </si>
  <si>
    <t>W887</t>
  </si>
  <si>
    <t>EXPOSICION A RADIACION IONIZANTE: GRANJA</t>
  </si>
  <si>
    <t>W888</t>
  </si>
  <si>
    <t>EXPOSICION A RADIACION IONIZANTE: OTRO LUGAR ESPECIFICADO</t>
  </si>
  <si>
    <t>W889</t>
  </si>
  <si>
    <t>EXPOSICION A RADIACION IONIZANTE: LUGAR NO ESPECIFICADO</t>
  </si>
  <si>
    <t>W890</t>
  </si>
  <si>
    <t>EXPOSICION A FUENTE DE LUZ VISIBLE Y ULTRAVIOLETA, DE ORIGEN ARTIFICIAL: VIVIENDA</t>
  </si>
  <si>
    <t>W891</t>
  </si>
  <si>
    <t>EXPOSICION A FUENTE DE LUZ VISIBLE Y ULTRAVIOLETA, DE ORIGEN ARTIFICIAL: INSTITUCION RESIDENCIAL</t>
  </si>
  <si>
    <t>W892</t>
  </si>
  <si>
    <t>EXPOSICION A FUENTE DE LUZ VISIBLE Y ULTRAVIOLETA, DE ORIGEN ARTIFICIAL: ESCUELAS, OTRAS INSTITUCIONES Y AREAS ADMINISTRATIVAS PUBLICAS</t>
  </si>
  <si>
    <t>W893</t>
  </si>
  <si>
    <t>EXPOSICION A FUENTE DE LUZ VISIBLE Y ULTRAVIOLETA, DE ORIGEN ARTIFICIAL: AREAS DE DEPORTE Y ATLETISMO</t>
  </si>
  <si>
    <t>W894</t>
  </si>
  <si>
    <t>EXPOSICION A FUENTE DE LUZ VISIBLE Y ULTRAVIOLETA, DE ORIGEN ARTIFICIAL: CALLES Y CARRETERAS</t>
  </si>
  <si>
    <t>W895</t>
  </si>
  <si>
    <t>EXPOSICION A FUENTE DE LUZ VISIBLE Y ULTRAVIOLETA, DE ORIGEN ARTIFICIAL: COMERCIO Y AREAS DE SERVICIO</t>
  </si>
  <si>
    <t>W896</t>
  </si>
  <si>
    <t>EXPOSICION A FUENTE DE LUZ VISIBLE Y ULTRAVIOLETA, DE ORIGEN ARTIFICIAL: AREA INDUSTRIAL Y DE LA CONSTRUCCION</t>
  </si>
  <si>
    <t>W897</t>
  </si>
  <si>
    <t>EXPOSICION A FUENTE DE LUZ VISIBLE Y ULTRAVIOLETA, DE ORIGEN ARTIFICIAL: GRANJA</t>
  </si>
  <si>
    <t>W898</t>
  </si>
  <si>
    <t>EXPOSICION A FUENTE DE LUZ VISIBLE Y ULTRAVIOLETA, DE ORIGEN ARTIFICIAL: OTRO LUGAR ESPECIFICADO</t>
  </si>
  <si>
    <t>W899</t>
  </si>
  <si>
    <t>EXPOSICION A FUENTE DE LUZ VISIBLE Y ULTRAVIOLETA, DE ORIGEN ARTIFICIAL: LUGAR NO ESPECIFICADO</t>
  </si>
  <si>
    <t>W900</t>
  </si>
  <si>
    <t>EXPOSICION A OTROS TIPOS DE RADIACION NO IONIZANTE: VIVIENDA</t>
  </si>
  <si>
    <t>W901</t>
  </si>
  <si>
    <t>EXPOSICION A OTROS TIPOS DE RADIACION NO IONIZANTE: INSTITUCION RESIDENCIAL</t>
  </si>
  <si>
    <t>W902</t>
  </si>
  <si>
    <t>EXPOSICION A OTROS TIPOS DE RADIACION NO IONIZANTE: ESCUELAS, OTRAS INSTITUCIONES Y AREAS ADMINISTRATIVAS PUBLICAS</t>
  </si>
  <si>
    <t>W903</t>
  </si>
  <si>
    <t>EXPOSICION A OTROS TIPOS DE RADIACION NO IONIZANTE: AREAS DE DEPORTE Y ATLETISMO</t>
  </si>
  <si>
    <t>W904</t>
  </si>
  <si>
    <t>EXPOSICION A OTROS TIPOS DE RADIACION NO IONIZANTE: CALLES Y CARRETERAS</t>
  </si>
  <si>
    <t>W905</t>
  </si>
  <si>
    <t>EXPOSICION A OTROS TIPOS DE RADIACION NO IONIZANTE: COMERCIO Y AREAS DE SERVICIO</t>
  </si>
  <si>
    <t>W906</t>
  </si>
  <si>
    <t>EXPOSICION A OTROS TIPOS DE RADIACION NO IONIZANTE: AREA INDUSTRIAL Y DE LA CONSTRUCCION</t>
  </si>
  <si>
    <t>W907</t>
  </si>
  <si>
    <t>EXPOSICION A OTROS TIPOS DE RADIACION NO IONIZANTE: GRANJA</t>
  </si>
  <si>
    <t>W908</t>
  </si>
  <si>
    <t>EXPOSICION A OTROS TIPOS DE RADIACION NO IONIZANTE: OTRO LUGAR ESPECIFICADO</t>
  </si>
  <si>
    <t>W909</t>
  </si>
  <si>
    <t>EXPOSICION A OTROS TIPOS DE RADIACION NO IONIZANTE: LUGAR NO ESPECIFICADO</t>
  </si>
  <si>
    <t>W910</t>
  </si>
  <si>
    <t>EXPOSICION A RADIACION DE TIPO NO ESPECIFICADO: VIVIENDA</t>
  </si>
  <si>
    <t>W911</t>
  </si>
  <si>
    <t>EXPOSICION A RADIACION DE TIPO NO ESPECIFICADO: INSTITUCION RESIDENCIAL</t>
  </si>
  <si>
    <t>W912</t>
  </si>
  <si>
    <t>EXPOSICION A RADIACION DE TIPO NO ESPECIFICADO: ESCUELAS, OTRAS INSTITUCIONES Y AREAS ADMINISTRATIVAS PUBLICAS</t>
  </si>
  <si>
    <t>W913</t>
  </si>
  <si>
    <t>EXPOSICION A RADIACION DE TIPO NO ESPECIFICADO: AREAS DE DEPORTE Y ATLETISMO</t>
  </si>
  <si>
    <t>W914</t>
  </si>
  <si>
    <t>EXPOSICION A RADIACION DE TIPO NO ESPECIFICADO: CALLES Y CARRETERAS</t>
  </si>
  <si>
    <t>W915</t>
  </si>
  <si>
    <t>EXPOSICION A RADIACION DE TIPO NO ESPECIFICADO: COMERCIO Y AREAS DE SERVICIO</t>
  </si>
  <si>
    <t>W916</t>
  </si>
  <si>
    <t>EXPOSICION A RADIACION DE TIPO NO ESPECIFICADO: AREA INDUSTRIAL Y DE LA CONSTRUCCION</t>
  </si>
  <si>
    <t>W917</t>
  </si>
  <si>
    <t>EXPOSICION A RADIACION DE TIPO NO ESPECIFICADO: GRANJA</t>
  </si>
  <si>
    <t>W918</t>
  </si>
  <si>
    <t>EXPOSICION A RADIACION DE TIPO NO ESPECIFICADO: OTRO LUGAR ESPECIFICADO</t>
  </si>
  <si>
    <t>W919</t>
  </si>
  <si>
    <t>EXPOSICION A RADIACION DE TIPO NO ESPECIFICADO: LUGAR NO ESPECIFICADO</t>
  </si>
  <si>
    <t>W920</t>
  </si>
  <si>
    <t>EXPOSICION A CALOR EXCESIVO DE ORIGEN ARTIFICIAL: VIVIENDA</t>
  </si>
  <si>
    <t>W921</t>
  </si>
  <si>
    <t>EXPOSICION A CALOR EXCESIVO DE ORIGEN ARTIFICIAL: INSTITUCION RESIDENCIAL</t>
  </si>
  <si>
    <t>W922</t>
  </si>
  <si>
    <t>EXPOSICION A CALOR EXCESIVO DE ORIGEN ARTIFICIAL: ESCUELAS, OTRAS INSTITUCIONES Y AREAS ADMINISTRATIVAS PUBLICAS</t>
  </si>
  <si>
    <t>W923</t>
  </si>
  <si>
    <t>EXPOSICION A CALOR EXCESIVO DE ORIGEN ARTIFICIAL: AREAS DE DEPORTE Y ATLETISMO</t>
  </si>
  <si>
    <t>W924</t>
  </si>
  <si>
    <t>EXPOSICION A CALOR EXCESIVO DE ORIGEN ARTIFICIAL: CALLES Y CARRETERAS</t>
  </si>
  <si>
    <t>W925</t>
  </si>
  <si>
    <t>EXPOSICION A CALOR EXCESIVO DE ORIGEN ARTIFICIAL: COMERCIO Y AREAS DE SERVICIO</t>
  </si>
  <si>
    <t>W926</t>
  </si>
  <si>
    <t>EXPOSICION A CALOR EXCESIVO DE ORIGEN ARTIFICIAL: AREA INDUSTRIAL Y DE LA CONSTRUCCION</t>
  </si>
  <si>
    <t>W927</t>
  </si>
  <si>
    <t>EXPOSICION A CALOR EXCESIVO DE ORIGEN ARTIFICIAL: GRANJA</t>
  </si>
  <si>
    <t>W928</t>
  </si>
  <si>
    <t>EXPOSICION A CALOR EXCESIVO DE ORIGEN ARTIFICIAL: OTRO LUGAR ESPECIFICADO</t>
  </si>
  <si>
    <t>W929</t>
  </si>
  <si>
    <t>EXPOSICION A CALOR EXCESIVO DE ORIGEN ARTIFICIAL: LUGAR NO ESPECIFICADO</t>
  </si>
  <si>
    <t>W930</t>
  </si>
  <si>
    <t>EXPOSICION A FRIO EXCESIVO DE ORIGEN ARTIFICIAL: VIVIENDA</t>
  </si>
  <si>
    <t>W931</t>
  </si>
  <si>
    <t>EXPOSICION A FRIO EXCESIVO DE ORIGEN ARTIFICIAL: INSTITUCION RESIDENCIAL</t>
  </si>
  <si>
    <t>W932</t>
  </si>
  <si>
    <t>EXPOSICION A FRIO EXCESIVO DE ORIGEN ARTIFICIAL: ESCUELAS, OTRAS INSTITUCIONES Y AREAS ADMINISTRATIVAS PUBLICAS</t>
  </si>
  <si>
    <t>W933</t>
  </si>
  <si>
    <t>EXPOSICION A FRIO EXCESIVO DE ORIGEN ARTIFICIAL: AREAS DE DEPORTE Y ATLETISMO</t>
  </si>
  <si>
    <t>W934</t>
  </si>
  <si>
    <t>EXPOSICION A FRIO EXCESIVO DE ORIGEN ARTIFICIAL: CALLES Y CARRETERAS</t>
  </si>
  <si>
    <t>W935</t>
  </si>
  <si>
    <t>EXPOSICION A FRIO EXCESIVO DE ORIGEN ARTIFICIAL: COMERCIO Y AREAS DE SERVICIO</t>
  </si>
  <si>
    <t>W936</t>
  </si>
  <si>
    <t>EXPOSICION A FRIO EXCESIVO DE ORIGEN ARTIFICIAL: AREA INDUSTRIAL Y DE LA CONSTRUCCION</t>
  </si>
  <si>
    <t>W937</t>
  </si>
  <si>
    <t>EXPOSICION A FRIO EXCESIVO DE ORIGEN ARTIFICIAL: GRANJA</t>
  </si>
  <si>
    <t>W938</t>
  </si>
  <si>
    <t>EXPOSICION A FRIO EXCESIVO DE ORIGEN ARTIFICIAL: OTRO LUGAR ESPECIFICADO</t>
  </si>
  <si>
    <t>W939</t>
  </si>
  <si>
    <t>EXPOSICION A FRIO EXCESIVO DE ORIGEN ARTIFICIAL: LUGAR NO ESPECIFICADO</t>
  </si>
  <si>
    <t>W940</t>
  </si>
  <si>
    <t>EXPOSICION A PRESION DE AIRE ALTA Y BAJA Y A CAMBIOS EN LA PRESION DEL AIRE: VIVIENDA</t>
  </si>
  <si>
    <t>W941</t>
  </si>
  <si>
    <t>EXPOSICION A PRESION DE AIRE ALTA Y BAJA Y A CAMBIOS EN LA PRESION DEL AIRE: INSTITUCION RESIDENCIAL</t>
  </si>
  <si>
    <t>W942</t>
  </si>
  <si>
    <t>EXPOSICION A PRESION DE AIRE ALTA Y BAJA Y A CAMBIOS EN LA PRESION DEL AIRE: ESCUELAS, OTRAS INSTITUCIONES Y AREAS ADMINISTRATIVAS PUBLICAS</t>
  </si>
  <si>
    <t>W943</t>
  </si>
  <si>
    <t>EXPOSICION A PRESION DE AIRE ALTA Y BAJA Y A CAMBIOS EN LA PRESION DEL AIRE: AREAS DE DEPORTE Y ATLETISMO</t>
  </si>
  <si>
    <t>W944</t>
  </si>
  <si>
    <t>EXPOSICION A PRESION DE AIRE ALTA Y BAJA Y A CAMBIOS EN LA PRESION DEL AIRE: CALLES Y CARRETERAS</t>
  </si>
  <si>
    <t>W945</t>
  </si>
  <si>
    <t>EXPOSICION A PRESION DE AIRE ALTA Y BAJA Y A CAMBIOS EN LA PRESION DEL AIRE: COMERCIO Y AREAS DE SERVICIO</t>
  </si>
  <si>
    <t>W946</t>
  </si>
  <si>
    <t>EXPOSICION A PRESION DE AIRE ALTA Y BAJA Y A CAMBIOS EN LA PRESION DEL AIRE: AREA INDUSTRIAL Y DE LA CONSTRUCCION</t>
  </si>
  <si>
    <t>W947</t>
  </si>
  <si>
    <t>EXPOSICION A PRESION DE AIRE ALTA Y BAJA Y A CAMBIOS EN LA PRESION DEL AIRE: GRANJA</t>
  </si>
  <si>
    <t>W948</t>
  </si>
  <si>
    <t>EXPOSICION A PRESION DE AIRE ALTA Y BAJA Y A CAMBIOS EN LA PRESION DEL AIRE: OTRO LUGAR ESPECIFICADO</t>
  </si>
  <si>
    <t>W949</t>
  </si>
  <si>
    <t>EXPOSICION A PRESION DE AIRE ALTA Y BAJA Y A CAMBIOS EN LA PRESION DEL AIRE: LUGAR NO ESPECIFICADO</t>
  </si>
  <si>
    <t>W990</t>
  </si>
  <si>
    <t>EXPOSICION A OTROS FACTORES AMBIENTALES Y A LOS NO ESPECIFICADOS, DE ORIGEN ARTIFICIAL: VIVIENDA</t>
  </si>
  <si>
    <t>W991</t>
  </si>
  <si>
    <t>EXPOSICION A OTROS FACTORES AMBIENTALES Y A LOS NO ESPECIFICADOS, DE ORIGEN ARTIFICIAL: INSTITUCION RESIDENCIAL</t>
  </si>
  <si>
    <t>W992</t>
  </si>
  <si>
    <t>EXPOSICION A OTROS FACTORES AMBIENTALES Y A LOS NO ESPECIFICADOS, DE ORIGEN ARTIFICIAL: ESCUELAS, OTRAS INSTITUCIONES Y AREAS ADMINISTRATIVAS PUBLICAS</t>
  </si>
  <si>
    <t>W993</t>
  </si>
  <si>
    <t>EXPOSICION A OTROS FACTORES AMBIENTALES Y A LOS NO ESPECIFICADOS, DE ORIGEN ARTIFICIAL: AREAS DE DEPORTE Y ATLETISMO</t>
  </si>
  <si>
    <t>W994</t>
  </si>
  <si>
    <t>EXPOSICION A OTROS FACTORES AMBIENTALES Y A LOS NO ESPECIFICADOS, DE ORIGEN ARTIFICIAL: CALLES Y CARRETERAS</t>
  </si>
  <si>
    <t>W995</t>
  </si>
  <si>
    <t>EXPOSICION A OTROS FACTORES AMBIENTALES Y A LOS NO ESPECIFICADOS, DE ORIGEN ARTIFICIAL: COMERCIO Y AREAS DE SERVICIO</t>
  </si>
  <si>
    <t>W996</t>
  </si>
  <si>
    <t>EXPOSICION A OTROS FACTORES AMBIENTALES Y A LOS NO ESPECIFICADOS, DE ORIGEN ARTIFICIAL: AREA INDUSTRIAL Y DE LA CONSTRUCCION</t>
  </si>
  <si>
    <t>W997</t>
  </si>
  <si>
    <t>EXPOSICION A OTROS FACTORES AMBIENTALES Y A LOS NO ESPECIFICADOS, DE ORIGEN ARTIFICIAL: GRANJA</t>
  </si>
  <si>
    <t>W998</t>
  </si>
  <si>
    <t>EXPOSICION A OTROS FACTORES AMBIENTALES Y A LOS NO ESPECIFICADOS, DE ORIGEN ARTIFICIAL: OTRO LUGAR ESPECIFICADO</t>
  </si>
  <si>
    <t>W999</t>
  </si>
  <si>
    <t>EXPOSICION A OTROS FACTORES AMBIENTALES Y A LOS NO ESPECIFICADOS, DE ORIGEN ARTIFICIAL: LUGAR NO ESPECIFICADO</t>
  </si>
  <si>
    <t>X000</t>
  </si>
  <si>
    <t>EXPOSICION A FUEGO NO CONTROLADO EN EDIFICIO U OTRA CONSTRUCCION: VIVIENDA</t>
  </si>
  <si>
    <t>X001</t>
  </si>
  <si>
    <t>EXPOSICION A FUEGO NO CONTROLADO EN EDIFICIO U OTRA CONSTRUCCION: INSTITUCION RESIDENCIAL</t>
  </si>
  <si>
    <t>X002</t>
  </si>
  <si>
    <t>EXPOSICION A FUEGO NO CONTROLADO EN EDIFICIO U OTRA CONSTRUCCION: ESCUELAS, OTRAS INSTITUCIONES Y AREAS ADMINISTRATIVAS PUBLICAS</t>
  </si>
  <si>
    <t>X003</t>
  </si>
  <si>
    <t>EXPOSICION A FUEGO NO CONTROLADO EN EDIFICIO U OTRA CONSTRUCCION: AREAS DE DEPORTE Y ATLETISMO</t>
  </si>
  <si>
    <t>X004</t>
  </si>
  <si>
    <t>EXPOSICION A FUEGO NO CONTROLADO EN EDIFICIO U OTRA CONSTRUCCION: CALLES Y CARRETERAS</t>
  </si>
  <si>
    <t>X005</t>
  </si>
  <si>
    <t>EXPOSICION A FUEGO NO CONTROLADO EN EDIFICIO U OTRA CONSTRUCCION: COMERCIO Y AREAS DE SERVICIO</t>
  </si>
  <si>
    <t>X006</t>
  </si>
  <si>
    <t>EXPOSICION A FUEGO NO CONTROLADO EN EDIFICIO U OTRA CONSTRUCCION: AREA INDUSTRIAL Y DE LA CONSTRUCCION</t>
  </si>
  <si>
    <t>X007</t>
  </si>
  <si>
    <t>EXPOSICION A FUEGO NO CONTROLADO EN EDIFICIO U OTRA CONSTRUCCION: GRANJA</t>
  </si>
  <si>
    <t>X008</t>
  </si>
  <si>
    <t>EXPOSICION A FUEGO NO CONTROLADO EN EDIFICIO U OTRA CONSTRUCCION: OTRO LUGAR ESPECIFICADO</t>
  </si>
  <si>
    <t>X009</t>
  </si>
  <si>
    <t>EXPOSICION A FUEGO NO CONTROLADO EN EDIFICIO U OTRA CONSTRUCCION: LUGAR NO ESPECIFICADO</t>
  </si>
  <si>
    <t>X010</t>
  </si>
  <si>
    <t>EXPOSICION A FUEGO NO CONTROLADO EN LUGAR QUE NO ES EDIFICIO U OTRA CONSTRUCCION: VIVIENDA</t>
  </si>
  <si>
    <t>X011</t>
  </si>
  <si>
    <t>EXPOSICION A FUEGO NO CONTROLADO EN LUGAR QUE NO ES EDIFICIO U OTRA CONSTRUCCION: INSTITUCION RESIDENCIAL</t>
  </si>
  <si>
    <t>X012</t>
  </si>
  <si>
    <t>EXPOSICION A FUEGO NO CONTROLADO EN LUGAR QUE NO ES EDIFICIO U OTRA CONSTRUCCION: ESCUELAS, OTRAS INSTITUCIONES Y AREAS ADMINISTRATIVAS PUBLICAS</t>
  </si>
  <si>
    <t>X013</t>
  </si>
  <si>
    <t>EXPOSICION A FUEGO NO CONTROLADO EN LUGAR QUE NO ES EDIFICIO U OTRA CONSTRUCCION: AREAS DE DEPORTE Y ATLETISMO</t>
  </si>
  <si>
    <t>X014</t>
  </si>
  <si>
    <t>EXPOSICION A FUEGO NO CONTROLADO EN LUGAR QUE NO ES EDIFICIO U OTRA CONSTRUCCION: CALLES Y CARRETERAS</t>
  </si>
  <si>
    <t>X015</t>
  </si>
  <si>
    <t>EXPOSICION A FUEGO NO CONTROLADO EN LUGAR QUE NO ES EDIFICIO U OTRA CONSTRUCCION: COMERCIO Y AREAS DE SERVICIO</t>
  </si>
  <si>
    <t>X016</t>
  </si>
  <si>
    <t>EXPOSICION A FUEGO NO CONTROLADO EN LUGAR QUE NO ES EDIFICIO U OTRA CONSTRUCCION: AREAS INDUSTRIAL Y DE LA CONSTRUCCION</t>
  </si>
  <si>
    <t>X017</t>
  </si>
  <si>
    <t>EXPOSICION A FUEGO NO CONTROLADO EN LUGAR QUE NO ES EDIFICIO U OTRA CONSTRUCCION: GRANJA</t>
  </si>
  <si>
    <t>X018</t>
  </si>
  <si>
    <t>EXPOSICION A FUEGO NO CONTROLADO EN LUGAR QUE NO ES EDIFICIO U OTRA CONSTRUCCION: OTRO LUGAR ESPECIFICADO</t>
  </si>
  <si>
    <t>X019</t>
  </si>
  <si>
    <t>EXPOSICION A FUEGO NO CONTROLADO EN LUGAR QUE NO ES EDIFICIO U OTRA CONSTRUCCION: LUGAR NO ESPECIFICADO</t>
  </si>
  <si>
    <t>X020</t>
  </si>
  <si>
    <t>EXPOSICION A FUEGO CONTROLADO EN EDIFICIO U OTRA CONSTRUCCION: VIVIENDA</t>
  </si>
  <si>
    <t>X021</t>
  </si>
  <si>
    <t>EXPOSICION A FUEGO CONTROLADO EN EDIFICIO U OTRA CONSTRUCCION: INSTITUCION RESIDENCIAL</t>
  </si>
  <si>
    <t>X022</t>
  </si>
  <si>
    <t>EXPOSICION A FUEGO CONTROLADO EN EDIFICIO U OTRA CONSTRUCCION: ESCUELAS, OTRAS INSTITUCIONES Y AREAS ADMINISTRATIVAS PUBLICAS</t>
  </si>
  <si>
    <t>X023</t>
  </si>
  <si>
    <t>EXPOSICION A FUEGO CONTROLADO EN EDIFICIO U OTRA CONSTRUCCION: AREAS DE DEPORTE Y ATLETISMO</t>
  </si>
  <si>
    <t>X024</t>
  </si>
  <si>
    <t>EXPOSICION A FUEGO CONTROLADO EN EDIFICIO U OTRA CONSTRUCCION: CALLES Y CARRETERAS</t>
  </si>
  <si>
    <t>X025</t>
  </si>
  <si>
    <t>EXPOSICION A FUEGO CONTROLADO EN EDIFICIO U OTRA CONSTRUCCION: COMERCIO Y AREA DE SERVICIO</t>
  </si>
  <si>
    <t>X026</t>
  </si>
  <si>
    <t>EXPOSICION A FUEGO CONTROLADO EN EDIFICIO U OTRA CONSTRUCCION: AREA INDUSTRIAL Y DE LA CONSTRUCCION</t>
  </si>
  <si>
    <t>X027</t>
  </si>
  <si>
    <t>EXPOSICION A FUEGO CONTROLADO EN EDIFICIO U OTRA CONSTRUCCION: GRANJA</t>
  </si>
  <si>
    <t>X028</t>
  </si>
  <si>
    <t>EXPOSICION A FUEGO CONTROLADO EN EDIFICIO U OTRA CONSTRUCCION: OTRO LUGAR ESPECIFICADO</t>
  </si>
  <si>
    <t>X029</t>
  </si>
  <si>
    <t>EXPOSICION A FUEGO CONTROLADO EN EDIFICIO U OTRA CONSTRUCCION: LUGAR NO ESPECIFICADO</t>
  </si>
  <si>
    <t>X030</t>
  </si>
  <si>
    <t>EXPOSICION A FUEGO CONTROLADO EN LUGAR QUE NO ES EDIFICIO U OTRA CONSTRUCCION: VIVIENDA</t>
  </si>
  <si>
    <t>X031</t>
  </si>
  <si>
    <t>EXPOSICION A FUEGO CONTROLADO EN LUGAR QUE NO ES EDIFICIO U OTRA CONSTRUCCION: INSTITUCION RESIDENCIAL</t>
  </si>
  <si>
    <t>X032</t>
  </si>
  <si>
    <t>EXPOSICION A FUEGO CONTROLADO EN LUGAR QUE NO ES EDIFICIO U OTRA CONSTRUCCION: ESCUELAS, OTRAS INSTITUCIONES AREAS ADMINISTRATIVAS PUBLICAS</t>
  </si>
  <si>
    <t>X033</t>
  </si>
  <si>
    <t>EXPOSICION A FUEGO CONTROLADO EN LUGAR QUE NO ES EDIFICIO U OTRA CONSTRUCCION: AREAS DE DEPORTE Y ATLETISMO</t>
  </si>
  <si>
    <t>X034</t>
  </si>
  <si>
    <t>EXPOSICION A FUEGO CONTROLADO EN LUGAR QUE NO ES EDIFICIO U OTRA CONSTRUCCION: CALLES Y CARRETERAS</t>
  </si>
  <si>
    <t>X035</t>
  </si>
  <si>
    <t>EXPOSICION A FUEGO CONTROLADO EN LUGAR QUE NO ES EDIFICIO U OTRA CONSTRUCCION: COMERCIO Y AREAS DE SERVICIO</t>
  </si>
  <si>
    <t>X036</t>
  </si>
  <si>
    <t>EXPOSICION A FUEGO CONTROLADO EN LUGAR QUE NO ES EDIFICIO U OTRA CONSTRUCCION: AREA INDUSTRIAL Y DE LA CONSTRUCCION</t>
  </si>
  <si>
    <t>X037</t>
  </si>
  <si>
    <t>EXPOSICION A FUEGO CONTROLADO EN LUGAR QUE NO ES EDIFICIO U OTRA CONSTRUCCION: GRANJA</t>
  </si>
  <si>
    <t>X038</t>
  </si>
  <si>
    <t>EXPOSICION A FUEGO CONTROLADO EN LUGAR QUE NO ES EDIFICIO U OTRA CONSTRUCCION: OTRO LUGAR ESPECIFICADO</t>
  </si>
  <si>
    <t>X039</t>
  </si>
  <si>
    <t>EXPOSICION A FUEGO CONTROLADO EN LUGAR QUE NO ES EDIFICIO U OTRA CONSTRUCCION: LUGAR NO ESPECIFICADO</t>
  </si>
  <si>
    <t>X040</t>
  </si>
  <si>
    <t>EXPOSICION A IGNICION DE MATERIAL ALTAMENTE INFLAMABLE: VIVIENDA</t>
  </si>
  <si>
    <t>X041</t>
  </si>
  <si>
    <t>EXPOSICION A IGNICION DE MATERIAL ALTAMENTE INFLAMABLE: INSTITUCION RESIDENCIAL</t>
  </si>
  <si>
    <t>X042</t>
  </si>
  <si>
    <t>EXPOSICION A IGNICION DE MATERIAL ALTAMENTE INFLAMABLE: ESCUELAS, OTRAS INSTITUCIONES Y AREAS ADMINISTRATIVAS PUBLICAS</t>
  </si>
  <si>
    <t>X043</t>
  </si>
  <si>
    <t>EXPOSICION A IGNICION DE MATERIAL ALTAMENTE INFLAMABLE: AREAS DE DEPORTE Y ATLETISMO</t>
  </si>
  <si>
    <t>X044</t>
  </si>
  <si>
    <t>EXPOSICION A IGNICION DE MATERIAL ALTAMENTE INFLAMABLE: CALLES Y CARRETERAS</t>
  </si>
  <si>
    <t>X045</t>
  </si>
  <si>
    <t>EXPOSICION A IGNICION DE MATERIAL ALTAMENTE INFLAMABLE: COMERCIO Y AREAS DE SERVICIO</t>
  </si>
  <si>
    <t>X046</t>
  </si>
  <si>
    <t>EXPOSICION A IGNICION DE MATERIAL ALTAMENTE INFLAMABLE: AREA INDUSTRIAL Y DE LA CONSTRUCCION</t>
  </si>
  <si>
    <t>X047</t>
  </si>
  <si>
    <t>EXPOSICION A IGNICION DE MATERIAL ALTAMENTE INFLAMABLE: GRANJA</t>
  </si>
  <si>
    <t>X048</t>
  </si>
  <si>
    <t>EXPOSICION A IGNICION DE MATERIAL ALTAMENTE INFLAMABLE: OTRO LUGAR ESPECIFICADO</t>
  </si>
  <si>
    <t>X049</t>
  </si>
  <si>
    <t>EXPOSICION A IGNICION DE MATERIAL ALTAMENTE INFLAMABLE: LUGAR NO ESPECIFICADO</t>
  </si>
  <si>
    <t>X050</t>
  </si>
  <si>
    <t>EXPOSICION A IGNICION O FUSION DE ROPAS DE DORMIR: VIVIENDA</t>
  </si>
  <si>
    <t>X051</t>
  </si>
  <si>
    <t>EXPOSICION A IGNICION O FUSION DE ROPAS DE DORMIR: INSTITUCION RESIDENCIAL</t>
  </si>
  <si>
    <t>X052</t>
  </si>
  <si>
    <t>EXPOSICION A IGNICION O FUSION DE ROPAS DE DORMIR: ESCUELAS, OTRAS INSTITUCIONES Y AREAS ADMINISTRATIVAS PUBLICAS</t>
  </si>
  <si>
    <t>X053</t>
  </si>
  <si>
    <t>EXPOSICION A IGNICION O FUSION DE ROPAS DE DORMIR: AREAS DE DEPORTE Y ATLETISMO</t>
  </si>
  <si>
    <t>X054</t>
  </si>
  <si>
    <t>EXPOSICION A IGNICION O FUSION DE ROPAS DE DORMIR: CALLES Y CARRETERAS</t>
  </si>
  <si>
    <t>X055</t>
  </si>
  <si>
    <t>EXPOSICION A IGNICION O FUSION DE ROPAS DE DORMIR: COMERCIO Y AREA DE SERVICIOS</t>
  </si>
  <si>
    <t>X056</t>
  </si>
  <si>
    <t>EXPOSICION A IGNICION O FUSION DE ROPAS DE DORMIR: AREA INDUSTRIAL Y DE LA CONSTRUCCION</t>
  </si>
  <si>
    <t>X057</t>
  </si>
  <si>
    <t>EXPOSICION A IGNICION O FUSION DE ROPAS DE DORMIR: GRANJA</t>
  </si>
  <si>
    <t>X058</t>
  </si>
  <si>
    <t>EXPOSICION A IGNICION O FUSION DE ROPAS DE DORMIR: OTRO LUGAR ESPECIFICADO</t>
  </si>
  <si>
    <t>X059</t>
  </si>
  <si>
    <t>EXPOSICION A IGNICION O FUSION DE ROPAS DE DORMIR: LUGAR NO ESPECIFICADO</t>
  </si>
  <si>
    <t>X060</t>
  </si>
  <si>
    <t>EXPOSICION A IGNICION O FUSION DE OTRAS ROPAS Y ACCESORIOS: VIVIENDA</t>
  </si>
  <si>
    <t>X061</t>
  </si>
  <si>
    <t>EXPOSICION A IGNICION O FUSION DE OTRAS ROPAS Y ACCESORIOS: INSTITUCION RESIDENCIAL</t>
  </si>
  <si>
    <t>X062</t>
  </si>
  <si>
    <t>EXPOSICION A IGNICION O FUSION DE OTRAS ROPAS Y ACCESORIOS: ESCUELAS, OTRAS INSTITUCIONES Y AREAS ADMINISTRATIVAS PUBLICAS</t>
  </si>
  <si>
    <t>X063</t>
  </si>
  <si>
    <t>EXPOSICION A IGNICION O FUSION DE OTRAS ROPAS Y ACCESORIOS: AREAS DE DEPORTE Y ATLETISMO</t>
  </si>
  <si>
    <t>X064</t>
  </si>
  <si>
    <t>EXPOSICION A IGNICION O FUSION DE OTRAS ROPAS Y ACCESORIOS: CALLES Y CARRETERAS</t>
  </si>
  <si>
    <t>X065</t>
  </si>
  <si>
    <t>EXPOSICION A IGNICION O FUSION DE OTRAS ROPAS Y ACCESORIOS: COMERCIO Y AREAS DE SERVICIO</t>
  </si>
  <si>
    <t>X066</t>
  </si>
  <si>
    <t>EXPOSICION A IGNICION O FUSION DE OTRAS ROPAS Y ACCESORIOS: AREA INDUSTRIAL Y DE LA CONSTRUCCION</t>
  </si>
  <si>
    <t>X067</t>
  </si>
  <si>
    <t>EXPOSICION A IGNICION O FUSION DE OTRAS ROPAS Y ACCESORIOS: GRANJA</t>
  </si>
  <si>
    <t>X068</t>
  </si>
  <si>
    <t>EXPOSICION A IGNICION O FUSION DE OTRAS ROPAS Y ACCESORIOS: OTRO LUGAR ESPECIFICADO</t>
  </si>
  <si>
    <t>X069</t>
  </si>
  <si>
    <t>EXPOSICION A IGNICION O FUSION DE OTRAS ROPAS Y ACCESORIOS: LUGAR NO ESPECIFICADO</t>
  </si>
  <si>
    <t>X080</t>
  </si>
  <si>
    <t>EXPOSICION A OTROS HUMOS, FUEGOS O LLAMAS ESPECIFICADOS: VIVIENDA</t>
  </si>
  <si>
    <t>X081</t>
  </si>
  <si>
    <t>EXPOSICION A OTROS HUMOS, FUEGOS O LLAMAS ESPECIFICADOS: INSTITUCION RESIDENCIAL</t>
  </si>
  <si>
    <t>X082</t>
  </si>
  <si>
    <t>EXPOSICION A OTROS HUMOS, FUEGOS O LLAMAS ESPECIFICADOS: ESCUELAS, OTRAS INSTITUCIONES Y AREAS ADMINISTRATIVAS PUBLICAS</t>
  </si>
  <si>
    <t>X083</t>
  </si>
  <si>
    <t>EXPOSICION A OTROS HUMOS, FUEGOS O LLAMAS ESPECIFICADOS: AREAS DE DEPORTE Y ATLETISMO</t>
  </si>
  <si>
    <t>X084</t>
  </si>
  <si>
    <t>EXPOSICION A OTROS HUMOS, FUEGOS O LLAMAS ESPECIFICADOS: CALLES Y CARRETERAS</t>
  </si>
  <si>
    <t>X085</t>
  </si>
  <si>
    <t>EXPOSICION A OTROS HUMOS, FUEGOS O LLAMAS ESPECIFICADOS: COMERCIO Y AREAS DE SERVICIO</t>
  </si>
  <si>
    <t>X086</t>
  </si>
  <si>
    <t>EXPOSICION A OTROS HUMOS, FUEGOS O LLAMAS ESPECIFICADOS: AREA INDUSTRIAL Y DE LA CONSTRUCCION</t>
  </si>
  <si>
    <t>X087</t>
  </si>
  <si>
    <t>EXPOSICION A OTROS HUMOS, FUEGOS O LLAMAS ESPECIFICADOS: GRANJA</t>
  </si>
  <si>
    <t>X088</t>
  </si>
  <si>
    <t>EXPOSICION A OTROS HUMOS, FUEGOS O LLAMAS ESPECIFICADOS: OTRO LUGAR ESPECIFICADO</t>
  </si>
  <si>
    <t>X089</t>
  </si>
  <si>
    <t>EXPOSICION A OTROS HUMOS, FUEGOS O LLAMAS ESPECIFICADOS: LUGAR NO ESPECIFICADO</t>
  </si>
  <si>
    <t>X090</t>
  </si>
  <si>
    <t>EXPOSICION A HUMOS, FUEGOS O LLAMAS NO ESPECIFICADOS: VIVIENDA</t>
  </si>
  <si>
    <t>X091</t>
  </si>
  <si>
    <t>EXPOSICION A HUMOS, FUEGOS O LLAMAS NO ESPECIFICADOS: INSTITUCION RESIDENCIAL</t>
  </si>
  <si>
    <t>X092</t>
  </si>
  <si>
    <t>EXPOSICION A HUMOS, FUEGOS O LLAMAS NO ESPECIFICADOS: ESCUELAS, OTRAS INSTITUCIONES Y AREAS ADMINISTRATIVAS PUBLICAS</t>
  </si>
  <si>
    <t>X093</t>
  </si>
  <si>
    <t>EXPOSICION A HUMOS, FUEGOS O LLAMAS NO ESPECIFICADOS: AREAS DE DEPORTE Y ATLETISMO</t>
  </si>
  <si>
    <t>X094</t>
  </si>
  <si>
    <t>EXPOSICION A HUMOS, FUEGOS O LLAMAS NO ESPECIFICADOS: CALLES Y CARRETERAS</t>
  </si>
  <si>
    <t>X095</t>
  </si>
  <si>
    <t>EXPOSICION A HUMOS, FUEGOS O LLAMAS NO ESPECIFICADOS: COMERCIO Y AREAS DE SERVICIO</t>
  </si>
  <si>
    <t>X096</t>
  </si>
  <si>
    <t>EXPOSICION A HUMOS, FUEGOS O LLAMAS NO ESPECIFICADOS: AREA INDUSTRIAL Y DE LA CONSTRUCCION</t>
  </si>
  <si>
    <t>X097</t>
  </si>
  <si>
    <t>EXPOSICION A HUMOS, FUEGOS O LLAMAS NO ESPECIFICADOS: GRANJA</t>
  </si>
  <si>
    <t>X098</t>
  </si>
  <si>
    <t>EXPOSICION A HUMOS, FUEGOS O LLAMAS NO ESPECIFICADOS: OTRO LUGAR ESPECIFICADO</t>
  </si>
  <si>
    <t>X099</t>
  </si>
  <si>
    <t>EXPOSICION A HUMOS, FUEGOS O LLAMAS NO ESPECIFICADOS: LUGAR NO ESPECIFICADO</t>
  </si>
  <si>
    <t>X100</t>
  </si>
  <si>
    <t>CONTACTO CON BEBIDAS, ALIMENTOS, GRASAS Y ACEITES PARA COCINAR, CALIENTES: VIVIENDA</t>
  </si>
  <si>
    <t>X101</t>
  </si>
  <si>
    <t>CONTACTO CON BEBIDAS, ALIMENTOS, GRASAS Y ACEITES PARA COCINAR, CALIENTES: INSTITUCION RESIDENCIAL</t>
  </si>
  <si>
    <t>X102</t>
  </si>
  <si>
    <t>CONTACTO CON BEBIDAS, ALIMENTOS, GRASAS Y ACEITES PARA COCINAR, CALIENTES: ESCUELAS, OTRAS INSTITUCIONES Y AREAS ADMINISTRATIVAS PUBLICAS</t>
  </si>
  <si>
    <t>X103</t>
  </si>
  <si>
    <t>CONTACTO CON BEBIDAS, ALIMENTOS, GRASAS Y ACEITES PARA COCINAR, CALIENTES: AREAS DE DEPORTE Y ATLETISMO</t>
  </si>
  <si>
    <t>X104</t>
  </si>
  <si>
    <t>CONTACTO CON BEBIDAS, ALIMENTOS, GRASAS Y ACEITES PARA COCINAR, CALIENTES: CALLES Y CARRETERAS</t>
  </si>
  <si>
    <t>X105</t>
  </si>
  <si>
    <t>CONTACTO CON BEBIDAS, ALIMENTOS, GRASAS Y ACEITES PARA COCINAR, CALIENTES: COMERCIO Y AREAS DE SERVICIO</t>
  </si>
  <si>
    <t>X106</t>
  </si>
  <si>
    <t>CONTACTO CON BEBIDAS, ALIMENTOS, GRASAS Y ACEITES PARA COCINAR, CALIENTES: AREA INDUSTRIAL Y DE LA CONSTRUCCION</t>
  </si>
  <si>
    <t>X107</t>
  </si>
  <si>
    <t>CONTACTO CON BEBIDAS, ALIMENTOS, GRASAS Y ACEITES PARA COCINAR, CALIENTES: GRANJA</t>
  </si>
  <si>
    <t>X108</t>
  </si>
  <si>
    <t>CONTACTO CON BEBIDAS, ALIMENTOS, GRASAS Y ACEITES PARA COCINAR, CALIENTES: OTRO LUGAR ESPECIFICADO</t>
  </si>
  <si>
    <t>X109</t>
  </si>
  <si>
    <t>CONTACTO CON BEBIDAS, ALIMENTOS, GRASAS Y ACEITES PARA COCINAR, CALIENTES: LUGAR NO ESPECIFICADO</t>
  </si>
  <si>
    <t>X110</t>
  </si>
  <si>
    <t>CONTACTO CON AGUA CALIENTE CORRIENTE: VIVIENDA</t>
  </si>
  <si>
    <t>X111</t>
  </si>
  <si>
    <t>CONTACTO CON AGUA CALIENTE CORRIENTE: INSTITUCION RESIDENCIAL</t>
  </si>
  <si>
    <t>X112</t>
  </si>
  <si>
    <t>CONTACTO CON AGUA CALIENTE CORRIENTE: ESCUELAS, OTRAS INSTITUCIONES Y AREAS ADMINISTRATIVAS PUBLICAS</t>
  </si>
  <si>
    <t>X113</t>
  </si>
  <si>
    <t>CONTACTO CON AGUA CALIENTE CORRIENTE: AREAS DE DEPORTE Y ATLETISMO</t>
  </si>
  <si>
    <t>X114</t>
  </si>
  <si>
    <t>CONTACTO CON AGUA CALIENTE CORRIENTE: CALLES Y CARRETERAS</t>
  </si>
  <si>
    <t>X115</t>
  </si>
  <si>
    <t>CONTACTO CON AGUA CALIENTE CORRIENTE: COMERCIO Y AREAS DE SERVICIO</t>
  </si>
  <si>
    <t>X116</t>
  </si>
  <si>
    <t>CONTACTO CON AGUA CALIENTE CORRIENTE: AREA INDUSTRIAL Y DE LA CONSTRUCCION</t>
  </si>
  <si>
    <t>X117</t>
  </si>
  <si>
    <t>CONTACTO CON AGUA CALIENTE CORRIENTE: GRANJA</t>
  </si>
  <si>
    <t>X118</t>
  </si>
  <si>
    <t>CONTACTO CON AGUA CALIENTE CORRIENTE: OTRO LUGAR ESPECIFICADO</t>
  </si>
  <si>
    <t>X119</t>
  </si>
  <si>
    <t>CONTACTO CON AGUA CALIENTE CORRIENTE: LUGAR NO ESPECIFICADO</t>
  </si>
  <si>
    <t>X120</t>
  </si>
  <si>
    <t>CONTACTO CON OTROS LIQUIDOS CALIENTES: VIVIENDA</t>
  </si>
  <si>
    <t>X121</t>
  </si>
  <si>
    <t>CONTACTO CON OTROS LIQUIDOS CALIENTES: INSTITUCION RESIDENCIAL</t>
  </si>
  <si>
    <t>X122</t>
  </si>
  <si>
    <t>CONTACTO CON OTROS LIQUIDOS CALIENTES: ESCUELAS, OTRAS INSTITUCIONES Y AREAS ADMINISTRATIVAS PUBLICAS</t>
  </si>
  <si>
    <t>X123</t>
  </si>
  <si>
    <t>CONTACTO CON OTROS LIQUIDOS CALIENTES: AREAS DE DEPORTE Y ATLETISMO</t>
  </si>
  <si>
    <t>X124</t>
  </si>
  <si>
    <t>CONTACTO CON OTROS LIQUIDOS CALIENTES: CALLES Y CARRETERAS</t>
  </si>
  <si>
    <t>X125</t>
  </si>
  <si>
    <t>CONTACTO CON OTROS LIQUIDOS CALIENTES: COMERCIO Y AREAS DE SERVICIO</t>
  </si>
  <si>
    <t>X126</t>
  </si>
  <si>
    <t>CONTACTO CON OTROS LIQUIDOS CALIENTES: AREA INDUSTRIAL Y DE LA CONSTRUCCION</t>
  </si>
  <si>
    <t>X127</t>
  </si>
  <si>
    <t>CONTACTO CON OTROS LIQUIDOS CALIENTES: GRANJA</t>
  </si>
  <si>
    <t>X128</t>
  </si>
  <si>
    <t>CONTACTO CON OTROS LIQUIDOS CALIENTES: OTRO LUGAR ESPECIFICADO</t>
  </si>
  <si>
    <t>X129</t>
  </si>
  <si>
    <t>CONTACTO CON OTROS LIQUIDOS CALIENTES: LUGAR NO ESPECIFICADO</t>
  </si>
  <si>
    <t>X130</t>
  </si>
  <si>
    <t>CONTACTO CON VAPOR DE AGUA Y OTROS VAPORES CALIENTES: VIVIENDA</t>
  </si>
  <si>
    <t>X131</t>
  </si>
  <si>
    <t>CONTACTO CON VAPOR DE AGUA Y OTROS VAPORES CALIENTES: INSTITUCION RESIDENCIAL</t>
  </si>
  <si>
    <t>X132</t>
  </si>
  <si>
    <t>CONTACTO CON VAPOR DE AGUA Y OTROS VAPORES CALIENTES: ESCUELAS, OTRAS INSTITUCIONES Y AREAS ADMINISTRATIVAS PUBLICAS</t>
  </si>
  <si>
    <t>X133</t>
  </si>
  <si>
    <t>CONTACTO CON VAPOR DE AGUA Y OTROS VAPORES CALIENTES: AREAS DE DEPORTE Y ATLETISMO</t>
  </si>
  <si>
    <t>X134</t>
  </si>
  <si>
    <t>CONTACTO CON VAPOR DE AGUA Y OTROS VAPORES CALIENTES: CALLES Y CARRETERAS</t>
  </si>
  <si>
    <t>X135</t>
  </si>
  <si>
    <t>CONTACTO CON VAPOR DE AGUA Y OTROS VAPORES CALIENTES: COMERCIO Y AREAS DE SERVICIO</t>
  </si>
  <si>
    <t>X136</t>
  </si>
  <si>
    <t>CONTACTO CON VAPOR DE AGUA Y OTROS VAPORES CALIENTES: AREA INDUSTRIAL Y DE LA CONSTRUCCION</t>
  </si>
  <si>
    <t>X137</t>
  </si>
  <si>
    <t>CONTACTO CON VAPOR DE AGUA Y OTROS VAPORES CALIENTES: GRANJA</t>
  </si>
  <si>
    <t>X138</t>
  </si>
  <si>
    <t>CONTACTO CON VAPOR DE AGUA Y OTROS VAPORES CALIENTES: OTRO LUGAR ESPECIFICADO</t>
  </si>
  <si>
    <t>X139</t>
  </si>
  <si>
    <t>CONTACTO CON VAPOR DE AGUA Y OTROS VAPORES CALIENTES: LUGAR NO ESPECIFICADO</t>
  </si>
  <si>
    <t>X140</t>
  </si>
  <si>
    <t>CONTACTO CON AIRE Y GASES CALIENTES: VIVIENDA</t>
  </si>
  <si>
    <t>X141</t>
  </si>
  <si>
    <t>CONTACTO CON AIRE Y GASES CALIENTES: INSTITUCION RESIDENCIAL</t>
  </si>
  <si>
    <t>X142</t>
  </si>
  <si>
    <t>CONTACTO CON AIRE Y GASES CALIENTES: ESCUELAS, OTRAS INSTITUCIONES Y AREAS ADMINISTRATIVAS PUBLICAS</t>
  </si>
  <si>
    <t>X143</t>
  </si>
  <si>
    <t>CONTACTO CON AIRE Y GASES CALIENTES: AREAS DE DEPORTE Y ATLETISMO</t>
  </si>
  <si>
    <t>X144</t>
  </si>
  <si>
    <t>CONTACTO CON AIRE Y GASES CALIENTES: CALLES Y CARRETERAS</t>
  </si>
  <si>
    <t>X145</t>
  </si>
  <si>
    <t>CONTACTO CON AIRE Y GASES CALIENTES: COMERCIO Y AREAS DE SERVICIO</t>
  </si>
  <si>
    <t>X146</t>
  </si>
  <si>
    <t>CONTACTO CON AIRE Y GASES CALIENTES: AREA INDUSTRIAL Y DE LA CONSTRUCCION</t>
  </si>
  <si>
    <t>X147</t>
  </si>
  <si>
    <t>CONTACTO CON AIRE Y GASES CALIENTES: GRANJA</t>
  </si>
  <si>
    <t>X148</t>
  </si>
  <si>
    <t>CONTACTO CON AIRE Y GASES CALIENTES: OTRO LUGAR ESPECIFICADO</t>
  </si>
  <si>
    <t>X149</t>
  </si>
  <si>
    <t>CONTACTO CON AIRE Y GASES CALIENTES: LUGAR NO ESPECIFICADO</t>
  </si>
  <si>
    <t>X150</t>
  </si>
  <si>
    <t>CONTACTO CON UTENSILIOS DOMESTICOS CALIENTES: VIVIENDA</t>
  </si>
  <si>
    <t>X151</t>
  </si>
  <si>
    <t>CONTACTO CON UTENSILIOS DOMESTICOS CALIENTES: INSTITUCION RESIDENCIAL</t>
  </si>
  <si>
    <t>X152</t>
  </si>
  <si>
    <t>CONTACTO CON UTENSILIOS DOMESTICOS CALIENTES: ESCUELAS, OTRAS INSTITUCIONES Y AREAS ADMINISTRATIVAS PUBLICAS</t>
  </si>
  <si>
    <t>X153</t>
  </si>
  <si>
    <t>CONTACTO CON UTENSILIOS DOMESTICOS CALIENTES: AREAS DE DEPORTE Y ATLETISMO</t>
  </si>
  <si>
    <t>X154</t>
  </si>
  <si>
    <t>CONTACTO CON UTENSILIOS DOMESTICOS CALIENTES: CALLES Y CARRETERAS</t>
  </si>
  <si>
    <t>X155</t>
  </si>
  <si>
    <t>CONTACTO CON UTENSILIOS DOMESTICOS CALIENTES: COMERCIO Y AREAS DE SERVICIO</t>
  </si>
  <si>
    <t>X156</t>
  </si>
  <si>
    <t>CONTACTO CON UTENSILIOS DOMESTICOS CALIENTES: AREA INDUSTRIAL Y DE LA CONSTRUCCION</t>
  </si>
  <si>
    <t>X157</t>
  </si>
  <si>
    <t>CONTACTO CON UTENSILIOS DOMESTICOS CALIENTES: GRANJA</t>
  </si>
  <si>
    <t>X158</t>
  </si>
  <si>
    <t>CONTACTO CON UTENSILIOS DOMESTICOS CALIENTES OTRO LUGAR ESPECIFICADO:</t>
  </si>
  <si>
    <t>X159</t>
  </si>
  <si>
    <t>CONTACTO CON UTENSILIOS DOMESTICOS CALIENTES: LUGAR NO ESPECIFICADO</t>
  </si>
  <si>
    <t>X160</t>
  </si>
  <si>
    <t>CONTACTO CON RADIADORES, CAÑERIAS Y ARTEFACTOS PARA CALEFACCION, CALIENTES: VIVIENDA</t>
  </si>
  <si>
    <t>X161</t>
  </si>
  <si>
    <t>CONTACTO CON RADIADORES, CAÑERIAS Y ARTEFACTOS PARA CALEFACCION, CALIENTES: INSTITUCION RESIDENCIAL</t>
  </si>
  <si>
    <t>X162</t>
  </si>
  <si>
    <t>CONTACTO CON RADIADORES, CAÑERIAS Y ARTEFACTOS PARA CALEFACCION, CALIENTES: ESCUELAS, OTRAS INSTITUCIONES Y AREAS ADMINISTRATIVAS PUBLICAS</t>
  </si>
  <si>
    <t>X163</t>
  </si>
  <si>
    <t>CONTACTO CON RADIADORES, CAÑERIAS Y ARTEFACTOS PARA CALEFACCION, CALIENTES: AREAS DE DEPORTE Y ATLETISMO</t>
  </si>
  <si>
    <t>X164</t>
  </si>
  <si>
    <t>CONTACTO CON RADIADORES, CAÑERIAS Y ARTEFACTOS PARA CALEFACCION, CALIENTES: CALLES Y CARRETERAS</t>
  </si>
  <si>
    <t>X165</t>
  </si>
  <si>
    <t>CONTACTO CON RADIADORES, CAÑERIAS Y ARTEFACTOS PARA CALEFACCION, CALIENTES: COMERCIO Y AREAS DE SERVICIO</t>
  </si>
  <si>
    <t>X166</t>
  </si>
  <si>
    <t>CONTACTO CON RADIADORES, CAÑERIAS Y ARTEFACTOS PARA CALEFACCION, CALIENTES: AREA INDUSTRIAL Y DE LA CONSTRUCCION</t>
  </si>
  <si>
    <t>X167</t>
  </si>
  <si>
    <t>CONTACTO CON RADIADORES, CAÑERIAS Y ARTEFACTOS PARA CALEFACCION, CALIENTES: GRANJA</t>
  </si>
  <si>
    <t>X168</t>
  </si>
  <si>
    <t>CONTACTO CON RADIADORES, CAÑERIAS Y ARTEFACTOS PARA CALEFACCION, CALIENTES: OTRO LUGAR ESPECIFICADO</t>
  </si>
  <si>
    <t>X169</t>
  </si>
  <si>
    <t>CONTACTO CON RADIADORES, CAÑERIAS Y ARTEFACTOS PARA CALEFACCION, CALIENTES: LUGAR NO ESPECIFICADO</t>
  </si>
  <si>
    <t>X170</t>
  </si>
  <si>
    <t>CONTACTO CON MAQUINAS, MOTORES Y HERRAMIENTAS CALIENTES: VIVIENDA</t>
  </si>
  <si>
    <t>X171</t>
  </si>
  <si>
    <t>CONTACTO CON MAQUINAS, MOTORES Y HERRAMIENTAS CALIENTES: INSTITUCION RESIDENCIAL</t>
  </si>
  <si>
    <t>X172</t>
  </si>
  <si>
    <t>CONTACTO CON MAQUINAS, MOTORES Y HERRAMIENTAS CALIENTES: ESCUELAS, OTRAS INSTITUCIONES Y AREAS ADMINISTRATIVAS PUBLICAS</t>
  </si>
  <si>
    <t>X173</t>
  </si>
  <si>
    <t>CONTACTO CON MAQUINAS, MOTORES Y HERRAMIENTAS CALIENTES: AREAS DE DEPORTE Y ATLETISMO</t>
  </si>
  <si>
    <t>X174</t>
  </si>
  <si>
    <t>CONTACTO CON MAQUINAS, MOTORES Y HERRAMIENTAS CALIENTES: CALLES Y CARRETERAS</t>
  </si>
  <si>
    <t>X175</t>
  </si>
  <si>
    <t>CONTACTO CON MAQUINAS, MOTORES Y HERRAMIENTAS CALIENTES: COMERCIO Y AREAS DE SERVICIO</t>
  </si>
  <si>
    <t>X176</t>
  </si>
  <si>
    <t>CONTACTO CON MAQUINAS, MOTORES Y HERRAMIENTAS CALIENTES: AREA INDUSTRIAL Y DE LA CONSTRUCCION</t>
  </si>
  <si>
    <t>X177</t>
  </si>
  <si>
    <t>CONTACTO CON MAQUINAS, MOTORES Y HERRAMIENTAS CALIENTES: GRANJA</t>
  </si>
  <si>
    <t>X178</t>
  </si>
  <si>
    <t>CONTACTO CON MAQUINAS, MOTORES Y HERRAMIENTAS CALIENTES: OTRO LUGAR ESPECIFICADO</t>
  </si>
  <si>
    <t>X179</t>
  </si>
  <si>
    <t>CONTACTO CON MAQUINAS, MOTORES Y HERRAMIENTAS CALIENTES: LUGAR NO ESPECIFICADO</t>
  </si>
  <si>
    <t>X180</t>
  </si>
  <si>
    <t>CONTACTO CON OTROS METALES CALIENTES: VIVIENDA</t>
  </si>
  <si>
    <t>X181</t>
  </si>
  <si>
    <t>CONTACTO CON OTROS METALES CALIENTES: INSTITUCION RESIDENCIAL</t>
  </si>
  <si>
    <t>X182</t>
  </si>
  <si>
    <t>CONTACTO CON OTROS METALES CALIENTES: ESCUELAS, OTRAS INSTITUCIONES Y AREAS ADMINISTRATIVAS PUBLICAS</t>
  </si>
  <si>
    <t>X183</t>
  </si>
  <si>
    <t>CONTACTO CON OTROS METALES CALIENTES: AREAS DE DEPORTE Y ATLETISMO</t>
  </si>
  <si>
    <t>X184</t>
  </si>
  <si>
    <t>CONTACTO CON OTROS METALES CALIENTES: CALLES Y CARRETERAS</t>
  </si>
  <si>
    <t>X185</t>
  </si>
  <si>
    <t>CONTACTO CON OTROS METALES CALIENTES: COMERCIO Y AREAS DE SERVICIO</t>
  </si>
  <si>
    <t>X186</t>
  </si>
  <si>
    <t>CONTACTO CON OTROS METALES CALIENTES: AREA INDUSTRIAL Y DE LA CONSTRUCCION</t>
  </si>
  <si>
    <t>X187</t>
  </si>
  <si>
    <t>CONTACTO CON OTROS METALES CALIENTES: GRANJA</t>
  </si>
  <si>
    <t>X188</t>
  </si>
  <si>
    <t>CONTACTO CON OTROS METALES CALIENTES: OTRO LUGAR ESPECIFICADO</t>
  </si>
  <si>
    <t>X189</t>
  </si>
  <si>
    <t>CONTACTO CON OTROS METALES CALIENTES: LUGAR NO ESPECIFICADO</t>
  </si>
  <si>
    <t>X190</t>
  </si>
  <si>
    <t>CONTACTO CON OTRAS SUSTANCIAS CALIENTES, Y LAS NO ESPECIFICADAS: VIVIENDA</t>
  </si>
  <si>
    <t>X191</t>
  </si>
  <si>
    <t>CONTACTO CON OTRAS SUSTANCIAS CALIENTES, Y LAS NO ESPECIFICADAS: INSTITUCION RESIDENCIAL</t>
  </si>
  <si>
    <t>X192</t>
  </si>
  <si>
    <t>CONTACTO CON OTRAS SUSTANCIAS CALIENTES, Y LAS NO ESPECIFICADAS: ESCUELAS, OTRAS INSTITUCIONES Y AREAS ADMINISTRATIVAS PUBLICAS</t>
  </si>
  <si>
    <t>X193</t>
  </si>
  <si>
    <t>CONTACTO CON OTRAS SUSTANCIAS CALIENTES, Y LAS NO ESPECIFICADAS: AREAS DE DEPORTE Y ATLETISMO</t>
  </si>
  <si>
    <t>X194</t>
  </si>
  <si>
    <t>CONTACTO CON OTRAS SUSTANCIAS CALIENTES, Y LAS NO ESPECIFICADAS: CALLES Y CARRETERAS</t>
  </si>
  <si>
    <t>X195</t>
  </si>
  <si>
    <t>CONTACTO CON OTRAS SUSTANCIAS CALIENTES, Y LAS NO ESPECIFICADAS: COMERCIO Y AREAS DE SERVICIO</t>
  </si>
  <si>
    <t>X196</t>
  </si>
  <si>
    <t>CONTACTO CON OTRAS SUSTANCIAS CALIENTES, Y LAS NO ESPECIFICADAS: AREA INDUSTRIAL Y DE LA CONSTRUCCION</t>
  </si>
  <si>
    <t>X197</t>
  </si>
  <si>
    <t>CONTACTO CON OTRAS SUSTANCIAS CALIENTES, Y LAS NO ESPECIFICADAS: GRANJA</t>
  </si>
  <si>
    <t>X198</t>
  </si>
  <si>
    <t>CONTACTO CON OTRAS SUSTANCIAS CALIENTES, Y LAS NO ESPECIFICADAS: OTRO LUGAR ESPECIFICADO</t>
  </si>
  <si>
    <t>X199</t>
  </si>
  <si>
    <t>CONTACTO CON OTRAS SUSTANCIAS CALIENTES, Y LAS NO ESPECIFICADAS: LUGAR NO ESPECIFICADO</t>
  </si>
  <si>
    <t>X200</t>
  </si>
  <si>
    <t>CONTACTO TRAUMATICO CON SERPIENTES Y LAGARTOS VENENOSOS: VIVIENDA</t>
  </si>
  <si>
    <t>X201</t>
  </si>
  <si>
    <t>CONTACTO TRAUMATICO CON SERPIENTES Y LAGARTOS VENENOSOS: INSTITUCION RESIDENCIAL</t>
  </si>
  <si>
    <t>X202</t>
  </si>
  <si>
    <t>CONTACTO TRAUMATICO CON SERPIENTES Y LAGARTOS VENENOSOS: ESCUELAS, OTRAS INSTITUCIONES Y AREAS ADMINISTRATIVAS PUBLICAS</t>
  </si>
  <si>
    <t>X203</t>
  </si>
  <si>
    <t>CONTACTO TRAUMATICO CON SERPIENTES Y LAGARTOS VENENOSOS: AREAS DE DEPORTE Y ATLETISMO</t>
  </si>
  <si>
    <t>X204</t>
  </si>
  <si>
    <t>CONTACTO TRAUMATICO CON SERPIENTES Y LAGARTOS VENENOSOS: CALLES Y CARRETERAS</t>
  </si>
  <si>
    <t>X205</t>
  </si>
  <si>
    <t>CONTACTO TRAUMATICO CON SERPIENTES Y LAGARTOS VENENOSOS: COMERCIO Y AREAS DE SERVICIO</t>
  </si>
  <si>
    <t>X206</t>
  </si>
  <si>
    <t>CONTACTO TRAUMATICO CON SERPIENTES Y LAGARTOS VENENOSOS: AREA INDUSTRIAL Y DE LA CONSTRUCCION</t>
  </si>
  <si>
    <t>X207</t>
  </si>
  <si>
    <t>CONTACTO TRAUMATICO CON SERPIENTES Y LAGARTOS VENENOSOS: GRANJA</t>
  </si>
  <si>
    <t>X208</t>
  </si>
  <si>
    <t>CONTACTO TRAUMATICO CON SERPIENTES Y LAGARTOS VENENOSOS: OTRO LUGAR ESPECIFICADO</t>
  </si>
  <si>
    <t>X209</t>
  </si>
  <si>
    <t>CONTACTO TRAUMATICO CON SERPIENTES Y LAGARTOS VENENOSOS: LUGAR NO ESPECIFICADO</t>
  </si>
  <si>
    <t>X210</t>
  </si>
  <si>
    <t>CONTACTO TRAUMATICO CON ARAÑAS VENENOSAS: VIVIENDA</t>
  </si>
  <si>
    <t>X211</t>
  </si>
  <si>
    <t>CONTACTO TRAUMATICO CON ARAÑAS VENENOSAS: INSTITUCION RESIDENCIAL</t>
  </si>
  <si>
    <t>X212</t>
  </si>
  <si>
    <t>CONTACTO TRAUMATICO CON ARAÑAS VENENOSAS: ESCUELAS, OTRAS INSTITUCIONES Y AREAS ADMINISTRATIVAS PUBLICAS</t>
  </si>
  <si>
    <t>X213</t>
  </si>
  <si>
    <t>CONTACTO TRAUMATICO CON ARAÑAS VENENOSAS: AREAS DE DEPORTE Y ATLETISMO</t>
  </si>
  <si>
    <t>X214</t>
  </si>
  <si>
    <t>CONTACTO TRAUMATICO CON ARAÑAS VENENOSAS: CALLES Y CARRETERAS</t>
  </si>
  <si>
    <t>X215</t>
  </si>
  <si>
    <t>CONTACTO TRAUMATICO CON ARAÑAS VENENOSAS: COMERCIO Y AREAS DE SERVICIO</t>
  </si>
  <si>
    <t>X216</t>
  </si>
  <si>
    <t>CONTACTO TRAUMATICO CON ARAÑAS VENENOSAS: AREA INDUSTRIAL Y DE LA CONSTRUCCION</t>
  </si>
  <si>
    <t>X217</t>
  </si>
  <si>
    <t>CONTACTO TRAUMATICO CON ARAÑAS VENENOSAS: GRANJA</t>
  </si>
  <si>
    <t>X218</t>
  </si>
  <si>
    <t>CONTACTO TRAUMATICO CON ARAÑAS VENENOSAS: OTRO LUGAR ESPECIFICADO</t>
  </si>
  <si>
    <t>X219</t>
  </si>
  <si>
    <t>CONTACTO TRAUMATICO CON ARAÑAS VENENOSAS: LUGAR NO ESPECIFICADO</t>
  </si>
  <si>
    <t>X220</t>
  </si>
  <si>
    <t>CONTACTO TRAUMATICO CON ESCORPION: VIVIENDA</t>
  </si>
  <si>
    <t>X221</t>
  </si>
  <si>
    <t>CONTACTO TRAUMATICO CON ESCORPION: INSTITUCION RESIDENCIAL</t>
  </si>
  <si>
    <t>X222</t>
  </si>
  <si>
    <t>CONTACTO TRAUMATICO CON ESCORPION: ESCUELAS, OTRAS INSTITUCIONES Y AREAS ADMINISTRATIVAS PUBLICAS</t>
  </si>
  <si>
    <t>X223</t>
  </si>
  <si>
    <t>CONTACTO TRAUMATICO CON ESCORPION: AREAS DE DEPORTE Y ATLETISMO</t>
  </si>
  <si>
    <t>X224</t>
  </si>
  <si>
    <t>CONTACTO TRAUMATICO CON ESCORPION: CALLES Y CARRETERAS</t>
  </si>
  <si>
    <t>X225</t>
  </si>
  <si>
    <t>CONTACTO TRAUMATICO CON ESCORPION: COMERCIO Y AREAS DE SERVICIO</t>
  </si>
  <si>
    <t>X226</t>
  </si>
  <si>
    <t>CONTACTO TRAUMATICO CON ESCORPION: AREA INDUSTRIAL Y DE LA CONSTRUCCION</t>
  </si>
  <si>
    <t>X227</t>
  </si>
  <si>
    <t>CONTACTO TRAUMATICO CON ESCORPION: GRANJA</t>
  </si>
  <si>
    <t>X228</t>
  </si>
  <si>
    <t>CONTACTO TRAUMATICO CON ESCORPION: OTRO LUGAR ESPECIFICADO</t>
  </si>
  <si>
    <t>X229</t>
  </si>
  <si>
    <t>CONTACTO TRAUMATICO CON ESCORPION: LUGAR NO ESPECIFICADO</t>
  </si>
  <si>
    <t>X230</t>
  </si>
  <si>
    <t>CONTACTO TRAUMATICO CON AVISPONES, AVISPAS Y ABEJAS: VIVIENDA</t>
  </si>
  <si>
    <t>X231</t>
  </si>
  <si>
    <t>CONTACTO TRAUMATICO CON AVISPONES, AVISPAS Y ABEJAS: INSTITUCION RESIDENCIAL</t>
  </si>
  <si>
    <t>X232</t>
  </si>
  <si>
    <t>CONTACTO TRAUMATICO CON AVISPONES, AVISPAS Y ABEJAS: ESCUELAS, OTRAS INSTITUCIONES Y AREAS ADMINISTRATIVAS PUBLICAS</t>
  </si>
  <si>
    <t>X233</t>
  </si>
  <si>
    <t>CONTACTO TRAUMATICO CON AVISPONES, AVISPAS Y ABEJAS: AREAS DE DEPORTE Y ATLETISMO</t>
  </si>
  <si>
    <t>X234</t>
  </si>
  <si>
    <t>CONTACTO TRAUMATICO CON AVISPONES, AVISPAS Y ABEJAS: CALLES Y CARRETERAS</t>
  </si>
  <si>
    <t>X235</t>
  </si>
  <si>
    <t>CONTACTO TRAUMATICO CON AVISPONES, AVISPAS Y ABEJAS: COMERCIO Y AREAS DE SERVICIO</t>
  </si>
  <si>
    <t>X236</t>
  </si>
  <si>
    <t>CONTACTO TRAUMATICO CON AVISPONES, AVISPAS Y ABEJAS: AREA INDUSTRIAL Y DE LA CONSTRUCCION</t>
  </si>
  <si>
    <t>X237</t>
  </si>
  <si>
    <t>CONTACTO TRAUMATICO CON AVISPONES, AVISPAS Y ABEJAS: GRANJA</t>
  </si>
  <si>
    <t>X238</t>
  </si>
  <si>
    <t>CONTACTO TRAUMATICO CON AVISPONES, AVISPAS Y ABEJAS: OTRO LUGAR ESPECIFICADO</t>
  </si>
  <si>
    <t>X239</t>
  </si>
  <si>
    <t>CONTACTO TRAUMATICO CON AVISPONES, AVISPAS Y ABEJAS: LUGAR NO ESPECIFICADO</t>
  </si>
  <si>
    <t>X240</t>
  </si>
  <si>
    <t>CONTACTO TRAUMATICO CON CENTIPODOS Y MIRIAPODOS VENENOSOS (TROPICALES): VIVIENDA</t>
  </si>
  <si>
    <t>X241</t>
  </si>
  <si>
    <t>CONTACTO TRAUMATICO CON CENTIPODOS Y MIRIAPODOS VENENOSOS (TROPICALES): INSTITUCION RESIDENCIAL</t>
  </si>
  <si>
    <t>X242</t>
  </si>
  <si>
    <t>CONTACTO TRAUMATICO CON CENTIPODOS Y MIRIAPODOS VENENOSOS (TROPICALES): ESCUELAS, OTRAS INSTITUCIONES Y AREAS ADMINISTRATIVAS PUBLICAS</t>
  </si>
  <si>
    <t>X243</t>
  </si>
  <si>
    <t>CONTACTO TRAUMATICO CON CENTIPODOS Y MIRIAPODOS VENENOSOS (TROPICALES): AREAS DE DEPORTE Y ATLETISMO</t>
  </si>
  <si>
    <t>X244</t>
  </si>
  <si>
    <t>CONTACTO TRAUMATICO CON CENTIPODOS Y MIRIAPODOS VENENOSOS (TROPICALES): CALLES Y CARRETERAS</t>
  </si>
  <si>
    <t>X245</t>
  </si>
  <si>
    <t>CONTACTO TRAUMATICO CON CENTIPODOS Y MIRIAPODOS VENENOSOS (TROPICALES): COMERCIO Y AREAS DE SERVICIO</t>
  </si>
  <si>
    <t>X246</t>
  </si>
  <si>
    <t>CONTACTO TRAUMATICO CON CENTIPODOS Y MIRIAPODOS VENENOSOS (TROPICALES): AREA INDUSTRIAL Y DE LA CONSTRUCCION</t>
  </si>
  <si>
    <t>X247</t>
  </si>
  <si>
    <t>CONTACTO TRAUMATICO CON CENTIPODOS Y MIRIAPODOS VENENOSOS (TROPICALES): GRANJA</t>
  </si>
  <si>
    <t>X248</t>
  </si>
  <si>
    <t>CONTACTO TRAUMATICO CON CENTIPODOS Y MIRIAPODOS VENENOSOS (TROPICALES): OTRO LUGAR ESPECIFICADO</t>
  </si>
  <si>
    <t>X249</t>
  </si>
  <si>
    <t>CONTACTO TRAUMATICO CON CENTIPODOS Y MIRIAPODOS VENENOSOS (TROPICALES): LUGAR NO ESPECIFICADO</t>
  </si>
  <si>
    <t>X250</t>
  </si>
  <si>
    <t>CONTACTO TRAUMATICO CON OTROS ARTROPODOS VENENOSOS ESPECIFICADOS: VIVIENDA</t>
  </si>
  <si>
    <t>X251</t>
  </si>
  <si>
    <t>CONTACTO TRAUMATICO CON OTROS ARTROPODOS VENENOSOS ESPECIFICADOS: INSTITUCION RESIDENCIAL</t>
  </si>
  <si>
    <t>X252</t>
  </si>
  <si>
    <t>CONTACTO TRAUMATICO CON OTROS ARTROPODOS VENENOSOS ESPECIFICADOS: ESCUELAS, OTRAS INSTITUCIONES Y AREAS ADMINISTRATIVAS PUBLICAS</t>
  </si>
  <si>
    <t>X253</t>
  </si>
  <si>
    <t>CONTACTO TRAUMATICO CON OTROS ARTROPODOS VENENOSOS ESPECIFICADOS: AREAS DE DEPORTE Y ATLETISMO</t>
  </si>
  <si>
    <t>X254</t>
  </si>
  <si>
    <t>CONTACTO TRAUMATICO CON OTROS ARTROPODOS VENENOSOS ESPECIFICADOS: CALLES Y CARRETERAS</t>
  </si>
  <si>
    <t>X255</t>
  </si>
  <si>
    <t>CONTACTO TRAUMATICO CON OTROS ARTROPODOS VENENOSOS ESPECIFICADOS: COMERCIO Y AREAS DE SERVICIO</t>
  </si>
  <si>
    <t>X256</t>
  </si>
  <si>
    <t>CONTACTO TRAUMATICO CON OTROS ARTROPODOS VENENOSOS ESPECIFICADOS: AREA INDUSTRIAL Y DE LA CONSTRUCCION</t>
  </si>
  <si>
    <t>X257</t>
  </si>
  <si>
    <t>CONTACTO TRAUMATICO CON OTROS ARTROPODOS VENENOSOS ESPECIFICADOS: GRANJA</t>
  </si>
  <si>
    <t>X258</t>
  </si>
  <si>
    <t>CONTACTO TRAUMATICO CON OTROS ARTROPODOS VENENOSOS ESPECIFICADOS: OTRO LUGAR ESPECIFICADO</t>
  </si>
  <si>
    <t>X259</t>
  </si>
  <si>
    <t>CONTACTO TRAUMATICO CON OTROS ARTROPODOS VENENOSOS ESPECIFICADOS: LUGAR NO ESPECIFICADO</t>
  </si>
  <si>
    <t>X260</t>
  </si>
  <si>
    <t>CONTACTO TRAUMATICO CON ANIMALES Y PLANTAS MARINAS VENENOSOS: VIVIENDA</t>
  </si>
  <si>
    <t>X261</t>
  </si>
  <si>
    <t>CONTACTO TRAUMATICO CON ANIMALES Y PLANTAS MARINAS VENENOSOS: INSTITUCION RESIDENCIAL</t>
  </si>
  <si>
    <t>X262</t>
  </si>
  <si>
    <t>CONTACTO TRAUMATICO CON ANIMALES Y PLANTAS MARINAS VENENOSOS: ESCUELAS, OTRAS INSTITUCIONES Y AREAS ADMINISTRATIVAS PUBLICAS</t>
  </si>
  <si>
    <t>X263</t>
  </si>
  <si>
    <t>CONTACTO TRAUMATICO CON ANIMALES Y PLANTAS MARINAS VENENOSOS: AREAS DE DEPORTE Y ATLETISMO</t>
  </si>
  <si>
    <t>X264</t>
  </si>
  <si>
    <t>CONTACTO TRAUMATICO CON ANIMALES Y PLANTAS MARINAS VENENOSOS: CALLES Y CARRETERAS</t>
  </si>
  <si>
    <t>X265</t>
  </si>
  <si>
    <t>CONTACTO TRAUMATICO CON ANIMALES Y PLANTAS MARINAS VENENOSOS: COMERCIO Y AREAS DE SERVICIO</t>
  </si>
  <si>
    <t>X266</t>
  </si>
  <si>
    <t>CONTACTO TRAUMATICO CON ANIMALES Y PLANTAS MARINAS VENENOSOS: AREA INDUSTRIAL Y DE LA CONSTRUCCION</t>
  </si>
  <si>
    <t>X267</t>
  </si>
  <si>
    <t>CONTACTO TRAUMATICO CON ANIMALES Y PLANTAS MARINAS VENENOSOS: GRANJA</t>
  </si>
  <si>
    <t>X268</t>
  </si>
  <si>
    <t>CONTACTO TRAUMATICO CON ANIMALES Y PLANTAS MARINAS VENENOSOS: OTRO LUGAR ESPECIFICADO</t>
  </si>
  <si>
    <t>X269</t>
  </si>
  <si>
    <t>CONTACTO TRAUMATICO CON ANIMALES Y PLANTAS MARINAS VENENOSOS: LUGAR NO ESPECIFICADO</t>
  </si>
  <si>
    <t>X270</t>
  </si>
  <si>
    <t>CONTACTO TRAUMATICO CON OTROS ANIMALES VENENOSOS ESPECIFICADOS: VIVIENDA</t>
  </si>
  <si>
    <t>X271</t>
  </si>
  <si>
    <t>CONTACTO TRAUMATICO CON OTROS ANIMALES VENENOSOS ESPECIFICADOS: INSTITUCION RESIDENCIAL</t>
  </si>
  <si>
    <t>X272</t>
  </si>
  <si>
    <t>CONTACTO TRAUMATICO CON OTROS ANIMALES VENENOSOS ESPECIFICADOS: ESCUELAS, OTRAS INSTITUCIONES Y AREAS ADMINISTRATIVAS PUBLICAS</t>
  </si>
  <si>
    <t>X273</t>
  </si>
  <si>
    <t>CONTACTO TRAUMATICO CON OTROS ANIMALES VENENOSOS ESPECIFICADOS: AREAS DE DEPORTE Y ATLETISMO</t>
  </si>
  <si>
    <t>X274</t>
  </si>
  <si>
    <t>CONTACTO TRAUMATICO CON OTROS ANIMALES VENENOSOS ESPECIFICADOS: CALLES Y CARRETERAS</t>
  </si>
  <si>
    <t>X275</t>
  </si>
  <si>
    <t>CONTACTO TRAUMATICO CON OTROS ANIMALES VENENOSOS ESPECIFICADOS: COMERCIO Y AREAS DE SERVICIO</t>
  </si>
  <si>
    <t>X276</t>
  </si>
  <si>
    <t>CONTACTO TRAUMATICO CON OTROS ANIMALES VENENOSOS ESPECIFICADOS: AREA INDUSTRIAL Y DE LA CONSTRUCCION</t>
  </si>
  <si>
    <t>X277</t>
  </si>
  <si>
    <t>CONTACTO TRAUMATICO CON OTROS ANIMALES VENENOSOS ESPECIFICADOS: GRANJA</t>
  </si>
  <si>
    <t>X278</t>
  </si>
  <si>
    <t>CONTACTO TRAUMATICO CON OTROS ANIMALES VENENOSOS ESPECIFICADOS: OTRO LUGAR ESPECIFICADO</t>
  </si>
  <si>
    <t>X279</t>
  </si>
  <si>
    <t>CONTACTO TRAUMATICO CON OTROS ANIMALES VENENOSOS ESPECIFICADOS: LUGAR NO ESPECIFICADO</t>
  </si>
  <si>
    <t>X280</t>
  </si>
  <si>
    <t>CONTACTO TRAUMATICO CON OTRAS PLANTAS VENENOSAS ESPECIFICADAS: VIVIENDA</t>
  </si>
  <si>
    <t>X281</t>
  </si>
  <si>
    <t>CONTACTO TRAUMATICO CON OTRAS PLANTAS VENENOSAS ESPECIFICADAS: INSTITUCION RESIDENCIAL</t>
  </si>
  <si>
    <t>X282</t>
  </si>
  <si>
    <t>CONTACTO TRAUMATICO CON OTRAS PLANTAS VENENOSAS ESPECIFICADAS: ESCUELAS, OTRAS INSTITUCIONES Y AREAS ADMINISTRATIVAS PUBLICAS</t>
  </si>
  <si>
    <t>X283</t>
  </si>
  <si>
    <t>CONTACTO TRAUMATICO CON OTRAS PLANTAS VENENOSAS ESPECIFICADAS: AREAS DE DEPORTE Y ATLETISMO</t>
  </si>
  <si>
    <t>X284</t>
  </si>
  <si>
    <t>CONTACTO TRAUMATICO CON OTRAS PLANTAS VENENOSAS ESPECIFICADAS: CALLES Y CARRETERAS</t>
  </si>
  <si>
    <t>X285</t>
  </si>
  <si>
    <t>CONTACTO TRAUMATICO CON OTRAS PLANTAS VENENOSAS ESPECIFICADAS: COMERCIO Y AREAS DE SERVICIO</t>
  </si>
  <si>
    <t>X286</t>
  </si>
  <si>
    <t>CONTACTO TRAUMATICO CON OTRAS PLANTAS VENENOSAS ESPECIFICADAS: AREA INDUSTRIAL Y DE LA CONSTRUCCION</t>
  </si>
  <si>
    <t>X287</t>
  </si>
  <si>
    <t>CONTACTO TRAUMATICO CON OTRAS PLANTAS VENENOSAS ESPECIFICADAS: GRANJA</t>
  </si>
  <si>
    <t>X288</t>
  </si>
  <si>
    <t>CONTACTO TRAUMATICO CON OTRAS PLANTAS VENENOSAS ESPECIFICADAS: OTRO LUGAR ESPECIFICADO</t>
  </si>
  <si>
    <t>X289</t>
  </si>
  <si>
    <t>CONTACTO TRAUMATICO CON OTRAS PLANTAS VENENOSAS ESPECIFICADAS: LUGAR NO ESPECIFICADO</t>
  </si>
  <si>
    <t>X290</t>
  </si>
  <si>
    <t>CONTACTO TRAUMATICO CON ANIMALES Y PLANTAS VENENOSOS NO ESPECIFICADOS: VIVIENDA</t>
  </si>
  <si>
    <t>X291</t>
  </si>
  <si>
    <t>CONTACTO TRAUMATICO CON ANIMALES Y PLANTAS VENENOSOS NO ESPECIFICADOS: INSTITUCION RESIDENCIAL</t>
  </si>
  <si>
    <t>X292</t>
  </si>
  <si>
    <t>CONTACTO TRAUMATICO CON ANIMALES Y PLANTAS VENENOSOS NO ESPECIFICADOS: ESCUELAS, OTRAS INSTITUCIONES Y AREAS ADMINISTRATIVAS PUBLICAS</t>
  </si>
  <si>
    <t>X293</t>
  </si>
  <si>
    <t>CONTACTO TRAUMATICO CON ANIMALES Y PLANTAS VENENOSOS NO ESPECIFICADOS: AREAS DE DEPORTE Y ATLETISMO</t>
  </si>
  <si>
    <t>X294</t>
  </si>
  <si>
    <t>CONTACTO TRAUMATICO CON ANIMALES Y PLANTAS VENENOSOS NO ESPECIFICADOS: CALLES Y CARRETERAS</t>
  </si>
  <si>
    <t>X295</t>
  </si>
  <si>
    <t>CONTACTO TRAUMATICO CON ANIMALES Y PLANTAS VENENOSOS NO ESPECIFICADOS: COMERCIO Y AREAS DE SERVICIO</t>
  </si>
  <si>
    <t>X296</t>
  </si>
  <si>
    <t>CONTACTO TRAUMATICO CON ANIMALES Y PLANTAS VENENOSOS NO ESPECIFICADOS: AREA INDUSTRIAL Y DE LA CONSTRUCCION</t>
  </si>
  <si>
    <t>X297</t>
  </si>
  <si>
    <t>CONTACTO TRAUMATICO CON ANIMALES Y PLANTAS VENENOSOS NO ESPECIFICADOS: GRANJA</t>
  </si>
  <si>
    <t>X298</t>
  </si>
  <si>
    <t>CONTACTO TRAUMATICO CON ANIMALES Y PLANTAS VENENOSOS NO ESPECIFICADOS: OTRO LUGAR ESPECIFICADO</t>
  </si>
  <si>
    <t>X299</t>
  </si>
  <si>
    <t>CONTACTO TRAUMATICO CON ANIMALES Y PLANTAS VENENOSOS NO ESPECIFICADOS: LUGAR NO ESPECIFICADO</t>
  </si>
  <si>
    <t>X300</t>
  </si>
  <si>
    <t>EXPOSICION AL CALOR NATURAL EXCESIVO: VIVIENDA</t>
  </si>
  <si>
    <t>X301</t>
  </si>
  <si>
    <t>EXPOSICION AL CALOR NATURAL EXCESIVO: INSTITUCION RESIDENCIAL</t>
  </si>
  <si>
    <t>X302</t>
  </si>
  <si>
    <t>EXPOSICION AL CALOR NATURAL EXCESIVO: ESCUELAS, OTRAS INSTITUCIONES Y AREAS ADMINISTRATIVAS PUBLICAS</t>
  </si>
  <si>
    <t>X303</t>
  </si>
  <si>
    <t>EXPOSICION AL CALOR NATURAL EXCESIVO: AREAS DE DEPORTE Y ATLETISMO</t>
  </si>
  <si>
    <t>X304</t>
  </si>
  <si>
    <t>EXPOSICION AL CALOR NATURAL EXCESIVO: CALLES Y CARRETERAS</t>
  </si>
  <si>
    <t>X305</t>
  </si>
  <si>
    <t>EXPOSICION AL CALOR NATURAL EXCESIVO: COMERCIO Y AREAS DE SERVICIO</t>
  </si>
  <si>
    <t>X306</t>
  </si>
  <si>
    <t>EXPOSICION AL CALOR NATURAL EXCESIVO: AREA INDUSTRIAL Y DE LA CONSTRUCCION</t>
  </si>
  <si>
    <t>X307</t>
  </si>
  <si>
    <t>EXPOSICION AL CALOR NATURAL EXCESIVO: GRANJA</t>
  </si>
  <si>
    <t>X308</t>
  </si>
  <si>
    <t>EXPOSICION AL CALOR NATURAL EXCESIVO: OTRO LUGAR ESPECIFICADO</t>
  </si>
  <si>
    <t>X309</t>
  </si>
  <si>
    <t>EXPOSICION AL CALOR NATURAL EXCESIVO: LUGAR NO ESPECIFICADO</t>
  </si>
  <si>
    <t>X310</t>
  </si>
  <si>
    <t>EXPOSICION AL FRIO NATURAL EXCESIVO: VIVIENDA</t>
  </si>
  <si>
    <t>X311</t>
  </si>
  <si>
    <t>EXPOSICION AL FRIO NATURAL EXCESIVO: INSTITUCION RESIDENCIAL</t>
  </si>
  <si>
    <t>X312</t>
  </si>
  <si>
    <t>EXPOSICION AL FRIO NATURAL EXCESIVO: ESCUELAS, OTRAS INSTITUCIONES Y AREAS ADMINISTRATIVAS PUBLICAS</t>
  </si>
  <si>
    <t>X313</t>
  </si>
  <si>
    <t>EXPOSICION AL FRIO NATURAL EXCESIVO: AREAS DE DEPORTE Y ATLETISMO</t>
  </si>
  <si>
    <t>X314</t>
  </si>
  <si>
    <t>EXPOSICION AL FRIO NATURAL EXCESIVO: CALLES Y CARRETERAS</t>
  </si>
  <si>
    <t>X315</t>
  </si>
  <si>
    <t>EXPOSICION AL FRIO NATURAL EXCESIVO: COMERCIO Y AREAS DE SERVICIO</t>
  </si>
  <si>
    <t>X316</t>
  </si>
  <si>
    <t>EXPOSICION AL FRIO NATURAL EXCESIVO: AREA INDUSTRIAL Y DE LA CONSTRUCCION</t>
  </si>
  <si>
    <t>X317</t>
  </si>
  <si>
    <t>EXPOSICION AL FRIO NATURAL EXCESIVO: GRANJA</t>
  </si>
  <si>
    <t>X318</t>
  </si>
  <si>
    <t>EXPOSICION AL FRIO NATURAL EXCESIVO: OTRO LUGAR ESPECIFICADO</t>
  </si>
  <si>
    <t>X319</t>
  </si>
  <si>
    <t>EXPOSICION AL FRIO NATURAL EXCESIVO: LUGAR NO ESPECIFICADO</t>
  </si>
  <si>
    <t>X320</t>
  </si>
  <si>
    <t>EXPOSICION A RAYOS SOLARES: VIVIENDA</t>
  </si>
  <si>
    <t>X321</t>
  </si>
  <si>
    <t>EXPOSICION A RAYOS SOLARES: INSTITUCION RESIDENCIAL</t>
  </si>
  <si>
    <t>X322</t>
  </si>
  <si>
    <t>EXPOSICION A RAYOS SOLARES: ESCUELAS, OTRAS INSTITUCIONES Y AREAS ADMINISTRATIVAS PUBLICAS</t>
  </si>
  <si>
    <t>X323</t>
  </si>
  <si>
    <t>EXPOSICION A RAYOS SOLARES: AREAS DE DEPORTE Y ATLETISMO</t>
  </si>
  <si>
    <t>X324</t>
  </si>
  <si>
    <t>EXPOSICION A RAYOS SOLARES: CALLES Y CARRETERAS</t>
  </si>
  <si>
    <t>X325</t>
  </si>
  <si>
    <t>EXPOSICION A RAYOS SOLARES: COMERCIO Y AREAS DE SERVICIO</t>
  </si>
  <si>
    <t>X326</t>
  </si>
  <si>
    <t>EXPOSICION A RAYOS SOLARES: AREA INDUSTRIAL Y DE LA CONSTRUCCION</t>
  </si>
  <si>
    <t>X327</t>
  </si>
  <si>
    <t>EXPOSICION A RAYOS SOLARES: GRANJA</t>
  </si>
  <si>
    <t>X328</t>
  </si>
  <si>
    <t>EXPOSICION A RAYOS SOLARES: OTRO LUGAR ESPECIFICADO</t>
  </si>
  <si>
    <t>X329</t>
  </si>
  <si>
    <t>EXPOSICION A RAYOS SOLARES: LUGAR NO ESPECIFICADO</t>
  </si>
  <si>
    <t>X330</t>
  </si>
  <si>
    <t>VICTIMA DE RAYO: VIVIENDA</t>
  </si>
  <si>
    <t>X331</t>
  </si>
  <si>
    <t>VICTIMA DE RAYO: INSTITUCION RESIDENCIAL</t>
  </si>
  <si>
    <t>X332</t>
  </si>
  <si>
    <t>VICTIMA DE RAYO: ESCUELAS, OTRAS INSTITUCIONES Y AREAS ADMINISTRATIVAS PUBLICAS</t>
  </si>
  <si>
    <t>X333</t>
  </si>
  <si>
    <t>VICTIMA DE RAYO: AREAS DE DEPORTE Y ATLETISMO</t>
  </si>
  <si>
    <t>X334</t>
  </si>
  <si>
    <t>VICTIMA DE RAYO: CALLES Y CARRETERAS</t>
  </si>
  <si>
    <t>X335</t>
  </si>
  <si>
    <t>VICTIMA DE RAYO: COMERCIO Y AREAS DE SERVICIO</t>
  </si>
  <si>
    <t>X336</t>
  </si>
  <si>
    <t>VICTIMA DE RAYO: AREA INDUSTRIAL Y DE LA CONSTRUCCION</t>
  </si>
  <si>
    <t>X337</t>
  </si>
  <si>
    <t>VICTIMA DE RAYO: GRANJA</t>
  </si>
  <si>
    <t>X338</t>
  </si>
  <si>
    <t>VICTIMA DE RAYO: OTRO LUGAR ESPECIFICADO</t>
  </si>
  <si>
    <t>X339</t>
  </si>
  <si>
    <t>VICTIMA DE RAYO: LUGAR NO ESPECIFICADO</t>
  </si>
  <si>
    <t>X340</t>
  </si>
  <si>
    <t>VICTIMA DE TERREMOTO: VIVIENDA</t>
  </si>
  <si>
    <t>X341</t>
  </si>
  <si>
    <t>VICTIMA DE TERREMOTO: INSTITUCION RESIDENCIAL</t>
  </si>
  <si>
    <t>X342</t>
  </si>
  <si>
    <t>VICTIMA DE TERREMOTO: ESCUELAS, OTRAS INSTITUCIONES Y AREAS ADMINISTRATIVAS PUBLICAS</t>
  </si>
  <si>
    <t>X343</t>
  </si>
  <si>
    <t>VICTIMA DE TERREMOTO: AREAS DE DEPORTE Y ATLETISMO</t>
  </si>
  <si>
    <t>X344</t>
  </si>
  <si>
    <t>VICTIMA DE TERREMOTO: CALLES Y CARRETERAS</t>
  </si>
  <si>
    <t>X345</t>
  </si>
  <si>
    <t>VICTIMA DE TERREMOTO: COMERCIO Y AREAS DE SERVICIO</t>
  </si>
  <si>
    <t>X346</t>
  </si>
  <si>
    <t>VICTIMA DE TERREMOTO: AREA INDUSTRIAL Y DE LA CONSTRUCCION</t>
  </si>
  <si>
    <t>X347</t>
  </si>
  <si>
    <t>VICTIMA DE TERREMOTO: GRANJA</t>
  </si>
  <si>
    <t>X348</t>
  </si>
  <si>
    <t>VICTIMA DE TERREMOTO: OTRO LUGAR ESPECIFICADO</t>
  </si>
  <si>
    <t>X349</t>
  </si>
  <si>
    <t>VICTIMA DE TERREMOTO: LUGAR NO ESPECIFICADO</t>
  </si>
  <si>
    <t>X350</t>
  </si>
  <si>
    <t>VICTIMA DE ERUPCION VOLCANICA: VIVIENDA</t>
  </si>
  <si>
    <t>X351</t>
  </si>
  <si>
    <t>VICTIMA DE ERUPCION VOLCANICA: INSTITUCION RESIDENCIAL</t>
  </si>
  <si>
    <t>X352</t>
  </si>
  <si>
    <t>VICTIMA DE ERUPCION VOLCANICA: ESCUELAS, OTRAS INSTITUCIONES Y AREAS ADMINISTRATIVAS PUBLICAS</t>
  </si>
  <si>
    <t>X353</t>
  </si>
  <si>
    <t>VICTIMA DE ERUPCION VOLCANICA: AREAS DE DEPORTE Y ATLETISMO</t>
  </si>
  <si>
    <t>X354</t>
  </si>
  <si>
    <t>VICTIMA DE ERUPCION VOLCANICA: CALLES Y CARRETERAS</t>
  </si>
  <si>
    <t>X355</t>
  </si>
  <si>
    <t>VICTIMA DE ERUPCION VOLCANICA: COMERCIO Y AREAS DE SERVICIO</t>
  </si>
  <si>
    <t>X356</t>
  </si>
  <si>
    <t>VICTIMA DE ERUPCION VOLCANICA: AREA INDUSTRIAL Y DE LA CONSTRUCCION</t>
  </si>
  <si>
    <t>X357</t>
  </si>
  <si>
    <t>VICTIMA DE ERUPCION VOLCANICA: GRANJA</t>
  </si>
  <si>
    <t>X358</t>
  </si>
  <si>
    <t>VICTIMA DE ERUPCION VOLCANICA: OTRO LUGAR ESPECIFICADO</t>
  </si>
  <si>
    <t>X359</t>
  </si>
  <si>
    <t>VICTIMA DE ERUPCION VOLCANICA: LUGAR NO ESPECIFICADO</t>
  </si>
  <si>
    <t>X360</t>
  </si>
  <si>
    <t>VICTIMA DE AVALANCHA, DERRUMBE Y OTROS MOVIMIENTOS DE TIERRA: VIVIENDA</t>
  </si>
  <si>
    <t>X361</t>
  </si>
  <si>
    <t>VICTIMA DE AVALANCHA, DERRUMBE Y OTROS MOVIMIENTOS DE TIERRA: INSTITUCION RESIDENCIAL</t>
  </si>
  <si>
    <t>X362</t>
  </si>
  <si>
    <t>VICTIMA DE AVALANCHA, DERRUMBE Y OTROS MOVIMIENTOS DE TIERRA: ESCUELAS, OTRAS INSTITUCIONES Y AREAS ADMINISTRATIVAS PUBLICAS</t>
  </si>
  <si>
    <t>X363</t>
  </si>
  <si>
    <t>VICTIMA DE AVALANCHA, DERRUMBE Y OTROS MOVIMIENTOS DE TIERRA: AREAS DE DEPORTE Y ATLETISMO</t>
  </si>
  <si>
    <t>X364</t>
  </si>
  <si>
    <t>VICTIMA DE AVALANCHA, DERRUMBE Y OTROS MOVIMIENTOS DE TIERRA: CALLES Y CARRETERAS</t>
  </si>
  <si>
    <t>X365</t>
  </si>
  <si>
    <t>VICTIMA DE AVALANCHA, DERRUMBE Y OTROS MOVIMIENTOS DE TIERRA: COMERCIO Y AREAS DE SERVICIO</t>
  </si>
  <si>
    <t>X366</t>
  </si>
  <si>
    <t>VICTIMA DE AVALANCHA, DERRUMBE Y OTROS MOVIMIENTOS DE TIERRA: AREA INDUSTRIAL Y DE LA CONSTRUCCION</t>
  </si>
  <si>
    <t>X367</t>
  </si>
  <si>
    <t>VICTIMA DE AVALANCHA, DERRUMBE Y OTROS MOVIMIENTOS DE TIERRA: GRANJA</t>
  </si>
  <si>
    <t>X368</t>
  </si>
  <si>
    <t>VICTIMA DE AVALANCHA, DERRUMBE Y OTROS MOVIMIENTOS DE TIERRA: OTRO LUGAR ESPECIFICADO</t>
  </si>
  <si>
    <t>X369</t>
  </si>
  <si>
    <t>VICTIMA DE AVALANCHA, DERRUMBE Y OTROS MOVIMIENTOS DE TIERRA: LUGAR NO ESPECIFICADO</t>
  </si>
  <si>
    <t>X370</t>
  </si>
  <si>
    <t>VICTIMA DE TORMENTA CATACLISMICA: VIVIENDA</t>
  </si>
  <si>
    <t>X371</t>
  </si>
  <si>
    <t>VICTIMA DE TORMENTA CATACLISMICA: INSTITUCION RESIDENCIAL</t>
  </si>
  <si>
    <t>X372</t>
  </si>
  <si>
    <t>VICTIMA DE TORMENTA CATACLISMICA: ESCUELAS, OTRAS INSTITUCIONES Y AREAS ADMINISTRATIVAS PUBLICAS</t>
  </si>
  <si>
    <t>X373</t>
  </si>
  <si>
    <t>VICTIMA DE TORMENTA CATACLISMICA: AREAS DE DEPORTE Y ATLETISMO</t>
  </si>
  <si>
    <t>X374</t>
  </si>
  <si>
    <t>VICTIMA DE TORMENTA CATACLISMICA: CALLES Y CARRETERAS</t>
  </si>
  <si>
    <t>X375</t>
  </si>
  <si>
    <t>VICTIMA DE TORMENTA CATACLISMICA: COMERCIO Y AREAS DE SERVICIO</t>
  </si>
  <si>
    <t>X376</t>
  </si>
  <si>
    <t>VICTIMA DE TORMENTA CATACLISMICA: AREA INDUSTRIAL Y DE LA CONSTRUCCION</t>
  </si>
  <si>
    <t>X377</t>
  </si>
  <si>
    <t>VICTIMA DE TORMENTA CATACLISMICA: GRANJA</t>
  </si>
  <si>
    <t>X378</t>
  </si>
  <si>
    <t>VICTIMA DE TORMENTA CATACLISMICA: OTRO LUGAR ESPECIFICADO</t>
  </si>
  <si>
    <t>X379</t>
  </si>
  <si>
    <t>VICTIMA DE TORMENTA CATACLISMICA: LUGAR NO ESPECIFICADO</t>
  </si>
  <si>
    <t>X380</t>
  </si>
  <si>
    <t>VICTIMA DE INUNDACION: VIVIENDA</t>
  </si>
  <si>
    <t>X381</t>
  </si>
  <si>
    <t>VICTIMA DE INUNDACION: INSTITUCION RESIDENCIAL</t>
  </si>
  <si>
    <t>X382</t>
  </si>
  <si>
    <t>VICTIMA DE INUNDACION: ESCUELAS, OTRAS INSTITUCIONES Y AREAS ADMINISTRATIVAS PUBLICAS</t>
  </si>
  <si>
    <t>X383</t>
  </si>
  <si>
    <t>VICTIMA DE INUNDACION: AREAS DE DEPORTE Y ATLETISMO</t>
  </si>
  <si>
    <t>X384</t>
  </si>
  <si>
    <t>VICTIMA DE INUNDACION: CALLES Y CARRETERAS</t>
  </si>
  <si>
    <t>X385</t>
  </si>
  <si>
    <t>VICTIMA DE INUNDACION: COMERCIO Y AREAS DE SERVICIO</t>
  </si>
  <si>
    <t>X386</t>
  </si>
  <si>
    <t>VICTIMA DE INUNDACION: AREA INDUSTRIAL Y DE LA CONSTRUCCION</t>
  </si>
  <si>
    <t>X387</t>
  </si>
  <si>
    <t>VICTIMA DE INUNDACION: GRANJA</t>
  </si>
  <si>
    <t>X388</t>
  </si>
  <si>
    <t>VICTIMA DE INUNDACION: OTRO LUGAR ESPECIFICADO</t>
  </si>
  <si>
    <t>X389</t>
  </si>
  <si>
    <t>VICTIMA DE INUNDACION: LUGAR NO ESPECIFICADO</t>
  </si>
  <si>
    <t>X390</t>
  </si>
  <si>
    <t>EXPOSICION A OTRAS FUERZAS DE LA NATURALEZA, Y LAS NO ESPECIFICADAS: VIVIENDA</t>
  </si>
  <si>
    <t>X391</t>
  </si>
  <si>
    <t>EXPOSICION A OTRAS FUERZAS DE LA NATURALEZA, Y LAS NO ESPECIFICADAS: INSTITUCION RESIDENCIAL</t>
  </si>
  <si>
    <t>X392</t>
  </si>
  <si>
    <t>EXPOSICION A OTRAS FUERZAS DE LA NATURALEZA, Y LAS NO ESPECIFICADAS: ESCUELAS, OTRAS INSTITUCIONES Y AREAS ADMINISTRATIVAS PUBLICAS</t>
  </si>
  <si>
    <t>X393</t>
  </si>
  <si>
    <t>EXPOSICION A OTRAS FUERZAS DE LA NATURALEZA, Y LAS NO ESPECIFICADAS: AREAS DE DEPORTE Y ATLETISMO</t>
  </si>
  <si>
    <t>X394</t>
  </si>
  <si>
    <t>EXPOSICION A OTRAS FUERZAS DE LA NATURALEZA, Y LAS NO ESPECIFICADAS: CALLES Y CARRETERAS</t>
  </si>
  <si>
    <t>X395</t>
  </si>
  <si>
    <t>EXPOSICION A OTRAS FUERZAS DE LA NATURALEZA, Y LAS NO ESPECIFICADAS: COMERCIO Y AREAS DE SERVICIO</t>
  </si>
  <si>
    <t>X396</t>
  </si>
  <si>
    <t>EXPOSICION A OTRAS FUERZAS DE LA NATURALEZA, Y LAS NO ESPECIFICADAS: AREA INDUSTRIAL Y DE LA CONSTRUCCION</t>
  </si>
  <si>
    <t>X397</t>
  </si>
  <si>
    <t>EXPOSICION A OTRAS FUERZAS DE LA NATURALEZA, Y LAS NO ESPECIFICADAS: GRANJA</t>
  </si>
  <si>
    <t>X398</t>
  </si>
  <si>
    <t>EXPOSICION A OTRAS FUERZAS DE LA NATURALEZA, Y LAS NO ESPECIFICADAS: OTRO LUGAR ESPECIFICADO</t>
  </si>
  <si>
    <t>X399</t>
  </si>
  <si>
    <t>EXPOSICION A OTRAS FUERZAS DE LA NATURALEZA, Y LAS NO ESPECIFICADAS: LUGAR NO ESPECIFICADO</t>
  </si>
  <si>
    <t>X400</t>
  </si>
  <si>
    <t>ENVENENAMIENTO ACCIDENTAL POR, Y EXPOSICION A ANALGESICOS NO NARCOTICOS, ANTIPIRETICOS Y ANTIRREUMATICOS: VIVIENDA</t>
  </si>
  <si>
    <t>X401</t>
  </si>
  <si>
    <t>ENVENENAMIENTO ACCIDENTAL POR, Y EXPOSICION A ANALGESICOS NO NARCOTICOS, ANTIPIRETICOS Y ANTIRREUMATICOS: INSTITUCION RESIDENCIAL</t>
  </si>
  <si>
    <t>X402</t>
  </si>
  <si>
    <t>ENVENENAMIENTO ACCIDENTAL POR, Y EXPOSICION A ANALGESICOS NO NARCOTICOS, ANTIPIRETICOS Y ANTIRREUMATICOS: ESCUELAS, OTRAS INSTITUCIONES Y AREAS ADMINISTRATIVAS PUBLICAS</t>
  </si>
  <si>
    <t>X403</t>
  </si>
  <si>
    <t>ENVENENAMIENTO ACCIDENTAL POR, Y EXPOSICION A ANALGESICOS NO NARCOTICOS, ANTIPIRETICOS Y ANTIRREUMATICOS: AREAS DE DEPORTE Y ATLETISMO</t>
  </si>
  <si>
    <t>X404</t>
  </si>
  <si>
    <t>ENVENENAMIENTO ACCIDENTAL POR, Y EXPOSICION A ANALGESICOS NO NARCOTICOS, ANTIPIRETICOS Y ANTIRREUMATICOS: CALLES Y CARRETERAS</t>
  </si>
  <si>
    <t>X405</t>
  </si>
  <si>
    <t>ENVENENAMIENTO ACCIDENTAL POR, Y EXPOSICION A ANALGESICOS NO NARCOTICOS, ANTIPIRETICOS Y ANTIRREUMATICOS: COMERCIO Y AREAS DE SERVICIO</t>
  </si>
  <si>
    <t>X406</t>
  </si>
  <si>
    <t>ENVENENAMIENTO ACCIDENTAL POR, Y EXPOSICION A ANALGESICOS NO NARCOTICOS, ANTIPIRETICOS Y ANTIRREUMATICOS: AREA INDUSTRIAL Y DE LA CONSTRUCCION</t>
  </si>
  <si>
    <t>X407</t>
  </si>
  <si>
    <t>ENVENENAMIENTO ACCIDENTAL POR, Y EXPOSICION A ANALGESICOS NO NARCOTICOS, ANTIPIRETICOS Y ANTIRREUMATICOS: GRANJA</t>
  </si>
  <si>
    <t>X408</t>
  </si>
  <si>
    <t>ENVENENAMIENTO ACCIDENTAL POR, Y EXPOSICION A ANALGESICOS NO NARCOTICOS, ANTIPIRETICOS Y ANTIRREUMATICOS: OTRO LUGAR ESPECIFICADO</t>
  </si>
  <si>
    <t>X409</t>
  </si>
  <si>
    <t>ENVENENAMIENTO ACCIDENTAL POR, Y EXPOSICION A ANALGESICOS NO NARCOTICOS, ANTIPIRETICOS Y ANTIRREUMATICOS: LUGAR NO ESPECIFICADO</t>
  </si>
  <si>
    <t>X410</t>
  </si>
  <si>
    <t>ENVENENAMIENTO ACCIDENTAL POR, Y EXPOSICION A DROGAS ANTIEPILEPTICAS, SEDANTES, HIPNOTICAS, ANTIPARKINSONIANAS Y PSICOTROPICAS, NO CLASIFICADAS EN OTRA PARTE: VIVIENDA</t>
  </si>
  <si>
    <t>X411</t>
  </si>
  <si>
    <t>ENVENENAMIENTO ACCIDENTAL POR, Y EXPOSICION A DROGAS ANTIEPILEPTICAS, SEDANTES, HIPNOTICAS, ANTIPARKINSONIANAS Y PSICOTROPICAS, NO CLASIFICADAS EN OTRA PARTE: INSTITUCION RESIDENCIAL</t>
  </si>
  <si>
    <t>X412</t>
  </si>
  <si>
    <t>ENVENENAMIENTO ACCIDENTAL POR, Y EXPOSICION A DROGAS ANTIEPILEPTICAS, SEDANTES, HIPNOTICAS, ANTIPARKINSONIANAS Y PSICOTROPICAS, NO CLASIFICADAS EN OTRA PARTE: ESCUELAS, OTRAS INSTITUCIONES Y AREAS ADMINISTRATIVAS PUBLICAS</t>
  </si>
  <si>
    <t>X413</t>
  </si>
  <si>
    <t>ENVENENAMIENTO ACCIDENTAL POR, Y EXPOSICION A DROGAS ANTIEPILEPTICAS, SEDANTES, HIPNOTICAS, ANTIPARKINSONIANAS Y PSICOTROPICAS, NO CLASIFICADAS EN OTRA PARTE: AREAS DE DEPORTE Y ATLETISMO</t>
  </si>
  <si>
    <t>X414</t>
  </si>
  <si>
    <t>ENVENENAMIENTO ACCIDENTAL POR, Y EXPOSICION A DROGAS ANTIEPILEPTICAS, SEDANTES, HIPNOTICAS, ANTIPARKINSONIANAS Y PSICOTROPICAS, NO CLASIFICADAS EN OTRA PARTE: CALLES Y CARRETERAS</t>
  </si>
  <si>
    <t>X415</t>
  </si>
  <si>
    <t>ENVENENAMIENTO ACCIDENTAL POR, Y EXPOSICION A DROGAS ANTIEPILEPTICAS, SEDANTES, HIPNOTICAS, ANTIPARKINSONIANAS Y PSICOTROPICAS, NO CLASIFICADAS EN OTRA PARTE: COMERCIO Y AREA DE SERVICIO</t>
  </si>
  <si>
    <t>X416</t>
  </si>
  <si>
    <t>ENVENENAMIENTO ACCIDENTAL POR, Y EXPOSICION A DROGAS ANTIEPILEPTICAS, SEDANTES, HIPNOTICAS, ANTIPARKINSONIANAS Y PSICOTROPICAS, NO CLASIFICADAS EN OTRA PARTE: AREA INDUSTRIAL Y DE LA CONSTRUCCION</t>
  </si>
  <si>
    <t>X417</t>
  </si>
  <si>
    <t>ENVENENAMIENTO ACCIDENTAL POR, Y EXPOSICION A DROGAS ANTIEPILEPTICAS, SEDANTES, HIPNOTICAS, ANTIPARKINSONIANAS Y PSICOTROPICAS, NO CLASIFICADAS EN OTRA PARTE: GRANJA</t>
  </si>
  <si>
    <t>X418</t>
  </si>
  <si>
    <t>ENVENENAMIENTO ACCIDENTAL POR, Y EXPOSICION A DROGAS ANTIEPILEPTICAS, SEDANTES, HIPNOTICAS, ANTIPARKINSONIANAS Y PSICOTROPICAS, NO CLASIFICADAS EN OTRA PARTE: OTRO LUGAR ESPECIFICADO</t>
  </si>
  <si>
    <t>X419</t>
  </si>
  <si>
    <t>ENVENENAMIENTO ACCIDENTAL POR, Y EXPOSICION A DROGAS ANTIEPILEPTICAS, SEDANTES, HIPNOTICAS, ANTIPARKINSONIANAS Y PSICOTROPICAS, NO CLASIFICADAS EN OTRA PARTE: LUGAR NO ESPECIFICADO</t>
  </si>
  <si>
    <t>X420</t>
  </si>
  <si>
    <t>ENVENENAMIENTO ACCIDENTAL POR, Y EXPOSICION A NARCOTICOS Y PSICODISLEPTICOS [ALUCINOGENOS], NO CLASIFICADOS EN OTRA PARTE: VIVIENDA</t>
  </si>
  <si>
    <t>X421</t>
  </si>
  <si>
    <t>ENVENENAMIENTO ACCIDENTAL POR, Y EXPOSICION A NARCOTICOS Y PSICODISLEPTICOS [ALUCINOGENOS], NO CLASIFICADOS EN OTRA PARTE: INSTITUCION RESIDENCIAL</t>
  </si>
  <si>
    <t>X422</t>
  </si>
  <si>
    <t>ENVENENAMIENTO ACCIDENTAL POR, Y EXPOSICION A NARCOTICOS Y PSICODISLEPTICOS [ALUCINOGENOS], NO CLASIFICADOS EN OTRA PARTE: ESCUELAS, OTRAS INSTITUCIONES Y AREAS ADMINISTRATIVAS PUBLICAS</t>
  </si>
  <si>
    <t>X423</t>
  </si>
  <si>
    <t>ENVENENAMIENTO ACCIDENTAL POR, Y EXPOSICION A NARCOTICOS Y PSICODISLEPTICOS [ALUCINOGENOS], NO CLASIFICADOS EN OTRA PARTE: AREAS DE DEPORTE Y ATLETISMO</t>
  </si>
  <si>
    <t>X424</t>
  </si>
  <si>
    <t>ENVENENAMIENTO ACCIDENTAL POR, Y EXPOSICION A NARCOTICOS Y PSICODISLEPTICOS [ALUCINOGENOS], NO CLASIFICADOS EN OTRA PARTE: CALLES Y CARRETERAS</t>
  </si>
  <si>
    <t>X425</t>
  </si>
  <si>
    <t>ENVENENAMIENTO ACCIDENTAL POR, Y EXPOSICION A NARCOTICOS Y PSICODISLEPTICOS [ALUCINOGENOS], NO CLASIFICADOS EN OTRA PARTE: COMERCIO Y AREA DE SERVICIOS</t>
  </si>
  <si>
    <t>X426</t>
  </si>
  <si>
    <t>ENVENENAMIENTO ACCIDENTAL POR, Y EXPOSICION A NARCOTICOS Y PSICODISLEPTICOS [ALUCINOGENOS], NO CLASIFICADOS EN OTRA PARTE: AREA INDUSTRIAL Y DE LA CONSTRUCCION</t>
  </si>
  <si>
    <t>X427</t>
  </si>
  <si>
    <t>ENVENENAMIENTO ACCIDENTAL POR, Y EXPOSICION A NARCOTICOS Y PSICODISLEPTICOS [ALUCINOGENOS], NO CLASIFICADOS EN OTRA PARTE: GRANJA</t>
  </si>
  <si>
    <t>X428</t>
  </si>
  <si>
    <t>ENVENENAMIENTO ACCIDENTAL POR, Y EXPOSICION A NARCOTICOS Y PSICODISLEPTICOS [ALUCINOGENOS], NO CLASIFICADOS EN OTRA PARTE: OTRO LUGAR ESPECIFICADO</t>
  </si>
  <si>
    <t>X429</t>
  </si>
  <si>
    <t>ENVENENAMIENTO ACCIDENTAL POR, Y EXPOSICION A NARCOTICOS Y PSICODISLEPTICOS [ALUCINOGENOS], NO CLASIFICADOS EN OTRA PARTE: LUGAR NO ESPECIFICADO</t>
  </si>
  <si>
    <t>X430</t>
  </si>
  <si>
    <t>ENVENENAMIENTO ACCIDENTAL POR, Y EXPOSICION A OTRAS DROGAS QUE ACTUAN SOBRE EL SISTEMA NERVIOSO AUTONOMO: VIVIENDA</t>
  </si>
  <si>
    <t>X431</t>
  </si>
  <si>
    <t>ENVENENAMIENTO ACCIDENTAL POR, Y EXPOSICION A OTRAS DROGAS QUE ACTUAN SOBRE EL SISTEMA NERVIOSO AUTONOMO: INSTITUCION RESIDENCIAL</t>
  </si>
  <si>
    <t>X432</t>
  </si>
  <si>
    <t>ENVENENAMIENTO ACCIDENTAL POR, Y EXPOSICION A OTRAS DROGAS QUE ACTUAN SOBRE EL SISTEMA NERVIOSO AUTONOMO: ESCUELAS, OTRAS INSTITUCIONES Y AREAS ADMINISTRATIVAS PUBLICAS</t>
  </si>
  <si>
    <t>X433</t>
  </si>
  <si>
    <t>ENVENENAMIENTO ACCIDENTAL POR, Y EXPOSICION A OTRAS DROGAS QUE ACTUAN SOBRE EL SISTEMA NERVIOSO AUTONOMO: AREAS DE DEPORTE Y ATLETISMO</t>
  </si>
  <si>
    <t>X434</t>
  </si>
  <si>
    <t>ENVENENAMIENTO ACCIDENTAL POR, Y EXPOSICION A OTRAS DROGAS QUE ACTUAN SOBRE EL SISTEMA NERVIOSO AUTONOMO: CALLES Y CARRETERAS</t>
  </si>
  <si>
    <t>X435</t>
  </si>
  <si>
    <t>ENVENENAMIENTO ACCIDENTAL POR, Y EXPOSICION A OTRAS DROGAS QUE ACTUAN SOBRE EL SISTEMA NERVIOSO AUTONOMO: COMERCIO Y AREA DE SERVICIO</t>
  </si>
  <si>
    <t>X436</t>
  </si>
  <si>
    <t>ENVENENAMIENTO ACCIDENTAL POR, Y EXPOSICION A OTRAS DROGAS QUE ACTUAN SOBRE EL SISTEMA NERVIOSO AUTONOMO: AREA INDUSTRIAL Y DE LA CONSTRUCCION</t>
  </si>
  <si>
    <t>X437</t>
  </si>
  <si>
    <t>ENVENENAMIENTO ACCIDENTAL POR, Y EXPOSICION A OTRAS DROGAS QUE ACTUAN SOBRE EL SISTEMA NERVIOSO AUTONOMO: GRANJA</t>
  </si>
  <si>
    <t>X438</t>
  </si>
  <si>
    <t>ENVENENAMIENTO ACCIDENTAL POR, Y EXPOSICION A OTRAS DROGAS QUE ACTUAN SOBRE EL SISTEMA NERVIOSO AUTONOMO: OTRO LUGAR ESPECIFICADO</t>
  </si>
  <si>
    <t>X439</t>
  </si>
  <si>
    <t>ENVENENAMIENTO ACCIDENTAL POR, Y EXPOSICION A OTRAS DROGAS QUE ACTUAN SOBRE EL SISTEMA NERVIOSO AUTONOMO: LUGAR NO ESPECIFICADO</t>
  </si>
  <si>
    <t>X440</t>
  </si>
  <si>
    <t>ENVENENAMIENTO ACCIDENTAL POR, Y EXPOSICION A OTRAS DROGAS, MEDICAMENTOS Y SUSTANCIAS BIOLOGICAS, Y LOS NO ESPECIFICADOS: VIVIENDA</t>
  </si>
  <si>
    <t>X441</t>
  </si>
  <si>
    <t>ENVENENAMIENTO ACCIDENTAL POR, Y EXPOSICION A OTRAS DROGAS, MEDICAMENTOS Y SUSTANCIAS BIOLOGICAS, Y LOS NO ESPECIFICADOS: INSTITUCION RESIDENCIAL</t>
  </si>
  <si>
    <t>X442</t>
  </si>
  <si>
    <t>ENVENENAMIENTO ACCIDENTAL POR, Y EXPOSICION A OTRAS DROGAS, MEDICAMENTOS Y SUSTANCIAS BIOLOGICAS, Y LOS NO ESPECIFICADOS: ESCUELAS, OTRAS INSTITUCIONES Y AREAS ADMINISTRATIVAS PUBLICAS</t>
  </si>
  <si>
    <t>X443</t>
  </si>
  <si>
    <t>ENVENENAMIENTO ACCIDENTAL POR, Y EXPOSICION A OTRAS DROGAS, MEDICAMENTOS Y SUSTANCIAS BIOLOGICAS, Y LOS NO ESPECIFICADOS: AREAS DE DEPORTE Y ATLETISMO</t>
  </si>
  <si>
    <t>X444</t>
  </si>
  <si>
    <t>ENVENENAMIENTO ACCIDENTAL POR, Y EXPOSICION A OTRAS DROGAS, MEDICAMENTOS Y SUSTANCIAS BIOLOGICAS, Y LOS NO ESPECIFICADOS: CALLES Y CARRETERAS</t>
  </si>
  <si>
    <t>X445</t>
  </si>
  <si>
    <t>ENVENENAMIENTO ACCIDENTAL POR, Y EXPOSICION A OTRAS DROGAS, MEDICAMENTOS Y SUSTANCIAS BIOLOGICAS, Y LOS NO ESPECIFICADOS: COMERCIO Y AREA DE SERVICIOS</t>
  </si>
  <si>
    <t>X446</t>
  </si>
  <si>
    <t>ENVENENAMIENTO ACCIDENTAL POR, Y EXPOSICION A OTRAS DROGAS, MEDICAMENTOS Y SUSTANCIAS BIOLOGICAS, Y LOS NO ESPECIFICADOS: AREA INDUSTRIAL Y DE LA CONSTRUCCION</t>
  </si>
  <si>
    <t>X447</t>
  </si>
  <si>
    <t>ENVENENAMIENTO ACCIDENTAL POR, Y EXPOSICION A OTRAS DROGAS, MEDICAMENTOS Y SUSTANCIAS BIOLOGICAS, Y LOS NO ESPECIFICADOS: GRANJA</t>
  </si>
  <si>
    <t>X448</t>
  </si>
  <si>
    <t>ENVENENAMIENTO ACCIDENTAL POR, Y EXPOSICION A OTRAS DROGAS, MEDICAMENTOS Y SUSTANCIAS BIOLOGICAS, Y LOS NO ESPECIFICADOS: OTRO LUGAR ESPECIFICADO</t>
  </si>
  <si>
    <t>X449</t>
  </si>
  <si>
    <t>ENVENENAMIENTO ACCIDENTAL POR, Y EXPOSICION A OTRAS DROGAS, MEDICAMENTOS Y SUSTANCIAS BIOLOGICAS, Y LOS NO ESPECIFICADOS: LUGAR NO ESPECIFICADO</t>
  </si>
  <si>
    <t>X450</t>
  </si>
  <si>
    <t>ENVENENAMIENTO ACCIDENTAL POR, Y EXPOSICION AL ALCOHOL: VIVIENDA</t>
  </si>
  <si>
    <t>X451</t>
  </si>
  <si>
    <t>ENVENENAMIENTO ACCIDENTAL POR, Y EXPOSICION AL ALCOHOL: INSTITUCION RESIDENCIAL</t>
  </si>
  <si>
    <t>X452</t>
  </si>
  <si>
    <t>ENVENENAMIENTO ACCIDENTAL POR, Y EXPOSICION AL ALCOHOL: ESCUELAS, OTRAS INSTITUCIONES Y AREAS ADMINISTRATIVAS PUBLICAS</t>
  </si>
  <si>
    <t>X453</t>
  </si>
  <si>
    <t>ENVENENAMIENTO ACCIDENTAL POR, Y EXPOSICION AL ALCOHOL: AREAS DE DEPORTE Y ATLETISMO</t>
  </si>
  <si>
    <t>X454</t>
  </si>
  <si>
    <t>ENVENENAMIENTO ACCIDENTAL POR, Y EXPOSICION AL ALCOHOL: CALLES Y CARRETERAS</t>
  </si>
  <si>
    <t>X455</t>
  </si>
  <si>
    <t>ENVENENAMIENTO ACCIDENTAL POR, Y EXPOSICION AL ALCOHOL: COMERCIO Y AREAS DE SERVICIO</t>
  </si>
  <si>
    <t>X456</t>
  </si>
  <si>
    <t>ENVENENAMIENTO ACCIDENTAL POR, Y EXPOSICION AL ALCOHOL: AREA INDUSTRIAL Y DE LA CONSTRUCCION</t>
  </si>
  <si>
    <t>X457</t>
  </si>
  <si>
    <t>ENVENENAMIENTO ACCIDENTAL POR, Y EXPOSICION AL ALCOHOL: GRANJA</t>
  </si>
  <si>
    <t>X458</t>
  </si>
  <si>
    <t>ENVENENAMIENTO ACCIDENTAL POR, Y EXPOSICION AL ALCOHOL: OTRO LUGAR ESPECIFICADO</t>
  </si>
  <si>
    <t>X459</t>
  </si>
  <si>
    <t>ENVENENAMIENTO ACCIDENTAL POR, Y EXPOSICION AL ALCOHOL: LUGAR NO ESPECIFICADO</t>
  </si>
  <si>
    <t>X460</t>
  </si>
  <si>
    <t>ENVENENAMIENTO ACCIDENTAL POR, Y EXPOSICION A DISOLVENTES ORGANICOS E HIDROCARBUROS HALOGENADOS Y SUS VAPORES: VIVIENDA</t>
  </si>
  <si>
    <t>X461</t>
  </si>
  <si>
    <t>ENVENENAMIENTO ACCIDENTAL POR, Y EXPOSICION A DISOLVENTES ORGANICOS E HIDROCARBUROS HALOGENADOS Y SUS VAPORES: INSTITUCION RESIDENCIAL</t>
  </si>
  <si>
    <t>X462</t>
  </si>
  <si>
    <t>ENVENENAMIENTO ACCIDENTAL POR, Y EXPOSICION A DISOLVENTES ORGANICOS E HIDROCARBUROS HALOGENADOS Y SUS VAPORES: ESCUELAS OTRAS INSTITUCIONES Y AREAS ADMINISTRATIVAS PUBLICAS</t>
  </si>
  <si>
    <t>X463</t>
  </si>
  <si>
    <t>ENVENENAMIENTO ACCIDENTAL POR, Y EXPOSICION A DISOLVENTES ORGANICOS E HIDROCARBUROS HALOGENADOS Y SUS VAPORES: AREAS DE DEPORTE Y ATLETISMO</t>
  </si>
  <si>
    <t>X464</t>
  </si>
  <si>
    <t>ENVENENAMIENTO ACCIDENTAL POR, Y EXPOSICION A DISOLVENTES ORGANICOS E HIDROCARBUROS HALOGENADOS Y SUS VAPORES: CALLES Y CARRETERAS</t>
  </si>
  <si>
    <t>X465</t>
  </si>
  <si>
    <t>ENVENENAMIENTO ACCIDENTAL POR, Y EXPOSICION A DISOLVENTES ORGANICOS E HIDROCARBUROS HALOGENADOS Y SUS VAPORES: COMERCIO Y AREA DE SERVICIOS</t>
  </si>
  <si>
    <t>X466</t>
  </si>
  <si>
    <t>ENVENENAMIENTO ACCIDENTAL POR, Y EXPOSICION A DISOLVENTES ORGANICOS E HIDROCARBUROS HALOGENADOS Y SUS VAPORES: AREA INDUSTRIAL Y DE LA CONSTRUCCION</t>
  </si>
  <si>
    <t>X467</t>
  </si>
  <si>
    <t>ENVENENAMIENTO ACCIDENTAL POR, Y EXPOSICION A DISOLVENTES ORGANICOS E HIDROCARBUROS HALOGENADOS Y SUS VAPORES: GRANJA</t>
  </si>
  <si>
    <t>X468</t>
  </si>
  <si>
    <t>ENVENENAMIENTO ACCIDENTAL POR, Y EXPOSICION A DISOLVENTES ORGANICOS E HIDROCARBUROS HALOGENADOS Y SUS VAPORES: OTRO LUGAR ESPECIFICADO</t>
  </si>
  <si>
    <t>X469</t>
  </si>
  <si>
    <t>ENVENENAMIENTO ACCIDENTAL POR, Y EXPOSICION A DISOLVENTES ORGANICOS E HIDROCARBUROS HALOGENADOS Y SUS VAPORES: LUGAR NO ESPECIFICADO</t>
  </si>
  <si>
    <t>X470</t>
  </si>
  <si>
    <t>ENVENENAMIENTO ACCIDENTAL POR, Y EXPOSICION A OTROS GASES Y VAPORES: VIVIENDA</t>
  </si>
  <si>
    <t>X471</t>
  </si>
  <si>
    <t>ENVENENAMIENTO ACCIDENTAL POR, Y EXPOSICION A OTROS GASES Y VAPORES: INSTITUCION RESIDENCIAL</t>
  </si>
  <si>
    <t>X472</t>
  </si>
  <si>
    <t>ENVENENAMIENTO ACCIDENTAL POR, Y EXPOSICION A OTROS GASES Y VAPORES: ESCUELAS, OTRAS INSTITUCIONES Y AREAS ADMINISTRATIVAS PUBLICAS</t>
  </si>
  <si>
    <t>X473</t>
  </si>
  <si>
    <t>ENVENENAMIENTO ACCIDENTAL POR, Y EXPOSICION A OTROS GASES Y VAPORES: AREAS DE DEPORTE Y ATLETISMO</t>
  </si>
  <si>
    <t>X474</t>
  </si>
  <si>
    <t>ENVENENAMIENTO ACCIDENTAL POR, Y EXPOSICION A OTROS GASES Y VAPORES: CALLES Y CARRETERAS</t>
  </si>
  <si>
    <t>X475</t>
  </si>
  <si>
    <t>ENVENENAMIENTO ACCIDENTAL POR, Y EXPOSICION A OTROS GASES Y VAPORES: COMERCIO Y AREA DE SERVICIOS</t>
  </si>
  <si>
    <t>X476</t>
  </si>
  <si>
    <t>ENVENENAMIENTO ACCIDENTAL POR, Y EXPOSICION A OTROS GASES Y VAPORES: AREA INDUSTRIAL Y DE LA CONSTRUCCION</t>
  </si>
  <si>
    <t>X477</t>
  </si>
  <si>
    <t>ENVENENAMIENTO ACCIDENTAL POR, Y EXPOSICION A OTROS GASES Y VAPORES: GRANJA</t>
  </si>
  <si>
    <t>X478</t>
  </si>
  <si>
    <t>ENVENENAMIENTO ACCIDENTAL POR, Y EXPOSICION A OTROS GASES Y VAPORES: OTRO LUGAR ESPECIFICADO</t>
  </si>
  <si>
    <t>X479</t>
  </si>
  <si>
    <t>ENVENENAMIENTO ACCIDENTAL POR, Y EXPOSICION A OTROS GASES Y VAPORES: LUGAR NO ESPECIFICADO</t>
  </si>
  <si>
    <t>X480</t>
  </si>
  <si>
    <t>ENVENENAMIENTO ACCIDENTAL POR, Y EXPOSICION A PLAGUICIDAS: VIVIENDA</t>
  </si>
  <si>
    <t>X481</t>
  </si>
  <si>
    <t>ENVENENAMIENTO ACCIDENTAL POR, Y EXPOSICION A PLAGUICIDAS: INSTITUCION RESIDENCIAL</t>
  </si>
  <si>
    <t>X482</t>
  </si>
  <si>
    <t>ENVENENAMIENTO ACCIDENTAL POR, Y EXPOSICION A PLAGUICIDAS: ESCUELAS, OTRAS INSTITUCIONES Y AREAS ADMINISTRATIVAS PUBLICAS</t>
  </si>
  <si>
    <t>X483</t>
  </si>
  <si>
    <t>ENVENENAMIENTO ACCIDENTAL POR, Y EXPOSICION A PLAGUICIDAS: AREAS DE DEPORTE Y ATLETISMO</t>
  </si>
  <si>
    <t>X484</t>
  </si>
  <si>
    <t>ENVENENAMIENTO ACCIDENTAL POR, Y EXPOSICION A PLAGUICIDAS: CALLES Y CARRETERA</t>
  </si>
  <si>
    <t>X485</t>
  </si>
  <si>
    <t>ENVENENAMIENTO ACCIDENTAL POR, Y EXPOSICION A PLAGUICIDAS: COMERCIO Y AREA DE SERVICIOS</t>
  </si>
  <si>
    <t>X486</t>
  </si>
  <si>
    <t>ENVENENAMIENTO ACCIDENTAL POR, Y EXPOSICION A PLAGUICIDAS: AREA INDUSTRIAL Y DE LA CONSTRUCCION</t>
  </si>
  <si>
    <t>X487</t>
  </si>
  <si>
    <t>ENVENENAMIENTO ACCIDENTAL POR, Y EXPOSICION A PLAGUICIDAS: GRANJA</t>
  </si>
  <si>
    <t>X488</t>
  </si>
  <si>
    <t>ENVENENAMIENTO ACCIDENTAL POR, Y EXPOSICION A PLAGUICIDAS: OTRO LUGAR ESPECIFICADO</t>
  </si>
  <si>
    <t>X489</t>
  </si>
  <si>
    <t>ENVENENAMIENTO ACCIDENTAL POR, Y EXPOSICION A PLAGUICIDAS: LUGAR NO ESPECIFICADO</t>
  </si>
  <si>
    <t>X490</t>
  </si>
  <si>
    <t>ENVENENAMIENTO ACCIDENTAL POR, Y EXPOSICION A OTROS PRODUCTOS QUIMICOS Y SUSTANCIAS NOCIVAS, Y LOS NO ESPECIFICADOS: VIVIENDA</t>
  </si>
  <si>
    <t>X491</t>
  </si>
  <si>
    <t>ENVENENAMIENTO ACCIDENTAL POR, Y EXPOSICION A OTROS PRODUCTOS QUIMICOS Y SUSTANCIAS NOCIVAS, Y LOS NO ESPECIFICADOS: INSTITUCION RESIDENCIAL</t>
  </si>
  <si>
    <t>X492</t>
  </si>
  <si>
    <t>ENVENENAMIENTO ACCIDENTAL POR, Y EXPOSICION A OTROS PRODUCTOS QUIMICOS Y SUSTANCIAS NOCIVAS, Y LOS NO ESPECIFICADOS: ESCUELAS, OTRAS INSTITUCIONES Y AREAS ADMINISTRATIVAS PUBLICAS</t>
  </si>
  <si>
    <t>X493</t>
  </si>
  <si>
    <t>ENVENENAMIENTO ACCIDENTAL POR, Y EXPOSICION A OTROS PRODUCTOS QUIMICOS Y SUSTANCIAS NOCIVAS, Y LOS NO ESPECIFICADOS: AREAS DE DEPORTE Y ATLETISMO</t>
  </si>
  <si>
    <t>X494</t>
  </si>
  <si>
    <t>ENVENENAMIENTO ACCIDENTAL POR, Y EXPOSICION A OTROS PRODUCTOS QUIMICOS Y SUSTANCIAS NOCIVAS, Y LOS NO ESPECIFICADOS: CALLES Y CARRETERAS</t>
  </si>
  <si>
    <t>X495</t>
  </si>
  <si>
    <t>ENVENENAMIENTO ACCIDENTAL POR, Y EXPOSICION A OTROS PRODUCTOS QUIMICOS Y SUSTANCIAS NOCIVAS, Y LOS NO ESPECIFICADOS: COMERCIO Y AREA DE SERVICIOS</t>
  </si>
  <si>
    <t>X496</t>
  </si>
  <si>
    <t>ENVENENAMIENTO ACCIDENTAL POR, Y EXPOSICION A OTROS PRODUCTOS QUIMICOS Y SUSTANCIAS NOCIVAS, Y LOS NO ESPECIFICADOS: AREA INDUSTRIAL Y DE LA CONSTRUCCION</t>
  </si>
  <si>
    <t>X497</t>
  </si>
  <si>
    <t>ENVENENAMIENTO ACCIDENTAL POR, Y EXPOSICION A OTROS PRODUCTOS QUIMICOS Y SUSTANCIAS NOCIVAS, Y LOS NO ESPECIFICADOS: GRANJA</t>
  </si>
  <si>
    <t>X498</t>
  </si>
  <si>
    <t>ENVENENAMIENTO ACCIDENTAL POR, Y EXPOSICION A OTROS PRODUCTOS QUIMICOS Y SUSTANCIAS NOCIVAS, Y LOS NO ESPECIFICADOS: OTRO LUGAR ESPECIFICADO</t>
  </si>
  <si>
    <t>X499</t>
  </si>
  <si>
    <t>ENVENENAMIENTO ACCIDENTAL POR, Y EXPOSICION A OTROS PRODUCTOS QUIMICOS Y SUSTANCIAS NOCIVAS, Y LOS NO ESPECIFICADOS: LUGAR NO ESPECIFICADO</t>
  </si>
  <si>
    <t>X500</t>
  </si>
  <si>
    <t>EXCESO DE ESFUERZO Y MOVIMIENTOS EXTENUANTES Y REPETITIVOS: VIVIENDA</t>
  </si>
  <si>
    <t>X501</t>
  </si>
  <si>
    <t>EXCESO DE ESFUERZO Y MOVIMIENTOS EXTENUANTES Y REPETITIVOS: INSTITUCION RESIDENCIAL</t>
  </si>
  <si>
    <t>X502</t>
  </si>
  <si>
    <t>EXCESO DE ESFUERZO Y MOVIMIENTOS EXTENUANTES Y REPETITIVOS: ESCUELAS, OTRAS INSTITUCIONES Y AREAS ADMINISTRATIVAS PUBLICAS</t>
  </si>
  <si>
    <t>X503</t>
  </si>
  <si>
    <t>EXCESO DE ESFUERZO Y MOVIMIENTOS EXTENUANTES Y REPETITIVOS: AREAS DE DEPORTE Y ATLETISMO</t>
  </si>
  <si>
    <t>X504</t>
  </si>
  <si>
    <t>EXCESO DE ESFUERZO Y MOVIMIENTOS EXTENUANTES Y REPETITIVOS: CALLES Y CARRETERAS</t>
  </si>
  <si>
    <t>X505</t>
  </si>
  <si>
    <t>EXCESO DE ESFUERZO Y MOVIMIENTOS EXTENUANTES Y REPETITIVOS: COMERCIO Y AREAS DE SERVICIO</t>
  </si>
  <si>
    <t>X506</t>
  </si>
  <si>
    <t>EXCESO DE ESFUERZO Y MOVIMIENTOS EXTENUANTES Y REPETITIVOS: AREA INDUSTRIAL Y DE LA CONSTRUCCION</t>
  </si>
  <si>
    <t>X507</t>
  </si>
  <si>
    <t>EXCESO DE ESFUERZO Y MOVIMIENTOS EXTENUANTES Y REPETITIVOS: GRANJA</t>
  </si>
  <si>
    <t>X508</t>
  </si>
  <si>
    <t>EXCESO DE ESFUERZO Y MOVIMIENTOS EXTENUANTES Y REPETITIVOS: OTRO LUGAR ESPECIFICADO</t>
  </si>
  <si>
    <t>X509</t>
  </si>
  <si>
    <t>EXCESO DE ESFUERZO Y MOVIMIENTOS EXTENUANTES Y REPETITIVOS: LUGAR NO ESPECIFICADO</t>
  </si>
  <si>
    <t>X510</t>
  </si>
  <si>
    <t>VIAJES Y DESPLAZAMIENTOS: VIVIENDA</t>
  </si>
  <si>
    <t>X511</t>
  </si>
  <si>
    <t>VIAJES Y DESPLAZAMIENTOS: INSTITUCION RESIDENCIAL</t>
  </si>
  <si>
    <t>X512</t>
  </si>
  <si>
    <t>VIAJES Y DESPLAZAMIENTOS: ESCUELAS, OTRAS INSTITUCIONES Y AREAS ADMINISTRATIVAS PUBLICAS</t>
  </si>
  <si>
    <t>X513</t>
  </si>
  <si>
    <t>VIAJES Y DESPLAZAMIENTOS: AREAS DE DEPORTE Y ATLETISMO</t>
  </si>
  <si>
    <t>X514</t>
  </si>
  <si>
    <t>VIAJES Y DESPLAZAMIENTOS: CALLES Y CARRETERAS</t>
  </si>
  <si>
    <t>X515</t>
  </si>
  <si>
    <t>VIAJES Y DESPLAZAMIENTOS: COMERCIO Y AREAS DE SERVICIO</t>
  </si>
  <si>
    <t>X516</t>
  </si>
  <si>
    <t>VIAJES Y DESPLAZAMIENTOS: AREA INDUSTRIAL Y DE LA CONSTRUCCION</t>
  </si>
  <si>
    <t>X517</t>
  </si>
  <si>
    <t>VIAJES Y DESPLAZAMIENTOS: GRANJA</t>
  </si>
  <si>
    <t>X518</t>
  </si>
  <si>
    <t>VIAJES Y DESPLAZAMIENTOS: OTRO LUGAR ESPECIFICADO</t>
  </si>
  <si>
    <t>X519</t>
  </si>
  <si>
    <t>VIAJES Y DESPLAZAMIENTOS: LUGAR NO ESPECIFICADO</t>
  </si>
  <si>
    <t>X520</t>
  </si>
  <si>
    <t>PERMANENCIA PROLONGADA EN AMBIENTE SIN GRAVEDAD: VIVIENDA</t>
  </si>
  <si>
    <t>X521</t>
  </si>
  <si>
    <t>PERMANENCIA PROLONGADA EN AMBIENTE SIN GRAVEDAD: INSTITUCION RESIDENCIAL</t>
  </si>
  <si>
    <t>X522</t>
  </si>
  <si>
    <t>PERMANENCIA PROLONGADA EN AMBIENTE SIN GRAVEDAD: ESCUELAS, OTRAS INSTITUCIONES Y AREAS ADMINISTRATIVAS PUBLICAS</t>
  </si>
  <si>
    <t>X523</t>
  </si>
  <si>
    <t>PERMANENCIA PROLONGADA EN AMBIENTE SIN GRAVEDAD: AREAS DE DEPORTE Y ATLETISMO</t>
  </si>
  <si>
    <t>X524</t>
  </si>
  <si>
    <t>PERMANENCIA PROLONGADA EN AMBIENTE SIN GRAVEDAD: CALLES Y CARRETERAS</t>
  </si>
  <si>
    <t>X525</t>
  </si>
  <si>
    <t>PERMANENCIA PROLONGADA EN AMBIENTE SIN GRAVEDAD: COMERCIO Y AREAS DE SERVICIO</t>
  </si>
  <si>
    <t>X526</t>
  </si>
  <si>
    <t>PERMANENCIA PROLONGADA EN AMBIENTE SIN GRAVEDAD: AREA INDUSTRIAL Y DE LA CONSTRUCCION</t>
  </si>
  <si>
    <t>X527</t>
  </si>
  <si>
    <t>PERMANENCIA PROLONGADA EN AMBIENTE SIN GRAVEDAD: GRANJA</t>
  </si>
  <si>
    <t>X528</t>
  </si>
  <si>
    <t>PERMANENCIA PROLONGADA EN AMBIENTE SIN GRAVEDAD: OTRO LUGAR ESPECIFICADO</t>
  </si>
  <si>
    <t>X529</t>
  </si>
  <si>
    <t>PERMANENCIA PROLONGADA EN AMBIENTE SIN GRAVEDAD: LUGAR NO ESPECIFICADO</t>
  </si>
  <si>
    <t>X530</t>
  </si>
  <si>
    <t>PRIVACION DE ALIMENTOS: VIVIENDA</t>
  </si>
  <si>
    <t>X531</t>
  </si>
  <si>
    <t>PRIVACION DE ALIMENTOS: INSTITUCION RESIDENCIAL</t>
  </si>
  <si>
    <t>X532</t>
  </si>
  <si>
    <t>PRIVACION DE ALIMENTOS: ESCUELAS, OTRAS INSTITUCIONES Y AREAS ADMINISTRATIVAS PUBLICAS</t>
  </si>
  <si>
    <t>X533</t>
  </si>
  <si>
    <t>PRIVACION DE ALIMENTOS: AREAS DE DEPORTE Y ATLETISMO</t>
  </si>
  <si>
    <t>X534</t>
  </si>
  <si>
    <t>PRIVACION DE ALIMENTOS: CALLES Y CARRETERAS</t>
  </si>
  <si>
    <t>X535</t>
  </si>
  <si>
    <t>PRIVACION DE ALIMENTOS: COMERCIO Y AREAS DE SERVICIO</t>
  </si>
  <si>
    <t>X536</t>
  </si>
  <si>
    <t>PRIVACION DE ALIMENTOS: AREA INDUSTRIAL Y DE LA CONSTRUCCION</t>
  </si>
  <si>
    <t>X537</t>
  </si>
  <si>
    <t>PRIVACION DE ALIMENTOS: GRANJA</t>
  </si>
  <si>
    <t>X538</t>
  </si>
  <si>
    <t>PRIVACION DE ALIMENTOS: OTRO LUGAR ESPECIFICADO</t>
  </si>
  <si>
    <t>X539</t>
  </si>
  <si>
    <t>PRIVACION DE ALIMENTOS: LUGAR NO ESPECIFICADO</t>
  </si>
  <si>
    <t>X540</t>
  </si>
  <si>
    <t>PRIVACION DE AGUA: VIVIENDA</t>
  </si>
  <si>
    <t>X541</t>
  </si>
  <si>
    <t>PRIVACION DE AGUA: INSTITUCION RESIDENCIAL</t>
  </si>
  <si>
    <t>X542</t>
  </si>
  <si>
    <t>PRIVACION DE AGUA: ESCUELAS, OTRAS INSTITUCIONES Y AREAS ADMINISTRATIVAS PUBLICAS</t>
  </si>
  <si>
    <t>X543</t>
  </si>
  <si>
    <t>PRIVACION DE AGUA: AREAS DE DEPORTE Y ATLETISMO</t>
  </si>
  <si>
    <t>X544</t>
  </si>
  <si>
    <t>PRIVACION DE AGUA: CALLES Y CARRETERAS</t>
  </si>
  <si>
    <t>X545</t>
  </si>
  <si>
    <t>PRIVACION DE AGUA: COMERCIO Y AREAS DE SERVICIO</t>
  </si>
  <si>
    <t>X546</t>
  </si>
  <si>
    <t>PRIVACION DE AGUA: AREA INDUSTRIAL Y DE LA CONSTRUCCION</t>
  </si>
  <si>
    <t>X547</t>
  </si>
  <si>
    <t>PRIVACION DE AGUA: GRANJA</t>
  </si>
  <si>
    <t>X548</t>
  </si>
  <si>
    <t>PRIVACION DE AGUA: OTRO LUGAR ESPECIFICADO</t>
  </si>
  <si>
    <t>X549</t>
  </si>
  <si>
    <t>PRIVACION DE AGUA: LUGAR NO ESPECIFICADO</t>
  </si>
  <si>
    <t>X570</t>
  </si>
  <si>
    <t>PRIVACION NO ESPECIFICADA: VIVIENDA</t>
  </si>
  <si>
    <t>X571</t>
  </si>
  <si>
    <t>PRIVACION NO ESPECIFICADA: INSTITUCION RESIDENCIAL</t>
  </si>
  <si>
    <t>X572</t>
  </si>
  <si>
    <t>PRIVACION NO ESPECIFICADA: ESCUELAS, OTRAS INSTITUCIONES Y AREAS ADMINISTRATIVAS PUBLICAS</t>
  </si>
  <si>
    <t>X573</t>
  </si>
  <si>
    <t>PRIVACION NO ESPECIFICADA: AREAS DE DEPORTE Y ATLETISMO</t>
  </si>
  <si>
    <t>X574</t>
  </si>
  <si>
    <t>PRIVACION NO ESPECIFICADA: CALLES Y CARRETERAS</t>
  </si>
  <si>
    <t>X575</t>
  </si>
  <si>
    <t>PRIVACION NO ESPECIFICADA: COMERCIO Y AREAS DE SERVICIO</t>
  </si>
  <si>
    <t>X576</t>
  </si>
  <si>
    <t>PRIVACION NO ESPECIFICADA: AREA INDUSTRIAL Y DE LA CONSTRUCCION</t>
  </si>
  <si>
    <t>X577</t>
  </si>
  <si>
    <t>PRIVACION NO ESPECIFICADA: GRANJA</t>
  </si>
  <si>
    <t>X578</t>
  </si>
  <si>
    <t>PRIVACION NO ESPECIFICADA: OTRO LUGAR ESPECIFICADO</t>
  </si>
  <si>
    <t>X579</t>
  </si>
  <si>
    <t>PRIVACION NO ESPECIFICADA: LUGAR NO ESPECIFICADO</t>
  </si>
  <si>
    <t>X580</t>
  </si>
  <si>
    <t>EXPOSICION A FACTORES ESPECIFICADOS: VIVIENDA</t>
  </si>
  <si>
    <t>X581</t>
  </si>
  <si>
    <t>EXPOSICION A FACTORES ESPECIFICADOS: INSTITUCION RESIDENCIAL</t>
  </si>
  <si>
    <t>X582</t>
  </si>
  <si>
    <t>EXPOSICION A FACTORES ESPECIFICADOS: ESCUELAS, OTRAS INSTITUCIONES Y AREAS ADMINISTRATIVAS PUBLICAS</t>
  </si>
  <si>
    <t>X583</t>
  </si>
  <si>
    <t>EXPOSICION A FACTORES ESPECIFICADOS: AREAS DE DEPORTE Y ATLETISMO</t>
  </si>
  <si>
    <t>X584</t>
  </si>
  <si>
    <t>EXPOSICION A FACTORES ESPECIFICADOS: CALLES Y CARRETERAS</t>
  </si>
  <si>
    <t>X585</t>
  </si>
  <si>
    <t>EXPOSICION A FACTORES ESPECIFICADOS: COMERCIO Y AREAS DE SERVICIO</t>
  </si>
  <si>
    <t>X586</t>
  </si>
  <si>
    <t>EXPOSICION A FACTORES ESPECIFICADOS: AREA INDUSTRIAL Y DE LA CONSTRUCCION</t>
  </si>
  <si>
    <t>X587</t>
  </si>
  <si>
    <t>EXPOSICION A FACTORES ESPECIFICADOS: GRANJA</t>
  </si>
  <si>
    <t>X588</t>
  </si>
  <si>
    <t>EXPOSICION A FACTORES ESPECIFICADOS: OTRO LUGAR ESPECIFICADO</t>
  </si>
  <si>
    <t>X589</t>
  </si>
  <si>
    <t>EXPOSICION A FACTORES ESPECIFICADOS: LUGAR NO ESPECIFICADO</t>
  </si>
  <si>
    <t>X590</t>
  </si>
  <si>
    <t>EXPOSICION A FACTORES NO ESPECIFICADOS: VIVIENDA</t>
  </si>
  <si>
    <t>X591</t>
  </si>
  <si>
    <t>EXPOSICION A FACTORES NO ESPECIFICADOS: INSTITUCION RESIDENCIAL</t>
  </si>
  <si>
    <t>X592</t>
  </si>
  <si>
    <t>EXPOSICION A FACTORES NO ESPECIFICADOS: ESCUELAS, OTRAS INSTITUCIONES Y AREAS ADMINISTRATIVAS PUBLICAS</t>
  </si>
  <si>
    <t>X593</t>
  </si>
  <si>
    <t>EXPOSICION A FACTORES NO ESPECIFICADOS: AREAS DE DEPORTE Y ATLETISMO</t>
  </si>
  <si>
    <t>X594</t>
  </si>
  <si>
    <t>EXPOSICION A FACTORES NO ESPECIFICADOS: CALLES Y CARRETERAS</t>
  </si>
  <si>
    <t>X595</t>
  </si>
  <si>
    <t>EXPOSICION A FACTORES NO ESPECIFICADOS: COMERCIO Y AREAS DE SERVICIO</t>
  </si>
  <si>
    <t>X596</t>
  </si>
  <si>
    <t>EXPOSICION A FACTORES NO ESPECIFICADOS: AREA INDUSTRIAL Y DE LA CONSTRUCCION</t>
  </si>
  <si>
    <t>X597</t>
  </si>
  <si>
    <t>EXPOSICION A FACTORES NO ESPECIFICADOS: GRANJA</t>
  </si>
  <si>
    <t>X598</t>
  </si>
  <si>
    <t>EXPOSICION A FACTORES NO ESPECIFICADOS: OTRO LUGAR ESPECIFICADO</t>
  </si>
  <si>
    <t>X599</t>
  </si>
  <si>
    <t>EXPOSICION A FACTORES NO ESPECIFICADOS: LUGAR NO ESPECIFICADO</t>
  </si>
  <si>
    <t>X600</t>
  </si>
  <si>
    <t>ENVENENAMIENTO AUTOINFLIGIDO INTENCIONALMENTE POR, Y EXPOSICION A ANALGESICOS NO NARCOTICOS, ANTIPIRETICOS Y ANTIRREUMATICOS: VIVIENDA</t>
  </si>
  <si>
    <t>X601</t>
  </si>
  <si>
    <t>ENVENENAMIENTO AUTOINFLIGIDO INTENCIONALMENTE POR, Y EXPOSICION A ANALGESICOS NO NARCOTICOS, ANTIPIRETICOS Y ANTIRREUMATICOS: INSTITUCION RESIDENCIAL</t>
  </si>
  <si>
    <t>X602</t>
  </si>
  <si>
    <t>ENVENENAMIENTO AUTOINFLIGIDO INTENCIONALMENTE POR, Y EXPOSICION A ANALGESICOS NO NARCOTICOS, ANTIPIRETICOS Y ANTIRREUMATICOS: ESCUELAS, OTRAS INSTITUCIONES Y AREAS ADMINISTRATIVAS PUBLICAS</t>
  </si>
  <si>
    <t>X603</t>
  </si>
  <si>
    <t>ENVENENAMIENTO AUTOINFLIGIDO INTENCIONALMENTE POR, Y EXPOSICION A ANALGESICOS NO NARCOTICOS, ANTIPIRETICOS Y ANTIRREUMATICOS: AREAS DE DEPORTE Y ATLETISMO</t>
  </si>
  <si>
    <t>X604</t>
  </si>
  <si>
    <t>ENVENENAMIENTO AUTOINFLIGIDO INTENCIONALMENTE POR, Y EXPOSICION A ANALGESICOS NO NARCOTICOS, ANTIPIRETICOS Y ANTIRREUMATICOS: CALLES Y CARRETERAS</t>
  </si>
  <si>
    <t>X605</t>
  </si>
  <si>
    <t>ENVENENAMIENTO AUTOINFLIGIDO INTENCIONALMENTE POR, Y EXPOSICION A ANALGESICOS NO NARCOTICOS, ANTIPIRETICOS Y ANTIRREUMATICOS: COMERCIO Y AREAS DE SERVICIO</t>
  </si>
  <si>
    <t>X606</t>
  </si>
  <si>
    <t>ENVENENAMIENTO AUTOINFLIGIDO INTENCIONALMENTE POR, Y EXPOSICION A ANALGESICOS NO NARCOTICOS, ANTIPIRETICOS Y ANTIRREUMATICOS: AREA INDUSTRIAL Y DE LA CONSTRUCCION</t>
  </si>
  <si>
    <t>X607</t>
  </si>
  <si>
    <t>ENVENENAMIENTO AUTOINFLIGIDO INTENCIONALMENTE POR, Y EXPOSICION A ANALGESICOS NO NARCOTICOS, ANTIPIRETICOS Y ANTIRREUMATICOS: GRANJA</t>
  </si>
  <si>
    <t>X608</t>
  </si>
  <si>
    <t>ENVENENAMIENTO AUTOINFLIGIDO INTENCIONALMENTE POR, Y EXPOSICION A ANALGESICOS NO NARCOTICOS, ANTIPIRETICOS Y ANTIRREUMATICOS: OTRO LUGAR ESPECIFICADO</t>
  </si>
  <si>
    <t>X609</t>
  </si>
  <si>
    <t>ENVENENAMIENTO AUTOINFLIGIDO INTENCIONALMENTE POR, Y EXPOSICION A ANALGESICOS NO NARCOTICOS, ANTIPIRETICOS Y ANTIRREUMATICOS: LUGAR NO ESPECIFICADO</t>
  </si>
  <si>
    <t>X610</t>
  </si>
  <si>
    <t>ENVENENAMIENTO AUTOINFLIGIDO INTENCIONALMENTE POR, Y EXPOSICION A DROGAS ANTIEPILEPTICAS, SEDANTES, HIPNOTICAS, ANTIPARKINSONIANAS Y PSICOTROPICAS, NO CLASIFICADAS EN OTRA PARTE: VIVIENDA</t>
  </si>
  <si>
    <t>X611</t>
  </si>
  <si>
    <t>ENVENENAMIENTO AUTOINFLIGIDO INTENCIONALMENTE POR, Y EXPOSICION A DROGAS ANTIEPILEPTICAS, SEDANTES, HIPNOTICAS, ANTIPARKINSONIANAS Y PSICOTROPICAS, NO CLASIFICADAS EN OTRA PARTE: INSTITUCION RESIDENCIAL</t>
  </si>
  <si>
    <t>X612</t>
  </si>
  <si>
    <t>ENVENENAMIENTO AUTOINFLIGIDO INTENCIONALMENTE POR, Y EXPOSICION A DROGAS ANTIEPILEPTICAS, SEDANTES, HIPNOTICAS, ANTIPARKINSONIANAS Y PSICOTROPICAS, NO CLASIFICADAS EN OTRA PARTE: ESCUELAS, OTRAS INSTITUCIONES Y AREAS ADMINISTRATIVAS PUBLICAS</t>
  </si>
  <si>
    <t>X613</t>
  </si>
  <si>
    <t>ENVENENAMIENTO AUTOINFLIGIDO INTENCIONALMENTE POR, Y EXPOSICION A DROGAS ANTIEPILEPTICAS, SEDANTES, HIPNOTICAS, ANTIPARKINSONIANAS Y PSICOTROPICAS, NO CLASIFICADAS EN OTRA PARTE: AREAS DE DEPORTE Y ATLETISMO</t>
  </si>
  <si>
    <t>X614</t>
  </si>
  <si>
    <t>ENVENENAMIENTO AUTOINFLIGIDO INTENCIONALMENTE POR, Y EXPOSICION A DROGAS ANTIEPILEPTICAS, SEDANTES, HIPNOTICAS, ANTIPARKINSONIANAS Y PSICOTROPICAS, NO CLASIFICADAS EN OTRA PARTE: CALLES Y CARRETERAS</t>
  </si>
  <si>
    <t>X615</t>
  </si>
  <si>
    <t>ENVENENAMIENTO AUTOINFLIGIDO INTENCIONALMENTE POR, Y EXPOSICION A DROGAS ANTIEPILEPTICAS, SEDANTES, HIPNOTICAS, ANTIPARKINSONIANAS Y PSICOTROPICAS, NO CLASIFICADAS EN OTRA PARTE: COMERCIO Y AREAS DE SERVICIO</t>
  </si>
  <si>
    <t>X616</t>
  </si>
  <si>
    <t>ENVENENAMIENTO AUTOINFLIGIDO INTENCIONALMENTE POR, Y EXPOSICION A DROGAS ANTIEPILEPTICAS, SEDANTES, HIPNOTICAS, ANTIPARKINSONIANAS Y PSICOTROPICAS, NO CLASIFICADAS EN OTRA PARTE: AREA INDUSTRIAL Y DE LA CONSTRUCCION</t>
  </si>
  <si>
    <t>X617</t>
  </si>
  <si>
    <t>ENVENENAMIENTO AUTOINFLIGIDO INTENCIONALMENTE POR, Y EXPOSICION A DROGAS ANTIEPILEPTICAS, SEDANTES, HIPNOTICAS, ANTIPARKINSONIANAS Y PSICOTROPICAS, NO CLASIFICADAS EN OTRA PARTE: GRANJA</t>
  </si>
  <si>
    <t>X618</t>
  </si>
  <si>
    <t>ENVENENAMIENTO AUTOINFLIGIDO INTENCIONALMENTE POR, Y EXPOSICION A DROGAS ANTIEPILEPTICAS, SEDANTES, HIPNOTICAS, ANTIPARKINSONIANAS Y PSICOTROPICAS, NO CLASIFICADAS EN OTRA PARTE: OTRO LUGAR ESPECIFICADO</t>
  </si>
  <si>
    <t>X619</t>
  </si>
  <si>
    <t>ENVENENAMIENTO AUTOINFLIGIDO INTENCIONALMENTE POR, Y EXPOSICION A DROGAS ANTIEPILEPTICAS, SEDANTES, HIPNOTICAS, ANTIPARKINSONIANAS Y PSICOTROPICAS, NO CLASIFICADAS EN OTRA PARTE: LUGAR NO ESPECIFICADO</t>
  </si>
  <si>
    <t>X620</t>
  </si>
  <si>
    <t>ENVENENAMIENTO AUTOINFLIGIDO INTENCIONALMENTE POR, Y EXPOSICION A NARCOTICOS Y PSICODISLEPTICOS [ALUCINOGENOS], NO CLASIFICADOS EN OTRA PARTE: VIVIENDA</t>
  </si>
  <si>
    <t>X621</t>
  </si>
  <si>
    <t>ENVENENAMIENTO AUTOINFLIGIDO INTENCIONALMENTE POR, Y EXPOSICION A NARCOTICOS Y PSICODISLEPTICOS [ALUCINOGENOS], NO CLASIFICADOS EN OTRA PARTE: INSTITUCION RESIDENCIAL</t>
  </si>
  <si>
    <t>X622</t>
  </si>
  <si>
    <t>ENVENENAMIENTO AUTOINFLIGIDO INTENCIONALMENTE POR, Y EXPOSICION A NARCOTICOS Y PSICODISLEPTICOS [ALUCINOGENOS], NO CLASIFICADOS EN OTRA PARTE: ESCUELAS, OTRAS INSTITUCIONES Y AREAS ADMINISTRATIVAS PUBLICAS</t>
  </si>
  <si>
    <t>X623</t>
  </si>
  <si>
    <t>ENVENENAMIENTO AUTOINFLIGIDO INTENCIONALMENTE POR, Y EXPOSICION A NARCOTICOS Y PSICODISLEPTICOS [ALUCINOGENOS], NO CLASIFICADOS EN OTRA PARTE: AREAS DE DEPORTE Y ATLETISMO</t>
  </si>
  <si>
    <t>X624</t>
  </si>
  <si>
    <t>ENVENENAMIENTO AUTOINFLIGIDO INTENCIONALMENTE POR, Y EXPOSICION A NARCOTICOS Y PSICODISLEPTICOS [ALUCINOGENOS], NO CLASIFICADOS EN OTRA PARTE: CALLES Y CARRETERAS</t>
  </si>
  <si>
    <t>X625</t>
  </si>
  <si>
    <t>ENVENENAMIENTO AUTOINFLIGIDO INTENCIONALMENTE POR, Y EXPOSICION A NARCOTICOS Y PSICODISLEPTICOS [ALUCINOGENOS], NO CLASIFICADOS EN OTRA PARTE: COMERCIO Y AREAS DE SERVICIO</t>
  </si>
  <si>
    <t>X626</t>
  </si>
  <si>
    <t>ENVENENAMIENTO AUTOINFLIGIDO INTENCIONALMENTE POR, Y EXPOSICION A NARCOTICOS Y PSICODISLEPTICOS [ALUCINOGENOS], NO CLASIFICADOS EN OTRA PARTE: AREA INDUSTRIAL Y DE LA CONSTRUCCION</t>
  </si>
  <si>
    <t>X627</t>
  </si>
  <si>
    <t>ENVENENAMIENTO AUTOINFLIGIDO INTENCIONALMENTE POR, Y EXPOSICION A NARCOTICOS Y PSICODISLEPTICOS [ALUCINOGENOS], NO CLASIFICADOS EN OTRA PARTE: GRANJA</t>
  </si>
  <si>
    <t>X628</t>
  </si>
  <si>
    <t>ENVENENAMIENTO AUTOINFLIGIDO INTENCIONALMENTE POR, Y EXPOSICION A NARCOTICOS Y PSICODISLEPTICOS [ALUCINOGENOS], NO CLASIFICADOS EN OTRA PARTE: OTRO LUGAR ESPECIFICADO</t>
  </si>
  <si>
    <t>X629</t>
  </si>
  <si>
    <t>ENVENENAMIENTO AUTOINFLIGIDO INTENCIONALMENTE POR, Y EXPOSICION A NARCOTICOS Y PSICODISLEPTICOS [ALUCINOGENOS], NO CLASIFICADOS EN OTRA PARTE: LUGAR NO ESPECIFICADO</t>
  </si>
  <si>
    <t>X630</t>
  </si>
  <si>
    <t>ENVENENAMIENTO AUTOINFLIGIDO INTENCIONALMENTE POR, Y EXPOSICION A OTRAS DROGAS QUE ACTUAN SOBRE EL SISTEMA NERVIOSO AUTONOMO: VIVIENDA</t>
  </si>
  <si>
    <t>X631</t>
  </si>
  <si>
    <t>ENVENENAMIENTO AUTOINFLIGIDO INTENCIONALMENTE POR, Y EXPOSICION A OTRAS DROGAS QUE ACTUAN SOBRE EL SISTEMA NERVIOSO AUTONOMO: INSTITUCION RESIDENCIAL</t>
  </si>
  <si>
    <t>X632</t>
  </si>
  <si>
    <t>ENVENENAMIENTO AUTOINFLIGIDO INTENCIONALMENTE POR, Y EXPOSICION A OTRAS DROGAS QUE ACTUAN SOBRE EL SISTEMA NERVIOSO AUTONOMO: ESCUELAS, OTRAS INSTITUCIONES Y AREAS ADMINISTRATIVAS PUBLICAS</t>
  </si>
  <si>
    <t>X633</t>
  </si>
  <si>
    <t>ENVENENAMIENTO AUTOINFLIGIDO INTENCIONALMENTE POR, Y EXPOSICION A OTRAS DROGAS QUE ACTUAN SOBRE EL SISTEMA NERVIOSO AUTONOMO: AREAS DE DEPORTE Y ATLETISMO</t>
  </si>
  <si>
    <t>X634</t>
  </si>
  <si>
    <t>ENVENENAMIENTO AUTOINFLIGIDO INTENCIONALMENTE POR, Y EXPOSICION A OTRAS DROGAS QUE ACTUAN SOBRE EL SISTEMA NERVIOSO AUTONOMO: CALLES Y CARRETERAS</t>
  </si>
  <si>
    <t>X635</t>
  </si>
  <si>
    <t>ENVENENAMIENTO AUTOINFLIGIDO INTENCIONALMENTE POR, Y EXPOSICION A OTRAS DROGAS QUE ACTUAN SOBRE EL SISTEMA NERVIOSO AUTONOMO: COMERCIO Y AREAS DE SERVICIO</t>
  </si>
  <si>
    <t>X636</t>
  </si>
  <si>
    <t>ENVENENAMIENTO AUTOINFLIGIDO INTENCIONALMENTE POR, Y EXPOSICION A OTRAS DROGAS QUE ACTUAN SOBRE EL SISTEMA NERVIOSO AUTONOMO: AREA INDUSTRIAL Y DE LA CONSTRUCCION</t>
  </si>
  <si>
    <t>X637</t>
  </si>
  <si>
    <t>ENVENENAMIENTO AUTOINFLIGIDO INTENCIONALMENTE POR, Y EXPOSICION A OTRAS DROGAS QUE ACTUAN SOBRE EL SISTEMA NERVIOSO AUTONOMO: GRANJA</t>
  </si>
  <si>
    <t>X638</t>
  </si>
  <si>
    <t>ENVENENAMIENTO AUTOINFLIGIDO INTENCIONALMENTE POR, Y EXPOSICION A OTRAS DROGAS QUE ACTUAN SOBRE EL SISTEMA NERVIOSO AUTONOMO: OTRO LUGAR ESPECIFICADO</t>
  </si>
  <si>
    <t>X639</t>
  </si>
  <si>
    <t>ENVENENAMIENTO AUTOINFLIGIDO INTENCIONALMENTE POR, Y EXPOSICION A OTRAS DROGAS QUE ACTUAN SOBRE EL SISTEMA NERVIOSO AUTONOMO: LUGAR NO ESPECIFICADO</t>
  </si>
  <si>
    <t>X640</t>
  </si>
  <si>
    <t>ENVENENAMIENTO AUTOINFLIGIDO INTENCIONALMENTE POR, Y EXPOSICION A OTRAS DROGAS MEDICAMENTOS Y SUSTANCIAS BIOLOGICAS, Y LOS NO ESPECIFICADOS: VIVIENDA</t>
  </si>
  <si>
    <t>X641</t>
  </si>
  <si>
    <t>ENVENENAMIENTO AUTOINFLIGIDO INTENCIONALMENTE POR, Y EXPOSICION A OTRAS DROGAS MEDICAMENTOS Y SUSTANCIAS BIOLOGICAS, Y LOS NO ESPECIFICADOS: INSTITUCION RESIDENCIAL</t>
  </si>
  <si>
    <t>X642</t>
  </si>
  <si>
    <t>ENVENENAMIENTO AUTOINFLIGIDO INTENCIONALMENTE POR, Y EXPOSICION A OTRAS DROGAS MEDICAMENTOS Y SUSTANCIAS BIOLOGICAS, Y LOS NO ESPECIFICADOS: ESCUELAS, OTRAS INSTITUCIONES Y AREAS ADMINISTRATIVAS PUBLICAS</t>
  </si>
  <si>
    <t>X643</t>
  </si>
  <si>
    <t>ENVENENAMIENTO AUTOINFLIGIDO INTENCIONALMENTE POR, Y EXPOSICION A OTRAS DROGAS MEDICAMENTOS Y SUSTANCIAS BIOLOGICAS, Y LOS NO ESPECIFICADOS: AREAS DE DEPORTE Y ATLETISMO</t>
  </si>
  <si>
    <t>X644</t>
  </si>
  <si>
    <t>ENVENENAMIENTO AUTOINFLIGIDO INTENCIONALMENTE POR, Y EXPOSICION A OTRAS DROGAS MEDICAMENTOS Y SUSTANCIAS BIOLOGICAS, Y LOS NO ESPECIFICADOS: CALLES Y CARRETERAS</t>
  </si>
  <si>
    <t>X645</t>
  </si>
  <si>
    <t>ENVENENAMIENTO AUTOINFLIGIDO INTENCIONALMENTE POR, Y EXPOSICION A OTRAS DROGAS MEDICAMENTOS Y SUSTANCIAS BIOLOGICAS, Y LOS NO ESPECIFICADOS: COMERCIO Y AREAS DE SERVICIO</t>
  </si>
  <si>
    <t>X646</t>
  </si>
  <si>
    <t>ENVENENAMIENTO AUTOINFLIGIDO INTENCIONALMENTE POR, Y EXPOSICION A OTRAS DROGAS MEDICAMENTOS Y SUSTANCIAS BIOLOGICAS, Y LOS NO ESPECIFICADOS: AREA INDUSTRIAL Y DE LA CONSTRUCCION</t>
  </si>
  <si>
    <t>X647</t>
  </si>
  <si>
    <t>ENVENENAMIENTO AUTOINFLIGIDO INTENCIONALMENTE POR, Y EXPOSICION A OTRAS DROGAS MEDICAMENTOS Y SUSTANCIAS BIOLOGICAS, Y LOS NO ESPECIFICADOS: GRANJA</t>
  </si>
  <si>
    <t>X648</t>
  </si>
  <si>
    <t>ENVENENAMIENTO AUTOINFLIGIDO INTENCIONALMENTE POR, Y EXPOSICION A OTRAS DROGAS MEDICAMENTOS Y SUSTANCIAS BIOLOGICAS, Y LOS NO ESPECIFICADOS: OTRO LUGAR ESPECIFICADO</t>
  </si>
  <si>
    <t>X649</t>
  </si>
  <si>
    <t>ENVENENAMIENTO AUTOINFLIGIDO INTENCIONALMENTE POR, Y EXPOSICION A OTRAS DROGAS MEDICAMENTOS Y SUSTANCIAS BIOLOGICAS, Y LOS NO ESPECIFICADOS: LUGAR NO ESPECIFICADO</t>
  </si>
  <si>
    <t>X650</t>
  </si>
  <si>
    <t>ENVENENAMIENTO AUTOINFLIGIDO INTENCIONALMENTE POR, Y EXPOSICION AL ALCOHOL: VIVIENDA</t>
  </si>
  <si>
    <t>X651</t>
  </si>
  <si>
    <t>ENVENENAMIENTO AUTOINFLIGIDO INTENCIONALMENTE POR, Y EXPOSICION AL ALCOHOL: INSTITUCION RESIDENCIAL</t>
  </si>
  <si>
    <t>X652</t>
  </si>
  <si>
    <t>ENVENENAMIENTO AUTOINFLIGIDO INTENCIONALMENTE POR, Y EXPOSICION AL ALCOHOL: ESCUELAS, OTRAS INSTITUCIONES Y AREAS ADMINISTRATIVAS PUBLICAS</t>
  </si>
  <si>
    <t>X653</t>
  </si>
  <si>
    <t>ENVENENAMIENTO AUTOINFLIGIDO INTENCIONALMENTE POR, Y EXPOSICION AL ALCOHOL: AREAS DE DEPORTE Y ATLETISMO</t>
  </si>
  <si>
    <t>X654</t>
  </si>
  <si>
    <t>ENVENENAMIENTO AUTOINFLIGIDO INTENCIONALMENTE POR, Y EXPOSICION AL ALCOHOL: CALLES Y CARRETERAS</t>
  </si>
  <si>
    <t>X655</t>
  </si>
  <si>
    <t>ENVENENAMIENTO AUTOINFLIGIDO INTENCIONALMENTE POR, Y EXPOSICION AL ALCOHOL: COMERCIO Y AREAS DE SERVICIO</t>
  </si>
  <si>
    <t>X656</t>
  </si>
  <si>
    <t>ENVENENAMIENTO AUTOINFLIGIDO INTENCIONALMENTE POR, Y EXPOSICION AL ALCOHOL: AREA INDUSTRIAL Y DE LA CONSTRUCCION</t>
  </si>
  <si>
    <t>X657</t>
  </si>
  <si>
    <t>ENVENENAMIENTO AUTOINFLIGIDO INTENCIONALMENTE POR, Y EXPOSICION AL ALCOHOL: GRANJA</t>
  </si>
  <si>
    <t>X658</t>
  </si>
  <si>
    <t>ENVENENAMIENTO AUTOINFLIGIDO INTENCIONALMENTE POR, Y EXPOSICION AL ALCOHOL: OTRO LUGAR ESPECIFICADO</t>
  </si>
  <si>
    <t>X659</t>
  </si>
  <si>
    <t>ENVENENAMIENTO AUTOINFLIGIDO INTENCIONALMENTE POR, Y EXPOSICION AL ALCOHOL: LUGAR NO ESPECIFICADO</t>
  </si>
  <si>
    <t>X660</t>
  </si>
  <si>
    <t>ENVENENAMIENTO AUTOINFLIGIDO INTENCIONALMENTE POR, Y EXPOSICION A DISOLVENTES ORGANICOS E HIDROCARBUROS HALOGENADOS Y SUS VAPORES: VIVIENDA</t>
  </si>
  <si>
    <t>X661</t>
  </si>
  <si>
    <t>ENVENENAMIENTO AUTOINFLIGIDO INTENCIONALMENTE POR, Y EXPOSICION A DISOLVENTES ORGANICOS E HIDROCARBUROS HALOGENADOS Y SUS VAPORES: INSTITUCION RESIDENCIAL</t>
  </si>
  <si>
    <t>X662</t>
  </si>
  <si>
    <t>ENVENENAMIENTO AUTOINFLIGIDO INTENCIONALMENTE POR, Y EXPOSICION A DISOLVENTES ORGANICOS E HIDROCARBUROS HALOGENADOS Y SUS VAPORES: ESCUELAS, OTRAS INSTITUCIONES Y AREAS ADMINISTRATIVAS PUBLICAS</t>
  </si>
  <si>
    <t>X663</t>
  </si>
  <si>
    <t>ENVENENAMIENTO AUTOINFLIGIDO INTENCIONALMENTE POR, Y EXPOSICION A DISOLVENTES ORGANICOS E HIDROCARBUROS HALOGENADOS Y SUS VAPORES: AREAS DE DEPORTE Y ATLETISMO</t>
  </si>
  <si>
    <t>X664</t>
  </si>
  <si>
    <t>ENVENENAMIENTO AUTOINFLIGIDO INTENCIONALMENTE POR, Y EXPOSICION A DISOLVENTES ORGANICOS E HIDROCARBUROS HALOGENADOS Y SUS VAPORES: CALLES Y CARRETERAS</t>
  </si>
  <si>
    <t>X665</t>
  </si>
  <si>
    <t>ENVENENAMIENTO AUTOINFLIGIDO INTENCIONALMENTE POR, Y EXPOSICION A DISOLVENTES ORGANICOS E HIDROCARBUROS HALOGENADOS Y SUS VAPORES: COMERCIO Y AREAS DE SERVICIO</t>
  </si>
  <si>
    <t>X666</t>
  </si>
  <si>
    <t>ENVENENAMIENTO AUTOINFLIGIDO INTENCIONALMENTE POR, Y EXPOSICION A DISOLVENTES ORGANICOS E HIDROCARBUROS HALOGENADOS Y SUS VAPORES: AREA INDUSTRIAL Y DE LA CONSTRUCCION</t>
  </si>
  <si>
    <t>X667</t>
  </si>
  <si>
    <t>ENVENENAMIENTO AUTOINFLIGIDO INTENCIONALMENTE POR, Y EXPOSICION A DISOLVENTES ORGANICOS E HIDROCARBUROS HALOGENADOS Y SUS VAPORES: GRANJA</t>
  </si>
  <si>
    <t>X668</t>
  </si>
  <si>
    <t>ENVENENAMIENTO AUTOINFLIGIDO INTENCIONALMENTE POR, Y EXPOSICION A DISOLVENTES ORGANICOS E HIDROCARBUROS HALOGENADOS Y SUS VAPORES: OTRO LUGAR ESPECIFICADO</t>
  </si>
  <si>
    <t>X669</t>
  </si>
  <si>
    <t>ENVENENAMIENTO AUTOINFLIGIDO INTENCIONALMENTE POR, Y EXPOSICION A DISOLVENTES ORGANICOS E HIDROCARBUROS HALOGENADOS Y SUS VAPORES: LUGAR NO ESPECIFICADO</t>
  </si>
  <si>
    <t>X670</t>
  </si>
  <si>
    <t>ENVENENAMIENTO AUTOINFLIGIDO INTENCIONALMENTE POR, Y EXPOSICION A OTROS GASES Y VAPORES: VIVIENDA</t>
  </si>
  <si>
    <t>X671</t>
  </si>
  <si>
    <t>ENVENENAMIENTO AUTOINFLIGIDO INTENCIONALMENTE POR, Y EXPOSICION A OTROS GASES Y VAPORES: INSTITUCION RESIDENCIAL</t>
  </si>
  <si>
    <t>X672</t>
  </si>
  <si>
    <t>ENVENENAMIENTO AUTOINFLIGIDO INTENCIONALMENTE POR, Y EXPOSICION A OTROS GASES Y VAPORES: ESCUELAS, OTRAS INSTITUCIONES Y AREAS ADMINISTRATIVAS PUBLICAS</t>
  </si>
  <si>
    <t>X673</t>
  </si>
  <si>
    <t>ENVENENAMIENTO AUTOINFLIGIDO INTENCIONALMENTE POR, Y EXPOSICION A OTROS GASES Y VAPORES: AREAS DE DEPORTE Y ATLETISMO</t>
  </si>
  <si>
    <t>X674</t>
  </si>
  <si>
    <t>ENVENENAMIENTO AUTOINFLIGIDO INTENCIONALMENTE POR, Y EXPOSICION A OTROS GASES Y VAPORES: CALLES Y CARRETERAS</t>
  </si>
  <si>
    <t>X675</t>
  </si>
  <si>
    <t>ENVENENAMIENTO AUTOINFLIGIDO INTENCIONALMENTE POR, Y EXPOSICION A OTROS GASES Y VAPORES: COMERCIO Y AREAS DE SERVICIO</t>
  </si>
  <si>
    <t>X676</t>
  </si>
  <si>
    <t>ENVENENAMIENTO AUTOINFLIGIDO INTENCIONALMENTE POR, Y EXPOSICION A OTROS GASES Y VAPORES: AREA INDUSTRIAL Y DE LA CONSTRUCCION</t>
  </si>
  <si>
    <t>X677</t>
  </si>
  <si>
    <t>ENVENENAMIENTO AUTOINFLIGIDO INTENCIONALMENTE POR, Y EXPOSICION A OTROS GASES Y VAPORES: GRANJA</t>
  </si>
  <si>
    <t>X678</t>
  </si>
  <si>
    <t>ENVENENAMIENTO AUTOINFLIGIDO INTENCIONALMENTE POR, Y EXPOSICION A OTROS GASES Y VAPORES: OTRO LUGAR ESPECIFICADO</t>
  </si>
  <si>
    <t>X679</t>
  </si>
  <si>
    <t>ENVENENAMIENTO AUTOINFLIGIDO INTENCIONALMENTE POR, Y EXPOSICION A OTROS GASES Y VAPORES: LUGAR NO ESPECIFICADO</t>
  </si>
  <si>
    <t>X680</t>
  </si>
  <si>
    <t>ENVENENAMIENTO AUTOINFLIGIDO INTENCIONALMENTE POR, Y EXPOSICION A PLAGUICIDAS: VIVIENDA</t>
  </si>
  <si>
    <t>X681</t>
  </si>
  <si>
    <t>ENVENENAMIENTO AUTOINFLIGIDO INTENCIONALMENTE POR, Y EXPOSICION A PLAGUICIDAS: INSTITUCION RESIDENCIAL</t>
  </si>
  <si>
    <t>X682</t>
  </si>
  <si>
    <t>ENVENENAMIENTO AUTOINFLIGIDO INTENCIONALMENTE POR, Y EXPOSICION A PLAGUICIDAS: ESCUELAS, OTRAS INSTITUCIONES Y AREAS ADMINISTRATIVAS PUBLICAS</t>
  </si>
  <si>
    <t>X683</t>
  </si>
  <si>
    <t>ENVENENAMIENTO AUTOINFLIGIDO INTENCIONALMENTE POR, Y EXPOSICION A PLAGUICIDAS: AREAS DE DEPORTE Y ATLETISMO</t>
  </si>
  <si>
    <t>X684</t>
  </si>
  <si>
    <t>ENVENENAMIENTO AUTOINFLIGIDO INTENCIONALMENTE POR, Y EXPOSICION A PLAGUICIDAS: CALLES Y CARRETERAS</t>
  </si>
  <si>
    <t>X685</t>
  </si>
  <si>
    <t>ENVENENAMIENTO AUTOINFLIGIDO INTENCIONALMENTE POR, Y EXPOSICION A PLAGUICIDAS: COMERCIO Y AREAS DE SERVICIO</t>
  </si>
  <si>
    <t>X686</t>
  </si>
  <si>
    <t>ENVENENAMIENTO AUTOINFLIGIDO INTENCIONALMENTE POR, Y EXPOSICION A PLAGUICIDAS: AREA INDUSTRIAL Y DE LA CONSTRUCCION</t>
  </si>
  <si>
    <t>X687</t>
  </si>
  <si>
    <t>ENVENENAMIENTO AUTOINFLIGIDO INTENCIONALMENTE POR, Y EXPOSICION A PLAGUICIDAS: GRANJA</t>
  </si>
  <si>
    <t>X688</t>
  </si>
  <si>
    <t>ENVENENAMIENTO AUTOINFLIGIDO INTENCIONALMENTE POR, Y EXPOSICION A PLAGUICIDAS: OTRO LUGAR ESPECIFICADO</t>
  </si>
  <si>
    <t>X689</t>
  </si>
  <si>
    <t>ENVENENAMIENTO AUTOINFLIGIDO INTENCIONALMENTE POR, Y EXPOSICION A PLAGUICIDAS: LUGAR NO ESPECIFICADO</t>
  </si>
  <si>
    <t>X690</t>
  </si>
  <si>
    <t>ENVENENAMIENTO AUTOINFLIGIDO INTENCIONALMENTE POR, Y EXPOSICION A OTROS PRODUCTOS QUIMICOS Y SUSTANCIAS NOCIVAS, Y LOS NO ESPECIFICADOS: VIVIENDA</t>
  </si>
  <si>
    <t>X691</t>
  </si>
  <si>
    <t>ENVENENAMIENTO AUTOINFLIGIDO INTENCIONALMENTE POR, Y EXPOSICION A OTROS PRODUCTOS QUIMICOS Y SUSTANCIAS NOCIVAS, Y LOS NO ESPECIFICADOS: INSTITUCION RESIDENCIAL</t>
  </si>
  <si>
    <t>X692</t>
  </si>
  <si>
    <t>ENVENENAMIENTO AUTOINFLIGIDO INTENCIONALMENTE POR, Y EXPOSICION A OTROS PRODUCTOS QUIMICOS Y SUSTANCIAS NOCIVAS, Y LOS NO ESPECIFICADOS: ESCUELAS, OTRAS INSTITUCIONES Y AREAS ADMINISTRATIVAS PUBLICAS</t>
  </si>
  <si>
    <t>X693</t>
  </si>
  <si>
    <t>ENVENENAMIENTO AUTOINFLIGIDO INTENCIONALMENTE POR, Y EXPOSICION A OTROS PRODUCTOS QUIMICOS Y SUSTANCIAS NOCIVAS, Y LOS NO ESPECIFICADOS: AREAS DE DEPORTE Y ATLETISMO</t>
  </si>
  <si>
    <t>X694</t>
  </si>
  <si>
    <t>ENVENENAMIENTO AUTOINFLIGIDO INTENCIONALMENTE POR, Y EXPOSICION A OTROS PRODUCTOS QUIMICOS Y SUSTANCIAS NOCIVAS, Y LOS NO ESPECIFICADOS: CALLES Y CARRETERAS</t>
  </si>
  <si>
    <t>X695</t>
  </si>
  <si>
    <t>ENVENENAMIENTO AUTOINFLIGIDO INTENCIONALMENTE POR, Y EXPOSICION A OTROS PRODUCTOS QUIMICOS Y SUSTANCIAS NOCIVAS, Y LOS NO ESPECIFICADOS: COMERCIO Y AREAS DE SERVICIO</t>
  </si>
  <si>
    <t>X696</t>
  </si>
  <si>
    <t>ENVENENAMIENTO AUTOINFLIGIDO INTENCIONALMENTE POR, Y EXPOSICION A OTROS PRODUCTOS QUIMICOS Y SUSTANCIAS NOCIVAS, Y LOS NO ESPECIFICADOS: AREA INDUSTRIAL Y DE LA CONSTRUCCION</t>
  </si>
  <si>
    <t>X697</t>
  </si>
  <si>
    <t>ENVENENAMIENTO AUTOINFLIGIDO INTENCIONALMENTE POR, Y EXPOSICION A OTROS PRODUCTOS QUIMICOS Y SUSTANCIAS NOCIVAS, Y LOS NO ESPECIFICADOS: GRANJA</t>
  </si>
  <si>
    <t>X698</t>
  </si>
  <si>
    <t>ENVENENAMIENTO AUTOINFLIGIDO INTENCIONALMENTE POR, Y EXPOSICION A OTROS PRODUCTOS QUIMICOS Y SUSTANCIAS NOCIVAS, Y LOS NO ESPECIFICADOS: OTRO LUGAR ESPECIFICADO</t>
  </si>
  <si>
    <t>X699</t>
  </si>
  <si>
    <t>ENVENENAMIENTO AUTOINFLIGIDO INTENCIONALMENTE POR, Y EXPOSICION A OTROS PRODUCTOS QUIMICOS Y SUSTANCIAS NOCIVAS, Y LOS NO ESPECIFICADOS: LUGAR NO ESPECIFICADO</t>
  </si>
  <si>
    <t>X700</t>
  </si>
  <si>
    <t>LESION AUTOINFLIGIDA INTENCIONALMENTE POR AHORCAMIENTO, ESTRANGULAMIENTO O SOFOCACION: VIVIENDA</t>
  </si>
  <si>
    <t>X701</t>
  </si>
  <si>
    <t>LESION AUTOINFLIGIDA INTENCIONALMENTE POR AHORCAMIENTO, ESTRANGULAMIENTO O SOFOCACION: INSTITUCION RESIDENCIAL</t>
  </si>
  <si>
    <t>X702</t>
  </si>
  <si>
    <t>LESION AUTOINFLIGIDA INTENCIONALMENTE POR AHORCAMIENTO, ESTRANGULAMIENTO O SOFOCACION: ESCUELAS, OTRAS INSTITUCIONES Y AREAS ADMINISTRATIVAS PUBLICAS</t>
  </si>
  <si>
    <t>X703</t>
  </si>
  <si>
    <t>LESION AUTOINFLIGIDA INTENCIONALMENTE POR AHORCAMIENTO, ESTRANGULAMIENTO O SOFOCACION: AREAS DE DEPORTE Y ATLETISMO</t>
  </si>
  <si>
    <t>X704</t>
  </si>
  <si>
    <t>LESION AUTOINFLIGIDA INTENCIONALMENTE POR AHORCAMIENTO, ESTRANGULAMIENTO O SOFOCACION: CALLES Y CARRETERAS</t>
  </si>
  <si>
    <t>X705</t>
  </si>
  <si>
    <t>LESION AUTOINFLIGIDA INTENCIONALMENTE POR AHORCAMIENTO, ESTRANGULAMIENTO O SOFOCACION: COMERCIO Y AREAS DE SERVICIO</t>
  </si>
  <si>
    <t>X706</t>
  </si>
  <si>
    <t>LESION AUTOINFLIGIDA INTENCIONALMENTE POR AHORCAMIENTO, ESTRANGULAMIENTO O SOFOCACION: AREA INDUSTRIAL Y DE LA CONSTRUCCION</t>
  </si>
  <si>
    <t>X707</t>
  </si>
  <si>
    <t>LESION AUTOINFLIGIDA INTENCIONALMENTE POR AHORCAMIENTO, ESTRANGULAMIENTO O SOFOCACION: GRANJA</t>
  </si>
  <si>
    <t>X708</t>
  </si>
  <si>
    <t>LESION AUTOINFLIGIDA INTENCIONALMENTE POR AHORCAMIENTO, ESTRANGULAMIENTO O SOFOCACION: OTRO LUGAR ESPECIFICADO</t>
  </si>
  <si>
    <t>X709</t>
  </si>
  <si>
    <t>LESION AUTOINFLIGIDA INTENCIONALMENTE POR AHORCAMIENTO, ESTRANGULAMIENTO O SOFOCACION: LUGAR NO ESPECIFICADO</t>
  </si>
  <si>
    <t>X710</t>
  </si>
  <si>
    <t>LESION AUTOINFLIGIDA INTENCIONALMENTE POR AHOGAMIENTO Y SUMERSION: VIVIENDA</t>
  </si>
  <si>
    <t>X711</t>
  </si>
  <si>
    <t>LESION AUTOINFLIGIDA INTENCIONALMENTE POR AHOGAMIENTO Y SUMERSION: INSTITUCION RESIDENCIAL</t>
  </si>
  <si>
    <t>X712</t>
  </si>
  <si>
    <t>LESION AUTOINFLIGIDA INTENCIONALMENTE POR AHOGAMIENTO Y SUMERSION: ESCUELAS, OTRAS INSTITUCIONES Y AREAS ADMINISTRATIVAS PUBLICAS</t>
  </si>
  <si>
    <t>X713</t>
  </si>
  <si>
    <t>LESION AUTOINFLIGIDA INTENCIONALMENTE POR AHOGAMIENTO Y SUMERSION: AREAS DE DEPORTE Y ATLETISMO</t>
  </si>
  <si>
    <t>X714</t>
  </si>
  <si>
    <t>LESION AUTOINFLIGIDA INTENCIONALMENTE POR AHOGAMIENTO Y SUMERSION: CALLES Y CARRETERAS</t>
  </si>
  <si>
    <t>X715</t>
  </si>
  <si>
    <t>LESION AUTOINFLIGIDA INTENCIONALMENTE POR AHOGAMIENTO Y SUMERSION: COMERCIO Y AREAS DE SERVICIO</t>
  </si>
  <si>
    <t>X716</t>
  </si>
  <si>
    <t>LESION AUTOINFLIGIDA INTENCIONALMENTE POR AHOGAMIENTO Y SUMERSION: AREA INDUSTRIAL Y DE LA CONSTRUCCION</t>
  </si>
  <si>
    <t>X717</t>
  </si>
  <si>
    <t>LESION AUTOINFLIGIDA INTENCIONALMENTE POR AHOGAMIENTO Y SUMERSION: GRANJA</t>
  </si>
  <si>
    <t>X718</t>
  </si>
  <si>
    <t>LESION AUTOINFLIGIDA INTENCIONALMENTE POR AHOGAMIENTO Y SUMERSION: OTRO LUGAR ESPECIFICADO</t>
  </si>
  <si>
    <t>X719</t>
  </si>
  <si>
    <t>LESION AUTOINFLIGIDA INTENCIONALMENTE POR AHOGAMIENTO Y SUMERSION: LUGAR NO ESPECIFICADO</t>
  </si>
  <si>
    <t>X720</t>
  </si>
  <si>
    <t>LESION AUTOINFLIGIDA INTENCIONALMENTE POR DISPARO DE ARMA CORTA: VIVIENDA</t>
  </si>
  <si>
    <t>X721</t>
  </si>
  <si>
    <t>LESION AUTOINFLIGIDA INTENCIONALMENTE POR DISPARO DE ARMA CORTA: INSTITUCION RESIDENCIAL</t>
  </si>
  <si>
    <t>X722</t>
  </si>
  <si>
    <t>LESION AUTOINFLIGIDA INTENCIONALMENTE POR DISPARO DE ARMA CORTA: ESCUELAS, OTRAS INSTITUCIONES Y AREAS ADMINISTRATIVAS PUBLICAS</t>
  </si>
  <si>
    <t>X723</t>
  </si>
  <si>
    <t>LESION AUTOINFLIGIDA INTENCIONALMENTE POR DISPARO DE ARMA CORTA: AREAS DE DEPORTE Y ATLETISMO</t>
  </si>
  <si>
    <t>X724</t>
  </si>
  <si>
    <t>LESION AUTOINFLIGIDA INTENCIONALMENTE POR DISPARO DE ARMA CORTA: CALLES Y CARRETERAS</t>
  </si>
  <si>
    <t>X725</t>
  </si>
  <si>
    <t>LESION AUTOINFLIGIDA INTENCIONALMENTE POR DISPARO DE ARMA CORTA: COMERCIO Y AREAS DE SERVICIO</t>
  </si>
  <si>
    <t>X726</t>
  </si>
  <si>
    <t>LESION AUTOINFLIGIDA INTENCIONALMENTE POR DISPARO DE ARMA CORTA: AREA INDUSTRIAL Y DE LA CONSTRUCCION</t>
  </si>
  <si>
    <t>X727</t>
  </si>
  <si>
    <t>LESION AUTOINFLIGIDA INTENCIONALMENTE POR DISPARO DE ARMA CORTA: GRANJA</t>
  </si>
  <si>
    <t>X728</t>
  </si>
  <si>
    <t>LESION AUTOINFLIGIDA INTENCIONALMENTE POR DISPARO DE ARMA CORTA: OTRO LUGAR ESPECIFICADO</t>
  </si>
  <si>
    <t>X729</t>
  </si>
  <si>
    <t>LESION AUTOINFLIGIDA INTENCIONALMENTE POR DISPARO DE ARMA CORTA: LUGAR NO ESPECIFICADO</t>
  </si>
  <si>
    <t>X730</t>
  </si>
  <si>
    <t>LESION AUTOINFLIGIDA INTENCIONALMENTE POR DISPARO DE RIFLE, ESCOPETA Y ARMA LARGA: VIVIENDA</t>
  </si>
  <si>
    <t>X731</t>
  </si>
  <si>
    <t>LESION AUTOINFLIGIDA INTENCIONALMENTE POR DISPARO DE RIFLE, ESCOPETA Y ARMA LARGA: INSTITUCION RESIDENCIAL</t>
  </si>
  <si>
    <t>X732</t>
  </si>
  <si>
    <t>LESION AUTOINFLIGIDA INTENCIONALMENTE POR DISPARO DE RIFLE, ESCOPETA Y ARMA LARGA: ESCUELAS, OTRAS INSTITUCIONES Y AREAS ADMINISTRATIVAS PUBLICAS</t>
  </si>
  <si>
    <t>X733</t>
  </si>
  <si>
    <t>LESION AUTOINFLIGIDA INTENCIONALMENTE POR DISPARO DE RIFLE, ESCOPETA Y ARMA LARGA: AREAS DE DEPORTE Y ATLETISMO</t>
  </si>
  <si>
    <t>X734</t>
  </si>
  <si>
    <t>LESION AUTOINFLIGIDA INTENCIONALMENTE POR DISPARO DE RIFLE, ESCOPETA Y ARMA LARGA: CALLES Y CARRETERAS</t>
  </si>
  <si>
    <t>X735</t>
  </si>
  <si>
    <t>LESION AUTOINFLIGIDA INTENCIONALMENTE POR DISPARO DE RIFLE, ESCOPETA Y ARMA LARGA: COMERCIO Y AREAS DE SERVICIO</t>
  </si>
  <si>
    <t>X736</t>
  </si>
  <si>
    <t>LESION AUTOINFLIGIDA INTENCIONALMENTE POR DISPARO DE RIFLE, ESCOPETA Y ARMA LARGA: AREA INDUSTRIAL Y DE LA CONSTRUCCION</t>
  </si>
  <si>
    <t>X737</t>
  </si>
  <si>
    <t>LESION AUTOINFLIGIDA INTENCIONALMENTE POR DISPARO DE RIFLE, ESCOPETA Y ARMA LARGA: GRANJA</t>
  </si>
  <si>
    <t>X738</t>
  </si>
  <si>
    <t>LESION AUTOINFLIGIDA INTENCIONALMENTE POR DISPARO DE RIFLE, ESCOPETA Y ARMA LARGA: OTRO LUGAR ESPECIFICADO</t>
  </si>
  <si>
    <t>X739</t>
  </si>
  <si>
    <t>LESION AUTOINFLIGIDA INTENCIONALMENTE POR DISPARO DE RIFLE, ESCOPETA Y ARMA LARGA: LUGAR NO ESPECIFICADO</t>
  </si>
  <si>
    <t>X740</t>
  </si>
  <si>
    <t>LESION AUTOINFLIGIDA INTENCIONALMENTE POR DISPARO DE OTRAS ARMAS DE FUEGO, Y LAS NO ESPECIFICADAS: VIVIENDA</t>
  </si>
  <si>
    <t>X741</t>
  </si>
  <si>
    <t>LESION AUTOINFLIGIDA INTENCIONALMENTE POR DISPARO DE OTRAS ARMAS DE FUEGO, Y LAS NO ESPECIFICADAS: INSTITUCION RESIDENCIAL</t>
  </si>
  <si>
    <t>X742</t>
  </si>
  <si>
    <t>LESION AUTOINFLIGIDA INTENCIONALMENTE POR DISPARO DE OTRAS ARMAS DE FUEGO, Y LAS NO ESPECIFICADAS: ESCUELAS, OTRAS INSTITUCIONES Y AREAS ADMINISTRATIVAS PUBLICAS</t>
  </si>
  <si>
    <t>X743</t>
  </si>
  <si>
    <t>LESION AUTOINFLIGIDA INTENCIONALMENTE POR DISPARO DE OTRAS ARMAS DE FUEGO, Y LAS NO ESPECIFICADAS: AREAS DE DEPORTE Y ATLETISMO</t>
  </si>
  <si>
    <t>X744</t>
  </si>
  <si>
    <t>LESION AUTOINFLIGIDA INTENCIONALMENTE POR DISPARO DE OTRAS ARMAS DE FUEGO, Y LAS NO ESPECIFICADAS: CALLES Y CARRETERAS</t>
  </si>
  <si>
    <t>X745</t>
  </si>
  <si>
    <t>LESION AUTOINFLIGIDA INTENCIONALMENTE POR DISPARO DE OTRAS ARMAS DE FUEGO, Y LAS NO ESPECIFICADAS: COMERCIO Y AREAS DE SERVICIO</t>
  </si>
  <si>
    <t>X746</t>
  </si>
  <si>
    <t>LESION AUTOINFLIGIDA INTENCIONALMENTE POR DISPARO DE OTRAS ARMAS DE FUEGO, Y LAS NO ESPECIFICADAS: AREA INDUSTRIAL Y DE LA CONSTRUCCION</t>
  </si>
  <si>
    <t>X747</t>
  </si>
  <si>
    <t>LESION AUTOINFLIGIDA INTENCIONALMENTE POR DISPARO DE OTRAS ARMAS DE FUEGO, Y LAS NO ESPECIFICADAS: GRANJA</t>
  </si>
  <si>
    <t>X748</t>
  </si>
  <si>
    <t>LESION AUTOINFLIGIDA INTENCIONALMENTE POR DISPARO DE OTRAS ARMAS DE FUEGO, Y LAS NO ESPECIFICADAS: OTRO LUGAR ESPECIFICADO</t>
  </si>
  <si>
    <t>X749</t>
  </si>
  <si>
    <t>LESION AUTOINFLIGIDA INTENCIONALMENTE POR DISPARO DE OTRAS ARMAS DE FUEGO, Y LAS NO ESPECIFICADAS: LUGAR NO ESPECIFICADO</t>
  </si>
  <si>
    <t>X750</t>
  </si>
  <si>
    <t>LESION AUTOINFLIGIDA INTENCIONALMENTE POR MATERIAL EXPLOSIVO: VIVIENDA</t>
  </si>
  <si>
    <t>X751</t>
  </si>
  <si>
    <t>LESION AUTOINFLIGIDA INTENCIONALMENTE POR MATERIAL EXPLOSIVO: INSTITUCION RESIDENCIAL</t>
  </si>
  <si>
    <t>X752</t>
  </si>
  <si>
    <t>LESION AUTOINFLIGIDA INTENCIONALMENTE POR MATERIAL EXPLOSIVO: ESCUELAS, OTRAS INSTITUCIONES Y AREAS ADMINISTRATIVAS PUBLICAS</t>
  </si>
  <si>
    <t>X753</t>
  </si>
  <si>
    <t>LESION AUTOINFLIGIDA INTENCIONALMENTE POR MATERIAL EXPLOSIVO: AREAS DE DEPORTE Y ATLETISMO</t>
  </si>
  <si>
    <t>X754</t>
  </si>
  <si>
    <t>LESION AUTOINFLIGIDA INTENCIONALMENTE POR MATERIAL EXPLOSIVO: CALLES Y CARRETERAS</t>
  </si>
  <si>
    <t>X755</t>
  </si>
  <si>
    <t>LESION AUTOINFLIGIDA INTENCIONALMENTE POR MATERIAL EXPLOSIVO: COMERCIO Y AREAS DE SERVICIO</t>
  </si>
  <si>
    <t>X756</t>
  </si>
  <si>
    <t>LESION AUTOINFLIGIDA INTENCIONALMENTE POR MATERIAL EXPLOSIVO: AREA INDUSTRIAL Y DE LA CONSTRUCCION</t>
  </si>
  <si>
    <t>X757</t>
  </si>
  <si>
    <t>LESION AUTOINFLIGIDA INTENCIONALMENTE POR MATERIAL EXPLOSIVO: GRANJA</t>
  </si>
  <si>
    <t>X758</t>
  </si>
  <si>
    <t>LESION AUTOINFLIGIDA INTENCIONALMENTE POR MATERIAL EXPLOSIVO: OTRO LUGAR ESPECIFICADO</t>
  </si>
  <si>
    <t>X759</t>
  </si>
  <si>
    <t>LESION AUTOINFLIGIDA INTENCIONALMENTE POR MATERIAL EXPLOSIVO: LUGAR NO ESPECIFICADO</t>
  </si>
  <si>
    <t>X760</t>
  </si>
  <si>
    <t>LESION AUTOINFLIGIDA INTENCIONALMENTE POR HUMO, FUEGO Y LLAMAS: VIVIENDA</t>
  </si>
  <si>
    <t>X761</t>
  </si>
  <si>
    <t>LESION AUTOINFLIGIDA INTENCIONALMENTE POR HUMO, FUEGO Y LLAMAS: INSTITUCION RESIDENCIAL</t>
  </si>
  <si>
    <t>X762</t>
  </si>
  <si>
    <t>LESION AUTOINFLIGIDA INTENCIONALMENTE POR HUMO, FUEGO Y LLAMAS: ESCUELAS, OTRAS INSTITUCIONES Y AREAS ADMINISTRATIVAS PUBLICAS</t>
  </si>
  <si>
    <t>X763</t>
  </si>
  <si>
    <t>LESION AUTOINFLIGIDA INTENCIONALMENTE POR HUMO, FUEGO Y LLAMAS: AREAS DE DEPORTE Y ATLETISMO</t>
  </si>
  <si>
    <t>X764</t>
  </si>
  <si>
    <t>LESION AUTOINFLIGIDA INTENCIONALMENTE POR HUMO, FUEGO Y LLAMAS: CALLES Y CARRETERAS</t>
  </si>
  <si>
    <t>X765</t>
  </si>
  <si>
    <t>LESION AUTOINFLIGIDA INTENCIONALMENTE POR HUMO, FUEGO Y LLAMAS: COMERCIO Y AREAS DE SERVICIO</t>
  </si>
  <si>
    <t>X766</t>
  </si>
  <si>
    <t>LESION AUTOINFLIGIDA INTENCIONALMENTE POR HUMO, FUEGO Y LLAMAS: AREA INDUSTRIAL Y DE LA CONSTRUCCION</t>
  </si>
  <si>
    <t>X767</t>
  </si>
  <si>
    <t>LESION AUTOINFLIGIDA INTENCIONALMENTE POR HUMO, FUEGO Y LLAMAS: GRANJA</t>
  </si>
  <si>
    <t>X768</t>
  </si>
  <si>
    <t>LESION AUTOINFLIGIDA INTENCIONALMENTE POR HUMO, FUEGO Y LLAMAS: OTRO LUGAR ESPECIFICADO</t>
  </si>
  <si>
    <t>X769</t>
  </si>
  <si>
    <t>LESION AUTOINFLIGIDA INTENCIONALMENTE POR HUMO, FUEGO Y LLAMAS: LUGAR NO ESPECIFICADO</t>
  </si>
  <si>
    <t>X770</t>
  </si>
  <si>
    <t>LESION AUTOINFLIGIDA INTENCIONALMENTE POR VAPOR DE AGUA, VAPORES Y OBJETOS CALIENTES: VIVIENDA</t>
  </si>
  <si>
    <t>X771</t>
  </si>
  <si>
    <t>LESION AUTOINFLIGIDA INTENCIONALMENTE POR VAPOR DE AGUA, VAPORES Y OBJETOS CALIENTES: INSTITUCION RESIDENCIAL</t>
  </si>
  <si>
    <t>X772</t>
  </si>
  <si>
    <t>LESION AUTOINFLIGIDA INTENCIONALMENTE POR VAPOR DE AGUA, VAPORES Y OBJETOS CALIENTES: ESCUELAS, OTRAS INSTITUCIONES Y AREAS ADMINISTRATIVAS PUBLICAS</t>
  </si>
  <si>
    <t>X773</t>
  </si>
  <si>
    <t>LESION AUTOINFLIGIDA INTENCIONALMENTE POR VAPOR DE AGUA, VAPORES Y OBJETOS CALIENTES: AREAS DE DEPORTE Y ATLETISMO</t>
  </si>
  <si>
    <t>X774</t>
  </si>
  <si>
    <t>LESION AUTOINFLIGIDA INTENCIONALMENTE POR VAPOR DE AGUA, VAPORES Y OBJETOS CALIENTES: CALLES Y CARRETERAS</t>
  </si>
  <si>
    <t>X775</t>
  </si>
  <si>
    <t>LESION AUTOINFLIGIDA INTENCIONALMENTE POR VAPOR DE AGUA, VAPORES Y OBJETOS CALIENTES: COMERCIO Y AREAS DE SERVICIO</t>
  </si>
  <si>
    <t>X776</t>
  </si>
  <si>
    <t>LESION AUTOINFLIGIDA INTENCIONALMENTE POR VAPOR DE AGUA, VAPORES Y OBJETOS CALIENTES: AREA INDUSTRIAL Y DE LA CONSTRUCCION</t>
  </si>
  <si>
    <t>X777</t>
  </si>
  <si>
    <t>LESION AUTOINFLIGIDA INTENCIONALMENTE POR VAPOR DE AGUA, VAPORES Y OBJETOS CALIENTES: GRANJA</t>
  </si>
  <si>
    <t>X778</t>
  </si>
  <si>
    <t>LESION AUTOINFLIGIDA INTENCIONALMENTE POR VAPOR DE AGUA, VAPORES Y OBJETOS CALIENTES: OTRO LUGAR ESPECIFICADO</t>
  </si>
  <si>
    <t>X779</t>
  </si>
  <si>
    <t>LESION AUTOINFLIGIDA INTENCIONALMENTE POR VAPOR DE AGUA, VAPORES Y OBJETOS CALIENTES: LUGAR NO ESPECIFICADO</t>
  </si>
  <si>
    <t>X780</t>
  </si>
  <si>
    <t>LESION AUTOINFLIGIDA INTENCIONALMENTE POR OBJETO CORTANTE: VIVIENDA</t>
  </si>
  <si>
    <t>X781</t>
  </si>
  <si>
    <t>LESION AUTOINFLIGIDA INTENCIONALMENTE POR OBJETO CORTANTE: INSTITUCION RESIDENCIAL</t>
  </si>
  <si>
    <t>X782</t>
  </si>
  <si>
    <t>LESION AUTOINFLIGIDA INTENCIONALMENTE POR OBJETO CORTANTE: ESCUELAS, OTRAS INSTITUCIONES Y AREAS ADMINISTRATIVAS PUBLICAS</t>
  </si>
  <si>
    <t>X783</t>
  </si>
  <si>
    <t>LESION AUTOINFLIGIDA INTENCIONALMENTE POR OBJETO CORTANTE: AREAS DE DEPORTE Y ATLETISMO</t>
  </si>
  <si>
    <t>X784</t>
  </si>
  <si>
    <t>LESION AUTOINFLIGIDA INTENCIONALMENTE POR OBJETO CORTANTE: CALLES Y CARRETERAS</t>
  </si>
  <si>
    <t>X785</t>
  </si>
  <si>
    <t>LESION AUTOINFLIGIDA INTENCIONALMENTE POR OBJETO CORTANTE: COMERCIO Y AREAS DE SERVICIO</t>
  </si>
  <si>
    <t>X786</t>
  </si>
  <si>
    <t>LESION AUTOINFLIGIDA INTENCIONALMENTE POR OBJETO CORTANTE: AREA INDUSTRIAL Y DE LA CONSTRUCCION</t>
  </si>
  <si>
    <t>X787</t>
  </si>
  <si>
    <t>LESION AUTOINFLIGIDA INTENCIONALMENTE POR OBJETO CORTANTE: GRANJA</t>
  </si>
  <si>
    <t>X788</t>
  </si>
  <si>
    <t>LESION AUTOINFLIGIDA INTENCIONALMENTE POR OBJETO CORTANTE: OTRO LUGAR ESPECIFICADO</t>
  </si>
  <si>
    <t>X789</t>
  </si>
  <si>
    <t>LESION AUTOINFLIGIDA INTENCIONALMENTE POR OBJETO CORTANTE: LUGAR NO ESPECIFICADO</t>
  </si>
  <si>
    <t>X790</t>
  </si>
  <si>
    <t>LESION AUTOINFLIGIDA INTENCIONALMENTE POR OBJETO ROMO O SIN FILO: VIVIENDA</t>
  </si>
  <si>
    <t>X791</t>
  </si>
  <si>
    <t>LESION AUTOINFLIGIDA INTENCIONALMENTE POR OBJETO ROMO O SIN FILO: INSTITUCION RESIDENCIAL</t>
  </si>
  <si>
    <t>X792</t>
  </si>
  <si>
    <t>LESION AUTOINFLIGIDA INTENCIONALMENTE POR OBJETO ROMO O SIN FILO: ESCUELAS, OTRAS INSTITUCIONES Y AREAS ADMINISTRATIVAS PUBLICAS</t>
  </si>
  <si>
    <t>X793</t>
  </si>
  <si>
    <t>LESION AUTOINFLIGIDA INTENCIONALMENTE POR OBJETO ROMO O SIN FILO: AREAS DE DEPORTE Y ATLETISMO</t>
  </si>
  <si>
    <t>X794</t>
  </si>
  <si>
    <t>LESION AUTOINFLIGIDA INTENCIONALMENTE POR OBJETO ROMO O SIN FILO: CALLES Y CARRETERAS</t>
  </si>
  <si>
    <t>X795</t>
  </si>
  <si>
    <t>LESION AUTOINFLIGIDA INTENCIONALMENTE POR OBJETO ROMO O SIN FILO: COMERCIO Y AREAS DE SERVICIO</t>
  </si>
  <si>
    <t>X796</t>
  </si>
  <si>
    <t>LESION AUTOINFLIGIDA INTENCIONALMENTE POR OBJETO ROMO O SIN FILO: AREA INDUSTRIAL Y DE LA CONSTRUCCION</t>
  </si>
  <si>
    <t>X797</t>
  </si>
  <si>
    <t>LESION AUTOINFLIGIDA INTENCIONALMENTE POR OBJETO ROMO O SIN FILO: GRANJA</t>
  </si>
  <si>
    <t>X798</t>
  </si>
  <si>
    <t>LESION AUTOINFLIGIDA INTENCIONALMENTE POR OBJETO ROMO O SIN FILO: OTRO LUGAR ESPECIFICADO</t>
  </si>
  <si>
    <t>X799</t>
  </si>
  <si>
    <t>LESION AUTOINFLIGIDA INTENCIONALMENTE POR OBJETO ROMO O SIN FILO: LUGAR NO ESPECIFICADO</t>
  </si>
  <si>
    <t>X800</t>
  </si>
  <si>
    <t>LESION AUTOINFLIGIDA INTENCIONALMENTE AL SALTAR DESDE UN LUGAR ELEVADO: VIVIENDA</t>
  </si>
  <si>
    <t>X801</t>
  </si>
  <si>
    <t>LESION AUTOINFLIGIDA INTENCIONALMENTE AL SALTAR DESDE UN LUGAR ELEVADO: INSTITUCION RESIDENCIAL</t>
  </si>
  <si>
    <t>X802</t>
  </si>
  <si>
    <t>LESION AUTOINFLIGIDA INTENCIONALMENTE AL SALTAR DESDE UN LUGAR ELEVADO: ESCUELAS, OTRAS INSTITUCIONES Y AREAS ADMINISTRATIVAS PUBLICAS</t>
  </si>
  <si>
    <t>X803</t>
  </si>
  <si>
    <t>LESION AUTOINFLIGIDA INTENCIONALMENTE AL SALTAR DESDE UN LUGAR ELEVADO: AREAS DE DEPORTE Y ATLETISMO</t>
  </si>
  <si>
    <t>X804</t>
  </si>
  <si>
    <t>LESION AUTOINFLIGIDA INTENCIONALMENTE AL SALTAR DESDE UN LUGAR ELEVADO: CALLES Y CARRETERAS</t>
  </si>
  <si>
    <t>X805</t>
  </si>
  <si>
    <t>LESION AUTOINFLIGIDA INTENCIONALMENTE AL SALTAR DESDE UN LUGAR ELEVADO: COMERCIO Y AREAS DE SERVICIO</t>
  </si>
  <si>
    <t>X806</t>
  </si>
  <si>
    <t>LESION AUTOINFLIGIDA INTENCIONALMENTE AL SALTAR DESDE UN LUGAR ELEVADO: AREA INDUSTRIAL Y DE LA CONSTRUCCION</t>
  </si>
  <si>
    <t>X807</t>
  </si>
  <si>
    <t>LESION AUTOINFLIGIDA INTENCIONALMENTE AL SALTAR DESDE UN LUGAR ELEVADO: GRANJA</t>
  </si>
  <si>
    <t>X808</t>
  </si>
  <si>
    <t>LESION AUTOINFLIGIDA INTENCIONALMENTE AL SALTAR DESDE UN LUGAR ELEVADO: OTRO LUGAR ESPECIFICADO</t>
  </si>
  <si>
    <t>X809</t>
  </si>
  <si>
    <t>LESION AUTOINFLIGIDA INTENCIONALMENTE AL SALTAR DESDE UN LUGAR ELEVADO: LUGAR NO ESPECIFICADO</t>
  </si>
  <si>
    <t>X810</t>
  </si>
  <si>
    <t>LESION AUTOINFLIGIDA INTENCIONALMENTE POR ARROJARSE O COLOCARSE DELANTE DE OBJETO EN MOVIMIENTO: VIVIENDA</t>
  </si>
  <si>
    <t>X811</t>
  </si>
  <si>
    <t>LESION AUTOINFLIGIDA INTENCIONALMENTE POR ARROJARSE O COLOCARSE DELANTE DE OBJETO EN MOVIMIENTO: INSTITUCION RESIDENCIAL</t>
  </si>
  <si>
    <t>X812</t>
  </si>
  <si>
    <t>LESION AUTOINFLIGIDA INTENCIONALMENTE POR ARROJARSE O COLOCARSE DELANTE DE OBJETO EN MOVIMIENTO: ESCUELAS, OTRAS INSTITUCIONES Y AREAS ADMINISTRATIVAS PUBLICAS</t>
  </si>
  <si>
    <t>X813</t>
  </si>
  <si>
    <t>LESION AUTOINFLIGIDA INTENCIONALMENTE POR ARROJARSE O COLOCARSE DELANTE DE OBJETO EN MOVIMIENTO: AREAS DE DEPORTE Y ATLETISMO</t>
  </si>
  <si>
    <t>X814</t>
  </si>
  <si>
    <t>LESION AUTOINFLIGIDA INTENCIONALMENTE POR ARROJARSE O COLOCARSE DELANTE DE OBJETO EN MOVIMIENTO: CALLES Y CARRETERAS</t>
  </si>
  <si>
    <t>X815</t>
  </si>
  <si>
    <t>LESION AUTOINFLIGIDA INTENCIONALMENTE POR ARROJARSE O COLOCARSE DELANTE DE OBJETO EN MOVIMIENTO: COMERCIO Y AREAS DE SERVICIO</t>
  </si>
  <si>
    <t>X816</t>
  </si>
  <si>
    <t>LESION AUTOINFLIGIDA INTENCIONALMENTE POR ARROJARSE O COLOCARSE DELANTE DE OBJETO EN MOVIMIENTO: AREA INDUSTRIAL Y DE LA CONSTRUCCION</t>
  </si>
  <si>
    <t>X817</t>
  </si>
  <si>
    <t>LESION AUTOINFLIGIDA INTENCIONALMENTE POR ARROJARSE O COLOCARSE DELANTE DE OBJETO EN MOVIMIENTO: GRANJA</t>
  </si>
  <si>
    <t>X818</t>
  </si>
  <si>
    <t>LESION AUTOINFLIGIDA INTENCIONALMENTE POR ARROJARSE O COLOCARSE DELANTE DE OBJETO EN MOVIMIENTO: OTRO LUGAR ESPECIFICADO</t>
  </si>
  <si>
    <t>X819</t>
  </si>
  <si>
    <t>LESION AUTOINFLIGIDA INTENCIONALMENTE POR ARROJARSE O COLOCARSE DELANTE DE OBJETO EN MOVIMIENTO: LUGAR NO ESPECIFICADO</t>
  </si>
  <si>
    <t>X820</t>
  </si>
  <si>
    <t>LESION AUTOINFLIGIDA INTENCIONALMENTE POR COLISION DE VEHICULO DE MOTOR: VIVIENDA</t>
  </si>
  <si>
    <t>X821</t>
  </si>
  <si>
    <t>LESION AUTOINFLIGIDA INTENCIONALMENTE POR COLISION DE VEHICULO DE  MOTOR: INSTITUCION RESIDENCIAL</t>
  </si>
  <si>
    <t>X822</t>
  </si>
  <si>
    <t>LESION AUTOINFLIGIDA INTENCIONALMENTE POR COLISION DE VEHICULO DE MOTOR: ESCUELAS, OTRAS INSTITUCIONES Y AREAS ADMINISTRATIVAS PUBLICAS</t>
  </si>
  <si>
    <t>X823</t>
  </si>
  <si>
    <t>LESION AUTOINFLIGIDA INTENCIONALMENTE POR COLISION DE VEHICULO DE MOTOR: AREAS DE DEPORTE Y ATLETISMO</t>
  </si>
  <si>
    <t>X824</t>
  </si>
  <si>
    <t>LESION AUTOINFLIGIDA INTENCIONALMENTE POR COLISION DE VEHICULO DE MOTOR: CALLES Y CARRETERAS</t>
  </si>
  <si>
    <t>X825</t>
  </si>
  <si>
    <t>LESION AUTOINFLIGIDA INTENCIONALMENTE POR COLISION DE VEHICULO DE MOTOR: COMERCIO Y AREAS DE SERVICIO</t>
  </si>
  <si>
    <t>X826</t>
  </si>
  <si>
    <t>LESION AUTOINFLIGIDA INTENCIONALMENTE POR COLISION DE VEHICULO DE MOTOR: AREA INDUSTRIAL Y DE LA CONSTRUCCION</t>
  </si>
  <si>
    <t>X827</t>
  </si>
  <si>
    <t>LESION AUTOINFLIGIDA INTENCIONALMENTE POR COLISION DE VEHICULO DE MOTOR: GRANJA</t>
  </si>
  <si>
    <t>X828</t>
  </si>
  <si>
    <t>LESION AUTOINFLIGIDA INTENCIONALMENTE POR COLISION DE VEHICULO DE MOTOR: OTRO LUGAR ESPECIFICADO</t>
  </si>
  <si>
    <t>X829</t>
  </si>
  <si>
    <t>LESION AUTOINFLIGIDA INTENCIONALMENTE POR COLISION DE VEHICULO DE MOTOR: LUGAR NO ESPECIFICADO</t>
  </si>
  <si>
    <t>X830</t>
  </si>
  <si>
    <t>LESION AUTOINFLIGIDA INTENCIONALMENTE POR OTROS MEDIOS ESPECIFICADOS: VIVIENDA</t>
  </si>
  <si>
    <t>X831</t>
  </si>
  <si>
    <t>LESION AUTOINFLIGIDA INTENCIONALMENTE POR OTROS MEDIOS ESPECIFICADOS: INSTITUCION RESIDENCIAL</t>
  </si>
  <si>
    <t>X832</t>
  </si>
  <si>
    <t>LESION AUTOINFLIGIDA INTENCIONALMENTE POR OTROS MEDIOS ESPECIFICADOS: ESCUELAS, OTRAS INSTITUCIONES Y AREAS ADMINISTRATIVAS PUBLICAS</t>
  </si>
  <si>
    <t>X833</t>
  </si>
  <si>
    <t>LESION AUTOINFLIGIDA INTENCIONALMENTE POR OTROS MEDIOS ESPECIFICADOS: AREAS DE DEPORTE Y ATLETISMO</t>
  </si>
  <si>
    <t>X834</t>
  </si>
  <si>
    <t>LESION AUTOINFLIGIDA INTENCIONALMENTE POR OTROS MEDIOS ESPECIFICADOS: CALLES Y CARRETERAS</t>
  </si>
  <si>
    <t>X835</t>
  </si>
  <si>
    <t>LESION AUTOINFLIGIDA INTENCIONALMENTE POR OTROS MEDIOS ESPECIFICADOS: COMERCIO Y AREAS DE SERVICIO</t>
  </si>
  <si>
    <t>X836</t>
  </si>
  <si>
    <t>LESION AUTOINFLIGIDA INTENCIONALMENTE POR OTROS MEDIOS ESPECIFICADOS: AREA INDUSTRIAL Y DE LA CONSTRUCCION</t>
  </si>
  <si>
    <t>X837</t>
  </si>
  <si>
    <t>LESION AUTOINFLIGIDA INTENCIONALMENTE POR OTROS MEDIOS ESPECIFICADOS: GRANJA</t>
  </si>
  <si>
    <t>X838</t>
  </si>
  <si>
    <t>LESION AUTOINFLIGIDA INTENCIONALMENTE POR OTROS MEDIOS ESPECIFICADOS: OTRO LUGAR ESPECIFICADO</t>
  </si>
  <si>
    <t>X839</t>
  </si>
  <si>
    <t>LESION AUTOINFLIGIDA INTENCIONALMENTE POR OTROS MEDIOS ESPECIFICADOS: LUGAR NO ESPECIFICADO</t>
  </si>
  <si>
    <t>X840</t>
  </si>
  <si>
    <t>LESION AUTOINFLIGIDA INTENCIONALMENTE POR MEDIOS NO ESPECIFICADOS: VIVIENDA</t>
  </si>
  <si>
    <t>X841</t>
  </si>
  <si>
    <t>LESION AUTOINFLIGIDA INTENCIONALMENTE POR MEDIOS NO ESPECIFICADOS: INSTITUCION RESIDENCIAL</t>
  </si>
  <si>
    <t>X842</t>
  </si>
  <si>
    <t>LESION AUTOINFLIGIDA INTENCIONALMENTE POR MEDIOS NO ESPECIFICADOS: ESCUELAS, OTRAS INSTITUCIONES Y AREAS ADMINISTRATIVAS PUBLICAS</t>
  </si>
  <si>
    <t>X843</t>
  </si>
  <si>
    <t>LESION AUTOINFLIGIDA INTENCIONALMENTE POR MEDIOS NO ESPECIFICADOS: AREAS DE DEPORTE Y ATLETISMO</t>
  </si>
  <si>
    <t>X844</t>
  </si>
  <si>
    <t>LESION AUTOINFLIGIDA INTENCIONALMENTE POR MEDIOS NO ESPECIFICADOS: CALLES Y CARRETERAS</t>
  </si>
  <si>
    <t>X845</t>
  </si>
  <si>
    <t>LESION AUTOINFLIGIDA INTENCIONALMENTE POR MEDIOS NO ESPECIFICADOS: COMERCIO Y AREAS DE SERVICIO</t>
  </si>
  <si>
    <t>X846</t>
  </si>
  <si>
    <t>LESION AUTOINFLIGIDA INTENCIONALMENTE POR MEDIOS NO ESPECIFICADOS: AREA INDUSTRIAL Y DE LA CONSTRUCCION</t>
  </si>
  <si>
    <t>X847</t>
  </si>
  <si>
    <t>LESION AUTOINFLIGIDA INTENCIONALMENTE POR MEDIOS NO ESPECIFICADOS: GRANJA</t>
  </si>
  <si>
    <t>X848</t>
  </si>
  <si>
    <t>LESION AUTOINFLIGIDA INTENCIONALMENTE POR MEDIOS NO ESPECIFICADOS: OTRO LUGAR ESPECIFICADO</t>
  </si>
  <si>
    <t>X849</t>
  </si>
  <si>
    <t>LESION AUTOINFLIGIDA INTENCIONALMENTE POR MEDIOS NO ESPECIFICADOS: LUGAR NO ESPECIFICADO</t>
  </si>
  <si>
    <t>X850</t>
  </si>
  <si>
    <t>AGRESION CON DROGAS, MEDICAMENTOS Y SUSTANCIAS BIOLOGICAS: VIVIENDA</t>
  </si>
  <si>
    <t>X851</t>
  </si>
  <si>
    <t>AGRESION CON DROGAS, MEDICAMENTOS Y SUSTANCIAS BIOLOGICAS: INSTITUCION RESIDENCIAL</t>
  </si>
  <si>
    <t>X852</t>
  </si>
  <si>
    <t>AGRESION CON DROGAS, MEDICAMENTOS Y SUSTANCIAS BIOLOGICAS: ESCUELAS, OTRAS INSTITUCIONES Y AREAS ADMINISTRATIVAS PUBLICAS</t>
  </si>
  <si>
    <t>X853</t>
  </si>
  <si>
    <t>AGRESION CON DROGAS, MEDICAMENTOS Y SUSTANCIAS BIOLOGICAS: AREAS DE DEPORTE Y ATLETISMO</t>
  </si>
  <si>
    <t>X854</t>
  </si>
  <si>
    <t>AGRESION CON DROGAS, MEDICAMENTOS Y SUSTANCIAS BIOLOGICAS: CALLES Y CARRETERAS</t>
  </si>
  <si>
    <t>X855</t>
  </si>
  <si>
    <t>AGRESION CON DROGAS, MEDICAMENTOS Y SUSTANCIAS BIOLOGICAS: COMERCIO Y AREAS DE SERVICIO</t>
  </si>
  <si>
    <t>X856</t>
  </si>
  <si>
    <t>AGRESION CON DROGAS, MEDICAMENTOS Y SUSTANCIAS BIOLOGICAS: AREA INDUSTRIAL Y DE LA CONSTRUCCION</t>
  </si>
  <si>
    <t>X857</t>
  </si>
  <si>
    <t>AGRESION CON DROGAS, MEDICAMENTOS Y SUSTANCIAS BIOLOGICAS: GRANJA</t>
  </si>
  <si>
    <t>X858</t>
  </si>
  <si>
    <t>AGRESION CON DROGAS, MEDICAMENTOS Y SUSTANCIAS BIOLOGICAS: OTRO LUGAR ESPECIFICADO</t>
  </si>
  <si>
    <t>X859</t>
  </si>
  <si>
    <t>AGRESION CON DROGAS, MEDICAMENTOS Y SUSTANCIAS BIOLOGICAS: LUGAR NO ESPECIFICADO</t>
  </si>
  <si>
    <t>X860</t>
  </si>
  <si>
    <t>AGRESION CON SUSTANCIA CORROSIVA: VIVIENDA</t>
  </si>
  <si>
    <t>X861</t>
  </si>
  <si>
    <t>AGRESION CON SUSTANCIACORROSIVA: INSTITUCION RESIDENCIAL</t>
  </si>
  <si>
    <t>X862</t>
  </si>
  <si>
    <t>AGRESION CON SUSTANCIA CORROSIVA: ESCUELAS, OTRAS INSTITUCIONES Y AREAS ADMINISTRATIVAS PUBLICAS</t>
  </si>
  <si>
    <t>X863</t>
  </si>
  <si>
    <t>AGRESION CON SUSTANCIACORROSIVA: AREAS DE DEPORTE Y ATLETISMO</t>
  </si>
  <si>
    <t>X864</t>
  </si>
  <si>
    <t>AGRESION CON SUSTANCIA CORROSIVA: CALLES Y CARRETERAS</t>
  </si>
  <si>
    <t>X865</t>
  </si>
  <si>
    <t>AGRESION CON SUSTANCIA CORROSIVA: COMERCIO Y AREAS DE SERVICIO</t>
  </si>
  <si>
    <t>X866</t>
  </si>
  <si>
    <t>AGRESION CON SUSTANCIA CORROSIVA: AREA INDUSTRIAL Y DE LA CONSTRUCCION</t>
  </si>
  <si>
    <t>X867</t>
  </si>
  <si>
    <t>AGRESION CON SUSTANCIA CORROSIVA: GRANJA</t>
  </si>
  <si>
    <t>X868</t>
  </si>
  <si>
    <t>AGRESION CON SUSTANCIACORROSIVA: OTRO LUGAR ESPECIFICADO</t>
  </si>
  <si>
    <t>X869</t>
  </si>
  <si>
    <t>AGRESION CON SUSTANCIA CORROSIVA: LUGAR NO ESPECIFICADO</t>
  </si>
  <si>
    <t>X870</t>
  </si>
  <si>
    <t>AGRESION CON PLAGUICIDAS: VIVIENDA</t>
  </si>
  <si>
    <t>X871</t>
  </si>
  <si>
    <t>AGRESION CON PLAGUICIDAS: INSTITUCION RESIDENCIAL</t>
  </si>
  <si>
    <t>X872</t>
  </si>
  <si>
    <t>AGRESION CON PLAGUICIDAS: ESCUELAS, OTRAS INSTITUCIONES Y AREAS ADMINISTRATIVAS PUBLICAS</t>
  </si>
  <si>
    <t>X873</t>
  </si>
  <si>
    <t>AGRESION CON PLAGUICIDAS: AREAS DE DEPORTE Y ATLETISMO</t>
  </si>
  <si>
    <t>X874</t>
  </si>
  <si>
    <t>AGRESION CON PLAGUICIDAS: CALLES Y CARRETERAS</t>
  </si>
  <si>
    <t>X875</t>
  </si>
  <si>
    <t>AGRESION CON PLAGUICIDAS: COMERCIO Y AREAS DE SERVICIO</t>
  </si>
  <si>
    <t>X876</t>
  </si>
  <si>
    <t>AGRESION CON PLAGUICIDAS: AREA INDUSTRIAL Y DE LA CONSTRUCCION</t>
  </si>
  <si>
    <t>X877</t>
  </si>
  <si>
    <t>AGRESION CON PLAGUICIDAS: GRANJA</t>
  </si>
  <si>
    <t>X878</t>
  </si>
  <si>
    <t>AGRESION CON PLAGUICIDAS: OTRO LUGAR ESPECIFICADO</t>
  </si>
  <si>
    <t>X879</t>
  </si>
  <si>
    <t>AGRESION CON PLAGUICIDAS: LUGAR NO ESPECIFICADO</t>
  </si>
  <si>
    <t>X880</t>
  </si>
  <si>
    <t>AGRESION CON GASES Y VAPORES: VIVIENDA</t>
  </si>
  <si>
    <t>X881</t>
  </si>
  <si>
    <t>AGRESION CON GASES Y VAPORES: INSTITUCION RESIDENCIAL</t>
  </si>
  <si>
    <t>X882</t>
  </si>
  <si>
    <t>AGRESION CON GASES Y VAPORES: ESCUELAS, OTRAS INSTITUCIONES Y AREAS ADMINISTRATIVAS PUBLICAS</t>
  </si>
  <si>
    <t>X883</t>
  </si>
  <si>
    <t>AGRESION CON GASES Y VAPORES: AREAS DE DEPORTE Y ATLETISMO</t>
  </si>
  <si>
    <t>X884</t>
  </si>
  <si>
    <t>AGRESION CON GASES Y VAPORES: CALLES Y CARRETERAS</t>
  </si>
  <si>
    <t>X885</t>
  </si>
  <si>
    <t>AGRESION CON GASES Y VAPORES: COMERCIO Y AREAS DE SERVICIO</t>
  </si>
  <si>
    <t>X886</t>
  </si>
  <si>
    <t>AGRESION CON GASES Y VAPORES: AREA INDUSTRIAL Y DE LA CONSTRUCCION</t>
  </si>
  <si>
    <t>X887</t>
  </si>
  <si>
    <t>AGRESION CON GASES Y VAPORES: GRANJA</t>
  </si>
  <si>
    <t>X888</t>
  </si>
  <si>
    <t>AGRESION CON GASES Y VAPORES: OTRO LUGAR ESPECIFICADO</t>
  </si>
  <si>
    <t>X889</t>
  </si>
  <si>
    <t>AGRESION CON GASES Y VAPORES: LUGAR NO ESPECIFICADO</t>
  </si>
  <si>
    <t>X890</t>
  </si>
  <si>
    <t>AGRESION CON OTROS PRODUCTOS QUIMICOS Y SUSTANCIAS NOCIVAS ESPECIFICADAS: VIVIENDA</t>
  </si>
  <si>
    <t>X891</t>
  </si>
  <si>
    <t>AGRESION CON OTROS PRODUCTOS QUIMICOS Y SUSTANCIAS NOCIVAS ESPECIFICADAS: INSTITUCION RESIDENCIAL</t>
  </si>
  <si>
    <t>X892</t>
  </si>
  <si>
    <t>AGRESION CON OTROS PRODUCTOS QUIMICOS Y SUSTANCIAS NOCIVAS ESPECIFICADAS: ESCUELAS, OTRAS INSTITUCIONES Y AREAS ADMINISTRATIVAS PUBLICAS</t>
  </si>
  <si>
    <t>X893</t>
  </si>
  <si>
    <t>AGRESION CON OTROS PRODUCTOS QUIMICOS Y SUSTANCIAS NOCIVAS ESPECIFICADAS: AREAS DE DEPORTE Y ATLETISMO</t>
  </si>
  <si>
    <t>X894</t>
  </si>
  <si>
    <t>AGRESION CON OTROS PRODUCTOS QUIMICOS Y SUSTANCIAS NOCIVAS ESPECIFICADAS: CALLES Y CARRETERAS</t>
  </si>
  <si>
    <t>X895</t>
  </si>
  <si>
    <t>AGRESION CON OTROS PRODUCTOS QUIMICOS Y SUSTANCIAS NOCIVAS ESPECIFICADAS: COMERCIO Y AREAS DE SERVICIO</t>
  </si>
  <si>
    <t>X896</t>
  </si>
  <si>
    <t>AGRESION CON OTROS PRODUCTOS QUIMICOS Y SUSTANCIAS NOCIVAS ESPECIFICADAS: AREA INDUSTRIAL Y DE LA CONSTRUCCION</t>
  </si>
  <si>
    <t>X897</t>
  </si>
  <si>
    <t>AGRESION CON OTROS PRODUCTOS QUIMICOS Y SUSTANCIAS NOCIVAS ESPECIFICADAS: GRANJA</t>
  </si>
  <si>
    <t>X898</t>
  </si>
  <si>
    <t>AGRESION CON OTROS PRODUCTOS QUIMICOS Y SUSTANCIAS NOCIVAS ESPECIFICADAS: OTRO LUGAR ESPECIFICADO</t>
  </si>
  <si>
    <t>X899</t>
  </si>
  <si>
    <t>AGRESION CON OTROS PRODUCTOS QUIMICOS Y SUSTANCIAS NOCIVAS ESPECIFICADAS: LUGAR NO ESPECIFICADO</t>
  </si>
  <si>
    <t>X900</t>
  </si>
  <si>
    <t>AGRESION CON PRODUCTOS QUIMICOS Y SUSTANCIAS NOCIVAS NO ESPECIFICADAS: VIVIENDA</t>
  </si>
  <si>
    <t>X901</t>
  </si>
  <si>
    <t>AGRESION CON PRODUCTOS QUIMICOS Y SUSTANCIAS NOCIVAS NO ESPECIFICADAS: INSTITUCION RESIDENCIAL</t>
  </si>
  <si>
    <t>X902</t>
  </si>
  <si>
    <t>AGRESION CON PRODUCTOS QUIMICOS Y SUSTANCIAS NOCIVAS NO ESPECIFICADAS: ESCUELAS, OTRAS INSTITUCIONES Y AREAS ADMINISTRATIVAS PUBLICAS</t>
  </si>
  <si>
    <t>X903</t>
  </si>
  <si>
    <t>AGRESION CON PRODUCTOS QUIMICOS Y SUSTANCIAS NOCIVAS NO ESPECIFICADAS: AREAS DE DEPORTE Y ATLETISMO</t>
  </si>
  <si>
    <t>X904</t>
  </si>
  <si>
    <t>AGRESION CON PRODUCTOS QUIMICOS Y SUSTANCIAS NOCIVAS NO ESPECIFICADAS: CALLES Y CARRETERAS</t>
  </si>
  <si>
    <t>X905</t>
  </si>
  <si>
    <t>AGRESION CON PRODUCTOS QUIMICOS Y SUSTANCIAS NOCIVAS NO ESPECIFICADAS: COMERCIO Y AREAS DE SERVICIO</t>
  </si>
  <si>
    <t>X906</t>
  </si>
  <si>
    <t>AGRESION CON PRODUCTOS QUIMICOS Y SUSTANCIAS NOCIVAS NO ESPECIFICADAS: AREA INDUSTRIAL Y DE LA CONSTRUCCION</t>
  </si>
  <si>
    <t>X907</t>
  </si>
  <si>
    <t>AGRESION CON PRODUCTOS QUIMICOS Y SUSTANCIAS NOCIVAS NO ESPECIFICADAS: GRANJA</t>
  </si>
  <si>
    <t>X908</t>
  </si>
  <si>
    <t>AGRESION CON PRODUCTOS QUIMICOS Y SUSTANCIAS NOCIVAS NO ESPECIFICADAS: OTRO LUGAR ESPECIFICADO</t>
  </si>
  <si>
    <t>X909</t>
  </si>
  <si>
    <t>AGRESION CON PRODUCTOS QUIMICOS Y SUSTANCIAS NOCIVAS NO ESPECIFICADAS: LUGAR NO ESPECIFICADO</t>
  </si>
  <si>
    <t>X910</t>
  </si>
  <si>
    <t>AGRESION POR AHORCAMIENTO, ESTRANGULAMIENTO Y SOFOCACION: VIVIENDA</t>
  </si>
  <si>
    <t>X911</t>
  </si>
  <si>
    <t>AGRESION POR AHORCAMIENTO, ESTRANGULAMIENTO Y SOFOCACION: INSTITUCION RESIDENCIAL</t>
  </si>
  <si>
    <t>X912</t>
  </si>
  <si>
    <t>AGRESION POR AHORCAMIENTO, ESTRANGULAMIENTO Y SOFOCACION: ESCUELAS, OTRAS INSTITUCIONES Y AREAS ADMINISTRATIVAS PUBLICAS</t>
  </si>
  <si>
    <t>X913</t>
  </si>
  <si>
    <t>AGRESION POR AHORCAMIENTO, ESTRANGULAMIENTO Y SOFOCACION: AREAS DE DEPORTE Y ATLETISMO</t>
  </si>
  <si>
    <t>X914</t>
  </si>
  <si>
    <t>AGRESION POR AHORCAMIENTO, ESTRANGULAMIENTO Y SOFOCACION: CALLES Y CARRETERAS</t>
  </si>
  <si>
    <t>X915</t>
  </si>
  <si>
    <t>AGRESION POR AHORCAMIENTO, ESTRANGULAMIENTO Y SOFOCACION: COMERCIO Y AREAS DE SERVICIO</t>
  </si>
  <si>
    <t>X916</t>
  </si>
  <si>
    <t>AGRESION POR AHORCAMIENTO, ESTRANGULAMIENTO Y SOFOCACION: AREA INDUSTRIAL Y DE LA CONSTRUCCION</t>
  </si>
  <si>
    <t>X917</t>
  </si>
  <si>
    <t>AGRESION POR AHORCAMIENTO, ESTRANGULAMIENTO Y SOFOCACION: GRANJA</t>
  </si>
  <si>
    <t>X918</t>
  </si>
  <si>
    <t>AGRESION POR AHORCAMIENTO, ESTRANGULAMIENTO Y SOFOCACION: OTRO LUGAR ESPECIFICADO</t>
  </si>
  <si>
    <t>X919</t>
  </si>
  <si>
    <t>AGRESION POR AHORCAMIENTO, ESTRANGULAMIENTO Y SOFOCACION: LUGAR NO ESPECIFICADO</t>
  </si>
  <si>
    <t>X920</t>
  </si>
  <si>
    <t>AGRESION POR AHOGAMIENTO Y SUMERSION: VIVIENDA</t>
  </si>
  <si>
    <t>X921</t>
  </si>
  <si>
    <t>AGRESION POR AHOGAMIENTO Y SUMERSION: INSTITUCION RESIDENCIAL</t>
  </si>
  <si>
    <t>X922</t>
  </si>
  <si>
    <t>AGRESION POR AHOGAMIENTO Y SUMERSION: ESCUELAS, OTRAS INSTITUCIONES Y AREAS ADMINISTRATIVAS PUBLICAS</t>
  </si>
  <si>
    <t>X923</t>
  </si>
  <si>
    <t>AGRESION POR AHOGAMIENTO Y SUMERSION: AREAS DE DEPORTE Y ATLETISMO</t>
  </si>
  <si>
    <t>X924</t>
  </si>
  <si>
    <t>AGRESION POR AHOGAMIENTO Y SUMERSION: CALLES Y CARRETERAS</t>
  </si>
  <si>
    <t>X925</t>
  </si>
  <si>
    <t>AGRESION POR AHOGAMIENTO Y SUMERSION: COMERCIO Y AREAS DE SERVICIO</t>
  </si>
  <si>
    <t>X926</t>
  </si>
  <si>
    <t>AGRESION POR AHOGAMIENTO Y SUMERSION: AREA INDUSTRIAL Y DE LA CONSTRUCCION</t>
  </si>
  <si>
    <t>X927</t>
  </si>
  <si>
    <t>AGRESION POR AHOGAMIENTO Y SUMERSION: GRANJA</t>
  </si>
  <si>
    <t>X928</t>
  </si>
  <si>
    <t>AGRESION POR AHOGAMIENTO Y SUMERSION: OTRO LUGAR ESPECIFICADO</t>
  </si>
  <si>
    <t>X929</t>
  </si>
  <si>
    <t>AGRESION POR AHOGAMIENTO Y SUMERSION: LUGAR NO ESPECIFICADO</t>
  </si>
  <si>
    <t>X930</t>
  </si>
  <si>
    <t>AGRESION CON DISPARO DE ARMA CORTA: VIVIENDA</t>
  </si>
  <si>
    <t>X931</t>
  </si>
  <si>
    <t>AGRESION CON DISPARO DE ARMA CORTA: INSTITUCION RESIDENCIAL</t>
  </si>
  <si>
    <t>X932</t>
  </si>
  <si>
    <t>AGRESION CON DISPARO DE ARMA CORTA: ESCUELAS, OTRAS INSTITUCIONES Y AREAS ADMINISTRATIVAS PUBLICAS</t>
  </si>
  <si>
    <t>X933</t>
  </si>
  <si>
    <t>AGRESION CON DISPARO DE ARMA CORTA: AREAS DE DEPORTE Y ATLETISMO</t>
  </si>
  <si>
    <t>X934</t>
  </si>
  <si>
    <t>AGRESION CON DISPARO DE ARMA CORTA: CALLES Y CARRETERAS</t>
  </si>
  <si>
    <t>X935</t>
  </si>
  <si>
    <t>AGRESION CON DISPARO DE ARMA CORTA: COMERCIO Y AREAS DE SERVICIO</t>
  </si>
  <si>
    <t>X936</t>
  </si>
  <si>
    <t>AGRESION CON DISPARO DE ARMA CORTA: AREA INDUSTRIAL Y DE LA CONSTRUCCION</t>
  </si>
  <si>
    <t>X937</t>
  </si>
  <si>
    <t>AGRESION CON DISPARO DE ARMA CORTA: GRANJA</t>
  </si>
  <si>
    <t>X938</t>
  </si>
  <si>
    <t>AGRESION CON DISPARO DE ARMA CORTA: OTRO LUGAR ESPECIFICADO</t>
  </si>
  <si>
    <t>X939</t>
  </si>
  <si>
    <t>AGRESION CON DISPARO DE ARMA CORTA: LUGAR NO ESPECIFICADO</t>
  </si>
  <si>
    <t>X940</t>
  </si>
  <si>
    <t>AGRESION CON DISPARO DE RIFLE, ESCOPETA Y ARMA LARGA: VIVIENDA</t>
  </si>
  <si>
    <t>X941</t>
  </si>
  <si>
    <t>AGRESION CON DISPARO DE RIFLE, ESCOPETA Y ARMA LARGA: INSTITUCION RESIDENCIAL</t>
  </si>
  <si>
    <t>X942</t>
  </si>
  <si>
    <t>AGRESION CON DISPARO DE RIFLE, ESCOPETA Y ARMA LARGA: ESCUELAS, OTRAS INSTITUCIONES Y AREAS ADMINISTRATIVAS PUBLICAS</t>
  </si>
  <si>
    <t>X943</t>
  </si>
  <si>
    <t>AGRESION CON DISPARO DE RIFLE, ESCOPETA Y ARMA LARGA: AREAS DE DEPORTE Y ATLETISMO</t>
  </si>
  <si>
    <t>X944</t>
  </si>
  <si>
    <t>AGRESION CON DISPARO DE RIFLE, ESCOPETA Y ARMA LARGA: CALLES Y CARRETERAS</t>
  </si>
  <si>
    <t>X945</t>
  </si>
  <si>
    <t>AGRESION CON DISPARO DE RIFLE, ESCOPETA Y ARMA LARGA: COMERCIO Y AREAS DE SERVICIO</t>
  </si>
  <si>
    <t>X946</t>
  </si>
  <si>
    <t>AGRESION CON DISPARO DE RIFLE, ESCOPETA Y ARMA LARGA: AREA INDUSTRIAL Y DE LA CONSTRUCCION</t>
  </si>
  <si>
    <t>X947</t>
  </si>
  <si>
    <t>AGRESION CON DISPARO DE RIFLE, ESCOPETA Y ARMA LARGA: GRANJA</t>
  </si>
  <si>
    <t>X948</t>
  </si>
  <si>
    <t>AGRESION CON DISPARO DE RIFLE, ESCOPETA Y ARMA LARGA: OTRO LUGAR ESPECIFICADO</t>
  </si>
  <si>
    <t>X949</t>
  </si>
  <si>
    <t>AGRESION CON DISPARO DE RIFLE, ESCOPETA Y ARMA LARGA: LUGAR NO ESPECIFICADO</t>
  </si>
  <si>
    <t>X950</t>
  </si>
  <si>
    <t>AGRESION CON DISPARO DE OTRAS ARMAS DE FUEGO, Y LAS NO ESPECIFICADAS: VIVIENDA</t>
  </si>
  <si>
    <t>X951</t>
  </si>
  <si>
    <t>AGRESION CON DISPARO DE OTRAS ARMAS DE FUEGO, Y LAS NO ESPECIFICADAS: INSTITUCION RESIDENCIAL</t>
  </si>
  <si>
    <t>X952</t>
  </si>
  <si>
    <t>AGRESION CON DISPARO DE OTRAS ARMAS DE FUEGO, Y LAS NO ESPECIFICADAS: ESCUELAS, OTRAS INSTITUCIONES Y AREAS ADMINISTRATIVAS PUBLICAS</t>
  </si>
  <si>
    <t>X953</t>
  </si>
  <si>
    <t>AGRESION CON DISPARO DE OTRAS ARMAS DE FUEGO, Y LAS NO ESPECIFICADAS: AREAS DE DEPORTE Y ATLETISMO</t>
  </si>
  <si>
    <t>X954</t>
  </si>
  <si>
    <t>AGRESION CON DISPARO DE OTRAS ARMAS DE FUEGO, Y LAS NO ESPECIFICADAS: CALLES Y CARRETERAS</t>
  </si>
  <si>
    <t>X955</t>
  </si>
  <si>
    <t>AGRESION CON DISPARO DE OTRAS ARMAS DE FUEGO, Y LAS NO ESPECIFICADAS: COMERCIO Y AREAS DE SERVICIO</t>
  </si>
  <si>
    <t>X956</t>
  </si>
  <si>
    <t>AGRESION CON DISPARO DE OTRAS ARMAS DE FUEGO, Y LAS NO ESPECIFICADAS: AREA INDUSTRIAL Y DE LA CONSTRUCCION</t>
  </si>
  <si>
    <t>X957</t>
  </si>
  <si>
    <t>AGRESION CON DISPARO DE OTRAS ARMAS DE FUEGO, Y LAS NO ESPECIFICADAS: GRANJA</t>
  </si>
  <si>
    <t>X958</t>
  </si>
  <si>
    <t>AGRESION CON DISPARO DE OTRAS ARMAS DE FUEGO, Y LAS NO ESPECIFICADAS: OTRO LUGAR ESPECIFICADO</t>
  </si>
  <si>
    <t>X959</t>
  </si>
  <si>
    <t>AGRESION CON DISPARO DE OTRAS ARMAS DE FUEGO, Y LAS NO ESPECIFICADAS: LUGAR NO ESPECIFICADO</t>
  </si>
  <si>
    <t>X960</t>
  </si>
  <si>
    <t>AGRESION CON MATERIAL EXPLOSIVO: VIVIENDA</t>
  </si>
  <si>
    <t>X961</t>
  </si>
  <si>
    <t>AGRESION CON MATERIAL EXPLOSIVO: INSTITUCION RESIDENCIAL</t>
  </si>
  <si>
    <t>X962</t>
  </si>
  <si>
    <t>AGRESION CON MATERIAL EXPLOSIVO: ESCUELAS, OTRAS INSTITUCIONES Y AREAS ADMINISTRATIVAS PUBLICAS</t>
  </si>
  <si>
    <t>X963</t>
  </si>
  <si>
    <t>AGRESION CON MATERIAL EXPLOSIVO: AREAS DE DEPORTE Y ATLETISMO</t>
  </si>
  <si>
    <t>X964</t>
  </si>
  <si>
    <t>AGRESION CON MATERIAL EXPLOSIVO: CALLES Y CARRETERAS</t>
  </si>
  <si>
    <t>X965</t>
  </si>
  <si>
    <t>AGRESION CON MATERIAL EXPLOSIVO: COMERCIO Y AREAS DE SERVICIO</t>
  </si>
  <si>
    <t>X966</t>
  </si>
  <si>
    <t>AGRESION CON MATERIAL EXPLOSIVO: AREA INDUSTRIAL Y DE LA CONSTRUCCION</t>
  </si>
  <si>
    <t>X967</t>
  </si>
  <si>
    <t>AGRESION CON MATERIAL EXPLOSIVO: GRANJA</t>
  </si>
  <si>
    <t>X968</t>
  </si>
  <si>
    <t>AGRESION CON MATERIAL EXPLOSIVO: OTRO LUGAR ESPECIFICADO</t>
  </si>
  <si>
    <t>X969</t>
  </si>
  <si>
    <t>AGRESION CON MATERIAL EXPLOSIVO: LUGAR NO ESPECIFICADO</t>
  </si>
  <si>
    <t>X970</t>
  </si>
  <si>
    <t>AGRESION CON HUMO, FUEGO Y LLAMAS: VIVIENDA</t>
  </si>
  <si>
    <t>X971</t>
  </si>
  <si>
    <t>AGRESION CON HUMO, FUEGO Y LLAMAS: INSTITUCION RESIDENCIAL</t>
  </si>
  <si>
    <t>X972</t>
  </si>
  <si>
    <t>AGRESION CON HUMO, FUEGO Y LLAMAS: ESCUELAS, OTRAS INSTITUCIONES Y AREAS ADMINISTRATIVAS PUBLICAS</t>
  </si>
  <si>
    <t>X973</t>
  </si>
  <si>
    <t>AGRESION CON HUMO, FUEGO Y LLAMAS: AREAS DE DEPORTE Y ATLETISMO</t>
  </si>
  <si>
    <t>X974</t>
  </si>
  <si>
    <t>AGRESION CON HUMO, FUEGO Y LLAMAS: CALLES Y CARRETERAS</t>
  </si>
  <si>
    <t>X975</t>
  </si>
  <si>
    <t>AGRESION CON HUMO, FUEGO Y LLAMAS: COMERCIO Y AREAS DE SERVICIO</t>
  </si>
  <si>
    <t>X976</t>
  </si>
  <si>
    <t>AGRESION CON HUMO, FUEGO Y LLAMAS: AREA INDUSTRIAL Y DE LA CONSTRUCCION</t>
  </si>
  <si>
    <t>X977</t>
  </si>
  <si>
    <t>AGRESION CON HUMO, FUEGO Y LLAMAS: GRANJA</t>
  </si>
  <si>
    <t>X978</t>
  </si>
  <si>
    <t>AGRESION CON HUMO, FUEGO Y LLAMAS: OTRO LUGAR ESPECIFICADO</t>
  </si>
  <si>
    <t>X979</t>
  </si>
  <si>
    <t>AGRESION CON HUMO, FUEGO Y LLAMAS: LUGAR NO ESPECIFICADO</t>
  </si>
  <si>
    <t>X980</t>
  </si>
  <si>
    <t>AGRESION CON VAPOR DE AGUA, VAPORES Y OBJETOS CALIENTES: VIVIENDA</t>
  </si>
  <si>
    <t>X981</t>
  </si>
  <si>
    <t>AGRESION CON VAPOR DE AGUA, VAPORES Y OBJETOS CALIENTES: INSTITUCION RESIDENCIAL</t>
  </si>
  <si>
    <t>X982</t>
  </si>
  <si>
    <t>AGRESION CON VAPOR DE AGUA, VAPORES Y OBJETOS CALIENTES: ESCUELAS, OTRAS INSTITUCIONES Y AREAS ADMINISTRATIVAS PUBLICAS</t>
  </si>
  <si>
    <t>X983</t>
  </si>
  <si>
    <t>AGRESION CON VAPOR DE AGUA, VAPORES Y OBJETOS CALIENTES: AREAS DE DEPORTE Y ATLETISMO</t>
  </si>
  <si>
    <t>X984</t>
  </si>
  <si>
    <t>AGRESION CON VAPOR DE AGUA, VAPORES Y OBJETOS CALIENTES: CALLES Y CARRETERAS</t>
  </si>
  <si>
    <t>X985</t>
  </si>
  <si>
    <t>AGRESION CON VAPOR DE AGUA, VAPORES Y OBJETOS CALIENTES: COMERCIO Y AREAS DE SERVICIO</t>
  </si>
  <si>
    <t>X986</t>
  </si>
  <si>
    <t>AGRESION CON VAPOR DE AGUA, VAPORES Y OBJETOS CALIENTES: AREA INDUSTRIAL Y DE LA CONSTRUCCION</t>
  </si>
  <si>
    <t>X987</t>
  </si>
  <si>
    <t>AGRESION CON VAPOR DE AGUA, VAPORES Y OBJETOS CALIENTES: GRANJA</t>
  </si>
  <si>
    <t>X988</t>
  </si>
  <si>
    <t>AGRESION CON VAPOR DE AGUA, VAPORES Y OBJETOS CALIENTES: OTRO LUGAR ESPECIFICADO</t>
  </si>
  <si>
    <t>X989</t>
  </si>
  <si>
    <t>AGRESION CON VAPOR DE AGUA, VAPORES Y OBJETOS CALIENTES: LUGAR NO ESPECIFICADO</t>
  </si>
  <si>
    <t>X990</t>
  </si>
  <si>
    <t>AGRESION CON OBJETO CORTANTE: VIVIENDA</t>
  </si>
  <si>
    <t>X991</t>
  </si>
  <si>
    <t>AGRESION CON OBJETO CORTANTE: INSTITUCION RESIDENCIAL</t>
  </si>
  <si>
    <t>X992</t>
  </si>
  <si>
    <t>AGRESION CON OBJETO CORTANTE: ESCUELAS, OTRAS INSTITUCIONES Y AREAS ADMINISTRATIVAS PUBLICAS</t>
  </si>
  <si>
    <t>X993</t>
  </si>
  <si>
    <t>AGRESION CON OBJETO CORTANTE: AREAS DE DEPORTE Y ATLETISMO</t>
  </si>
  <si>
    <t>X994</t>
  </si>
  <si>
    <t>AGRESION CON OBJETO CORTANTE: CALLES Y CARRETERAS</t>
  </si>
  <si>
    <t>X995</t>
  </si>
  <si>
    <t>AGRESION CON OBJETO CORTANTE: COMERCIO Y AREAS DE SERVICIO</t>
  </si>
  <si>
    <t>X996</t>
  </si>
  <si>
    <t>AGRESION CON OBJETO CORTANTE: AREA INDUSTRIAL Y DE LA CONSTRUCCION</t>
  </si>
  <si>
    <t>X997</t>
  </si>
  <si>
    <t>AGRESION CON OBJETO CORTANTE: GRANJA</t>
  </si>
  <si>
    <t>X998</t>
  </si>
  <si>
    <t>AGRESION CON OBJETO CORTANTE: OTRO LUGAR ESPECIFICADO</t>
  </si>
  <si>
    <t>X999</t>
  </si>
  <si>
    <t>AGRESION CON OBJETO CORTANTE: LUGAR NO ESPECIFICADO</t>
  </si>
  <si>
    <t>Y000</t>
  </si>
  <si>
    <t>AGRESION CON OBJETO ROMO O SIN FILO: VIVIENDA</t>
  </si>
  <si>
    <t>Y001</t>
  </si>
  <si>
    <t>AGRESION CON OBJETO ROMO O SIN FILO: INSTITUCION RESIDENCIAL</t>
  </si>
  <si>
    <t>Y002</t>
  </si>
  <si>
    <t>AGRESION CON OBJETO ROMO O SIN FILO: ESCUELAS OTRAS INSTITUCIONES Y AREAS ADMINISTRATIVAS</t>
  </si>
  <si>
    <t>Y003</t>
  </si>
  <si>
    <t>AGRESION CON OBJETO ROMO O SIN FILO: AREAS DE DEPORTE Y ATLETISMO</t>
  </si>
  <si>
    <t>Y004</t>
  </si>
  <si>
    <t>AGRESION CON OBJETO ROMO O SIN FILO: CALLES Y CARRETERAS</t>
  </si>
  <si>
    <t>Y005</t>
  </si>
  <si>
    <t>AGRESION CON OBJETO ROMO O SIN FILO: COMERCIO Y AREA DE SERVICIOS</t>
  </si>
  <si>
    <t>Y006</t>
  </si>
  <si>
    <t>AGRESION CON OBJETO ROMO O SIN FILO: AREA INDUSTRIAL Y DE LA CONSTRUCCION</t>
  </si>
  <si>
    <t>Y007</t>
  </si>
  <si>
    <t>AGRESION CON OBJETO ROMO O SIN FILO: GRANJA</t>
  </si>
  <si>
    <t>Y008</t>
  </si>
  <si>
    <t>AGRESION CON OBJETO ROMO O SIN FILO: OTRO LUGAR ESPECIFICADO</t>
  </si>
  <si>
    <t>Y009</t>
  </si>
  <si>
    <t>AGRESION CON OBJETO ROMO O SIN FILO: LUGAR NO ESPECIFICADO</t>
  </si>
  <si>
    <t>Y010</t>
  </si>
  <si>
    <t>AGRESION POR EMPUJON DESDE UN LUGAR ELEVADO: VIVIENDA</t>
  </si>
  <si>
    <t>Y011</t>
  </si>
  <si>
    <t>AGRESION POR EMPUJON DESDE UN LUGAR ELEVADO: INSTITUCION RESIDENCIAL</t>
  </si>
  <si>
    <t>Y012</t>
  </si>
  <si>
    <t>AGRESION POR EMPUJON DESDE UN LUGAR ELEVADO: ESCUELAS OTRAS INSTITUCIONES Y AREAS ADMINISTRATIVAS</t>
  </si>
  <si>
    <t>Y013</t>
  </si>
  <si>
    <t>AGRESION POR EMPUJON DESDE UN LUGAR ELEVADO: AREAS DE DEPORTE Y ATLETISMO</t>
  </si>
  <si>
    <t>Y014</t>
  </si>
  <si>
    <t>AGRESION POR EMPUJON DESDE UN LUGAR ELEVADO: CALLES Y CARRETERAS</t>
  </si>
  <si>
    <t>Y015</t>
  </si>
  <si>
    <t>AGRESION POR EMPUJON DESDE UN LUGAR ELEVADO: COMERCIO Y AREA DE SERVICIOS</t>
  </si>
  <si>
    <t>Y016</t>
  </si>
  <si>
    <t>AGRESION POR EMPUJON DESDE UN LUGAR ELEVADO: AREA INDUSTRIAL Y DE LA CONSTRUCCION</t>
  </si>
  <si>
    <t>Y017</t>
  </si>
  <si>
    <t>AGRESION POR EMPUJON DESDE UN LUGAR ELEVADO: GRANJA</t>
  </si>
  <si>
    <t>Y018</t>
  </si>
  <si>
    <t>AGRESION POR EMPUJON DESDE UN LUGAR ELEVADO: OTRO LUGAR ESPECIFICADO</t>
  </si>
  <si>
    <t>Y019</t>
  </si>
  <si>
    <t>AGRESION POR EMPUJON DESDE UN LUGAR ELEVADO: LUGAR NO ESPECIFICADO</t>
  </si>
  <si>
    <t>Y020</t>
  </si>
  <si>
    <t>AGRESION POR EMPUJAR O COLOCAR A LA VICTIMA DELANTE DE OBJETO EN MOVIMIENTO: VIVIENDA</t>
  </si>
  <si>
    <t>Y021</t>
  </si>
  <si>
    <t>AGRESION POR EMPUJAR O COLOCAR A LA VICTIMA DELANTE DE OBJETO EN MOVIMIENTO: INSTITUCION RESIDENCIAL</t>
  </si>
  <si>
    <t>Y022</t>
  </si>
  <si>
    <t>AGRESION POR EMPUJAR O COLOCAR A LA VICTIMA DELANTE DE OBJETO EN MOVIMIENTO: ESCUELAS OTRAS INSTITUCIONES Y AREAS ADMINISTRATIVAS</t>
  </si>
  <si>
    <t>Y023</t>
  </si>
  <si>
    <t>AGRESION POR EMPUJAR O COLOCAR A LA VICTIMA DELANTE DE OBJETO EN MOVIMIENTO: AREAS DE DEPORTE Y ATLETISMO</t>
  </si>
  <si>
    <t>Y024</t>
  </si>
  <si>
    <t>AGRESION POR EMPUJAR O COLOCAR A LA VICTIMA DELANTE DE OBJETO EN MOVIMIENTO: CALLES Y CARRETERAS</t>
  </si>
  <si>
    <t>Y025</t>
  </si>
  <si>
    <t>AGRESION POR EMPUJAR O COLOCAR A LA VICTIMA DELANTE DE OBJETO EN MOVIMIENTO: COMERCIO Y AREA DE SERVICIOS</t>
  </si>
  <si>
    <t>Y026</t>
  </si>
  <si>
    <t>AGRESION POR EMPUJAR O COLOCAR A LA VICTIMA DELANTE DE OBJETO EN MOVIMIENTO: AREA INDUSTRIAL Y DE LA CONSTRUCCION</t>
  </si>
  <si>
    <t>Y027</t>
  </si>
  <si>
    <t>AGRESION POR EMPUJAR O COLOCAR A LA VICTIMA DELANTE DE OBJETO EN MOVIMIENTO: GRANJA</t>
  </si>
  <si>
    <t>Y028</t>
  </si>
  <si>
    <t>AGRESION POR EMPUJAR O COLOCAR A LA VICTIMA DELANTE DE OBJETO EN MOVIMIENTO: OTRO LUGAR ESPECIFICADO</t>
  </si>
  <si>
    <t>Y029</t>
  </si>
  <si>
    <t>AGRESION POR EMPUJAR O COLOCAR A LA VICTIMA DELANTE DE OBJETO EN MOVIMIENTO: LUGAR NO ESPECIFICADO</t>
  </si>
  <si>
    <t>Y030</t>
  </si>
  <si>
    <t>AGRESION POR COLISION DE VEHICULO DE MOTOR: VIVIENDA</t>
  </si>
  <si>
    <t>Y031</t>
  </si>
  <si>
    <t>AGRESION POR COLISION DE VEHICULO DE MOTOR: INSTITUCION RESIDENCIAL</t>
  </si>
  <si>
    <t>Y032</t>
  </si>
  <si>
    <t>AGRESION POR COLISION DE VEHICULO DE MOTOR: ESCUELAS, OTRAS INSTITUCIONES Y AREAS ADMINISTRATIVAS</t>
  </si>
  <si>
    <t>Y033</t>
  </si>
  <si>
    <t>AGRESION POR COLISION DE VEHICULO DE MOTOR: AREAS DE DEPORTE Y ATLETISMO</t>
  </si>
  <si>
    <t>Y034</t>
  </si>
  <si>
    <t>AGRESION POR COLISION DE VEHICULO DE MOTOR: CALLES Y CARRETERAS</t>
  </si>
  <si>
    <t>Y035</t>
  </si>
  <si>
    <t>AGRESION POR COLISION DE VEHICULO DE MOTOR: COMERCIO Y AREA DE SERVICIOS</t>
  </si>
  <si>
    <t>Y036</t>
  </si>
  <si>
    <t>AGRESION POR COLISION DE VEHICULO DE MOTOR: AREA INDUSTRIAL Y DE LA CONSTRUCCION</t>
  </si>
  <si>
    <t>Y037</t>
  </si>
  <si>
    <t>AGRESION POR COLISION DE VEHICULO DE MOTOR: GRANJA</t>
  </si>
  <si>
    <t>Y038</t>
  </si>
  <si>
    <t>AGRESION POR COLISION DE VEHICULO DE MOTOR: OTRO LUGAR ESPECIFICADO</t>
  </si>
  <si>
    <t>Y039</t>
  </si>
  <si>
    <t>AGRESION POR COLISION DE VEHICULO DE MOTOR: LUGAR NO ESPECIFICADO</t>
  </si>
  <si>
    <t>Y040</t>
  </si>
  <si>
    <t>AGRESION CON FUERZA CORPORAL: VIVIENDA</t>
  </si>
  <si>
    <t>Y041</t>
  </si>
  <si>
    <t>AGRESION CON FUERZA CORPORAL: INSTITUCION RESIDENCIAL</t>
  </si>
  <si>
    <t>Y042</t>
  </si>
  <si>
    <t>AGRESION CON FUERZA CORPORAL: ESCUELAS, OTRAS INSTITUCIONES Y AREAS ADMINISTRATIVAS</t>
  </si>
  <si>
    <t>Y043</t>
  </si>
  <si>
    <t>AGRESION CON FUERZA CORPORAL: AREAS DE DEPORTE Y ATLETISMO</t>
  </si>
  <si>
    <t>Y044</t>
  </si>
  <si>
    <t>AGRESION CON FUERZA CORPORAL: CALLES Y CARRETERAS</t>
  </si>
  <si>
    <t>Y045</t>
  </si>
  <si>
    <t>AGRESION CON FUERZA CORPORAL: COMERCIO Y AREA DE SERVICIOS</t>
  </si>
  <si>
    <t>Y046</t>
  </si>
  <si>
    <t>AGRESION CON FUERZA CORPORAL: AREA INDUSTRIAL Y DE LA CONSTRUCCION</t>
  </si>
  <si>
    <t>Y047</t>
  </si>
  <si>
    <t>AGRESION CON FUERZA CORPORAL: GRANJA</t>
  </si>
  <si>
    <t>Y048</t>
  </si>
  <si>
    <t>AGRESION CON FUERZA CORPORAL: OTRO LUGAR ESPECIFICADO</t>
  </si>
  <si>
    <t>Y049</t>
  </si>
  <si>
    <t>AGRESION CON FUERZA CORPORAL: LUGAR NO ESPECIFICADO</t>
  </si>
  <si>
    <t>Y050</t>
  </si>
  <si>
    <t>AGRESION SEXUAL CON FUERZA CORPORAL: VIVIENDA</t>
  </si>
  <si>
    <t>Y051</t>
  </si>
  <si>
    <t>AGRESION SEXUAL CON FUERZA CORPORAL: INSTITUCION RESIDENCIAL</t>
  </si>
  <si>
    <t>Y052</t>
  </si>
  <si>
    <t>AGRESION SEXUAL CON FUERZA CORPORAL: ESCUELAS, OTRAS INSTITUCIONES Y AREAS ADMINISTRATIVAS</t>
  </si>
  <si>
    <t>Y053</t>
  </si>
  <si>
    <t>AGRESION SEXUAL CON FUERZA CORPORAL: AREAS DE DEPORTE Y ATLETISMO</t>
  </si>
  <si>
    <t>Y054</t>
  </si>
  <si>
    <t>AGRESION SEXUAL CON FUERZA CORPORAL: CALLES Y CARRETERAS</t>
  </si>
  <si>
    <t>Y055</t>
  </si>
  <si>
    <t>AGRESION SEXUAL CON FUERZA CORPORAL: COMERCIO Y AREA DE SERVICIOS</t>
  </si>
  <si>
    <t>Y056</t>
  </si>
  <si>
    <t>AGRESION SEXUAL CON FUERZA CORPORAL: AREA INDUSTRIAL Y DE LA CONSTRUCCION</t>
  </si>
  <si>
    <t>Y057</t>
  </si>
  <si>
    <t>AGRESION SEXUAL CON FUERZA CORPORAL: GRANJA</t>
  </si>
  <si>
    <t>Y058</t>
  </si>
  <si>
    <t>AGRESION SEXUAL CON FUERZA CORPORAL: OTRO LUGAR ESPECIFICADO</t>
  </si>
  <si>
    <t>Y059</t>
  </si>
  <si>
    <t>AGRESION SEXUAL CON FUERZA CORPORAL: LUGAR NO ESPECIFICADO</t>
  </si>
  <si>
    <t>Y060</t>
  </si>
  <si>
    <t>NEGLICENCIA Y ABANDONO: POR ESPOSO O PAREJA</t>
  </si>
  <si>
    <t>Y061</t>
  </si>
  <si>
    <t>NEGLICENCIA Y ABANDONO: POR PADRE O MADRE</t>
  </si>
  <si>
    <t>Y062</t>
  </si>
  <si>
    <t>NEGLICENCIA Y ABANDONO: POR CONOCIDO O AMIGO</t>
  </si>
  <si>
    <t>Y068</t>
  </si>
  <si>
    <t>NEGLICENCIA Y ABANDONO: POR OTRA PERSONA ESPECIFICADA</t>
  </si>
  <si>
    <t>Y069</t>
  </si>
  <si>
    <t>NEGLICENCIA Y ABANDONO: POR PERSONA NO ESPECIFICADA</t>
  </si>
  <si>
    <t>Y070</t>
  </si>
  <si>
    <t>OTROS SINDROMES DE MALTRATO: POR ESPOSO O PAREJA</t>
  </si>
  <si>
    <t>Y071</t>
  </si>
  <si>
    <t>OTROS SINDROMES DE MALTRATO: POR PADRE O MADRE</t>
  </si>
  <si>
    <t>Y072</t>
  </si>
  <si>
    <t>OTROS SINDROMES DE MALTRATO: POR CONOCIDO O AMIGO</t>
  </si>
  <si>
    <t>Y073</t>
  </si>
  <si>
    <t>OTROS SINDROMES DE MALTRATO: POR AUTORIDADES OFICIALES</t>
  </si>
  <si>
    <t>Y078</t>
  </si>
  <si>
    <t>OTROS SINDROMES DE MALTRATO: POR OTRA PERSONA ESPECIFICADA</t>
  </si>
  <si>
    <t>Y079</t>
  </si>
  <si>
    <t>OTROS SINDROMES DE MALTRATO: POR PERSONA NO ESPECIFICADA</t>
  </si>
  <si>
    <t>Y080</t>
  </si>
  <si>
    <t>AGRESION POR OTROS MEDIOS ESPECIFICADOS: VIVIENDA</t>
  </si>
  <si>
    <t>Y081</t>
  </si>
  <si>
    <t>AGRESION POR OTROS MEDIOS ESPECIFICADOS: INSTITUCION RESIDENCIAL</t>
  </si>
  <si>
    <t>Y082</t>
  </si>
  <si>
    <t>AGRESION POR OTROS MEDIOS ESPECIFICADOS: ESCUELAS, OTRAS INSTITUCIONES Y AREAS ADMINISTRATIVAS</t>
  </si>
  <si>
    <t>Y083</t>
  </si>
  <si>
    <t>AGRESION POR OTROS MEDIOS ESPECIFICADOS: AREAS DE DEPORTE Y ATLETISMO</t>
  </si>
  <si>
    <t>Y084</t>
  </si>
  <si>
    <t>AGRESION POR OTROS MEDIOS ESPECIFICADOS: CALLES Y CARRETERAS</t>
  </si>
  <si>
    <t>Y085</t>
  </si>
  <si>
    <t>AGRESION POR OTROS MEDIOS ESPECIFICADOS: COMERCIO Y AREA DE SERVICIOS</t>
  </si>
  <si>
    <t>Y086</t>
  </si>
  <si>
    <t>AGRESION POR OTROS MEDIOS ESPECIFICADOS: AREA INDUSTRIAL Y DE LA CONSTRUCCION</t>
  </si>
  <si>
    <t>Y087</t>
  </si>
  <si>
    <t>AGRESION POR OTROS MEDIOS ESPECIFICADOS: GRANJA</t>
  </si>
  <si>
    <t>Y088</t>
  </si>
  <si>
    <t>AGRESION POR OTROS MEDIOS ESPECIFICADOS: OTRO LUGAR ESPECIFICADO</t>
  </si>
  <si>
    <t>Y089</t>
  </si>
  <si>
    <t>AGRESION POR OTROS MEDIOS ESPECIFICADOS: LUGAR NO ESPECIFICADO</t>
  </si>
  <si>
    <t>Y090</t>
  </si>
  <si>
    <t>AGRESION POR MEDIOS NO ESPECIFICADOS: VIVIENDA</t>
  </si>
  <si>
    <t>Y091</t>
  </si>
  <si>
    <t>AGRESION POR MEDIOS NO ESPECIFICADOS: INSTITUCION RESIDENCIAL</t>
  </si>
  <si>
    <t>Y092</t>
  </si>
  <si>
    <t>AGRESION POR MEDIOS NO ESPECIFICADOS: ESCUELAS OTRAS INSTITUCIONES Y AREAS ADMINISTRATIVAS</t>
  </si>
  <si>
    <t>Y093</t>
  </si>
  <si>
    <t>AGRESION POR MEDIOS NO ESPECIFICADOS: AREAS DE DEPORTE Y ATLETISMO</t>
  </si>
  <si>
    <t>Y094</t>
  </si>
  <si>
    <t>AGRESION POR MEDIOS NO ESPECIFICADOS: CALLES Y CARRETERAS</t>
  </si>
  <si>
    <t>Y095</t>
  </si>
  <si>
    <t>AGRESION POR MEDIOS NO ESPECIFICADOS: COMERCIO Y AREA DE SERVICIOS</t>
  </si>
  <si>
    <t>Y096</t>
  </si>
  <si>
    <t>AGRESION POR MEDIOS NO ESPECIFICADOS: AREA INDUSTRIAL Y DE LA CONSTRUCCION</t>
  </si>
  <si>
    <t>Y097</t>
  </si>
  <si>
    <t>AGRESION POR MEDIOS NO ESPECIFICADOS: GRANJA</t>
  </si>
  <si>
    <t>Y098</t>
  </si>
  <si>
    <t>AGRESION POR MEDIOS NO ESPECIFICADOS: OTRO LUGAR ESPECIFICADO</t>
  </si>
  <si>
    <t>Y099</t>
  </si>
  <si>
    <t>AGRESION POR MEDIOS NO ESPECIFICADOS: LUGAR NO ESPECIFICADO</t>
  </si>
  <si>
    <t>Y100</t>
  </si>
  <si>
    <t>ENVENENAMIENTO POR, Y EXPOSICION A ANALGESICOS NO NARCOTICOS, ANTIPIRETICOS Y ANTIRREUMATICOS, DE INTENCION NO DETERMINADA: VIVIENDA</t>
  </si>
  <si>
    <t>Y101</t>
  </si>
  <si>
    <t>ENVENENAMIENTO POR, Y EXPOSICION A ANALGESICOS NO NARCOTICOS, ANTIPIRETICOS Y ANTIRREUMATICOS, DE INTENCION NO DETERMINADA: INSTITUCION RESIDENCIAL</t>
  </si>
  <si>
    <t>Y102</t>
  </si>
  <si>
    <t>ENVENENAMIENTO POR, Y EXPOSICION A ANALGESICOS NO NARCOTICOS, ANTIPIRETICOS Y ANTIRREUMATICOS, DE INTENCION NO DETERMINADA: ESCUELAS OTRAS INSTITUCIONES Y AREAS ADMINISTRATIVAS</t>
  </si>
  <si>
    <t>Y103</t>
  </si>
  <si>
    <t>ENVENENAMIENTO POR, Y EXPOSICION A ANALGESICOS NO NARCOTICOS, ANTIPIRETICOS Y ANTIRREUMATICOS, DE INTENCION NO DETERMINADA: AREAS DE DEPORTE Y ATLETISMO</t>
  </si>
  <si>
    <t>Y104</t>
  </si>
  <si>
    <t>ENVENENAMIENTO POR, Y EXPOSICION A ANALGESICOS NO NARCOTICOS, ANTIPIRETICOS Y ANTIRREUMATICOS, DE INTENCION NO DETERMINADA: CALLES Y CARRETERAS</t>
  </si>
  <si>
    <t>Y105</t>
  </si>
  <si>
    <t>ENVENENAMIENTO POR, Y EXPOSICION A ANALGESICOS NO NARCOTICOS, ANTIPIRETICOS Y ANTIRREUMATICOS, DE INTENCION NO DETERMINADA: COMERCIO Y AREA DE SERVICIOS</t>
  </si>
  <si>
    <t>Y106</t>
  </si>
  <si>
    <t>ENVENENAMIENTO POR, Y EXPOSICION A ANALGESICOS NO NARCOTICOS, ANTIPIRETICOS Y ANTIRREUMATICOS, DE INTENCION NO DETERMINADA: AREA INDUSTRIAL Y DE LA CONSTRUCCION</t>
  </si>
  <si>
    <t>Y107</t>
  </si>
  <si>
    <t>ENVENENAMIENTO POR, Y EXPOSICION A ANALGESICOS NO NARCOTICOS, ANTIPIRETICOS Y ANTIRREUMATICOS, DE INTENCION NO DETERMINADA: GRANJA</t>
  </si>
  <si>
    <t>Y108</t>
  </si>
  <si>
    <t>ENVENENAMIENTO POR, Y EXPOSICION A ANALGESICOS NO NARCOTICOS, ANTIPIRETICOS Y ANTIRREUMATICOS, DE INTENCION NO DETERMINADA: OTRO LUGAR ESPECIFICADO</t>
  </si>
  <si>
    <t>Y109</t>
  </si>
  <si>
    <t>ENVENENAMIENTO POR, Y EXPOSICION A ANALGESICOS NO NARCOTICOS, ANTIPIRETICOS Y ANTIRREUMATICOS, DE INTENCION NO DETERMINADA: LUGAR NO ESPECIFICADO</t>
  </si>
  <si>
    <t>Y110</t>
  </si>
  <si>
    <t>ENVENENAMIENTO POR, Y EXPOSICION A DROGAS ANTIEPILEPTICAS, SEDANTES, HIPNOTICAS, ANTIPARKINSONIANAS Y PSICOTROPICAS, NO CLASIFICADAS EN OTRA PARTE, DE INTENCION NO DETERMINADA: VIVIENDA</t>
  </si>
  <si>
    <t>Y111</t>
  </si>
  <si>
    <t>ENVENENAMIENTO POR, Y EXPOSICION A DROGAS ANTIEPILEPTICAS, SEDANTES, HIPNOTICAS, ANTIPARKINSONIANAS Y PSICOTROPICAS, NO CLASIFICADAS EN OTRA PARTE, DE INTENCION NO DETERMINADA: INSTITUCION RESIDENCIAL</t>
  </si>
  <si>
    <t>Y112</t>
  </si>
  <si>
    <t>ENVENENAMIENTO POR, Y EXPOSICION A DROGAS ANTIEPILEPTICAS, SEDANTES, HIPNOTICAS, ANTIPARKINSONIANAS Y PSICOTROPICAS, NO CLASIFICADAS EN OTRA PARTE, DE INTENCION NO DETERMINADA: ESCUELAS OTRAS INSTITUCIONES Y AREAS ADMINISTRATIVAS</t>
  </si>
  <si>
    <t>Y113</t>
  </si>
  <si>
    <t>ENVENENAMIENTO POR, Y EXPOSICION A DROGAS ANTIEPILEPTICAS, SEDANTES, HIPNOTICAS, ANTIPARKINSONIANAS Y PSICOTROPICAS, NO CLASIFICADAS EN OTRA PARTE, DE INTENCION NO DETERMINADA: AREAS DE DEPORTE Y ATLETISMO</t>
  </si>
  <si>
    <t>Y114</t>
  </si>
  <si>
    <t>ENVENENAMIENTO POR, Y EXPOSICION A DROGAS ANTIEPILEPTICAS, SEDANTES, HIPNOTICAS, ANTIPARKINSONIANAS Y PSICOTROPICAS, NO CLASIFICADAS EN OTRA PARTE, DE INTENCION NO DETERMINADA: CALLES Y CARRETERAS</t>
  </si>
  <si>
    <t>Y115</t>
  </si>
  <si>
    <t>ENVENENAMIENTO POR, Y EXPOSICION A DROGAS ANTIEPILEPTICAS, SEDANTES, HIPNOTICAS, ANTIPARKINSONIANAS Y PSICOTROPICAS, NO CLASIFICADAS EN OTRA PARTE, DE INTENCION NO DETERMINADA: COMERCIO Y AREA DE SERVICIOS</t>
  </si>
  <si>
    <t>Y116</t>
  </si>
  <si>
    <t>ENVENENAMIENTO POR, Y EXPOSICION A DROGAS ANTIEPILEPTICAS, SEDANTES, HIPNOTICAS, ANTIPARKINSONIANAS Y PSICOTROPICAS, NO CLASIFICADAS EN OTRA PARTE, DE INTENCION NO DETERMINADA: AREA INDUSTRIAL Y DE LA CONSTRUCCION</t>
  </si>
  <si>
    <t>Y117</t>
  </si>
  <si>
    <t>ENVENENAMIENTO POR, Y EXPOSICION A DROGAS ANTIEPILEPTICAS, SEDANTES, HIPNOTICAS, ANTIPARKINSONIANAS Y PSICOTROPICAS, NO CLASIFICADAS EN OTRA PARTE, DE INTENCION NO DETERMINADA: GRANJA</t>
  </si>
  <si>
    <t>Y118</t>
  </si>
  <si>
    <t>ENVENENAMIENTO POR, Y EXPOSICION A DROGAS ANTIEPILEPTICAS, SEDANTES, HIPNOTICAS, ANTIPARKINSONIANAS Y PSICOTROPICAS, NO CLASIFICADAS EN OTRA PARTE, DE INTENCION NO DETERMINADA: OTRO LUGAR ESPECIFICADO</t>
  </si>
  <si>
    <t>Y119</t>
  </si>
  <si>
    <t>ENVENENAMIENTO POR, Y EXPOSICION A DROGAS ANTIEPILEPTICAS, SEDANTES, HIPNOTICAS, ANTIPARKINSONIANAS Y PSICOTROPICAS, NO CLASIFICADAS EN OTRA PARTE, DE INTENCION NO DETERMINADA: LUGAR NO ESPECIFICADO</t>
  </si>
  <si>
    <t>Y120</t>
  </si>
  <si>
    <t>ENVENENAMIENTO POR, Y EXPOSICION A NARCOTICOS Y PSICODISLEPTICOS [ALUCINOGENOS], NO CLASIFICADAS EN OTRA PARTE, DE INTENCION NO DETERMINADA: VIVIENDA</t>
  </si>
  <si>
    <t>Y121</t>
  </si>
  <si>
    <t>ENVENENAMIENTO POR, Y EXPOSICION A NARCOTICOS Y PSICODISLEPTICOS [ALUCINOGENOS], NO CLASIFICADAS EN OTRA PARTE, DE INTENCION NO DETERMINADA: INSTITUCION RESIDENCIAL</t>
  </si>
  <si>
    <t>Y122</t>
  </si>
  <si>
    <t>ENVENENAMIENTO POR, Y EXPOSICION A NARCOTICOS Y PSICODISLEPTICOS [ALUCINOGENOS], NO CLASIFICADAS EN OTRA PARTE, DE INTENCION NO DETERMINADA: ESCUELAS OTRAS INSTITUCIONES Y AREAS ADMINISTRATIVAS</t>
  </si>
  <si>
    <t>Y123</t>
  </si>
  <si>
    <t>ENVENENAMIENTO POR, Y EXPOSICION A NARCOTICOS Y PSICODISLEPTICOS [ALUCINOGENOS], NO CLASIFICADAS EN OTRA PARTE, DE INTENCION NO DETERMINADA: AREAS DE DEPORTE Y ATLETISMO</t>
  </si>
  <si>
    <t>Y124</t>
  </si>
  <si>
    <t>ENVENENAMIENTO POR, Y EXPOSICION A NARCOTICOS Y PSICODISLEPTICOS [ALUCINOGENOS], NO CLASIFICADAS EN OTRA PARTE, DE INTENCION NO DETERMINADA: CALLES Y CARRETERAS</t>
  </si>
  <si>
    <t>Y125</t>
  </si>
  <si>
    <t>ENVENENAMIENTO POR, Y EXPOSICION A NARCOTICOS Y PSICODISLEPTICOS [ALUCINOGENOS], NO CLASIFICADAS EN OTRA PARTE, DE INTENCION NO DETERMINADA: COMERCIO Y AREA DE SERVICIOS</t>
  </si>
  <si>
    <t>Y126</t>
  </si>
  <si>
    <t>ENVENENAMIENTO POR, Y EXPOSICION A NARCOTICOS Y PSICODISLEPTICOS [ALUCINOGENOS], NO CLASIFICADAS EN OTRA PARTE, DE INTENCION NO DETERMINADA: AREA INDUSTRIAL Y DE LA CONSTRUCCION</t>
  </si>
  <si>
    <t>Y127</t>
  </si>
  <si>
    <t>ENVENENAMIENTO POR, Y EXPOSICION A NARCOTICOS Y PSICODISLEPTICOS [ALUCINOGENOS], NO CLASIFICADAS EN OTRA PARTE, DE INTENCION NO DETERMINADA: GRANJA</t>
  </si>
  <si>
    <t>Y128</t>
  </si>
  <si>
    <t>ENVENENAMIENTO POR, Y EXPOSICION A NARCOTICOS Y PSICODISLEPTICOS [ALUCINOGENOS], NO CLASIFICADAS EN OTRA PARTE, DE INTENCION NO DETERMINADA: OTRO LUGAR ESPECIFICADO</t>
  </si>
  <si>
    <t>Y129</t>
  </si>
  <si>
    <t>ENVENENAMIENTO POR, Y EXPOSICION A NARCOTICOS Y PSICODISLEPTICOS [ALUCINOGENOS], NO CLASIFICADAS EN OTRA PARTE, DE INTENCION NO DETERMINADA: LUGAR NO ESPECIFICADO</t>
  </si>
  <si>
    <t>Y130</t>
  </si>
  <si>
    <t>ENVENENAMIENTO POR, Y EXPOSICION A OTRAS DROGAS QUE ACTUAN SOBRE EL SISTEMA NERVIOSO AUTONOMO, DE INTENCION NO DETERMINADA: VIVIENDA</t>
  </si>
  <si>
    <t>Y131</t>
  </si>
  <si>
    <t>ENVENENAMIENTO POR, Y EXPOSICION A OTRAS DROGAS QUE ACTUAN SOBRE EL SISTEMA NERVIOSO AUTONOMO, DE INTENCION NO DETERMINADA: INSTITUCION RESIDENCIAL</t>
  </si>
  <si>
    <t>Y132</t>
  </si>
  <si>
    <t>ENVENENAMIENTO POR, Y EXPOSICION A OTRAS DROGAS QUE ACTUAN SOBRE EL SISTEMA NERVIOSO AUTONOMO, DE INTENCION NO DETERMINADA: ESCUELAS OTRAS INSTITUCIONES Y AREAS ADMINISTRATIVAS</t>
  </si>
  <si>
    <t>Y133</t>
  </si>
  <si>
    <t>ENVENENAMIENTO POR, Y EXPOSICION A OTRAS DROGAS QUE ACTUAN SOBRE EL SISTEMA NERVIOSO AUTONOMO, DE INTENCION NO DETERMINADA: AREAS DE DEPORTE Y ATLETISMO</t>
  </si>
  <si>
    <t>Y134</t>
  </si>
  <si>
    <t>ENVENENAMIENTO POR, Y EXPOSICION A OTRAS DROGAS QUE ACTUAN SOBRE EL SISTEMA NERVIOSO AUTONOMO, DE INTENCION NO DETERMINADA: CALLES Y CARRETERAS</t>
  </si>
  <si>
    <t>Y135</t>
  </si>
  <si>
    <t>ENVENENAMIENTO POR, Y EXPOSICION A OTRAS DROGAS QUE ACTUAN SOBRE EL SISTEMA NERVIOSO AUTONOMO, DE INTENCION NO DETERMINADA: COMERCIO Y AREA DE SERVICIOS</t>
  </si>
  <si>
    <t>Y136</t>
  </si>
  <si>
    <t>ENVENENAMIENTO POR, Y EXPOSICION A OTRAS DROGAS QUE ACTUAN SOBRE EL SISTEMA NERVIOSO AUTONOMO, DE INTENCION NO DETERMINADA: AREA INDUSTRIAL Y DE LA CONSTRUCCION</t>
  </si>
  <si>
    <t>Y137</t>
  </si>
  <si>
    <t>ENVENENAMIENTO POR, Y EXPOSICION A OTRAS DROGAS QUE ACTUAN SOBRE EL SISTEMA NERVIOSO AUTONOMO, DE INTENCION NO DETERMINADA: GRANJA</t>
  </si>
  <si>
    <t>Y138</t>
  </si>
  <si>
    <t>ENVENENAMIENTO POR, Y EXPOSICION A OTRAS DROGAS QUE ACTUAN SOBRE EL SISTEMA NERVIOSO AUTONOMO, DE INTENCION NO DETERMINADA: OTRO LUGAR ESPECIFICADO</t>
  </si>
  <si>
    <t>Y139</t>
  </si>
  <si>
    <t>ENVENENAMIENTO POR, Y EXPOSICION A OTRAS DROGAS QUE ACTUAN SOBRE EL SISTEMA NERVIOSO AUTONOMO, DE INTENCION NO DETERMINADA: LUGAR NO ESPECIFICADO</t>
  </si>
  <si>
    <t>Y140</t>
  </si>
  <si>
    <t>ENVENENAMIENTO POR, Y EXPOSICION A OTRAS DROGAS, MEDICAMENTOS Y SUSTANCIAS BIOLOGICAS, Y LAS NO ESPECIFICADAS, DE INTENCION NO DETERMINADA: VIVIENDA</t>
  </si>
  <si>
    <t>Y141</t>
  </si>
  <si>
    <t>ENVENENAMIENTO POR, Y EXPOSICION A OTRAS DROGAS, MEDICAMENTOS Y SUSTANCIAS BIOLOGICAS, Y LAS NO ESPECIFICADAS, DE INTENCION NO DETERMINADA: INSTITUCION RESIDENCIAL</t>
  </si>
  <si>
    <t>Y142</t>
  </si>
  <si>
    <t>ENVENENAMIENTO POR, Y EXPOSICION A OTRAS DROGAS, MEDICAMENTOS Y SUSTANCIAS BIOLOGICAS, Y LAS NO ESPECIFICADAS, DE INTENCION NO DETERMINADA: ESCUELAS OTRAS INSTITUCIONES Y AREAS ADMINISTRATIVAS</t>
  </si>
  <si>
    <t>Y143</t>
  </si>
  <si>
    <t>ENVENENAMIENTO POR, Y EXPOSICION A OTRAS DROGAS, MEDICAMENTOS Y SUSTANCIAS BIOLOGICAS, Y LAS NO ESPECIFICADAS, DE INTENCION NO DETERMINADA: AREAS DE DEPORTE Y ATLETISMO</t>
  </si>
  <si>
    <t>Y144</t>
  </si>
  <si>
    <t>ENVENENAMIENTO POR, Y EXPOSICION A OTRAS DROGAS, MEDICAMENTOS Y SUSTANCIAS BIOLOGICAS, Y LAS NO ESPECIFICADAS, DE INTENCION NO DETERMINADA: CALLES Y CARRETERAS</t>
  </si>
  <si>
    <t>Y145</t>
  </si>
  <si>
    <t>ENVENENAMIENTO POR, Y EXPOSICION A OTRAS DROGAS, MEDICAMENTOS Y SUSTANCIAS BIOLOGICAS, Y LAS NO ESPECIFICADAS, DE INTENCION NO DETERMINADA: COMERCIO Y AREA DE SERVICIOS</t>
  </si>
  <si>
    <t>Y146</t>
  </si>
  <si>
    <t>ENVENENAMIENTO POR, Y EXPOSICION A OTRAS DROGAS, MEDICAMENTOS Y SUSTANCIAS BIOLOGICAS, Y LAS NO ESPECIFICADAS, DE INTENCION NO DETERMINADA: AREA INDUSTRIAL Y DE LA CONSTRUCCION</t>
  </si>
  <si>
    <t>Y147</t>
  </si>
  <si>
    <t>ENVENENAMIENTO POR, Y EXPOSICION A OTRAS DROGAS, MEDICAMENTOS Y SUSTANCIAS BIOLOGICAS, Y LAS NO ESPECIFICADAS, DE INTENCION NO DETERMINADA: GRANJA</t>
  </si>
  <si>
    <t>Y148</t>
  </si>
  <si>
    <t>ENVENENAMIENTO POR, Y EXPOSICION A OTRAS DROGAS, MEDICAMENTOS Y SUSTANCIAS BIOLOGICAS, Y LAS NO ESPECIFICADAS, DE INTENCION NO DETERMINADA: OTRO LUGAR ESPECIFICADO</t>
  </si>
  <si>
    <t>Y149</t>
  </si>
  <si>
    <t>ENVENENAMIENTO POR, Y EXPOSICION A OTRAS DROGAS, MEDICAMENTOS Y SUSTANCIAS BIOLOGICAS, Y LAS NO ESPECIFICADAS, DE INTENCION NO DETERMINADA: LUGAR NO ESPECIFICADO</t>
  </si>
  <si>
    <t>Y150</t>
  </si>
  <si>
    <t>ENVENENAMIENTO POR, Y EXPOSICION AL ALCOHOL , DE INTENCION NO DETERMINADA: VIVIENDA</t>
  </si>
  <si>
    <t>Y151</t>
  </si>
  <si>
    <t>ENVENENAMIENTO POR, Y EXPOSICION AL ALCOHOL , DE INTENCION NO DETERMINADA: INSTITUCION RESIDENCIAL</t>
  </si>
  <si>
    <t>Y152</t>
  </si>
  <si>
    <t>ENVENENAMIENTO POR, Y EXPOSICION AL ALCOHOL , DE INTENCION NO DETERMINADA: ESCUELAS OTRAS INSTITUCIONES Y AREAS ADMINISTRATIVAS</t>
  </si>
  <si>
    <t>Y153</t>
  </si>
  <si>
    <t>ENVENENAMIENTO POR, Y EXPOSICION AL ALCOHOL , DE INTENCION NO DETERMINADA: AREAS DE DEPORTE Y ATLETISMO</t>
  </si>
  <si>
    <t>Y154</t>
  </si>
  <si>
    <t>ENVENENAMIENTO POR, Y EXPOSICION AL ALCOHOL , DE INTENCION NO DETERMINADA: CALLES Y CARRETERAS</t>
  </si>
  <si>
    <t>Y155</t>
  </si>
  <si>
    <t>ENVENENAMIENTO POR, Y EXPOSICION AL ALCOHOL , DE INTENCION NO DETERMINADA: COMERCIO Y AREA DE SERVICIOS</t>
  </si>
  <si>
    <t>Y156</t>
  </si>
  <si>
    <t>ENVENENAMIENTO POR, Y EXPOSICION AL ALCOHOL , DE INTENCION NO DETERMINADA: AREA INDUSTRIAL Y DE LA CONSTRUCCION</t>
  </si>
  <si>
    <t>Y157</t>
  </si>
  <si>
    <t>ENVENENAMIENTO POR, Y EXPOSICION AL ALCOHOL , DE INTENCION NO DETERMINADA: GRANJA</t>
  </si>
  <si>
    <t>Y158</t>
  </si>
  <si>
    <t>ENVENENAMIENTO POR, Y EXPOSICION AL ALCOHOL , DE INTENCION NO DETERMINADA: OTRO LUGAR ESPECIFICADO</t>
  </si>
  <si>
    <t>Y159</t>
  </si>
  <si>
    <t>ENVENENAMIENTO POR, Y EXPOSICION AL ALCOHOL , DE INTENCION NO DETERMINADA: LUGAR NO ESPECIFICADO</t>
  </si>
  <si>
    <t>Y160</t>
  </si>
  <si>
    <t>ENVENENAMIENTO POR, Y EXPOSICION A DISOLVENTES ORGANICOS E HIDROCARBUROS HALOGENADOS Y SUS VAPORES, DE INTENCION NO DETERMINADA: VIVIENDA</t>
  </si>
  <si>
    <t>Y161</t>
  </si>
  <si>
    <t>ENVENENAMIENTO POR, Y EXPOSICION A DISOLVENTES ORGANICOS E HIDROCARBUROS HALOGENADOS Y SUS VAPORES, DE INTENCION NO DETERMINADA: INSTITUCION RESIDENCIAL</t>
  </si>
  <si>
    <t>Y162</t>
  </si>
  <si>
    <t>ENVENENAMIENTO POR, Y EXPOSICION A DISOLVENTES ORGANICOS E HIDROCARBUROS HALOGENADOS Y SUS VAPORES, DE INTENCION NO DETERMINADA: ESCUELAS, OTRAS INSTITUCIONES Y AREAS ADMINISTRATIVAS</t>
  </si>
  <si>
    <t>Y163</t>
  </si>
  <si>
    <t>ENVENENAMIENTO POR, Y EXPOSICION A DISOLVENTES ORGANICOS E HIDROCARBUROS HALOGENADOS Y SUS VAPORES, DE INTENCION NO DETERMINADA: AREAS DE DEPORTE Y ATLETISMO</t>
  </si>
  <si>
    <t>Y164</t>
  </si>
  <si>
    <t>ENVENENAMIENTO POR, Y EXPOSICION A DISOLVENTES ORGANICOS E HIDROCARBUROS HALOGENADOS Y SUS VAPORES, DE INTENCION NO DETERMINADA: CALLES Y CARRETERAS</t>
  </si>
  <si>
    <t>Y165</t>
  </si>
  <si>
    <t>ENVENENAMIENTO POR, Y EXPOSICION A DISOLVENTES ORGANICOS E HIDROCARBUROS HALOGENADOS Y SUS VAPORES, DE INTENCION NO DETERMINADA: COMERCIO Y AREA DE SERVICIOS</t>
  </si>
  <si>
    <t>Y166</t>
  </si>
  <si>
    <t>ENVENENAMIENTO POR, Y EXPOSICION A DISOLVENTES ORGANICOS E HIDROCARBUROS HALOGENADOS Y SUS VAPORES, DE INTENCION NO DETERMINADA: AREA INDUSTRIAL Y DE LA CONSTRUCCION</t>
  </si>
  <si>
    <t>Y167</t>
  </si>
  <si>
    <t>ENVENENAMIENTO POR, Y EXPOSICION A DISOLVENTES ORGANICOS E HIDROCARBUROS HALOGENADOS Y SUS VAPORES, DE INTENCION NO DETERMINADA: GRANJA</t>
  </si>
  <si>
    <t>Y168</t>
  </si>
  <si>
    <t>ENVENENAMIENTO POR, Y EXPOSICION A DISOLVENTES ORGANICOS E HIDROCARBUROS HALOGENADOS Y SUS VAPORES, DE INTENCION NO DETERMINADA: OTRO LUGAR ESPECIFICADO</t>
  </si>
  <si>
    <t>Y169</t>
  </si>
  <si>
    <t>ENVENENAMIENTO POR, Y EXPOSICION A DISOLVENTES ORGANICOS E HIDROCARBUROS HALOGENADOS Y SUS VAPORES, DE INTENCION NO DETERMINADA: LUGAR NO ESPECIFICADO</t>
  </si>
  <si>
    <t>Y170</t>
  </si>
  <si>
    <t>ENVENENAMIENTO POR, Y EXPOSICION A OTROS GASES Y VAPORES, DE INTENCION NO DETERMINADA: VIVIENDA</t>
  </si>
  <si>
    <t>Y171</t>
  </si>
  <si>
    <t>ENVENENAMIENTO POR, Y EXPOSICION A OTROS GASES Y VAPORES, DE INTENCION NO DETERMINADA: INSTITUCION RESIDENCIAL</t>
  </si>
  <si>
    <t>Y172</t>
  </si>
  <si>
    <t>ENVENENAMIENTO POR, Y EXPOSICION A OTROS GASES Y VAPORES, DE INTENCION NO DETERMINADA: ESCUELAS, OTRAS INSTITUCIONES Y AREAS ADMINISTRATIVAS</t>
  </si>
  <si>
    <t>Y173</t>
  </si>
  <si>
    <t>ENVENENAMIENTO POR, Y EXPOSICION A OTROS GASES Y VAPORES, DE INTENCION NO DETERMINADA: AREAS DE DEPORTE Y ATLETISMO</t>
  </si>
  <si>
    <t>Y174</t>
  </si>
  <si>
    <t>ENVENENAMIENTO POR, Y EXPOSICION A OTROS GASES Y VAPORES, DE INTENCION NO DETERMINADA: CALLES Y CARRETERAS</t>
  </si>
  <si>
    <t>Y175</t>
  </si>
  <si>
    <t>ENVENENAMIENTO POR, Y EXPOSICION A OTROS GASES Y VAPORES, DE INTENCION NO DETERMINADA: COMERCIO Y AREA DE SERVICIOS</t>
  </si>
  <si>
    <t>Y176</t>
  </si>
  <si>
    <t>ENVENENAMIENTO POR, Y EXPOSICION A OTROS GASES Y VAPORES, DE INTENCION NO DETERMINADA: AREA INDUSTRIAL Y DE LA CONSTRUCCION</t>
  </si>
  <si>
    <t>Y177</t>
  </si>
  <si>
    <t>ENVENENAMIENTO POR, Y EXPOSICION A OTROS GASES Y VAPORES, DE INTENCION NO DETERMINADA: GRANJA</t>
  </si>
  <si>
    <t>Y178</t>
  </si>
  <si>
    <t>ENVENENAMIENTO POR, Y EXPOSICION A OTROS GASES Y VAPORES, DE INTENCION NO DETERMINADA: OTRO LUGAR ESPECIFICADO</t>
  </si>
  <si>
    <t>Y179</t>
  </si>
  <si>
    <t>ENVENENAMIENTO POR, Y EXPOSICION A OTROS GASES Y VAPORES, DE INTENCION NO DETERMINADA: LUGAR NO ESPECIFICADO</t>
  </si>
  <si>
    <t>Y180</t>
  </si>
  <si>
    <t>ENVENENAMIENTO POR, Y EXPOSICION A PLAGUICIDAS, DE INTENCION NO DETERMINADA: VIVIENDA</t>
  </si>
  <si>
    <t>Y181</t>
  </si>
  <si>
    <t>ENVENENAMIENTO POR, Y EXPOSICION A PLAGUICIDAS, DE INTENCION NO DETERMINADA: INSTITUCION RESIDENCIAL</t>
  </si>
  <si>
    <t>Y182</t>
  </si>
  <si>
    <t>ENVENENAMIENTO POR, Y EXPOSICION A PLAGUICIDAS, DE INTENCION NO DETERMINADA: ESCUELAS OTRAS INSTITUCIONES Y AREAS ADMINISTRATIVAS</t>
  </si>
  <si>
    <t>Y183</t>
  </si>
  <si>
    <t>ENVENENAMIENTO POR, Y EXPOSICION A PLAGUICIDAS, DE INTENCION NO DETERMINADA: AREAS DE DEPORTE Y ATLETISMO</t>
  </si>
  <si>
    <t>Y184</t>
  </si>
  <si>
    <t>ENVENENAMIENTO POR, Y EXPOSICION A PLAGUICIDAS, DE INTENCION NO DETERMINADA: CALLES Y CARRETERAS</t>
  </si>
  <si>
    <t>Y185</t>
  </si>
  <si>
    <t>ENVENENAMIENTO POR, Y EXPOSICION A PLAGUICIDAS, DE INTENCION NO DETERMINADA: COMERCIO Y AREA DE SERVICIOS</t>
  </si>
  <si>
    <t>Y186</t>
  </si>
  <si>
    <t>ENVENENAMIENTO POR, Y EXPOSICION A PLAGUICIDAS, DE INTENCION NO DETERMINADA: AREA INDUSTRIAL Y DE LA CONSTRUCCION</t>
  </si>
  <si>
    <t>Y187</t>
  </si>
  <si>
    <t>ENVENENAMIENTO POR, Y EXPOSICION A PLAGUICIDAS, DE INTENCION NO DETERMINADA: GRANJA</t>
  </si>
  <si>
    <t>Y188</t>
  </si>
  <si>
    <t>ENVENENAMIENTO POR, Y EXPOSICION A PLAGUICIDAS, DE INTENCION NO DETERMINADA: OTRO LUGAR ESPECIFICADO</t>
  </si>
  <si>
    <t>Y189</t>
  </si>
  <si>
    <t>ENVENENAMIENTO POR, Y EXPOSICION A PLAGUICIDAS, DE INTENCION NO DETERMINADA: LUGAR NO ESPECIFICADO</t>
  </si>
  <si>
    <t>Y190</t>
  </si>
  <si>
    <t>ENVENENAMIENTO POR, Y EXPOSICION A OTROS PRODUCTOS QUIMICOS Y SUSTANCIAS NOCIVAS, Y LOS NO ESPECIFICADOS, DE INTENCION NO DETERMINADA: VIVIENDA</t>
  </si>
  <si>
    <t>Y191</t>
  </si>
  <si>
    <t>ENVENENAMIENTO POR, Y EXPOSICION A OTROS PRODUCTOS QUIMICOS Y SUSTANCIAS NOCIVAS, Y LOS NO ESPECIFICADOS, DE INTENCION NO DETERMINADA: INSTITUCION RESIDENCIAL</t>
  </si>
  <si>
    <t>Y192</t>
  </si>
  <si>
    <t>ENVENENAMIENTO POR, Y EXPOSICION A OTROS PRODUCTOS QUIMICOS Y SUSTANCIAS NOCIVAS, Y LOS NO ESPECIFICADOS, DE INTENCION NO DETERMINADA: ESCUELAS OTRAS INSTITUCIONES Y AREAS ADMINISTRATIVAS</t>
  </si>
  <si>
    <t>Y193</t>
  </si>
  <si>
    <t>ENVENENAMIENTO POR, Y EXPOSICION A OTROS PRODUCTOS QUIMICOS Y SUSTANCIAS NOCIVAS, Y LOS NO ESPECIFICADOS, DE INTENCION NO DETERMINADA: AREAS DE DEPORTE Y ATLETISMO</t>
  </si>
  <si>
    <t>Y194</t>
  </si>
  <si>
    <t>ENVENENAMIENTO POR, Y EXPOSICION A OTROS PRODUCTOS QUIMICOS Y SUSTANCIAS NOCIVAS, Y LOS NO ESPECIFICADOS, DE INTENCION NO DETERMINADA: CALLES Y CARRETERAS</t>
  </si>
  <si>
    <t>Y195</t>
  </si>
  <si>
    <t>ENVENENAMIENTO POR, Y EXPOSICION A OTROS PRODUCTOS QUIMICOS Y SUSTANCIAS NOCIVAS, Y LOS NO ESPECIFICADOS, DE INTENCION NO DETERMINADA: COMERCIO Y AREA DE SERVICIOS</t>
  </si>
  <si>
    <t>Y196</t>
  </si>
  <si>
    <t>ENVENENAMIENTO POR, Y EXPOSICION A OTROS PRODUCTOS QUIMICOS Y SUSTANCIAS NOCIVAS, Y LOS NO ESPECIFICADOS, DE INTENCION NO DETERMINADA: AREA INDUSTRIAL Y DE LA CONSTRUCCION</t>
  </si>
  <si>
    <t>Y197</t>
  </si>
  <si>
    <t>ENVENENAMIENTO POR, Y EXPOSICION A OTROS PRODUCTOS QUIMICOS Y SUSTANCIAS NOCIVAS, Y LOS NO ESPECIFICADOS, DE INTENCION NO DETERMINADA: GRANJA</t>
  </si>
  <si>
    <t>Y198</t>
  </si>
  <si>
    <t>ENVENENAMIENTO POR, Y EXPOSICION A OTROS PRODUCTOS QUIMICOS Y SUSTANCIAS NOCIVAS, Y LOS NO ESPECIFICADOS, DE INTENCION NO DETERMINADA: OTRO LUGAR ESPECIFICADO</t>
  </si>
  <si>
    <t>Y199</t>
  </si>
  <si>
    <t>ENVENENAMIENTO POR, Y EXPOSICION A OTROS PRODUCTOS QUIMICOS Y SUSTANCIAS NOCIVAS, Y LOS NO ESPECIFICADOS, DE INTENCION NO DETERMINADA: LUGAR NO ESPECIFICADO</t>
  </si>
  <si>
    <t>Y200</t>
  </si>
  <si>
    <t>AHORCAMIENTO, ESTRANGULAMIENTO Y SOFOCACION, DE INTENCION NO DETERMINADA: VIVIENDA</t>
  </si>
  <si>
    <t>Y201</t>
  </si>
  <si>
    <t>AHORCAMIENTO, ESTRANGULAMIENTO Y SOFOCACION, DE INTENCION NO DETERMINADA: INSTITUCION RESIDENCIAL</t>
  </si>
  <si>
    <t>Y202</t>
  </si>
  <si>
    <t>AHORCAMIENTO, ESTRANGULAMIENTO Y SOFOCACION, DE INTENCION NO DETERMINADA: ESCUELAS OTRAS INSTITUCIONES Y AREAS ADMINISTRATIVAS</t>
  </si>
  <si>
    <t>Y203</t>
  </si>
  <si>
    <t>AHORCAMIENTO, ESTRANGULAMIENTO Y SOFOCACION, DE INTENCION NO DETERMINADA: AREAS DE DEPORTE Y ATLETISMO</t>
  </si>
  <si>
    <t>Y204</t>
  </si>
  <si>
    <t>AHORCAMIENTO, ESTRANGULAMIENTO Y SOFOCACION, DE INTENCION NO DETERMINADA: CALLES Y CARRETERAS</t>
  </si>
  <si>
    <t>Y205</t>
  </si>
  <si>
    <t>AHORCAMIENTO, ESTRANGULAMIENTO Y SOFOCACION, DE INTENCION NO DETERMINADA: COMERCIO Y AREA DE SERVICIOS</t>
  </si>
  <si>
    <t>Y206</t>
  </si>
  <si>
    <t>AHORCAMIENTO, ESTRANGULAMIENTO Y SOFOCACION, DE INTENCION NO DETERMINADA: AREA INDUSTRIAL Y DE LA CONSTRUCCION</t>
  </si>
  <si>
    <t>Y207</t>
  </si>
  <si>
    <t>AHORCAMIENTO, ESTRANGULAMIENTO Y SOFOCACION, DE INTENCION NO DETERMINADA: GRANJA</t>
  </si>
  <si>
    <t>Y208</t>
  </si>
  <si>
    <t>AHORCAMIENTO, ESTRANGULAMIENTO Y SOFOCACION, DE INTENCION NO DETERMINADA: OTRO LUGAR ESPECIFICADO</t>
  </si>
  <si>
    <t>Y209</t>
  </si>
  <si>
    <t>AHORCAMIENTO, ESTRANGULAMIENTO Y SOFOCACION, DE INTENCION NO DETERMINADA: LUGAR NO ESPECIFICADO</t>
  </si>
  <si>
    <t>Y210</t>
  </si>
  <si>
    <t>AHOGAMIENTO Y SUMERSION, DE INTENCION NO DETERMINADA: VIVIENDA</t>
  </si>
  <si>
    <t>Y211</t>
  </si>
  <si>
    <t>AHOGAMIENTO Y SUMERSION, DE INTENCION NO DETERMINADA: INSTITUCION RESIDENCIAL</t>
  </si>
  <si>
    <t>Y212</t>
  </si>
  <si>
    <t>AHOGAMIENTO Y SUMERSION, DE INTENCION NO DETERMINADA: ESCUELAS OTRAS INSTITUCIONES Y AREAS ADMINISTRATIVAS</t>
  </si>
  <si>
    <t>Y213</t>
  </si>
  <si>
    <t>AHOGAMIENTO Y SUMERSION, DE INTENCION NO DETERMINADA: AREAS DE DEPORTE Y ATLETISMO</t>
  </si>
  <si>
    <t>Y214</t>
  </si>
  <si>
    <t>AHOGAMIENTO Y SUMERSION, DE INTENCION NO DETERMINADA: CALLES Y CARRETERAS</t>
  </si>
  <si>
    <t>Y215</t>
  </si>
  <si>
    <t>AHOGAMIENTO Y SUMERSION, DE INTENCION NO DETERMINADA: COMERCIO Y AREA DE SERVICIOS</t>
  </si>
  <si>
    <t>Y216</t>
  </si>
  <si>
    <t>AHOGAMIENTO Y SUMERSION, DE INTENCION NO DETERMINADA: AREA INDUSTRIAL Y DE LA CONSTRUCCION</t>
  </si>
  <si>
    <t>Y217</t>
  </si>
  <si>
    <t>AHOGAMIENTO Y SUMERSION, DE INTENCION NO DETERMINADA: GRANJA</t>
  </si>
  <si>
    <t>Y218</t>
  </si>
  <si>
    <t>AHOGAMIENTO Y SUMERSION, DE INTENCION NO DETERMINADA: OTRO LUGAR ESPECIFICADO</t>
  </si>
  <si>
    <t>Y219</t>
  </si>
  <si>
    <t>AHOGAMIENTO Y SUMERSION, DE INTENCION NO DETERMINADA: LUGAR NO ESPECIFICADO</t>
  </si>
  <si>
    <t>Y220</t>
  </si>
  <si>
    <t>DISPARO DE ARMA CORTA, DE INTENCION NO DETERMINADA: VIVIENDA</t>
  </si>
  <si>
    <t>Y221</t>
  </si>
  <si>
    <t>DISPARO DE ARMA CORTA, DE INTENCION NO DETERMINADA: INSTITUCION RESIDENCIAL</t>
  </si>
  <si>
    <t>Y222</t>
  </si>
  <si>
    <t>DISPARO DE ARMA CORTA, DE INTENCION NO DETERMINADA: ESCUELAS, OTRAS INSTITUCIONES Y AREAS ADMINISTRATIVAS</t>
  </si>
  <si>
    <t>Y223</t>
  </si>
  <si>
    <t>DISPARO DE ARMA CORTA, DE INTENCION NO DETERMINADA: AREAS DE DEPORTE Y ATLETISMO</t>
  </si>
  <si>
    <t>Y224</t>
  </si>
  <si>
    <t>DISPARO DE ARMA CORTA, DE INTENCION NO DETERMINADA: CALLES Y CARRETERAS</t>
  </si>
  <si>
    <t>Y225</t>
  </si>
  <si>
    <t>DISPARO DE ARMA CORTA, DE INTENCION NO DETERMINADA: COMERCIO Y AREA DE SERVICIOS</t>
  </si>
  <si>
    <t>Y226</t>
  </si>
  <si>
    <t>DISPARO DE ARMA CORTA, DE INTENCION NO DETERMINADA: AREA INDUSTRIAL Y DE LA CONSTRUCCION</t>
  </si>
  <si>
    <t>Y227</t>
  </si>
  <si>
    <t>DISPARO DE ARMA CORTA, DE INTENCION NO DETERMINADA: GRANJA</t>
  </si>
  <si>
    <t>Y228</t>
  </si>
  <si>
    <t>DISPARO DE ARMA CORTA, DE INTENCION NO DETERMINADA: OTRO LUGAR ESPECIFICADO</t>
  </si>
  <si>
    <t>Y229</t>
  </si>
  <si>
    <t>DISPARO DE ARMA CORTA, DE INTENCION NO DETERMINADA: LUGAR NO ESPECIFICADO</t>
  </si>
  <si>
    <t>Y230</t>
  </si>
  <si>
    <t>DISPARO DE RIFLE, ESCOPETA Y ARMA LARGA, DE INTENCION NO DETERMINADA: VIVIENDA</t>
  </si>
  <si>
    <t>Y231</t>
  </si>
  <si>
    <t>DISPARO DE RIFLE, ESCOPETA Y ARMA LARGA, DE INTENCION NO DETERMINADA: INSTITUCION RESIDENCIAL</t>
  </si>
  <si>
    <t>Y232</t>
  </si>
  <si>
    <t>DISPARO DE RIFLE, ESCOPETA Y ARMA LARGA, DE INTENCION NO DETERMINADA: ESCUELAS, OTRAS INSTITUCIONES Y AREAS ADMINISTRATIVAS</t>
  </si>
  <si>
    <t>Y233</t>
  </si>
  <si>
    <t>DISPARO DE RIFLE, ESCOPETA Y ARMA LARGA, DE INTENCION NO DETERMINADA: AREAS DE DEPORTE Y ATLETISMO</t>
  </si>
  <si>
    <t>Y234</t>
  </si>
  <si>
    <t>DISPARO DE RIFLE, ESCOPETA Y ARMA LARGA, DE INTENCION NO DETERMINADA: CALLES Y CARRETERAS</t>
  </si>
  <si>
    <t>Y235</t>
  </si>
  <si>
    <t>DISPARO DE RIFLE, ESCOPETA Y ARMA LARGA, DE INTENCION NO DETERMINADA: COMERCIO Y AREA DE SERVICIOS</t>
  </si>
  <si>
    <t>Y236</t>
  </si>
  <si>
    <t>DISPARO DE RIFLE, ESCOPETA Y ARMA LARGA, DE INTENCION NO DETERMINADA: AREA INDUSTRIAL Y DE LA CONSTRUCCION</t>
  </si>
  <si>
    <t>Y237</t>
  </si>
  <si>
    <t>DISPARO DE RIFLE, ESCOPETA Y ARMA LARGA, DE INTENCION NO DETERMINADA: GRANJA</t>
  </si>
  <si>
    <t>Y238</t>
  </si>
  <si>
    <t>DISPARO DE RIFLE, ESCOPETA Y ARMA LARGA, DE INTENCION NO DETERMINADA: OTRO LUGAR ESPECIFICADO</t>
  </si>
  <si>
    <t>Y239</t>
  </si>
  <si>
    <t>DISPARO DE RIFLE, ESCOPETA Y ARMA LARGA, DE INTENCION NO DETERMINADA: LUGAR NO ESPECIFICADO</t>
  </si>
  <si>
    <t>Y240</t>
  </si>
  <si>
    <t>DISPARO DE OTRAS ARMAS DE FUEGO, Y LAS NO ESPECIFICADAS, DE INTENCION NO DETERMINADA: VIVIENDA</t>
  </si>
  <si>
    <t>Y241</t>
  </si>
  <si>
    <t>DISPARO DE OTRAS ARMAS DE FUEGO, Y LAS NO ESPECIFICADAS, DE INTENCION NO DETERMINADA: INSTITUCION RESIDENCIAL</t>
  </si>
  <si>
    <t>Y242</t>
  </si>
  <si>
    <t>DISPARO DE OTRAS ARMAS DE FUEGO, Y LAS NO ESPECIFICADAS, DE INTENCION NO DETERMINADA: ESCUELAS, OTRAS INSTITUCIONES Y AREAS ADMINISTRATIVAS</t>
  </si>
  <si>
    <t>Y243</t>
  </si>
  <si>
    <t>DISPARO DE OTRAS ARMAS DE FUEGO, Y LAS NO ESPECIFICADAS, DE INTENCION NO DETERMINADA: AREAS DE DEPORTE Y ATLETISMO</t>
  </si>
  <si>
    <t>Y244</t>
  </si>
  <si>
    <t>DISPARO DE OTRAS ARMAS DE FUEGO, Y LAS NO ESPECIFICADAS, DE INTENCION NO DETERMINADA: CALLES Y CARRETERAS</t>
  </si>
  <si>
    <t>Y245</t>
  </si>
  <si>
    <t>DISPARO DE OTRAS ARMAS DE FUEGO, Y LAS NO ESPECIFICADAS, DE INTENCION NO DETERMINADA: COMERCIO Y AREA DE SERVICIOS</t>
  </si>
  <si>
    <t>Y246</t>
  </si>
  <si>
    <t>DISPARO DE OTRAS ARMAS DE FUEGO, Y LAS NO ESPECIFICADAS, DE INTENCION NO DETERMINADA: AREA INDUSTRIAL Y DE LA CONSTRUCCION</t>
  </si>
  <si>
    <t>Y247</t>
  </si>
  <si>
    <t>DISPARO DE OTRAS ARMAS DE FUEGO, Y LAS NO ESPECIFICADAS, DE INTENCION NO DETERMINADA: GRANJA</t>
  </si>
  <si>
    <t>Y248</t>
  </si>
  <si>
    <t>DISPARO DE OTRAS ARMAS DE FUEGO, Y LAS NO ESPECIFICADAS, DE INTENCION NO DETERMINADA: OTRO LUGAR ESPECIFICADO</t>
  </si>
  <si>
    <t>Y249</t>
  </si>
  <si>
    <t>DISPARO DE OTRAS ARMAS DE FUEGO, Y LAS NO ESPECIFICADAS, DE INTENCION NO DETERMINADA: LUGAR NO ESPECIFICADO</t>
  </si>
  <si>
    <t>Y250</t>
  </si>
  <si>
    <t>CONTACTO TRAUMATICO CON MATERIAL EXPLOSIVO, DE INTENCION NO DETERMINADA: VIVIENDA</t>
  </si>
  <si>
    <t>Y251</t>
  </si>
  <si>
    <t>CONTACTO TRAUMATICO CON MATERIAL EXPLOSIVO, DE INTENCION NO DETERMINADA: INSTITUCION RESIDENCIAL</t>
  </si>
  <si>
    <t>Y252</t>
  </si>
  <si>
    <t>CONTACTO TRAUMATICO CON MATERIAL EXPLOSIVO, DE INTENCION NO DETERMINADA: ESCUELAS OTRAS INSTITUCIONES Y AREAS ADMINISTRATIVAS</t>
  </si>
  <si>
    <t>Y253</t>
  </si>
  <si>
    <t>CONTACTO TRAUMATICO CON MATERIAL EXPLOSIVO, DE INTENCION NO DETERMINADA: AREAS DE DEPORTE Y ATLETISMO</t>
  </si>
  <si>
    <t>Y254</t>
  </si>
  <si>
    <t>CONTACTO TRAUMATICO CON MATERIAL EXPLOSIVO, DE INTENCION NO DETERMINADA: CALLES Y CARRETERAS</t>
  </si>
  <si>
    <t>Y255</t>
  </si>
  <si>
    <t>CONTACTO TRAUMATICO CON MATERIAL EXPLOSIVO, DE INTENCION NO DETERMINADA: COMERCIO Y AREA DE SERVICIOS</t>
  </si>
  <si>
    <t>Y256</t>
  </si>
  <si>
    <t>CONTACTO TRAUMATICO CON MATERIAL EXPLOSIVO, DE INTENCION NO DETERMINADA: AREA INDUSTRIAL Y DE LA CONSTRUCCION</t>
  </si>
  <si>
    <t>Y257</t>
  </si>
  <si>
    <t>CONTACTO TRAUMATICO CON MATERIAL EXPLOSIVO, DE INTENCION NO DETERMINADA: GRANJA</t>
  </si>
  <si>
    <t>Y258</t>
  </si>
  <si>
    <t>CONTACTO TRAUMATICO CON MATERIAL EXPLOSIVO, DE INTENCION NO DETERMINADA: OTRO LUGAR ESPECIFICADO</t>
  </si>
  <si>
    <t>Y259</t>
  </si>
  <si>
    <t>CONTACTO TRAUMATICO CON MATERIAL EXPLOSIVO, DE INTENCION NO DETERMINADA: LUGAR NO ESPECIFICADO</t>
  </si>
  <si>
    <t>Y260</t>
  </si>
  <si>
    <t>EXPOSICION AL HUMO, FUEGO Y LLAMAS, DE INTENCION NO DETERMINADA: VIVIENDA</t>
  </si>
  <si>
    <t>Y261</t>
  </si>
  <si>
    <t>EXPOSICION AL HUMO, FUEGO Y LLAMAS, DE INTENCION NO DETERMINADA: INSTITUCION RESIDENCIAL</t>
  </si>
  <si>
    <t>Y262</t>
  </si>
  <si>
    <t>EXPOSICION AL HUMO, FUEGO Y LLAMAS, DE INTENCION NO DETERMINADA: ESCUELAS, OTRAS INSTITUCIONES Y AREAS ADMINISTRATIVAS</t>
  </si>
  <si>
    <t>Y263</t>
  </si>
  <si>
    <t>EXPOSICION AL HUMO, FUEGO Y LLAMAS, DE INTENCION NO DETERMINADA: AREAS DE DEPORTE Y ATLETISMO</t>
  </si>
  <si>
    <t>Y264</t>
  </si>
  <si>
    <t>EXPOSICION AL HUMO, FUEGO Y LLAMAS, DE INTENCION NO DETERMINADA: CALLES Y CARRETERAS</t>
  </si>
  <si>
    <t>Y265</t>
  </si>
  <si>
    <t>EXPOSICION AL HUMO, FUEGO Y LLAMAS, DE INTENCION NO DETERMINADA: COMERCIO Y AREA DE SERVICIOS</t>
  </si>
  <si>
    <t>Y266</t>
  </si>
  <si>
    <t>EXPOSICION AL HUMO, FUEGO Y LLAMAS, DE INTENCION NO DETERMINADA: AREA INDUSTRIAL Y DE LA CONSTRUCCION</t>
  </si>
  <si>
    <t>Y267</t>
  </si>
  <si>
    <t>EXPOSICION AL HUMO, FUEGO Y LLAMAS, DE INTENCION NO DETERMINADA: GRANJA</t>
  </si>
  <si>
    <t>Y268</t>
  </si>
  <si>
    <t>EXPOSICION AL HUMO, FUEGO Y LLAMAS, DE INTENCION NO DETERMINADA: OTRO LUGAR ESPECIFICADO</t>
  </si>
  <si>
    <t>Y269</t>
  </si>
  <si>
    <t>EXPOSICION AL HUMO, FUEGO Y LLAMAS, DE INTENCION NO DETERMINADA: LUGAR NO ESPECIFICADO</t>
  </si>
  <si>
    <t>Y270</t>
  </si>
  <si>
    <t>CONTACTO CON VAPOR DE AGUA, VAPORES Y OBJETOS CALIENTES, DE INTENCION NO DETERMINADA: VIVIENDA</t>
  </si>
  <si>
    <t>Y271</t>
  </si>
  <si>
    <t>CONTACTO CON VAPOR DE AGUA, VAPORES Y OBJETOS CALIENTES, DE INTENCION NO DETERMINADA: INSTITUCION RESIDENCIAL</t>
  </si>
  <si>
    <t>Y272</t>
  </si>
  <si>
    <t>CONTACTO CON VAPOR DE AGUA, VAPORES Y OBJETOS CALIENTES, DE INTENCION NO DETERMINADA: ESCUELAS, OTRAS INSTITUCIONES Y AREAS ADMINISTRATIVAS</t>
  </si>
  <si>
    <t>Y273</t>
  </si>
  <si>
    <t>CONTACTO CON VAPOR DE AGUA, VAPORES Y OBJETOS CALIENTES, DE INTENCION NO DETERMINADA: AREAS DE DEPORTE Y ATLETISMO</t>
  </si>
  <si>
    <t>Y274</t>
  </si>
  <si>
    <t>CONTACTO CON VAPOR DE AGUA, VAPORES Y OBJETOS CALIENTES, DE INTENCION NO DETERMINADA: CALLES Y CARRETERAS</t>
  </si>
  <si>
    <t>Y275</t>
  </si>
  <si>
    <t>CONTACTO CON VAPOR DE AGUA, VAPORES Y OBJETOS CALIENTES, DE INTENCION NO DETERMINADA: COMERCIO Y AREA DE SERVICIOS</t>
  </si>
  <si>
    <t>Y276</t>
  </si>
  <si>
    <t>CONTACTO CON VAPOR DE AGUA, VAPORES Y OBJETOS CALIENTES, DE INTENCION NO DETERMINADA: AREA INDUSTRIAL Y DE LA CONSTRUCCION</t>
  </si>
  <si>
    <t>Y277</t>
  </si>
  <si>
    <t>CONTACTO CON VAPOR DE AGUA, VAPORES Y OBJETOS CALIENTES, DE INTENCION NO DETERMINADA: GRANJA</t>
  </si>
  <si>
    <t>Y278</t>
  </si>
  <si>
    <t>CONTACTO CON VAPOR DE AGUA, VAPORES Y OBJETOS CALIENTES, DE INTENCION NO DETERMINADA: OTRO LUGAR ESPECIFICADO</t>
  </si>
  <si>
    <t>Y279</t>
  </si>
  <si>
    <t>CONTACTO CON VAPOR DE AGUA, VAPORES Y OBJETOS CALIENTES, DE INTENCION NO DETERMINADA: LUGAR NO ESPECIFICADO</t>
  </si>
  <si>
    <t>Y280</t>
  </si>
  <si>
    <t>CONTACTO TRAUMATICO CON OBJETO CORTANTE, DE INTENCION NO DETERMINADA: VIVIENDA</t>
  </si>
  <si>
    <t>Y281</t>
  </si>
  <si>
    <t>CONTACTO TRAUMATICO CON OBJETO CORTANTE, DE INTENCION NO DETERMINADA: INSTITUCION RESIDENCIAL</t>
  </si>
  <si>
    <t>Y282</t>
  </si>
  <si>
    <t>CONTACTO TRAUMATICO CON OBJETO CORTANTE, DE INTENCION NO DETERMINADA: ESCUELAS, OTRAS INSTITUCIONES Y AREAS ADMINISTRATIVAS</t>
  </si>
  <si>
    <t>Y283</t>
  </si>
  <si>
    <t>CONTACTO TRAUMATICO CON OBJETO CORTANTE, DE INTENCION NO DETERMINADA: AREAS DE DEPORTE Y ATLETISMO</t>
  </si>
  <si>
    <t>Y284</t>
  </si>
  <si>
    <t>CONTACTO TRAUMATICO CON OBJETO CORTANTE, DE INTENCION NO DETERMINADA: CALLES Y CARRETERAS</t>
  </si>
  <si>
    <t>Y285</t>
  </si>
  <si>
    <t>CONTACTO TRAUMATICO CON OBJETO CORTANTE, DE INTENCION NO DETERMINADA: COMERCIO Y AREA DE SERVICIOS</t>
  </si>
  <si>
    <t>Y286</t>
  </si>
  <si>
    <t>CONTACTO TRAUMATICO CON OBJETO CORTANTE, DE INTENCION NO DETERMINADA: AREA INDUSTRIAL Y DE LA CONSTRUCCION</t>
  </si>
  <si>
    <t>Y287</t>
  </si>
  <si>
    <t>CONTACTO TRAUMATICO CON OBJETO CORTANTE, DE INTENCION NO DETERMINADA: GRANJA</t>
  </si>
  <si>
    <t>Y288</t>
  </si>
  <si>
    <t>CONTACTO TRAUMATICO CON OBJETO CORTANTE, DE INTENCION NO DETERMINADA: OTRO LUGAR ESPECIFICADO</t>
  </si>
  <si>
    <t>Y289</t>
  </si>
  <si>
    <t>CONTACTO TRAUMATICO CON OBJETO CORTANTE, DE INTENCION NO DETERMINADA: LUGAR NO ESPECIFICADO</t>
  </si>
  <si>
    <t>Y290</t>
  </si>
  <si>
    <t>CONTACTO TRAUMATICO CON OBJETO ROMO O SIN FILO, DE INTENCION NO DETERMINADA: VIVIENDA</t>
  </si>
  <si>
    <t>Y291</t>
  </si>
  <si>
    <t>CONTACTO TRAUMATICO CON OBJETO ROMO O SIN FILO, DE INTENCION NO DETERMINADA: INSTITUCION RESIDENCIAL</t>
  </si>
  <si>
    <t>Y292</t>
  </si>
  <si>
    <t>CONTACTO TRAUMATICO CON OBJETO ROMO O SIN FILO, DE INTENCION NO DETERMINADA: ESCUELAS, OTRAS INSTITUCIONES Y AREAS ADMINISTRATIVAS</t>
  </si>
  <si>
    <t>Y293</t>
  </si>
  <si>
    <t>CONTACTO TRAUMATICO CON OBJETO ROMO O SIN FILO, DE INTENCION NO DETERMINADA: AREAS DE DEPORTE Y ATLETISMO</t>
  </si>
  <si>
    <t>Y294</t>
  </si>
  <si>
    <t>CONTACTO TRAUMATICO CON OBJETO ROMO O SIN FILO, DE INTENCION NO DETERMINADA: CALLES Y CARRETERAS</t>
  </si>
  <si>
    <t>Y295</t>
  </si>
  <si>
    <t>CONTACTO TRAUMATICO CON OBJETO ROMO O SIN FILO, DE INTENCION NO DETERMINADA: COMERCIO Y AREA DE SERVICIOS</t>
  </si>
  <si>
    <t>Y296</t>
  </si>
  <si>
    <t>CONTACTO TRAUMATICO CON OBJETO ROMO O SIN FILO, DE INTENCION NO DETERMINADA: AREA INDUSTRIAL Y DE LA CONSTRUCCION</t>
  </si>
  <si>
    <t>Y297</t>
  </si>
  <si>
    <t>CONTACTO TRAUMATICO CON OBJETO ROMO O SIN FILO, DE INTENCION NO DETERMINADA: GRANJA</t>
  </si>
  <si>
    <t>Y298</t>
  </si>
  <si>
    <t>CONTACTO TRAUMATICO CON OBJETO ROMO O SIN FILO, DE INTENCION NO DETERMINADA: OTRO LUGAR ESPECIFICADO</t>
  </si>
  <si>
    <t>Y299</t>
  </si>
  <si>
    <t>CONTACTO TRAUMATICO CON OBJETO ROMO O SIN FILO, DE INTENCION NO DETERMINADA: LUGAR NO ESPECIFICADO</t>
  </si>
  <si>
    <t>Y300</t>
  </si>
  <si>
    <t>CAIDA, SALTO O EMPUJON DESDE LUGAR ELEVADO, DE INTENCION NO DETERMINADA: VIVIENDA</t>
  </si>
  <si>
    <t>Y301</t>
  </si>
  <si>
    <t>CAIDA, SALTO O EMPUJON DESDE LUGAR ELEVADO, DE INTENCION NO DETERMINADA: INSTITUCION RESIDENCIAL</t>
  </si>
  <si>
    <t>Y302</t>
  </si>
  <si>
    <t>CAIDA, SALTO O EMPUJON DESDE LUGAR ELEVADO, DE INTENCION NO DETERMINADA: ESCUELAS, OTRAS INSTITUCIONES Y AREAS ADMINISTRATIVAS</t>
  </si>
  <si>
    <t>Y303</t>
  </si>
  <si>
    <t>CAIDA, SALTO O EMPUJON DESDE LUGAR ELEVADO, DE INTENCION NO DETERMINADA: AREAS DE DEPORTE Y ATLETISMO</t>
  </si>
  <si>
    <t>Y304</t>
  </si>
  <si>
    <t>CAIDA, SALTO O EMPUJON DESDE LUGAR ELEVADO, DE INTENCION NO DETERMINADA: CALLES Y CARRETERAS</t>
  </si>
  <si>
    <t>Y305</t>
  </si>
  <si>
    <t>CAIDA, SALTO O EMPUJON DESDE LUGAR ELEVADO, DE INTENCION NO DETERMINADA: COMERCIO Y AREA DE SERVICIOS</t>
  </si>
  <si>
    <t>Y306</t>
  </si>
  <si>
    <t>CAIDA, SALTO O EMPUJON DESDE LUGAR ELEVADO, DE INTENCION NO DETERMINADA: AREA INDUSTRIAL Y DE LA CONSTRUCCION</t>
  </si>
  <si>
    <t>Y307</t>
  </si>
  <si>
    <t>CAIDA, SALTO O EMPUJON DESDE LUGAR ELEVADO, DE INTENCION NO DETERMINADA: GRANJA</t>
  </si>
  <si>
    <t>Y308</t>
  </si>
  <si>
    <t>CAIDA, SALTO O EMPUJON DESDE LUGAR ELEVADO, DE INTENCION NO DETERMINADA: OTRO LUGAR ESPECIFICADO</t>
  </si>
  <si>
    <t>Y309</t>
  </si>
  <si>
    <t>CAIDA, SALTO O EMPUJON DESDE LUGAR ELEVADO, DE INTENCION NO DETERMINADA: LUGAR NO ESPECIFICADO</t>
  </si>
  <si>
    <t>Y310</t>
  </si>
  <si>
    <t>CAIDA, PERMANENCIA O CARRERA DELANTE O HACIA OBJETO EN MOVIMIENTO, DE INTENCION NO DETERMINADA: VIVIENDA</t>
  </si>
  <si>
    <t>Y311</t>
  </si>
  <si>
    <t>CAIDA, PERMANENCIA O CARRERA DELANTE O HACIA OBJETO EN MOVIMIENTO, DE INTENCION NO DETERMINADA: INSTITUCION RESIDENCIAL</t>
  </si>
  <si>
    <t>Y312</t>
  </si>
  <si>
    <t>CAIDA, PERMANENCIA O CARRERA DELANTE O HACIA OBJETO EN MOVIMIENTO, DE INTENCION NO DETERMINADA: ESCUELAS, OTRAS INSTITUCIONES Y AREAS ADMINISTRATIVAS</t>
  </si>
  <si>
    <t>Y313</t>
  </si>
  <si>
    <t>CAIDA, PERMANENCIA O CARRERA DELANTE O HACIA OBJETO EN MOVIMIENTO, DE INTENCION NO DETERMINADA: AREAS DE DEPORTE Y ATLETISMO</t>
  </si>
  <si>
    <t>Y314</t>
  </si>
  <si>
    <t>CAIDA, PERMANENCIA O CARRERA DELANTE O HACIA OBJETO EN MOVIMIENTO, DE INTENCION NO DETERMINADA: CALLES Y CARRETERAS</t>
  </si>
  <si>
    <t>Y315</t>
  </si>
  <si>
    <t>CAIDA, PERMANENCIA O CARRERA DELANTE O HACIA OBJETO EN MOVIMIENTO, DE INTENCION NO DETERMINADA: COMERCIO Y AREA DE SERVICIOS</t>
  </si>
  <si>
    <t>Y316</t>
  </si>
  <si>
    <t>CAIDA, PERMANENCIA O CARRERA DELANTE O HACIA OBJETO EN MOVIMIENTO, DE INTENCION NO DETERMINADA: AREA INDUSTRIAL Y DE LA CONSTRUCCION</t>
  </si>
  <si>
    <t>Y317</t>
  </si>
  <si>
    <t>CAIDA, PERMANENCIA O CARRERA DELANTE O HACIA OBJETO EN MOVIMIENTO, DE INTENCION NO DETERMINADA: GRANJA</t>
  </si>
  <si>
    <t>Y318</t>
  </si>
  <si>
    <t>CAIDA, PERMANENCIA O CARRERA DELANTE O HACIA OBJETO EN MOVIMIENTO, DE INTENCION NO DETERMINADA: OTRO LUGAR ESPECIFICADO</t>
  </si>
  <si>
    <t>Y319</t>
  </si>
  <si>
    <t>CAIDA, PERMANENCIA O CARRERA DELANTE O HACIA OBJETO EN MOVIMIENTO, DE INTENCION NO DETERMINADA: LUGAR NO ESPECIFICADO</t>
  </si>
  <si>
    <t>Y320</t>
  </si>
  <si>
    <t>COLISION DE VEHICULO DE MOTOR, DE INTENCION NO DETERMINADA: VIVIENDA</t>
  </si>
  <si>
    <t>Y321</t>
  </si>
  <si>
    <t>COLISION DE VEHICULO DE MOTOR, DE INTENCION NO DETERMINADA: INSTITUCION RESIDENCIAL</t>
  </si>
  <si>
    <t>Y322</t>
  </si>
  <si>
    <t>COLISION DE VEHICULO DE MOTOR, DE INTENCION NO DETERMINADA: ESCUELAS, OTRAS INSTITUCIONES Y AREAS ADMINISTRATIVAS</t>
  </si>
  <si>
    <t>Y323</t>
  </si>
  <si>
    <t>COLISION DE VEHICULO DE MOTOR, DE INTENCION NO DETERMINADA: AREAS DE DEPORTE Y ATLETISMO</t>
  </si>
  <si>
    <t>Y324</t>
  </si>
  <si>
    <t>COLISION DE VEHICULO DE MOTOR, DE INTENCION NO DETERMINADA: CALLES Y CARRETERAS</t>
  </si>
  <si>
    <t>Y325</t>
  </si>
  <si>
    <t>COLISION DE VEHICULO DE MOTOR, DE INTENCION NO DETERMINADA: COMERCIO Y AREA DE SERVICIOS</t>
  </si>
  <si>
    <t>Y326</t>
  </si>
  <si>
    <t>COLISION DE VEHICULO DE MOTOR, DE INTENCION NO DETERMINADA: AREA INDUSTRIAL Y DE LA CONSTRUCCION</t>
  </si>
  <si>
    <t>Y327</t>
  </si>
  <si>
    <t>COLISION DE VEHICULO DE MOTOR, DE INTENCION NO DETERMINADA: GRANJA</t>
  </si>
  <si>
    <t>Y328</t>
  </si>
  <si>
    <t>COLISION DE VEHICULO DE MOTOR, DE INTENCION NO DETERMINADA: OTRO LUGAR ESPECIFICADO</t>
  </si>
  <si>
    <t>Y329</t>
  </si>
  <si>
    <t>COLISION DE VEHICULO DE MOTOR, DE INTENCION NO DETERMINADA: LUGAR NO ESPECIFICADO</t>
  </si>
  <si>
    <t>Y330</t>
  </si>
  <si>
    <t>OTROS EVENTOS ESPECIFICADOS, DE INTENCION NO DETERMINADA: VIVIENDA</t>
  </si>
  <si>
    <t>Y331</t>
  </si>
  <si>
    <t>OTROS EVENTOS ESPECIFICADOS, DE INTENCION NO DETERMINADA: INSTITUCION RESIDENCIAL</t>
  </si>
  <si>
    <t>Y332</t>
  </si>
  <si>
    <t>OTROS EVENTOS ESPECIFICADOS, DE INTENCION NO DETERMINADA: ESCUELAS, OTRAS INSTITUCIONES Y AREAS ADMINISTRATIVAS</t>
  </si>
  <si>
    <t>Y333</t>
  </si>
  <si>
    <t>OTROS EVENTOS ESPECIFICADOS, DE INTENCION NO DETERMINADA: AREAS DE DEPORTE Y ATLETISMO</t>
  </si>
  <si>
    <t>Y334</t>
  </si>
  <si>
    <t>OTROS EVENTOS ESPECIFICADOS, DE INTENCION NO DETERMINADA: CALLES Y CARRETERAS</t>
  </si>
  <si>
    <t>Y335</t>
  </si>
  <si>
    <t>OTROS EVENTOS ESPECIFICADOS, DE INTENCION NO DETERMINADA: COMERCIO Y AREA DE SERVICIOS</t>
  </si>
  <si>
    <t>Y336</t>
  </si>
  <si>
    <t>OTROS EVENTOS ESPECIFICADOS, DE INTENCION NO DETERMINADA: AREA INDUSTRIAL Y DE LA CONSTRUCCION</t>
  </si>
  <si>
    <t>Y337</t>
  </si>
  <si>
    <t>OTROS EVENTOS ESPECIFICADOS, DE INTENCION NO DETERMINADA: GRANJA</t>
  </si>
  <si>
    <t>Y338</t>
  </si>
  <si>
    <t>OTROS EVENTOS ESPECIFICADOS, DE INTENCION NO DETERMINADA: OTRO LUGAR ESPECIFICADO</t>
  </si>
  <si>
    <t>Y339</t>
  </si>
  <si>
    <t>OTROS EVENTOS ESPECIFICADOS, DE INTENCION NO DETERMINADA: LUGAR NO ESPECIFICADO</t>
  </si>
  <si>
    <t>Y340</t>
  </si>
  <si>
    <t>EVENTO NO ESPECIFICADO, DE INTENCION NO DETERMINADA: VIVIENDA</t>
  </si>
  <si>
    <t>Y341</t>
  </si>
  <si>
    <t>EVENTO NO ESPECIFICADO, DE INTENCION NO DETERMINADA: INSTITUCION RESIDENCIAL</t>
  </si>
  <si>
    <t>Y342</t>
  </si>
  <si>
    <t>EVENTO NO ESPECIFICADO, DE INTENCION NO DETERMINADA: ESCUELAS, OTRAS INSTITUCIONES Y AREAS ADMINISTRATIVAS</t>
  </si>
  <si>
    <t>Y343</t>
  </si>
  <si>
    <t>EVENTO NO ESPECIFICADO, DE INTENCION NO DETERMINADA: AREAS DE DEPORTE Y ATLETISMO</t>
  </si>
  <si>
    <t>Y344</t>
  </si>
  <si>
    <t>EVENTO NO ESPECIFICADO, DE INTENCION NO DETERMINADA: CALLES Y CARRETERAS</t>
  </si>
  <si>
    <t>Y345</t>
  </si>
  <si>
    <t>EVENTO NO ESPECIFICADO, DE INTENCION NO DETERMINADA: COMERCIO Y AREA DE SERVICIOS</t>
  </si>
  <si>
    <t>Y346</t>
  </si>
  <si>
    <t>EVENTO NO ESPECIFICADO, DE INTENCION NO DETERMINADA: AREA INDUSTRIAL Y DE LA CONSTRUCCION</t>
  </si>
  <si>
    <t>Y347</t>
  </si>
  <si>
    <t>EVENTO NO ESPECIFICADO, DE INTENCION NO DETERMINADA: GRANJA</t>
  </si>
  <si>
    <t>Y348</t>
  </si>
  <si>
    <t>EVENTO NO ESPECIFICADO, DE INTENCION NO DETERMINADA: OTRO LUGAR ESPECIFICADO</t>
  </si>
  <si>
    <t>Y349</t>
  </si>
  <si>
    <t>EVENTO NO ESPECIFICADO, DE INTENCION NO DETERMINADA: LUGAR NO ESPECIFICADO</t>
  </si>
  <si>
    <t>Y350</t>
  </si>
  <si>
    <t>INTERVENCION LEGAL CON DISPARO DE ARMA DE FUEGO</t>
  </si>
  <si>
    <t>Y351</t>
  </si>
  <si>
    <t>INTERVENCION LEGAL CON EXPLOSIVOS</t>
  </si>
  <si>
    <t>Y352</t>
  </si>
  <si>
    <t>INTERVENCION LEGAL CON GAS</t>
  </si>
  <si>
    <t>Y353</t>
  </si>
  <si>
    <t>INTERVENCION LEGAL CON OBJETOS ROMOS O SIN FILO</t>
  </si>
  <si>
    <t>Y354</t>
  </si>
  <si>
    <t>INTERVENCION LEGAL CON OBJETOS CORTANTES</t>
  </si>
  <si>
    <t>Y355</t>
  </si>
  <si>
    <t>EJECUCION LEGAL</t>
  </si>
  <si>
    <t>Y356</t>
  </si>
  <si>
    <t>INTERVENCION LEGAL CON OTROS MEDIOS ESPECIFICADOS</t>
  </si>
  <si>
    <t>Y357</t>
  </si>
  <si>
    <t>INTERVENCION LEGAL, MEDIOS NO ESPECIFICADOS</t>
  </si>
  <si>
    <t>Y360</t>
  </si>
  <si>
    <t>OPERACIONES DE GUERRA CON EXPLOSION DE ARMAMENTO NAVAL</t>
  </si>
  <si>
    <t>Y361</t>
  </si>
  <si>
    <t>OPERACIONES DE GUERRA CON DESTRUCCION DE AERONAVE</t>
  </si>
  <si>
    <t>Y362</t>
  </si>
  <si>
    <t>OPERACIONES DE GUERRA CON OTRAS EXPLOSIONES Y ESQUIRLAS</t>
  </si>
  <si>
    <t>Y363</t>
  </si>
  <si>
    <t>OPERACIONES DE GUERRA CON FUEGO Y SUSTANCIAS INCENDIARIAS Y CALIENTES</t>
  </si>
  <si>
    <t>Y364</t>
  </si>
  <si>
    <t>OPERACIONES DE GUERRA CON DISPARO DE ARMA DE FUEGO Y OTRAS FORMAS DE GUERRA CONVENCIONAL</t>
  </si>
  <si>
    <t>Y365</t>
  </si>
  <si>
    <t>OPERACIONES DE GUERRA CON ARMAS NUCLEARES</t>
  </si>
  <si>
    <t>Y366</t>
  </si>
  <si>
    <t>OPERACIONES DE GUERRA CON ARMAS BIOLOGICAS</t>
  </si>
  <si>
    <t>Y367</t>
  </si>
  <si>
    <t>OPERACIONES DE GUERRA CON ARMAS QUIMICAS Y OTRAS FORMAS DE GUERRA NO CONVENCIONAL</t>
  </si>
  <si>
    <t>Y368</t>
  </si>
  <si>
    <t>OPERACIONES DE GUERRA QUE OCURREN DESPUES DEL CESE DE HOSTILIDADES</t>
  </si>
  <si>
    <t>Y369</t>
  </si>
  <si>
    <t>OPERACION DE GUERRA NO ESPECIFICADA</t>
  </si>
  <si>
    <t>Y400</t>
  </si>
  <si>
    <t>EFECTOS ADVERSOS DE PENICILINAS</t>
  </si>
  <si>
    <t>Y401</t>
  </si>
  <si>
    <t>EFECTOS ADVERSOS DE CEFALOSPORINAS Y OTROS ANTIBIOTICOS BETALACTAMICOS</t>
  </si>
  <si>
    <t>Y402</t>
  </si>
  <si>
    <t>EFECTOS ADVERSOS DEL GRUPO DE CLORAMFENICOL</t>
  </si>
  <si>
    <t>Y403</t>
  </si>
  <si>
    <t>EFECTOS ADVERSOS DE LOS MACROLIDOS</t>
  </si>
  <si>
    <t>Y404</t>
  </si>
  <si>
    <t>EFECTOS ADVERSOS DE TETRACICLINAS</t>
  </si>
  <si>
    <t>Y405</t>
  </si>
  <si>
    <t>EFECTOS ADVERSOS DE AMINOGLICOSIDOS</t>
  </si>
  <si>
    <t>Y406</t>
  </si>
  <si>
    <t>EFECTOS ADVERSOS DE RIFAMICINAS</t>
  </si>
  <si>
    <t>Y407</t>
  </si>
  <si>
    <t>EFECTOS ADVERSOS DE ANTIBIOTICOS ANTIMICOTICOS USADOS SISTEMATICAMENTE</t>
  </si>
  <si>
    <t>Y408</t>
  </si>
  <si>
    <t>EFECTOS ADVERSOS DE OTROS ANTIBIOTICOS SISTEMICOS</t>
  </si>
  <si>
    <t>Y409</t>
  </si>
  <si>
    <t>EFECTOS ADVERSOS DE ANTIBIOTICO SISTEMICO NO ESPECIFICADO</t>
  </si>
  <si>
    <t>Y410</t>
  </si>
  <si>
    <t>EFECTOS ADVERSOS DE SULFONAMIDAS</t>
  </si>
  <si>
    <t>Y411</t>
  </si>
  <si>
    <t>EFECTOS ADVERSOS DE DROGAS ANTIMICOBACTERIANAS</t>
  </si>
  <si>
    <t>Y412</t>
  </si>
  <si>
    <t>EFECTOS ADVERSOS DE DROGAS ANTIPALUDICAS Y AGENTES QUE ACTUAN SOBRE OTROS PROTOZOARIOS DE LA SANGRE</t>
  </si>
  <si>
    <t>Y413</t>
  </si>
  <si>
    <t>EFECTOS ADVERSOS DE OTRAS DROGAS ANTIPROTOZOARIAS</t>
  </si>
  <si>
    <t>Y414</t>
  </si>
  <si>
    <t>EFECTOS ADVERSOS DE ANTIHELMINTICOS</t>
  </si>
  <si>
    <t>Y415</t>
  </si>
  <si>
    <t>EFECTOS ADVERSOS DE DROGAS ANTIVIRALES</t>
  </si>
  <si>
    <t>Y418</t>
  </si>
  <si>
    <t>EFECTOS ADVERSOS DE OTROS ANTIINFECCIOSOS Y ANTIPARASITARIOS SISTEMICOS ESPECIFICADOS</t>
  </si>
  <si>
    <t>Y419</t>
  </si>
  <si>
    <t>EFECTOS ADVERSOS DE ANTIINFECCIOSOS Y ANTIPARASITARIOS SISTEMICOS NO ESPECIFICADOS</t>
  </si>
  <si>
    <t>Y420</t>
  </si>
  <si>
    <t>EFECTOS ADVERSOS DE GLUCOCORTICOIDES Y ANALOGOS SINTETICOS</t>
  </si>
  <si>
    <t>Y421</t>
  </si>
  <si>
    <t>EFECTOS ADVERSOS DE HORMONAS TIROIDEAS Y SUSTITUTOS</t>
  </si>
  <si>
    <t>Y422</t>
  </si>
  <si>
    <t>EFECTOS ADVERSOS DE DROGAS ANTITIROIDEAS</t>
  </si>
  <si>
    <t>Y423</t>
  </si>
  <si>
    <t>EFECTOS ADVERSOS DE DROGAS HIPOGLUCEMIANTES ORALES E INSULINA [ANTIDIABETICAS]</t>
  </si>
  <si>
    <t>Y424</t>
  </si>
  <si>
    <t>EFECTOS ADVERSOS DE ANTICONCEPTIVOS ORALES</t>
  </si>
  <si>
    <t>Y425</t>
  </si>
  <si>
    <t>EFECTOS ADVERSOS DE OTROS ESTROGENOS Y PROGESTAGENOS</t>
  </si>
  <si>
    <t>Y426</t>
  </si>
  <si>
    <t>EFECTOS ADVERSOS DE ANTIGONADOTROPINAS, ANTIESTROGENOS Y ANTIANDROGENOS, NO CLASIFICADOS EN OTRA PARTE</t>
  </si>
  <si>
    <t>Y427</t>
  </si>
  <si>
    <t>EFECTOS ADVERSOS DE ANDROGENOS Y CONGENERES ANABOLICOS</t>
  </si>
  <si>
    <t>Y428</t>
  </si>
  <si>
    <t>EFECTOS ADVERSOS DE OTRAS HORMONAS Y SUS SUSTITUTOS SINTETICOS, Y LAS NO ESPECIFICADAS</t>
  </si>
  <si>
    <t>Y429</t>
  </si>
  <si>
    <t>EFECTOS ADVERSOS DE OTRAS HORMONAS ANTAGONISTAS, Y LAS NO ESPECIFICADAS</t>
  </si>
  <si>
    <t>Y430</t>
  </si>
  <si>
    <t>EFECTOS ADVERSOS DE ANTIALERGICOS Y ANTIEMETICOS</t>
  </si>
  <si>
    <t>Y431</t>
  </si>
  <si>
    <t>EFECTOS ADVERSOS DE ANTIMETABOLITOS ANTINEOPLASICOS</t>
  </si>
  <si>
    <t>Y432</t>
  </si>
  <si>
    <t>EFECTOS ADVERSOS DE PRODUCTOS NATURALES ANTINEOPLASICOS</t>
  </si>
  <si>
    <t>Y433</t>
  </si>
  <si>
    <t>EFECTOS ADVERSOS DE OTRAS DROGAS ANTINEOPLASICAS</t>
  </si>
  <si>
    <t>Y434</t>
  </si>
  <si>
    <t>EFECTOS ADVERSOS DE AGENTES INMUNOSUPRESORES</t>
  </si>
  <si>
    <t>Y435</t>
  </si>
  <si>
    <t>EFECTOS ADVERSOS DE AGENTES ACIDIFICANTES Y ALCALINIZANTES</t>
  </si>
  <si>
    <t>Y436</t>
  </si>
  <si>
    <t>EFECTOS ADVERSOS DE ENZIMAS NO CLASIFICADAS EN OTRA PARTE</t>
  </si>
  <si>
    <t>Y438</t>
  </si>
  <si>
    <t>EFECTOS ADVERSOS DE OTROS AGENTES SISTEMICOS PRIMARIOS NO CLASIFICADOS EN OTRA PARTE</t>
  </si>
  <si>
    <t>Y439</t>
  </si>
  <si>
    <t>EFECTOS ADVERSOS DE AGENTE SISTEMICO PRIMARIO NO ESPECIFICADO</t>
  </si>
  <si>
    <t>Y440</t>
  </si>
  <si>
    <t>EFECTOS ADVERSOS DE PREPARACIONES CON HIERRO Y OTROS PREPARADOS CONTRA LA ANEMIA HIPOCROMICA</t>
  </si>
  <si>
    <t>Y441</t>
  </si>
  <si>
    <t>EFECTOS ADVERSOS DE VITAMINA B12, ACIDO FOLICO Y OTROS PREPARADOS CONTRA LA ANEMIA MEGALOBLASTICA</t>
  </si>
  <si>
    <t>Y442</t>
  </si>
  <si>
    <t>EFECTOS ADVERSOS DE ANTICOAGULANTES</t>
  </si>
  <si>
    <t>Y443</t>
  </si>
  <si>
    <t>EFECTOS ADVERSOS DE ANTAGONISTAS DE ANTICOAGULANTES, VITAMINA K Y OTROS COAGULANTES</t>
  </si>
  <si>
    <t>Y444</t>
  </si>
  <si>
    <t>EFECTOS ADVERSOS DE DROGAS ANTITROMBOTICAS [INHIBIDORAS DE LA AGREGACION PLAQUETARIA]</t>
  </si>
  <si>
    <t>Y445</t>
  </si>
  <si>
    <t>EFECTOS ADVERSOS DE DROGAS TROMBOLITICAS</t>
  </si>
  <si>
    <t>Y446</t>
  </si>
  <si>
    <t>EFECTOS ADVERSOS DE SANGRE NATURAL Y PRODUCTOS SANGUINEOS</t>
  </si>
  <si>
    <t>Y447</t>
  </si>
  <si>
    <t>EFECTOS ADVERSOS DE LOS SUSTITUTOS DEL PLASMA</t>
  </si>
  <si>
    <t>Y449</t>
  </si>
  <si>
    <t>EFECTOS ADVERSOS DE OTROS AGENTES QUE AFECTAN LOS CONSTITUYENTES DE LA SANGRE, Y LOS NO ESPECIFICADOS</t>
  </si>
  <si>
    <t>Y450</t>
  </si>
  <si>
    <t>EFECTOS ADVERSOS DE OPIACEOS Y ANALGESICOS RELACIONADOS</t>
  </si>
  <si>
    <t>Y451</t>
  </si>
  <si>
    <t>EFECTOS ADVERSOS DE SALICILATOS</t>
  </si>
  <si>
    <t>Y452</t>
  </si>
  <si>
    <t>EFECTOS ADVERSOS DE DERIVADOS DEL ACIDO PROPIONICO</t>
  </si>
  <si>
    <t>Y453</t>
  </si>
  <si>
    <t>EFECTOS ADVERSOS DE OTRAS DROGAS ANTIINFLAMATORIAS NO ESTEROIDES [DAINE]</t>
  </si>
  <si>
    <t>Y454</t>
  </si>
  <si>
    <t>EFECTOS ADVERSOS DE LOS ANTIRREUMATICOS</t>
  </si>
  <si>
    <t>Y455</t>
  </si>
  <si>
    <t>EFECTOS ADVERSOS DE LOS DERIVADOS DEL 4-AMINOFENOL</t>
  </si>
  <si>
    <t>Y458</t>
  </si>
  <si>
    <t>EFECTOS ADVERSOS DE OTROS ANALGESICOS Y ANTIPIRETICOS</t>
  </si>
  <si>
    <t>Y459</t>
  </si>
  <si>
    <t>EFECTOS ADVERSOS DE DROGAS ANALGESICAS, ANTIPIRETICAS Y ANTIINFLAMATORIAS NO ESPECIFICADAS</t>
  </si>
  <si>
    <t>Y460</t>
  </si>
  <si>
    <t>EFECTOS ADVERSOS DE SUCCINAMIDAS</t>
  </si>
  <si>
    <t>Y461</t>
  </si>
  <si>
    <t>EFECTOS ADVERSOS DE OXAZOLIDINADIONAS</t>
  </si>
  <si>
    <t>Y462</t>
  </si>
  <si>
    <t>EFECTOS ADVERSOS DE DERIVADOS DE LA HIDANTOINA</t>
  </si>
  <si>
    <t>Y463</t>
  </si>
  <si>
    <t>EFECTOS ADVERSOS DE DESOXIBARBITURICOS</t>
  </si>
  <si>
    <t>Y464</t>
  </si>
  <si>
    <t>EFECTOS ADVERSOS DE IMINOESTILBENOS</t>
  </si>
  <si>
    <t>Y465</t>
  </si>
  <si>
    <t>EFECTOS ADVERSOS DEL ACIDO VALPROICO</t>
  </si>
  <si>
    <t>Y466</t>
  </si>
  <si>
    <t>EFECTOS ADVERSOS DE OTROS ANTIEPILEPTICOS, Y LOS NO ESPECIFICADOS</t>
  </si>
  <si>
    <t>Y467</t>
  </si>
  <si>
    <t>EFECTOS ADVERSOS DE DROGAS ANTIPARKINSONIANAS</t>
  </si>
  <si>
    <t>Y468</t>
  </si>
  <si>
    <t>EFECTOS ADVERSOS DE DROGAS ANTIESPASTICAS</t>
  </si>
  <si>
    <t>Y470</t>
  </si>
  <si>
    <t>EFECTOS ADVERSOS DE BARBITURICOS, NO CLASIFICADOS EN OTRA PARTE</t>
  </si>
  <si>
    <t>Y471</t>
  </si>
  <si>
    <t>EFECTOS ADVERSOS DE BENZODIAZEPINAS</t>
  </si>
  <si>
    <t>Y472</t>
  </si>
  <si>
    <t>EFECTOS ADVERSOS DE DERIVADOS CLORALES</t>
  </si>
  <si>
    <t>Y473</t>
  </si>
  <si>
    <t>EFECTOS ADVERSOS DE PARALDEHIDO</t>
  </si>
  <si>
    <t>Y474</t>
  </si>
  <si>
    <t>EFECTOS ADVERSOS DE COMPUESTOS DE BROMO</t>
  </si>
  <si>
    <t>Y475</t>
  </si>
  <si>
    <t>EFECTOS ADVERSOS DE MEZCLAS SEDANTES E HIPNOTICAS, NO CLASIFICADAS EN OTRA PARTE</t>
  </si>
  <si>
    <t>Y478</t>
  </si>
  <si>
    <t>EFECTOS ADVERSOS DE OTRAS DROGAS SEDANTES, HIPNOTICAS Y ANSIOLITICAS</t>
  </si>
  <si>
    <t>Y479</t>
  </si>
  <si>
    <t>EFECTOS ADVERSOS DE DROGAS SEDANTES, HIPNOTICAS Y ANSIOLITICAS NO ESPECIFICADAS</t>
  </si>
  <si>
    <t>Y480</t>
  </si>
  <si>
    <t>EFECTOS ADVERSOS DE GASES ANESTESICOS POR INHALACION</t>
  </si>
  <si>
    <t>Y481</t>
  </si>
  <si>
    <t>EFECTOS ADVERSOS DE GASES ANESTESICOS PARENTERALES</t>
  </si>
  <si>
    <t>Y482</t>
  </si>
  <si>
    <t>EFECTOS ADVERSOS DE OTROS GASES ANESTESICOS GENERALES, Y LOS NO ESPECIFICADOS</t>
  </si>
  <si>
    <t>Y483</t>
  </si>
  <si>
    <t>EFECTOS ADVERSOS DE GASES ANESTESICOS LOCALES</t>
  </si>
  <si>
    <t>Y484</t>
  </si>
  <si>
    <t>EFECTOS ADVERSOS DE ANESTESICOS NO ESPECIFICADOS</t>
  </si>
  <si>
    <t>Y485</t>
  </si>
  <si>
    <t>EFECTOS ADVERSOS DE GASES TERAPEUTICOS</t>
  </si>
  <si>
    <t>Y490</t>
  </si>
  <si>
    <t>EFECTOS ADVERSOS DE ANTIDEPRESIVOS TRICICLICOS Y TETRACICLICOS</t>
  </si>
  <si>
    <t>Y491</t>
  </si>
  <si>
    <t>EFECTOS ADVERSOS DE ANTIDEPRESIVOS INHIBIDORES DE LA MONOAMINOOXIDASA</t>
  </si>
  <si>
    <t>Y492</t>
  </si>
  <si>
    <t>EFECTOS ADVERSOS DE OTROS ANTIDEPRESIVOS Y LOS NO ESPECIFICADOS</t>
  </si>
  <si>
    <t>Y493</t>
  </si>
  <si>
    <t>EFECTOS ADVERSOS DE ANTIPSICOTICOS Y NEUROLEPTICOS FENOTIAZINICOS</t>
  </si>
  <si>
    <t>Y494</t>
  </si>
  <si>
    <t>EFECTOS ADVERSOS DE NEUROLEPTICOS DE LA BUTIROFENONA Y TIOXANTINA</t>
  </si>
  <si>
    <t>Y495</t>
  </si>
  <si>
    <t>EFECTOS ADVERSOS DE OTROS ANTIPSICOTICOS Y NEUROLEPTICOS</t>
  </si>
  <si>
    <t>Y496</t>
  </si>
  <si>
    <t>EFECTOS ADVERSOS DE PSICODISLEPTICOS [ALUCINOGENOS]</t>
  </si>
  <si>
    <t>Y497</t>
  </si>
  <si>
    <t>EFECTOS ADVERSOS DE PSICOESTIMULANTES CON ABUSO POTENCIAL</t>
  </si>
  <si>
    <t>Y498</t>
  </si>
  <si>
    <t>EFECTOS ADVERSOS DE OTRAS DROGAS PSICOTROPICAS, NO CLASIFICADAS EN OTRA PARTE</t>
  </si>
  <si>
    <t>Y499</t>
  </si>
  <si>
    <t>EFECTOS ADVERSOS DE DROGAS PSICOTROPICAS NO ESPECIFICADAS</t>
  </si>
  <si>
    <t>Y500</t>
  </si>
  <si>
    <t>EFECTOS ADVERSOS DE ANALEPTICOS</t>
  </si>
  <si>
    <t>Y501</t>
  </si>
  <si>
    <t>EFECTOS ADVERSOS DE ANTAGONISTAS DE OPIACEOS</t>
  </si>
  <si>
    <t>Y502</t>
  </si>
  <si>
    <t>EFECTOS ADVERSOS DE METILXANTINAS, NO CLASIFICADAS EN OTRA PARTE</t>
  </si>
  <si>
    <t>Y508</t>
  </si>
  <si>
    <t>EFECTOS ADVERSOS DE OTROS ESTIMULANTES DEL SISTEMA NERVIOSO CENTRAL</t>
  </si>
  <si>
    <t>Y509</t>
  </si>
  <si>
    <t>EFECTOS ADVERSOS DE ESTIMULANTE NO ESPECIFICADO DEL SISTEMA NERVIOSO CENTRAL</t>
  </si>
  <si>
    <t>Y510</t>
  </si>
  <si>
    <t>EFECTOS ADVERSOS DE AGENTES ANTICOLINESTERASA</t>
  </si>
  <si>
    <t>Y511</t>
  </si>
  <si>
    <t>EFECTOS ADVERSOS DE OTROS PARASIMPATICOMIMETICOS [COLINERGICOS]</t>
  </si>
  <si>
    <t>Y512</t>
  </si>
  <si>
    <t>EFECTOS ADVERSOS DE DROGAS BLOQUEADORAS GANGLIONARES, NO CLASIFICADAS EN OTRA PARTE</t>
  </si>
  <si>
    <t>Y513</t>
  </si>
  <si>
    <t>EFECTOS ADVERSOS DE OTROS PARASIMPATICOLITICOS [ANTICOLINERGICOS Y ANTIMUSCARINICOS] Y ESPASMOLITICOS, NO CLASIFICADOS EN OTRA PARTE</t>
  </si>
  <si>
    <t>Y514</t>
  </si>
  <si>
    <t>EFECTOS ADVERSOS DE AGONISTAS [ESTIMULANTES] PREDOMINANTEMENTE ALFA-ADRENERGICOS, NO CLASIFICADOS EN OTRA PARTE</t>
  </si>
  <si>
    <t>Y515</t>
  </si>
  <si>
    <t>EFECTOS ADVERSOS DE AGONISTAS [ESTIMULANTES] PREDOMINANTEMENTE BETA-ADRENERGICOS, NO CLASIFICADOS EN OTRA PARTE</t>
  </si>
  <si>
    <t>Y516</t>
  </si>
  <si>
    <t>EFECTOS ADVERSOS DE ANTAGONISTAS [BLOQUEADORES] ALFA-ADRENERGICOS, NO CLASIFICADOS EN OTRA PARTE</t>
  </si>
  <si>
    <t>Y517</t>
  </si>
  <si>
    <t>EFECTOS ADVERSOS DE ANTAGONISTAS [BLOQUEADORES] BETA-ADRENERGICOS, NO CLASIFICADOS EN OTRA PARTE</t>
  </si>
  <si>
    <t>Y518</t>
  </si>
  <si>
    <t>EFECTOS ADVERSOS DE AGENTES BLOQUEADORES NEURO-ADRENERGICOS QUE ACTUAN CENTRALMENTE, NO CLASIFICADOS EN OTRA PARTE</t>
  </si>
  <si>
    <t>Y519</t>
  </si>
  <si>
    <t>EFECTOS ADVERSOS DE OTRAS DROGAS QUE AFECTAN PRIMARIAMENTE EL SISTEMA NERVIOSO AUTONOMO, Y LAS NO ESPECIFICADAS</t>
  </si>
  <si>
    <t>Y520</t>
  </si>
  <si>
    <t>EFECTOS ADVERSOS DE GLUCOSIDOS CARDIOTONICOS Y DROGAS DE ACCION SIMILAR</t>
  </si>
  <si>
    <t>Y521</t>
  </si>
  <si>
    <t>EFECTOS ADVERSOS DE BLOQUEADORES DEL CANAL DEL CALCIO</t>
  </si>
  <si>
    <t>Y522</t>
  </si>
  <si>
    <t>EFECTOS ADVERSOS DE OTRAS DROGAS ANTIARRITMICAS, NO CLASIFICADAS EN OTRAS PARTES</t>
  </si>
  <si>
    <t>Y523</t>
  </si>
  <si>
    <t>EFECTOS ADVERSOS DE VASODILATADORES CORONARIOS, NO CLASIFICADOS EN OTRAS PARTES</t>
  </si>
  <si>
    <t>Y524</t>
  </si>
  <si>
    <t>EFECTOS ADVERSOS DE INHIBIDORES DE LA ENZIMA CONVERTIDORA DE ANGIOTENSINA</t>
  </si>
  <si>
    <t>Y525</t>
  </si>
  <si>
    <t>EFECTOS ADVERSOS DE OTRAS DROGAS ANTIHIPERTENSIVAS, NO CLASIFICADAS EN OTRA PARTE</t>
  </si>
  <si>
    <t>Y526</t>
  </si>
  <si>
    <t>EFECTOS ADVERSOS DE DROGAS ANTIHIPERLIPIDEMICAS Y ANTIARTERIOSCLEROTICAS</t>
  </si>
  <si>
    <t>Y527</t>
  </si>
  <si>
    <t>EFECTOS ADVERSOS DE VASODILATADORES PERIFERICOS</t>
  </si>
  <si>
    <t>Y528</t>
  </si>
  <si>
    <t>EFECTOS ADVERSOS DE DROGAS ANTIVARICOSAS, INCLUSIVE AGENTES ESCLEROSANTES</t>
  </si>
  <si>
    <t>Y529</t>
  </si>
  <si>
    <t>EFECTOS ADVERSOS DE OTROS AGENTES QUE AFECTAN PRIMARIAMENTE EL SISTEMA CARDIOVASCULAR, Y LOS NO ESPECIFICADOS</t>
  </si>
  <si>
    <t>Y530</t>
  </si>
  <si>
    <t>EFECTOS ADVERSOS DE BLOQUEADORES DE LOS RECEPTORES H2 DE HISTAMINA</t>
  </si>
  <si>
    <t>Y531</t>
  </si>
  <si>
    <t>EFECTOS ADVERSOS DE OTRAS DROGAS ANTIACIDAS E INHIBIDORAS DE LA SECRECION GASTRICA</t>
  </si>
  <si>
    <t>Y532</t>
  </si>
  <si>
    <t>EFECTOS ADVERSOS DE LAXANTES ESTIMULANTES</t>
  </si>
  <si>
    <t>Y533</t>
  </si>
  <si>
    <t>EFECTOS ADVERSOS DE LAXANTES SALINOS Y OSMOTICOS</t>
  </si>
  <si>
    <t>Y534</t>
  </si>
  <si>
    <t>EFECTOS ADVERSOS DE OTROS LAXANTES</t>
  </si>
  <si>
    <t>Y535</t>
  </si>
  <si>
    <t>EFECTOS ADVERSOS DE DIGESTIVOS</t>
  </si>
  <si>
    <t>Y536</t>
  </si>
  <si>
    <t>EFECTOS ADVERSOS DE DROGAS ANTIDIARREICAS</t>
  </si>
  <si>
    <t>Y537</t>
  </si>
  <si>
    <t>EFECTOS ADVERSOS DE EMETICOS</t>
  </si>
  <si>
    <t>Y538</t>
  </si>
  <si>
    <t>EFECTOS ADVERSOS DE OTROS AGENTES QUE AFECTAN PRIMARIAMENTE EL SISTEMA GASTROINTESTINAL</t>
  </si>
  <si>
    <t>Y539</t>
  </si>
  <si>
    <t>EFECTOS ADVERSOS DE AGENTES QUE AFECTAN PRIMARIAMENTE EL SISTEMA GASTROINTESTINAL, NO ESPECIFICADOS</t>
  </si>
  <si>
    <t>Y540</t>
  </si>
  <si>
    <t>EFECTOS ADVERSOS DE MINERALOCORTICOIDES</t>
  </si>
  <si>
    <t>Y541</t>
  </si>
  <si>
    <t>EFECTOS ADVERSOS DE LOS BLOQUEADORES DE MINERALOCORTICOIDES [ANTAGONISTAS DE LA ALDOSTERONA]</t>
  </si>
  <si>
    <t>Y542</t>
  </si>
  <si>
    <t>EFECTOS ADVERSOS DE LOS INHIBIDORES DE LA ANHIDRASA CARBONICA</t>
  </si>
  <si>
    <t>Y543</t>
  </si>
  <si>
    <t>EFECTOS ADVERSOS DE LOS DERIVADOS DE LA BENZOTIADIAZINA</t>
  </si>
  <si>
    <t>Y544</t>
  </si>
  <si>
    <t>EFECTOS ADVERSOS DE DIURETICOS DE ASA ["HIGH-CEILING"]</t>
  </si>
  <si>
    <t>Y545</t>
  </si>
  <si>
    <t>EFECTOS ADVERSOS DE OTROS DIURETICOS</t>
  </si>
  <si>
    <t>Y546</t>
  </si>
  <si>
    <t>EFECTOS ADVERSOS DE AGENTES ELECTROLITICOS, CALORICOS Y DEL EQUILIBRIO HIDRICO</t>
  </si>
  <si>
    <t>Y547</t>
  </si>
  <si>
    <t>EFECTOS ADVERSOS DE AGENTES QUE AFECTAN LA CALCIFICACION</t>
  </si>
  <si>
    <t>Y548</t>
  </si>
  <si>
    <t>EFECTOS ADVERSOS DE AGENTES QUE AFECTAN EL METABOLISMO DEL ACIDO URICO</t>
  </si>
  <si>
    <t>Y549</t>
  </si>
  <si>
    <t>EFECTOS ADVERSOS DE SALES MINERALES NO CLASIFICADAS EN OTRA PARTE</t>
  </si>
  <si>
    <t>Y550</t>
  </si>
  <si>
    <t>EFECTOS ADVERSOS DE DROGAS OXITOCICAS</t>
  </si>
  <si>
    <t>Y551</t>
  </si>
  <si>
    <t>EFECTOS ADVERSOS DE RELAJANTES DE LOS MUSCULOS ESTRIADOS [AGENTES BLOQUEADORES NEUROMUSCULARES]</t>
  </si>
  <si>
    <t>Y552</t>
  </si>
  <si>
    <t>EFECTOS ADVERSOS DE OTROS AGENTES QUE ACTUAN PRIMARIAMENTE SOBRE LOS MUSCULOS, Y LOS NO ESPECIFICADOS</t>
  </si>
  <si>
    <t>Y553</t>
  </si>
  <si>
    <t>EFECTOS ADVERSOS DE ANTITUSIGENOS</t>
  </si>
  <si>
    <t>Y554</t>
  </si>
  <si>
    <t>EFECTOS ADVERSOS DE EXPECTORANTES</t>
  </si>
  <si>
    <t>Y555</t>
  </si>
  <si>
    <t>EFECTOS ADVERSOS DE DROGAS CONTRA EL RESFRIADO COMUN</t>
  </si>
  <si>
    <t>Y556</t>
  </si>
  <si>
    <t>EFECTOS ADVERSOS DE ANTIASMATICOS, NO CLASIFICADOS EN OTRA PARTE</t>
  </si>
  <si>
    <t>Y557</t>
  </si>
  <si>
    <t>EFECTOS ADVERSOS DE OTROS AGENTES QUE ACTUAN PRIMARIAMENTE SOBRE EL SISTEMA RESPIRATORIO, Y LOS NO ESPECIFICADOS</t>
  </si>
  <si>
    <t>Y560</t>
  </si>
  <si>
    <t>EFECTOS ADVERSOS DE DROGAS ANTIMICOTICAS, ANTIINFECCIOSAS Y ANTIINFLAMATORIAS DE USO LOCAL, NO CLASIFICADAS EN OTRA PARTE</t>
  </si>
  <si>
    <t>Y561</t>
  </si>
  <si>
    <t>EFECTOS ADVERSOS DE ANTIPRURIGINOSOS</t>
  </si>
  <si>
    <t>Y562</t>
  </si>
  <si>
    <t>EFECTOS ADVERSOS DE ASTRINGENTES Y DETERGENTES LOCALES</t>
  </si>
  <si>
    <t>Y563</t>
  </si>
  <si>
    <t>EFECTOS ADVERSOS DE EMOLIENTES, DEMULCENTES Y PROTECTORES</t>
  </si>
  <si>
    <t>Y564</t>
  </si>
  <si>
    <t>EFECTOS ADVERSOS DE DROGAS Y PREPARADOS QUERATOLITICOS, QUERATOPLASTICOS Y OTROS PARA EL TRATAMIENTO DEL CABELLO</t>
  </si>
  <si>
    <t>Y565</t>
  </si>
  <si>
    <t>EFECTOS ADVERSOS DE DROGAS Y PREPARADOS OFTALMOLOGICOS</t>
  </si>
  <si>
    <t>Y566</t>
  </si>
  <si>
    <t>EFECTOS ADVERSOS DE DROGAS Y PREPARADOS OTORRINOLARINGOLOGICOS</t>
  </si>
  <si>
    <t>Y567</t>
  </si>
  <si>
    <t>EFECTOS ADVERSOS DE DROGAS DENTALES, DE APLICACIÓN TOPICA</t>
  </si>
  <si>
    <t>Y568</t>
  </si>
  <si>
    <t>EFECTOS ADVERSOS DE OTROS AGENTES TOPICOS</t>
  </si>
  <si>
    <t>Y569</t>
  </si>
  <si>
    <t>EFECTOS ADVERSOS DE OTROS AGENTES TOPICOS NO ESPECIFICADOS</t>
  </si>
  <si>
    <t>Y570</t>
  </si>
  <si>
    <t>EFECTOS ADVERSOS DE DEPRESORES DEL APETITO [ANOREXICOS]</t>
  </si>
  <si>
    <t>Y571</t>
  </si>
  <si>
    <t>EFECTOS ADVERSOS DE DROGAS LIPOTROPICAS</t>
  </si>
  <si>
    <t>Y572</t>
  </si>
  <si>
    <t>EFECTOS ADVERSOS DE ANTIDOTOS Y AGENTES QUELANTES, NO CLASIFICADOS EN OTRA PARTE</t>
  </si>
  <si>
    <t>Y573</t>
  </si>
  <si>
    <t>EFECTOS ADVERSOS DE DISUASIVOS DEL ALCOHOL</t>
  </si>
  <si>
    <t>Y574</t>
  </si>
  <si>
    <t>EFECTOS ADVERSOS DE EXCIPIENTES FARMACEUTICOS</t>
  </si>
  <si>
    <t>Y575</t>
  </si>
  <si>
    <t>EFECTOS ADVERSOS DE MEDIOS DE CONTRASTE PARA RAYOS X</t>
  </si>
  <si>
    <t>Y576</t>
  </si>
  <si>
    <t>EFECTOS ADVERSOS DE OTROS AGENTES DIAGNOSTICOS</t>
  </si>
  <si>
    <t>Y577</t>
  </si>
  <si>
    <t>EFECTOS ADVERSOS DE VITAMINAS, NO CLASIFICADAS EN OTRA PARTE</t>
  </si>
  <si>
    <t>Y578</t>
  </si>
  <si>
    <t>EFECTOS ADVERSOS DE OTRAS DROGAS Y MEDICAMENTOS</t>
  </si>
  <si>
    <t>Y579</t>
  </si>
  <si>
    <t>EFECTOS ADVERSOS DE DROGAS Y MEDICAMENTOS NO ESPECIFICADOS</t>
  </si>
  <si>
    <t>Y580</t>
  </si>
  <si>
    <t>EFECTOS ADVERSOS DE LA VACUNA BCG</t>
  </si>
  <si>
    <t>Y581</t>
  </si>
  <si>
    <t>EFECTOS ADVERSOS DE LA VACUNA TIFOIDEA Y PARATIFOIDEA</t>
  </si>
  <si>
    <t>Y582</t>
  </si>
  <si>
    <t>EFECTOS ADVERSOS DE LA VACUNA CONTRA EL COLERA</t>
  </si>
  <si>
    <t>Y583</t>
  </si>
  <si>
    <t>EFECTOS ADVERSOS DE LA VACUNA CONTRA LA PESTE</t>
  </si>
  <si>
    <t>Y584</t>
  </si>
  <si>
    <t>EFECTOS ADVERSOS DE LA VACUNA CONTRA EL TETANOS</t>
  </si>
  <si>
    <t>Y585</t>
  </si>
  <si>
    <t>EFECTOS ADVERSOS DE LA VACUNA CONTRA LA DIFTERIA</t>
  </si>
  <si>
    <t>Y586</t>
  </si>
  <si>
    <t>EFECTOS ADVERSOS DE LA VACUNA CONTRA LA TOS FERINA, INCLUSIVE COMBINACIONES CON UN COMPONENTE PERTUSIS</t>
  </si>
  <si>
    <t>Y588</t>
  </si>
  <si>
    <t>EFECTOS ADVERSOS DE VACUNAS BACTERIANAS MIXTAS, EXCEPTO COMBINACIONES CON UN COMPONENTE PERTUSIS</t>
  </si>
  <si>
    <t>Y589</t>
  </si>
  <si>
    <t>EFECTOS ADVERSOS DE OTRAS VACUNAS BACTERIANAS, Y LAS NO ESPECIFICADAS</t>
  </si>
  <si>
    <t>Y590</t>
  </si>
  <si>
    <t>EFECTOS ADVERSOS DE VACUNAS VIRALES</t>
  </si>
  <si>
    <t>Y591</t>
  </si>
  <si>
    <t>EFECTOS ADVERSOS DE VACUNAS CONTRA RICKETTSIAS</t>
  </si>
  <si>
    <t>Y592</t>
  </si>
  <si>
    <t>EFECTOS ADVERSOS DE VACUNAS ANTIPROTOZOARIAS</t>
  </si>
  <si>
    <t>Y593</t>
  </si>
  <si>
    <t>EFECTOS ADVERSOS DE LA INMUNOGLOBULINA</t>
  </si>
  <si>
    <t>Y598</t>
  </si>
  <si>
    <t>EFECTOS ADVERSOS DE OTRAS VACUNAS Y SUSTANCIAS BIOLOGICAS ESPECIFICADAS</t>
  </si>
  <si>
    <t>Y599</t>
  </si>
  <si>
    <t>EFECTOS ADVERSOS DE OTRAS VACUNAS O SUSTANCIAS BIOLOGICAS NO ESPECIFICADAS</t>
  </si>
  <si>
    <t>Y600</t>
  </si>
  <si>
    <t>INCIDENTE DURANTE OPERACIÓN QUIRURGICA</t>
  </si>
  <si>
    <t>Y601</t>
  </si>
  <si>
    <t>INCIDENTE DURANTE INFUSION O TRANSFUSION</t>
  </si>
  <si>
    <t>Y602</t>
  </si>
  <si>
    <t>INCIDENTE DURANTE DIALISIS RENAL U OTRA PERFUSION</t>
  </si>
  <si>
    <t>Y603</t>
  </si>
  <si>
    <t>INCIDENTE DURANTE INYECCION O INMUNIZACION</t>
  </si>
  <si>
    <t>Y604</t>
  </si>
  <si>
    <t>INCIDENTE DURANTE EXAMEN ENDOSCOPICO</t>
  </si>
  <si>
    <t>Y605</t>
  </si>
  <si>
    <t>INCIDENTE DURANTE CATETERIZACION CARDIACA</t>
  </si>
  <si>
    <t>Y606</t>
  </si>
  <si>
    <t>INCIDENTE DURANTE ASPIRACION, PUNCION Y OTRA CATETERIZACION</t>
  </si>
  <si>
    <t>Y607</t>
  </si>
  <si>
    <t>INCIDENTE DURANTE ADMINISTRACION DE ENEMA</t>
  </si>
  <si>
    <t>Y608</t>
  </si>
  <si>
    <t>INCIDENTE DURANTE OTRAS ATENCIONES MEDICAS Y QUIRURGICAS</t>
  </si>
  <si>
    <t>Y609</t>
  </si>
  <si>
    <t>INCIDENTE DURANTE ATENCION MEDICA Y QUIRURGICA NO ESPECIFICADA</t>
  </si>
  <si>
    <t>Y610</t>
  </si>
  <si>
    <t>OBJETO EXTRAÑO DEJADO ACCIDENTALMENTE EN EL CUERPO DURANTE OPERACIÓN QUIRURGICA</t>
  </si>
  <si>
    <t>Y611</t>
  </si>
  <si>
    <t>OBJETO EXTRAÑO DEJADO ACCIDENTALMENTE EN EL CUERPO DURANTE INFUSION O TRANSFUSION</t>
  </si>
  <si>
    <t>Y612</t>
  </si>
  <si>
    <t>OBJETO EXTRAÑO DEJADO ACCIDENTALMENTE EN EL CUERPO DURANTE DIALISIS RENAL U OTRA PERFUSION</t>
  </si>
  <si>
    <t>Y613</t>
  </si>
  <si>
    <t>OBJETO EXTRAÑO DEJADO ACCIDENTALMENTE EN EL CUERPO DURANTE INYECCION O INMUNIZACION</t>
  </si>
  <si>
    <t>Y614</t>
  </si>
  <si>
    <t>OBJETO EXTRAÑO DEJADO ACCIDENTALMENTE EN EL CUERPO DURANTE EXAMEN ENDOSCOPICO</t>
  </si>
  <si>
    <t>Y615</t>
  </si>
  <si>
    <t>OBJETO EXTRAÑO DEJADO ACCIDENTALMENTE EN EL CUERPO DURANTE CATETERIZACION CARDIACA</t>
  </si>
  <si>
    <t>Y616</t>
  </si>
  <si>
    <t>OBJETO EXTRAÑO DEJADO ACCIDENTALMENTE EN EL CUERPO DURANTE ASPIRACION, PUNCION Y OTRA CATETERIZACION</t>
  </si>
  <si>
    <t>Y617</t>
  </si>
  <si>
    <t>OBJETO EXTRAÑO DEJADO ACCIDENTALMENTE EN EL CUERPO DURANTE REMOCION DE CATETER O TAPONAMIENTO</t>
  </si>
  <si>
    <t>Y618</t>
  </si>
  <si>
    <t>OBJETO EXTRAÑO DEJADO ACCIDENTALMENTE EN EL CUERPO DURANTE OTRAS ATENCIONES MEDICAS Y QUIRURGICAS</t>
  </si>
  <si>
    <t>Y619</t>
  </si>
  <si>
    <t>OBJETO EXTRAÑO DEJADO ACCIDENTALMENTE EN EL CUERPO DURANTE ATENCION MEDICA Y QUIRURGICA NO ESPECIFICADA</t>
  </si>
  <si>
    <t>Y620</t>
  </si>
  <si>
    <t>FALLAS EN LA ESTERILIZACION DURANTE OPERACIÓN QUIRURGICA</t>
  </si>
  <si>
    <t>Y621</t>
  </si>
  <si>
    <t>FALLAS EN LA ESTERILIZACION DURANTE INFUSION O TRANSFUSION</t>
  </si>
  <si>
    <t>Y622</t>
  </si>
  <si>
    <t>FALLAS EN LA ESTERILIZACION DURANTE DIALISIS RENAL U OTRA PERFUSION</t>
  </si>
  <si>
    <t>Y623</t>
  </si>
  <si>
    <t>FALLAS EN LA ESTERILIZACION DURANTE INYECCION O INMUNIZACION</t>
  </si>
  <si>
    <t>Y624</t>
  </si>
  <si>
    <t>FALLAS EN LA ESTERILIZACION DURANTE EXAMEN ENDOSCOPICO</t>
  </si>
  <si>
    <t>Y625</t>
  </si>
  <si>
    <t>FALLAS EN LA ESTERILIZACION DURANTE CATETERIZACION CARDIACA</t>
  </si>
  <si>
    <t>Y626</t>
  </si>
  <si>
    <t>FALLAS EN LA ESTERILIZACION DURANTE ASPIRACION, PUNCION Y OTRA CATETERIZACION</t>
  </si>
  <si>
    <t>Y628</t>
  </si>
  <si>
    <t>FALLAS EN LA ESTERILIZACION DURANTE OTRAS ATENCIONES MEDICAS Y QUIRURGICAS</t>
  </si>
  <si>
    <t>Y629</t>
  </si>
  <si>
    <t>FALLAS EN LA ESTERILIZACION DURANTE ATENCION MEDICA Y QUIRURGICA NO ESPECIFICADA</t>
  </si>
  <si>
    <t>Y630</t>
  </si>
  <si>
    <t>EXCESIVA CANTIDAD DE SANGRE U OTRO LIQUIDO ADMINISTRADO DURANTE UNA INFUSION O TRANSFUSION</t>
  </si>
  <si>
    <t>Y631</t>
  </si>
  <si>
    <t>DILUCION INCORRECTA DE LIQUIDO DURANTE UNA INFUSION</t>
  </si>
  <si>
    <t>Y632</t>
  </si>
  <si>
    <t>SOBREDOSIS DE RADIACION ADMINISTRADA DURANTE TERAPIA</t>
  </si>
  <si>
    <t>Y633</t>
  </si>
  <si>
    <t>EXPOSICION INADVERTIDA DEL PACIENTE A RADIACION DURANTE LA ATENCION MEDICA</t>
  </si>
  <si>
    <t>Y634</t>
  </si>
  <si>
    <t>FALLA EN LA DOSIFICACION EN ELECTROCHOQUE O EN CHOQUE INSULINICO</t>
  </si>
  <si>
    <t>Y635</t>
  </si>
  <si>
    <t>FALLA EN EL CONTROL DE LA TEMPERATURA, EN TAPONAMIENTOS Y APLICACIONES LOCALES</t>
  </si>
  <si>
    <t>Y636</t>
  </si>
  <si>
    <t>NO ADMINISTRACION DE DROGAS, MEDICAMENTOS O SUSTANCIAS BIOLOGICAS NECESARIAS</t>
  </si>
  <si>
    <t>Y638</t>
  </si>
  <si>
    <t>FALLA EN LA DOSIFICACION DURANTE OTRAS ATENCIONES MEDICAS Y QUIRURGICAS</t>
  </si>
  <si>
    <t>Y639</t>
  </si>
  <si>
    <t>FALLA EN LA DOSIFICACION DURANTE ATENCION MEDICA Y QUIRURGICA NO ESPECIFICADA</t>
  </si>
  <si>
    <t>Y640</t>
  </si>
  <si>
    <t>MEDICAMENTO O SUSTANCIA BIOLOGICA CONTAMINADO EN INFUSION O TRANSFUSION</t>
  </si>
  <si>
    <t>Y641</t>
  </si>
  <si>
    <t>MEDICAMENTO O SUSTANCIA BIOLOGICA CONTAMINADO, INYECTADO O USADO PARA INMUNIZACION</t>
  </si>
  <si>
    <t>Y648</t>
  </si>
  <si>
    <t>MEDICAMENTO O SUSTANCIA BIOLOGICA CONTAMINADO, ADMINISTRADO POR OTROS MEDIOS</t>
  </si>
  <si>
    <t>Y649</t>
  </si>
  <si>
    <t>MEDICAMENTO O SUSTANCIA BIOLOGICA CONTAMINADO, ADMINISTRADO POR  MEDIOS NO ESPECIFICADOS</t>
  </si>
  <si>
    <t>Y650</t>
  </si>
  <si>
    <t>SANGRE INCOMPATIBLE USADA EN TRANSFUSION</t>
  </si>
  <si>
    <t>Y651</t>
  </si>
  <si>
    <t>LIQUIDO ERRONEO USADO EN INFUSION</t>
  </si>
  <si>
    <t>Y652</t>
  </si>
  <si>
    <t>FALLA EN LA SUTURA O LIGADURA DURANTE OPERACIÓN QUIRURGICA</t>
  </si>
  <si>
    <t>Y653</t>
  </si>
  <si>
    <t>TUBO ENDOTRAQUEAL COLOCADO ERRONEAMENTE DURANTE PROCEDIMIENTO ANESTESICO</t>
  </si>
  <si>
    <t>Y654</t>
  </si>
  <si>
    <t>FALLA EN LA INTRODUCCION O REMOCION DE OTRO TUBO O INSTRUMENTO</t>
  </si>
  <si>
    <t>Y655</t>
  </si>
  <si>
    <t>REALIZACION DE UNA OPERACIÓN INADECUADA</t>
  </si>
  <si>
    <t>Y658</t>
  </si>
  <si>
    <t>OTROS INCIDENTES ESPECIFICADOS DURANTE LA ATENCION MEDICA Y QUIRURGICA</t>
  </si>
  <si>
    <t>Y66</t>
  </si>
  <si>
    <t>NO ADMINISTRACION DE LA ATENCION MEDICA Y QUIRURGICA</t>
  </si>
  <si>
    <t>Y69</t>
  </si>
  <si>
    <t>INCIDENTES NO ESPECIFICADOS DURANTE LA ATENCION MEDICA Y QUIRURGICA</t>
  </si>
  <si>
    <t>Y700</t>
  </si>
  <si>
    <t>DISPOSITIVOS DE ANESTESIOLOGIA ASOCIADOS CON INCIDENTES ADVERSOS: DISPOSITIVOS DE DIAGNOSTICO Y MONITOREO</t>
  </si>
  <si>
    <t>Y701</t>
  </si>
  <si>
    <t>DISPOSITIVOS DE ANESTESIOLOGIA ASOCIADOS CON INCIDENTES ADVERSOS: DISPOSITIVOS TERAPEUTICOS (NO QUIRURGICOS) Y DE REHABILITACION</t>
  </si>
  <si>
    <t>Y702</t>
  </si>
  <si>
    <t>DISPOSITIVOS DE ANESTESIOLOGIA ASOCIADOS CON INCIDENTES ADVERSOS: DISPOSITIVOS PROTESICOS Y OTROS IMPLANTES, MATERIALES Y ACCESORIOS</t>
  </si>
  <si>
    <t>Y703</t>
  </si>
  <si>
    <t>DISPOSITIVOS DE ANESTESIOLOGIA ASOCIADOS CON INCIDENTES ADVERSOS: INSTRUMENTOS QUIRURGICOS, DISPOSITIVOS Y MATERIALES (INCLUSIVE SUTURAS)</t>
  </si>
  <si>
    <t>Y708</t>
  </si>
  <si>
    <t>DISPOSITIVOS DE ANESTESIOLOGIA ASOCIADOS CON INCIDENTES ADVERSOS: DISPOSITIVOS DIVERSOS, NO CLASIFICADOS EN OTRA PARTE</t>
  </si>
  <si>
    <t>Y710</t>
  </si>
  <si>
    <t>DISPOSITIVOS CARDIOVASCULARES ASOCIADOS CON INCIDENTES ADVERSOS: DISPOSITIVOS DE DIAGNOSTICO Y MONITOREO</t>
  </si>
  <si>
    <t>Y711</t>
  </si>
  <si>
    <t>DISPOSITIVOS CARDIOVASCULARES ASOCIADOS CON INCIDENTES ADVERSOS: DISPOSITIVOS TERAPEUTICOS (NO QUIRURGICOS) Y DE REHABILITACION</t>
  </si>
  <si>
    <t>Y712</t>
  </si>
  <si>
    <t>DISPOSITIVOS CARDIOVASCULARES ASOCIADOS CON INCIDENTES ADVERSOS: DISPOSITIVOS PROTESICOS Y OTROS IMPLANTES, MATERIALES Y ACCESORIOS</t>
  </si>
  <si>
    <t>Y713</t>
  </si>
  <si>
    <t>DISPOSITIVOS CARDIOVASCULARES ASOCIADOS CON INCIDENTES ADVERSOS: INSTRUMENTOS QUIRURGICOS, DISPOSITIVOS Y MATERIALES (INCLUSIVE SUTURAS)</t>
  </si>
  <si>
    <t>Y718</t>
  </si>
  <si>
    <t>DISPOSITIVOS CARDIOVASCULARES ASOCIADOS CON INCIDENTES ADVERSOS: DISPOSITIVOS DIVERSOS, NO CLASIFICADOS EN OTRA PARTE</t>
  </si>
  <si>
    <t>Y720</t>
  </si>
  <si>
    <t>DISPOSITIVOS OTORRINOLARINGOLOGICOS ASOCIADOS CON INCIDENTES ADVERSOS: DISPOSITIVOS DE DIAGNOSTICO Y MONITOREO</t>
  </si>
  <si>
    <t>Y721</t>
  </si>
  <si>
    <t>DISPOSITIVOS OTORRINOLARINGOLOGICOS ASOCIADOS CON INCIDENTES ADVERSOS: DISPOSITIVOS TERAPEUTICOS (NO QUIRURGICOS) Y DE REHABILITACION</t>
  </si>
  <si>
    <t>Y722</t>
  </si>
  <si>
    <t>DISPOSITIVOS OTORRINOLARINGOLOGICOS ASOCIADOS CON INCIDENTES ADVERSOS: DISPOSITIVOS PROTESICOS Y OTROS IMPLANTES, MATERIALES Y ACCESORIOS</t>
  </si>
  <si>
    <t>Y723</t>
  </si>
  <si>
    <t>DISPOSITIVOS OTORRINOLARINGOLOGICOS ASOCIADOS CON INCIDENTES ADVERSOS: INSTRUMENTOS QUIRURGICOS, DISPOSITIVOS Y MATERIALES (INCLUSIVE SUTURAS)</t>
  </si>
  <si>
    <t>Y728</t>
  </si>
  <si>
    <t>DISPOSITIVOS OTORRINOLARINGOLOGICOS ASOCIADOS CON INCIDENTES ADVERSOS: DISPOSITIVOS DIVERSOS, NO CLASIFICADOS EN OTRA PARTE</t>
  </si>
  <si>
    <t>Y730</t>
  </si>
  <si>
    <t>DISPOSITIVOS DE GASTROENTEROLOGIA Y UROLOGIA ASOCIADOS CON INCIDENTES ADVERSOS: DISPOSITIVOS DE DIAGNOSTICO Y MONITOREO</t>
  </si>
  <si>
    <t>Y731</t>
  </si>
  <si>
    <t>DISPOSITIVOS DE GASTROENTEROLOGIA Y UROLOGIA ASOCIADOS CON INCIDENTES ADVERSOS: DISPOSITIVOS TERAPEUTICOS (NO QUIRURGICOS) Y DE REHABILITACION</t>
  </si>
  <si>
    <t>Y732</t>
  </si>
  <si>
    <t>DISPOSITIVOS DE GASTROENTEROLOGIA Y UROLOGIA ASOCIADOS CON INCIDENTES ADVERSOS: DISPOSITIVOS PROTESICOS Y OTROS IMPLANTES, MATERIALES Y ACCESORIOS</t>
  </si>
  <si>
    <t>Y733</t>
  </si>
  <si>
    <t>DISPOSITIVOS DE GASTROENTEROLOGIA Y UROLOGIA ASOCIADOS CON INCIDENTES ADVERSOS: INSTRUMENTOS QUIRURGICOS, DISPOSITIVOS Y MATERIALES (INCLUSIVE SUTURAS)</t>
  </si>
  <si>
    <t>Y738</t>
  </si>
  <si>
    <t>DISPOSITIVOS DE GASTROENTEROLOGIA Y UROLOGIA ASOCIADOS CON INCIDENTES ADVERSOS: DISPOSITIVOS DIVERSOS, NO CLASIFICADOS EN OTRA PARTE</t>
  </si>
  <si>
    <t>Y740</t>
  </si>
  <si>
    <t>DISPOSITIVOS PARA USO HOSPITALARIO GENERAL Y PERSONAL ASOCIADOS CON INCIDENTES ADVERSOS: DISPOSITIVOS DE DIAGNOSTICO Y MONITOREO</t>
  </si>
  <si>
    <t>Y741</t>
  </si>
  <si>
    <t>DISPOSITIVOS PARA USO HOSPITALARIO GENERAL Y PERSONAL ASOCIADOS CON INCIDENTES ADVERSOS: DISPOSITIVOS TERAPEUTICOS (NO QUIRURGICOS) Y DE REHABILITACION</t>
  </si>
  <si>
    <t>Y742</t>
  </si>
  <si>
    <t>DISPOSITIVOS PARA USO HOSPITALARIO GENERAL Y PERSONAL ASOCIADOS CON INCIDENTES ADVERSOS: DISPOSITIVOS PROTESICOS Y OTROS IMPLANTES, MATERIALES Y ACCESORIOS</t>
  </si>
  <si>
    <t>Y743</t>
  </si>
  <si>
    <t>DISPOSITIVOS PARA USO HOSPITALARIO GENERAL Y PERSONAL ASOCIADOS CON INCIDENTES ADVERSOS: INSTRUMENTOS QUIRURGICOS, DISPOSITIVOS Y MATERIALES (INCLUSIVE SUTURAS)</t>
  </si>
  <si>
    <t>Y748</t>
  </si>
  <si>
    <t>DISPOSITIVOS PARA USO HOSPITALARIO GENERAL Y PERSONAL ASOCIADOS CON INCIDENTES ADVERSOS: DISPOSITIVOS DIVERSOS, NO CLASIFICADOS EN OTRA PARTE</t>
  </si>
  <si>
    <t>Y750</t>
  </si>
  <si>
    <t>DISPOSITIVOS NEUROLOGICOS ASOCIADOS CON INCIDENTES ADVERSOS: DISPOSITIVOS DE DIAGNOSTICO Y MONITOREO</t>
  </si>
  <si>
    <t>Y751</t>
  </si>
  <si>
    <t>DISPOSITIVOS NEUROLOGICOS ASOCIADOS CON INCIDENTES ADVERSOS: DISPOSITIVOS TERAPEUTICOS (NO QUIRURGICOS) Y DE REHABILITACION</t>
  </si>
  <si>
    <t>Y752</t>
  </si>
  <si>
    <t>DISPOSITIVOS NEUROLOGICOS ASOCIADOS CON INCIDENTES ADVERSOS: DISPOSITIVOS PROTESICOS Y OTROS IMPLANTES, MATERIALES Y ACCESORIOS</t>
  </si>
  <si>
    <t>Y753</t>
  </si>
  <si>
    <t>DISPOSITIVOS NEUROLOGICOS ASOCIADOS CON INCIDENTES ADVERSOS: INSTRUMENTOS QUIRURGICOS, DISPOSITIVOS Y MATERIALES (INCLUSIVE SUTURAS)</t>
  </si>
  <si>
    <t>Y758</t>
  </si>
  <si>
    <t>DISPOSITIVOS NEUROLOGICOS ASOCIADOS CON INCIDENTES ADVERSOS: DISPOSITIVOS DIVERSOS, NO CLASIFICADOS EN OTRA PARTE</t>
  </si>
  <si>
    <t>Y760</t>
  </si>
  <si>
    <t>DISPOSITIVOS GINECOLOGICOS Y OBSTETRICOS ASOCIADOS CON INCIDENTES ADVERSOS: DISPOSITIVOS DE DIAGNOSTICO Y MONITOREO</t>
  </si>
  <si>
    <t>Y761</t>
  </si>
  <si>
    <t>DISPOSITIVOS GINECOLOGICOS Y OBSTETRICOS ASOCIADOS CON INCIDENTES ADVERSOS: DISPOSITIVOS TERAPEUTICOS (NO QUIRURGICOS) Y DE REHABILITACION</t>
  </si>
  <si>
    <t>Y762</t>
  </si>
  <si>
    <t>DISPOSITIVOS GINECOLOGICOS Y OBSTETRICOS ASOCIADOS CON INCIDENTES ADVERSOS: DISPOSITIVOS PROTESICOS Y OTROS IMPLANTES, MATERIALES Y ACCESORIOS</t>
  </si>
  <si>
    <t>Y763</t>
  </si>
  <si>
    <t>DISPOSITIVOS GINECOLOGICOS Y OBSTETRICOS ASOCIADOS CON INCIDENTES ADVERSOS: INSTRUMENTOS QUIRURGICOS, DISPOSITIVOS Y MATERIALES (INCLUSIVE SUTURAS)</t>
  </si>
  <si>
    <t>Y768</t>
  </si>
  <si>
    <t>DISPOSITIVOS GINECOLOGICOS Y OBSTETRICOS ASOCIADOS CON INCIDENTES ADVERSOS: DISPOSITIVOS DIVERSOS, NO CLASIFICADOS EN OTRA PARTE</t>
  </si>
  <si>
    <t>Y770</t>
  </si>
  <si>
    <t>DISPOSITIVOS OFTALMICOS ASOCIADOS CON INCIDENTES ADVERSOS: DISPOSITIVOS DE DIAGNOSTICO Y MONITOREO</t>
  </si>
  <si>
    <t>Y771</t>
  </si>
  <si>
    <t>DISPOSITIVOS OFTALMICOS ASOCIADOS CON INCIDENTES ADVERSOS: DISPOSITIVOS TERAPEUTICOS (NO QUIRURGICOS) Y DE REHABILITACION</t>
  </si>
  <si>
    <t>Y772</t>
  </si>
  <si>
    <t>DISPOSITIVOS OFTALMICOS ASOCIADOS CON INCIDENTES ADVERSOS: DISPOSITIVOS PROTESICOS Y OTROS IMPLANTES, MATERIALES Y ACCESORIOS</t>
  </si>
  <si>
    <t>Y773</t>
  </si>
  <si>
    <t>DISPOSITIVOS OFTALMICOS ASOCIADOS CON INCIDENTES ADVERSOS: INSTRUMENTOS QUIRURGICOS, DISPOSITIVOS Y MATERIALES (INCLUSIVE SUTURAS)</t>
  </si>
  <si>
    <t>Y778</t>
  </si>
  <si>
    <t>DISPOSITIVOS OFTALMICOS ASOCIADOS CON INCIDENTES ADVERSOS: DISPOSITIVOS DIVERSOS, NO CLASIFICADOS EN OTRA PARTE</t>
  </si>
  <si>
    <t>Y780</t>
  </si>
  <si>
    <t>APARATOS RADIOLOGICOS ASOCIADOS CON INCIDENTES ADVERSOS: DISPOSITIVOS DE DIAGNOSTICO Y MONITOREO</t>
  </si>
  <si>
    <t>Y781</t>
  </si>
  <si>
    <t>APARATOS RADIOLOGICOS ASOCIADOS CON INCIDENTES ADVERSOS: DISPOSITIVOS TERAPEUTICOS (NO QUIRURGICOS) Y DE REHABILITACION</t>
  </si>
  <si>
    <t>Y782</t>
  </si>
  <si>
    <t>APARATOS RADIOLOGICOS ASOCIADOS CON INCIDENTES ADVERSOS: DISPOSITIVOS PROTESICOS Y OTROS IMPLANTES, MATERIALES Y ACCESORIOS</t>
  </si>
  <si>
    <t>Y783</t>
  </si>
  <si>
    <t>APARATOS RADIOLOGICOS ASOCIADOS CON INCIDENTES ADVERSOS: INSTRUMENTOS QUIRURGICOS, DISPOSITIVOS Y MATERIALES (INCLUSIVE SUTURAS)</t>
  </si>
  <si>
    <t>Y788</t>
  </si>
  <si>
    <t>APARATOS RADIOLOGICOS ASOCIADOS CON INCIDENTES ADVERSOS: DISPOSITIVOS DIVERSOS, NO CLASIFICADOS EN OTRA PARTE</t>
  </si>
  <si>
    <t>Y790</t>
  </si>
  <si>
    <t>DISPOSITIVOS ORTOPEDICOS ASOCIADOS CON INCIDENTES ADVERSOS: DISPOSITIVOS DE DIAGNOSTICO Y MONITOREO</t>
  </si>
  <si>
    <t>Y791</t>
  </si>
  <si>
    <t>DISPOSITIVOS ORTOPEDICOS ASOCIADOS CON INCIDENTES ADVERSOS: DISPOSITIVOS TERAPEUTICOS (NO QUIRURGICOS) Y DE REHABILITACION</t>
  </si>
  <si>
    <t>Y792</t>
  </si>
  <si>
    <t>DISPOSITIVOS ORTOPEDICOS ASOCIADOS CON INCIDENTES ADVERSOS: DISPOSITIVOS PROTESICOS Y OTROS IMPLANTES, MATERIALES Y ACCESORIOS</t>
  </si>
  <si>
    <t>Y793</t>
  </si>
  <si>
    <t>DISPOSITIVOS ORTOPEDICOS ASOCIADOS CON INCIDENTES ADVERSOS: INSTRUMENTOS QUIRURGICOS, DISPOSITIVOS Y MATERIALES (INCLUSIVE SUTURAS)</t>
  </si>
  <si>
    <t>Y798</t>
  </si>
  <si>
    <t>DISPOSITIVOS ORTOPEDICOS ASOCIADOS CON INCIDENTES ADVERSOS: DISPOSITIVOS DIVERSOS, NO CLASIFICADOS EN OTRA PARTE</t>
  </si>
  <si>
    <t>Y800</t>
  </si>
  <si>
    <t>APARATOS DE MEDICINA FISICA ASOCIADOS CON INCIDENTES ADVERSOS: DISPOSITIVOS DE DIAGNOSTICO Y MONITOREO</t>
  </si>
  <si>
    <t>Y801</t>
  </si>
  <si>
    <t>APARATOS DE MEDICINA FISICA ASOCIADOS CON INCIDENTES ADVERSOS: DISPOSITIVOS TERAPEUTICOS (NO QUIRURGICOS) Y DE REHABILITACION</t>
  </si>
  <si>
    <t>Y802</t>
  </si>
  <si>
    <t>APARATOS DE MEDICINA FISICA ASOCIADOS CON INCIDENTES ADVERSOS: DISPOSITIVOS PROTESICOS Y OTROS IMPLANTES, MATERIALES Y ACCESORIOS</t>
  </si>
  <si>
    <t>Y803</t>
  </si>
  <si>
    <t>APARATOS DE MEDICINA FISICA ASOCIADOS CON INCIDENTES ADVERSOS: INSTRUMENTOS QUIRURGICOS, DISPOSITIVOS Y MATERIALES (INCLUSIVE SUTURAS)</t>
  </si>
  <si>
    <t>Y808</t>
  </si>
  <si>
    <t>APARATOS DE MEDICINA FISICA ASOCIADOS CON INCIDENTES ADVERSOS: DISPOSITIVOS DIVERSOS, NO CLASIFICADOS EN OTRA PARTE</t>
  </si>
  <si>
    <t>Y810</t>
  </si>
  <si>
    <t>DISPOSITIVOS DE CIRUGIA GENERAL Y PLASTICA ASOCIADOS CON INCIDENTES ADVERSOS: DISPOSITIVOS DE DIAGNOSTICO Y MONITOREO</t>
  </si>
  <si>
    <t>Y811</t>
  </si>
  <si>
    <t>DISPOSITIVOS DE CIRUGIA GENERAL Y PLASTICA ASOCIADOS CON INCIDENTES ADVERSOS: DISPOSITIVOS TERAPEUTICOS (NO QUIRURGICOS) Y DE REHABILITACION</t>
  </si>
  <si>
    <t>Y812</t>
  </si>
  <si>
    <t>DISPOSITIVOS DE CIRUGIA GENERAL Y PLASTICA ASOCIADOS CON INCIDENTES ADVERSOS: DISPOSITIVOS PROTESICOS Y OTROS IMPLANTES, MATERIALES Y ACCESORIOS</t>
  </si>
  <si>
    <t>Y813</t>
  </si>
  <si>
    <t>DISPOSITIVOS DE CIRUGIA GENERAL Y PLASTICA ASOCIADOS CON INCIDENTES ADVERSOS: INSTRUMENTOS QUIRURGICOS, DISPOSITIVOS Y MATERIALES (INCLUSIVE SUTURAS)</t>
  </si>
  <si>
    <t>Y818</t>
  </si>
  <si>
    <t>DISPOSITIVOS DE CIRUGIA GENERAL Y PLASTICA ASOCIADOS CON INCIDENTES ADVERSOS: DISPOSITIVOS DIVERSOS, NO CLASIFICADOS EN OTRA PARTE</t>
  </si>
  <si>
    <t>Y820</t>
  </si>
  <si>
    <t>OTROS DISPOSITIVOS MEDICOS, Y LOS NO ESPECIFICADOS, ASOCIADOS CON INCIDENTES ADVERSOS: DISPOSITIVOS DE DIAGNOSTICO Y MONITOREO</t>
  </si>
  <si>
    <t>Y821</t>
  </si>
  <si>
    <t>OTROS DISPOSITIVOS MEDICOS, Y LOS NO ESPECIFICADOS, ASOCIADOS CON INCIDENTES ADVERSOS: DISPOSITIVOS TERAPEUTICOS (NO QUIRURGICOS) Y DE REHABILITACION</t>
  </si>
  <si>
    <t>Y822</t>
  </si>
  <si>
    <t>OTROS DISPOSITIVOS MEDICOS, Y LOS NO ESPECIFICADOS, ASOCIADOS CON INCIDENTES ADVERSOS: DISPOSITIVOS PROTESICOS Y OTROS IMPLANTES, MATERIALES Y ACCESORIOS</t>
  </si>
  <si>
    <t>Y823</t>
  </si>
  <si>
    <t>OTROS DISPOSITIVOS MEDICOS, Y LOS NO ESPECIFICADOS, ASOCIADOS CON INCIDENTES ADVERSOS: INSTRUMENTOS QUIRURGICOS, DISPOSITIVOS Y MATERIALES (INCLUSIVE SUTURAS)</t>
  </si>
  <si>
    <t>Y828</t>
  </si>
  <si>
    <t>OTROS DISPOSITIVOS MEDICOS, Y LOS NO ESPECIFICADOS, ASOCIADOS CON INCIDENTES ADVERSOS: DISPOSITIVOS DIVERSOS, NO CLASIFICADOS EN OTRA PARTE</t>
  </si>
  <si>
    <t>Y830</t>
  </si>
  <si>
    <t>OPERACIÓN QUIRURGICA CON TRASPLANTE DE UN ORGANO COMPLETO</t>
  </si>
  <si>
    <t>Y831</t>
  </si>
  <si>
    <t>OPERACIÓN QUIRURGICA CON IMPLANTE DE UN DISPOSITIVO ARTIFICIAL INTERNO</t>
  </si>
  <si>
    <t>Y832</t>
  </si>
  <si>
    <t>OPERACIÓN QUIRURGICA CON ANASTOMOSIS, DERIVACION O INJERTO</t>
  </si>
  <si>
    <t>Y833</t>
  </si>
  <si>
    <t>OPERACIÓN QUIRURGICA CON FORMACION DE ESTOMA EXTERNO</t>
  </si>
  <si>
    <t>Y834</t>
  </si>
  <si>
    <t>OTRA CIRUGIA RECONSTRUCTIVA</t>
  </si>
  <si>
    <t>Y835</t>
  </si>
  <si>
    <t>AMPUTACION DE MIEMBRO(S)</t>
  </si>
  <si>
    <t>Y836</t>
  </si>
  <si>
    <t>REMOCION DE OTRO ORGANO (PARCIAL) (TOTAL)</t>
  </si>
  <si>
    <t>Y838</t>
  </si>
  <si>
    <t>OTROS PROCEDIMIENTOS QUIRURGICOS</t>
  </si>
  <si>
    <t>Y839</t>
  </si>
  <si>
    <t>PROCEDIMIENTO QUIRURGICO NO ESPECIFICADO</t>
  </si>
  <si>
    <t>Y840</t>
  </si>
  <si>
    <t>CATETERIZACION CARDIACA</t>
  </si>
  <si>
    <t>Y841</t>
  </si>
  <si>
    <t>DIALISIS RENAL</t>
  </si>
  <si>
    <t>Y842</t>
  </si>
  <si>
    <t>PROCEDIMIENTO RADIOLOGICO Y RADIOTERAPIA</t>
  </si>
  <si>
    <t>Y843</t>
  </si>
  <si>
    <t>TERAPIA POR CHOQUE</t>
  </si>
  <si>
    <t>Y844</t>
  </si>
  <si>
    <t>ASPIRACION DE LIQUIDOS</t>
  </si>
  <si>
    <t>Y845</t>
  </si>
  <si>
    <t>INSERCION DE SONDA GASTRICA O DUODENAL</t>
  </si>
  <si>
    <t>Y846</t>
  </si>
  <si>
    <t>CATETERIZACION URINARIA</t>
  </si>
  <si>
    <t>Y847</t>
  </si>
  <si>
    <t>MUESTRA DE SANGRE</t>
  </si>
  <si>
    <t>Y848</t>
  </si>
  <si>
    <t>OTROS PROCEDIMIENTOS MEDICOS</t>
  </si>
  <si>
    <t>Y849</t>
  </si>
  <si>
    <t>PROCEDIMIENTO MEDICO NO ESPECIFICADO</t>
  </si>
  <si>
    <t>Y850</t>
  </si>
  <si>
    <t>SECUELAS DE ACCIDENTE DE VEHICULO DE MOTOR</t>
  </si>
  <si>
    <t>Y859</t>
  </si>
  <si>
    <t>SECUELAS DE OTROS ACCIDENTES DE TRANSPORTE, Y LOS NO ESPECIFICADOS</t>
  </si>
  <si>
    <t>Y86</t>
  </si>
  <si>
    <t>SECUELAS DE OTROS ACCIDENTES</t>
  </si>
  <si>
    <t>Y870</t>
  </si>
  <si>
    <t>SECUELAS DE LESIONES AUTOINFLIGIDAS</t>
  </si>
  <si>
    <t>Y871</t>
  </si>
  <si>
    <t>SECUELAS DE AGRESIONES</t>
  </si>
  <si>
    <t>Y872</t>
  </si>
  <si>
    <t>SECUELAS DE EVENTOS DE INTENCION NO DETERMINADA</t>
  </si>
  <si>
    <t>Y880</t>
  </si>
  <si>
    <t>SECUELAS DE EFECTOS ADVERSOS CAUSADOS POR DROGAS, MEDICAMENTOS Y SUSTANCIAS BIOLOGICAS EN SU USO TERAPEUTICO</t>
  </si>
  <si>
    <t>Y881</t>
  </si>
  <si>
    <t>SECUELAS DE INCIDENTES OCURRIDOS AL PACIENTE DURANTE PROCEDIMIENTOS MEDICOS Y QUIRURGICOS</t>
  </si>
  <si>
    <t>Y882</t>
  </si>
  <si>
    <t>SECUELAS DE INCIDENTES ADVERSOS ASOCIADOS CON DISPOSITIVOS MEDICOS EN USO DIAGNOSTICO Y TERAPEUTICO</t>
  </si>
  <si>
    <t>Y883</t>
  </si>
  <si>
    <t>SECUELAS DE PROCEDIMIENTOS MEDICOS Y QUIRURGICOS COMO LA CAUSA DE REACCION ANORMAL DEL PACIENTE O DE COMPLICACION POSTERIOR, SIN MENCION DE INCIDENTE EN EL MOMENTO DE EFECTUAR EL PROCEDIMIENTO</t>
  </si>
  <si>
    <t>Y890</t>
  </si>
  <si>
    <t>SECUELAS DE INTERVENCION LEGAL</t>
  </si>
  <si>
    <t>Y891</t>
  </si>
  <si>
    <t>SECUELAS DE OPERACIONES DE GUERRA</t>
  </si>
  <si>
    <t>Y899</t>
  </si>
  <si>
    <t>SECUELAS DE CAUSA EXTERNA NO ESPECIFICADA</t>
  </si>
  <si>
    <t>Y900</t>
  </si>
  <si>
    <t>NIVEL DE ALCOHOL EN LA SANGRE MENOR DE 20 mg/100 ml</t>
  </si>
  <si>
    <t>Y901</t>
  </si>
  <si>
    <t>NIVEL DE ALCOHOL EN LA SANGRE DE 20 A 39 mg/100 ml</t>
  </si>
  <si>
    <t>Y902</t>
  </si>
  <si>
    <t>NIVEL DE ALCOHOL EN LA SANGRE DE 40 A 59 mg/100 ml</t>
  </si>
  <si>
    <t>Y903</t>
  </si>
  <si>
    <t>NIVEL DE ALCOHOL EN LA SANGRE DE 60 A 79 mg/100 ml</t>
  </si>
  <si>
    <t>Y904</t>
  </si>
  <si>
    <t>NIVEL DE ALCOHOL EN LA SANGRE DE 80 A 99 mg/100 ml</t>
  </si>
  <si>
    <t>Y905</t>
  </si>
  <si>
    <t>NIVEL DE ALCOHOL EN LA SANGRE DE 100 A 119 mg/100 ml</t>
  </si>
  <si>
    <t>Y906</t>
  </si>
  <si>
    <t>NIVEL DE ALCOHOL EN LA SANGRE DE 120 A 199 mg/100 ml</t>
  </si>
  <si>
    <t>Y907</t>
  </si>
  <si>
    <t>NIVEL DE ALCOHOL EN LA SANGRE DE 200 A 239 mg/100 ml</t>
  </si>
  <si>
    <t>Y908</t>
  </si>
  <si>
    <t>NIVEL DE ALCOHOL EN LA SANGRE DE 240 mg/100 ml O MAS</t>
  </si>
  <si>
    <t>Y909</t>
  </si>
  <si>
    <t>PRESENCIA DE ALCOHOL EN LA SANGRE, NIVEL NO ESPECIFICADO</t>
  </si>
  <si>
    <t>Y910</t>
  </si>
  <si>
    <t>INTOXICACION ALCOHOLICA LEVE</t>
  </si>
  <si>
    <t>Y911</t>
  </si>
  <si>
    <t>INTOXICACION ALCOHOLICA MODERADA</t>
  </si>
  <si>
    <t>Y912</t>
  </si>
  <si>
    <t>INTOXICACION ALCOHOLICA SEVERA</t>
  </si>
  <si>
    <t>Y913</t>
  </si>
  <si>
    <t>INTOXICACION ALCOHOLICA MUY SEVERA</t>
  </si>
  <si>
    <t>Y919</t>
  </si>
  <si>
    <t>ALCOHOLISMO, NIVEL DE INTOXICACION NO ESPECIFICADO</t>
  </si>
  <si>
    <t>Y95</t>
  </si>
  <si>
    <t>AFECCION NOSOCOMIAL</t>
  </si>
  <si>
    <t>Y96</t>
  </si>
  <si>
    <t>AFECCION RELACIONADA CON EL TRABAJO</t>
  </si>
  <si>
    <t>Y97</t>
  </si>
  <si>
    <t>AFECCION RELACIONADA CON LA CONTAMINACION AMBIENTAL</t>
  </si>
  <si>
    <t>Y98</t>
  </si>
  <si>
    <t>AFECCION RELACIONADA CON ESTILO DE VIDA</t>
  </si>
  <si>
    <t>Z000</t>
  </si>
  <si>
    <t>EXAMEN MEDICO GENERAL</t>
  </si>
  <si>
    <t>Z001</t>
  </si>
  <si>
    <t>CONTROL DE SALUD DE RUTINA DEL NIÑO</t>
  </si>
  <si>
    <t>Z002</t>
  </si>
  <si>
    <t>EXAMEN DURANTE EL PERIODO DE CRECIMIENTO RAPIDO EN LA INFANCIA</t>
  </si>
  <si>
    <t>Z003</t>
  </si>
  <si>
    <t>EXAMEN DEL ESTADO DE DESARROLLO DEL ADOLESCENTE</t>
  </si>
  <si>
    <t>Z004</t>
  </si>
  <si>
    <t>EXAMEN PSIQUIATRICO GENERAL, NO CLASIFICADO EN OTRA PARTE</t>
  </si>
  <si>
    <t>Z005</t>
  </si>
  <si>
    <t>EXAMEN DE DONANTE POTENCIAL DE ORGANO O TEJIDO</t>
  </si>
  <si>
    <t>Z006</t>
  </si>
  <si>
    <t>EXAMEN PARA COMPARACION Y CONTROL NORMALES EN PROGRAMA DE INVESTIGACION  CLINICA</t>
  </si>
  <si>
    <t>Z008</t>
  </si>
  <si>
    <t>OTROS EXAMENES GENERALES</t>
  </si>
  <si>
    <t>Z010</t>
  </si>
  <si>
    <t>EXAMEN DE OJOS Y DE LA VISION</t>
  </si>
  <si>
    <t>Z011</t>
  </si>
  <si>
    <t>EXAMEN DE OIDOS Y DE LA AUDICION</t>
  </si>
  <si>
    <t>Z012</t>
  </si>
  <si>
    <t>EXAMEN ODONTOLOGICO</t>
  </si>
  <si>
    <t>Z013</t>
  </si>
  <si>
    <t>EXAMEN DE LA PRESION SANGUINEA</t>
  </si>
  <si>
    <t>Z014</t>
  </si>
  <si>
    <t>EXAMEN GINECOLOGICO (GENERAL) (DE RUTINA)</t>
  </si>
  <si>
    <t>Z015</t>
  </si>
  <si>
    <t>PRUEBAS DE SENSIBILIZACION Y DIAGNOSTICO CUTANEO</t>
  </si>
  <si>
    <t>Z016</t>
  </si>
  <si>
    <t>EXAMEN RADIOLOGICO, NO CLASIFICADO EN OTRA PARTE</t>
  </si>
  <si>
    <t>Z017</t>
  </si>
  <si>
    <t>EXAMEN DE LABORATORIO</t>
  </si>
  <si>
    <t>Z018</t>
  </si>
  <si>
    <t>OTROS EXAMENES ESPECIALES ESPECIFICADOS</t>
  </si>
  <si>
    <t>Z019</t>
  </si>
  <si>
    <t>EXAMEN ESPECIAL NO ESPECIFICADO</t>
  </si>
  <si>
    <t>Z020</t>
  </si>
  <si>
    <t>EXAMEN PARA ADMISION A INSTITUCIONES EDUCATIVAS</t>
  </si>
  <si>
    <t>Z021</t>
  </si>
  <si>
    <t>EXAMEN PREEMPLEO</t>
  </si>
  <si>
    <t>Z022</t>
  </si>
  <si>
    <t>EXAMEN PARA ADMISION A INSTITUCIONES RESIDENCIALES</t>
  </si>
  <si>
    <t>Z023</t>
  </si>
  <si>
    <t>EXAMEN PARA RECLUTAMIENTO EN LAS FUERZAS ARMADAS</t>
  </si>
  <si>
    <t>Z024</t>
  </si>
  <si>
    <t>EXAMEN PARA OBTENCION DE LICENCIA DE CONDUCIR</t>
  </si>
  <si>
    <t>Z025</t>
  </si>
  <si>
    <t>EXAMEN PARA PARTICIPACION EN COMPETENCIAS DEPORTIVAS</t>
  </si>
  <si>
    <t>Z026</t>
  </si>
  <si>
    <t>EXAMEN PARA FINES DE SEGUROS</t>
  </si>
  <si>
    <t>Z027</t>
  </si>
  <si>
    <t>EXTENSION DE CERTIFICADO MEDICO</t>
  </si>
  <si>
    <t>Z028</t>
  </si>
  <si>
    <t>OTROS EXAMENES PARA FINES ADMINISTRATIVOS</t>
  </si>
  <si>
    <t>Z029</t>
  </si>
  <si>
    <t>EXAMEN PARA FINES ADMINISTRATIVOS, NO ESPECIFICADO</t>
  </si>
  <si>
    <t>Z030</t>
  </si>
  <si>
    <t>OBSERVACION POR SOSPECHA DE TUBERCULOSIS</t>
  </si>
  <si>
    <t>Z031</t>
  </si>
  <si>
    <t>OBSERVACION POR SOSPECHA DE TUMOR MALIGNO</t>
  </si>
  <si>
    <t>Z032</t>
  </si>
  <si>
    <t>OBSERVACION POR SOSPECHA DE TRASTORNO MENTAL Y DEL COMPORTAMIENTO</t>
  </si>
  <si>
    <t>Z033</t>
  </si>
  <si>
    <t>OBSERVACION POR SOSPECHA DE TRASTORNO DEL SISTEMA NERVIOSO</t>
  </si>
  <si>
    <t>Z034</t>
  </si>
  <si>
    <t>OBSERVACION POR SOSPECHA DE INFARTO DE MIOCARDIO</t>
  </si>
  <si>
    <t>Z035</t>
  </si>
  <si>
    <t>OBSERVACION POR SOSPECHA DE OTRAS ENFERMEDADES CARDIOVASCULARES</t>
  </si>
  <si>
    <t>Z036</t>
  </si>
  <si>
    <t>OBSERVACION POR SOSPECHA DE EFECTOS TOXICOS DE SUSTANCIAS INGERIDAS</t>
  </si>
  <si>
    <t>Z038</t>
  </si>
  <si>
    <t>OBSERVACION POR SOSPECHA DE OTRAS ENFERMEDADES Y AFECCIONES</t>
  </si>
  <si>
    <t>Z039</t>
  </si>
  <si>
    <t>OBSERVACION POR SOSPECHA DE ENFERMEDAD O AFECCION NO ESPECIFICADA</t>
  </si>
  <si>
    <t>Z040</t>
  </si>
  <si>
    <t>PRUEBA DE ALCOHOL O DROGAS EN LA SANGRE</t>
  </si>
  <si>
    <t>Z041</t>
  </si>
  <si>
    <t>EXAMEN Y OBSERVACION CONSECUTIVOS A ACCIDENTE DE TRANSPORTE</t>
  </si>
  <si>
    <t>Z042</t>
  </si>
  <si>
    <t>EXAMEN Y OBSERVACION CONSECUTIVOS A ACCIDENTE DE TRABAJO</t>
  </si>
  <si>
    <t>Z043</t>
  </si>
  <si>
    <t>EXAMEN Y OBSERVACION CONSECUTIVOS A OTRO ACCIDENTE</t>
  </si>
  <si>
    <t>Z044</t>
  </si>
  <si>
    <t>EXAMEN Y OBSERVACION CONSECUTIVOS A DENUNCIA DE VIOLACION Y SEDUCCION</t>
  </si>
  <si>
    <t>Z045</t>
  </si>
  <si>
    <t>EXAMEN Y OBSERVACION CONSECUTIVOS A OTRA LESION INFLIGIDA</t>
  </si>
  <si>
    <t>Z046</t>
  </si>
  <si>
    <t>EXAMEN PSIQUIATRICO GENERAL, SOLICITADO POR UNA AUTORIDAD</t>
  </si>
  <si>
    <t>Z048</t>
  </si>
  <si>
    <t>EXAMEN Y OBSERVACION POR OTRAS RAZONES ESPECIFICADAS</t>
  </si>
  <si>
    <t>Z049</t>
  </si>
  <si>
    <t>EXAMEN Y OBSERVACION POR RAZONES NO ESPECIFICADAS</t>
  </si>
  <si>
    <t>Z080</t>
  </si>
  <si>
    <t>EXAMEN DE SEGUIMIENTO CONSECUTIVO A CIRUGIA POR TUMOR MALIGNO</t>
  </si>
  <si>
    <t>Z081</t>
  </si>
  <si>
    <t>EXAMEN DE SEGUIMIENTO CONSECUTIVO A RADIOTERAPIA POR TUMOR MALIGNO</t>
  </si>
  <si>
    <t>Z082</t>
  </si>
  <si>
    <t>EXAMEN DE SEGUIMIENTO CONSECUTIVO A QUIMIOTERAPIA POR TUMOR MALIGNO</t>
  </si>
  <si>
    <t>Z087</t>
  </si>
  <si>
    <t>EXAMEN DE SEGUIMIENTO CONSECUTIVO A TRATAMIENTO COMBINADO POR TUMOR MALIGNO</t>
  </si>
  <si>
    <t>Z088</t>
  </si>
  <si>
    <t>EXAMEN DE SEGUIMIENTO CONSECUTIVO A OTRO TRATAMIENTO POR TUMOR MALIGNO</t>
  </si>
  <si>
    <t>Z089</t>
  </si>
  <si>
    <t>EXAMEN DE SEGUIMIENTO CONSECUTIVO A OTRO TRATAMIENTO NO ESPECIFICADO POR TUMOR MALIGNO</t>
  </si>
  <si>
    <t>Z090</t>
  </si>
  <si>
    <t>EXAMEN DE SEGUIMIENTO CONSECUTIVO A CIRUGIA POR OTRAS AFECCIONES</t>
  </si>
  <si>
    <t>Z091</t>
  </si>
  <si>
    <t>EXAMEN DE SEGUIMIENTO CONSECUTIVO A RADIOTERAPIA POR OTRAS AFECCIONES</t>
  </si>
  <si>
    <t>Z092</t>
  </si>
  <si>
    <t>EXAMEN DE SEGUIMIENTO CONSECUTIVO A QUIMIOTERAPIA POR OTRAS AFECCIONES</t>
  </si>
  <si>
    <t>Z093</t>
  </si>
  <si>
    <t>EXAMEN DE SEGUIMIENTO CONSECUTIVO A PSICOTERAPIA</t>
  </si>
  <si>
    <t>Z094</t>
  </si>
  <si>
    <t>EXAMEN DE SEGUIMIENTO CONSECUTIVO A TRATAMIENTO DE FRACTURA</t>
  </si>
  <si>
    <t>Z097</t>
  </si>
  <si>
    <t>EXAMEN DE SEGUIMIENTO CONSECUTIVO A TRATAMIENTO COMBINADO POR OTRAS AFECCIONES</t>
  </si>
  <si>
    <t>Z098</t>
  </si>
  <si>
    <t>EXAMEN DE SEGUIMIENTO CONSECUTIVO A OTRO TRATAMIENTO POR OTRAS AFECCIONES</t>
  </si>
  <si>
    <t>Z099</t>
  </si>
  <si>
    <t>EXAMEN DE SEGUIMIENTO CONSECUTIVO A TRATAMIENTO NO ESPECIFICADO POR OTRAS AFECCIONES</t>
  </si>
  <si>
    <t>Z100</t>
  </si>
  <si>
    <t>EXAMEN DE SALUD OCUPACIONAL</t>
  </si>
  <si>
    <t>Z101</t>
  </si>
  <si>
    <t>CONTROL GENERAL DE SALUD DE RUTINA DE RESIDENTES DE INSTITUCIONES</t>
  </si>
  <si>
    <t>Z102</t>
  </si>
  <si>
    <t>CONTROL GENERAL DE SALUD DE RUTINA A MIEMBROS DE LAS FUERZAS ARMADAS</t>
  </si>
  <si>
    <t>Z103</t>
  </si>
  <si>
    <t>CONTROL GENERAL DE SALUD DE RUTINA A INTEGRANTES DE EQUIPOS DEPORTIVOS</t>
  </si>
  <si>
    <t>Z108</t>
  </si>
  <si>
    <t>OTROS CONTROLES GENERALES DE SALUD DE RUTINA DE OTRAS SUBPOBLACIONES DEFINIDAS</t>
  </si>
  <si>
    <t>Z110</t>
  </si>
  <si>
    <t>EXAMEN DE PESQUISA ESPECIAL PARA ENFERMEDADES INFECCIOSAS INTESTINALES</t>
  </si>
  <si>
    <t>Z111</t>
  </si>
  <si>
    <t>EXAMEN DE PESQUISA ESPECIAL PARA TUBERCULOSIS RESPIRATORIA</t>
  </si>
  <si>
    <t>Z112</t>
  </si>
  <si>
    <t>EXAMEN DE PESQUISA ESPECIAL PARA OTRAS ENFERMEDADES BACTERIANAS</t>
  </si>
  <si>
    <t>Z113</t>
  </si>
  <si>
    <t>EXAMEN DE PESQUISA ESPECIAL PARA INFECCIONES DE TRANSMISION PREDOMINANTEMENTE SEXUAL</t>
  </si>
  <si>
    <t>Z114</t>
  </si>
  <si>
    <t>EXAMEN DE PESQUISA ESPECIAL PARA EL VIRUS DE LA INMUNODEFICIENCIA HUMANA [VIH]</t>
  </si>
  <si>
    <t>Z115</t>
  </si>
  <si>
    <t>EXAMEN DE PESQUISA ESPECIAL PARA OTRAS ENFERMEDADES VIRALES</t>
  </si>
  <si>
    <t>Z116</t>
  </si>
  <si>
    <t>EXAMEN DE PESQUISA ESPECIAL PARA OTRAS ENFERMEDADES DEBIDAS A PROTOZOARIOS Y HELMINTOS</t>
  </si>
  <si>
    <t>Z118</t>
  </si>
  <si>
    <t>EXAMEN DE PESQUISA ESPECIAL PARA OTRAS ENFERMEDADES INFECCIOSAS Y PARASITARIAS ESPECIFICADAS</t>
  </si>
  <si>
    <t>Z119</t>
  </si>
  <si>
    <t>EXAMEN DE PESQUISA ESPECIAL PARA ENFERMEDADES INFECCIOSAS Y PARASITARIAS NO  ESPECIFICADAS</t>
  </si>
  <si>
    <t>Z120</t>
  </si>
  <si>
    <t>EXAMEN DE PESQUISA ESPECIAL PARA TUMOR DE ESTOMAGO</t>
  </si>
  <si>
    <t>Z121</t>
  </si>
  <si>
    <t>EXAMEN DE PESQUISA ESPECIAL PARA TUMOR DE INTESTINO</t>
  </si>
  <si>
    <t>Z122</t>
  </si>
  <si>
    <t>EXAMEN DE PESQUISA ESPECIAL PARA TUMORES DE ORGANOS RESPIRATORIOS</t>
  </si>
  <si>
    <t>Z123</t>
  </si>
  <si>
    <t>EXAMEN DE PESQUISA ESPECIAL PARA TUMOR DE LA MAMA</t>
  </si>
  <si>
    <t>Z124</t>
  </si>
  <si>
    <t>EXAMEN DE PESQUISA ESPECIAL PARA TUMOR DEL CUELLO UTERINO</t>
  </si>
  <si>
    <t>Z125</t>
  </si>
  <si>
    <t>EXAMEN DE PESQUISA ESPECIAL PARA TUMOR DE LA PROSTATA</t>
  </si>
  <si>
    <t>Z126</t>
  </si>
  <si>
    <t>EXAMEN DE PESQUISA ESPECIAL PARA TUMOR DE LA VEJIGA</t>
  </si>
  <si>
    <t>Z128</t>
  </si>
  <si>
    <t>EXAMEN DE PESQUISA ESPECIAL PARA TUMORES DE OTROS SITIOS</t>
  </si>
  <si>
    <t>Z129</t>
  </si>
  <si>
    <t>EXAMEN DE PESQUISA ESPECIAL PARA TUMOR DE SITIO NO ESPECIFICADO</t>
  </si>
  <si>
    <t>Z130</t>
  </si>
  <si>
    <t>EXAMEN DE PESQUISA ESPECIAL PARA ENFERMEDADES DE LA SANGRE Y ORGANOS HEMATOPOYETICOS Y CIERTOS TRASTORNOS DEL MECANISMO DE LA INMUNIDAD</t>
  </si>
  <si>
    <t>Z131</t>
  </si>
  <si>
    <t>EXAMEN DE PESQUISA ESPECIAL PARA DIABETES MELLITUS</t>
  </si>
  <si>
    <t>Z132</t>
  </si>
  <si>
    <t>EXAMEN DE PESQUISA ESPECIAL PARA TRASTORNOS DE LA NUTRICION</t>
  </si>
  <si>
    <t>Z133</t>
  </si>
  <si>
    <t>EXAMEN DE PESQUISA ESPECIAL PARA TRASTORNOS MENTALES Y DEL COMPORTAMIENTO</t>
  </si>
  <si>
    <t>Z134</t>
  </si>
  <si>
    <t>EXAMEN DE PESQUISA ESPECIAL PARA CIERTOS TRASTORNOS DEL DESARROLLO EN EL NIÑO</t>
  </si>
  <si>
    <t>Z135</t>
  </si>
  <si>
    <t>EXAMEN DE PESQUISA ESPECIAL PARA TRASTORNOS DEL OJO Y DEL OIDO</t>
  </si>
  <si>
    <t>Z136</t>
  </si>
  <si>
    <t>EXAMEN DE PESQUISA ESPECIAL PARA TRASTORNOS CARDIOVASCULARES</t>
  </si>
  <si>
    <t>Z137</t>
  </si>
  <si>
    <t>EXAMEN DE PESQUISA ESPECIAL PARA MALFORMACIONES CONGENITAS, DEFORMIDADES Y ANOMALIAS CROMOSOMICAS</t>
  </si>
  <si>
    <t>Z138</t>
  </si>
  <si>
    <t>EXAMEN DE PESQUISA ESPECIAL PARA OTRAS ENFERMEDADES Y TRASTORNOS ESPECIFICADOS</t>
  </si>
  <si>
    <t>Z139</t>
  </si>
  <si>
    <t>EXAMEN DE PESQUISA ESPECIAL, NO ESPECIFICADO</t>
  </si>
  <si>
    <t>Z200</t>
  </si>
  <si>
    <t>CONTACTO CON Y EXPOSICION A ENFERMEDADES INFECCIOSAS INTESTINALES</t>
  </si>
  <si>
    <t>Z201</t>
  </si>
  <si>
    <t>CONTACTO CON Y EXPOSICION A TUBERCULOSIS</t>
  </si>
  <si>
    <t>Z202</t>
  </si>
  <si>
    <t>CONTACTO CON Y EXPOSICION A ENFERMEDADES INFECCIOSAS CON UN MODO DE TRANSMISION PREDOMINANTEMENTE SEXUAL</t>
  </si>
  <si>
    <t>Z203</t>
  </si>
  <si>
    <t>CONTACTO CON Y EXPOSICION A RABIA</t>
  </si>
  <si>
    <t>Z204</t>
  </si>
  <si>
    <t>CONTACTO CON Y EXPOSICION A RUBEOLA</t>
  </si>
  <si>
    <t>Z205</t>
  </si>
  <si>
    <t>CONTACTO CON Y EXPOSICION A HEPATITIS VIRAL</t>
  </si>
  <si>
    <t>Z206</t>
  </si>
  <si>
    <t>CONTACTO CON Y EXPOSICION AL VIRUS DE LA INMUNODEFICIENCIA HUMANA [VIH]</t>
  </si>
  <si>
    <t>Z207</t>
  </si>
  <si>
    <t>CONTACTO CON Y EXPOSICION A PEDICULOSIS, ACARIASIS Y OTRAS INFESTACIONES</t>
  </si>
  <si>
    <t>Z208</t>
  </si>
  <si>
    <t>CONTACTO CON Y EXPOSICION A OTRAS ENFERMEDADES TRANSMISIBLES</t>
  </si>
  <si>
    <t>Z209</t>
  </si>
  <si>
    <t>CONTACTO CON Y EXPOSICION A ENFERMEDADES TRANSMISIBLES NO ESPECIFICADAS</t>
  </si>
  <si>
    <t>Z21</t>
  </si>
  <si>
    <t>ESTADO DE INFECCION ASINTOMATICA POR EL VIRUS DE LA INMUNODEFICIENCIA HUMANA [VIH]</t>
  </si>
  <si>
    <t>Z220</t>
  </si>
  <si>
    <t>PORTADOR DE FIEBRE TIFOIDEA</t>
  </si>
  <si>
    <t>Z221</t>
  </si>
  <si>
    <t>PORTADOR DE OTRAS ENFERMEDADES INFECCIOSAS INTESTINALES</t>
  </si>
  <si>
    <t>Z222</t>
  </si>
  <si>
    <t>PORTADOR DE DIFTERIA</t>
  </si>
  <si>
    <t>Z223</t>
  </si>
  <si>
    <t>PORTADOR DE OTRAS ENFERMEDADES BACTERIANAS ESPECIFICADAS</t>
  </si>
  <si>
    <t>Z224</t>
  </si>
  <si>
    <t>PORTADOR DE ENFERMEDADES INFECCIOSAS CON UN MODO DE TRANSMISION PREDOMINANTEMENTE SEXUAL</t>
  </si>
  <si>
    <t>Z225</t>
  </si>
  <si>
    <t>PORTADOR DE HEPATITIS VIRAL</t>
  </si>
  <si>
    <t>Z226</t>
  </si>
  <si>
    <t>PORTADOR DE ENFERMEDAD INFECCIOSA DEBIDA AL VIRUS HUMANO T-LINFOTROPICO TIPO 1 [VHTL-1]</t>
  </si>
  <si>
    <t>Z228</t>
  </si>
  <si>
    <t>PORTADOR DE OTRAS ENFERMEDADES INFECCIOSAS</t>
  </si>
  <si>
    <t>Z229</t>
  </si>
  <si>
    <t>PORTADOR DE ENFERMEDAD INFECCIOSA NO ESPECIFICADA</t>
  </si>
  <si>
    <t>Z230</t>
  </si>
  <si>
    <t>NECESIDAD DE INMUNIZACION SOLO CONTRA EL COLERA</t>
  </si>
  <si>
    <t>Z231</t>
  </si>
  <si>
    <t>NECESIDAD DE INMUNIZACION SOLO CONTRA LA TIFOIDEA - PARATIFOIDEA [TAB]</t>
  </si>
  <si>
    <t>Z232</t>
  </si>
  <si>
    <t>NECESIDAD DE INMUNIZACION CONTRA LA TUBERCULOSIS [BCG]</t>
  </si>
  <si>
    <t>Z233</t>
  </si>
  <si>
    <t>NECESIDAD DE INMUNIZACION CONTRA LA PESTE</t>
  </si>
  <si>
    <t>Z234</t>
  </si>
  <si>
    <t>NECESIDAD DE INMUNIZACION CONTRA LA TULAREMIA</t>
  </si>
  <si>
    <t>Z235</t>
  </si>
  <si>
    <t>NECESIDAD DE INMUNIZACION SOLO CONTRA EL TETANOS</t>
  </si>
  <si>
    <t>Z236</t>
  </si>
  <si>
    <t>NECESIDAD DE INMUNIZACION SOLO CONTRA LA DIFTERIA</t>
  </si>
  <si>
    <t>Z237</t>
  </si>
  <si>
    <t>NECESIDAD DE INMUNIZACION SOLO CONTRA LA TOS FERINA</t>
  </si>
  <si>
    <t>Z238</t>
  </si>
  <si>
    <t>NECESIDAD DE INMUNIZACION SOLO CONTRA OTRA ENFERMEDAD BACTERIANA</t>
  </si>
  <si>
    <t>Z240</t>
  </si>
  <si>
    <t>NECESIDAD DE INMUNIZACION CONTRA LA POLIOMIELITIS</t>
  </si>
  <si>
    <t>Z241</t>
  </si>
  <si>
    <t>NECESIDAD DE INMUNIZACION CONTRA LA ENCEFALITIS VIRAL TRANSMITIDA POR ARTROPODOS</t>
  </si>
  <si>
    <t>Z242</t>
  </si>
  <si>
    <t>NECESIDAD DE INMUNIZACION CONTRA LA RABIA</t>
  </si>
  <si>
    <t>Z243</t>
  </si>
  <si>
    <t>NECESIDAD DE INMUNIZACION CONTRA LA FIEBRE AMARILLA</t>
  </si>
  <si>
    <t>Z244</t>
  </si>
  <si>
    <t>NECESIDAD DE INMUNIZACION SOLO CONTRA EL SARAMPION</t>
  </si>
  <si>
    <t>Z245</t>
  </si>
  <si>
    <t>NECESIDAD DE INMUNIZACION SOLO CONTRA LA RUBEOLA</t>
  </si>
  <si>
    <t>Z246</t>
  </si>
  <si>
    <t>NECESIDAD DE INMUNIZACION CONTRA LA HEPATITIS VIRAL</t>
  </si>
  <si>
    <t>Z250</t>
  </si>
  <si>
    <t>NECESIDAD DE INMUNIZACION SOLO CONTRA LA PAROTIDITIS</t>
  </si>
  <si>
    <t>Z251</t>
  </si>
  <si>
    <t>NECESIDAD DE INMUNIZACION CONTRA LA INFLUENZA [GRIPE]</t>
  </si>
  <si>
    <t>Z258</t>
  </si>
  <si>
    <t>NECESIDAD DE INMUNIZACION CONTRA OTRAS ENFERMEDADES VIRALES UNICAS ESPECIFICADAS</t>
  </si>
  <si>
    <t>Z260</t>
  </si>
  <si>
    <t>NECESIDAD DE INMUNIZACION CONTRA LA LEISHMANIASIS</t>
  </si>
  <si>
    <t>Z268</t>
  </si>
  <si>
    <t>NECESIDAD DE INMUNIZACION CONTRA OTRAS ENFERMEDADES INFECCIOSAS UNICAS ESPECIFICADAS</t>
  </si>
  <si>
    <t>Z269</t>
  </si>
  <si>
    <t>NECESIDAD DE INMUNIZACION CONTRA ENFERMEDAD INFECCIOSA NO ESPECIFICADAS</t>
  </si>
  <si>
    <t>Z270</t>
  </si>
  <si>
    <t>NECESIDAD DE INMUNIZACION CONTRA EL COLERA Y LA TIFOIDEA - PARATIFOIDEA [COLERA + TAB]</t>
  </si>
  <si>
    <t>Z271</t>
  </si>
  <si>
    <t>NECESIDAD DE INMUNIZACION CONTRA DIFTERIA - PERTUSSIS - TETANOS COMBINADOS [DPT]</t>
  </si>
  <si>
    <t>Z272</t>
  </si>
  <si>
    <t>NECESIDAD DE INMUNIZACION CONTRA DIFTERIA - PERTUSSIS - TETANOS Y TIFOIDEA - PARATIFOIDEA [DPT + TAB]</t>
  </si>
  <si>
    <t>Z273</t>
  </si>
  <si>
    <t>NECESIDAD DE INMUNIZACION CONTRA DIFTERIA - PERTUSSIS - TETANOS Y POLIOMIELITIS [DPT + POLIO]]</t>
  </si>
  <si>
    <t>Z274</t>
  </si>
  <si>
    <t>NECESIDAD DE INMUNIZACION CONTRA SARAMPION - PAROTIDITIS - RUBEOLA [SPR] [MMR]</t>
  </si>
  <si>
    <t>Z278</t>
  </si>
  <si>
    <t>NECESIDAD DE INMUNIZACION CONTRA OTRAS COMBINACIONES DE ENFERMEDADES INFECCIOSAS</t>
  </si>
  <si>
    <t>Z279</t>
  </si>
  <si>
    <t>NECESIDAD DE INMUNIZACION CONTRA COMBINACIONES NO ESPECIFICADAS DE ENFERMEDADES INFECCIOSAS</t>
  </si>
  <si>
    <t>Z280</t>
  </si>
  <si>
    <t>INMUNIZACION NO REALIZADA POR CONTRAINDICACION</t>
  </si>
  <si>
    <t>Z281</t>
  </si>
  <si>
    <t>INMUNIZACION NO REALIZADA POR DECISION DEL PACIENTE, POR MOTIVOS DE CREENCIA O PRESION DEL GRUPO</t>
  </si>
  <si>
    <t>Z282</t>
  </si>
  <si>
    <t>INMUNIZACION NO REALIZADA POR DECISION DEL PACIENTE, POR OTRAS RAZONES Y LAS NO ESPECIFICADAS</t>
  </si>
  <si>
    <t>Z288</t>
  </si>
  <si>
    <t>INMUNIZACION NO REALIZADA POR OTRAS RAZONES</t>
  </si>
  <si>
    <t>Z289</t>
  </si>
  <si>
    <t>INMUNIZACION NO REALIZADA POR RAZON NO ESPECIFICADA</t>
  </si>
  <si>
    <t>Z290</t>
  </si>
  <si>
    <t>AISLAMIENTO</t>
  </si>
  <si>
    <t>Z291</t>
  </si>
  <si>
    <t>INMUNOTERAPIA PROFILACTICA</t>
  </si>
  <si>
    <t>Z292</t>
  </si>
  <si>
    <t>OTRA QUIMIOTERAPIA PROFILACTICA</t>
  </si>
  <si>
    <t>Z298</t>
  </si>
  <si>
    <t>OTRAS MEDIDAS PROFILACTICAS ESPECIFICADAS</t>
  </si>
  <si>
    <t>Z299</t>
  </si>
  <si>
    <t>MEDIDA PROFILACTICA NO ESPECIFICADA</t>
  </si>
  <si>
    <t>Z300</t>
  </si>
  <si>
    <t>CONSEJO Y ASESORAMIENTO GENERAL SOBRE LA ANTICONCEPCION</t>
  </si>
  <si>
    <t>Z301</t>
  </si>
  <si>
    <t>INSERCION DE DISPOSITIVO ANTICONCEPTIVO (INTRAUTERINO)</t>
  </si>
  <si>
    <t>Z302</t>
  </si>
  <si>
    <t>ESTERILIZACION</t>
  </si>
  <si>
    <t>Z303</t>
  </si>
  <si>
    <t>EXTRACCION MENSTRUAL</t>
  </si>
  <si>
    <t>Z304</t>
  </si>
  <si>
    <t>SUPERVISION DEL USO DE DROGAS ANTICONCEPTIVAS</t>
  </si>
  <si>
    <t>Z305</t>
  </si>
  <si>
    <t>SUPERVISION DEL USO DE DISPOSITIVO ANTICONCEPTIVO (INTRAUTERINO)</t>
  </si>
  <si>
    <t>Z308</t>
  </si>
  <si>
    <t>OTRAS ATENCIONES ESPECIFICADAS PARA LA ANTICONCEPCION</t>
  </si>
  <si>
    <t>Z309</t>
  </si>
  <si>
    <t>ASISTENCIA PARA LA ANTICONCEPCION, NO ESPECIFICADA</t>
  </si>
  <si>
    <t>Z310</t>
  </si>
  <si>
    <t>TUBOPLASTIA O VASOPLASTIA POSTERIOR A ESTERILIZACION</t>
  </si>
  <si>
    <t>Z311</t>
  </si>
  <si>
    <t>INSEMINACION ARTIFICIAL</t>
  </si>
  <si>
    <t>Z312</t>
  </si>
  <si>
    <t>FECUNDACION IN VITRO</t>
  </si>
  <si>
    <t>Z313</t>
  </si>
  <si>
    <t>OTROS METODOS DE ATENCION PARA LA FECUNDACION</t>
  </si>
  <si>
    <t>Z314</t>
  </si>
  <si>
    <t>INVESTIGACION Y PRUEBA PARA LA PROCREACION</t>
  </si>
  <si>
    <t>Z315</t>
  </si>
  <si>
    <t>ASESORAMIENTO GENETICO</t>
  </si>
  <si>
    <t>Z316</t>
  </si>
  <si>
    <t>CONSEJO Y ASESORAMIENTO GENERAL SOBRE LA PROCREACION</t>
  </si>
  <si>
    <t>Z318</t>
  </si>
  <si>
    <t>OTRA ATENCION ESPECIFICADA PARA LA PROCREACION</t>
  </si>
  <si>
    <t>Z319</t>
  </si>
  <si>
    <t>ATENCION NO ESPECIFICADA RELACIONADA CON LA PROCREACION</t>
  </si>
  <si>
    <t>Z320</t>
  </si>
  <si>
    <t>EMBARAZO (AUN) NO CONFIRMADO</t>
  </si>
  <si>
    <t>Z321</t>
  </si>
  <si>
    <t>EMBARAZO CONFIRMADO</t>
  </si>
  <si>
    <t>Z33</t>
  </si>
  <si>
    <t>ESTADO DE EMBARAZO, INCIDENTAL</t>
  </si>
  <si>
    <t>Z340</t>
  </si>
  <si>
    <t>SUPERVISION DE PRIMER EMBARAZO NORMAL</t>
  </si>
  <si>
    <t>Z348</t>
  </si>
  <si>
    <t>SUPERVISION DE OTROS EMBARAZOS NORMALES</t>
  </si>
  <si>
    <t>Z349</t>
  </si>
  <si>
    <t>SUPERVISION DE EMBARAZO NORMAL NO ESPECIFICADO</t>
  </si>
  <si>
    <t>Z350</t>
  </si>
  <si>
    <t>SUPERVISION DE EMBARAZO CON HISTORIA DE ESTERILIDAD</t>
  </si>
  <si>
    <t>Z351</t>
  </si>
  <si>
    <t>SUPERVISION DE EMBARAZO CON HISTORIA DE ABORTO</t>
  </si>
  <si>
    <t>Z352</t>
  </si>
  <si>
    <t>SUPERVISION DE EMBARAZO CON OTRO RIESGO EN LA HISTORIA OBSTETRICA O REPRODUCTIVA</t>
  </si>
  <si>
    <t>Z353</t>
  </si>
  <si>
    <t>SUPERVISION DE EMBARAZO CON HISTORIA DE INSUFICIENTE ATENCION PRENATAL</t>
  </si>
  <si>
    <t>Z354</t>
  </si>
  <si>
    <t>SUPERVISION DE EMBARAZO CON GRAN MULTIPARIDAD</t>
  </si>
  <si>
    <t>Z355</t>
  </si>
  <si>
    <t>SUPERVISION DE PRIMIGESTA AÑOSA</t>
  </si>
  <si>
    <t>Z356</t>
  </si>
  <si>
    <t>SUPERVISION DE PRIMIGESTA MUY JOVEN</t>
  </si>
  <si>
    <t>Z357</t>
  </si>
  <si>
    <t>SUPERVISION DE EMBARAZO DE ALTO RIESGO DEBIDO A PROBLEMAS SOCIALES</t>
  </si>
  <si>
    <t>Z358</t>
  </si>
  <si>
    <t>SUPERVISION DE OTROS EMBARAZOS DE ALTO RIESGO</t>
  </si>
  <si>
    <t>SUPERVISION DE EMBARAZO DE ALTO RIESGO, SIN OTRA ESPECIFICACION</t>
  </si>
  <si>
    <t>Z360</t>
  </si>
  <si>
    <t>PESQUISA PRENATAL PARA ANOMALIAS CROMOSOMICAS</t>
  </si>
  <si>
    <t>Z361</t>
  </si>
  <si>
    <t>PESQUISA PRENATAL PARA MEDIR NIVELES ELEVADOS DE ALFAFETOPROTEINAS</t>
  </si>
  <si>
    <t>Z362</t>
  </si>
  <si>
    <t>OTRAS PESQUISAS PRENATALES BASADAS EN AMNIOCENTESIS</t>
  </si>
  <si>
    <t>Z363</t>
  </si>
  <si>
    <t>PESQUISA PRENATAL DE MALFORMACIONES USANDO ALTRASONIDO Y OTROS METODOS FISICOS</t>
  </si>
  <si>
    <t>Z364</t>
  </si>
  <si>
    <t>PESQUISA PRENATAL DEL RETARDO DEL CRECIMIENTO FETAL USANDO ULTRASONIDO Y OTROS METODOS FISICOS</t>
  </si>
  <si>
    <t>Z365</t>
  </si>
  <si>
    <t>PESQUISA PRENATAL PARA ISOINMUNIZACION</t>
  </si>
  <si>
    <t>Z368</t>
  </si>
  <si>
    <t>OTRAS PESQUISAS PRENATALES ESPECIFICAS</t>
  </si>
  <si>
    <t>Z369</t>
  </si>
  <si>
    <t>PESQUISA PRENATAL, SIN OTRA ESPECIFICACION</t>
  </si>
  <si>
    <t>Z370</t>
  </si>
  <si>
    <t>NACIDO VIVO, UNICO</t>
  </si>
  <si>
    <t>Z371</t>
  </si>
  <si>
    <t>NACIDO MUERTO, UNICO</t>
  </si>
  <si>
    <t>Z372</t>
  </si>
  <si>
    <t>GEMELOS, AMBOS NACIDOS VIVOS</t>
  </si>
  <si>
    <t>Z373</t>
  </si>
  <si>
    <t>GEMELOS, UN NACIDO VIVO Y UN NACIDO MUERTO</t>
  </si>
  <si>
    <t>Z374</t>
  </si>
  <si>
    <t>GEMELOS, AMBOS NACIDOS MUERTOS</t>
  </si>
  <si>
    <t>Z375</t>
  </si>
  <si>
    <t>OTROS NACIMIENTOS MULTIPLES, TODOS NACIDOS VIVOS</t>
  </si>
  <si>
    <t>Z376</t>
  </si>
  <si>
    <t>OTROS NACIMIENTOS MULTIPLES, ALGUNOS NACIDOS VIVOS</t>
  </si>
  <si>
    <t>Z377</t>
  </si>
  <si>
    <t>OTROS NACIMIENTOS MULTIPLES, TODOS NACIDOS MUERTOS</t>
  </si>
  <si>
    <t>Z379</t>
  </si>
  <si>
    <t>PRODUCTO DEL PARTO NO ESPECIFICADO</t>
  </si>
  <si>
    <t>Z380</t>
  </si>
  <si>
    <t>PRODUCTO UNICO, NACIDO EN HOSPITAL</t>
  </si>
  <si>
    <t>Z381</t>
  </si>
  <si>
    <t>PRODUCTO UNICO, NACIDO FUERA DE HOSPITAL</t>
  </si>
  <si>
    <t>Z382</t>
  </si>
  <si>
    <t>PRODUCTO UNICO, LUGAR DE NACIMIENTO NO ESPECIFICADO</t>
  </si>
  <si>
    <t>Z383</t>
  </si>
  <si>
    <t>GEMELOS, NACIDOS EN HOSPITAL</t>
  </si>
  <si>
    <t>Z384</t>
  </si>
  <si>
    <t>GEMELOS, NACIDOS FUERA DE HOSPITAL</t>
  </si>
  <si>
    <t>Z385</t>
  </si>
  <si>
    <t>GEMELOS, LUGAR DE NACIMIENTO NO ESPECIFICADO</t>
  </si>
  <si>
    <t>Z386</t>
  </si>
  <si>
    <t>OTROS NACIMIENTOS MULTIPLES, EN HOSPITAL</t>
  </si>
  <si>
    <t>Z387</t>
  </si>
  <si>
    <t>OTROS NACIMIENTOS MULTIPLES, FUERA DEL HOSPITAL</t>
  </si>
  <si>
    <t>Z388</t>
  </si>
  <si>
    <t>OTROS NACIMIENTOS MULTIPLES, LUGAR DE NACIMIENTO NO ESPECIFICADO</t>
  </si>
  <si>
    <t>Z390</t>
  </si>
  <si>
    <t>ATENCION Y EXAMEN INMEDIATAMENTE DESPUES DEL PARTO</t>
  </si>
  <si>
    <t>Z391</t>
  </si>
  <si>
    <t>ATENCION Y EXAMEN DE MADRE EN PERIODO DE LACTANCIA</t>
  </si>
  <si>
    <t>Z392</t>
  </si>
  <si>
    <t>SEGUIMIENTO POSTPARTO, DE RUTINA</t>
  </si>
  <si>
    <t>Z400</t>
  </si>
  <si>
    <t>CIRUGIA PROFILACTICA POR FACTORES DE RIESGO RELACIONADOS CON TUMORES MALIGNOS</t>
  </si>
  <si>
    <t>Z408</t>
  </si>
  <si>
    <t>OTRA CIRUGIA PROFILACTICA</t>
  </si>
  <si>
    <t>Z409</t>
  </si>
  <si>
    <t>CIRUGIA PROFILACTICA NO ESPECIFICADA</t>
  </si>
  <si>
    <t>Z410</t>
  </si>
  <si>
    <t>TRASPLANTE DE PELO</t>
  </si>
  <si>
    <t>Z411</t>
  </si>
  <si>
    <t>OTRAS CIRUGIAS PLASTICAS POR RAZONES ESTETICAS</t>
  </si>
  <si>
    <t>Z412</t>
  </si>
  <si>
    <t>CIRCUNCISION RITUAL O DE RUTINA</t>
  </si>
  <si>
    <t>Z413</t>
  </si>
  <si>
    <t>PERFORACION DE LA OREJA</t>
  </si>
  <si>
    <t>Z418</t>
  </si>
  <si>
    <t>OTROS PROCEDIMIENTOS PARA OTROS PROPOSITOS QUE NO SEAN LOS DE MEJORAR EL ESTADO DE SALUD</t>
  </si>
  <si>
    <t>Z419</t>
  </si>
  <si>
    <t>PROCEDIMIENTOS NO ESPECIFICADO PARA OTROS PROPOSITOS QUE NO SEAN LOS DE MEJORAR EL ESTADO DE SALUD</t>
  </si>
  <si>
    <t>Z420</t>
  </si>
  <si>
    <t>CUIDADOS POSTERIORES A LA CIRUGIA PLASTICA DE LA CABEZA Y DEL CUELLO</t>
  </si>
  <si>
    <t>Z421</t>
  </si>
  <si>
    <t>CUIDADOS POSTERIORES A LA CIRUGIA PLASTICA DE LA MAMA</t>
  </si>
  <si>
    <t>Z422</t>
  </si>
  <si>
    <t>CUIDADOS POSTERIORES A LA CIRUGIA PLASTICA DE OTRAS PARTES ESPECIFICADAS DEL TRONCO</t>
  </si>
  <si>
    <t>Z423</t>
  </si>
  <si>
    <t>CUIDADOS POSTERIORES A LA CIRUGIA PLASTICA DE LAS EXTREMIDADES SUPERIORES</t>
  </si>
  <si>
    <t>Z424</t>
  </si>
  <si>
    <t>CUIDADOS POSTERIORES A LA CIRUGIA PLASTICA DE LAS EXTREMIDADES INFERIORES</t>
  </si>
  <si>
    <t>Z428</t>
  </si>
  <si>
    <t>CUIDADOS POSTERIORES A LA CIRUGIA PLASTICA DE OTRAS PARTES ESPECIFICADAS DEL CUERPO</t>
  </si>
  <si>
    <t>Z429</t>
  </si>
  <si>
    <t>CUIDADOS POSTERIORES A LA CIRUGIA PLASTICA NO ESPECIFICADA</t>
  </si>
  <si>
    <t>Z430</t>
  </si>
  <si>
    <t>ATENCION DE TRAQUEOSTOMIA</t>
  </si>
  <si>
    <t>Z431</t>
  </si>
  <si>
    <t>ATENCION DE GASTROSTOMIA</t>
  </si>
  <si>
    <t>Z432</t>
  </si>
  <si>
    <t>ATENCION DE ILEOSTOMIA</t>
  </si>
  <si>
    <t>Z433</t>
  </si>
  <si>
    <t>ATENCION DE COLOSTOMIA</t>
  </si>
  <si>
    <t>Z434</t>
  </si>
  <si>
    <t>ATENCION DE OTROS ORIFICIOS ARTIFICIALES DE LAS VIAS DIGESTIVAS</t>
  </si>
  <si>
    <t>Z435</t>
  </si>
  <si>
    <t>ATENCION DE CISTOSTOMIA</t>
  </si>
  <si>
    <t>Z436</t>
  </si>
  <si>
    <t>ATENCION DE OTROS ORIFICIOS ARTIFICIALES DE LAS VIAS URINARIAS</t>
  </si>
  <si>
    <t>Z437</t>
  </si>
  <si>
    <t>ATENCION DE VAGINA ARTIFICIAL</t>
  </si>
  <si>
    <t>Z438</t>
  </si>
  <si>
    <t>ATENCION DE OTROS ORIFICIOS ARTIFICIALES</t>
  </si>
  <si>
    <t>Z439</t>
  </si>
  <si>
    <t>ATENCION DE ORIFICIO ARTIFICIAL NO ESPECIFICADO</t>
  </si>
  <si>
    <t>Z440</t>
  </si>
  <si>
    <t>PRUEBA Y AJUSTE DE BRAZO ARTIFICIAL (COMPLETO) (PARCIAL)</t>
  </si>
  <si>
    <t>Z441</t>
  </si>
  <si>
    <t>PRUEBA Y AJUSTE DE PIERNA ARTIFICIAL (COMPLETA) (PARCIAL)</t>
  </si>
  <si>
    <t>Z442</t>
  </si>
  <si>
    <t>PRUEBA Y AJUSTE DE OJO ARTIFICIAL</t>
  </si>
  <si>
    <t>Z443</t>
  </si>
  <si>
    <t>PRUEBA Y AJUSTE DE PROTESIS MAMARIA EXTERNA</t>
  </si>
  <si>
    <t>Z448</t>
  </si>
  <si>
    <t>PRUEBA Y AJUSTE DE OTROS DISPOSITIVOS PROTESICOS EXTERNOS</t>
  </si>
  <si>
    <t>Z449</t>
  </si>
  <si>
    <t>PRUEBA Y AJUSTE DE DISPOSITIVO PROTESICO EXTERNO NO ESPECIFICADO</t>
  </si>
  <si>
    <t>Z450</t>
  </si>
  <si>
    <t>ASISTENCIA Y AJUSTE DE MARCAPASO CARDIACO</t>
  </si>
  <si>
    <t>Z451</t>
  </si>
  <si>
    <t>ASISTENCIA Y AJUSTE DE BOMBA DE INFUSION</t>
  </si>
  <si>
    <t>Z452</t>
  </si>
  <si>
    <t>ASISTENCIA Y AJUSTE DE DISPOSITIVOS DE ACCESO VASCULAR</t>
  </si>
  <si>
    <t>Z453</t>
  </si>
  <si>
    <t>ASISTENCIA Y AJUSTE DE DISPOSITIVO AUDITIVO IMPLANTADO</t>
  </si>
  <si>
    <t>Z458</t>
  </si>
  <si>
    <t>ASISTENCIA Y AJUSTE DE OTROS DISPOSITIVOS IMPLANTADOS</t>
  </si>
  <si>
    <t>Z459</t>
  </si>
  <si>
    <t>ASISTENCIA Y AJUSTE DE DISPOSITIVO IMPLANTADO NO ESPECIFICADO</t>
  </si>
  <si>
    <t>Z460</t>
  </si>
  <si>
    <t>PRUEBA Y AJUSTE DE ANTEOJOS Y LENTES DE CONTACTO</t>
  </si>
  <si>
    <t>Z461</t>
  </si>
  <si>
    <t>PRUEBA Y AJUSTE DE AUDIFONOS</t>
  </si>
  <si>
    <t>Z462</t>
  </si>
  <si>
    <t>PRUEBA Y AJUSTE DE OTROS DISPOSITIVOS RELACIONADOS CON EL SISTEMA NERVIOSO Y LOS SENTIDOS ESPECIALES</t>
  </si>
  <si>
    <t>Z463</t>
  </si>
  <si>
    <t>PRUEBA Y AJUSTE DE PROTESIS DENTAL</t>
  </si>
  <si>
    <t>Z464</t>
  </si>
  <si>
    <t>PRUEBA Y AJUSTE DE DISPOSITIVO ORTODONCICO</t>
  </si>
  <si>
    <t>Z465</t>
  </si>
  <si>
    <t>PRUEBA Y AJUSTE DE ILEOSTOMIA U OTRO DISPOSITIVO INTESTINAL</t>
  </si>
  <si>
    <t>Z466</t>
  </si>
  <si>
    <t>PRUEBA Y AJUSTE DE DISPOSITIVO URINARIO</t>
  </si>
  <si>
    <t>Z467</t>
  </si>
  <si>
    <t>PRUEBA Y AJUSTE DE DISPOSITIVO ORTOPEDICO</t>
  </si>
  <si>
    <t>Z468</t>
  </si>
  <si>
    <t>PRUEBA Y AJUSTE DE OTROS DISPOSITIVOS ESPECIFICADOS</t>
  </si>
  <si>
    <t>Z469</t>
  </si>
  <si>
    <t>PRUEBA Y AJUSTE DE DISPOSITIVO NO ESPECIFICADO</t>
  </si>
  <si>
    <t>Z470</t>
  </si>
  <si>
    <t>CUIDADOS POSTERIORES A LA EXTRACCION DE PLACA U OTRO DISPOSITIVO DE FIJACION INTERNA EN FRACTURA</t>
  </si>
  <si>
    <t>Z478</t>
  </si>
  <si>
    <t>OTROS CUIDADOS ESPECIFICADOS POSTERIORES A LA ORTOPEDIA</t>
  </si>
  <si>
    <t>Z479</t>
  </si>
  <si>
    <t>CUIDADO POSTERIOR A LA ORTOPEDIA, NO ESPECIFICADO</t>
  </si>
  <si>
    <t>Z480</t>
  </si>
  <si>
    <t>ATENCION DE LOS APOSITOS Y SUTURAS</t>
  </si>
  <si>
    <t>Z488</t>
  </si>
  <si>
    <t>OTROS CUIDADOS ESPECIFICADOS POSTERIORES A LA CIRUGIA</t>
  </si>
  <si>
    <t>Z489</t>
  </si>
  <si>
    <t>CUIDADO POSTERIOR A LA CIRUGIA, NO ESPECIFICADO</t>
  </si>
  <si>
    <t>Z490</t>
  </si>
  <si>
    <t>CUIDADOS PREOPERATORIOS PARA DIALISIS</t>
  </si>
  <si>
    <t>Z491</t>
  </si>
  <si>
    <t>DIALISIS EXTRACORPOREA</t>
  </si>
  <si>
    <t>Z492</t>
  </si>
  <si>
    <t>OTRAS DIALISIS</t>
  </si>
  <si>
    <t>Z500</t>
  </si>
  <si>
    <t>REHABILITACION CARDIACA</t>
  </si>
  <si>
    <t>Z501</t>
  </si>
  <si>
    <t>OTRAS TERAPIAS FISICAS</t>
  </si>
  <si>
    <t>Z502</t>
  </si>
  <si>
    <t>REHABILITACION DEL ALCOHOLICO</t>
  </si>
  <si>
    <t>Z503</t>
  </si>
  <si>
    <t>REHABILITACION DEL DROGADICTO</t>
  </si>
  <si>
    <t>Z504</t>
  </si>
  <si>
    <t>PSICOTERAPIA, NO CLASIFICADA EN OTRA PARTE</t>
  </si>
  <si>
    <t>Z505</t>
  </si>
  <si>
    <t>TERAPIA DEL LENGUAJE</t>
  </si>
  <si>
    <t>Z506</t>
  </si>
  <si>
    <t>ADIESTRAMIENTO ORTOPTICO</t>
  </si>
  <si>
    <t>Z507</t>
  </si>
  <si>
    <t>TERAPIA OCUPACIONAL Y REHABILITACION VOCACIONAL, NO CLASIFICADA EN OTRA PARTE</t>
  </si>
  <si>
    <t>Z508</t>
  </si>
  <si>
    <t>ATENCION POR OTROS PROCEDIMIENTOS DE REHABILITACION</t>
  </si>
  <si>
    <t>Z509</t>
  </si>
  <si>
    <t>ATENCION POR PROCEDIMIENTO DE REHABILITACION, NO ESPECIFICADA</t>
  </si>
  <si>
    <t>Z510</t>
  </si>
  <si>
    <t>SESION DE RADIOTERAPIA</t>
  </si>
  <si>
    <t>Z511</t>
  </si>
  <si>
    <t>SESION DE QUIMIOTERAPIA POR TUMOR</t>
  </si>
  <si>
    <t>Z512</t>
  </si>
  <si>
    <t>OTRA QUIMIOTERAPIA</t>
  </si>
  <si>
    <t>Z513</t>
  </si>
  <si>
    <t>TRANSFUSION DE SANGRE, SIN DIAGNOSTICO INFORMADO</t>
  </si>
  <si>
    <t>Z514</t>
  </si>
  <si>
    <t>ATENCION PREPARATORIA PARA TRATAMIENTO SUBSECUENTE, NO CLASIFICADO EN OTRA PARTE</t>
  </si>
  <si>
    <t>Z515</t>
  </si>
  <si>
    <t>ATENCION PALIATIVA</t>
  </si>
  <si>
    <t>Z516</t>
  </si>
  <si>
    <t>DESENSIBILIZACION A ALERGENOS</t>
  </si>
  <si>
    <t>Z518</t>
  </si>
  <si>
    <t>OTRAS ATENCIONES MEDICAS ESPECIFICADAS</t>
  </si>
  <si>
    <t>Z519</t>
  </si>
  <si>
    <t>ATENCION MEDICA, NO ESPECIFICADA</t>
  </si>
  <si>
    <t>Z520</t>
  </si>
  <si>
    <t>DONANTE DE SANGRE</t>
  </si>
  <si>
    <t>Z521</t>
  </si>
  <si>
    <t>DONANTE DE PIEL</t>
  </si>
  <si>
    <t>Z522</t>
  </si>
  <si>
    <t>DONANTE DE HUESO</t>
  </si>
  <si>
    <t>Z523</t>
  </si>
  <si>
    <t>DONANTE DE MEDULA OSEA</t>
  </si>
  <si>
    <t>Z524</t>
  </si>
  <si>
    <t>DONANTE DE RIÑON</t>
  </si>
  <si>
    <t>Z525</t>
  </si>
  <si>
    <t>DONANTE DE CORNEA</t>
  </si>
  <si>
    <t>Z526</t>
  </si>
  <si>
    <t>DONANTE DE HIGADO</t>
  </si>
  <si>
    <t>Z527</t>
  </si>
  <si>
    <t>DONANTE DE CORAZON</t>
  </si>
  <si>
    <t>Z528</t>
  </si>
  <si>
    <t>DONANTE DE OTROS ORGANOS O TEJIDOS</t>
  </si>
  <si>
    <t>Z529</t>
  </si>
  <si>
    <t>DONANTE DE ORGANO O TEJIDO NO ESPECIFICADO</t>
  </si>
  <si>
    <t>Z530</t>
  </si>
  <si>
    <t>PROCEDIMIENTO NO REALIZADO POR CONTRAINDICACION</t>
  </si>
  <si>
    <t>Z531</t>
  </si>
  <si>
    <t>PROCEDIMIENTO NO REALIZADO POR DECISION DEL PACIENTE, POR RAZONES DE CREENCIA O PRESION DEL GRUPO</t>
  </si>
  <si>
    <t>Z532</t>
  </si>
  <si>
    <t>PROCEDIMIENTO NO REALIZADO POR DECISION DEL PACIENTE, POR OTRAS RAZONES Y LAS NO ESPECIFICADAS</t>
  </si>
  <si>
    <t>Z538</t>
  </si>
  <si>
    <t>PROCEDIMIENTO NO REALIZADO POR OTRAS RAZONES</t>
  </si>
  <si>
    <t>Z539</t>
  </si>
  <si>
    <t>PROCEDIMIENTO NO REALIZADO POR RAZON NO ESPECIFICADA</t>
  </si>
  <si>
    <t>Z540</t>
  </si>
  <si>
    <t>CONVALECENCIA CONSECUTIVA A CIRUGIA</t>
  </si>
  <si>
    <t>Z541</t>
  </si>
  <si>
    <t>CONVALECENCIA CONSECUTIVA A RADIOTERAPIA</t>
  </si>
  <si>
    <t>Z542</t>
  </si>
  <si>
    <t>CONVALECENCIA CONSECUTIVA A QUIMIOTERAPIA</t>
  </si>
  <si>
    <t>Z543</t>
  </si>
  <si>
    <t>CONVALECENCIA CONSECUTIVA A PSICOTERAPIA</t>
  </si>
  <si>
    <t>Z544</t>
  </si>
  <si>
    <t>CONVALECENCIA CONSECUTIVA A TRATAMIENTO DE FRACTURA</t>
  </si>
  <si>
    <t>Z547</t>
  </si>
  <si>
    <t>CONVALECENCIA CONSECUTIVA A TRATAMIENTO COMBINADO</t>
  </si>
  <si>
    <t>Z548</t>
  </si>
  <si>
    <t>CONVALECENCIA CONSECUTIVA A OTROS TRATAMIENTOS</t>
  </si>
  <si>
    <t>Z549</t>
  </si>
  <si>
    <t>CONVALECENCIA CONSECUTIVA A TRATAMIENTO NO ESPECIFICADO</t>
  </si>
  <si>
    <t>Z550</t>
  </si>
  <si>
    <t>PROBLEMAS RELACIONADOS CON EL ANALFABETISMO O BAJO NIVEL DE INSTRUCCIÓN</t>
  </si>
  <si>
    <t>Z551</t>
  </si>
  <si>
    <t>PROBLEMAS RELACIONADOS CON LA EDUCACION NO DISPONIBLE O INACCESIBLE</t>
  </si>
  <si>
    <t>Z552</t>
  </si>
  <si>
    <t>PROBLEMAS RELACIONADOS CON LA FALLA EN LOS EXAMENES</t>
  </si>
  <si>
    <t>Z553</t>
  </si>
  <si>
    <t>PROBLEMAS RELACIONADOS CON EL BAJO RENDIMIENTO ESCOLAR</t>
  </si>
  <si>
    <t>Z554</t>
  </si>
  <si>
    <t>PROBLEMAS RELACIONADOS CON LA INADAPTACION EDUCACIONAL Y DESAVENENCIAS CON MAESTROS Y COMPAÑEROS</t>
  </si>
  <si>
    <t>Z558</t>
  </si>
  <si>
    <t>OTROS PROBLEMAS RELACIONADOS CON LA EDUCACION Y LA ALFABETIZACION</t>
  </si>
  <si>
    <t>Z559</t>
  </si>
  <si>
    <t>PROBLEMA NO ESPECIFICADO RELACIONADO CON LA EDUCACION Y LA ALFABETIZACION</t>
  </si>
  <si>
    <t>Z560</t>
  </si>
  <si>
    <t>PROBLEMAS RELACIONADOS CON EL DESEMPLEO, NO ESPECIFICADOS</t>
  </si>
  <si>
    <t>Z561</t>
  </si>
  <si>
    <t>PROBLEMAS RELACIONADOS CON EL CAMBIO DE EMPLEO</t>
  </si>
  <si>
    <t>Z562</t>
  </si>
  <si>
    <t>PROBLEMAS RELACIONADOS CON AMENAZA DE PERDIDA DEL EMPLEO</t>
  </si>
  <si>
    <t>Z563</t>
  </si>
  <si>
    <t>PROBLEMAS RELACIONADOS CON HORARIO ESTRESANTE DE TRABAJO</t>
  </si>
  <si>
    <t>Z564</t>
  </si>
  <si>
    <t>PROBLEMAS RELACIONADOS CON DESAVENENCIAS CON EL JEFE Y LOS COMPAÑEROS DE TRABAJO</t>
  </si>
  <si>
    <t>Z565</t>
  </si>
  <si>
    <t>PROBLEMAS RELACIONADOS CON EL TRABAJO INCOMPATIBLE</t>
  </si>
  <si>
    <t>Z566</t>
  </si>
  <si>
    <t>OTROS PROBLEMAS DE TENSION FISICA O MENTAL RELACIONADAS CON EL TRABAJO</t>
  </si>
  <si>
    <t>Z567</t>
  </si>
  <si>
    <t>OTROS PROBLEMAS Y LOS NO ESPECIFICADOS RELACIONADOS CON EL EMPLEO</t>
  </si>
  <si>
    <t>Z570</t>
  </si>
  <si>
    <t>EXPOSICION OCUPACIONAL AL RUIDO</t>
  </si>
  <si>
    <t>Z571</t>
  </si>
  <si>
    <t>EXPOSICION OCUPACIONAL A LA RADIACION</t>
  </si>
  <si>
    <t>Z572</t>
  </si>
  <si>
    <t>EXPOSICION OCUPACIONAL AL POLVO</t>
  </si>
  <si>
    <t>Z573</t>
  </si>
  <si>
    <t>EXPOSICION OCUPACIONAL A OTRO CONTAMINANTE DEL AIRE</t>
  </si>
  <si>
    <t>Z574</t>
  </si>
  <si>
    <t>EXPOSICION OCUPACIONAL A AGENTES TOXICOS EN AGRICULTURA</t>
  </si>
  <si>
    <t>Z575</t>
  </si>
  <si>
    <t>EXPOSICION OCUPACIONAL A AGENTES TOXICOS EN OTRAS INDUSTRIAS</t>
  </si>
  <si>
    <t>Z576</t>
  </si>
  <si>
    <t>EXPOSICION OCUPACIONAL A TEMPERATURA EXTREMA</t>
  </si>
  <si>
    <t>Z577</t>
  </si>
  <si>
    <t>EXPOSICION OCUPACIONAL A LA VIBRACION</t>
  </si>
  <si>
    <t>Z578</t>
  </si>
  <si>
    <t>EXPOSICION OCUPACIONAL A OTROS FACTORES DE RIESGO</t>
  </si>
  <si>
    <t>Z579</t>
  </si>
  <si>
    <t>EXPOSICION OCUPACIONAL A FACTOR DE RIESGO NO ESPECIFICADO</t>
  </si>
  <si>
    <t>Z580</t>
  </si>
  <si>
    <t>EXPOSICION AL RUIDO</t>
  </si>
  <si>
    <t>Z581</t>
  </si>
  <si>
    <t>EXPOSICION AL AIRE CONTAMINADO</t>
  </si>
  <si>
    <t>Z582</t>
  </si>
  <si>
    <t>EXPOSICION AL AGUA CONTAMINADA</t>
  </si>
  <si>
    <t>Z583</t>
  </si>
  <si>
    <t>EXPOSICION AL SUELO CONTAMINADO</t>
  </si>
  <si>
    <t>Z584</t>
  </si>
  <si>
    <t>EXPOSICION A LA RADIACION</t>
  </si>
  <si>
    <t>Z585</t>
  </si>
  <si>
    <t>EXPOSICION A OTRAS CONTAMINACIONES DEL AMBIENTE FISICO</t>
  </si>
  <si>
    <t>Z586</t>
  </si>
  <si>
    <t>SUMINISTRO INADECUADO DE AGUA POTABLE</t>
  </si>
  <si>
    <t>Z588</t>
  </si>
  <si>
    <t>OTROS PROBLEMAS RELACIONADOS CON EL AMBIENTE FISICO</t>
  </si>
  <si>
    <t>Z589</t>
  </si>
  <si>
    <t>PROBLEMA NO ESPECIFICADO RELACIONADO CON EL AMBIENTE FISICO</t>
  </si>
  <si>
    <t>Z590</t>
  </si>
  <si>
    <t>PROBLEMAS RELACIONADOS CON LA FALTA DE VIVIENDA</t>
  </si>
  <si>
    <t>Z591</t>
  </si>
  <si>
    <t>PROBLEMAS RELACIONADOS CON VIVIENDA INADECUADA</t>
  </si>
  <si>
    <t>Z592</t>
  </si>
  <si>
    <t>PROBLEMAS CASEROS Y CON VECINOS E INQUILINOS</t>
  </si>
  <si>
    <t>Z593</t>
  </si>
  <si>
    <t>PROBLEMAS RELACIONADOS CON PERSONA QUE RESIDE EN UNA INSTITUCION</t>
  </si>
  <si>
    <t>Z594</t>
  </si>
  <si>
    <t>PROBLEMAS RELACIONADOS CON FALTA DE ALIMENTOS ADECUADOS</t>
  </si>
  <si>
    <t>Z595</t>
  </si>
  <si>
    <t>PROBLEMAS RELACIONADOS CON POBREZA EXTREMA</t>
  </si>
  <si>
    <t>Z596</t>
  </si>
  <si>
    <t>PROBLEMAS RELACIONADOS CON BAJOS INGRESOS</t>
  </si>
  <si>
    <t>Z597</t>
  </si>
  <si>
    <t>PROBLEMAS RELACIONADOS CON SEGURIDAD SOCIAL Y SOSTENIMIENTO INSUFICIENTES PARA EL BIENESTAR</t>
  </si>
  <si>
    <t>Z598</t>
  </si>
  <si>
    <t>OTROS PROBLEMAS RELACIONADOS CON LA VIVIENDA Y LAS CIRCUNSTANCIAS ECONOMICAS</t>
  </si>
  <si>
    <t>Z599</t>
  </si>
  <si>
    <t>PROBLEMAS NO ESPECIFICADOS RELACIONADOS CON LA VIVIENDA Y LAS CIRCUNSTANCIAS ECONOMICAS</t>
  </si>
  <si>
    <t>Z600</t>
  </si>
  <si>
    <t>PROBLEMAS RELACIONADOS CON EL AJUSTE A LAS TRANSICIONES DEL CICLO VITAL</t>
  </si>
  <si>
    <t>Z601</t>
  </si>
  <si>
    <t>PROBLEMAS RELACIONADOS CON SITUACION FAMILIAR ATIPICA</t>
  </si>
  <si>
    <t>Z602</t>
  </si>
  <si>
    <t>PROBLEMAS RELACIONADOS CON PERSONA QUE VIVE SOLA</t>
  </si>
  <si>
    <t>Z603</t>
  </si>
  <si>
    <t>PROBLEMAS RELACIONADOS CON LA ADAPTACION CULTURAL</t>
  </si>
  <si>
    <t>Z604</t>
  </si>
  <si>
    <t>PROBLEMAS RELACIONADOS CON EXCLUSION Y RECHAZO SOCIAL</t>
  </si>
  <si>
    <t>Z605</t>
  </si>
  <si>
    <t>PROBLEMAS RELACIONADOS CON LA DISCRIMINACION Y PERSECUCION PERCIBIDAS</t>
  </si>
  <si>
    <t>Z608</t>
  </si>
  <si>
    <t>OTROS PROBLEMAS RELACIONADOS CON EL AMBIENTE SOCIAL</t>
  </si>
  <si>
    <t>Z609</t>
  </si>
  <si>
    <t>PROBLEMA NO ESPECIFICADO RELACIONADO CON EL AMBIENTE SOCIAL</t>
  </si>
  <si>
    <t>Z610</t>
  </si>
  <si>
    <t>PROBLEMAS RELACIONADOS CON LA PERDIDA DE RELACION AFECTIVA EN LA INFANCIA</t>
  </si>
  <si>
    <t>Z611</t>
  </si>
  <si>
    <t>PROBLEMAS RELACIONADOS CON EL ALEJAMIENTO DEL HOGAR EN LA INFANCIA</t>
  </si>
  <si>
    <t>Z612</t>
  </si>
  <si>
    <t>PROBLEMAS RELACIONADOS CON ALTERACION EN EL PATRON DE LA RELACION FAMILIAR EN LA INFANCIA</t>
  </si>
  <si>
    <t>Z613</t>
  </si>
  <si>
    <t>PROBLEMAS RELACIONADOS CON EVENTOS QUE LLEVARON A LA PERDIDA DE LA AUTOESTIMA EN LA INFANCIA</t>
  </si>
  <si>
    <t>Z614</t>
  </si>
  <si>
    <t>PROBLEMAS RELACIONADOS CON EL ABUSO SEXUAL DEL NIÑO POR PERSONA DENTRO DEL GRUPO DE APOYO PRIMARIO</t>
  </si>
  <si>
    <t>Z615</t>
  </si>
  <si>
    <t>PROBLEMAS RELACIONADOS CON EL ABUSO SEXUAL DEL NIÑO POR PERSONA AJENA AL GRUPO DE APOYO PRIMARIO</t>
  </si>
  <si>
    <t>Z616</t>
  </si>
  <si>
    <t>PROBLEMAS RELACIONADOS CON ABUSO FISICO DEL NIÑO</t>
  </si>
  <si>
    <t>Z617</t>
  </si>
  <si>
    <t>PROBLEMAS RELACIONADOS CON EXPERIENCIAS PERSONALES ATEMORIZANTES EN LA INFANCIA</t>
  </si>
  <si>
    <t>Z618</t>
  </si>
  <si>
    <t>PROBLEMAS RELACIONADOS CON OTRAS EXPERIENCIAS NEGATIVAS EN LA INFANCIA</t>
  </si>
  <si>
    <t>Z619</t>
  </si>
  <si>
    <t>PROBLEMAS RELACIONADOS CON EXPERIENCIA NEGATIVA NO ESPECIFICADA EN LA INFANCIA</t>
  </si>
  <si>
    <t>Z620</t>
  </si>
  <si>
    <t>PROBLEMAS RELACIONADOS CON LA SUPERVISION O EL CONTROL INADECUADOS DE LOS PADRES</t>
  </si>
  <si>
    <t>Z621</t>
  </si>
  <si>
    <t>PROBLEMAS RELACIONADOS CON LA SOBREPROTECCION DE LOS PADRES</t>
  </si>
  <si>
    <t>Z622</t>
  </si>
  <si>
    <t>PROBLEMAS RELACIONADOS CON LA CRIANZA EN INSTITUCION</t>
  </si>
  <si>
    <t>Z623</t>
  </si>
  <si>
    <t>PROBLEMAS RELACIONADOS CON HOSTILIDAD Y REPROBACION AL NIÑO</t>
  </si>
  <si>
    <t>Z624</t>
  </si>
  <si>
    <t>PROBLEMAS RELACIONADOS CON EL ABANDONO EMOCIONAL DEL NIÑO</t>
  </si>
  <si>
    <t>Z625</t>
  </si>
  <si>
    <t>OTROS PROBLEMAS RELACIONADOS CON NEGLIGENCIA EN LA CRIANZA DEL NIÑO</t>
  </si>
  <si>
    <t>Z626</t>
  </si>
  <si>
    <t>PROBLEMAS RELACIONADOS CON PRESIONES INAPROPIADAS DE LOS PADRES Y OTRAS ANORMALIDADES EN LA CALIDAD DE LA CRIANZA</t>
  </si>
  <si>
    <t>Z628</t>
  </si>
  <si>
    <t>OTROS PROBLEMAS ESPECIFICADOS Y RELACIONADOS CON LA CRIANZA DEL NIÑO</t>
  </si>
  <si>
    <t>Z629</t>
  </si>
  <si>
    <t>PROBLEMA NO ESPECIFICADO RELACIONADO CON LA CRIANZA DEL NIÑO</t>
  </si>
  <si>
    <t>Z630</t>
  </si>
  <si>
    <t>PROBLEMAS EN LA RELACION ENTRE ESPOSOS O PAREJA</t>
  </si>
  <si>
    <t>Z631</t>
  </si>
  <si>
    <t>PROBLEMAS EN LA RELACION CON LOS PADRES Y LOS FAMILIARES POLITICOS</t>
  </si>
  <si>
    <t>Z632</t>
  </si>
  <si>
    <t>PROBLEMAS RELACIONADOS CON EL APOYO FAMILIAR INADECUADO</t>
  </si>
  <si>
    <t>Z633</t>
  </si>
  <si>
    <t>PROBLEMAS RELACIONADOS CON LA AUSENCIA DE UN MIEMBRO DE LA FAMILIA</t>
  </si>
  <si>
    <t>Z634</t>
  </si>
  <si>
    <t>PROBLEMAS RELACIONADOS CON LA DESAPARICION O MUERTE DE UN MIEMBRO DE LA FAMILIA</t>
  </si>
  <si>
    <t>Z635</t>
  </si>
  <si>
    <t>PROBLEMAS RELACIONADOS CON LA RUPTURA FAMILIAR POR SEPARACION O DIVORCIO</t>
  </si>
  <si>
    <t>Z636</t>
  </si>
  <si>
    <t>PROBLEMAS RELACIONADOS CON FAMILIAR DEPENDIENTE, NECESITADO DE CUIDADO EN LA CASA</t>
  </si>
  <si>
    <t>Z637</t>
  </si>
  <si>
    <t>PROBLEMAS RELACIONADOS CON OTROS HECHOS ESTRESANTES QUE AFECTAN A LA FAMILIA Y AL HOGAR</t>
  </si>
  <si>
    <t>Z638</t>
  </si>
  <si>
    <t>OTROS PROBLEMAS ESPECIFICADOS RELACIONADOS CON EL GRUPO PRIMARIO DE APOYO</t>
  </si>
  <si>
    <t>Z639</t>
  </si>
  <si>
    <t>PROBLEMA NO ESPECIFICADO RELACIONADO CON EL GRUPO PRIMARIO DE APOYO</t>
  </si>
  <si>
    <t>Z640</t>
  </si>
  <si>
    <t>PROBLEMAS RELACIONADOS CON EMBARAZO NO DESEADO</t>
  </si>
  <si>
    <t>Z641</t>
  </si>
  <si>
    <t>PROBLEMAS RELACIONADOS CON LA MULTIPARIDAD</t>
  </si>
  <si>
    <t>Z642</t>
  </si>
  <si>
    <t>PROBLEMAS RELACIONADOS CON LA SOLICITUD O ACEPTACION DE INTERVENCIONES FISICAS, NUTRICIONALES Y QUIMICAS, CONOCIENDO SU RIESGO Y PELIGRO</t>
  </si>
  <si>
    <t>Z643</t>
  </si>
  <si>
    <t>PROBLEMAS RELACIONADOS CON LA SOLICITUD O ACEPTACION DE INTERVENCIONES PSICOLOGICAS O DE LA CONDUCTA, CONOCIENDO SU RIESGO Y PELIGRO</t>
  </si>
  <si>
    <t>Z644</t>
  </si>
  <si>
    <t>PROBLEMAS RELACIONADOS CON EL DESACUERDO CON CONSEJEROS</t>
  </si>
  <si>
    <t>Z650</t>
  </si>
  <si>
    <t>PROBLEMAS RELACIONADOS CON CULPABILIDAD EN PROCEDIMIENTOS CIVILES O CRIMINALES SIN PRISION</t>
  </si>
  <si>
    <t>Z651</t>
  </si>
  <si>
    <t>PROBLEMAS RELACIONADOS CON PRISION Y OTRO ENCARCELAMIENTO</t>
  </si>
  <si>
    <t>Z652</t>
  </si>
  <si>
    <t>PROBLEMAS RELACIONADOS CON LA LIBERACION DE LA PRISION</t>
  </si>
  <si>
    <t>Z653</t>
  </si>
  <si>
    <t>PROBLEMAS RELACIONADOS CON OTRAS CIRCUNSTANCIAS LEGALES</t>
  </si>
  <si>
    <t>Z654</t>
  </si>
  <si>
    <t>PROBLEMAS RELACIONADOS CON VICTIMA DE CRIMEN O TERRORISMO</t>
  </si>
  <si>
    <t>Z655</t>
  </si>
  <si>
    <t>PROBLEMAS RELACIONADOS CON LA EXPOSICION A DESASTRE, GUERRA U OTRAS HOSTILIDADES</t>
  </si>
  <si>
    <t>Z658</t>
  </si>
  <si>
    <t>OTROS PROBLEMAS ESPECIFICADOS RELACIONADOS CON CIRCUNSTANCIAS PSICOSOCIALES</t>
  </si>
  <si>
    <t>Z659</t>
  </si>
  <si>
    <t>PROBLEMAS RELACIONADOS CON CIRCUNSTANCIAS PSICOSOCIALES NO ESPECIFICADAS</t>
  </si>
  <si>
    <t>Z700</t>
  </si>
  <si>
    <t>CONSULTA RELACIONADA CON LA ACTITUD SEXUAL</t>
  </si>
  <si>
    <t>Z701</t>
  </si>
  <si>
    <t>CONSULTA RELACIONADA CON LA ORIENTACION Y CONDUCTA SEXUAL DEL PACIENTE</t>
  </si>
  <si>
    <t>Z702</t>
  </si>
  <si>
    <t>CONSULTA RELACIONADA CON LA ORIENTACION Y CONDUCTA SEXUAL DE UNA TERCERA PERSONA</t>
  </si>
  <si>
    <t>Z703</t>
  </si>
  <si>
    <t>CONSULTA RELACIONADA CON PREOCUPACIONES COMBINADAS SOBRE LA ACTITUD, LA CONDUCTA Y LA ORIENTACION SEXUALES</t>
  </si>
  <si>
    <t>Z708</t>
  </si>
  <si>
    <t>OTRAS CONSULTAS SEXUALES ESPECIFICAS</t>
  </si>
  <si>
    <t>Z709</t>
  </si>
  <si>
    <t>CONSULTA SEXUAL, NO  ESPECIFICADA</t>
  </si>
  <si>
    <t>Z710</t>
  </si>
  <si>
    <t>PERSONA QUE CONSULTA EN NOMBRE DE OTRA PERSONA</t>
  </si>
  <si>
    <t>Z711</t>
  </si>
  <si>
    <t>PERSONA QUE TEME ESTAR ENFERMA, A QUIEN NO SE HACE DIAGNOSTICO</t>
  </si>
  <si>
    <t>Z712</t>
  </si>
  <si>
    <t>PERSONA QUE CONSULTA PARA LA EXPLICACION DE HALLAZGOS DE INVESTIGACION</t>
  </si>
  <si>
    <t>Z713</t>
  </si>
  <si>
    <t>CONSULTA PARA INSTRUCCIÓN Y VIGILANCIA DE LA DIETA</t>
  </si>
  <si>
    <t>Z714</t>
  </si>
  <si>
    <t>CONSULTA PARA ASESORIA Y VIGILANCIA POR ABUSO DE ALCOHOL</t>
  </si>
  <si>
    <t>Z715</t>
  </si>
  <si>
    <t>CONSULTA PARA ASESORIA Y VIGILANCIA POR ABUSO DE DROGAS</t>
  </si>
  <si>
    <t>Z716</t>
  </si>
  <si>
    <t>CONSULTA PARA ASESORIA POR ABUSO DE TABACO</t>
  </si>
  <si>
    <t>Z717</t>
  </si>
  <si>
    <t>CONSULTA PARA ASESORIA SOBRE EL VIRUS DE LA INMUNODEFICIENCIA HUMANA [VIH]</t>
  </si>
  <si>
    <t>Z718</t>
  </si>
  <si>
    <t>OTRAS CONSULTAS ESPECIFICADAS</t>
  </si>
  <si>
    <t>Z719</t>
  </si>
  <si>
    <t>CONSULTA, NO ESPECIFICADA</t>
  </si>
  <si>
    <t>Z720</t>
  </si>
  <si>
    <t>PROBLEMAS RELACIONADOS CON EL USO DE TABACO</t>
  </si>
  <si>
    <t>Z721</t>
  </si>
  <si>
    <t>PROBLEMAS RELACIONADOS CON EL USO DE ALCOHOL</t>
  </si>
  <si>
    <t>Z722</t>
  </si>
  <si>
    <t>PROBLEMAS RELACIONADOS CON EL USO DE DROGAS</t>
  </si>
  <si>
    <t>Z723</t>
  </si>
  <si>
    <t>PROBLEMAS RELACIONADOS CON LA FALTA DE EJERCICIO FISICO</t>
  </si>
  <si>
    <t>Z724</t>
  </si>
  <si>
    <t>PROBLEMAS RELACIONADOS CON LA DIETA Y HABITOS ALIMENTARIOS INAPROPIADOS</t>
  </si>
  <si>
    <t>Z725</t>
  </si>
  <si>
    <t>PROBLEMAS RELACIONADOS CON LA CONDUCTA SEXUAL DE ALTO RIESGO</t>
  </si>
  <si>
    <t>Z726</t>
  </si>
  <si>
    <t>PROBLEMAS RELACIONADOS CON EL JUEGO Y LAS APUESTAS</t>
  </si>
  <si>
    <t>Z728</t>
  </si>
  <si>
    <t>OTROS PROBLEMAS RELACIONADOS CON EL ESTILO DE VIDA</t>
  </si>
  <si>
    <t>Z729</t>
  </si>
  <si>
    <t>PROBLEMA NO ESPECIFICADO RELACIONADO CON EL ESTILO DE VIDA</t>
  </si>
  <si>
    <t>Z730</t>
  </si>
  <si>
    <t>PROBLEMAS RELACIONADOS CON LA ENFERMEDAD CONSUNTIVA</t>
  </si>
  <si>
    <t>Z731</t>
  </si>
  <si>
    <t>PROBLEMAS RELACIONADOS CON LA ACENTUACION DE RASGOS DE LA PERSONALIDAD</t>
  </si>
  <si>
    <t>Z732</t>
  </si>
  <si>
    <t>PROBLEMAS RELACIONADOS CON LA FALTA DE RELAJACION Y DESCANSO</t>
  </si>
  <si>
    <t>Z733</t>
  </si>
  <si>
    <t>PROBLEMAS RELACIONADOS CON EL ESTRÉS, NO CLASIFICADOS EN OTRA PARTE</t>
  </si>
  <si>
    <t>Z734</t>
  </si>
  <si>
    <t>PROBLEMAS RELACIONADOS CON HABILIDADES SOCIALES INADECUADAS, NO CLASIFICADAS EN OTRA PARTE</t>
  </si>
  <si>
    <t>Z735</t>
  </si>
  <si>
    <t>PROBLEMAS RELACIONADOS CON EL CONFLICTO DEL ROL SOCIAL, NO CLASIFICADOS EN OTRA PARTE</t>
  </si>
  <si>
    <t>Z736</t>
  </si>
  <si>
    <t>PROBLEMAS RELACIONADOS CON LA LIMITACION DE LAS ACTIVIDADES DEBIDO A DISCAPACIDAD</t>
  </si>
  <si>
    <t>Z738</t>
  </si>
  <si>
    <t>OTROS PROBLEMAS RELACIONADOS CON DIFICULTADES CON EL MODO DE VIDA</t>
  </si>
  <si>
    <t>Z739</t>
  </si>
  <si>
    <t>PROBLEMAS NO ESPECIFICADOS RELACIONADOS CON DIFICULTADES CON EL MODO DE VIDA</t>
  </si>
  <si>
    <t>Z740</t>
  </si>
  <si>
    <t>PROBLEMAS RELACIONADOS CON MOVILIDAD REDUCIDA</t>
  </si>
  <si>
    <t>Z741</t>
  </si>
  <si>
    <t>PROBLEMAS RELACIONADOS CON LA NECESIDAD DE AYUDA PARA EL CUIDADO PERSONAL</t>
  </si>
  <si>
    <t>Z742</t>
  </si>
  <si>
    <t>PROBLEMAS RELACIONADOS CON LA NECESIDAD DE ASISTENCIA DOMICILIARIA Y QUE NINGUN OTRO MIEMBRO DEL HOGAR PUEDE PROPORCIONAR</t>
  </si>
  <si>
    <t>Z743</t>
  </si>
  <si>
    <t>PROBLEMAS RELACIONADOS CON LA NECESIDAD DE SUPERVISION CONTINUA</t>
  </si>
  <si>
    <t>Z748</t>
  </si>
  <si>
    <t>OTROS PROBLEMAS RELACIONADOS CON DEPENDENCIA DEL PRESTADOR DE SERVICIOS</t>
  </si>
  <si>
    <t>Z749</t>
  </si>
  <si>
    <t>PROBLEMA NO ESPECIFICADO RELACIONADO CON DEPENDENCIA DEL PRESTADOR DE SERVICIOS</t>
  </si>
  <si>
    <t>Z750</t>
  </si>
  <si>
    <t>PROBLEMAS RELACIONADOS CON SERVICIO MEDICO NO DISPONIBLE EN EL DOMICILIO</t>
  </si>
  <si>
    <t>Z751</t>
  </si>
  <si>
    <t>PROBLEMAS RELACIONADOS CON PERSONA ESPERANDO ADMISION EN UNA INSTITUCION APROPIADA EN OTRO LUGAR</t>
  </si>
  <si>
    <t>Z752</t>
  </si>
  <si>
    <t>PROBLEMAS RELACIONADOS CON PERSONA EN OTRO PERIODO DE ESPERA PARA INVESTIGACION Y TRATAMIENTO</t>
  </si>
  <si>
    <t>Z753</t>
  </si>
  <si>
    <t>PROBLEMAS RELACIONADOS CON ATENCION DE SALUD NO DISPONIBLE O INACCESIBLE</t>
  </si>
  <si>
    <t>Z754</t>
  </si>
  <si>
    <t>PROBLEMAS RELACIONADOS CON OTROS SERVICIOS ASISTENCIALES NO DISPONIBLES O INACCESIBLES</t>
  </si>
  <si>
    <t>Z755</t>
  </si>
  <si>
    <t>PROBLEMAS RELACIONADOS CON LA ATENCION DURANTE VACACIONES DE LA FAMILIA</t>
  </si>
  <si>
    <t>Z758</t>
  </si>
  <si>
    <t>OTROS PROBLEMAS RELACIONADOS CON SERVICIOS MEDICOS Y DE SALUD</t>
  </si>
  <si>
    <t>Z759</t>
  </si>
  <si>
    <t>PROBLEMA NO ESPECIFICADO RELACIONADO CON SERVICIOS MEDICOS Y DE SALUD</t>
  </si>
  <si>
    <t>Z760</t>
  </si>
  <si>
    <t>CONSULTA PARA REPETICION DE RECETA</t>
  </si>
  <si>
    <t>Z761</t>
  </si>
  <si>
    <t>CONSULTA PARA ATENCION Y SUPERVISION DE LA SALUD DEL NIÑO</t>
  </si>
  <si>
    <t>Z762</t>
  </si>
  <si>
    <t>CONSULTA PARA ATENCION Y SUPERVISION DE LA SALUD DE OTROS NIÑOS O LACTANTES SANOS</t>
  </si>
  <si>
    <t>Z763</t>
  </si>
  <si>
    <t>PERSONA SANA QUE ACOMPAÑA AL ENFERMO</t>
  </si>
  <si>
    <t>Z764</t>
  </si>
  <si>
    <t>OTRO HUESPED EN SERVICIOS DE SALUD</t>
  </si>
  <si>
    <t>Z765</t>
  </si>
  <si>
    <t>PERSONA QUE CONSULTA CON SIMULACION CONSCIENTE [SIMULADOR]</t>
  </si>
  <si>
    <t>Z768</t>
  </si>
  <si>
    <t>PERSONA EN CONTACTO CON LOS SERVICIOS DE SALUD EN OTRAS CIRCUNSTANCIAS ESPECIFICADAS</t>
  </si>
  <si>
    <t>Z769</t>
  </si>
  <si>
    <t>PERSONA EN CONTACTO CON LOS SERVICIOS DE SALUD EN CIRCUNSTANCIAS NO ESPECIFICADAS</t>
  </si>
  <si>
    <t>Z800</t>
  </si>
  <si>
    <t>HISTORIA FAMILIAR DE TUMOR MALIGNO DE ORGANOS DIGESTIVOS</t>
  </si>
  <si>
    <t>Z801</t>
  </si>
  <si>
    <t>HISTORIA FAMILIAR DE TUMOR MALIGNO DE TRAQUEA, BRONQUIOS Y PULMON</t>
  </si>
  <si>
    <t>Z802</t>
  </si>
  <si>
    <t>HISTORIA FAMILIAR DE TUMOR MALIGNO DE OTROS ORGANOS RESPIRATORIOS E INTRATORACICOS</t>
  </si>
  <si>
    <t>Z803</t>
  </si>
  <si>
    <t>HISTORIA FAMILIAR DE TUMOR MALIGNO DE MAMA</t>
  </si>
  <si>
    <t>Z804</t>
  </si>
  <si>
    <t>HISTORIA FAMILIAR DE TUMOR MALIGNO DE ORGANOS GENITALES</t>
  </si>
  <si>
    <t>Z805</t>
  </si>
  <si>
    <t>HISTORIA FAMILIAR DE TUMOR MALIGNO DE VIAS URINARIAS</t>
  </si>
  <si>
    <t>Z806</t>
  </si>
  <si>
    <t>HISTORIA FAMILIAR DE LEUCEMIA</t>
  </si>
  <si>
    <t>Z807</t>
  </si>
  <si>
    <t>HISTORIA FAMILIAR DE OTROS TUMORES MALIGNOS DEL TEJIDO LINFOIDE, HEMATOPOYETICO Y TEJIDOS RELACIONADOS</t>
  </si>
  <si>
    <t>Z808</t>
  </si>
  <si>
    <t>HISTORIA FAMILIAR DE TUMOR MALIGNO DE OTROS ORGANOS O SISTEMAS ESPECIFICADOS</t>
  </si>
  <si>
    <t>Z809</t>
  </si>
  <si>
    <t>HISTORIA FAMILIAR DE TUMOR MALIGNO, DE SITIO NO ESPECIFICADO</t>
  </si>
  <si>
    <t>Z810</t>
  </si>
  <si>
    <t>HISTORIA FAMILIAR DE RETARDO MENTAL</t>
  </si>
  <si>
    <t>Z811</t>
  </si>
  <si>
    <t>HISTORIA FAMILIAR DE ABUSO DE ALCOHOL</t>
  </si>
  <si>
    <t>Z812</t>
  </si>
  <si>
    <t>HISTORIA FAMILIAR DE ABUSO DE TABACO</t>
  </si>
  <si>
    <t>Z813</t>
  </si>
  <si>
    <t>HISTORIA FAMILIAR DE ABUSO DE OTRAS SUSTANCIA PSICOACTIVAS</t>
  </si>
  <si>
    <t>Z814</t>
  </si>
  <si>
    <t>HISTORIA FAMILIAR DE ABUSO DE OTRAS SUSTANCIAS</t>
  </si>
  <si>
    <t>Z818</t>
  </si>
  <si>
    <t>HISTORIA FAMILIAR DE OTROS TRASTORNOS MENTALES Y DEL COMPORTAMIENTO</t>
  </si>
  <si>
    <t>Z820</t>
  </si>
  <si>
    <t>HISTORIA FAMILIAR DE EPILEPSIA Y DE OTRAS ENFERMEDADES DEL SISTEMA NERVIOSO</t>
  </si>
  <si>
    <t>Z821</t>
  </si>
  <si>
    <t>HISTORIA FAMILIAR DE CEGUERA O PERDIDA DE LA VISION</t>
  </si>
  <si>
    <t>Z822</t>
  </si>
  <si>
    <t>HISTORIA FAMILIAR DE SORDERA O PERDIDA DE LA AUDICION</t>
  </si>
  <si>
    <t>Z823</t>
  </si>
  <si>
    <t>HISTORIA FAMILIAR DE APOPLEJIA</t>
  </si>
  <si>
    <t>Z824</t>
  </si>
  <si>
    <t>HISTORIA FAMILIAR DE ENFERMEDAD ISQUEMICA DEL CORAZON Y OTRAS ENFERMEDADES DEL SISTEMA CIRCULATORIO</t>
  </si>
  <si>
    <t>Z825</t>
  </si>
  <si>
    <t>HISTORIA FAMILIAR DE ASMA Y DE OTRAS ENFERMEDADES CRONICAS DE LAS VIAS RESPIRATORIAS INFERIORES</t>
  </si>
  <si>
    <t>Z826</t>
  </si>
  <si>
    <t>HISTORIA FAMILIAR DE ARTRITIS Y OTRAS ENFERMEDADES DEL SISTEMA OSTEOMUSCULAR Y TEJIDO CONJUNTIVO</t>
  </si>
  <si>
    <t>Z827</t>
  </si>
  <si>
    <t>HISTORIA FAMILIAR DE MALFORMACIONES CONGENITAS, DEFORMIDADES Y OTRAS ANOMALIAS CROMOSOMICAS</t>
  </si>
  <si>
    <t>Z828</t>
  </si>
  <si>
    <t>HISTORIA FAMILIAR DE OTRAS DISCAPACIDADES Y ENFERMEDADES CRONICAS INCAPACITANTES NO CLASIFICADAS EN OTRA PARTE</t>
  </si>
  <si>
    <t>Z830</t>
  </si>
  <si>
    <t>HISTORIA FAMILIAR DE INFECCION POR EL VIRUS DE LA INMUNODEFICIENCIA HUMANA [VIH]</t>
  </si>
  <si>
    <t>Z831</t>
  </si>
  <si>
    <t>HISTORIA FAMILIAR DE OTRAS ENFERMEDADES INFECCIOSAS Y PARASITARIAS</t>
  </si>
  <si>
    <t>Z832</t>
  </si>
  <si>
    <t>HISTORIA FAMILIAR DE ENFERMEDADES DE LA SANGRE Y DE LOS ORGANOS HEMATOPOYETICOS Y DE CIERTOS TRASTORNOS DEL MECANISMO INMUNOLOGICO</t>
  </si>
  <si>
    <t>Z833</t>
  </si>
  <si>
    <t>HISTORIA FAMILIAR DE DIABETES MELLITUS</t>
  </si>
  <si>
    <t>Z834</t>
  </si>
  <si>
    <t>HISTORIA FAMILIAR DE OTRAS ENFERMEDADES ENDOCRINAS, NUTRICIONALES Y METABOLICAS</t>
  </si>
  <si>
    <t>Z835</t>
  </si>
  <si>
    <t>HISTORIA FAMILIAR DE TRASTORNOS DE LOS OJOS Y DE LOS OIDOS</t>
  </si>
  <si>
    <t>Z836</t>
  </si>
  <si>
    <t>HISTORIA FAMILIAR DE ENFERMEDADES DEL SISTEMA RESPIRATORIO</t>
  </si>
  <si>
    <t>Z837</t>
  </si>
  <si>
    <t>HISTORIA FAMILIAR DE ENFERMEDADES DEL SISTEMA DIGESTIVO</t>
  </si>
  <si>
    <t>Z840</t>
  </si>
  <si>
    <t>HISTORIA FAMILIAR DE ENFERMEDADES DE LA PIEL Y DEL TEJIDO SUBCUTANEO</t>
  </si>
  <si>
    <t>Z841</t>
  </si>
  <si>
    <t>HISTORIA FAMILIAR DE TRASTORNOS DEL RIÑON Y DEL URETER</t>
  </si>
  <si>
    <t>Z842</t>
  </si>
  <si>
    <t>HISTORIA FAMILIAR DE OTRAS ENFERMEDADES DEL SISTEMA GENITOURINARIO</t>
  </si>
  <si>
    <t>Z843</t>
  </si>
  <si>
    <t>HISTORIA FAMILIAR DE CONSANGUINIDAD</t>
  </si>
  <si>
    <t>Z848</t>
  </si>
  <si>
    <t>HISTORIA FAMILIAR DE OTRAS AFECCIONES ESPECIFICADAS</t>
  </si>
  <si>
    <t>Z850</t>
  </si>
  <si>
    <t>HISTORIA PERSONAL DE TUMOR MALIGNO DE ORGANOS DIGESTIVOS</t>
  </si>
  <si>
    <t>Z851</t>
  </si>
  <si>
    <t>HISTORIA PERSONAL DE TUMOR MALIGNO DE TRAQUEA, BRONQUIOS Y PULMON</t>
  </si>
  <si>
    <t>Z852</t>
  </si>
  <si>
    <t>HISTORIA PERSONAL DE TUMOR MALIGNO DE OTROS ORGANOS RESPIRATORIOS E INTRATORACICOS</t>
  </si>
  <si>
    <t>Z853</t>
  </si>
  <si>
    <t>HISTORIA PERSONAL DE TUMOR MALIGNO DE MAMA</t>
  </si>
  <si>
    <t>Z854</t>
  </si>
  <si>
    <t>HISTORIA PERSONAL DE TUMOR MALIGNO DE ORGANOS GENITALES</t>
  </si>
  <si>
    <t>Z855</t>
  </si>
  <si>
    <t>HISTORIA PERSONAL DE TUMOR MALIGNO DE VIAS URINARIAS</t>
  </si>
  <si>
    <t>Z856</t>
  </si>
  <si>
    <t>HISTORIA PERSONAL DE LEUCEMIA</t>
  </si>
  <si>
    <t>Z857</t>
  </si>
  <si>
    <t>HISTORIA PERSONAL DE OTROS TUMORES MALIGNOS DEL TEJIDO LINFOIDE, HEMATOPOYETICO Y TEJIDOS RELACIONADOS</t>
  </si>
  <si>
    <t>Z858</t>
  </si>
  <si>
    <t>HISTORIA PERSONAL DE TUMOR MALIGNO DE OTROS ORGANOS Y SISTEMAS</t>
  </si>
  <si>
    <t>Z859</t>
  </si>
  <si>
    <t>HISTORIA PERSONAL DE TUMOR MALIGNO,  DE SITIO NO ESPECIFICADO</t>
  </si>
  <si>
    <t>Z860</t>
  </si>
  <si>
    <t>HISTORIA PERSONAL DE OTROS TUMORES</t>
  </si>
  <si>
    <t>Z861</t>
  </si>
  <si>
    <t>HISTORIA PERSONAL DE ENFERMEDADES INFECCIOSAS Y PARASITARIAS</t>
  </si>
  <si>
    <t>Z862</t>
  </si>
  <si>
    <t>HISTORIA PERSONAL DE ENFERMEDADES DE LA SANGRE Y DE LOS ORGANOS HEMATOPOYETICOS Y DE CIERTOS TRASTORNOS DEL MECANISMO INMUNOLOGICO</t>
  </si>
  <si>
    <t>Z863</t>
  </si>
  <si>
    <t>HISTORIA PERSONAL DE ENFERMEDADES ENDOCRINAS, NUTRICIONALES Y METABOLICAS</t>
  </si>
  <si>
    <t>Z864</t>
  </si>
  <si>
    <t>HISTORIA PERSONAL DE ABUSO DE SUSTANCIAS PSICOACTIVAS</t>
  </si>
  <si>
    <t>Z865</t>
  </si>
  <si>
    <t>HISTORIA PERSONAL DE OTROS TRASTORNOS MENTALES O DEL COMPORTAMIENTO</t>
  </si>
  <si>
    <t>Z866</t>
  </si>
  <si>
    <t>HISTORIA PERSONAL DE ENFERMEDADES DEL SISTEMA NERVIOSO Y DE LOS ORGANOS DE LOS SENTIDOS</t>
  </si>
  <si>
    <t>Z867</t>
  </si>
  <si>
    <t>HISTORIA PERSONAL DE ENFERMEDADES DEL SISTEMA CIRCULATORIO</t>
  </si>
  <si>
    <t>Z870</t>
  </si>
  <si>
    <t>HISTORIA PERSONAL DE ENFERMEDADES DEL SISTEMA RESPIRATORIO</t>
  </si>
  <si>
    <t>Z871</t>
  </si>
  <si>
    <t>HISTORIA PERSONAL DE ENFERMEDADES DEL SISTEMA DIGESTIVO</t>
  </si>
  <si>
    <t>Z872</t>
  </si>
  <si>
    <t>HISTORIA PERSONAL DE ENFERMEDADES DE LA PIEL Y DEL TEJIDO SUBCUTANEO</t>
  </si>
  <si>
    <t>Z873</t>
  </si>
  <si>
    <t>HISTORIA PERSONAL DE ENFERMEDADES DEL SISTEMA OSTEOMUSCULAR Y DEL TEJIDO CONJUNTIVO</t>
  </si>
  <si>
    <t>Z874</t>
  </si>
  <si>
    <t>HISTORIA PERSONAL DE ENFERMEDADES DEL SISTEMA GENITOURINARIO</t>
  </si>
  <si>
    <t>Z875</t>
  </si>
  <si>
    <t>HISTORIA PERSONAL DE COMPLICACIONES DEL EMBARAZO, DEL PARTO Y DEL PUERPERIO</t>
  </si>
  <si>
    <t>Z876</t>
  </si>
  <si>
    <t>HISTORIA PERSONAL DE CIERTAS AFECCIONES ORIGINADAS EN EL PERIODO PERINATAL</t>
  </si>
  <si>
    <t>Z877</t>
  </si>
  <si>
    <t>HISTORIA PERSONAL DE MALFORMACIONES CONGENITAS, DEFORMIDADES Y ANOMALIAS CROMOSOMICAS</t>
  </si>
  <si>
    <t>Z878</t>
  </si>
  <si>
    <t>HISTORIA PERSONAL DE OTRAS AFECCIONES ESPECIFICADAS</t>
  </si>
  <si>
    <t>Z880</t>
  </si>
  <si>
    <t>HISTORIA PERSONAL DE ALERGIA A PENICILINA</t>
  </si>
  <si>
    <t>Z881</t>
  </si>
  <si>
    <t>HISTORIA PERSONAL DE ALERGIA A OTROS AGENTES ANTIBIOTICOS</t>
  </si>
  <si>
    <t>Z882</t>
  </si>
  <si>
    <t>HISTORIA PERSONAL DE ALERGIA A SULFONAMIDAS</t>
  </si>
  <si>
    <t>Z883</t>
  </si>
  <si>
    <t>HISTORIA PERSONAL DE ALERGIA A OTROS AGENTES ANTIINFECCIOSOS</t>
  </si>
  <si>
    <t>Z884</t>
  </si>
  <si>
    <t>HISTORIA PERSONAL DE ALERGIA A AGENTE ANESTESICO</t>
  </si>
  <si>
    <t>Z885</t>
  </si>
  <si>
    <t>HISTORIA PERSONAL DE ALERGIA A AGENTE NARCOTICO</t>
  </si>
  <si>
    <t>Z886</t>
  </si>
  <si>
    <t>HISTORIA PERSONAL DE ALERGIA A AGENTE ANALGESICO</t>
  </si>
  <si>
    <t>Z887</t>
  </si>
  <si>
    <t>HISTORIA PERSONAL DE ALERGIA A SUERO O VACUNA</t>
  </si>
  <si>
    <t>Z888</t>
  </si>
  <si>
    <t>HISTORIA PERSONAL DE ALERGIA A OTRAS DROGAS, MEDICAMENTOS Y SUSTANCIAS BIOLOGICAS</t>
  </si>
  <si>
    <t>Z889</t>
  </si>
  <si>
    <t>HISTORIA PERSONAL DE ALERGIA A OTRAS DROGAS, MEDICAMENTOS Y SUSTANCIAS BIOLOGICAS NO ESPECIFICADAS</t>
  </si>
  <si>
    <t>Z890</t>
  </si>
  <si>
    <t>AUSENCIA ADQUIRIDA DE DEDO(S), [INCLUIDO EL PULGAR], UNILATERAL</t>
  </si>
  <si>
    <t>Z891</t>
  </si>
  <si>
    <t>AUSENCIA ADQUIRIDA DE MANO Y MUÑECA</t>
  </si>
  <si>
    <t>Z892</t>
  </si>
  <si>
    <t>AUSENCIA ADQUIRIDA DE MIEMBRO SUPERIOR POR ARRIBA DE LA MUÑECA</t>
  </si>
  <si>
    <t>Z893</t>
  </si>
  <si>
    <t>AUSENCIA ADQUIRIDA DE AMBOS MIEMBROS SUPERIORES [CUALQUIER NIVEL]</t>
  </si>
  <si>
    <t>Z894</t>
  </si>
  <si>
    <t>AUSENCIA ADQUIRIDA DE PIE Y TOBILLO</t>
  </si>
  <si>
    <t>Z895</t>
  </si>
  <si>
    <t>AUSENCIA ADQUIRIDA DE PIERNA A NIVEL DE O DEBAJO DE LA RODILLA</t>
  </si>
  <si>
    <t>Z896</t>
  </si>
  <si>
    <t>AUSENCIA ADQUIRIDA DE PIERNA POR ARRIBA DE LA RODILLA</t>
  </si>
  <si>
    <t>Z897</t>
  </si>
  <si>
    <t>AUSENCIA ADQUIRIDA DE AMBOS MIEMBROS INFERIORES [CUALQUIER NIVEL, EXCEPTO DEDOS DEL PIE SOLAMENTE]</t>
  </si>
  <si>
    <t>Z898</t>
  </si>
  <si>
    <t>AUSENCIA ADQUIRIDA DE MIEMBROS SUPERIORES E INFERIORES [CUALQUIER NIVEL]</t>
  </si>
  <si>
    <t>Z899</t>
  </si>
  <si>
    <t>AUSENCIA ADQUIRIDA DE MIEMBROS NO ESPECIFICADOS</t>
  </si>
  <si>
    <t>Z900</t>
  </si>
  <si>
    <t>AUSENCIA ADQUIRIDA DE PARTE DE LA CABEZA Y DEL CUELLO</t>
  </si>
  <si>
    <t>Z901</t>
  </si>
  <si>
    <t>AUSENCIA ADQUIRIDA DE MAMA(S)</t>
  </si>
  <si>
    <t>Z902</t>
  </si>
  <si>
    <t>AUSENCIA ADQUIRIDA (DE PARTE) DEL PULMON</t>
  </si>
  <si>
    <t>Z903</t>
  </si>
  <si>
    <t>AUSENCIA ADQUIRIDA DE PARTE DEL ESTOMAGO</t>
  </si>
  <si>
    <t>Z904</t>
  </si>
  <si>
    <t>AUSENCIA ADQUIRIDA DE OTRAS PARTES DEL TUBO DIGESTIVO</t>
  </si>
  <si>
    <t>Z905</t>
  </si>
  <si>
    <t>AUSENCIA ADQUIRIDA DE RIÑON</t>
  </si>
  <si>
    <t>Z906</t>
  </si>
  <si>
    <t>AUSENCIA ADQUIRIDA DE OTRAS PARTES DE LAS VIAS URINARIAS</t>
  </si>
  <si>
    <t>Z907</t>
  </si>
  <si>
    <t>AUSENCIA ADQUIRIDA DE ORGANO(S) GENITAL(ES)</t>
  </si>
  <si>
    <t>Z908</t>
  </si>
  <si>
    <t>AUSENCIA ADQUIRIDA DE OTROS ORGANOS</t>
  </si>
  <si>
    <t>Z910</t>
  </si>
  <si>
    <t>HISTORIA PERSONAL DE ALERGIA, NO DEBIDA A DROGAS NI A SUSTANCIAS BIOLOGICAS</t>
  </si>
  <si>
    <t>Z911</t>
  </si>
  <si>
    <t>HISTORIA PERSONAL DE INCUMPLIMIENTO DEL REGIMEN O TRATAMIENTO MEDICO</t>
  </si>
  <si>
    <t>Z912</t>
  </si>
  <si>
    <t>HISTORIA PERSONAL DE HIGIENE PERSONAL DEFICIENTE</t>
  </si>
  <si>
    <t>Z913</t>
  </si>
  <si>
    <t>HISTORIA PERSONAL DEL CICLO SUEÑO - VIGILIA NO SALUDABLE</t>
  </si>
  <si>
    <t>Z914</t>
  </si>
  <si>
    <t>HISTORIA PERSONAL DE TRAUMA PSICOLOGICO, NO CLASIFICADO EN OTRA PARTE</t>
  </si>
  <si>
    <t>Z915</t>
  </si>
  <si>
    <t>HISTORIA PERSONAL DE LESION AUTOINFLIGIDA INTENCIONALMENTE</t>
  </si>
  <si>
    <t>Z916</t>
  </si>
  <si>
    <t>HISTORIA PERSONAL DE OTRO TRAUMA FISICO</t>
  </si>
  <si>
    <t>Z918</t>
  </si>
  <si>
    <t>HISTORIA PERSONAL DE OTROS FACTORES DE RIESGO, NO CLASIFICADOS EN OTRA PARTE</t>
  </si>
  <si>
    <t>Z920</t>
  </si>
  <si>
    <t>HISTORIA PERSONAL DE ANTICONCEPCIÓN</t>
  </si>
  <si>
    <t>Z921</t>
  </si>
  <si>
    <t>HISTORIA PERSONAL DE USO (PRESENTE) DE ANTICOAGULANTES POR LARGO TIEMPO</t>
  </si>
  <si>
    <t>Z922</t>
  </si>
  <si>
    <t>HISTORIA PERSONAL DE USO (PRESENTE) DE OTROS MEDICAMENTOS POR LARGO TIEMPO</t>
  </si>
  <si>
    <t>Z923</t>
  </si>
  <si>
    <t>HISTORIA PERSONAL DE IRRADIACION</t>
  </si>
  <si>
    <t>Z924</t>
  </si>
  <si>
    <t>HISTORIA PERSONAL DE CIRUGIA MAYOR, NO CLASIFICADA EN OTRA PARTE</t>
  </si>
  <si>
    <t>Z925</t>
  </si>
  <si>
    <t>HISTORIA PERSONAL DE MEDIDAS DE REHABILITACION</t>
  </si>
  <si>
    <t>Z928</t>
  </si>
  <si>
    <t>HISTORIA PERSONAL DE OTROS TRATAMIENTOS MEDICOS</t>
  </si>
  <si>
    <t>Z929</t>
  </si>
  <si>
    <t>HISTORIA PERSONAL DE TRATAMIENTO MEDICO NO ESPECIFICADO</t>
  </si>
  <si>
    <t>Z930</t>
  </si>
  <si>
    <t>TRAQUEOSTOMIA</t>
  </si>
  <si>
    <t>Z931</t>
  </si>
  <si>
    <t>GASTROSTOMIA</t>
  </si>
  <si>
    <t>Z932</t>
  </si>
  <si>
    <t>ILEOSTOMIA</t>
  </si>
  <si>
    <t>Z933</t>
  </si>
  <si>
    <t>COLOSTOMIA</t>
  </si>
  <si>
    <t>Z934</t>
  </si>
  <si>
    <t>OTROS ORIFICIOS ARTIFICIALES DEL TUBO GASTROINTESTINAL</t>
  </si>
  <si>
    <t>Z935</t>
  </si>
  <si>
    <t>CISTOSTOMIA</t>
  </si>
  <si>
    <t>Z936</t>
  </si>
  <si>
    <t>OTROS ORIFICIOS ARTIFICIALES DE LAS VIAS URINARIAS</t>
  </si>
  <si>
    <t>Z938</t>
  </si>
  <si>
    <t>OTRAS ABERTURAS ARTIFICIALES</t>
  </si>
  <si>
    <t>Z939</t>
  </si>
  <si>
    <t>ABERTURA ARTIFICIAL, NO ESPECIFICADA</t>
  </si>
  <si>
    <t>Z940</t>
  </si>
  <si>
    <t>TRASPLANTE DE RIÑON</t>
  </si>
  <si>
    <t>Z941</t>
  </si>
  <si>
    <t>TRASPLANTE DE CORAZON</t>
  </si>
  <si>
    <t>Z942</t>
  </si>
  <si>
    <t>TRASPLANTE DE PULMON</t>
  </si>
  <si>
    <t>Z943</t>
  </si>
  <si>
    <t>TRASPLANTE DE CORAZON Y PULMONES</t>
  </si>
  <si>
    <t>Z944</t>
  </si>
  <si>
    <t>TRASPLANTE DE HIGADO</t>
  </si>
  <si>
    <t>Z945</t>
  </si>
  <si>
    <t>TRASPLANTE DE PIEL</t>
  </si>
  <si>
    <t>Z946</t>
  </si>
  <si>
    <t>TRASPLANTE DE HUESO</t>
  </si>
  <si>
    <t>Z947</t>
  </si>
  <si>
    <t>TRASPLANTE DE CORNEA</t>
  </si>
  <si>
    <t>Z948</t>
  </si>
  <si>
    <t>OTROS ORGANOS Y TEJIDOS TRASPLANTADOS</t>
  </si>
  <si>
    <t>Z949</t>
  </si>
  <si>
    <t>ORGANO Y TEJIDO TRASPLANTADO NO ESPECIFICADO</t>
  </si>
  <si>
    <t>Z950</t>
  </si>
  <si>
    <t>PRESENCIA DE MARCAPASO CARDIACO</t>
  </si>
  <si>
    <t>Z951</t>
  </si>
  <si>
    <t>PRESENCIA DE DERIVACION AORTOCORONARIA</t>
  </si>
  <si>
    <t>Z952</t>
  </si>
  <si>
    <t>PRESENCIA DE VALVULA CARDIACA PROTESICA</t>
  </si>
  <si>
    <t>Z953</t>
  </si>
  <si>
    <t>PRESENCIA DE VALVULA CARDIACA XENOGENICA</t>
  </si>
  <si>
    <t>Z954</t>
  </si>
  <si>
    <t>PRESENCIA DE OTROS REEMPLAZOS DE VALVULA CARDIACA</t>
  </si>
  <si>
    <t>Z955</t>
  </si>
  <si>
    <t>PRESENCIA DE ANGIOPLASTIA, INJERTOS Y PROTESIS CARDIOVASCULARES</t>
  </si>
  <si>
    <t>Z958</t>
  </si>
  <si>
    <t>PRESENCIA DE OTROS INJERTOS Y PROTESIS CARDIOVASCULARES</t>
  </si>
  <si>
    <t>Z959</t>
  </si>
  <si>
    <t>PRESENCIA DE INJERTOS E IMPLANTES CARDIOVASCULARES NO ESPECIFICADOS</t>
  </si>
  <si>
    <t>Z960</t>
  </si>
  <si>
    <t>PRESENCIA DE IMPLANTE UROGENITAL</t>
  </si>
  <si>
    <t>Z961</t>
  </si>
  <si>
    <t>PRESENCIA DE LENTES INTRAOCULARES</t>
  </si>
  <si>
    <t>Z962</t>
  </si>
  <si>
    <t>PRESENCIA DE IMPLANTES OTICOS Y AUDITIVOS</t>
  </si>
  <si>
    <t>Z963</t>
  </si>
  <si>
    <t>PRESENCIA DE LARINGE ARTIFICIAL</t>
  </si>
  <si>
    <t>Z964</t>
  </si>
  <si>
    <t>PRESENCIA DE IMPLANTES ENDOCRINOS</t>
  </si>
  <si>
    <t>Z965</t>
  </si>
  <si>
    <t>PRESENCIA DE IMPLANTES DE RAIZ DE DIENTE Y DE MANDIBULA</t>
  </si>
  <si>
    <t>Z966</t>
  </si>
  <si>
    <t>PRESENCIA DE IMPLANTE ORTOPEDICO ARTICULAR</t>
  </si>
  <si>
    <t>Z967</t>
  </si>
  <si>
    <t>PRESENCIA DE OTROS IMPLANTES DE TENDONES Y HUESOS</t>
  </si>
  <si>
    <t>Z968</t>
  </si>
  <si>
    <t>PRESENCIA DE OTROS IMPLANTES FUNCIONALES ESPECIFICADOS</t>
  </si>
  <si>
    <t>Z969</t>
  </si>
  <si>
    <t>PRESENCIA DE IMPLANTES FUNCIONALES NO ESPECIFICADOS</t>
  </si>
  <si>
    <t>Z970</t>
  </si>
  <si>
    <t>PRESENCIA DE OJO ARTIFICIAL</t>
  </si>
  <si>
    <t>Z971</t>
  </si>
  <si>
    <t>PRESENCIA DE MIEMBRO ARTIFICIAL (COMPLETO) (PARCIAL)</t>
  </si>
  <si>
    <t>Z972</t>
  </si>
  <si>
    <t>PRESENCIA DE DISPOSITIVO PROTESICO DENTAL (COMPLETO) (PARCIAL)</t>
  </si>
  <si>
    <t>Z973</t>
  </si>
  <si>
    <t>PRESENCIA DE ANTEOJOS Y LENTES DE CONTACTO</t>
  </si>
  <si>
    <t>Z974</t>
  </si>
  <si>
    <t>PRESENCIA DE AUDIFONO EXTERNO</t>
  </si>
  <si>
    <t>Z975</t>
  </si>
  <si>
    <t>PRESENCIA DE DISPOSITIVO ANTICONCEPTIVO (INTRAUTERINO)</t>
  </si>
  <si>
    <t>Z978</t>
  </si>
  <si>
    <t>PRESENCIA DE OTROS DISPOSITIVOS ESPECIFICADOS</t>
  </si>
  <si>
    <t>Z980</t>
  </si>
  <si>
    <t>ESTADO DE DERIVACION INTESTINAL O ANASTOMOSIS</t>
  </si>
  <si>
    <t>Z981</t>
  </si>
  <si>
    <t>ESTADO DE ARTRODESIS</t>
  </si>
  <si>
    <t>Z982</t>
  </si>
  <si>
    <t>PRESENCIA DE DISPOSITIVO PARA DRENAJE DE LIQUIDO CEFALORRAQUIDEO</t>
  </si>
  <si>
    <t>Z988</t>
  </si>
  <si>
    <t>OTROS ESTADOS POSTQUIRURGICOS ESPECIFICADOS</t>
  </si>
  <si>
    <t>Z990</t>
  </si>
  <si>
    <t>DEPENDENCIA DE ASPIRADOR</t>
  </si>
  <si>
    <t>Z991</t>
  </si>
  <si>
    <t>DEPENDENCIA DE RESPIRADOR</t>
  </si>
  <si>
    <t>Z992</t>
  </si>
  <si>
    <t>DEPENDENCIA DE DIALISIS RENAL</t>
  </si>
  <si>
    <t>Z993</t>
  </si>
  <si>
    <t>DEPENDENCIA DE SILLA DE RUEDAS</t>
  </si>
  <si>
    <t>Z998</t>
  </si>
  <si>
    <t>DEPENDENCIA DE OTRAS MAQUINAS Y DISPOSITIVOS CAPACITANTES</t>
  </si>
  <si>
    <t>Z999</t>
  </si>
  <si>
    <t>DEPENDENCIA DE MAQUINA Y DISPOSITIVO CAPACITANTE, NO ESPECIFICADA</t>
  </si>
  <si>
    <t>Fecha: 25/09/2024</t>
  </si>
  <si>
    <t>META</t>
  </si>
  <si>
    <t xml:space="preserve">ACUMULADO </t>
  </si>
  <si>
    <t xml:space="preserve">INDICADORES  </t>
  </si>
  <si>
    <t>Codigo: GH-OT-24</t>
  </si>
  <si>
    <t>Objetivos e Indicadores de SG-SST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</si>
</sst>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_-* #,##0\ _€_-;\-* #,##0\ _€_-;_-* &quot;-&quot;\ _€_-;_-@_-"/>
    <numFmt numFmtId="165" formatCode="_-&quot;$&quot;* #,##0_-;\-&quot;$&quot;* #,##0_-;_-&quot;$&quot;* &quot;-&quot;_-;_-@_-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[$-240A]d&quot; de &quot;mmmm&quot; de &quot;yyyy;@"/>
    <numFmt numFmtId="169" formatCode="_ * #,##0_ ;_ * \-#,##0_ ;_ * &quot;-&quot;_ ;_ @_ "/>
    <numFmt numFmtId="170" formatCode="_ * #,##0_ ;_ * \-#,##0_ ;_ * &quot;-&quot;??_ ;_ @_ "/>
    <numFmt numFmtId="171" formatCode="##,###,###,###,##0.00"/>
    <numFmt numFmtId="172" formatCode="0.0"/>
    <numFmt numFmtId="173" formatCode="0.0%"/>
    <numFmt numFmtId="174" formatCode="_ * #,##0.00_ ;_ * \-#,##0.00_ ;_ * &quot;-&quot;??_ ;_ @_ "/>
    <numFmt numFmtId="175" formatCode="_ &quot;$&quot;\ * #,##0.00_ ;_ &quot;$&quot;\ * \-#,##0.00_ ;_ &quot;$&quot;\ * &quot;-&quot;??_ ;_ @_ "/>
    <numFmt numFmtId="176" formatCode="_ [$€-2]\ * #,##0.00_ ;_ [$€-2]\ * \-#,##0.00_ ;_ [$€-2]\ * &quot;-&quot;??_ "/>
    <numFmt numFmtId="177" formatCode="d/mm/yy"/>
    <numFmt numFmtId="178" formatCode="0.000"/>
    <numFmt numFmtId="179" formatCode="&quot;$&quot;\ #,##0"/>
  </numFmts>
  <fonts count="119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0"/>
      <name val="Arial Narrow"/>
      <family val="2"/>
    </font>
    <font>
      <sz val="11"/>
      <color theme="0"/>
      <name val="Arial Narrow"/>
      <family val="2"/>
    </font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0"/>
      <name val="Arial Narrow"/>
      <family val="2"/>
    </font>
    <font>
      <b/>
      <sz val="13"/>
      <color theme="0"/>
      <name val="Arial Narrow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9"/>
      <name val="Arial"/>
      <family val="2"/>
    </font>
    <font>
      <b/>
      <sz val="11"/>
      <color theme="1"/>
      <name val="Arial Narrow"/>
      <family val="2"/>
    </font>
    <font>
      <b/>
      <sz val="12"/>
      <color theme="0"/>
      <name val="Arial Narrow"/>
      <family val="2"/>
    </font>
    <font>
      <sz val="10"/>
      <color indexed="12"/>
      <name val="Arial Narrow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</font>
    <font>
      <sz val="9"/>
      <name val="Arial Narrow"/>
      <family val="2"/>
    </font>
    <font>
      <sz val="9"/>
      <color theme="1"/>
      <name val="Arial Narrow"/>
      <family val="2"/>
    </font>
    <font>
      <sz val="8"/>
      <name val="Arial Narrow"/>
      <family val="2"/>
    </font>
    <font>
      <b/>
      <sz val="11"/>
      <color rgb="FF002060"/>
      <name val="Arial Narrow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1"/>
      <color theme="1"/>
      <name val="Arial Narrow"/>
      <family val="2"/>
    </font>
    <font>
      <b/>
      <sz val="11"/>
      <color theme="3"/>
      <name val="Arial Narrow"/>
      <family val="2"/>
    </font>
    <font>
      <b/>
      <sz val="11"/>
      <color rgb="FF333F4F"/>
      <name val="Arial Narrow"/>
      <family val="2"/>
    </font>
    <font>
      <b/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00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Verdana"/>
      <family val="2"/>
    </font>
    <font>
      <sz val="8.75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5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4"/>
      <color theme="1"/>
      <name val="Arial Narrow"/>
      <family val="2"/>
    </font>
    <font>
      <b/>
      <sz val="11"/>
      <name val="Arial Narrow"/>
      <family val="2"/>
    </font>
    <font>
      <sz val="12"/>
      <name val="Arial Narrow"/>
      <family val="2"/>
    </font>
    <font>
      <b/>
      <sz val="14"/>
      <color rgb="FF333F4F"/>
      <name val="Arial Narrow"/>
      <family val="2"/>
    </font>
    <font>
      <sz val="12"/>
      <color theme="1"/>
      <name val="Calibri"/>
      <family val="2"/>
      <scheme val="minor"/>
    </font>
    <font>
      <sz val="9"/>
      <color rgb="FFFF0000"/>
      <name val="Arial Narrow"/>
      <family val="2"/>
    </font>
    <font>
      <sz val="12"/>
      <color rgb="FFFF0000"/>
      <name val="Arial Narrow"/>
      <family val="2"/>
    </font>
    <font>
      <sz val="10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11"/>
      <name val="Arial"/>
      <family val="2"/>
    </font>
    <font>
      <sz val="9"/>
      <color theme="1"/>
      <name val="Arial"/>
      <family val="2"/>
    </font>
    <font>
      <sz val="11"/>
      <name val="Gill Sans MT"/>
      <family val="2"/>
    </font>
    <font>
      <b/>
      <sz val="10"/>
      <name val="Gill Sans MT"/>
      <family val="2"/>
    </font>
    <font>
      <sz val="10"/>
      <color theme="1"/>
      <name val="Gill Sans MT"/>
      <family val="2"/>
    </font>
    <font>
      <sz val="10"/>
      <name val="Gill Sans MT"/>
      <family val="2"/>
    </font>
    <font>
      <b/>
      <sz val="13"/>
      <color rgb="FF002060"/>
      <name val="Arial Narrow"/>
      <family val="2"/>
    </font>
    <font>
      <b/>
      <sz val="13"/>
      <color theme="4" tint="-0.249977111117893"/>
      <name val="Arial Narrow"/>
      <family val="2"/>
    </font>
    <font>
      <sz val="7"/>
      <color theme="1"/>
      <name val="Arial Narrow"/>
      <family val="2"/>
    </font>
    <font>
      <b/>
      <sz val="12"/>
      <name val="Arial"/>
      <family val="2"/>
    </font>
    <font>
      <sz val="14"/>
      <color rgb="FF002060"/>
      <name val="Arial Narrow"/>
      <family val="2"/>
    </font>
    <font>
      <sz val="10"/>
      <color rgb="FFFF0000"/>
      <name val="Arial"/>
      <family val="2"/>
    </font>
    <font>
      <b/>
      <sz val="14"/>
      <name val="Gill Sans MT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0"/>
      <color rgb="FFFF0000"/>
      <name val="Gill Sans MT"/>
      <family val="2"/>
    </font>
    <font>
      <b/>
      <sz val="10"/>
      <color rgb="FFFF0000"/>
      <name val="Arial"/>
      <family val="2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Arial"/>
      <family val="2"/>
    </font>
    <font>
      <b/>
      <sz val="16"/>
      <name val="Arial"/>
      <family val="2"/>
    </font>
    <font>
      <sz val="16"/>
      <color theme="1"/>
      <name val="Calibri"/>
      <family val="2"/>
      <scheme val="minor"/>
    </font>
    <font>
      <b/>
      <sz val="13"/>
      <name val="Arial Narrow"/>
      <family val="2"/>
    </font>
    <font>
      <b/>
      <sz val="12"/>
      <name val="Arial Narrow"/>
      <family val="2"/>
    </font>
    <font>
      <sz val="11"/>
      <name val="Arial Narrow"/>
      <family val="2"/>
    </font>
    <font>
      <sz val="12"/>
      <name val="Calibri"/>
      <family val="2"/>
      <scheme val="minor"/>
    </font>
    <font>
      <sz val="9"/>
      <color rgb="FF000000"/>
      <name val="Calibri"/>
      <family val="2"/>
    </font>
    <font>
      <b/>
      <sz val="9"/>
      <color rgb="FF000000"/>
      <name val="Calibri"/>
      <family val="2"/>
    </font>
    <font>
      <b/>
      <sz val="12"/>
      <color rgb="FF000000"/>
      <name val="Calibri"/>
      <family val="2"/>
    </font>
    <font>
      <sz val="7"/>
      <color theme="1"/>
      <name val="Arial"/>
      <family val="2"/>
    </font>
    <font>
      <b/>
      <sz val="10"/>
      <color theme="3"/>
      <name val="Book Antiqua"/>
      <family val="1"/>
    </font>
    <font>
      <sz val="11"/>
      <color rgb="FF000000"/>
      <name val="Times New Roman"/>
      <family val="1"/>
    </font>
    <font>
      <sz val="10"/>
      <color rgb="FFFF0000"/>
      <name val="Calibri"/>
      <family val="2"/>
      <scheme val="minor"/>
    </font>
    <font>
      <b/>
      <sz val="11"/>
      <name val="Arial Narrow"/>
    </font>
    <font>
      <sz val="11"/>
      <name val="Arial Narrow"/>
    </font>
    <font>
      <sz val="11"/>
      <color theme="1"/>
      <name val="Arial Narrow"/>
    </font>
    <font>
      <b/>
      <sz val="11"/>
      <color theme="1"/>
      <name val="Arial Narrow"/>
    </font>
    <font>
      <b/>
      <sz val="11"/>
      <color rgb="FF002060"/>
      <name val="Arial Narrow"/>
    </font>
    <font>
      <b/>
      <sz val="11"/>
      <color theme="0"/>
      <name val="Arial Narrow"/>
    </font>
    <font>
      <b/>
      <sz val="13"/>
      <name val="Arial Narrow"/>
    </font>
    <font>
      <b/>
      <sz val="13"/>
      <color theme="4" tint="-0.249977111117893"/>
      <name val="Arial Narrow"/>
    </font>
    <font>
      <sz val="13"/>
      <color theme="1"/>
      <name val="Arial Narrow"/>
    </font>
    <font>
      <sz val="10"/>
      <color theme="1"/>
      <name val="Arial Narrow"/>
    </font>
    <font>
      <b/>
      <sz val="11"/>
      <color rgb="FF1F497D"/>
      <name val="Arial Narrow"/>
      <family val="2"/>
    </font>
    <font>
      <sz val="9"/>
      <color rgb="FF000000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theme="8" tint="-0.249977111117893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6"/>
        <bgColor theme="4"/>
      </patternFill>
    </fill>
  </fills>
  <borders count="15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B0F0"/>
      </left>
      <right style="medium">
        <color rgb="FF00B0F0"/>
      </right>
      <top/>
      <bottom style="medium">
        <color rgb="FF00B0F0"/>
      </bottom>
      <diagonal/>
    </border>
    <border>
      <left/>
      <right/>
      <top style="medium">
        <color theme="4" tint="-0.249977111117893"/>
      </top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0"/>
      </left>
      <right style="thin">
        <color theme="8" tint="-0.249977111117893"/>
      </right>
      <top/>
      <bottom style="medium">
        <color theme="0"/>
      </bottom>
      <diagonal/>
    </border>
    <border>
      <left style="thin">
        <color theme="8" tint="-0.249977111117893"/>
      </left>
      <right style="thin">
        <color theme="8" tint="-0.249977111117893"/>
      </right>
      <top/>
      <bottom style="medium">
        <color theme="0"/>
      </bottom>
      <diagonal/>
    </border>
    <border>
      <left style="thin">
        <color theme="8" tint="-0.249977111117893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rgb="FF00B0F0"/>
      </left>
      <right style="thin">
        <color rgb="FF00B0F0"/>
      </right>
      <top style="thin">
        <color rgb="FF00B0F0"/>
      </top>
      <bottom style="thin">
        <color rgb="FF00B0F0"/>
      </bottom>
      <diagonal/>
    </border>
    <border>
      <left style="thin">
        <color rgb="FF00B0F0"/>
      </left>
      <right/>
      <top style="thin">
        <color rgb="FF00B0F0"/>
      </top>
      <bottom style="thin">
        <color rgb="FF00B0F0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thin">
        <color theme="0" tint="-0.24994659260841701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24994659260841701"/>
      </right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theme="0"/>
      </right>
      <top/>
      <bottom/>
      <diagonal/>
    </border>
    <border>
      <left style="thin">
        <color theme="8" tint="-0.249977111117893"/>
      </left>
      <right/>
      <top/>
      <bottom style="medium">
        <color theme="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auto="1"/>
      </right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auto="1"/>
      </bottom>
      <diagonal/>
    </border>
    <border>
      <left/>
      <right style="medium">
        <color auto="1"/>
      </right>
      <top style="medium">
        <color rgb="FF000000"/>
      </top>
      <bottom style="thin">
        <color auto="1"/>
      </bottom>
      <diagonal/>
    </border>
    <border>
      <left style="medium">
        <color auto="1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auto="1"/>
      </right>
      <top/>
      <bottom style="thin">
        <color auto="1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auto="1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auto="1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auto="1"/>
      </left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 style="medium">
        <color auto="1"/>
      </right>
      <top style="medium">
        <color rgb="FF000000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rgb="FF00B0F0"/>
      </left>
      <right/>
      <top/>
      <bottom style="medium">
        <color rgb="FF00B0F0"/>
      </bottom>
      <diagonal/>
    </border>
    <border>
      <left/>
      <right style="medium">
        <color rgb="FF00B0F0"/>
      </right>
      <top/>
      <bottom style="medium">
        <color rgb="FF00B0F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auto="1"/>
      </bottom>
      <diagonal/>
    </border>
    <border>
      <left/>
      <right style="medium">
        <color rgb="FF000000"/>
      </right>
      <top style="medium">
        <color rgb="FF000000"/>
      </top>
      <bottom style="medium">
        <color auto="1"/>
      </bottom>
      <diagonal/>
    </border>
    <border>
      <left/>
      <right style="medium">
        <color rgb="FF000000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rgb="FF000000"/>
      </bottom>
      <diagonal/>
    </border>
    <border>
      <left/>
      <right/>
      <top style="medium">
        <color auto="1"/>
      </top>
      <bottom style="medium">
        <color rgb="FF000000"/>
      </bottom>
      <diagonal/>
    </border>
    <border>
      <left/>
      <right style="medium">
        <color auto="1"/>
      </right>
      <top style="medium">
        <color auto="1"/>
      </top>
      <bottom style="medium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4F81BD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rgb="FF000000"/>
      </bottom>
      <diagonal/>
    </border>
    <border>
      <left/>
      <right/>
      <top style="thin">
        <color auto="1"/>
      </top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214">
    <xf numFmtId="0" fontId="0" fillId="0" borderId="0"/>
    <xf numFmtId="0" fontId="5" fillId="2" borderId="0" applyNumberFormat="0" applyBorder="0" applyAlignment="0" applyProtection="0"/>
    <xf numFmtId="167" fontId="6" fillId="0" borderId="0"/>
    <xf numFmtId="166" fontId="6" fillId="0" borderId="0"/>
    <xf numFmtId="0" fontId="10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167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1" borderId="0" applyNumberFormat="0" applyBorder="0" applyAlignment="0" applyProtection="0"/>
    <xf numFmtId="0" fontId="46" fillId="22" borderId="0" applyNumberFormat="0" applyBorder="0" applyAlignment="0" applyProtection="0"/>
    <xf numFmtId="0" fontId="46" fillId="17" borderId="0" applyNumberFormat="0" applyBorder="0" applyAlignment="0" applyProtection="0"/>
    <xf numFmtId="0" fontId="46" fillId="20" borderId="0" applyNumberFormat="0" applyBorder="0" applyAlignment="0" applyProtection="0"/>
    <xf numFmtId="0" fontId="46" fillId="23" borderId="0" applyNumberFormat="0" applyBorder="0" applyAlignment="0" applyProtection="0"/>
    <xf numFmtId="0" fontId="47" fillId="24" borderId="0" applyNumberFormat="0" applyBorder="0" applyAlignment="0" applyProtection="0"/>
    <xf numFmtId="0" fontId="47" fillId="21" borderId="0" applyNumberFormat="0" applyBorder="0" applyAlignment="0" applyProtection="0"/>
    <xf numFmtId="0" fontId="47" fillId="22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28" borderId="0" applyNumberFormat="0" applyBorder="0" applyAlignment="0" applyProtection="0"/>
    <xf numFmtId="0" fontId="47" fillId="29" borderId="0" applyNumberFormat="0" applyBorder="0" applyAlignment="0" applyProtection="0"/>
    <xf numFmtId="0" fontId="47" fillId="30" borderId="0" applyNumberFormat="0" applyBorder="0" applyAlignment="0" applyProtection="0"/>
    <xf numFmtId="0" fontId="47" fillId="25" borderId="0" applyNumberFormat="0" applyBorder="0" applyAlignment="0" applyProtection="0"/>
    <xf numFmtId="0" fontId="47" fillId="26" borderId="0" applyNumberFormat="0" applyBorder="0" applyAlignment="0" applyProtection="0"/>
    <xf numFmtId="0" fontId="47" fillId="31" borderId="0" applyNumberFormat="0" applyBorder="0" applyAlignment="0" applyProtection="0"/>
    <xf numFmtId="0" fontId="48" fillId="15" borderId="0" applyNumberFormat="0" applyBorder="0" applyAlignment="0" applyProtection="0"/>
    <xf numFmtId="0" fontId="49" fillId="32" borderId="48" applyNumberFormat="0" applyAlignment="0" applyProtection="0"/>
    <xf numFmtId="0" fontId="50" fillId="33" borderId="49" applyNumberForma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16" borderId="0" applyNumberFormat="0" applyBorder="0" applyAlignment="0" applyProtection="0"/>
    <xf numFmtId="0" fontId="53" fillId="0" borderId="50" applyNumberFormat="0" applyFill="0" applyAlignment="0" applyProtection="0"/>
    <xf numFmtId="0" fontId="54" fillId="0" borderId="51" applyNumberFormat="0" applyFill="0" applyAlignment="0" applyProtection="0"/>
    <xf numFmtId="0" fontId="55" fillId="0" borderId="52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19" borderId="48" applyNumberFormat="0" applyAlignment="0" applyProtection="0"/>
    <xf numFmtId="0" fontId="58" fillId="0" borderId="53" applyNumberFormat="0" applyFill="0" applyAlignment="0" applyProtection="0"/>
    <xf numFmtId="164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0" fontId="10" fillId="0" borderId="0">
      <alignment wrapText="1"/>
    </xf>
    <xf numFmtId="0" fontId="46" fillId="0" borderId="0"/>
    <xf numFmtId="0" fontId="46" fillId="0" borderId="0"/>
    <xf numFmtId="0" fontId="46" fillId="34" borderId="54" applyNumberFormat="0" applyFont="0" applyAlignment="0" applyProtection="0"/>
    <xf numFmtId="0" fontId="59" fillId="32" borderId="55" applyNumberForma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/>
    <xf numFmtId="0" fontId="42" fillId="0" borderId="0"/>
    <xf numFmtId="9" fontId="42" fillId="0" borderId="0" applyFont="0" applyFill="0" applyBorder="0" applyAlignment="0" applyProtection="0"/>
    <xf numFmtId="42" fontId="42" fillId="0" borderId="0" applyFont="0" applyFill="0" applyBorder="0" applyAlignment="0" applyProtection="0"/>
    <xf numFmtId="43" fontId="6" fillId="0" borderId="0"/>
    <xf numFmtId="0" fontId="10" fillId="0" borderId="0"/>
    <xf numFmtId="43" fontId="6" fillId="0" borderId="0" applyFont="0" applyFill="0" applyBorder="0" applyAlignment="0" applyProtection="0"/>
    <xf numFmtId="0" fontId="57" fillId="19" borderId="114" applyNumberFormat="0" applyAlignment="0" applyProtection="0"/>
    <xf numFmtId="0" fontId="49" fillId="32" borderId="114" applyNumberFormat="0" applyAlignment="0" applyProtection="0"/>
    <xf numFmtId="0" fontId="49" fillId="32" borderId="111" applyNumberFormat="0" applyAlignment="0" applyProtection="0"/>
    <xf numFmtId="0" fontId="57" fillId="19" borderId="111" applyNumberFormat="0" applyAlignment="0" applyProtection="0"/>
    <xf numFmtId="43" fontId="10" fillId="0" borderId="0" applyFont="0" applyFill="0" applyBorder="0" applyAlignment="0" applyProtection="0"/>
    <xf numFmtId="0" fontId="46" fillId="34" borderId="112" applyNumberFormat="0" applyFont="0" applyAlignment="0" applyProtection="0"/>
    <xf numFmtId="0" fontId="59" fillId="32" borderId="113" applyNumberFormat="0" applyAlignment="0" applyProtection="0"/>
    <xf numFmtId="0" fontId="59" fillId="32" borderId="115" applyNumberFormat="0" applyAlignment="0" applyProtection="0"/>
  </cellStyleXfs>
  <cellXfs count="884">
    <xf numFmtId="0" fontId="0" fillId="0" borderId="0" xfId="0"/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0" borderId="0" xfId="5" applyFont="1"/>
    <xf numFmtId="1" fontId="12" fillId="0" borderId="0" xfId="5" applyNumberFormat="1" applyFont="1" applyAlignment="1">
      <alignment horizontal="right"/>
    </xf>
    <xf numFmtId="0" fontId="14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" fontId="16" fillId="0" borderId="0" xfId="5" applyNumberFormat="1" applyFont="1" applyAlignment="1">
      <alignment horizontal="right"/>
    </xf>
    <xf numFmtId="0" fontId="0" fillId="0" borderId="0" xfId="0" applyAlignment="1">
      <alignment horizontal="center"/>
    </xf>
    <xf numFmtId="0" fontId="1" fillId="0" borderId="0" xfId="10" applyAlignment="1">
      <alignment vertical="center"/>
    </xf>
    <xf numFmtId="0" fontId="15" fillId="3" borderId="29" xfId="0" applyFont="1" applyFill="1" applyBorder="1" applyAlignment="1">
      <alignment horizontal="center" vertical="center"/>
    </xf>
    <xf numFmtId="0" fontId="15" fillId="3" borderId="30" xfId="0" applyFont="1" applyFill="1" applyBorder="1" applyAlignment="1">
      <alignment horizontal="center" vertical="center"/>
    </xf>
    <xf numFmtId="0" fontId="16" fillId="0" borderId="31" xfId="5" applyFont="1" applyBorder="1" applyAlignment="1">
      <alignment horizontal="right"/>
    </xf>
    <xf numFmtId="0" fontId="17" fillId="0" borderId="32" xfId="5" applyFont="1" applyBorder="1"/>
    <xf numFmtId="1" fontId="19" fillId="0" borderId="0" xfId="5" applyNumberFormat="1" applyFont="1"/>
    <xf numFmtId="1" fontId="13" fillId="0" borderId="0" xfId="5" applyNumberFormat="1" applyFont="1"/>
    <xf numFmtId="1" fontId="15" fillId="3" borderId="33" xfId="5" applyNumberFormat="1" applyFont="1" applyFill="1" applyBorder="1" applyAlignment="1">
      <alignment horizontal="center" vertical="center"/>
    </xf>
    <xf numFmtId="1" fontId="15" fillId="3" borderId="34" xfId="5" applyNumberFormat="1" applyFont="1" applyFill="1" applyBorder="1" applyAlignment="1">
      <alignment horizontal="center" vertical="center"/>
    </xf>
    <xf numFmtId="0" fontId="15" fillId="3" borderId="30" xfId="0" applyFont="1" applyFill="1" applyBorder="1" applyAlignment="1">
      <alignment horizontal="right" vertical="center"/>
    </xf>
    <xf numFmtId="0" fontId="3" fillId="0" borderId="0" xfId="0" applyFont="1" applyAlignment="1">
      <alignment horizontal="right" vertical="center" indent="2"/>
    </xf>
    <xf numFmtId="165" fontId="15" fillId="3" borderId="2" xfId="0" applyNumberFormat="1" applyFont="1" applyFill="1" applyBorder="1" applyAlignment="1">
      <alignment horizontal="center" vertical="center"/>
    </xf>
    <xf numFmtId="165" fontId="7" fillId="0" borderId="0" xfId="0" applyNumberFormat="1" applyFont="1" applyAlignment="1">
      <alignment horizontal="right" vertical="center"/>
    </xf>
    <xf numFmtId="171" fontId="20" fillId="0" borderId="43" xfId="0" applyNumberFormat="1" applyFont="1" applyBorder="1" applyAlignment="1">
      <alignment horizontal="right" vertical="center"/>
    </xf>
    <xf numFmtId="0" fontId="7" fillId="5" borderId="17" xfId="0" applyFont="1" applyFill="1" applyBorder="1" applyAlignment="1">
      <alignment vertical="center"/>
    </xf>
    <xf numFmtId="0" fontId="7" fillId="5" borderId="8" xfId="0" applyFont="1" applyFill="1" applyBorder="1" applyAlignment="1">
      <alignment vertical="center"/>
    </xf>
    <xf numFmtId="0" fontId="7" fillId="5" borderId="0" xfId="0" applyFont="1" applyFill="1" applyAlignment="1">
      <alignment vertical="center"/>
    </xf>
    <xf numFmtId="3" fontId="20" fillId="0" borderId="43" xfId="0" applyNumberFormat="1" applyFont="1" applyBorder="1" applyAlignment="1">
      <alignment horizontal="right" vertical="center"/>
    </xf>
    <xf numFmtId="0" fontId="20" fillId="0" borderId="43" xfId="0" applyFont="1" applyBorder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1" fillId="0" borderId="0" xfId="0" applyFont="1"/>
    <xf numFmtId="0" fontId="33" fillId="0" borderId="0" xfId="0" applyFont="1" applyAlignment="1">
      <alignment horizontal="center" vertical="center"/>
    </xf>
    <xf numFmtId="0" fontId="34" fillId="4" borderId="4" xfId="0" applyFont="1" applyFill="1" applyBorder="1"/>
    <xf numFmtId="0" fontId="35" fillId="4" borderId="0" xfId="0" applyFont="1" applyFill="1" applyAlignment="1">
      <alignment horizontal="center" vertical="center"/>
    </xf>
    <xf numFmtId="0" fontId="31" fillId="4" borderId="0" xfId="0" applyFont="1" applyFill="1" applyAlignment="1">
      <alignment horizontal="center" vertical="center"/>
    </xf>
    <xf numFmtId="0" fontId="31" fillId="4" borderId="0" xfId="0" applyFont="1" applyFill="1"/>
    <xf numFmtId="0" fontId="35" fillId="0" borderId="0" xfId="0" applyFont="1" applyAlignment="1">
      <alignment vertical="center"/>
    </xf>
    <xf numFmtId="1" fontId="39" fillId="11" borderId="10" xfId="0" applyNumberFormat="1" applyFont="1" applyFill="1" applyBorder="1" applyAlignment="1">
      <alignment horizontal="center" vertical="center"/>
    </xf>
    <xf numFmtId="1" fontId="31" fillId="11" borderId="10" xfId="0" applyNumberFormat="1" applyFont="1" applyFill="1" applyBorder="1" applyAlignment="1">
      <alignment horizontal="center" vertical="center"/>
    </xf>
    <xf numFmtId="0" fontId="34" fillId="0" borderId="47" xfId="0" applyFont="1" applyBorder="1" applyAlignment="1">
      <alignment horizontal="center" vertical="center"/>
    </xf>
    <xf numFmtId="0" fontId="39" fillId="0" borderId="46" xfId="0" applyFont="1" applyBorder="1" applyAlignment="1">
      <alignment vertical="center" wrapText="1"/>
    </xf>
    <xf numFmtId="1" fontId="39" fillId="0" borderId="46" xfId="0" applyNumberFormat="1" applyFont="1" applyBorder="1" applyAlignment="1">
      <alignment horizontal="center" vertical="center"/>
    </xf>
    <xf numFmtId="1" fontId="38" fillId="0" borderId="42" xfId="0" applyNumberFormat="1" applyFont="1" applyBorder="1" applyAlignment="1">
      <alignment horizontal="center" vertical="center"/>
    </xf>
    <xf numFmtId="2" fontId="31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1" fontId="10" fillId="0" borderId="0" xfId="0" applyNumberFormat="1" applyFont="1" applyAlignment="1">
      <alignment horizontal="center" vertical="center"/>
    </xf>
    <xf numFmtId="1" fontId="36" fillId="11" borderId="10" xfId="0" applyNumberFormat="1" applyFont="1" applyFill="1" applyBorder="1" applyAlignment="1">
      <alignment horizontal="center" vertical="center"/>
    </xf>
    <xf numFmtId="0" fontId="43" fillId="10" borderId="10" xfId="0" applyFont="1" applyFill="1" applyBorder="1" applyAlignment="1">
      <alignment vertical="center"/>
    </xf>
    <xf numFmtId="0" fontId="43" fillId="10" borderId="9" xfId="0" applyFont="1" applyFill="1" applyBorder="1" applyAlignment="1">
      <alignment horizontal="center" vertical="center"/>
    </xf>
    <xf numFmtId="0" fontId="43" fillId="10" borderId="10" xfId="0" applyFont="1" applyFill="1" applyBorder="1" applyAlignment="1">
      <alignment horizontal="center" vertical="center"/>
    </xf>
    <xf numFmtId="1" fontId="31" fillId="0" borderId="0" xfId="0" applyNumberFormat="1" applyFont="1"/>
    <xf numFmtId="0" fontId="44" fillId="0" borderId="10" xfId="4" applyFont="1" applyBorder="1" applyAlignment="1">
      <alignment horizontal="center" vertical="center" wrapText="1"/>
    </xf>
    <xf numFmtId="0" fontId="44" fillId="0" borderId="10" xfId="4" applyFont="1" applyBorder="1" applyAlignment="1">
      <alignment horizontal="left" vertical="center" wrapText="1"/>
    </xf>
    <xf numFmtId="1" fontId="39" fillId="0" borderId="10" xfId="0" applyNumberFormat="1" applyFont="1" applyBorder="1" applyAlignment="1">
      <alignment horizontal="center" vertical="center"/>
    </xf>
    <xf numFmtId="0" fontId="63" fillId="5" borderId="7" xfId="0" applyFont="1" applyFill="1" applyBorder="1" applyAlignment="1">
      <alignment horizontal="center" vertical="center"/>
    </xf>
    <xf numFmtId="0" fontId="63" fillId="5" borderId="16" xfId="0" applyFont="1" applyFill="1" applyBorder="1" applyAlignment="1">
      <alignment horizontal="center" vertical="center"/>
    </xf>
    <xf numFmtId="0" fontId="64" fillId="5" borderId="0" xfId="0" applyFont="1" applyFill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33" fillId="10" borderId="57" xfId="0" applyFont="1" applyFill="1" applyBorder="1" applyAlignment="1">
      <alignment horizontal="center" vertical="center"/>
    </xf>
    <xf numFmtId="1" fontId="31" fillId="0" borderId="10" xfId="0" applyNumberFormat="1" applyFont="1" applyBorder="1" applyAlignment="1">
      <alignment horizontal="center" vertical="center"/>
    </xf>
    <xf numFmtId="1" fontId="36" fillId="0" borderId="10" xfId="0" applyNumberFormat="1" applyFont="1" applyBorder="1" applyAlignment="1">
      <alignment horizontal="center" vertical="center"/>
    </xf>
    <xf numFmtId="1" fontId="36" fillId="12" borderId="10" xfId="0" applyNumberFormat="1" applyFont="1" applyFill="1" applyBorder="1" applyAlignment="1">
      <alignment horizontal="center" vertical="center"/>
    </xf>
    <xf numFmtId="0" fontId="31" fillId="0" borderId="10" xfId="0" applyFont="1" applyBorder="1" applyAlignment="1">
      <alignment horizontal="center" vertical="center" wrapText="1"/>
    </xf>
    <xf numFmtId="0" fontId="31" fillId="13" borderId="10" xfId="0" applyFont="1" applyFill="1" applyBorder="1" applyAlignment="1">
      <alignment vertical="center" wrapText="1"/>
    </xf>
    <xf numFmtId="0" fontId="35" fillId="0" borderId="0" xfId="0" applyFont="1" applyAlignment="1">
      <alignment horizontal="center" vertical="center"/>
    </xf>
    <xf numFmtId="171" fontId="67" fillId="0" borderId="43" xfId="0" applyNumberFormat="1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3" fontId="67" fillId="0" borderId="43" xfId="0" applyNumberFormat="1" applyFont="1" applyBorder="1" applyAlignment="1">
      <alignment horizontal="right" vertical="center"/>
    </xf>
    <xf numFmtId="0" fontId="68" fillId="5" borderId="0" xfId="0" applyFont="1" applyFill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3" fontId="20" fillId="5" borderId="43" xfId="0" applyNumberFormat="1" applyFont="1" applyFill="1" applyBorder="1" applyAlignment="1">
      <alignment horizontal="right" vertical="center"/>
    </xf>
    <xf numFmtId="171" fontId="20" fillId="5" borderId="43" xfId="0" applyNumberFormat="1" applyFont="1" applyFill="1" applyBorder="1" applyAlignment="1">
      <alignment horizontal="right" vertical="center"/>
    </xf>
    <xf numFmtId="171" fontId="67" fillId="5" borderId="43" xfId="0" applyNumberFormat="1" applyFont="1" applyFill="1" applyBorder="1" applyAlignment="1">
      <alignment horizontal="right" vertical="center"/>
    </xf>
    <xf numFmtId="0" fontId="35" fillId="0" borderId="0" xfId="199" applyFont="1" applyAlignment="1">
      <alignment horizontal="center" vertical="center"/>
    </xf>
    <xf numFmtId="49" fontId="38" fillId="0" borderId="0" xfId="199" applyNumberFormat="1" applyFont="1" applyAlignment="1">
      <alignment horizontal="center" vertical="center"/>
    </xf>
    <xf numFmtId="0" fontId="76" fillId="0" borderId="0" xfId="199" applyFont="1" applyAlignment="1">
      <alignment horizontal="center" vertical="center"/>
    </xf>
    <xf numFmtId="49" fontId="76" fillId="0" borderId="0" xfId="199" applyNumberFormat="1" applyFont="1" applyAlignment="1">
      <alignment horizontal="center" vertical="center"/>
    </xf>
    <xf numFmtId="0" fontId="9" fillId="3" borderId="0" xfId="0" applyFont="1" applyFill="1" applyAlignment="1" applyProtection="1">
      <alignment vertical="center"/>
      <protection locked="0"/>
    </xf>
    <xf numFmtId="0" fontId="9" fillId="3" borderId="5" xfId="0" applyFont="1" applyFill="1" applyBorder="1" applyAlignment="1" applyProtection="1">
      <alignment vertical="center"/>
      <protection locked="0"/>
    </xf>
    <xf numFmtId="3" fontId="20" fillId="0" borderId="41" xfId="0" applyNumberFormat="1" applyFont="1" applyBorder="1" applyAlignment="1">
      <alignment horizontal="center" vertical="center"/>
    </xf>
    <xf numFmtId="0" fontId="31" fillId="0" borderId="0" xfId="10" applyFont="1" applyAlignment="1">
      <alignment vertical="center"/>
    </xf>
    <xf numFmtId="0" fontId="39" fillId="4" borderId="61" xfId="0" applyFont="1" applyFill="1" applyBorder="1" applyAlignment="1">
      <alignment vertical="center" wrapText="1"/>
    </xf>
    <xf numFmtId="0" fontId="39" fillId="4" borderId="12" xfId="0" applyFont="1" applyFill="1" applyBorder="1" applyAlignment="1">
      <alignment vertical="center" wrapText="1"/>
    </xf>
    <xf numFmtId="0" fontId="39" fillId="0" borderId="12" xfId="0" applyFont="1" applyBorder="1" applyAlignment="1">
      <alignment vertical="center" wrapText="1"/>
    </xf>
    <xf numFmtId="0" fontId="39" fillId="4" borderId="13" xfId="0" applyFont="1" applyFill="1" applyBorder="1" applyAlignment="1">
      <alignment vertical="center" wrapText="1"/>
    </xf>
    <xf numFmtId="1" fontId="38" fillId="0" borderId="0" xfId="0" applyNumberFormat="1" applyFont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1" fontId="31" fillId="0" borderId="0" xfId="10" applyNumberFormat="1" applyFont="1" applyAlignment="1">
      <alignment horizontal="center" vertical="center"/>
    </xf>
    <xf numFmtId="1" fontId="36" fillId="0" borderId="0" xfId="0" applyNumberFormat="1" applyFont="1" applyAlignment="1">
      <alignment horizontal="center" vertical="center"/>
    </xf>
    <xf numFmtId="1" fontId="38" fillId="0" borderId="0" xfId="0" applyNumberFormat="1" applyFont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1" fontId="37" fillId="11" borderId="65" xfId="0" applyNumberFormat="1" applyFont="1" applyFill="1" applyBorder="1" applyAlignment="1">
      <alignment horizontal="center" vertical="center"/>
    </xf>
    <xf numFmtId="1" fontId="37" fillId="11" borderId="34" xfId="0" applyNumberFormat="1" applyFont="1" applyFill="1" applyBorder="1" applyAlignment="1">
      <alignment horizontal="center" vertical="center"/>
    </xf>
    <xf numFmtId="1" fontId="38" fillId="11" borderId="14" xfId="0" applyNumberFormat="1" applyFont="1" applyFill="1" applyBorder="1" applyAlignment="1">
      <alignment horizontal="center" vertical="center"/>
    </xf>
    <xf numFmtId="1" fontId="31" fillId="11" borderId="14" xfId="10" applyNumberFormat="1" applyFont="1" applyFill="1" applyBorder="1" applyAlignment="1">
      <alignment horizontal="center" vertical="center"/>
    </xf>
    <xf numFmtId="1" fontId="36" fillId="11" borderId="63" xfId="0" applyNumberFormat="1" applyFont="1" applyFill="1" applyBorder="1" applyAlignment="1">
      <alignment horizontal="center" vertical="center"/>
    </xf>
    <xf numFmtId="1" fontId="38" fillId="11" borderId="14" xfId="0" applyNumberFormat="1" applyFont="1" applyFill="1" applyBorder="1" applyAlignment="1">
      <alignment horizontal="center" vertical="center" wrapText="1"/>
    </xf>
    <xf numFmtId="0" fontId="38" fillId="11" borderId="14" xfId="0" applyFont="1" applyFill="1" applyBorder="1" applyAlignment="1">
      <alignment horizontal="center" vertical="center" wrapText="1"/>
    </xf>
    <xf numFmtId="0" fontId="31" fillId="0" borderId="0" xfId="0" applyFont="1" applyAlignment="1">
      <alignment wrapText="1"/>
    </xf>
    <xf numFmtId="0" fontId="15" fillId="3" borderId="66" xfId="0" applyFont="1" applyFill="1" applyBorder="1" applyAlignment="1">
      <alignment horizontal="center" vertical="center"/>
    </xf>
    <xf numFmtId="0" fontId="67" fillId="0" borderId="43" xfId="0" applyFont="1" applyBorder="1" applyAlignment="1">
      <alignment horizontal="right" vertical="center"/>
    </xf>
    <xf numFmtId="3" fontId="20" fillId="0" borderId="72" xfId="0" applyNumberFormat="1" applyFont="1" applyBorder="1" applyAlignment="1">
      <alignment horizontal="right" vertical="center"/>
    </xf>
    <xf numFmtId="0" fontId="20" fillId="0" borderId="72" xfId="0" applyFont="1" applyBorder="1" applyAlignment="1">
      <alignment horizontal="right" vertical="center"/>
    </xf>
    <xf numFmtId="0" fontId="67" fillId="0" borderId="72" xfId="0" applyFont="1" applyBorder="1" applyAlignment="1">
      <alignment horizontal="right" vertical="center"/>
    </xf>
    <xf numFmtId="3" fontId="67" fillId="0" borderId="72" xfId="0" applyNumberFormat="1" applyFont="1" applyBorder="1" applyAlignment="1">
      <alignment horizontal="right" vertical="center"/>
    </xf>
    <xf numFmtId="0" fontId="1" fillId="0" borderId="0" xfId="0" applyFont="1" applyAlignment="1">
      <alignment vertical="center"/>
    </xf>
    <xf numFmtId="0" fontId="4" fillId="7" borderId="0" xfId="0" applyFont="1" applyFill="1" applyAlignment="1">
      <alignment vertical="center"/>
    </xf>
    <xf numFmtId="0" fontId="1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 wrapText="1"/>
    </xf>
    <xf numFmtId="0" fontId="79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81" fillId="0" borderId="0" xfId="0" applyFont="1" applyAlignment="1">
      <alignment horizontal="left" vertical="center" wrapText="1"/>
    </xf>
    <xf numFmtId="0" fontId="80" fillId="0" borderId="0" xfId="0" applyFont="1" applyAlignment="1">
      <alignment vertical="center"/>
    </xf>
    <xf numFmtId="0" fontId="80" fillId="0" borderId="0" xfId="0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0" fillId="0" borderId="1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14" fontId="20" fillId="0" borderId="72" xfId="0" applyNumberFormat="1" applyFont="1" applyBorder="1" applyAlignment="1">
      <alignment horizontal="right" vertical="center"/>
    </xf>
    <xf numFmtId="168" fontId="20" fillId="0" borderId="72" xfId="0" applyNumberFormat="1" applyFont="1" applyBorder="1" applyAlignment="1">
      <alignment horizontal="center" vertical="center"/>
    </xf>
    <xf numFmtId="168" fontId="19" fillId="0" borderId="72" xfId="0" applyNumberFormat="1" applyFont="1" applyBorder="1" applyAlignment="1">
      <alignment horizontal="center" vertical="center"/>
    </xf>
    <xf numFmtId="0" fontId="89" fillId="0" borderId="0" xfId="199" applyFont="1" applyAlignment="1">
      <alignment horizontal="center" vertical="center"/>
    </xf>
    <xf numFmtId="0" fontId="34" fillId="0" borderId="0" xfId="0" applyFont="1" applyAlignment="1">
      <alignment horizontal="center"/>
    </xf>
    <xf numFmtId="0" fontId="91" fillId="0" borderId="0" xfId="0" applyFont="1" applyAlignment="1">
      <alignment horizontal="center" vertical="center"/>
    </xf>
    <xf numFmtId="0" fontId="91" fillId="0" borderId="0" xfId="0" applyFont="1"/>
    <xf numFmtId="0" fontId="91" fillId="0" borderId="0" xfId="0" applyFont="1" applyAlignment="1">
      <alignment wrapText="1"/>
    </xf>
    <xf numFmtId="0" fontId="91" fillId="0" borderId="56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left" vertical="center" wrapText="1"/>
    </xf>
    <xf numFmtId="0" fontId="91" fillId="0" borderId="56" xfId="0" applyFont="1" applyBorder="1" applyAlignment="1">
      <alignment horizontal="left" vertical="center" wrapText="1"/>
    </xf>
    <xf numFmtId="0" fontId="91" fillId="0" borderId="56" xfId="0" applyFont="1" applyBorder="1" applyAlignment="1">
      <alignment vertical="center" wrapText="1"/>
    </xf>
    <xf numFmtId="0" fontId="91" fillId="0" borderId="6" xfId="0" applyFont="1" applyBorder="1" applyAlignment="1">
      <alignment horizontal="center" vertical="center" wrapText="1"/>
    </xf>
    <xf numFmtId="0" fontId="91" fillId="0" borderId="6" xfId="0" applyFont="1" applyBorder="1" applyAlignment="1">
      <alignment horizontal="left" vertical="center" wrapText="1"/>
    </xf>
    <xf numFmtId="0" fontId="91" fillId="0" borderId="0" xfId="0" applyFont="1" applyAlignment="1">
      <alignment horizontal="center"/>
    </xf>
    <xf numFmtId="9" fontId="91" fillId="0" borderId="6" xfId="0" applyNumberFormat="1" applyFont="1" applyBorder="1" applyAlignment="1">
      <alignment horizontal="center" vertical="center"/>
    </xf>
    <xf numFmtId="9" fontId="91" fillId="0" borderId="0" xfId="9" applyFont="1" applyAlignment="1">
      <alignment horizontal="center" vertical="center" wrapText="1"/>
    </xf>
    <xf numFmtId="0" fontId="91" fillId="0" borderId="11" xfId="0" applyFont="1" applyBorder="1" applyAlignment="1">
      <alignment horizontal="center" vertical="center" wrapText="1"/>
    </xf>
    <xf numFmtId="9" fontId="91" fillId="0" borderId="11" xfId="9" applyFont="1" applyBorder="1" applyAlignment="1">
      <alignment horizontal="center" vertical="center"/>
    </xf>
    <xf numFmtId="0" fontId="33" fillId="37" borderId="62" xfId="0" applyFont="1" applyFill="1" applyBorder="1" applyAlignment="1">
      <alignment horizontal="center" vertical="center"/>
    </xf>
    <xf numFmtId="0" fontId="39" fillId="0" borderId="12" xfId="0" applyFont="1" applyBorder="1" applyAlignment="1">
      <alignment horizontal="left" vertical="center" wrapText="1"/>
    </xf>
    <xf numFmtId="0" fontId="39" fillId="0" borderId="13" xfId="0" applyFont="1" applyBorder="1" applyAlignment="1">
      <alignment horizontal="left" vertical="center" wrapText="1"/>
    </xf>
    <xf numFmtId="172" fontId="39" fillId="0" borderId="13" xfId="0" applyNumberFormat="1" applyFont="1" applyBorder="1" applyAlignment="1">
      <alignment horizontal="center" vertical="center"/>
    </xf>
    <xf numFmtId="172" fontId="88" fillId="0" borderId="13" xfId="0" applyNumberFormat="1" applyFont="1" applyBorder="1" applyAlignment="1">
      <alignment horizontal="center" vertical="center"/>
    </xf>
    <xf numFmtId="172" fontId="87" fillId="0" borderId="13" xfId="0" applyNumberFormat="1" applyFont="1" applyBorder="1" applyAlignment="1">
      <alignment horizontal="center" vertical="center"/>
    </xf>
    <xf numFmtId="9" fontId="87" fillId="35" borderId="13" xfId="9" applyFont="1" applyFill="1" applyBorder="1" applyAlignment="1">
      <alignment horizontal="center" vertical="center"/>
    </xf>
    <xf numFmtId="9" fontId="91" fillId="0" borderId="11" xfId="9" applyFont="1" applyFill="1" applyBorder="1" applyAlignment="1">
      <alignment horizontal="center" vertical="center"/>
    </xf>
    <xf numFmtId="0" fontId="76" fillId="39" borderId="62" xfId="199" applyFont="1" applyFill="1" applyBorder="1" applyAlignment="1">
      <alignment horizontal="center" vertical="center" wrapText="1"/>
    </xf>
    <xf numFmtId="49" fontId="76" fillId="39" borderId="62" xfId="199" applyNumberFormat="1" applyFont="1" applyFill="1" applyBorder="1" applyAlignment="1">
      <alignment horizontal="center" vertical="center" wrapText="1"/>
    </xf>
    <xf numFmtId="49" fontId="38" fillId="39" borderId="62" xfId="199" applyNumberFormat="1" applyFont="1" applyFill="1" applyBorder="1" applyAlignment="1">
      <alignment horizontal="center" vertical="center" wrapText="1"/>
    </xf>
    <xf numFmtId="0" fontId="35" fillId="39" borderId="62" xfId="0" applyFont="1" applyFill="1" applyBorder="1" applyAlignment="1">
      <alignment horizontal="center" vertical="center"/>
    </xf>
    <xf numFmtId="0" fontId="35" fillId="39" borderId="62" xfId="0" applyFont="1" applyFill="1" applyBorder="1" applyAlignment="1">
      <alignment vertical="center"/>
    </xf>
    <xf numFmtId="0" fontId="82" fillId="39" borderId="62" xfId="0" applyFont="1" applyFill="1" applyBorder="1" applyAlignment="1">
      <alignment horizontal="center" vertical="center"/>
    </xf>
    <xf numFmtId="0" fontId="39" fillId="39" borderId="13" xfId="0" applyFont="1" applyFill="1" applyBorder="1" applyAlignment="1">
      <alignment vertical="center" wrapText="1"/>
    </xf>
    <xf numFmtId="0" fontId="36" fillId="39" borderId="33" xfId="0" applyFont="1" applyFill="1" applyBorder="1" applyAlignment="1">
      <alignment vertical="center" wrapText="1"/>
    </xf>
    <xf numFmtId="0" fontId="36" fillId="39" borderId="64" xfId="0" applyFont="1" applyFill="1" applyBorder="1" applyAlignment="1">
      <alignment vertical="center" wrapText="1"/>
    </xf>
    <xf numFmtId="0" fontId="87" fillId="0" borderId="6" xfId="0" applyFont="1" applyBorder="1" applyAlignment="1">
      <alignment horizontal="center" vertical="center"/>
    </xf>
    <xf numFmtId="9" fontId="91" fillId="0" borderId="0" xfId="9" applyFont="1" applyFill="1" applyAlignment="1">
      <alignment horizontal="center" vertical="center" wrapText="1"/>
    </xf>
    <xf numFmtId="0" fontId="87" fillId="0" borderId="56" xfId="0" applyFont="1" applyBorder="1" applyAlignment="1">
      <alignment horizontal="center" vertical="center" wrapText="1"/>
    </xf>
    <xf numFmtId="0" fontId="66" fillId="0" borderId="0" xfId="0" applyFont="1"/>
    <xf numFmtId="0" fontId="87" fillId="0" borderId="56" xfId="0" applyFont="1" applyBorder="1" applyAlignment="1">
      <alignment horizontal="center" vertical="center"/>
    </xf>
    <xf numFmtId="0" fontId="1" fillId="0" borderId="0" xfId="0" applyFont="1" applyAlignment="1" applyProtection="1">
      <alignment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>
      <alignment horizontal="right" vertical="center" indent="2"/>
    </xf>
    <xf numFmtId="0" fontId="98" fillId="36" borderId="0" xfId="5" applyFont="1" applyFill="1"/>
    <xf numFmtId="0" fontId="63" fillId="0" borderId="0" xfId="5" applyFont="1" applyAlignment="1" applyProtection="1">
      <alignment vertical="center" wrapText="1"/>
      <protection locked="0"/>
    </xf>
    <xf numFmtId="0" fontId="63" fillId="0" borderId="0" xfId="5" applyFont="1" applyAlignment="1" applyProtection="1">
      <alignment vertical="center"/>
      <protection locked="0"/>
    </xf>
    <xf numFmtId="0" fontId="98" fillId="0" borderId="0" xfId="5" applyFont="1"/>
    <xf numFmtId="0" fontId="63" fillId="0" borderId="0" xfId="5" applyFont="1" applyAlignment="1" applyProtection="1">
      <alignment horizontal="center" vertical="center"/>
      <protection locked="0"/>
    </xf>
    <xf numFmtId="0" fontId="63" fillId="41" borderId="10" xfId="5" applyFont="1" applyFill="1" applyBorder="1" applyAlignment="1" applyProtection="1">
      <alignment horizontal="center" vertical="center" wrapText="1"/>
      <protection locked="0"/>
    </xf>
    <xf numFmtId="0" fontId="98" fillId="0" borderId="0" xfId="5" applyFont="1" applyAlignment="1">
      <alignment horizontal="center"/>
    </xf>
    <xf numFmtId="0" fontId="63" fillId="0" borderId="0" xfId="5" applyFont="1" applyAlignment="1" applyProtection="1">
      <alignment horizontal="center" vertical="center" wrapText="1"/>
      <protection locked="0"/>
    </xf>
    <xf numFmtId="2" fontId="99" fillId="0" borderId="0" xfId="5" applyNumberFormat="1" applyFont="1" applyAlignment="1">
      <alignment horizontal="center" vertical="center" wrapText="1"/>
    </xf>
    <xf numFmtId="0" fontId="98" fillId="36" borderId="87" xfId="5" applyFont="1" applyFill="1" applyBorder="1"/>
    <xf numFmtId="0" fontId="98" fillId="36" borderId="94" xfId="5" applyFont="1" applyFill="1" applyBorder="1"/>
    <xf numFmtId="10" fontId="98" fillId="0" borderId="0" xfId="5" applyNumberFormat="1" applyFont="1" applyAlignment="1">
      <alignment horizontal="center"/>
    </xf>
    <xf numFmtId="0" fontId="98" fillId="36" borderId="98" xfId="5" applyFont="1" applyFill="1" applyBorder="1"/>
    <xf numFmtId="0" fontId="98" fillId="0" borderId="87" xfId="5" applyFont="1" applyBorder="1"/>
    <xf numFmtId="0" fontId="98" fillId="0" borderId="88" xfId="5" applyFont="1" applyBorder="1"/>
    <xf numFmtId="0" fontId="98" fillId="36" borderId="91" xfId="5" applyFont="1" applyFill="1" applyBorder="1"/>
    <xf numFmtId="0" fontId="63" fillId="0" borderId="90" xfId="5" applyFont="1" applyBorder="1" applyAlignment="1" applyProtection="1">
      <alignment vertical="center" wrapText="1"/>
      <protection locked="0"/>
    </xf>
    <xf numFmtId="0" fontId="63" fillId="0" borderId="90" xfId="5" applyFont="1" applyBorder="1" applyAlignment="1" applyProtection="1">
      <alignment vertical="center"/>
      <protection locked="0"/>
    </xf>
    <xf numFmtId="0" fontId="63" fillId="0" borderId="90" xfId="5" applyFont="1" applyBorder="1" applyAlignment="1" applyProtection="1">
      <alignment horizontal="center" vertical="center"/>
      <protection locked="0"/>
    </xf>
    <xf numFmtId="0" fontId="98" fillId="0" borderId="90" xfId="5" applyFont="1" applyBorder="1"/>
    <xf numFmtId="0" fontId="98" fillId="36" borderId="92" xfId="5" applyFont="1" applyFill="1" applyBorder="1"/>
    <xf numFmtId="0" fontId="63" fillId="0" borderId="94" xfId="5" applyFont="1" applyBorder="1" applyAlignment="1" applyProtection="1">
      <alignment horizontal="center" vertical="center"/>
      <protection locked="0"/>
    </xf>
    <xf numFmtId="0" fontId="63" fillId="0" borderId="96" xfId="5" applyFont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right"/>
    </xf>
    <xf numFmtId="0" fontId="66" fillId="0" borderId="0" xfId="0" applyFont="1" applyAlignment="1">
      <alignment vertical="center" wrapText="1"/>
    </xf>
    <xf numFmtId="2" fontId="37" fillId="0" borderId="0" xfId="5" applyNumberFormat="1" applyFont="1" applyAlignment="1" applyProtection="1">
      <alignment horizontal="center" vertical="center" wrapText="1"/>
      <protection locked="0"/>
    </xf>
    <xf numFmtId="2" fontId="37" fillId="0" borderId="0" xfId="5" applyNumberFormat="1" applyFont="1" applyAlignment="1">
      <alignment horizontal="center" vertical="center" wrapText="1"/>
    </xf>
    <xf numFmtId="0" fontId="34" fillId="39" borderId="10" xfId="0" applyFont="1" applyFill="1" applyBorder="1" applyAlignment="1">
      <alignment horizontal="center" vertical="center"/>
    </xf>
    <xf numFmtId="0" fontId="34" fillId="39" borderId="10" xfId="0" applyFont="1" applyFill="1" applyBorder="1" applyAlignment="1">
      <alignment horizontal="center" vertical="center" wrapText="1"/>
    </xf>
    <xf numFmtId="1" fontId="66" fillId="0" borderId="104" xfId="0" applyNumberFormat="1" applyFont="1" applyBorder="1" applyAlignment="1">
      <alignment horizontal="center" vertical="center"/>
    </xf>
    <xf numFmtId="9" fontId="91" fillId="43" borderId="56" xfId="9" applyFont="1" applyFill="1" applyBorder="1" applyAlignment="1">
      <alignment horizontal="center" vertical="center"/>
    </xf>
    <xf numFmtId="9" fontId="91" fillId="43" borderId="6" xfId="0" applyNumberFormat="1" applyFont="1" applyFill="1" applyBorder="1" applyAlignment="1">
      <alignment horizontal="center" vertical="center"/>
    </xf>
    <xf numFmtId="9" fontId="91" fillId="43" borderId="2" xfId="9" applyFont="1" applyFill="1" applyBorder="1" applyAlignment="1">
      <alignment horizontal="center" vertical="center"/>
    </xf>
    <xf numFmtId="9" fontId="91" fillId="43" borderId="0" xfId="9" applyFont="1" applyFill="1" applyAlignment="1">
      <alignment horizontal="center" vertical="center" wrapText="1"/>
    </xf>
    <xf numFmtId="9" fontId="91" fillId="43" borderId="11" xfId="9" applyFont="1" applyFill="1" applyBorder="1" applyAlignment="1">
      <alignment horizontal="center" vertical="center"/>
    </xf>
    <xf numFmtId="1" fontId="39" fillId="0" borderId="0" xfId="0" applyNumberFormat="1" applyFont="1" applyAlignment="1">
      <alignment horizontal="center" vertical="center"/>
    </xf>
    <xf numFmtId="0" fontId="87" fillId="0" borderId="6" xfId="0" applyFont="1" applyBorder="1" applyAlignment="1">
      <alignment horizontal="center" vertical="center" wrapText="1"/>
    </xf>
    <xf numFmtId="9" fontId="91" fillId="43" borderId="6" xfId="9" applyFont="1" applyFill="1" applyBorder="1" applyAlignment="1">
      <alignment horizontal="center" vertical="center"/>
    </xf>
    <xf numFmtId="0" fontId="91" fillId="0" borderId="0" xfId="0" applyFont="1" applyAlignment="1">
      <alignment horizontal="center" wrapText="1"/>
    </xf>
    <xf numFmtId="0" fontId="100" fillId="0" borderId="0" xfId="200" applyFont="1" applyProtection="1">
      <protection hidden="1"/>
    </xf>
    <xf numFmtId="0" fontId="100" fillId="0" borderId="0" xfId="200" applyFont="1" applyProtection="1">
      <protection locked="0"/>
    </xf>
    <xf numFmtId="3" fontId="100" fillId="0" borderId="0" xfId="200" applyNumberFormat="1" applyFont="1" applyProtection="1">
      <protection locked="0"/>
    </xf>
    <xf numFmtId="0" fontId="101" fillId="0" borderId="9" xfId="200" applyFont="1" applyBorder="1" applyAlignment="1" applyProtection="1">
      <alignment horizontal="center" vertical="center"/>
      <protection locked="0"/>
    </xf>
    <xf numFmtId="3" fontId="101" fillId="0" borderId="10" xfId="200" applyNumberFormat="1" applyFont="1" applyBorder="1" applyAlignment="1" applyProtection="1">
      <alignment horizontal="center" vertical="center" wrapText="1"/>
      <protection locked="0"/>
    </xf>
    <xf numFmtId="0" fontId="101" fillId="0" borderId="10" xfId="200" applyFont="1" applyBorder="1" applyAlignment="1" applyProtection="1">
      <alignment horizontal="center" vertical="center" wrapText="1"/>
      <protection locked="0"/>
    </xf>
    <xf numFmtId="0" fontId="101" fillId="0" borderId="77" xfId="200" applyFont="1" applyBorder="1" applyAlignment="1" applyProtection="1">
      <alignment vertical="center" wrapText="1"/>
      <protection locked="0"/>
    </xf>
    <xf numFmtId="0" fontId="101" fillId="0" borderId="77" xfId="200" applyFont="1" applyBorder="1" applyAlignment="1" applyProtection="1">
      <alignment horizontal="center" vertical="center" wrapText="1"/>
      <protection locked="0"/>
    </xf>
    <xf numFmtId="9" fontId="100" fillId="0" borderId="10" xfId="201" applyFont="1" applyBorder="1" applyAlignment="1" applyProtection="1">
      <alignment vertical="center"/>
      <protection hidden="1"/>
    </xf>
    <xf numFmtId="9" fontId="100" fillId="44" borderId="10" xfId="201" applyFont="1" applyFill="1" applyBorder="1" applyAlignment="1" applyProtection="1">
      <alignment vertical="center"/>
      <protection locked="0"/>
    </xf>
    <xf numFmtId="0" fontId="102" fillId="0" borderId="0" xfId="200" applyFont="1" applyAlignment="1" applyProtection="1">
      <alignment horizontal="center" vertical="center" wrapText="1"/>
      <protection locked="0"/>
    </xf>
    <xf numFmtId="9" fontId="100" fillId="0" borderId="46" xfId="201" applyFont="1" applyBorder="1" applyAlignment="1" applyProtection="1">
      <alignment vertical="center"/>
      <protection hidden="1"/>
    </xf>
    <xf numFmtId="3" fontId="101" fillId="0" borderId="77" xfId="200" applyNumberFormat="1" applyFont="1" applyBorder="1" applyAlignment="1" applyProtection="1">
      <alignment horizontal="center" vertical="center" wrapText="1"/>
      <protection locked="0"/>
    </xf>
    <xf numFmtId="9" fontId="100" fillId="0" borderId="0" xfId="201" applyFont="1" applyBorder="1" applyProtection="1">
      <protection locked="0"/>
    </xf>
    <xf numFmtId="3" fontId="100" fillId="0" borderId="0" xfId="200" applyNumberFormat="1" applyFont="1" applyAlignment="1" applyProtection="1">
      <alignment horizontal="center"/>
      <protection locked="0"/>
    </xf>
    <xf numFmtId="0" fontId="100" fillId="0" borderId="0" xfId="200" applyFont="1" applyAlignment="1" applyProtection="1">
      <alignment horizontal="center" vertical="center"/>
      <protection hidden="1"/>
    </xf>
    <xf numFmtId="0" fontId="100" fillId="0" borderId="47" xfId="200" applyFont="1" applyBorder="1" applyAlignment="1" applyProtection="1">
      <alignment horizontal="center"/>
      <protection locked="0"/>
    </xf>
    <xf numFmtId="0" fontId="100" fillId="0" borderId="47" xfId="200" applyFont="1" applyBorder="1" applyAlignment="1" applyProtection="1">
      <alignment horizontal="center" vertical="center"/>
      <protection locked="0"/>
    </xf>
    <xf numFmtId="0" fontId="91" fillId="0" borderId="75" xfId="0" applyFont="1" applyBorder="1" applyAlignment="1">
      <alignment horizontal="justify" vertical="center" wrapText="1"/>
    </xf>
    <xf numFmtId="9" fontId="91" fillId="43" borderId="0" xfId="9" applyFont="1" applyFill="1" applyBorder="1" applyAlignment="1">
      <alignment horizontal="center" vertical="center" wrapText="1"/>
    </xf>
    <xf numFmtId="0" fontId="91" fillId="0" borderId="0" xfId="0" applyFont="1" applyAlignment="1">
      <alignment horizontal="left" vertical="center" wrapText="1"/>
    </xf>
    <xf numFmtId="0" fontId="91" fillId="0" borderId="0" xfId="0" applyFont="1" applyAlignment="1">
      <alignment horizontal="center" vertical="center" wrapText="1"/>
    </xf>
    <xf numFmtId="0" fontId="63" fillId="41" borderId="1" xfId="5" applyFont="1" applyFill="1" applyBorder="1" applyAlignment="1" applyProtection="1">
      <alignment horizontal="center" vertical="center" wrapText="1"/>
      <protection locked="0"/>
    </xf>
    <xf numFmtId="0" fontId="100" fillId="0" borderId="75" xfId="0" applyFont="1" applyBorder="1" applyAlignment="1">
      <alignment horizontal="justify" vertical="center"/>
    </xf>
    <xf numFmtId="0" fontId="100" fillId="0" borderId="75" xfId="0" applyFont="1" applyBorder="1" applyAlignment="1">
      <alignment horizontal="center" vertical="center" wrapText="1"/>
    </xf>
    <xf numFmtId="0" fontId="39" fillId="39" borderId="10" xfId="0" applyFont="1" applyFill="1" applyBorder="1" applyAlignment="1">
      <alignment vertical="center" wrapText="1"/>
    </xf>
    <xf numFmtId="1" fontId="38" fillId="11" borderId="32" xfId="0" applyNumberFormat="1" applyFont="1" applyFill="1" applyBorder="1" applyAlignment="1">
      <alignment horizontal="center" vertical="center"/>
    </xf>
    <xf numFmtId="0" fontId="39" fillId="39" borderId="12" xfId="0" applyFont="1" applyFill="1" applyBorder="1" applyAlignment="1">
      <alignment vertical="center" wrapText="1"/>
    </xf>
    <xf numFmtId="1" fontId="39" fillId="11" borderId="46" xfId="0" applyNumberFormat="1" applyFont="1" applyFill="1" applyBorder="1" applyAlignment="1">
      <alignment horizontal="left" vertical="center"/>
    </xf>
    <xf numFmtId="0" fontId="76" fillId="11" borderId="62" xfId="199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72" fontId="37" fillId="0" borderId="65" xfId="0" applyNumberFormat="1" applyFont="1" applyBorder="1" applyAlignment="1">
      <alignment horizontal="center" vertical="center" wrapText="1"/>
    </xf>
    <xf numFmtId="0" fontId="39" fillId="0" borderId="44" xfId="0" applyFont="1" applyBorder="1" applyAlignment="1">
      <alignment horizontal="left" vertical="center" wrapText="1"/>
    </xf>
    <xf numFmtId="0" fontId="39" fillId="0" borderId="45" xfId="0" applyFont="1" applyBorder="1" applyAlignment="1">
      <alignment horizontal="left" vertical="center" wrapText="1"/>
    </xf>
    <xf numFmtId="0" fontId="39" fillId="0" borderId="9" xfId="0" applyFont="1" applyBorder="1" applyAlignment="1">
      <alignment horizontal="left" vertical="center" wrapText="1"/>
    </xf>
    <xf numFmtId="0" fontId="39" fillId="0" borderId="10" xfId="0" applyFont="1" applyBorder="1" applyAlignment="1">
      <alignment horizontal="left" vertical="center" wrapText="1"/>
    </xf>
    <xf numFmtId="0" fontId="20" fillId="0" borderId="18" xfId="0" applyFont="1" applyBorder="1" applyAlignment="1" applyProtection="1">
      <alignment horizontal="right" vertical="center"/>
      <protection hidden="1"/>
    </xf>
    <xf numFmtId="0" fontId="1" fillId="0" borderId="18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left" vertical="center"/>
      <protection locked="0"/>
    </xf>
    <xf numFmtId="0" fontId="1" fillId="0" borderId="15" xfId="0" applyFont="1" applyBorder="1" applyAlignment="1" applyProtection="1">
      <alignment horizontal="center" vertical="center"/>
      <protection locked="0"/>
    </xf>
    <xf numFmtId="15" fontId="1" fillId="0" borderId="15" xfId="0" applyNumberFormat="1" applyFont="1" applyBorder="1" applyAlignment="1" applyProtection="1">
      <alignment horizontal="center" vertical="center"/>
      <protection locked="0"/>
    </xf>
    <xf numFmtId="1" fontId="1" fillId="0" borderId="28" xfId="0" applyNumberFormat="1" applyFont="1" applyBorder="1" applyAlignment="1" applyProtection="1">
      <alignment horizontal="center" vertical="center"/>
      <protection hidden="1"/>
    </xf>
    <xf numFmtId="0" fontId="1" fillId="0" borderId="28" xfId="0" applyFont="1" applyBorder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locked="0"/>
    </xf>
    <xf numFmtId="0" fontId="20" fillId="0" borderId="0" xfId="0" applyFont="1" applyAlignment="1" applyProtection="1">
      <alignment vertical="center"/>
      <protection locked="0"/>
    </xf>
    <xf numFmtId="0" fontId="28" fillId="0" borderId="15" xfId="0" applyFont="1" applyBorder="1" applyAlignment="1" applyProtection="1">
      <alignment horizontal="right" vertical="center"/>
      <protection locked="0"/>
    </xf>
    <xf numFmtId="0" fontId="20" fillId="0" borderId="18" xfId="0" applyFont="1" applyBorder="1" applyAlignment="1" applyProtection="1">
      <alignment vertical="center"/>
      <protection hidden="1"/>
    </xf>
    <xf numFmtId="0" fontId="20" fillId="0" borderId="18" xfId="0" applyFont="1" applyBorder="1" applyAlignment="1" applyProtection="1">
      <alignment horizontal="center" vertical="center"/>
      <protection hidden="1"/>
    </xf>
    <xf numFmtId="14" fontId="1" fillId="0" borderId="15" xfId="0" applyNumberFormat="1" applyFont="1" applyBorder="1" applyAlignment="1" applyProtection="1">
      <alignment horizontal="center" vertical="center"/>
      <protection locked="0"/>
    </xf>
    <xf numFmtId="0" fontId="20" fillId="0" borderId="15" xfId="0" applyFont="1" applyBorder="1" applyAlignment="1" applyProtection="1">
      <alignment horizontal="left" vertical="center"/>
      <protection hidden="1"/>
    </xf>
    <xf numFmtId="0" fontId="20" fillId="0" borderId="28" xfId="0" applyFont="1" applyBorder="1" applyAlignment="1" applyProtection="1">
      <alignment horizontal="left" vertical="center"/>
      <protection locked="0"/>
    </xf>
    <xf numFmtId="0" fontId="28" fillId="0" borderId="15" xfId="0" applyFont="1" applyBorder="1" applyAlignment="1" applyProtection="1">
      <alignment vertical="center"/>
      <protection locked="0"/>
    </xf>
    <xf numFmtId="3" fontId="28" fillId="0" borderId="15" xfId="0" applyNumberFormat="1" applyFont="1" applyBorder="1" applyAlignment="1" applyProtection="1">
      <alignment vertical="center"/>
      <protection locked="0"/>
    </xf>
    <xf numFmtId="3" fontId="28" fillId="0" borderId="27" xfId="0" applyNumberFormat="1" applyFont="1" applyBorder="1" applyAlignment="1" applyProtection="1">
      <alignment vertical="center"/>
      <protection locked="0"/>
    </xf>
    <xf numFmtId="0" fontId="1" fillId="0" borderId="27" xfId="0" applyFont="1" applyBorder="1" applyAlignment="1" applyProtection="1">
      <alignment horizontal="left" vertical="center"/>
      <protection locked="0"/>
    </xf>
    <xf numFmtId="0" fontId="1" fillId="0" borderId="27" xfId="0" applyFont="1" applyBorder="1" applyAlignment="1" applyProtection="1">
      <alignment horizontal="center" vertical="center"/>
      <protection locked="0"/>
    </xf>
    <xf numFmtId="15" fontId="1" fillId="0" borderId="27" xfId="0" applyNumberFormat="1" applyFont="1" applyBorder="1" applyAlignment="1" applyProtection="1">
      <alignment horizontal="center" vertical="center"/>
      <protection locked="0"/>
    </xf>
    <xf numFmtId="0" fontId="20" fillId="0" borderId="27" xfId="0" applyFont="1" applyBorder="1" applyAlignment="1" applyProtection="1">
      <alignment horizontal="left" vertical="center"/>
      <protection hidden="1"/>
    </xf>
    <xf numFmtId="0" fontId="20" fillId="0" borderId="39" xfId="0" applyFont="1" applyBorder="1" applyAlignment="1" applyProtection="1">
      <alignment horizontal="left" vertical="center"/>
      <protection locked="0"/>
    </xf>
    <xf numFmtId="170" fontId="1" fillId="0" borderId="27" xfId="0" applyNumberFormat="1" applyFont="1" applyBorder="1" applyAlignment="1" applyProtection="1">
      <alignment horizontal="center" vertical="center"/>
      <protection locked="0"/>
    </xf>
    <xf numFmtId="170" fontId="1" fillId="0" borderId="15" xfId="0" applyNumberFormat="1" applyFont="1" applyBorder="1" applyAlignment="1" applyProtection="1">
      <alignment horizontal="center" vertical="center"/>
      <protection locked="0"/>
    </xf>
    <xf numFmtId="14" fontId="1" fillId="0" borderId="18" xfId="0" applyNumberFormat="1" applyFont="1" applyBorder="1" applyAlignment="1" applyProtection="1">
      <alignment horizontal="center" vertical="center"/>
      <protection locked="0"/>
    </xf>
    <xf numFmtId="14" fontId="1" fillId="0" borderId="15" xfId="0" applyNumberFormat="1" applyFont="1" applyBorder="1" applyAlignment="1" applyProtection="1">
      <alignment horizontal="left" vertical="center"/>
      <protection locked="0"/>
    </xf>
    <xf numFmtId="170" fontId="1" fillId="0" borderId="18" xfId="0" applyNumberFormat="1" applyFont="1" applyBorder="1" applyAlignment="1" applyProtection="1">
      <alignment horizontal="center" vertical="center"/>
      <protection locked="0"/>
    </xf>
    <xf numFmtId="169" fontId="28" fillId="0" borderId="15" xfId="0" applyNumberFormat="1" applyFont="1" applyBorder="1" applyAlignment="1" applyProtection="1">
      <alignment vertical="center"/>
      <protection locked="0"/>
    </xf>
    <xf numFmtId="0" fontId="1" fillId="0" borderId="18" xfId="0" applyFont="1" applyBorder="1" applyAlignment="1" applyProtection="1">
      <alignment horizontal="right" vertical="center"/>
      <protection hidden="1"/>
    </xf>
    <xf numFmtId="0" fontId="20" fillId="0" borderId="40" xfId="0" applyFont="1" applyBorder="1" applyAlignment="1" applyProtection="1">
      <alignment horizontal="left" vertical="center"/>
      <protection locked="0"/>
    </xf>
    <xf numFmtId="0" fontId="20" fillId="0" borderId="27" xfId="0" applyFont="1" applyBorder="1" applyAlignment="1" applyProtection="1">
      <alignment vertical="center"/>
      <protection hidden="1"/>
    </xf>
    <xf numFmtId="0" fontId="20" fillId="0" borderId="27" xfId="0" applyFont="1" applyBorder="1" applyAlignment="1" applyProtection="1">
      <alignment horizontal="right" vertical="center"/>
      <protection hidden="1"/>
    </xf>
    <xf numFmtId="0" fontId="20" fillId="0" borderId="28" xfId="0" applyFont="1" applyBorder="1" applyAlignment="1" applyProtection="1">
      <alignment horizontal="right" vertical="center"/>
      <protection hidden="1"/>
    </xf>
    <xf numFmtId="0" fontId="20" fillId="0" borderId="15" xfId="0" applyFont="1" applyBorder="1" applyAlignment="1" applyProtection="1">
      <alignment vertical="center"/>
      <protection hidden="1"/>
    </xf>
    <xf numFmtId="0" fontId="20" fillId="0" borderId="15" xfId="0" applyFont="1" applyBorder="1" applyAlignment="1" applyProtection="1">
      <alignment horizontal="right" vertical="center"/>
      <protection hidden="1"/>
    </xf>
    <xf numFmtId="0" fontId="20" fillId="0" borderId="15" xfId="0" applyFont="1" applyBorder="1" applyAlignment="1" applyProtection="1">
      <alignment horizontal="center" vertical="center"/>
      <protection hidden="1"/>
    </xf>
    <xf numFmtId="177" fontId="1" fillId="0" borderId="15" xfId="0" applyNumberFormat="1" applyFont="1" applyBorder="1" applyAlignment="1" applyProtection="1">
      <alignment horizontal="center" vertical="center"/>
      <protection locked="0"/>
    </xf>
    <xf numFmtId="1" fontId="1" fillId="0" borderId="18" xfId="0" applyNumberFormat="1" applyFont="1" applyBorder="1" applyAlignment="1" applyProtection="1">
      <alignment horizontal="center" vertical="center"/>
      <protection hidden="1"/>
    </xf>
    <xf numFmtId="0" fontId="103" fillId="0" borderId="0" xfId="0" applyFont="1" applyAlignment="1">
      <alignment horizontal="right"/>
    </xf>
    <xf numFmtId="177" fontId="1" fillId="0" borderId="27" xfId="0" applyNumberFormat="1" applyFont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vertical="center"/>
      <protection locked="0"/>
    </xf>
    <xf numFmtId="0" fontId="25" fillId="0" borderId="0" xfId="0" applyFont="1" applyAlignment="1" applyProtection="1">
      <alignment vertical="center"/>
      <protection locked="0"/>
    </xf>
    <xf numFmtId="0" fontId="27" fillId="0" borderId="0" xfId="0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left" vertical="center"/>
      <protection locked="0"/>
    </xf>
    <xf numFmtId="14" fontId="27" fillId="0" borderId="0" xfId="0" applyNumberFormat="1" applyFont="1" applyAlignment="1" applyProtection="1">
      <alignment vertical="center"/>
      <protection locked="0"/>
    </xf>
    <xf numFmtId="0" fontId="1" fillId="12" borderId="18" xfId="0" applyFont="1" applyFill="1" applyBorder="1" applyAlignment="1" applyProtection="1">
      <alignment horizontal="center" vertical="center"/>
      <protection locked="0"/>
    </xf>
    <xf numFmtId="3" fontId="28" fillId="12" borderId="15" xfId="0" applyNumberFormat="1" applyFont="1" applyFill="1" applyBorder="1" applyAlignment="1" applyProtection="1">
      <alignment vertical="center"/>
      <protection locked="0"/>
    </xf>
    <xf numFmtId="0" fontId="20" fillId="12" borderId="18" xfId="0" applyFont="1" applyFill="1" applyBorder="1" applyAlignment="1" applyProtection="1">
      <alignment vertical="center"/>
      <protection hidden="1"/>
    </xf>
    <xf numFmtId="0" fontId="20" fillId="12" borderId="18" xfId="0" applyFont="1" applyFill="1" applyBorder="1" applyAlignment="1" applyProtection="1">
      <alignment horizontal="center" vertical="center"/>
      <protection hidden="1"/>
    </xf>
    <xf numFmtId="0" fontId="20" fillId="12" borderId="18" xfId="0" applyFont="1" applyFill="1" applyBorder="1" applyAlignment="1" applyProtection="1">
      <alignment horizontal="right" vertical="center"/>
      <protection hidden="1"/>
    </xf>
    <xf numFmtId="0" fontId="1" fillId="12" borderId="15" xfId="0" applyFont="1" applyFill="1" applyBorder="1" applyAlignment="1" applyProtection="1">
      <alignment horizontal="left" vertical="center"/>
      <protection locked="0"/>
    </xf>
    <xf numFmtId="0" fontId="1" fillId="12" borderId="15" xfId="0" applyFont="1" applyFill="1" applyBorder="1" applyAlignment="1" applyProtection="1">
      <alignment horizontal="center" vertical="center"/>
      <protection locked="0"/>
    </xf>
    <xf numFmtId="15" fontId="1" fillId="12" borderId="15" xfId="0" applyNumberFormat="1" applyFont="1" applyFill="1" applyBorder="1" applyAlignment="1" applyProtection="1">
      <alignment horizontal="center" vertical="center"/>
      <protection locked="0"/>
    </xf>
    <xf numFmtId="1" fontId="1" fillId="12" borderId="28" xfId="0" applyNumberFormat="1" applyFont="1" applyFill="1" applyBorder="1" applyAlignment="1" applyProtection="1">
      <alignment horizontal="center" vertical="center"/>
      <protection hidden="1"/>
    </xf>
    <xf numFmtId="0" fontId="1" fillId="12" borderId="28" xfId="0" applyFont="1" applyFill="1" applyBorder="1" applyAlignment="1" applyProtection="1">
      <alignment horizontal="right" vertical="center"/>
      <protection hidden="1"/>
    </xf>
    <xf numFmtId="0" fontId="20" fillId="12" borderId="15" xfId="0" applyFont="1" applyFill="1" applyBorder="1" applyAlignment="1" applyProtection="1">
      <alignment horizontal="left" vertical="center"/>
      <protection hidden="1"/>
    </xf>
    <xf numFmtId="0" fontId="20" fillId="12" borderId="28" xfId="0" applyFont="1" applyFill="1" applyBorder="1" applyAlignment="1" applyProtection="1">
      <alignment horizontal="left" vertical="center"/>
      <protection locked="0"/>
    </xf>
    <xf numFmtId="0" fontId="106" fillId="0" borderId="0" xfId="0" applyFont="1"/>
    <xf numFmtId="0" fontId="106" fillId="0" borderId="0" xfId="0" applyFont="1" applyAlignment="1">
      <alignment horizontal="center"/>
    </xf>
    <xf numFmtId="3" fontId="28" fillId="8" borderId="15" xfId="0" applyNumberFormat="1" applyFont="1" applyFill="1" applyBorder="1" applyAlignment="1" applyProtection="1">
      <alignment vertical="center"/>
      <protection locked="0"/>
    </xf>
    <xf numFmtId="3" fontId="28" fillId="11" borderId="15" xfId="0" applyNumberFormat="1" applyFont="1" applyFill="1" applyBorder="1" applyAlignment="1" applyProtection="1">
      <alignment vertical="center"/>
      <protection locked="0"/>
    </xf>
    <xf numFmtId="0" fontId="20" fillId="11" borderId="18" xfId="0" applyFont="1" applyFill="1" applyBorder="1" applyAlignment="1" applyProtection="1">
      <alignment vertical="center"/>
      <protection hidden="1"/>
    </xf>
    <xf numFmtId="0" fontId="20" fillId="11" borderId="18" xfId="0" applyFont="1" applyFill="1" applyBorder="1" applyAlignment="1" applyProtection="1">
      <alignment horizontal="center" vertical="center"/>
      <protection hidden="1"/>
    </xf>
    <xf numFmtId="0" fontId="20" fillId="11" borderId="18" xfId="0" applyFont="1" applyFill="1" applyBorder="1" applyAlignment="1" applyProtection="1">
      <alignment horizontal="right" vertical="center"/>
      <protection hidden="1"/>
    </xf>
    <xf numFmtId="0" fontId="1" fillId="11" borderId="18" xfId="0" applyFont="1" applyFill="1" applyBorder="1" applyAlignment="1" applyProtection="1">
      <alignment horizontal="center" vertical="center"/>
      <protection locked="0"/>
    </xf>
    <xf numFmtId="0" fontId="1" fillId="11" borderId="15" xfId="0" applyFont="1" applyFill="1" applyBorder="1" applyAlignment="1" applyProtection="1">
      <alignment horizontal="left" vertical="center"/>
      <protection locked="0"/>
    </xf>
    <xf numFmtId="0" fontId="1" fillId="11" borderId="15" xfId="0" applyFont="1" applyFill="1" applyBorder="1" applyAlignment="1" applyProtection="1">
      <alignment horizontal="center" vertical="center"/>
      <protection locked="0"/>
    </xf>
    <xf numFmtId="15" fontId="1" fillId="11" borderId="15" xfId="0" applyNumberFormat="1" applyFont="1" applyFill="1" applyBorder="1" applyAlignment="1" applyProtection="1">
      <alignment horizontal="center" vertical="center"/>
      <protection locked="0"/>
    </xf>
    <xf numFmtId="1" fontId="1" fillId="11" borderId="28" xfId="0" applyNumberFormat="1" applyFont="1" applyFill="1" applyBorder="1" applyAlignment="1" applyProtection="1">
      <alignment horizontal="center" vertical="center"/>
      <protection hidden="1"/>
    </xf>
    <xf numFmtId="0" fontId="1" fillId="11" borderId="28" xfId="0" applyFont="1" applyFill="1" applyBorder="1" applyAlignment="1" applyProtection="1">
      <alignment horizontal="right" vertical="center"/>
      <protection hidden="1"/>
    </xf>
    <xf numFmtId="0" fontId="20" fillId="11" borderId="15" xfId="0" applyFont="1" applyFill="1" applyBorder="1" applyAlignment="1" applyProtection="1">
      <alignment horizontal="left" vertical="center"/>
      <protection hidden="1"/>
    </xf>
    <xf numFmtId="0" fontId="20" fillId="11" borderId="28" xfId="0" applyFont="1" applyFill="1" applyBorder="1" applyAlignment="1" applyProtection="1">
      <alignment horizontal="left" vertical="center"/>
      <protection locked="0"/>
    </xf>
    <xf numFmtId="0" fontId="0" fillId="11" borderId="0" xfId="0" applyFill="1"/>
    <xf numFmtId="0" fontId="20" fillId="11" borderId="15" xfId="0" applyFont="1" applyFill="1" applyBorder="1" applyAlignment="1" applyProtection="1">
      <alignment vertical="center"/>
      <protection hidden="1"/>
    </xf>
    <xf numFmtId="0" fontId="20" fillId="11" borderId="15" xfId="0" applyFont="1" applyFill="1" applyBorder="1" applyAlignment="1" applyProtection="1">
      <alignment horizontal="right" vertical="center"/>
      <protection hidden="1"/>
    </xf>
    <xf numFmtId="0" fontId="20" fillId="11" borderId="15" xfId="0" applyFont="1" applyFill="1" applyBorder="1" applyAlignment="1" applyProtection="1">
      <alignment horizontal="center" vertical="center"/>
      <protection hidden="1"/>
    </xf>
    <xf numFmtId="177" fontId="1" fillId="11" borderId="15" xfId="0" applyNumberFormat="1" applyFont="1" applyFill="1" applyBorder="1" applyAlignment="1" applyProtection="1">
      <alignment horizontal="center" vertical="center"/>
      <protection locked="0"/>
    </xf>
    <xf numFmtId="0" fontId="20" fillId="8" borderId="18" xfId="0" applyFont="1" applyFill="1" applyBorder="1" applyAlignment="1" applyProtection="1">
      <alignment vertical="center"/>
      <protection hidden="1"/>
    </xf>
    <xf numFmtId="0" fontId="20" fillId="8" borderId="18" xfId="0" applyFont="1" applyFill="1" applyBorder="1" applyAlignment="1" applyProtection="1">
      <alignment horizontal="center" vertical="center"/>
      <protection hidden="1"/>
    </xf>
    <xf numFmtId="0" fontId="20" fillId="8" borderId="18" xfId="0" applyFont="1" applyFill="1" applyBorder="1" applyAlignment="1" applyProtection="1">
      <alignment horizontal="right" vertical="center"/>
      <protection hidden="1"/>
    </xf>
    <xf numFmtId="0" fontId="1" fillId="8" borderId="18" xfId="0" applyFont="1" applyFill="1" applyBorder="1" applyAlignment="1" applyProtection="1">
      <alignment horizontal="center" vertical="center"/>
      <protection locked="0"/>
    </xf>
    <xf numFmtId="0" fontId="1" fillId="8" borderId="15" xfId="0" applyFont="1" applyFill="1" applyBorder="1" applyAlignment="1" applyProtection="1">
      <alignment horizontal="left" vertical="center"/>
      <protection locked="0"/>
    </xf>
    <xf numFmtId="0" fontId="1" fillId="8" borderId="15" xfId="0" applyFont="1" applyFill="1" applyBorder="1" applyAlignment="1" applyProtection="1">
      <alignment horizontal="center" vertical="center"/>
      <protection locked="0"/>
    </xf>
    <xf numFmtId="15" fontId="1" fillId="8" borderId="15" xfId="0" applyNumberFormat="1" applyFont="1" applyFill="1" applyBorder="1" applyAlignment="1" applyProtection="1">
      <alignment horizontal="center" vertical="center"/>
      <protection locked="0"/>
    </xf>
    <xf numFmtId="1" fontId="1" fillId="8" borderId="28" xfId="0" applyNumberFormat="1" applyFont="1" applyFill="1" applyBorder="1" applyAlignment="1" applyProtection="1">
      <alignment horizontal="center" vertical="center"/>
      <protection hidden="1"/>
    </xf>
    <xf numFmtId="0" fontId="1" fillId="8" borderId="28" xfId="0" applyFont="1" applyFill="1" applyBorder="1" applyAlignment="1" applyProtection="1">
      <alignment horizontal="right" vertical="center"/>
      <protection hidden="1"/>
    </xf>
    <xf numFmtId="0" fontId="20" fillId="8" borderId="15" xfId="0" applyFont="1" applyFill="1" applyBorder="1" applyAlignment="1" applyProtection="1">
      <alignment horizontal="left" vertical="center"/>
      <protection hidden="1"/>
    </xf>
    <xf numFmtId="0" fontId="97" fillId="39" borderId="23" xfId="0" applyFont="1" applyFill="1" applyBorder="1" applyAlignment="1" applyProtection="1">
      <alignment horizontal="center" vertical="center"/>
      <protection locked="0"/>
    </xf>
    <xf numFmtId="0" fontId="97" fillId="39" borderId="24" xfId="0" applyFont="1" applyFill="1" applyBorder="1" applyAlignment="1" applyProtection="1">
      <alignment horizontal="center" vertical="center"/>
      <protection locked="0"/>
    </xf>
    <xf numFmtId="0" fontId="97" fillId="39" borderId="25" xfId="0" applyFont="1" applyFill="1" applyBorder="1" applyAlignment="1" applyProtection="1">
      <alignment horizontal="center" vertical="center"/>
      <protection locked="0"/>
    </xf>
    <xf numFmtId="0" fontId="97" fillId="39" borderId="74" xfId="0" applyFont="1" applyFill="1" applyBorder="1" applyAlignment="1" applyProtection="1">
      <alignment horizontal="center" vertical="center"/>
      <protection locked="0"/>
    </xf>
    <xf numFmtId="0" fontId="97" fillId="39" borderId="26" xfId="0" applyFont="1" applyFill="1" applyBorder="1" applyAlignment="1" applyProtection="1">
      <alignment horizontal="center" vertical="center"/>
      <protection locked="0"/>
    </xf>
    <xf numFmtId="0" fontId="20" fillId="12" borderId="15" xfId="0" applyFont="1" applyFill="1" applyBorder="1" applyAlignment="1" applyProtection="1">
      <alignment vertical="center"/>
      <protection hidden="1"/>
    </xf>
    <xf numFmtId="0" fontId="20" fillId="12" borderId="15" xfId="0" applyFont="1" applyFill="1" applyBorder="1" applyAlignment="1" applyProtection="1">
      <alignment horizontal="right" vertical="center"/>
      <protection hidden="1"/>
    </xf>
    <xf numFmtId="0" fontId="20" fillId="12" borderId="15" xfId="0" applyFont="1" applyFill="1" applyBorder="1" applyAlignment="1" applyProtection="1">
      <alignment horizontal="center" vertical="center"/>
      <protection hidden="1"/>
    </xf>
    <xf numFmtId="10" fontId="91" fillId="0" borderId="6" xfId="0" applyNumberFormat="1" applyFont="1" applyBorder="1" applyAlignment="1">
      <alignment horizontal="center" vertical="center"/>
    </xf>
    <xf numFmtId="173" fontId="98" fillId="36" borderId="0" xfId="9" applyNumberFormat="1" applyFont="1" applyFill="1" applyAlignment="1">
      <alignment horizontal="center" vertical="center"/>
    </xf>
    <xf numFmtId="173" fontId="91" fillId="43" borderId="56" xfId="0" applyNumberFormat="1" applyFont="1" applyFill="1" applyBorder="1" applyAlignment="1">
      <alignment horizontal="center" vertical="center"/>
    </xf>
    <xf numFmtId="0" fontId="9" fillId="45" borderId="21" xfId="0" applyFont="1" applyFill="1" applyBorder="1" applyAlignment="1">
      <alignment horizontal="center" vertical="center"/>
    </xf>
    <xf numFmtId="0" fontId="0" fillId="0" borderId="106" xfId="0" applyBorder="1"/>
    <xf numFmtId="0" fontId="0" fillId="0" borderId="107" xfId="0" applyBorder="1"/>
    <xf numFmtId="0" fontId="109" fillId="0" borderId="0" xfId="0" applyFont="1"/>
    <xf numFmtId="0" fontId="109" fillId="0" borderId="0" xfId="0" applyFont="1" applyAlignment="1">
      <alignment horizontal="left"/>
    </xf>
    <xf numFmtId="0" fontId="109" fillId="0" borderId="0" xfId="0" pivotButton="1" applyFont="1" applyAlignment="1">
      <alignment vertical="center"/>
    </xf>
    <xf numFmtId="0" fontId="109" fillId="0" borderId="0" xfId="0" applyFont="1" applyAlignment="1">
      <alignment horizontal="left" vertical="center"/>
    </xf>
    <xf numFmtId="0" fontId="109" fillId="0" borderId="0" xfId="0" applyFont="1" applyAlignment="1">
      <alignment horizontal="center" vertical="center"/>
    </xf>
    <xf numFmtId="0" fontId="112" fillId="7" borderId="0" xfId="0" applyFont="1" applyFill="1" applyAlignment="1">
      <alignment vertical="center"/>
    </xf>
    <xf numFmtId="0" fontId="109" fillId="4" borderId="22" xfId="0" applyFont="1" applyFill="1" applyBorder="1" applyAlignment="1">
      <alignment vertical="center"/>
    </xf>
    <xf numFmtId="0" fontId="109" fillId="0" borderId="0" xfId="0" applyFont="1" applyAlignment="1">
      <alignment vertical="center"/>
    </xf>
    <xf numFmtId="10" fontId="109" fillId="0" borderId="0" xfId="0" applyNumberFormat="1" applyFont="1" applyAlignment="1">
      <alignment horizontal="center" vertical="center"/>
    </xf>
    <xf numFmtId="0" fontId="109" fillId="4" borderId="19" xfId="0" applyFont="1" applyFill="1" applyBorder="1"/>
    <xf numFmtId="0" fontId="109" fillId="4" borderId="20" xfId="0" applyFont="1" applyFill="1" applyBorder="1"/>
    <xf numFmtId="0" fontId="114" fillId="0" borderId="37" xfId="0" applyFont="1" applyBorder="1" applyAlignment="1">
      <alignment vertical="center"/>
    </xf>
    <xf numFmtId="0" fontId="116" fillId="0" borderId="38" xfId="0" applyFont="1" applyBorder="1" applyAlignment="1">
      <alignment horizontal="left"/>
    </xf>
    <xf numFmtId="0" fontId="110" fillId="3" borderId="0" xfId="0" applyFont="1" applyFill="1" applyAlignment="1">
      <alignment horizontal="center" vertical="center"/>
    </xf>
    <xf numFmtId="0" fontId="112" fillId="3" borderId="0" xfId="0" applyFont="1" applyFill="1"/>
    <xf numFmtId="0" fontId="109" fillId="3" borderId="0" xfId="0" applyFont="1" applyFill="1"/>
    <xf numFmtId="0" fontId="110" fillId="3" borderId="0" xfId="0" applyFont="1" applyFill="1"/>
    <xf numFmtId="0" fontId="110" fillId="3" borderId="110" xfId="0" applyFont="1" applyFill="1" applyBorder="1" applyAlignment="1">
      <alignment horizontal="center" vertical="center"/>
    </xf>
    <xf numFmtId="0" fontId="114" fillId="0" borderId="37" xfId="0" applyFont="1" applyBorder="1" applyAlignment="1">
      <alignment horizontal="center" vertical="center"/>
    </xf>
    <xf numFmtId="0" fontId="109" fillId="0" borderId="0" xfId="0" applyFont="1" applyAlignment="1">
      <alignment horizontal="center"/>
    </xf>
    <xf numFmtId="0" fontId="112" fillId="3" borderId="0" xfId="0" applyFont="1" applyFill="1" applyAlignment="1">
      <alignment horizontal="center"/>
    </xf>
    <xf numFmtId="0" fontId="112" fillId="38" borderId="109" xfId="0" applyFont="1" applyFill="1" applyBorder="1" applyAlignment="1">
      <alignment horizontal="center"/>
    </xf>
    <xf numFmtId="0" fontId="109" fillId="3" borderId="0" xfId="0" applyFont="1" applyFill="1" applyAlignment="1">
      <alignment horizontal="center"/>
    </xf>
    <xf numFmtId="0" fontId="115" fillId="0" borderId="0" xfId="0" applyFont="1" applyAlignment="1">
      <alignment horizontal="center"/>
    </xf>
    <xf numFmtId="0" fontId="118" fillId="11" borderId="127" xfId="0" applyFont="1" applyFill="1" applyBorder="1"/>
    <xf numFmtId="0" fontId="118" fillId="11" borderId="129" xfId="0" applyFont="1" applyFill="1" applyBorder="1"/>
    <xf numFmtId="0" fontId="72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91" fillId="0" borderId="130" xfId="0" applyFont="1" applyBorder="1" applyAlignment="1">
      <alignment horizontal="center" vertical="center" wrapText="1"/>
    </xf>
    <xf numFmtId="2" fontId="91" fillId="43" borderId="130" xfId="0" applyNumberFormat="1" applyFont="1" applyFill="1" applyBorder="1" applyAlignment="1">
      <alignment horizontal="center" vertical="center"/>
    </xf>
    <xf numFmtId="2" fontId="91" fillId="0" borderId="130" xfId="0" applyNumberFormat="1" applyFont="1" applyBorder="1" applyAlignment="1">
      <alignment horizontal="center" vertical="center"/>
    </xf>
    <xf numFmtId="9" fontId="91" fillId="0" borderId="130" xfId="9" applyFont="1" applyBorder="1" applyAlignment="1">
      <alignment horizontal="center" vertical="center"/>
    </xf>
    <xf numFmtId="2" fontId="91" fillId="43" borderId="131" xfId="0" applyNumberFormat="1" applyFont="1" applyFill="1" applyBorder="1" applyAlignment="1">
      <alignment horizontal="center" vertical="center"/>
    </xf>
    <xf numFmtId="0" fontId="91" fillId="0" borderId="131" xfId="0" applyFont="1" applyBorder="1" applyAlignment="1">
      <alignment horizontal="center" vertical="center" wrapText="1"/>
    </xf>
    <xf numFmtId="2" fontId="91" fillId="0" borderId="131" xfId="0" applyNumberFormat="1" applyFont="1" applyBorder="1" applyAlignment="1">
      <alignment horizontal="center" vertical="center"/>
    </xf>
    <xf numFmtId="9" fontId="91" fillId="0" borderId="131" xfId="9" applyFont="1" applyBorder="1" applyAlignment="1">
      <alignment horizontal="center" vertical="center"/>
    </xf>
    <xf numFmtId="172" fontId="91" fillId="43" borderId="131" xfId="0" applyNumberFormat="1" applyFont="1" applyFill="1" applyBorder="1" applyAlignment="1">
      <alignment horizontal="center" vertical="center"/>
    </xf>
    <xf numFmtId="9" fontId="91" fillId="43" borderId="131" xfId="9" applyFont="1" applyFill="1" applyBorder="1" applyAlignment="1">
      <alignment horizontal="center" vertical="center"/>
    </xf>
    <xf numFmtId="9" fontId="91" fillId="0" borderId="131" xfId="9" applyFont="1" applyBorder="1" applyAlignment="1">
      <alignment horizontal="center" vertical="center" wrapText="1"/>
    </xf>
    <xf numFmtId="9" fontId="91" fillId="43" borderId="131" xfId="9" applyFont="1" applyFill="1" applyBorder="1" applyAlignment="1">
      <alignment horizontal="center" vertical="center" wrapText="1"/>
    </xf>
    <xf numFmtId="1" fontId="91" fillId="43" borderId="132" xfId="0" applyNumberFormat="1" applyFont="1" applyFill="1" applyBorder="1" applyAlignment="1">
      <alignment horizontal="center" vertical="center" wrapText="1"/>
    </xf>
    <xf numFmtId="2" fontId="91" fillId="0" borderId="132" xfId="0" applyNumberFormat="1" applyFont="1" applyBorder="1" applyAlignment="1">
      <alignment horizontal="center" vertical="center" wrapText="1"/>
    </xf>
    <xf numFmtId="172" fontId="91" fillId="0" borderId="132" xfId="0" applyNumberFormat="1" applyFont="1" applyBorder="1" applyAlignment="1">
      <alignment horizontal="center" vertical="center" wrapText="1"/>
    </xf>
    <xf numFmtId="172" fontId="91" fillId="43" borderId="132" xfId="0" applyNumberFormat="1" applyFont="1" applyFill="1" applyBorder="1" applyAlignment="1">
      <alignment horizontal="center" vertical="center" wrapText="1"/>
    </xf>
    <xf numFmtId="9" fontId="91" fillId="0" borderId="132" xfId="9" applyFont="1" applyBorder="1" applyAlignment="1">
      <alignment horizontal="center" vertical="center" wrapText="1"/>
    </xf>
    <xf numFmtId="0" fontId="91" fillId="43" borderId="131" xfId="0" applyFont="1" applyFill="1" applyBorder="1" applyAlignment="1">
      <alignment horizontal="center" vertical="center"/>
    </xf>
    <xf numFmtId="0" fontId="91" fillId="0" borderId="131" xfId="0" applyFont="1" applyBorder="1" applyAlignment="1">
      <alignment horizontal="left" vertical="center" wrapText="1"/>
    </xf>
    <xf numFmtId="0" fontId="91" fillId="0" borderId="131" xfId="0" applyFont="1" applyBorder="1" applyAlignment="1">
      <alignment vertical="center" wrapText="1"/>
    </xf>
    <xf numFmtId="9" fontId="91" fillId="0" borderId="131" xfId="0" applyNumberFormat="1" applyFont="1" applyBorder="1" applyAlignment="1">
      <alignment horizontal="center" vertical="center"/>
    </xf>
    <xf numFmtId="9" fontId="91" fillId="43" borderId="131" xfId="0" applyNumberFormat="1" applyFont="1" applyFill="1" applyBorder="1" applyAlignment="1">
      <alignment horizontal="center" vertical="center"/>
    </xf>
    <xf numFmtId="0" fontId="91" fillId="0" borderId="132" xfId="0" applyFont="1" applyBorder="1" applyAlignment="1">
      <alignment horizontal="center" vertical="center" wrapText="1"/>
    </xf>
    <xf numFmtId="173" fontId="91" fillId="0" borderId="132" xfId="0" applyNumberFormat="1" applyFont="1" applyBorder="1" applyAlignment="1">
      <alignment horizontal="center" vertical="center"/>
    </xf>
    <xf numFmtId="173" fontId="91" fillId="43" borderId="132" xfId="0" applyNumberFormat="1" applyFont="1" applyFill="1" applyBorder="1" applyAlignment="1">
      <alignment horizontal="center" vertical="center"/>
    </xf>
    <xf numFmtId="9" fontId="91" fillId="0" borderId="132" xfId="0" applyNumberFormat="1" applyFont="1" applyBorder="1" applyAlignment="1">
      <alignment horizontal="center" vertical="center"/>
    </xf>
    <xf numFmtId="9" fontId="91" fillId="43" borderId="132" xfId="9" applyFont="1" applyFill="1" applyBorder="1" applyAlignment="1">
      <alignment horizontal="center" vertical="center"/>
    </xf>
    <xf numFmtId="0" fontId="91" fillId="0" borderId="132" xfId="0" applyFont="1" applyBorder="1" applyAlignment="1">
      <alignment horizontal="left" vertical="center" wrapText="1"/>
    </xf>
    <xf numFmtId="9" fontId="91" fillId="0" borderId="132" xfId="9" applyFont="1" applyBorder="1" applyAlignment="1">
      <alignment horizontal="center" vertical="center"/>
    </xf>
    <xf numFmtId="9" fontId="78" fillId="0" borderId="133" xfId="199" applyNumberFormat="1" applyFont="1" applyBorder="1" applyAlignment="1">
      <alignment horizontal="center" vertical="center" wrapText="1"/>
    </xf>
    <xf numFmtId="0" fontId="76" fillId="0" borderId="133" xfId="199" applyFont="1" applyBorder="1" applyAlignment="1">
      <alignment horizontal="center" vertical="center" wrapText="1"/>
    </xf>
    <xf numFmtId="9" fontId="78" fillId="0" borderId="133" xfId="4" applyNumberFormat="1" applyFont="1" applyBorder="1" applyAlignment="1">
      <alignment horizontal="center" vertical="center" wrapText="1"/>
    </xf>
    <xf numFmtId="0" fontId="78" fillId="4" borderId="133" xfId="199" applyFont="1" applyFill="1" applyBorder="1" applyAlignment="1">
      <alignment horizontal="center" vertical="center" wrapText="1"/>
    </xf>
    <xf numFmtId="9" fontId="78" fillId="36" borderId="133" xfId="4" applyNumberFormat="1" applyFont="1" applyFill="1" applyBorder="1" applyAlignment="1">
      <alignment horizontal="center" vertical="center" wrapText="1"/>
    </xf>
    <xf numFmtId="9" fontId="78" fillId="4" borderId="133" xfId="4" applyNumberFormat="1" applyFont="1" applyFill="1" applyBorder="1" applyAlignment="1">
      <alignment horizontal="center" vertical="center" wrapText="1"/>
    </xf>
    <xf numFmtId="9" fontId="78" fillId="4" borderId="133" xfId="199" applyNumberFormat="1" applyFont="1" applyFill="1" applyBorder="1" applyAlignment="1">
      <alignment horizontal="center" vertical="center" wrapText="1"/>
    </xf>
    <xf numFmtId="0" fontId="78" fillId="0" borderId="133" xfId="199" applyFont="1" applyBorder="1" applyAlignment="1">
      <alignment horizontal="center" vertical="center" wrapText="1"/>
    </xf>
    <xf numFmtId="9" fontId="72" fillId="0" borderId="133" xfId="199" applyNumberFormat="1" applyFont="1" applyBorder="1" applyAlignment="1">
      <alignment horizontal="center" vertical="center" wrapText="1"/>
    </xf>
    <xf numFmtId="0" fontId="38" fillId="0" borderId="133" xfId="199" applyFont="1" applyBorder="1" applyAlignment="1">
      <alignment horizontal="center" vertical="center" wrapText="1"/>
    </xf>
    <xf numFmtId="0" fontId="72" fillId="0" borderId="133" xfId="199" applyFont="1" applyBorder="1" applyAlignment="1">
      <alignment horizontal="center" vertical="center" wrapText="1"/>
    </xf>
    <xf numFmtId="0" fontId="72" fillId="4" borderId="133" xfId="199" applyFont="1" applyFill="1" applyBorder="1" applyAlignment="1">
      <alignment horizontal="center" vertical="center" wrapText="1"/>
    </xf>
    <xf numFmtId="0" fontId="38" fillId="5" borderId="133" xfId="199" applyFont="1" applyFill="1" applyBorder="1" applyAlignment="1">
      <alignment horizontal="center" vertical="center" wrapText="1"/>
    </xf>
    <xf numFmtId="0" fontId="100" fillId="0" borderId="133" xfId="0" applyFont="1" applyBorder="1" applyAlignment="1">
      <alignment horizontal="center" vertical="center" wrapText="1"/>
    </xf>
    <xf numFmtId="0" fontId="38" fillId="40" borderId="133" xfId="199" applyFont="1" applyFill="1" applyBorder="1" applyAlignment="1">
      <alignment horizontal="center" vertical="center" wrapText="1"/>
    </xf>
    <xf numFmtId="0" fontId="0" fillId="0" borderId="133" xfId="0" applyBorder="1" applyAlignment="1">
      <alignment horizontal="center" vertical="center" wrapText="1"/>
    </xf>
    <xf numFmtId="0" fontId="31" fillId="0" borderId="131" xfId="0" applyFont="1" applyBorder="1" applyAlignment="1">
      <alignment horizontal="center" vertical="center" wrapText="1"/>
    </xf>
    <xf numFmtId="0" fontId="31" fillId="0" borderId="133" xfId="0" applyFont="1" applyBorder="1" applyAlignment="1">
      <alignment horizontal="center" vertical="center" wrapText="1"/>
    </xf>
    <xf numFmtId="0" fontId="0" fillId="0" borderId="133" xfId="0" applyBorder="1" applyAlignment="1">
      <alignment vertical="center" wrapText="1"/>
    </xf>
    <xf numFmtId="9" fontId="73" fillId="4" borderId="133" xfId="4" applyNumberFormat="1" applyFont="1" applyFill="1" applyBorder="1" applyAlignment="1">
      <alignment horizontal="center" vertical="center" wrapText="1"/>
    </xf>
    <xf numFmtId="9" fontId="73" fillId="0" borderId="133" xfId="4" applyNumberFormat="1" applyFont="1" applyBorder="1" applyAlignment="1">
      <alignment horizontal="center" vertical="center" wrapText="1"/>
    </xf>
    <xf numFmtId="0" fontId="72" fillId="0" borderId="133" xfId="0" applyFont="1" applyBorder="1" applyAlignment="1">
      <alignment vertical="center" wrapText="1"/>
    </xf>
    <xf numFmtId="9" fontId="75" fillId="0" borderId="133" xfId="199" applyNumberFormat="1" applyFont="1" applyBorder="1" applyAlignment="1">
      <alignment horizontal="center" vertical="center" wrapText="1"/>
    </xf>
    <xf numFmtId="0" fontId="75" fillId="0" borderId="133" xfId="0" applyFont="1" applyBorder="1" applyAlignment="1">
      <alignment vertical="center" wrapText="1"/>
    </xf>
    <xf numFmtId="0" fontId="75" fillId="0" borderId="133" xfId="199" applyFont="1" applyBorder="1" applyAlignment="1">
      <alignment horizontal="center" vertical="center" wrapText="1"/>
    </xf>
    <xf numFmtId="0" fontId="72" fillId="0" borderId="133" xfId="0" applyFont="1" applyBorder="1" applyAlignment="1">
      <alignment horizontal="center" vertical="center" wrapText="1"/>
    </xf>
    <xf numFmtId="9" fontId="72" fillId="0" borderId="133" xfId="4" applyNumberFormat="1" applyFont="1" applyBorder="1" applyAlignment="1">
      <alignment horizontal="center" vertical="center" wrapText="1"/>
    </xf>
    <xf numFmtId="0" fontId="74" fillId="0" borderId="133" xfId="0" applyFont="1" applyBorder="1" applyAlignment="1">
      <alignment horizontal="center" vertical="center" wrapText="1"/>
    </xf>
    <xf numFmtId="0" fontId="70" fillId="0" borderId="133" xfId="0" applyFont="1" applyBorder="1" applyAlignment="1">
      <alignment horizontal="center" vertical="center" wrapText="1"/>
    </xf>
    <xf numFmtId="0" fontId="6" fillId="0" borderId="133" xfId="0" applyFont="1" applyBorder="1" applyAlignment="1">
      <alignment horizontal="center" vertical="center" wrapText="1"/>
    </xf>
    <xf numFmtId="0" fontId="77" fillId="0" borderId="133" xfId="0" applyFont="1" applyBorder="1" applyAlignment="1">
      <alignment horizontal="center" vertical="center" wrapText="1"/>
    </xf>
    <xf numFmtId="0" fontId="63" fillId="41" borderId="133" xfId="5" applyFont="1" applyFill="1" applyBorder="1" applyAlignment="1" applyProtection="1">
      <alignment horizontal="center" vertical="center" wrapText="1"/>
      <protection locked="0"/>
    </xf>
    <xf numFmtId="1" fontId="99" fillId="36" borderId="135" xfId="5" applyNumberFormat="1" applyFont="1" applyFill="1" applyBorder="1" applyAlignment="1">
      <alignment horizontal="center" vertical="center" wrapText="1"/>
    </xf>
    <xf numFmtId="1" fontId="37" fillId="42" borderId="135" xfId="5" applyNumberFormat="1" applyFont="1" applyFill="1" applyBorder="1" applyAlignment="1" applyProtection="1">
      <alignment horizontal="center" vertical="center" wrapText="1"/>
      <protection locked="0"/>
    </xf>
    <xf numFmtId="1" fontId="37" fillId="36" borderId="135" xfId="5" applyNumberFormat="1" applyFont="1" applyFill="1" applyBorder="1" applyAlignment="1">
      <alignment horizontal="center" vertical="center" wrapText="1"/>
    </xf>
    <xf numFmtId="9" fontId="99" fillId="36" borderId="135" xfId="5" applyNumberFormat="1" applyFont="1" applyFill="1" applyBorder="1" applyAlignment="1">
      <alignment horizontal="center" vertical="center" wrapText="1"/>
    </xf>
    <xf numFmtId="173" fontId="99" fillId="36" borderId="135" xfId="5" applyNumberFormat="1" applyFont="1" applyFill="1" applyBorder="1" applyAlignment="1">
      <alignment horizontal="center" vertical="center" wrapText="1"/>
    </xf>
    <xf numFmtId="173" fontId="37" fillId="42" borderId="135" xfId="9" applyNumberFormat="1" applyFont="1" applyFill="1" applyBorder="1" applyAlignment="1" applyProtection="1">
      <alignment horizontal="center" vertical="center" wrapText="1"/>
      <protection locked="0"/>
    </xf>
    <xf numFmtId="9" fontId="37" fillId="36" borderId="135" xfId="9" applyFont="1" applyFill="1" applyBorder="1" applyAlignment="1">
      <alignment horizontal="center" vertical="center" wrapText="1"/>
    </xf>
    <xf numFmtId="173" fontId="37" fillId="42" borderId="135" xfId="5" applyNumberFormat="1" applyFont="1" applyFill="1" applyBorder="1" applyAlignment="1" applyProtection="1">
      <alignment horizontal="center" vertical="center" wrapText="1"/>
      <protection locked="0"/>
    </xf>
    <xf numFmtId="0" fontId="39" fillId="4" borderId="148" xfId="0" applyFont="1" applyFill="1" applyBorder="1" applyAlignment="1">
      <alignment vertical="center" wrapText="1"/>
    </xf>
    <xf numFmtId="1" fontId="31" fillId="11" borderId="149" xfId="10" applyNumberFormat="1" applyFont="1" applyFill="1" applyBorder="1" applyAlignment="1">
      <alignment horizontal="center" vertical="center"/>
    </xf>
    <xf numFmtId="0" fontId="39" fillId="4" borderId="138" xfId="0" applyFont="1" applyFill="1" applyBorder="1" applyAlignment="1">
      <alignment vertical="center" wrapText="1"/>
    </xf>
    <xf numFmtId="1" fontId="38" fillId="11" borderId="146" xfId="0" applyNumberFormat="1" applyFont="1" applyFill="1" applyBorder="1" applyAlignment="1">
      <alignment horizontal="center" vertical="center"/>
    </xf>
    <xf numFmtId="0" fontId="39" fillId="4" borderId="150" xfId="0" applyFont="1" applyFill="1" applyBorder="1" applyAlignment="1">
      <alignment vertical="center" wrapText="1"/>
    </xf>
    <xf numFmtId="1" fontId="38" fillId="11" borderId="149" xfId="0" applyNumberFormat="1" applyFont="1" applyFill="1" applyBorder="1" applyAlignment="1">
      <alignment horizontal="center" vertical="center"/>
    </xf>
    <xf numFmtId="0" fontId="39" fillId="4" borderId="145" xfId="0" applyFont="1" applyFill="1" applyBorder="1" applyAlignment="1">
      <alignment vertical="center" wrapText="1"/>
    </xf>
    <xf numFmtId="0" fontId="39" fillId="4" borderId="147" xfId="0" applyFont="1" applyFill="1" applyBorder="1" applyAlignment="1">
      <alignment vertical="center" wrapText="1"/>
    </xf>
    <xf numFmtId="0" fontId="38" fillId="11" borderId="146" xfId="0" applyFont="1" applyFill="1" applyBorder="1" applyAlignment="1">
      <alignment horizontal="center" vertical="center" wrapText="1"/>
    </xf>
    <xf numFmtId="0" fontId="39" fillId="39" borderId="135" xfId="0" applyFont="1" applyFill="1" applyBorder="1" applyAlignment="1">
      <alignment vertical="center" wrapText="1"/>
    </xf>
    <xf numFmtId="1" fontId="38" fillId="11" borderId="151" xfId="0" applyNumberFormat="1" applyFont="1" applyFill="1" applyBorder="1" applyAlignment="1">
      <alignment horizontal="center" vertical="center"/>
    </xf>
    <xf numFmtId="0" fontId="39" fillId="39" borderId="147" xfId="0" applyFont="1" applyFill="1" applyBorder="1" applyAlignment="1">
      <alignment vertical="center" wrapText="1"/>
    </xf>
    <xf numFmtId="0" fontId="39" fillId="39" borderId="133" xfId="0" applyFont="1" applyFill="1" applyBorder="1" applyAlignment="1">
      <alignment vertical="center" wrapText="1"/>
    </xf>
    <xf numFmtId="1" fontId="39" fillId="0" borderId="133" xfId="0" applyNumberFormat="1" applyFont="1" applyBorder="1" applyAlignment="1">
      <alignment horizontal="center" vertical="center"/>
    </xf>
    <xf numFmtId="0" fontId="39" fillId="39" borderId="148" xfId="0" applyFont="1" applyFill="1" applyBorder="1" applyAlignment="1">
      <alignment vertical="center" wrapText="1"/>
    </xf>
    <xf numFmtId="172" fontId="37" fillId="0" borderId="148" xfId="0" applyNumberFormat="1" applyFont="1" applyBorder="1" applyAlignment="1">
      <alignment horizontal="center" vertical="center" wrapText="1"/>
    </xf>
    <xf numFmtId="172" fontId="37" fillId="0" borderId="148" xfId="0" applyNumberFormat="1" applyFont="1" applyBorder="1" applyAlignment="1">
      <alignment horizontal="center" vertical="center"/>
    </xf>
    <xf numFmtId="0" fontId="39" fillId="0" borderId="138" xfId="0" applyFont="1" applyBorder="1" applyAlignment="1">
      <alignment horizontal="left" vertical="center" wrapText="1"/>
    </xf>
    <xf numFmtId="0" fontId="39" fillId="0" borderId="133" xfId="0" applyFont="1" applyBorder="1" applyAlignment="1">
      <alignment horizontal="left" vertical="center" wrapText="1"/>
    </xf>
    <xf numFmtId="0" fontId="39" fillId="0" borderId="145" xfId="0" applyFont="1" applyBorder="1" applyAlignment="1">
      <alignment horizontal="left" vertical="center" wrapText="1"/>
    </xf>
    <xf numFmtId="0" fontId="39" fillId="0" borderId="153" xfId="0" applyFont="1" applyBorder="1" applyAlignment="1">
      <alignment horizontal="left" vertical="center" wrapText="1"/>
    </xf>
    <xf numFmtId="0" fontId="39" fillId="0" borderId="135" xfId="0" applyFont="1" applyBorder="1" applyAlignment="1">
      <alignment horizontal="left" vertical="center" wrapText="1"/>
    </xf>
    <xf numFmtId="178" fontId="37" fillId="0" borderId="148" xfId="0" applyNumberFormat="1" applyFont="1" applyBorder="1" applyAlignment="1">
      <alignment horizontal="center" vertical="center" wrapText="1"/>
    </xf>
    <xf numFmtId="0" fontId="104" fillId="12" borderId="133" xfId="0" applyFont="1" applyFill="1" applyBorder="1" applyAlignment="1">
      <alignment vertical="center"/>
    </xf>
    <xf numFmtId="1" fontId="10" fillId="11" borderId="133" xfId="0" applyNumberFormat="1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left" vertical="center"/>
      <protection locked="0"/>
    </xf>
    <xf numFmtId="14" fontId="1" fillId="0" borderId="0" xfId="0" applyNumberFormat="1" applyFont="1" applyAlignment="1" applyProtection="1">
      <alignment vertical="center"/>
      <protection locked="0"/>
    </xf>
    <xf numFmtId="0" fontId="42" fillId="13" borderId="133" xfId="0" applyFont="1" applyFill="1" applyBorder="1" applyAlignment="1">
      <alignment vertical="center" wrapText="1"/>
    </xf>
    <xf numFmtId="1" fontId="36" fillId="12" borderId="133" xfId="0" applyNumberFormat="1" applyFont="1" applyFill="1" applyBorder="1" applyAlignment="1">
      <alignment horizontal="center" vertical="center"/>
    </xf>
    <xf numFmtId="1" fontId="31" fillId="11" borderId="133" xfId="0" applyNumberFormat="1" applyFont="1" applyFill="1" applyBorder="1" applyAlignment="1">
      <alignment horizontal="center" vertical="center"/>
    </xf>
    <xf numFmtId="0" fontId="31" fillId="13" borderId="133" xfId="0" applyFont="1" applyFill="1" applyBorder="1" applyAlignment="1">
      <alignment vertical="center" wrapText="1"/>
    </xf>
    <xf numFmtId="1" fontId="31" fillId="0" borderId="133" xfId="0" applyNumberFormat="1" applyFont="1" applyBorder="1" applyAlignment="1">
      <alignment horizontal="center" vertical="center"/>
    </xf>
    <xf numFmtId="0" fontId="42" fillId="4" borderId="133" xfId="0" applyFont="1" applyFill="1" applyBorder="1" applyAlignment="1">
      <alignment vertical="center" wrapText="1"/>
    </xf>
    <xf numFmtId="1" fontId="39" fillId="11" borderId="133" xfId="0" applyNumberFormat="1" applyFont="1" applyFill="1" applyBorder="1" applyAlignment="1">
      <alignment horizontal="center" vertical="center"/>
    </xf>
    <xf numFmtId="0" fontId="43" fillId="10" borderId="133" xfId="0" applyFont="1" applyFill="1" applyBorder="1" applyAlignment="1">
      <alignment vertical="center"/>
    </xf>
    <xf numFmtId="0" fontId="43" fillId="10" borderId="133" xfId="0" applyFont="1" applyFill="1" applyBorder="1" applyAlignment="1">
      <alignment horizontal="center" vertical="center"/>
    </xf>
    <xf numFmtId="0" fontId="31" fillId="0" borderId="133" xfId="0" applyFont="1" applyBorder="1" applyAlignment="1">
      <alignment horizontal="left" vertical="center" wrapText="1"/>
    </xf>
    <xf numFmtId="172" fontId="31" fillId="0" borderId="133" xfId="0" applyNumberFormat="1" applyFont="1" applyBorder="1" applyAlignment="1">
      <alignment horizontal="center" vertical="center"/>
    </xf>
    <xf numFmtId="172" fontId="31" fillId="11" borderId="133" xfId="0" applyNumberFormat="1" applyFont="1" applyFill="1" applyBorder="1" applyAlignment="1">
      <alignment horizontal="center" vertical="center"/>
    </xf>
    <xf numFmtId="172" fontId="31" fillId="12" borderId="133" xfId="0" applyNumberFormat="1" applyFont="1" applyFill="1" applyBorder="1" applyAlignment="1">
      <alignment horizontal="center" vertical="center"/>
    </xf>
    <xf numFmtId="0" fontId="31" fillId="0" borderId="133" xfId="0" applyFont="1" applyBorder="1" applyAlignment="1">
      <alignment horizontal="center" vertical="center"/>
    </xf>
    <xf numFmtId="9" fontId="31" fillId="0" borderId="133" xfId="9" applyFont="1" applyFill="1" applyBorder="1" applyAlignment="1">
      <alignment horizontal="center" vertical="center"/>
    </xf>
    <xf numFmtId="9" fontId="39" fillId="11" borderId="133" xfId="9" applyFont="1" applyFill="1" applyBorder="1" applyAlignment="1">
      <alignment horizontal="center" vertical="center"/>
    </xf>
    <xf numFmtId="9" fontId="39" fillId="12" borderId="133" xfId="9" applyFont="1" applyFill="1" applyBorder="1" applyAlignment="1">
      <alignment horizontal="center" vertical="center"/>
    </xf>
    <xf numFmtId="9" fontId="31" fillId="11" borderId="133" xfId="9" applyFont="1" applyFill="1" applyBorder="1" applyAlignment="1">
      <alignment horizontal="center" vertical="center"/>
    </xf>
    <xf numFmtId="9" fontId="31" fillId="12" borderId="133" xfId="9" applyFont="1" applyFill="1" applyBorder="1" applyAlignment="1">
      <alignment horizontal="center" vertical="center"/>
    </xf>
    <xf numFmtId="9" fontId="31" fillId="0" borderId="133" xfId="0" applyNumberFormat="1" applyFont="1" applyBorder="1" applyAlignment="1">
      <alignment horizontal="center" vertical="center"/>
    </xf>
    <xf numFmtId="9" fontId="39" fillId="0" borderId="133" xfId="9" applyFont="1" applyFill="1" applyBorder="1" applyAlignment="1">
      <alignment horizontal="center" vertical="center"/>
    </xf>
    <xf numFmtId="0" fontId="33" fillId="10" borderId="133" xfId="0" applyFont="1" applyFill="1" applyBorder="1" applyAlignment="1">
      <alignment horizontal="center" vertical="center"/>
    </xf>
    <xf numFmtId="1" fontId="36" fillId="11" borderId="133" xfId="0" applyNumberFormat="1" applyFont="1" applyFill="1" applyBorder="1" applyAlignment="1">
      <alignment horizontal="center" vertical="center"/>
    </xf>
    <xf numFmtId="1" fontId="36" fillId="0" borderId="133" xfId="0" applyNumberFormat="1" applyFont="1" applyBorder="1" applyAlignment="1">
      <alignment horizontal="center" vertical="center"/>
    </xf>
    <xf numFmtId="0" fontId="31" fillId="12" borderId="133" xfId="0" applyFont="1" applyFill="1" applyBorder="1" applyAlignment="1">
      <alignment horizontal="center" vertical="center"/>
    </xf>
    <xf numFmtId="0" fontId="44" fillId="0" borderId="133" xfId="4" applyFont="1" applyBorder="1" applyAlignment="1">
      <alignment horizontal="center" vertical="center" wrapText="1"/>
    </xf>
    <xf numFmtId="0" fontId="44" fillId="0" borderId="133" xfId="4" applyFont="1" applyBorder="1" applyAlignment="1">
      <alignment horizontal="left" vertical="center" wrapText="1"/>
    </xf>
    <xf numFmtId="3" fontId="20" fillId="0" borderId="133" xfId="0" applyNumberFormat="1" applyFont="1" applyBorder="1" applyAlignment="1">
      <alignment horizontal="right" vertical="center"/>
    </xf>
    <xf numFmtId="0" fontId="7" fillId="0" borderId="133" xfId="0" applyFont="1" applyBorder="1" applyAlignment="1">
      <alignment horizontal="center" vertical="center"/>
    </xf>
    <xf numFmtId="3" fontId="20" fillId="0" borderId="133" xfId="0" applyNumberFormat="1" applyFont="1" applyBorder="1" applyAlignment="1">
      <alignment horizontal="center" vertical="center"/>
    </xf>
    <xf numFmtId="0" fontId="20" fillId="0" borderId="133" xfId="0" applyFont="1" applyBorder="1" applyAlignment="1">
      <alignment horizontal="right" vertical="center"/>
    </xf>
    <xf numFmtId="1" fontId="20" fillId="0" borderId="133" xfId="0" applyNumberFormat="1" applyFont="1" applyBorder="1" applyAlignment="1">
      <alignment horizontal="right" vertical="center"/>
    </xf>
    <xf numFmtId="0" fontId="67" fillId="0" borderId="133" xfId="0" applyFont="1" applyBorder="1" applyAlignment="1">
      <alignment horizontal="right" vertical="center"/>
    </xf>
    <xf numFmtId="0" fontId="67" fillId="0" borderId="131" xfId="0" applyFont="1" applyBorder="1" applyAlignment="1">
      <alignment horizontal="right" vertical="center"/>
    </xf>
    <xf numFmtId="0" fontId="67" fillId="0" borderId="154" xfId="0" applyFont="1" applyBorder="1" applyAlignment="1">
      <alignment horizontal="right" vertical="center"/>
    </xf>
    <xf numFmtId="0" fontId="67" fillId="0" borderId="137" xfId="0" applyFont="1" applyBorder="1" applyAlignment="1">
      <alignment horizontal="right" vertical="center"/>
    </xf>
    <xf numFmtId="0" fontId="68" fillId="0" borderId="133" xfId="0" applyFont="1" applyBorder="1" applyAlignment="1">
      <alignment horizontal="center" vertical="center"/>
    </xf>
    <xf numFmtId="3" fontId="67" fillId="0" borderId="133" xfId="0" applyNumberFormat="1" applyFont="1" applyBorder="1" applyAlignment="1">
      <alignment horizontal="center" vertical="center"/>
    </xf>
    <xf numFmtId="3" fontId="67" fillId="0" borderId="133" xfId="0" applyNumberFormat="1" applyFont="1" applyBorder="1" applyAlignment="1">
      <alignment horizontal="right" vertical="center"/>
    </xf>
    <xf numFmtId="0" fontId="7" fillId="5" borderId="155" xfId="0" applyFont="1" applyFill="1" applyBorder="1" applyAlignment="1">
      <alignment vertical="center"/>
    </xf>
    <xf numFmtId="0" fontId="7" fillId="5" borderId="156" xfId="0" applyFont="1" applyFill="1" applyBorder="1" applyAlignment="1">
      <alignment vertical="center"/>
    </xf>
    <xf numFmtId="0" fontId="7" fillId="5" borderId="157" xfId="0" applyFont="1" applyFill="1" applyBorder="1" applyAlignment="1">
      <alignment vertical="center"/>
    </xf>
    <xf numFmtId="3" fontId="20" fillId="0" borderId="131" xfId="0" applyNumberFormat="1" applyFont="1" applyBorder="1" applyAlignment="1">
      <alignment horizontal="right" vertical="center"/>
    </xf>
    <xf numFmtId="3" fontId="20" fillId="0" borderId="154" xfId="0" applyNumberFormat="1" applyFont="1" applyBorder="1" applyAlignment="1">
      <alignment horizontal="right" vertical="center"/>
    </xf>
    <xf numFmtId="3" fontId="20" fillId="0" borderId="137" xfId="0" applyNumberFormat="1" applyFont="1" applyBorder="1" applyAlignment="1">
      <alignment horizontal="right" vertical="center"/>
    </xf>
    <xf numFmtId="3" fontId="67" fillId="0" borderId="137" xfId="0" applyNumberFormat="1" applyFont="1" applyBorder="1" applyAlignment="1">
      <alignment horizontal="right" vertical="center"/>
    </xf>
    <xf numFmtId="1" fontId="67" fillId="0" borderId="133" xfId="0" applyNumberFormat="1" applyFont="1" applyBorder="1" applyAlignment="1">
      <alignment horizontal="right" vertical="center"/>
    </xf>
    <xf numFmtId="0" fontId="68" fillId="5" borderId="155" xfId="0" applyFont="1" applyFill="1" applyBorder="1" applyAlignment="1">
      <alignment vertical="center"/>
    </xf>
    <xf numFmtId="0" fontId="20" fillId="0" borderId="131" xfId="0" applyFont="1" applyBorder="1" applyAlignment="1">
      <alignment horizontal="right" vertical="center"/>
    </xf>
    <xf numFmtId="0" fontId="20" fillId="0" borderId="154" xfId="0" applyFont="1" applyBorder="1" applyAlignment="1">
      <alignment horizontal="right" vertical="center"/>
    </xf>
    <xf numFmtId="0" fontId="20" fillId="0" borderId="133" xfId="0" applyFont="1" applyBorder="1" applyAlignment="1">
      <alignment horizontal="center" vertical="center"/>
    </xf>
    <xf numFmtId="0" fontId="67" fillId="0" borderId="133" xfId="0" applyFont="1" applyBorder="1" applyAlignment="1">
      <alignment horizontal="center" vertical="center"/>
    </xf>
    <xf numFmtId="168" fontId="19" fillId="0" borderId="131" xfId="0" applyNumberFormat="1" applyFont="1" applyBorder="1" applyAlignment="1">
      <alignment horizontal="center" vertical="center"/>
    </xf>
    <xf numFmtId="171" fontId="20" fillId="0" borderId="137" xfId="0" applyNumberFormat="1" applyFont="1" applyBorder="1" applyAlignment="1">
      <alignment horizontal="right" vertical="center"/>
    </xf>
    <xf numFmtId="171" fontId="20" fillId="0" borderId="133" xfId="0" applyNumberFormat="1" applyFont="1" applyBorder="1" applyAlignment="1">
      <alignment horizontal="center" vertical="center" wrapText="1"/>
    </xf>
    <xf numFmtId="14" fontId="20" fillId="0" borderId="133" xfId="0" applyNumberFormat="1" applyFont="1" applyBorder="1" applyAlignment="1">
      <alignment horizontal="right" vertical="center"/>
    </xf>
    <xf numFmtId="1" fontId="10" fillId="0" borderId="133" xfId="0" applyNumberFormat="1" applyFont="1" applyBorder="1" applyAlignment="1">
      <alignment horizontal="center" vertical="center"/>
    </xf>
    <xf numFmtId="3" fontId="10" fillId="4" borderId="133" xfId="0" applyNumberFormat="1" applyFont="1" applyFill="1" applyBorder="1"/>
    <xf numFmtId="0" fontId="20" fillId="0" borderId="130" xfId="0" applyFont="1" applyBorder="1" applyAlignment="1">
      <alignment horizontal="right" vertical="center"/>
    </xf>
    <xf numFmtId="0" fontId="20" fillId="0" borderId="136" xfId="0" applyFont="1" applyBorder="1" applyAlignment="1">
      <alignment horizontal="right" vertical="center"/>
    </xf>
    <xf numFmtId="3" fontId="20" fillId="0" borderId="139" xfId="0" applyNumberFormat="1" applyFont="1" applyBorder="1" applyAlignment="1">
      <alignment horizontal="right" vertical="center"/>
    </xf>
    <xf numFmtId="171" fontId="67" fillId="0" borderId="133" xfId="0" applyNumberFormat="1" applyFont="1" applyBorder="1" applyAlignment="1">
      <alignment horizontal="center" vertical="center" wrapText="1"/>
    </xf>
    <xf numFmtId="14" fontId="67" fillId="0" borderId="133" xfId="0" applyNumberFormat="1" applyFont="1" applyBorder="1" applyAlignment="1">
      <alignment horizontal="right" vertical="center"/>
    </xf>
    <xf numFmtId="1" fontId="84" fillId="0" borderId="133" xfId="0" applyNumberFormat="1" applyFont="1" applyBorder="1" applyAlignment="1">
      <alignment horizontal="center" vertical="center"/>
    </xf>
    <xf numFmtId="3" fontId="84" fillId="4" borderId="133" xfId="0" applyNumberFormat="1" applyFont="1" applyFill="1" applyBorder="1"/>
    <xf numFmtId="14" fontId="20" fillId="0" borderId="133" xfId="0" applyNumberFormat="1" applyFont="1" applyBorder="1" applyAlignment="1">
      <alignment horizontal="center" vertical="center" wrapText="1"/>
    </xf>
    <xf numFmtId="168" fontId="19" fillId="0" borderId="133" xfId="0" applyNumberFormat="1" applyFont="1" applyBorder="1" applyAlignment="1">
      <alignment horizontal="center" vertical="center"/>
    </xf>
    <xf numFmtId="168" fontId="20" fillId="0" borderId="133" xfId="0" applyNumberFormat="1" applyFont="1" applyBorder="1" applyAlignment="1">
      <alignment horizontal="center" vertical="center"/>
    </xf>
    <xf numFmtId="0" fontId="0" fillId="0" borderId="133" xfId="0" applyBorder="1"/>
    <xf numFmtId="15" fontId="72" fillId="0" borderId="133" xfId="0" applyNumberFormat="1" applyFont="1" applyBorder="1" applyAlignment="1">
      <alignment horizontal="center"/>
    </xf>
    <xf numFmtId="0" fontId="72" fillId="0" borderId="133" xfId="0" applyFont="1" applyBorder="1" applyAlignment="1">
      <alignment horizontal="center"/>
    </xf>
    <xf numFmtId="0" fontId="72" fillId="0" borderId="133" xfId="0" applyFont="1" applyBorder="1"/>
    <xf numFmtId="0" fontId="0" fillId="0" borderId="133" xfId="0" applyBorder="1" applyAlignment="1">
      <alignment horizontal="center"/>
    </xf>
    <xf numFmtId="15" fontId="0" fillId="0" borderId="133" xfId="0" applyNumberFormat="1" applyBorder="1" applyAlignment="1">
      <alignment horizontal="center"/>
    </xf>
    <xf numFmtId="3" fontId="105" fillId="0" borderId="133" xfId="0" applyNumberFormat="1" applyFont="1" applyBorder="1" applyAlignment="1">
      <alignment horizontal="center"/>
    </xf>
    <xf numFmtId="0" fontId="100" fillId="0" borderId="138" xfId="200" applyFont="1" applyBorder="1" applyProtection="1">
      <protection locked="0"/>
    </xf>
    <xf numFmtId="3" fontId="100" fillId="44" borderId="133" xfId="200" applyNumberFormat="1" applyFont="1" applyFill="1" applyBorder="1" applyProtection="1">
      <protection locked="0"/>
    </xf>
    <xf numFmtId="41" fontId="100" fillId="0" borderId="133" xfId="200" applyNumberFormat="1" applyFont="1" applyBorder="1" applyProtection="1">
      <protection hidden="1"/>
    </xf>
    <xf numFmtId="41" fontId="100" fillId="44" borderId="133" xfId="200" applyNumberFormat="1" applyFont="1" applyFill="1" applyBorder="1" applyProtection="1">
      <protection locked="0"/>
    </xf>
    <xf numFmtId="0" fontId="100" fillId="44" borderId="133" xfId="200" applyFont="1" applyFill="1" applyBorder="1" applyProtection="1">
      <protection locked="0"/>
    </xf>
    <xf numFmtId="9" fontId="100" fillId="0" borderId="137" xfId="201" applyFont="1" applyBorder="1" applyAlignment="1" applyProtection="1">
      <alignment horizontal="center"/>
      <protection hidden="1"/>
    </xf>
    <xf numFmtId="1" fontId="100" fillId="44" borderId="133" xfId="200" applyNumberFormat="1" applyFont="1" applyFill="1" applyBorder="1" applyProtection="1">
      <protection locked="0"/>
    </xf>
    <xf numFmtId="0" fontId="100" fillId="0" borderId="140" xfId="200" applyFont="1" applyBorder="1" applyProtection="1">
      <protection locked="0"/>
    </xf>
    <xf numFmtId="3" fontId="100" fillId="44" borderId="135" xfId="200" applyNumberFormat="1" applyFont="1" applyFill="1" applyBorder="1" applyProtection="1">
      <protection locked="0"/>
    </xf>
    <xf numFmtId="41" fontId="100" fillId="0" borderId="135" xfId="200" applyNumberFormat="1" applyFont="1" applyBorder="1" applyProtection="1">
      <protection hidden="1"/>
    </xf>
    <xf numFmtId="41" fontId="100" fillId="44" borderId="135" xfId="200" applyNumberFormat="1" applyFont="1" applyFill="1" applyBorder="1" applyProtection="1">
      <protection locked="0"/>
    </xf>
    <xf numFmtId="1" fontId="100" fillId="44" borderId="135" xfId="200" applyNumberFormat="1" applyFont="1" applyFill="1" applyBorder="1" applyProtection="1">
      <protection locked="0"/>
    </xf>
    <xf numFmtId="0" fontId="100" fillId="0" borderId="140" xfId="0" applyFont="1" applyBorder="1" applyProtection="1">
      <protection locked="0"/>
    </xf>
    <xf numFmtId="3" fontId="100" fillId="0" borderId="135" xfId="0" applyNumberFormat="1" applyFont="1" applyBorder="1" applyProtection="1">
      <protection locked="0"/>
    </xf>
    <xf numFmtId="41" fontId="100" fillId="0" borderId="135" xfId="0" applyNumberFormat="1" applyFont="1" applyBorder="1" applyProtection="1">
      <protection locked="0" hidden="1"/>
    </xf>
    <xf numFmtId="41" fontId="100" fillId="0" borderId="135" xfId="0" applyNumberFormat="1" applyFont="1" applyBorder="1" applyProtection="1">
      <protection locked="0"/>
    </xf>
    <xf numFmtId="1" fontId="100" fillId="0" borderId="135" xfId="0" applyNumberFormat="1" applyFont="1" applyBorder="1" applyProtection="1">
      <protection locked="0"/>
    </xf>
    <xf numFmtId="9" fontId="100" fillId="0" borderId="139" xfId="0" applyNumberFormat="1" applyFont="1" applyBorder="1" applyAlignment="1" applyProtection="1">
      <alignment horizontal="center"/>
      <protection locked="0"/>
    </xf>
    <xf numFmtId="0" fontId="101" fillId="0" borderId="133" xfId="200" applyFont="1" applyBorder="1" applyAlignment="1" applyProtection="1">
      <alignment horizontal="center" vertical="center" wrapText="1"/>
      <protection locked="0"/>
    </xf>
    <xf numFmtId="9" fontId="100" fillId="0" borderId="137" xfId="201" applyFont="1" applyBorder="1" applyProtection="1">
      <protection hidden="1"/>
    </xf>
    <xf numFmtId="3" fontId="100" fillId="44" borderId="133" xfId="200" applyNumberFormat="1" applyFont="1" applyFill="1" applyBorder="1"/>
    <xf numFmtId="0" fontId="100" fillId="0" borderId="135" xfId="200" applyFont="1" applyBorder="1" applyProtection="1">
      <protection locked="0"/>
    </xf>
    <xf numFmtId="41" fontId="100" fillId="0" borderId="135" xfId="200" applyNumberFormat="1" applyFont="1" applyBorder="1" applyProtection="1">
      <protection locked="0"/>
    </xf>
    <xf numFmtId="3" fontId="100" fillId="0" borderId="135" xfId="200" applyNumberFormat="1" applyFont="1" applyBorder="1" applyProtection="1">
      <protection locked="0"/>
    </xf>
    <xf numFmtId="9" fontId="100" fillId="0" borderId="135" xfId="200" applyNumberFormat="1" applyFont="1" applyBorder="1" applyProtection="1">
      <protection locked="0"/>
    </xf>
    <xf numFmtId="0" fontId="100" fillId="0" borderId="139" xfId="200" applyFont="1" applyBorder="1" applyProtection="1">
      <protection locked="0"/>
    </xf>
    <xf numFmtId="0" fontId="100" fillId="0" borderId="138" xfId="200" applyFont="1" applyBorder="1" applyAlignment="1" applyProtection="1">
      <alignment horizontal="center" vertical="center"/>
      <protection locked="0"/>
    </xf>
    <xf numFmtId="3" fontId="100" fillId="44" borderId="133" xfId="200" applyNumberFormat="1" applyFont="1" applyFill="1" applyBorder="1" applyAlignment="1" applyProtection="1">
      <alignment vertical="center"/>
      <protection locked="0"/>
    </xf>
    <xf numFmtId="1" fontId="100" fillId="0" borderId="133" xfId="200" applyNumberFormat="1" applyFont="1" applyBorder="1" applyAlignment="1" applyProtection="1">
      <alignment vertical="center"/>
      <protection hidden="1"/>
    </xf>
    <xf numFmtId="179" fontId="100" fillId="0" borderId="133" xfId="202" applyNumberFormat="1" applyFont="1" applyBorder="1" applyAlignment="1" applyProtection="1">
      <alignment horizontal="center"/>
      <protection hidden="1"/>
    </xf>
    <xf numFmtId="0" fontId="100" fillId="0" borderId="140" xfId="200" applyFont="1" applyBorder="1" applyAlignment="1" applyProtection="1">
      <alignment vertical="center"/>
      <protection locked="0"/>
    </xf>
    <xf numFmtId="3" fontId="100" fillId="0" borderId="135" xfId="200" applyNumberFormat="1" applyFont="1" applyBorder="1" applyAlignment="1" applyProtection="1">
      <alignment vertical="center"/>
      <protection locked="0"/>
    </xf>
    <xf numFmtId="1" fontId="100" fillId="0" borderId="135" xfId="200" applyNumberFormat="1" applyFont="1" applyBorder="1" applyAlignment="1" applyProtection="1">
      <alignment vertical="center"/>
      <protection locked="0"/>
    </xf>
    <xf numFmtId="9" fontId="100" fillId="0" borderId="135" xfId="200" applyNumberFormat="1" applyFont="1" applyBorder="1" applyAlignment="1" applyProtection="1">
      <alignment vertical="center"/>
      <protection hidden="1"/>
    </xf>
    <xf numFmtId="179" fontId="100" fillId="0" borderId="135" xfId="202" applyNumberFormat="1" applyFont="1" applyBorder="1" applyAlignment="1" applyProtection="1">
      <alignment horizontal="center"/>
      <protection hidden="1"/>
    </xf>
    <xf numFmtId="3" fontId="100" fillId="0" borderId="133" xfId="200" applyNumberFormat="1" applyFont="1" applyBorder="1" applyProtection="1">
      <protection hidden="1"/>
    </xf>
    <xf numFmtId="3" fontId="100" fillId="0" borderId="133" xfId="200" applyNumberFormat="1" applyFont="1" applyBorder="1"/>
    <xf numFmtId="9" fontId="100" fillId="0" borderId="133" xfId="201" applyFont="1" applyBorder="1" applyProtection="1">
      <protection hidden="1"/>
    </xf>
    <xf numFmtId="3" fontId="100" fillId="0" borderId="133" xfId="200" applyNumberFormat="1" applyFont="1" applyBorder="1" applyAlignment="1" applyProtection="1">
      <alignment horizontal="center"/>
      <protection hidden="1"/>
    </xf>
    <xf numFmtId="9" fontId="100" fillId="0" borderId="133" xfId="200" applyNumberFormat="1" applyFont="1" applyBorder="1" applyAlignment="1">
      <alignment horizontal="center"/>
    </xf>
    <xf numFmtId="0" fontId="100" fillId="0" borderId="133" xfId="200" applyFont="1" applyBorder="1" applyAlignment="1">
      <alignment horizontal="center"/>
    </xf>
    <xf numFmtId="3" fontId="100" fillId="0" borderId="135" xfId="200" applyNumberFormat="1" applyFont="1" applyBorder="1"/>
    <xf numFmtId="3" fontId="100" fillId="0" borderId="135" xfId="200" applyNumberFormat="1" applyFont="1" applyBorder="1" applyAlignment="1" applyProtection="1">
      <alignment horizontal="center"/>
      <protection locked="0"/>
    </xf>
    <xf numFmtId="0" fontId="42" fillId="0" borderId="130" xfId="200" applyBorder="1" applyProtection="1">
      <protection locked="0"/>
    </xf>
    <xf numFmtId="9" fontId="100" fillId="0" borderId="135" xfId="201" applyFont="1" applyBorder="1" applyProtection="1">
      <protection hidden="1"/>
    </xf>
    <xf numFmtId="0" fontId="100" fillId="0" borderId="135" xfId="200" applyFont="1" applyBorder="1" applyAlignment="1" applyProtection="1">
      <alignment horizontal="center"/>
      <protection locked="0"/>
    </xf>
    <xf numFmtId="9" fontId="100" fillId="0" borderId="135" xfId="0" applyNumberFormat="1" applyFont="1" applyBorder="1" applyProtection="1">
      <protection locked="0"/>
    </xf>
    <xf numFmtId="3" fontId="100" fillId="0" borderId="135" xfId="0" applyNumberFormat="1" applyFont="1" applyBorder="1" applyAlignment="1" applyProtection="1">
      <alignment horizontal="center"/>
      <protection locked="0"/>
    </xf>
    <xf numFmtId="9" fontId="100" fillId="0" borderId="135" xfId="0" applyNumberFormat="1" applyFont="1" applyBorder="1" applyProtection="1">
      <protection locked="0" hidden="1"/>
    </xf>
    <xf numFmtId="3" fontId="100" fillId="0" borderId="135" xfId="0" applyNumberFormat="1" applyFont="1" applyBorder="1" applyAlignment="1" applyProtection="1">
      <alignment horizontal="center"/>
      <protection locked="0" hidden="1"/>
    </xf>
    <xf numFmtId="0" fontId="100" fillId="0" borderId="135" xfId="0" applyFont="1" applyBorder="1" applyProtection="1">
      <protection locked="0"/>
    </xf>
    <xf numFmtId="0" fontId="100" fillId="0" borderId="135" xfId="0" applyFont="1" applyBorder="1" applyAlignment="1" applyProtection="1">
      <alignment horizontal="center"/>
      <protection locked="0"/>
    </xf>
    <xf numFmtId="0" fontId="100" fillId="0" borderId="138" xfId="200" applyFont="1" applyBorder="1" applyAlignment="1" applyProtection="1">
      <alignment vertical="center"/>
      <protection locked="0"/>
    </xf>
    <xf numFmtId="3" fontId="100" fillId="0" borderId="133" xfId="200" applyNumberFormat="1" applyFont="1" applyBorder="1" applyAlignment="1" applyProtection="1">
      <alignment vertical="center"/>
      <protection locked="0"/>
    </xf>
    <xf numFmtId="0" fontId="100" fillId="0" borderId="140" xfId="200" applyFont="1" applyBorder="1" applyAlignment="1" applyProtection="1">
      <alignment horizontal="left" vertical="center"/>
      <protection locked="0"/>
    </xf>
    <xf numFmtId="9" fontId="100" fillId="0" borderId="135" xfId="201" applyFont="1" applyBorder="1" applyAlignment="1" applyProtection="1">
      <alignment vertical="center"/>
      <protection hidden="1"/>
    </xf>
    <xf numFmtId="0" fontId="16" fillId="0" borderId="145" xfId="5" applyFont="1" applyBorder="1" applyAlignment="1">
      <alignment horizontal="right"/>
    </xf>
    <xf numFmtId="0" fontId="17" fillId="0" borderId="146" xfId="5" applyFont="1" applyBorder="1"/>
    <xf numFmtId="0" fontId="18" fillId="0" borderId="146" xfId="5" applyFont="1" applyBorder="1"/>
    <xf numFmtId="1" fontId="16" fillId="0" borderId="145" xfId="5" applyNumberFormat="1" applyFont="1" applyBorder="1" applyAlignment="1">
      <alignment horizontal="right" wrapText="1"/>
    </xf>
    <xf numFmtId="1" fontId="19" fillId="0" borderId="146" xfId="5" applyNumberFormat="1" applyFont="1" applyBorder="1" applyAlignment="1">
      <alignment wrapText="1"/>
    </xf>
    <xf numFmtId="1" fontId="21" fillId="0" borderId="146" xfId="5" applyNumberFormat="1" applyFont="1" applyBorder="1" applyAlignment="1">
      <alignment wrapText="1"/>
    </xf>
    <xf numFmtId="1" fontId="19" fillId="0" borderId="146" xfId="5" applyNumberFormat="1" applyFont="1" applyBorder="1"/>
    <xf numFmtId="1" fontId="16" fillId="0" borderId="147" xfId="5" applyNumberFormat="1" applyFont="1" applyBorder="1" applyAlignment="1">
      <alignment horizontal="right" wrapText="1"/>
    </xf>
    <xf numFmtId="1" fontId="19" fillId="0" borderId="149" xfId="5" applyNumberFormat="1" applyFont="1" applyBorder="1" applyAlignment="1">
      <alignment wrapText="1"/>
    </xf>
    <xf numFmtId="0" fontId="108" fillId="0" borderId="0" xfId="0" applyFont="1" applyAlignment="1">
      <alignment vertical="center"/>
    </xf>
    <xf numFmtId="0" fontId="107" fillId="0" borderId="0" xfId="0" applyFont="1" applyAlignment="1">
      <alignment vertical="center"/>
    </xf>
    <xf numFmtId="0" fontId="108" fillId="0" borderId="0" xfId="0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8" fillId="0" borderId="0" xfId="0" applyFont="1" applyAlignment="1">
      <alignment horizontal="left" vertical="center"/>
    </xf>
    <xf numFmtId="0" fontId="110" fillId="0" borderId="0" xfId="0" applyFont="1" applyAlignment="1">
      <alignment vertical="center"/>
    </xf>
    <xf numFmtId="0" fontId="110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09" fillId="0" borderId="0" xfId="0" applyFont="1" applyAlignment="1">
      <alignment horizontal="left" vertical="center" indent="1"/>
    </xf>
    <xf numFmtId="0" fontId="113" fillId="0" borderId="0" xfId="0" applyFont="1" applyAlignment="1">
      <alignment horizontal="center" vertical="center"/>
    </xf>
    <xf numFmtId="0" fontId="108" fillId="0" borderId="0" xfId="0" applyFont="1" applyAlignment="1">
      <alignment horizontal="left" vertical="center" indent="1"/>
    </xf>
    <xf numFmtId="3" fontId="117" fillId="11" borderId="125" xfId="0" applyNumberFormat="1" applyFont="1" applyFill="1" applyBorder="1"/>
    <xf numFmtId="0" fontId="118" fillId="11" borderId="126" xfId="0" applyFont="1" applyFill="1" applyBorder="1"/>
    <xf numFmtId="0" fontId="118" fillId="11" borderId="125" xfId="0" applyFont="1" applyFill="1" applyBorder="1"/>
    <xf numFmtId="3" fontId="117" fillId="11" borderId="128" xfId="0" applyNumberFormat="1" applyFont="1" applyFill="1" applyBorder="1"/>
    <xf numFmtId="0" fontId="0" fillId="4" borderId="0" xfId="0" applyFill="1"/>
    <xf numFmtId="0" fontId="34" fillId="4" borderId="0" xfId="0" applyFont="1" applyFill="1" applyAlignment="1">
      <alignment horizontal="center"/>
    </xf>
    <xf numFmtId="0" fontId="91" fillId="4" borderId="0" xfId="0" applyFont="1" applyFill="1" applyAlignment="1">
      <alignment horizontal="center" vertical="center"/>
    </xf>
    <xf numFmtId="0" fontId="91" fillId="4" borderId="0" xfId="0" applyFont="1" applyFill="1" applyAlignment="1">
      <alignment wrapText="1"/>
    </xf>
    <xf numFmtId="0" fontId="91" fillId="4" borderId="0" xfId="0" applyFont="1" applyFill="1"/>
    <xf numFmtId="9" fontId="85" fillId="4" borderId="133" xfId="4" applyNumberFormat="1" applyFont="1" applyFill="1" applyBorder="1" applyAlignment="1">
      <alignment horizontal="center" vertical="center" wrapText="1"/>
    </xf>
    <xf numFmtId="9" fontId="85" fillId="4" borderId="133" xfId="9" applyFont="1" applyFill="1" applyBorder="1" applyAlignment="1">
      <alignment horizontal="center" vertical="center" wrapText="1"/>
    </xf>
    <xf numFmtId="0" fontId="76" fillId="4" borderId="0" xfId="199" applyFont="1" applyFill="1" applyAlignment="1">
      <alignment horizontal="center" vertical="center"/>
    </xf>
    <xf numFmtId="0" fontId="76" fillId="4" borderId="118" xfId="199" applyFont="1" applyFill="1" applyBorder="1" applyAlignment="1">
      <alignment horizontal="center" vertical="center"/>
    </xf>
    <xf numFmtId="9" fontId="72" fillId="4" borderId="133" xfId="199" applyNumberFormat="1" applyFont="1" applyFill="1" applyBorder="1" applyAlignment="1">
      <alignment horizontal="center" vertical="center" wrapText="1"/>
    </xf>
    <xf numFmtId="9" fontId="72" fillId="4" borderId="10" xfId="199" applyNumberFormat="1" applyFont="1" applyFill="1" applyBorder="1" applyAlignment="1">
      <alignment horizontal="center" vertical="center" wrapText="1"/>
    </xf>
    <xf numFmtId="9" fontId="86" fillId="4" borderId="133" xfId="4" applyNumberFormat="1" applyFont="1" applyFill="1" applyBorder="1" applyAlignment="1">
      <alignment horizontal="center" vertical="center" wrapText="1"/>
    </xf>
    <xf numFmtId="9" fontId="86" fillId="4" borderId="133" xfId="9" applyFont="1" applyFill="1" applyBorder="1" applyAlignment="1">
      <alignment horizontal="center" vertical="center" wrapText="1"/>
    </xf>
    <xf numFmtId="0" fontId="90" fillId="4" borderId="0" xfId="199" applyFont="1" applyFill="1" applyAlignment="1">
      <alignment horizontal="center" vertical="center"/>
    </xf>
    <xf numFmtId="0" fontId="35" fillId="4" borderId="0" xfId="199" applyFont="1" applyFill="1" applyAlignment="1">
      <alignment horizontal="center" vertical="center"/>
    </xf>
    <xf numFmtId="173" fontId="86" fillId="4" borderId="133" xfId="9" applyNumberFormat="1" applyFont="1" applyFill="1" applyBorder="1" applyAlignment="1">
      <alignment horizontal="center" vertical="center" wrapText="1"/>
    </xf>
    <xf numFmtId="9" fontId="72" fillId="4" borderId="133" xfId="9" applyFont="1" applyFill="1" applyBorder="1" applyAlignment="1">
      <alignment horizontal="center" vertical="center" wrapText="1"/>
    </xf>
    <xf numFmtId="9" fontId="88" fillId="4" borderId="133" xfId="9" applyFont="1" applyFill="1" applyBorder="1" applyAlignment="1">
      <alignment horizontal="center" vertical="center" wrapText="1"/>
    </xf>
    <xf numFmtId="9" fontId="90" fillId="4" borderId="0" xfId="199" applyNumberFormat="1" applyFont="1" applyFill="1" applyAlignment="1">
      <alignment horizontal="center" vertical="center"/>
    </xf>
    <xf numFmtId="173" fontId="72" fillId="4" borderId="133" xfId="199" applyNumberFormat="1" applyFont="1" applyFill="1" applyBorder="1" applyAlignment="1">
      <alignment horizontal="center" vertical="center" wrapText="1"/>
    </xf>
    <xf numFmtId="0" fontId="35" fillId="4" borderId="133" xfId="199" applyFont="1" applyFill="1" applyBorder="1" applyAlignment="1">
      <alignment horizontal="center" vertical="center"/>
    </xf>
    <xf numFmtId="1" fontId="72" fillId="4" borderId="133" xfId="9" applyNumberFormat="1" applyFont="1" applyFill="1" applyBorder="1" applyAlignment="1">
      <alignment horizontal="center" vertical="center" wrapText="1"/>
    </xf>
    <xf numFmtId="1" fontId="72" fillId="4" borderId="133" xfId="199" applyNumberFormat="1" applyFont="1" applyFill="1" applyBorder="1" applyAlignment="1">
      <alignment horizontal="center" vertical="center" wrapText="1"/>
    </xf>
    <xf numFmtId="1" fontId="86" fillId="4" borderId="133" xfId="9" applyNumberFormat="1" applyFont="1" applyFill="1" applyBorder="1" applyAlignment="1">
      <alignment horizontal="center" vertical="center" wrapText="1"/>
    </xf>
    <xf numFmtId="2" fontId="86" fillId="4" borderId="133" xfId="9" applyNumberFormat="1" applyFont="1" applyFill="1" applyBorder="1" applyAlignment="1">
      <alignment horizontal="center" vertical="center" wrapText="1"/>
    </xf>
    <xf numFmtId="10" fontId="72" fillId="4" borderId="133" xfId="9" applyNumberFormat="1" applyFont="1" applyFill="1" applyBorder="1" applyAlignment="1">
      <alignment horizontal="center" vertical="center" wrapText="1"/>
    </xf>
    <xf numFmtId="173" fontId="86" fillId="4" borderId="133" xfId="4" applyNumberFormat="1" applyFont="1" applyFill="1" applyBorder="1" applyAlignment="1">
      <alignment horizontal="center" vertical="center" wrapText="1"/>
    </xf>
    <xf numFmtId="0" fontId="89" fillId="4" borderId="0" xfId="199" applyFont="1" applyFill="1" applyAlignment="1">
      <alignment horizontal="center" vertical="center"/>
    </xf>
    <xf numFmtId="10" fontId="86" fillId="4" borderId="133" xfId="4" applyNumberFormat="1" applyFont="1" applyFill="1" applyBorder="1" applyAlignment="1">
      <alignment horizontal="center" vertical="center" wrapText="1"/>
    </xf>
    <xf numFmtId="4" fontId="72" fillId="4" borderId="133" xfId="199" applyNumberFormat="1" applyFont="1" applyFill="1" applyBorder="1" applyAlignment="1">
      <alignment horizontal="center" vertical="center" wrapText="1"/>
    </xf>
    <xf numFmtId="4" fontId="71" fillId="4" borderId="133" xfId="199" applyNumberFormat="1" applyFont="1" applyFill="1" applyBorder="1" applyAlignment="1">
      <alignment horizontal="center" vertical="center" wrapText="1"/>
    </xf>
    <xf numFmtId="2" fontId="72" fillId="4" borderId="133" xfId="199" applyNumberFormat="1" applyFont="1" applyFill="1" applyBorder="1" applyAlignment="1">
      <alignment horizontal="center" vertical="center" wrapText="1"/>
    </xf>
    <xf numFmtId="9" fontId="71" fillId="4" borderId="133" xfId="9" applyFont="1" applyFill="1" applyBorder="1" applyAlignment="1">
      <alignment horizontal="center" vertical="center" wrapText="1"/>
    </xf>
    <xf numFmtId="9" fontId="71" fillId="4" borderId="133" xfId="199" applyNumberFormat="1" applyFont="1" applyFill="1" applyBorder="1" applyAlignment="1">
      <alignment horizontal="center" vertical="center" wrapText="1"/>
    </xf>
    <xf numFmtId="10" fontId="72" fillId="4" borderId="133" xfId="199" applyNumberFormat="1" applyFont="1" applyFill="1" applyBorder="1" applyAlignment="1">
      <alignment horizontal="center" vertical="center" wrapText="1"/>
    </xf>
    <xf numFmtId="10" fontId="71" fillId="4" borderId="133" xfId="199" applyNumberFormat="1" applyFont="1" applyFill="1" applyBorder="1" applyAlignment="1">
      <alignment horizontal="center" vertical="center" wrapText="1"/>
    </xf>
    <xf numFmtId="173" fontId="71" fillId="4" borderId="133" xfId="199" applyNumberFormat="1" applyFont="1" applyFill="1" applyBorder="1" applyAlignment="1">
      <alignment horizontal="center" vertical="center" wrapText="1"/>
    </xf>
    <xf numFmtId="1" fontId="71" fillId="4" borderId="133" xfId="199" applyNumberFormat="1" applyFont="1" applyFill="1" applyBorder="1" applyAlignment="1">
      <alignment horizontal="center" vertical="center" wrapText="1"/>
    </xf>
    <xf numFmtId="0" fontId="31" fillId="4" borderId="13" xfId="10" applyFont="1" applyFill="1" applyBorder="1" applyAlignment="1">
      <alignment horizontal="center" vertical="center"/>
    </xf>
    <xf numFmtId="3" fontId="39" fillId="4" borderId="148" xfId="10" applyNumberFormat="1" applyFont="1" applyFill="1" applyBorder="1" applyAlignment="1">
      <alignment horizontal="center" vertical="center"/>
    </xf>
    <xf numFmtId="0" fontId="98" fillId="4" borderId="133" xfId="0" applyFont="1" applyFill="1" applyBorder="1" applyAlignment="1">
      <alignment horizontal="center" vertical="center"/>
    </xf>
    <xf numFmtId="0" fontId="98" fillId="4" borderId="138" xfId="0" applyFont="1" applyFill="1" applyBorder="1" applyAlignment="1">
      <alignment horizontal="center" vertical="center"/>
    </xf>
    <xf numFmtId="1" fontId="39" fillId="4" borderId="10" xfId="0" applyNumberFormat="1" applyFont="1" applyFill="1" applyBorder="1" applyAlignment="1">
      <alignment horizontal="center" vertical="center"/>
    </xf>
    <xf numFmtId="1" fontId="37" fillId="4" borderId="65" xfId="0" applyNumberFormat="1" applyFont="1" applyFill="1" applyBorder="1" applyAlignment="1">
      <alignment horizontal="center" vertical="center"/>
    </xf>
    <xf numFmtId="1" fontId="39" fillId="4" borderId="46" xfId="0" applyNumberFormat="1" applyFont="1" applyFill="1" applyBorder="1" applyAlignment="1">
      <alignment horizontal="center" vertical="center"/>
    </xf>
    <xf numFmtId="1" fontId="39" fillId="4" borderId="13" xfId="0" applyNumberFormat="1" applyFont="1" applyFill="1" applyBorder="1" applyAlignment="1">
      <alignment horizontal="center" vertical="center"/>
    </xf>
    <xf numFmtId="1" fontId="39" fillId="4" borderId="45" xfId="0" applyNumberFormat="1" applyFont="1" applyFill="1" applyBorder="1" applyAlignment="1">
      <alignment horizontal="center" vertical="center"/>
    </xf>
    <xf numFmtId="172" fontId="39" fillId="4" borderId="30" xfId="0" applyNumberFormat="1" applyFont="1" applyFill="1" applyBorder="1" applyAlignment="1">
      <alignment horizontal="center" vertical="center"/>
    </xf>
    <xf numFmtId="172" fontId="39" fillId="4" borderId="135" xfId="0" applyNumberFormat="1" applyFont="1" applyFill="1" applyBorder="1" applyAlignment="1">
      <alignment horizontal="center" vertical="center"/>
    </xf>
    <xf numFmtId="1" fontId="39" fillId="4" borderId="148" xfId="0" applyNumberFormat="1" applyFont="1" applyFill="1" applyBorder="1" applyAlignment="1">
      <alignment horizontal="center" vertical="center"/>
    </xf>
    <xf numFmtId="1" fontId="39" fillId="4" borderId="133" xfId="0" applyNumberFormat="1" applyFont="1" applyFill="1" applyBorder="1" applyAlignment="1">
      <alignment horizontal="center" vertical="center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0" xfId="0" applyBorder="1" applyAlignment="1">
      <alignment horizontal="center"/>
    </xf>
    <xf numFmtId="0" fontId="0" fillId="0" borderId="94" xfId="0" applyBorder="1" applyAlignment="1">
      <alignment horizontal="center"/>
    </xf>
    <xf numFmtId="0" fontId="0" fillId="0" borderId="96" xfId="0" applyBorder="1" applyAlignment="1">
      <alignment horizontal="center"/>
    </xf>
    <xf numFmtId="0" fontId="87" fillId="0" borderId="0" xfId="0" applyFont="1" applyAlignment="1">
      <alignment horizontal="center" vertical="center" wrapText="1"/>
    </xf>
    <xf numFmtId="0" fontId="87" fillId="0" borderId="56" xfId="0" applyFont="1" applyBorder="1" applyAlignment="1">
      <alignment horizontal="center" vertical="center" wrapText="1"/>
    </xf>
    <xf numFmtId="0" fontId="91" fillId="0" borderId="130" xfId="0" applyFont="1" applyBorder="1" applyAlignment="1">
      <alignment horizontal="center" vertical="center" wrapText="1"/>
    </xf>
    <xf numFmtId="0" fontId="91" fillId="0" borderId="75" xfId="0" applyFont="1" applyBorder="1" applyAlignment="1">
      <alignment horizontal="center" vertical="center" wrapText="1"/>
    </xf>
    <xf numFmtId="0" fontId="91" fillId="0" borderId="2" xfId="0" applyFont="1" applyBorder="1" applyAlignment="1">
      <alignment horizontal="center" vertical="center" wrapText="1"/>
    </xf>
    <xf numFmtId="0" fontId="91" fillId="0" borderId="56" xfId="0" applyFont="1" applyBorder="1" applyAlignment="1">
      <alignment horizontal="center" vertical="center" wrapText="1"/>
    </xf>
    <xf numFmtId="0" fontId="94" fillId="0" borderId="6" xfId="0" applyFont="1" applyBorder="1" applyAlignment="1">
      <alignment horizontal="center" vertical="center" wrapText="1"/>
    </xf>
    <xf numFmtId="0" fontId="94" fillId="0" borderId="121" xfId="0" applyFont="1" applyBorder="1" applyAlignment="1">
      <alignment horizontal="center" vertical="center" wrapText="1"/>
    </xf>
    <xf numFmtId="0" fontId="95" fillId="0" borderId="94" xfId="0" applyFont="1" applyBorder="1" applyAlignment="1">
      <alignment horizontal="center" vertical="center"/>
    </xf>
    <xf numFmtId="0" fontId="95" fillId="0" borderId="122" xfId="0" applyFont="1" applyBorder="1" applyAlignment="1">
      <alignment horizontal="center" vertical="center"/>
    </xf>
    <xf numFmtId="0" fontId="95" fillId="0" borderId="123" xfId="0" applyFont="1" applyBorder="1" applyAlignment="1">
      <alignment horizontal="center" vertical="center"/>
    </xf>
    <xf numFmtId="0" fontId="95" fillId="0" borderId="124" xfId="0" applyFont="1" applyBorder="1" applyAlignment="1">
      <alignment horizontal="center" vertical="center"/>
    </xf>
    <xf numFmtId="0" fontId="95" fillId="0" borderId="96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66" fillId="0" borderId="98" xfId="0" applyFont="1" applyBorder="1" applyAlignment="1">
      <alignment horizontal="center"/>
    </xf>
    <xf numFmtId="0" fontId="66" fillId="0" borderId="88" xfId="0" applyFont="1" applyBorder="1" applyAlignment="1">
      <alignment horizontal="center"/>
    </xf>
    <xf numFmtId="0" fontId="66" fillId="0" borderId="91" xfId="0" applyFont="1" applyBorder="1" applyAlignment="1">
      <alignment horizontal="center"/>
    </xf>
    <xf numFmtId="0" fontId="66" fillId="0" borderId="90" xfId="0" applyFont="1" applyBorder="1" applyAlignment="1">
      <alignment horizontal="center"/>
    </xf>
    <xf numFmtId="0" fontId="66" fillId="0" borderId="92" xfId="0" applyFont="1" applyBorder="1" applyAlignment="1">
      <alignment horizontal="center"/>
    </xf>
    <xf numFmtId="0" fontId="66" fillId="0" borderId="96" xfId="0" applyFont="1" applyBorder="1" applyAlignment="1">
      <alignment horizontal="center"/>
    </xf>
    <xf numFmtId="0" fontId="94" fillId="0" borderId="119" xfId="0" applyFont="1" applyBorder="1" applyAlignment="1">
      <alignment horizontal="center" vertical="center" wrapText="1"/>
    </xf>
    <xf numFmtId="0" fontId="94" fillId="0" borderId="120" xfId="0" applyFont="1" applyBorder="1" applyAlignment="1">
      <alignment horizontal="center" vertical="center" wrapText="1"/>
    </xf>
    <xf numFmtId="0" fontId="85" fillId="39" borderId="116" xfId="199" applyFont="1" applyFill="1" applyBorder="1" applyAlignment="1">
      <alignment horizontal="center" vertical="center" wrapText="1"/>
    </xf>
    <xf numFmtId="0" fontId="85" fillId="39" borderId="118" xfId="199" applyFont="1" applyFill="1" applyBorder="1" applyAlignment="1">
      <alignment horizontal="center" vertical="center" wrapText="1"/>
    </xf>
    <xf numFmtId="0" fontId="85" fillId="39" borderId="117" xfId="199" applyFont="1" applyFill="1" applyBorder="1" applyAlignment="1">
      <alignment horizontal="center" vertical="center" wrapText="1"/>
    </xf>
    <xf numFmtId="0" fontId="87" fillId="0" borderId="130" xfId="0" applyFont="1" applyBorder="1" applyAlignment="1">
      <alignment horizontal="center" vertical="center" wrapText="1"/>
    </xf>
    <xf numFmtId="0" fontId="87" fillId="0" borderId="2" xfId="0" applyFont="1" applyBorder="1" applyAlignment="1">
      <alignment horizontal="center" vertical="center" wrapText="1"/>
    </xf>
    <xf numFmtId="0" fontId="85" fillId="39" borderId="58" xfId="199" applyFont="1" applyFill="1" applyBorder="1" applyAlignment="1">
      <alignment horizontal="center" vertical="center" wrapText="1"/>
    </xf>
    <xf numFmtId="0" fontId="85" fillId="39" borderId="71" xfId="199" applyFont="1" applyFill="1" applyBorder="1" applyAlignment="1">
      <alignment horizontal="center" vertical="center" wrapText="1"/>
    </xf>
    <xf numFmtId="0" fontId="85" fillId="39" borderId="59" xfId="199" applyFont="1" applyFill="1" applyBorder="1" applyAlignment="1">
      <alignment horizontal="center" vertical="center" wrapText="1"/>
    </xf>
    <xf numFmtId="0" fontId="85" fillId="39" borderId="57" xfId="199" applyFont="1" applyFill="1" applyBorder="1" applyAlignment="1">
      <alignment horizontal="center" vertical="center" wrapText="1"/>
    </xf>
    <xf numFmtId="0" fontId="71" fillId="39" borderId="57" xfId="199" applyFont="1" applyFill="1" applyBorder="1" applyAlignment="1">
      <alignment horizontal="center" vertical="center" wrapText="1"/>
    </xf>
    <xf numFmtId="0" fontId="63" fillId="36" borderId="145" xfId="5" applyFont="1" applyFill="1" applyBorder="1" applyAlignment="1" applyProtection="1">
      <alignment horizontal="center" vertical="center" wrapText="1"/>
      <protection locked="0"/>
    </xf>
    <xf numFmtId="0" fontId="63" fillId="36" borderId="147" xfId="5" applyFont="1" applyFill="1" applyBorder="1" applyAlignment="1" applyProtection="1">
      <alignment horizontal="center" vertical="center" wrapText="1"/>
      <protection locked="0"/>
    </xf>
    <xf numFmtId="0" fontId="63" fillId="41" borderId="13" xfId="5" applyFont="1" applyFill="1" applyBorder="1" applyAlignment="1" applyProtection="1">
      <alignment horizontal="center" vertical="center" wrapText="1"/>
      <protection locked="0"/>
    </xf>
    <xf numFmtId="0" fontId="63" fillId="41" borderId="14" xfId="5" applyFont="1" applyFill="1" applyBorder="1" applyAlignment="1" applyProtection="1">
      <alignment horizontal="center" vertical="center" wrapText="1"/>
      <protection locked="0"/>
    </xf>
    <xf numFmtId="2" fontId="99" fillId="36" borderId="133" xfId="5" applyNumberFormat="1" applyFont="1" applyFill="1" applyBorder="1" applyAlignment="1">
      <alignment horizontal="center" vertical="center" wrapText="1"/>
    </xf>
    <xf numFmtId="2" fontId="99" fillId="36" borderId="146" xfId="5" applyNumberFormat="1" applyFont="1" applyFill="1" applyBorder="1" applyAlignment="1">
      <alignment horizontal="center" vertical="center" wrapText="1"/>
    </xf>
    <xf numFmtId="0" fontId="63" fillId="41" borderId="133" xfId="5" applyFont="1" applyFill="1" applyBorder="1" applyAlignment="1" applyProtection="1">
      <alignment horizontal="center" vertical="center" wrapText="1"/>
      <protection locked="0"/>
    </xf>
    <xf numFmtId="0" fontId="63" fillId="41" borderId="146" xfId="5" applyFont="1" applyFill="1" applyBorder="1" applyAlignment="1" applyProtection="1">
      <alignment horizontal="center" vertical="center" wrapText="1"/>
      <protection locked="0"/>
    </xf>
    <xf numFmtId="0" fontId="0" fillId="0" borderId="148" xfId="0" applyBorder="1" applyAlignment="1">
      <alignment horizontal="center" vertical="center" wrapText="1"/>
    </xf>
    <xf numFmtId="0" fontId="0" fillId="0" borderId="149" xfId="0" applyBorder="1" applyAlignment="1">
      <alignment horizontal="center" vertical="center" wrapText="1"/>
    </xf>
    <xf numFmtId="0" fontId="63" fillId="41" borderId="97" xfId="5" applyFont="1" applyFill="1" applyBorder="1" applyAlignment="1" applyProtection="1">
      <alignment horizontal="center" vertical="center" wrapText="1"/>
      <protection locked="0"/>
    </xf>
    <xf numFmtId="0" fontId="63" fillId="41" borderId="89" xfId="5" applyFont="1" applyFill="1" applyBorder="1" applyAlignment="1" applyProtection="1">
      <alignment horizontal="center" vertical="center" wrapText="1"/>
      <protection locked="0"/>
    </xf>
    <xf numFmtId="0" fontId="98" fillId="36" borderId="98" xfId="5" applyFont="1" applyFill="1" applyBorder="1" applyAlignment="1">
      <alignment horizontal="center"/>
    </xf>
    <xf numFmtId="0" fontId="98" fillId="36" borderId="87" xfId="5" applyFont="1" applyFill="1" applyBorder="1" applyAlignment="1">
      <alignment horizontal="center"/>
    </xf>
    <xf numFmtId="0" fontId="98" fillId="36" borderId="88" xfId="5" applyFont="1" applyFill="1" applyBorder="1" applyAlignment="1">
      <alignment horizontal="center"/>
    </xf>
    <xf numFmtId="0" fontId="98" fillId="36" borderId="91" xfId="5" applyFont="1" applyFill="1" applyBorder="1" applyAlignment="1">
      <alignment horizontal="center"/>
    </xf>
    <xf numFmtId="0" fontId="98" fillId="36" borderId="0" xfId="5" applyFont="1" applyFill="1" applyAlignment="1">
      <alignment horizontal="center"/>
    </xf>
    <xf numFmtId="0" fontId="98" fillId="36" borderId="90" xfId="5" applyFont="1" applyFill="1" applyBorder="1" applyAlignment="1">
      <alignment horizontal="center"/>
    </xf>
    <xf numFmtId="0" fontId="98" fillId="36" borderId="92" xfId="5" applyFont="1" applyFill="1" applyBorder="1" applyAlignment="1">
      <alignment horizontal="center"/>
    </xf>
    <xf numFmtId="0" fontId="98" fillId="36" borderId="94" xfId="5" applyFont="1" applyFill="1" applyBorder="1" applyAlignment="1">
      <alignment horizontal="center"/>
    </xf>
    <xf numFmtId="0" fontId="98" fillId="36" borderId="96" xfId="5" applyFont="1" applyFill="1" applyBorder="1" applyAlignment="1">
      <alignment horizontal="center"/>
    </xf>
    <xf numFmtId="0" fontId="63" fillId="36" borderId="134" xfId="5" applyFont="1" applyFill="1" applyBorder="1" applyAlignment="1" applyProtection="1">
      <alignment horizontal="center" vertical="center" wrapText="1"/>
      <protection locked="0"/>
    </xf>
    <xf numFmtId="0" fontId="63" fillId="36" borderId="91" xfId="5" applyFont="1" applyFill="1" applyBorder="1" applyAlignment="1" applyProtection="1">
      <alignment horizontal="center" vertical="center" wrapText="1"/>
      <protection locked="0"/>
    </xf>
    <xf numFmtId="0" fontId="63" fillId="36" borderId="92" xfId="5" applyFont="1" applyFill="1" applyBorder="1" applyAlignment="1" applyProtection="1">
      <alignment horizontal="center" vertical="center" wrapText="1"/>
      <protection locked="0"/>
    </xf>
    <xf numFmtId="0" fontId="63" fillId="41" borderId="78" xfId="5" applyFont="1" applyFill="1" applyBorder="1" applyAlignment="1" applyProtection="1">
      <alignment horizontal="center" vertical="center" wrapText="1"/>
      <protection locked="0"/>
    </xf>
    <xf numFmtId="0" fontId="63" fillId="41" borderId="81" xfId="5" applyFont="1" applyFill="1" applyBorder="1" applyAlignment="1" applyProtection="1">
      <alignment horizontal="center" vertical="center" wrapText="1"/>
      <protection locked="0"/>
    </xf>
    <xf numFmtId="0" fontId="63" fillId="41" borderId="80" xfId="5" applyFont="1" applyFill="1" applyBorder="1" applyAlignment="1" applyProtection="1">
      <alignment horizontal="center" vertical="center" wrapText="1"/>
      <protection locked="0"/>
    </xf>
    <xf numFmtId="2" fontId="99" fillId="36" borderId="93" xfId="5" applyNumberFormat="1" applyFont="1" applyFill="1" applyBorder="1" applyAlignment="1">
      <alignment horizontal="left" vertical="center" wrapText="1"/>
    </xf>
    <xf numFmtId="2" fontId="99" fillId="36" borderId="93" xfId="5" applyNumberFormat="1" applyFont="1" applyFill="1" applyBorder="1" applyAlignment="1">
      <alignment horizontal="center" vertical="center" wrapText="1"/>
    </xf>
    <xf numFmtId="0" fontId="63" fillId="41" borderId="82" xfId="5" applyFont="1" applyFill="1" applyBorder="1" applyAlignment="1" applyProtection="1">
      <alignment horizontal="center" vertical="center" wrapText="1"/>
      <protection locked="0"/>
    </xf>
    <xf numFmtId="0" fontId="63" fillId="41" borderId="79" xfId="5" applyFont="1" applyFill="1" applyBorder="1" applyAlignment="1" applyProtection="1">
      <alignment horizontal="center" vertical="center" wrapText="1"/>
      <protection locked="0"/>
    </xf>
    <xf numFmtId="0" fontId="63" fillId="41" borderId="86" xfId="5" applyFont="1" applyFill="1" applyBorder="1" applyAlignment="1" applyProtection="1">
      <alignment horizontal="center" vertical="center" wrapText="1"/>
      <protection locked="0"/>
    </xf>
    <xf numFmtId="0" fontId="63" fillId="41" borderId="76" xfId="5" applyFont="1" applyFill="1" applyBorder="1" applyAlignment="1" applyProtection="1">
      <alignment horizontal="center" vertical="center" wrapText="1"/>
      <protection locked="0"/>
    </xf>
    <xf numFmtId="0" fontId="63" fillId="36" borderId="97" xfId="5" applyFont="1" applyFill="1" applyBorder="1" applyAlignment="1" applyProtection="1">
      <alignment horizontal="center" vertical="center" wrapText="1"/>
      <protection locked="0"/>
    </xf>
    <xf numFmtId="0" fontId="63" fillId="36" borderId="100" xfId="5" applyFont="1" applyFill="1" applyBorder="1" applyAlignment="1" applyProtection="1">
      <alignment horizontal="center" vertical="center" wrapText="1"/>
      <protection locked="0"/>
    </xf>
    <xf numFmtId="0" fontId="63" fillId="36" borderId="136" xfId="5" applyFont="1" applyFill="1" applyBorder="1" applyAlignment="1" applyProtection="1">
      <alignment horizontal="center" vertical="center" wrapText="1"/>
      <protection locked="0"/>
    </xf>
    <xf numFmtId="0" fontId="63" fillId="36" borderId="4" xfId="5" applyFont="1" applyFill="1" applyBorder="1" applyAlignment="1" applyProtection="1">
      <alignment horizontal="center" vertical="center" wrapText="1"/>
      <protection locked="0"/>
    </xf>
    <xf numFmtId="0" fontId="63" fillId="36" borderId="95" xfId="5" applyFont="1" applyFill="1" applyBorder="1" applyAlignment="1" applyProtection="1">
      <alignment horizontal="center" vertical="center" wrapText="1"/>
      <protection locked="0"/>
    </xf>
    <xf numFmtId="0" fontId="63" fillId="41" borderId="137" xfId="5" applyFont="1" applyFill="1" applyBorder="1" applyAlignment="1" applyProtection="1">
      <alignment horizontal="center" vertical="center" wrapText="1"/>
      <protection locked="0"/>
    </xf>
    <xf numFmtId="0" fontId="63" fillId="41" borderId="131" xfId="5" applyFont="1" applyFill="1" applyBorder="1" applyAlignment="1" applyProtection="1">
      <alignment horizontal="center" vertical="center" wrapText="1"/>
      <protection locked="0"/>
    </xf>
    <xf numFmtId="0" fontId="63" fillId="41" borderId="138" xfId="5" applyFont="1" applyFill="1" applyBorder="1" applyAlignment="1" applyProtection="1">
      <alignment horizontal="center" vertical="center" wrapText="1"/>
      <protection locked="0"/>
    </xf>
    <xf numFmtId="2" fontId="99" fillId="36" borderId="139" xfId="5" applyNumberFormat="1" applyFont="1" applyFill="1" applyBorder="1" applyAlignment="1">
      <alignment horizontal="center" vertical="top" wrapText="1"/>
    </xf>
    <xf numFmtId="2" fontId="99" fillId="36" borderId="130" xfId="5" applyNumberFormat="1" applyFont="1" applyFill="1" applyBorder="1" applyAlignment="1">
      <alignment horizontal="center" vertical="top" wrapText="1"/>
    </xf>
    <xf numFmtId="2" fontId="99" fillId="36" borderId="140" xfId="5" applyNumberFormat="1" applyFont="1" applyFill="1" applyBorder="1" applyAlignment="1">
      <alignment horizontal="center" vertical="top" wrapText="1"/>
    </xf>
    <xf numFmtId="2" fontId="99" fillId="36" borderId="139" xfId="5" applyNumberFormat="1" applyFont="1" applyFill="1" applyBorder="1" applyAlignment="1">
      <alignment horizontal="center" vertical="center" wrapText="1"/>
    </xf>
    <xf numFmtId="2" fontId="99" fillId="36" borderId="130" xfId="5" applyNumberFormat="1" applyFont="1" applyFill="1" applyBorder="1" applyAlignment="1">
      <alignment horizontal="center" vertical="center" wrapText="1"/>
    </xf>
    <xf numFmtId="2" fontId="99" fillId="36" borderId="140" xfId="5" applyNumberFormat="1" applyFont="1" applyFill="1" applyBorder="1" applyAlignment="1">
      <alignment horizontal="center" vertical="center" wrapText="1"/>
    </xf>
    <xf numFmtId="0" fontId="63" fillId="41" borderId="98" xfId="5" applyFont="1" applyFill="1" applyBorder="1" applyAlignment="1" applyProtection="1">
      <alignment horizontal="center" vertical="center" wrapText="1"/>
      <protection locked="0"/>
    </xf>
    <xf numFmtId="0" fontId="63" fillId="41" borderId="99" xfId="5" applyFont="1" applyFill="1" applyBorder="1" applyAlignment="1" applyProtection="1">
      <alignment horizontal="center" vertical="center" wrapText="1"/>
      <protection locked="0"/>
    </xf>
    <xf numFmtId="9" fontId="63" fillId="41" borderId="137" xfId="9" applyFont="1" applyFill="1" applyBorder="1" applyAlignment="1" applyProtection="1">
      <alignment horizontal="center" vertical="center" wrapText="1"/>
      <protection locked="0"/>
    </xf>
    <xf numFmtId="9" fontId="63" fillId="41" borderId="131" xfId="9" applyFont="1" applyFill="1" applyBorder="1" applyAlignment="1" applyProtection="1">
      <alignment horizontal="center" vertical="center" wrapText="1"/>
      <protection locked="0"/>
    </xf>
    <xf numFmtId="9" fontId="63" fillId="41" borderId="138" xfId="9" applyFont="1" applyFill="1" applyBorder="1" applyAlignment="1" applyProtection="1">
      <alignment horizontal="center" vertical="center" wrapText="1"/>
      <protection locked="0"/>
    </xf>
    <xf numFmtId="0" fontId="98" fillId="36" borderId="139" xfId="5" applyFont="1" applyFill="1" applyBorder="1" applyAlignment="1">
      <alignment horizontal="center"/>
    </xf>
    <xf numFmtId="0" fontId="98" fillId="36" borderId="130" xfId="5" applyFont="1" applyFill="1" applyBorder="1" applyAlignment="1">
      <alignment horizontal="center"/>
    </xf>
    <xf numFmtId="0" fontId="98" fillId="36" borderId="141" xfId="5" applyFont="1" applyFill="1" applyBorder="1" applyAlignment="1">
      <alignment horizontal="center"/>
    </xf>
    <xf numFmtId="0" fontId="98" fillId="36" borderId="42" xfId="5" applyFont="1" applyFill="1" applyBorder="1" applyAlignment="1">
      <alignment horizontal="center"/>
    </xf>
    <xf numFmtId="0" fontId="98" fillId="36" borderId="5" xfId="5" applyFont="1" applyFill="1" applyBorder="1" applyAlignment="1">
      <alignment horizontal="center"/>
    </xf>
    <xf numFmtId="0" fontId="98" fillId="36" borderId="101" xfId="5" applyFont="1" applyFill="1" applyBorder="1" applyAlignment="1">
      <alignment horizontal="center"/>
    </xf>
    <xf numFmtId="0" fontId="98" fillId="36" borderId="102" xfId="5" applyFont="1" applyFill="1" applyBorder="1" applyAlignment="1">
      <alignment horizontal="center"/>
    </xf>
    <xf numFmtId="2" fontId="99" fillId="0" borderId="142" xfId="5" applyNumberFormat="1" applyFont="1" applyBorder="1" applyAlignment="1">
      <alignment horizontal="center" vertical="center" wrapText="1"/>
    </xf>
    <xf numFmtId="2" fontId="99" fillId="0" borderId="143" xfId="5" applyNumberFormat="1" applyFont="1" applyBorder="1" applyAlignment="1">
      <alignment horizontal="center" vertical="center" wrapText="1"/>
    </xf>
    <xf numFmtId="2" fontId="99" fillId="0" borderId="144" xfId="5" applyNumberFormat="1" applyFont="1" applyBorder="1" applyAlignment="1">
      <alignment horizontal="center" vertical="center" wrapText="1"/>
    </xf>
    <xf numFmtId="0" fontId="63" fillId="41" borderId="83" xfId="5" applyFont="1" applyFill="1" applyBorder="1" applyAlignment="1" applyProtection="1">
      <alignment horizontal="center" vertical="center" wrapText="1"/>
      <protection locked="0"/>
    </xf>
    <xf numFmtId="0" fontId="63" fillId="41" borderId="84" xfId="5" applyFont="1" applyFill="1" applyBorder="1" applyAlignment="1" applyProtection="1">
      <alignment horizontal="center" vertical="center" wrapText="1"/>
      <protection locked="0"/>
    </xf>
    <xf numFmtId="0" fontId="63" fillId="41" borderId="85" xfId="5" applyFont="1" applyFill="1" applyBorder="1" applyAlignment="1" applyProtection="1">
      <alignment horizontal="center" vertical="center" wrapText="1"/>
      <protection locked="0"/>
    </xf>
    <xf numFmtId="0" fontId="63" fillId="41" borderId="77" xfId="5" applyFont="1" applyFill="1" applyBorder="1" applyAlignment="1" applyProtection="1">
      <alignment horizontal="center" vertical="center" wrapText="1"/>
      <protection locked="0"/>
    </xf>
    <xf numFmtId="0" fontId="63" fillId="41" borderId="75" xfId="5" applyFont="1" applyFill="1" applyBorder="1" applyAlignment="1" applyProtection="1">
      <alignment horizontal="center" vertical="center" wrapText="1"/>
      <protection locked="0"/>
    </xf>
    <xf numFmtId="0" fontId="63" fillId="41" borderId="17" xfId="5" applyFont="1" applyFill="1" applyBorder="1" applyAlignment="1" applyProtection="1">
      <alignment horizontal="center" vertical="center" wrapText="1"/>
      <protection locked="0"/>
    </xf>
    <xf numFmtId="0" fontId="98" fillId="36" borderId="103" xfId="5" applyFont="1" applyFill="1" applyBorder="1" applyAlignment="1">
      <alignment horizontal="center"/>
    </xf>
    <xf numFmtId="0" fontId="98" fillId="36" borderId="75" xfId="5" applyFont="1" applyFill="1" applyBorder="1" applyAlignment="1">
      <alignment horizontal="center"/>
    </xf>
    <xf numFmtId="0" fontId="98" fillId="36" borderId="17" xfId="5" applyFont="1" applyFill="1" applyBorder="1" applyAlignment="1">
      <alignment horizontal="center"/>
    </xf>
    <xf numFmtId="0" fontId="66" fillId="0" borderId="75" xfId="0" applyFont="1" applyBorder="1" applyAlignment="1">
      <alignment horizontal="left" vertical="center" wrapText="1"/>
    </xf>
    <xf numFmtId="0" fontId="66" fillId="0" borderId="75" xfId="0" applyFont="1" applyBorder="1" applyAlignment="1">
      <alignment wrapText="1"/>
    </xf>
    <xf numFmtId="0" fontId="66" fillId="0" borderId="75" xfId="0" applyFont="1" applyBorder="1" applyAlignment="1">
      <alignment horizontal="left"/>
    </xf>
    <xf numFmtId="0" fontId="34" fillId="39" borderId="108" xfId="0" applyFont="1" applyFill="1" applyBorder="1" applyAlignment="1">
      <alignment horizontal="center" vertical="center"/>
    </xf>
    <xf numFmtId="0" fontId="34" fillId="39" borderId="152" xfId="0" applyFont="1" applyFill="1" applyBorder="1" applyAlignment="1">
      <alignment horizontal="center" vertical="center"/>
    </xf>
    <xf numFmtId="0" fontId="34" fillId="39" borderId="12" xfId="0" applyFont="1" applyFill="1" applyBorder="1" applyAlignment="1">
      <alignment horizontal="center" vertical="center"/>
    </xf>
    <xf numFmtId="0" fontId="34" fillId="39" borderId="145" xfId="0" applyFont="1" applyFill="1" applyBorder="1" applyAlignment="1">
      <alignment horizontal="center" vertical="center"/>
    </xf>
    <xf numFmtId="0" fontId="34" fillId="39" borderId="147" xfId="0" applyFont="1" applyFill="1" applyBorder="1" applyAlignment="1">
      <alignment horizontal="center" vertical="center"/>
    </xf>
    <xf numFmtId="0" fontId="34" fillId="39" borderId="35" xfId="0" applyFont="1" applyFill="1" applyBorder="1" applyAlignment="1">
      <alignment horizontal="center" vertical="center" wrapText="1"/>
    </xf>
    <xf numFmtId="0" fontId="34" fillId="39" borderId="36" xfId="0" applyFont="1" applyFill="1" applyBorder="1" applyAlignment="1">
      <alignment horizontal="center" vertical="center" wrapText="1"/>
    </xf>
    <xf numFmtId="0" fontId="34" fillId="39" borderId="105" xfId="0" applyFont="1" applyFill="1" applyBorder="1" applyAlignment="1">
      <alignment horizontal="center" vertical="center" wrapText="1"/>
    </xf>
    <xf numFmtId="0" fontId="34" fillId="39" borderId="35" xfId="0" applyFont="1" applyFill="1" applyBorder="1" applyAlignment="1">
      <alignment horizontal="center" vertical="center"/>
    </xf>
    <xf numFmtId="0" fontId="34" fillId="39" borderId="36" xfId="0" applyFont="1" applyFill="1" applyBorder="1" applyAlignment="1">
      <alignment horizontal="center" vertical="center"/>
    </xf>
    <xf numFmtId="0" fontId="34" fillId="39" borderId="105" xfId="0" applyFont="1" applyFill="1" applyBorder="1" applyAlignment="1">
      <alignment horizontal="center" vertical="center"/>
    </xf>
    <xf numFmtId="0" fontId="82" fillId="39" borderId="42" xfId="0" applyFont="1" applyFill="1" applyBorder="1" applyAlignment="1">
      <alignment horizontal="center" vertical="center"/>
    </xf>
    <xf numFmtId="0" fontId="82" fillId="39" borderId="0" xfId="0" applyFont="1" applyFill="1" applyAlignment="1">
      <alignment horizontal="center" vertical="center"/>
    </xf>
    <xf numFmtId="0" fontId="35" fillId="39" borderId="57" xfId="0" applyFont="1" applyFill="1" applyBorder="1" applyAlignment="1">
      <alignment horizontal="center" vertical="center"/>
    </xf>
    <xf numFmtId="0" fontId="35" fillId="39" borderId="67" xfId="0" applyFont="1" applyFill="1" applyBorder="1" applyAlignment="1">
      <alignment horizontal="center" vertical="center"/>
    </xf>
    <xf numFmtId="0" fontId="35" fillId="39" borderId="68" xfId="0" applyFont="1" applyFill="1" applyBorder="1" applyAlignment="1">
      <alignment horizontal="center" vertical="center"/>
    </xf>
    <xf numFmtId="0" fontId="36" fillId="39" borderId="69" xfId="10" applyFont="1" applyFill="1" applyBorder="1" applyAlignment="1">
      <alignment horizontal="center" vertical="center" wrapText="1"/>
    </xf>
    <xf numFmtId="0" fontId="36" fillId="39" borderId="70" xfId="10" applyFont="1" applyFill="1" applyBorder="1" applyAlignment="1">
      <alignment horizontal="center" vertical="center" wrapText="1"/>
    </xf>
    <xf numFmtId="0" fontId="34" fillId="39" borderId="29" xfId="0" applyFont="1" applyFill="1" applyBorder="1" applyAlignment="1">
      <alignment horizontal="center" vertical="center" wrapText="1"/>
    </xf>
    <xf numFmtId="0" fontId="34" fillId="39" borderId="44" xfId="0" applyFont="1" applyFill="1" applyBorder="1" applyAlignment="1">
      <alignment horizontal="center" vertical="center" wrapText="1"/>
    </xf>
    <xf numFmtId="0" fontId="96" fillId="39" borderId="26" xfId="0" applyFont="1" applyFill="1" applyBorder="1" applyAlignment="1" applyProtection="1">
      <alignment horizontal="center" vertical="center"/>
      <protection locked="0"/>
    </xf>
    <xf numFmtId="0" fontId="96" fillId="39" borderId="0" xfId="0" applyFont="1" applyFill="1" applyAlignment="1" applyProtection="1">
      <alignment horizontal="center" vertical="center"/>
      <protection locked="0"/>
    </xf>
    <xf numFmtId="0" fontId="96" fillId="39" borderId="73" xfId="0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93" fillId="0" borderId="4" xfId="0" applyFont="1" applyBorder="1" applyAlignment="1">
      <alignment horizontal="center" vertical="center" wrapText="1"/>
    </xf>
    <xf numFmtId="0" fontId="93" fillId="0" borderId="0" xfId="0" applyFont="1" applyAlignment="1">
      <alignment horizontal="center" vertical="center" wrapText="1"/>
    </xf>
    <xf numFmtId="0" fontId="93" fillId="0" borderId="5" xfId="0" applyFont="1" applyBorder="1" applyAlignment="1">
      <alignment horizontal="center" vertical="center" wrapText="1"/>
    </xf>
    <xf numFmtId="0" fontId="94" fillId="0" borderId="33" xfId="0" applyFont="1" applyBorder="1" applyAlignment="1">
      <alignment horizontal="center" vertical="center" wrapText="1"/>
    </xf>
    <xf numFmtId="0" fontId="94" fillId="0" borderId="65" xfId="0" applyFont="1" applyBorder="1" applyAlignment="1">
      <alignment horizontal="center" vertical="center" wrapText="1"/>
    </xf>
    <xf numFmtId="0" fontId="94" fillId="0" borderId="34" xfId="0" applyFont="1" applyBorder="1" applyAlignment="1">
      <alignment horizontal="center" vertical="center" wrapText="1"/>
    </xf>
    <xf numFmtId="0" fontId="9" fillId="6" borderId="0" xfId="0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9" fillId="45" borderId="2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3" fillId="0" borderId="6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1" fillId="0" borderId="135" xfId="0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33" fillId="10" borderId="57" xfId="0" applyFont="1" applyFill="1" applyBorder="1" applyAlignment="1">
      <alignment horizontal="center" vertical="center"/>
    </xf>
    <xf numFmtId="0" fontId="33" fillId="10" borderId="58" xfId="0" applyFont="1" applyFill="1" applyBorder="1" applyAlignment="1">
      <alignment horizontal="center" vertical="center"/>
    </xf>
    <xf numFmtId="0" fontId="33" fillId="10" borderId="59" xfId="0" applyFont="1" applyFill="1" applyBorder="1" applyAlignment="1">
      <alignment horizontal="center" vertical="center"/>
    </xf>
    <xf numFmtId="0" fontId="29" fillId="4" borderId="4" xfId="10" applyFont="1" applyFill="1" applyBorder="1" applyAlignment="1">
      <alignment horizontal="center" vertical="center"/>
    </xf>
    <xf numFmtId="0" fontId="29" fillId="4" borderId="0" xfId="10" applyFont="1" applyFill="1" applyAlignment="1">
      <alignment horizontal="center" vertical="center"/>
    </xf>
    <xf numFmtId="0" fontId="29" fillId="4" borderId="5" xfId="10" applyFont="1" applyFill="1" applyBorder="1" applyAlignment="1">
      <alignment horizontal="center" vertical="center"/>
    </xf>
    <xf numFmtId="0" fontId="29" fillId="4" borderId="106" xfId="10" applyFont="1" applyFill="1" applyBorder="1" applyAlignment="1">
      <alignment horizontal="center" vertical="center"/>
    </xf>
    <xf numFmtId="0" fontId="29" fillId="4" borderId="56" xfId="10" applyFont="1" applyFill="1" applyBorder="1" applyAlignment="1">
      <alignment horizontal="center" vertical="center"/>
    </xf>
    <xf numFmtId="0" fontId="29" fillId="4" borderId="107" xfId="10" applyFont="1" applyFill="1" applyBorder="1" applyAlignment="1">
      <alignment horizontal="center" vertical="center"/>
    </xf>
    <xf numFmtId="0" fontId="1" fillId="0" borderId="35" xfId="10" applyBorder="1" applyAlignment="1">
      <alignment horizontal="center" vertical="center"/>
    </xf>
    <xf numFmtId="0" fontId="1" fillId="0" borderId="36" xfId="10" applyBorder="1" applyAlignment="1">
      <alignment horizontal="center" vertical="center"/>
    </xf>
    <xf numFmtId="0" fontId="1" fillId="0" borderId="105" xfId="10" applyBorder="1" applyAlignment="1">
      <alignment horizontal="center" vertical="center"/>
    </xf>
    <xf numFmtId="0" fontId="65" fillId="4" borderId="1" xfId="10" applyFont="1" applyFill="1" applyBorder="1" applyAlignment="1">
      <alignment horizontal="center" vertical="center"/>
    </xf>
    <xf numFmtId="0" fontId="65" fillId="4" borderId="2" xfId="10" applyFont="1" applyFill="1" applyBorder="1" applyAlignment="1">
      <alignment horizontal="center" vertical="center"/>
    </xf>
    <xf numFmtId="0" fontId="65" fillId="4" borderId="3" xfId="10" applyFont="1" applyFill="1" applyBorder="1" applyAlignment="1">
      <alignment horizontal="center" vertical="center"/>
    </xf>
    <xf numFmtId="0" fontId="0" fillId="4" borderId="2" xfId="0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 applyProtection="1">
      <alignment horizontal="center"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0" fontId="0" fillId="4" borderId="5" xfId="0" applyFill="1" applyBorder="1" applyAlignment="1" applyProtection="1">
      <alignment horizontal="center" vertical="center"/>
      <protection locked="0"/>
    </xf>
    <xf numFmtId="0" fontId="0" fillId="4" borderId="56" xfId="0" applyFill="1" applyBorder="1" applyAlignment="1" applyProtection="1">
      <alignment horizontal="center" vertical="center"/>
      <protection locked="0"/>
    </xf>
    <xf numFmtId="0" fontId="0" fillId="4" borderId="107" xfId="0" applyFill="1" applyBorder="1" applyAlignment="1" applyProtection="1">
      <alignment horizontal="center" vertical="center"/>
      <protection locked="0"/>
    </xf>
    <xf numFmtId="0" fontId="35" fillId="0" borderId="42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3" fillId="10" borderId="42" xfId="0" applyFont="1" applyFill="1" applyBorder="1" applyAlignment="1">
      <alignment horizontal="center" vertical="center"/>
    </xf>
    <xf numFmtId="0" fontId="33" fillId="10" borderId="0" xfId="0" applyFont="1" applyFill="1" applyAlignment="1">
      <alignment horizontal="center" vertical="center"/>
    </xf>
    <xf numFmtId="0" fontId="62" fillId="9" borderId="42" xfId="0" applyFont="1" applyFill="1" applyBorder="1" applyAlignment="1">
      <alignment horizontal="center" vertical="center"/>
    </xf>
    <xf numFmtId="0" fontId="62" fillId="9" borderId="0" xfId="0" applyFont="1" applyFill="1" applyAlignment="1">
      <alignment horizontal="center" vertical="center"/>
    </xf>
    <xf numFmtId="0" fontId="7" fillId="0" borderId="1" xfId="0" applyFont="1" applyBorder="1" applyAlignment="1">
      <alignment horizontal="right" vertical="center"/>
    </xf>
    <xf numFmtId="0" fontId="7" fillId="0" borderId="4" xfId="0" applyFont="1" applyBorder="1" applyAlignment="1">
      <alignment horizontal="right" vertical="center"/>
    </xf>
    <xf numFmtId="0" fontId="7" fillId="0" borderId="106" xfId="0" applyFont="1" applyBorder="1" applyAlignment="1">
      <alignment horizontal="right" vertical="center"/>
    </xf>
    <xf numFmtId="0" fontId="8" fillId="3" borderId="1" xfId="1" applyFont="1" applyFill="1" applyBorder="1" applyAlignment="1" applyProtection="1">
      <alignment horizontal="center" vertical="center"/>
      <protection locked="0"/>
    </xf>
    <xf numFmtId="0" fontId="8" fillId="3" borderId="2" xfId="1" applyFont="1" applyFill="1" applyBorder="1" applyAlignment="1" applyProtection="1">
      <alignment horizontal="center" vertical="center"/>
      <protection locked="0"/>
    </xf>
    <xf numFmtId="0" fontId="8" fillId="3" borderId="2" xfId="1" applyFont="1" applyFill="1" applyBorder="1" applyAlignment="1" applyProtection="1">
      <alignment horizontal="right" vertical="center"/>
      <protection locked="0"/>
    </xf>
    <xf numFmtId="0" fontId="8" fillId="3" borderId="3" xfId="1" applyFont="1" applyFill="1" applyBorder="1" applyAlignment="1" applyProtection="1">
      <alignment horizontal="center" vertical="center"/>
      <protection locked="0"/>
    </xf>
    <xf numFmtId="0" fontId="9" fillId="3" borderId="4" xfId="1" applyFont="1" applyFill="1" applyBorder="1" applyAlignment="1" applyProtection="1">
      <alignment horizontal="center" vertical="center"/>
      <protection locked="0"/>
    </xf>
    <xf numFmtId="0" fontId="9" fillId="3" borderId="0" xfId="1" applyFont="1" applyFill="1" applyBorder="1" applyAlignment="1" applyProtection="1">
      <alignment horizontal="center" vertical="center"/>
      <protection locked="0"/>
    </xf>
    <xf numFmtId="0" fontId="9" fillId="3" borderId="0" xfId="1" applyFont="1" applyFill="1" applyBorder="1" applyAlignment="1" applyProtection="1">
      <alignment horizontal="right" vertical="center"/>
      <protection locked="0"/>
    </xf>
    <xf numFmtId="0" fontId="9" fillId="3" borderId="5" xfId="1" applyFont="1" applyFill="1" applyBorder="1" applyAlignment="1" applyProtection="1">
      <alignment horizontal="center" vertical="center"/>
      <protection locked="0"/>
    </xf>
    <xf numFmtId="0" fontId="9" fillId="3" borderId="106" xfId="1" applyFont="1" applyFill="1" applyBorder="1" applyAlignment="1" applyProtection="1">
      <alignment horizontal="center" vertical="center"/>
      <protection locked="0"/>
    </xf>
    <xf numFmtId="0" fontId="9" fillId="3" borderId="56" xfId="1" applyFont="1" applyFill="1" applyBorder="1" applyAlignment="1" applyProtection="1">
      <alignment horizontal="center" vertical="center"/>
      <protection locked="0"/>
    </xf>
    <xf numFmtId="0" fontId="9" fillId="3" borderId="56" xfId="1" applyFont="1" applyFill="1" applyBorder="1" applyAlignment="1" applyProtection="1">
      <alignment horizontal="right" vertical="center"/>
      <protection locked="0"/>
    </xf>
    <xf numFmtId="0" fontId="9" fillId="3" borderId="107" xfId="1" applyFont="1" applyFill="1" applyBorder="1" applyAlignment="1" applyProtection="1">
      <alignment horizontal="center" vertical="center"/>
      <protection locked="0"/>
    </xf>
    <xf numFmtId="0" fontId="7" fillId="0" borderId="6" xfId="0" applyFont="1" applyBorder="1" applyAlignment="1">
      <alignment horizontal="center" vertical="center"/>
    </xf>
    <xf numFmtId="0" fontId="7" fillId="0" borderId="6" xfId="0" applyFont="1" applyBorder="1" applyAlignment="1">
      <alignment horizontal="right" vertical="center"/>
    </xf>
    <xf numFmtId="0" fontId="102" fillId="0" borderId="133" xfId="200" applyFont="1" applyBorder="1" applyAlignment="1" applyProtection="1">
      <alignment vertical="center" wrapText="1"/>
      <protection locked="0"/>
    </xf>
    <xf numFmtId="3" fontId="101" fillId="0" borderId="135" xfId="200" applyNumberFormat="1" applyFont="1" applyBorder="1" applyAlignment="1" applyProtection="1">
      <alignment horizontal="center" vertical="distributed"/>
      <protection locked="0"/>
    </xf>
    <xf numFmtId="0" fontId="102" fillId="0" borderId="133" xfId="200" applyFont="1" applyBorder="1" applyAlignment="1" applyProtection="1">
      <alignment horizontal="center" vertical="center" wrapText="1"/>
      <protection locked="0"/>
    </xf>
  </cellXfs>
  <cellStyles count="214">
    <cellStyle name="%" xfId="108" xr:uid="{00000000-0005-0000-0000-000000000000}"/>
    <cellStyle name="% 2" xfId="109" xr:uid="{00000000-0005-0000-0000-000001000000}"/>
    <cellStyle name="%_11Copia de CONSOLIDADO CORPORATIVO OCTUBRE.  2010 ULTIMO ESCRITORIO" xfId="110" xr:uid="{00000000-0005-0000-0000-000002000000}"/>
    <cellStyle name="%_13 PLANILLA DICIEMBRE 2010" xfId="111" xr:uid="{00000000-0005-0000-0000-000003000000}"/>
    <cellStyle name="%_13 PLANILLA DICIEMBRE 2010_2INCAPACIDADES ENERO 2011" xfId="112" xr:uid="{00000000-0005-0000-0000-000004000000}"/>
    <cellStyle name="%_13 PLANILLA DICIEMBRE 2010_ABRIL BOGOTA" xfId="113" xr:uid="{00000000-0005-0000-0000-000005000000}"/>
    <cellStyle name="%_13 PLANILLA DICIEMBRE 2010_AUSENTISMO COLABORAMOS MARZO 2011" xfId="114" xr:uid="{00000000-0005-0000-0000-000006000000}"/>
    <cellStyle name="%_13 PLANILLA DICIEMBRE 2010_BASE DE DATOS CORPORATIVA 2012" xfId="115" xr:uid="{00000000-0005-0000-0000-000007000000}"/>
    <cellStyle name="%_13 PLANILLA DICIEMBRE 2010_BASE DE DATOS INCIDENTES BQUILLA 2011" xfId="116" xr:uid="{00000000-0005-0000-0000-000008000000}"/>
    <cellStyle name="%_13 PLANILLA DICIEMBRE 2010_BASE DE DATOS INCIDENTES BQUILLA 2011_1" xfId="117" xr:uid="{00000000-0005-0000-0000-000009000000}"/>
    <cellStyle name="%_13 PLANILLA DICIEMBRE 2010_BASE DE DATOS INCIDENTES BQUILLA 2011_BASE DE DATOS INCIDENTES BQUILLA 2011" xfId="118" xr:uid="{00000000-0005-0000-0000-00000A000000}"/>
    <cellStyle name="%_13 PLANILLA DICIEMBRE 2010_BASE DE DATOS INCIDENTES BQUILLA 201107022012" xfId="119" xr:uid="{00000000-0005-0000-0000-00000B000000}"/>
    <cellStyle name="%_13 PLANILLA DICIEMBRE 2010_Copia de BASE DE DATOS CORPORATIVA 2012" xfId="120" xr:uid="{00000000-0005-0000-0000-00000C000000}"/>
    <cellStyle name="%_13 PLANILLA DICIEMBRE 2010_Copia de BASE DE DATOS INCIDENTES 2011" xfId="121" xr:uid="{00000000-0005-0000-0000-00000D000000}"/>
    <cellStyle name="%_13 PLANILLA DICIEMBRE 2010_INFORME SISO ENERO - MARZO 2011" xfId="122" xr:uid="{00000000-0005-0000-0000-00000E000000}"/>
    <cellStyle name="%_13 PLANILLA DICIEMBRE 2010_MATRIZ_DE_AUSENTISMO_TEAM ULTIMA  - 2011 DR. MAURICIO" xfId="123" xr:uid="{00000000-0005-0000-0000-00000F000000}"/>
    <cellStyle name="%_13 PLANILLA DICIEMBRE 2010_MATRIZ_DE_AUSENTISMO_TEAM ULTIMA  - 2011 DR. MAURICIO.1" xfId="124" xr:uid="{00000000-0005-0000-0000-000010000000}"/>
    <cellStyle name="%_14GRAFICAS ACCIDENTALIDAD HISTORICO29-04-2010 (version2)" xfId="125" xr:uid="{00000000-0005-0000-0000-000011000000}"/>
    <cellStyle name="%_1Consolidado Accidentalidad planta bogota2010" xfId="126" xr:uid="{00000000-0005-0000-0000-000012000000}"/>
    <cellStyle name="%_1Consolidado Accidentalidad planta bogota2010_1" xfId="127" xr:uid="{00000000-0005-0000-0000-000013000000}"/>
    <cellStyle name="%_1Consolidado Accidentalidad planta bogota2010_1_BASE DE DATOS INCIDENTES BQUILLA 2011" xfId="128" xr:uid="{00000000-0005-0000-0000-000014000000}"/>
    <cellStyle name="%_1Consolidado Accidentalidad planta bogota2010_1_BASE DE DATOS INCIDENTES BQUILLA 2011_BASE DE DATOS CORPORATIVA 2012" xfId="129" xr:uid="{00000000-0005-0000-0000-000015000000}"/>
    <cellStyle name="%_1Consolidado Accidentalidad planta bogota2010_1_BASE DE DATOS INCIDENTES BQUILLA 2011_BASE DE DATOS INCIDENTES BQUILLA 2011" xfId="130" xr:uid="{00000000-0005-0000-0000-000016000000}"/>
    <cellStyle name="%_1CONSOLIDADO CORPORATIVO DICIEMBRE  2010 TOTAL TRABAJADORES" xfId="131" xr:uid="{00000000-0005-0000-0000-000017000000}"/>
    <cellStyle name="%_1CONSOLIDADO CORPORATIVO DICIEMBRE  2010 TOTAL TRABAJADORES_CONSOLIDADO SISO CORPORATIVO 2011" xfId="132" xr:uid="{00000000-0005-0000-0000-000018000000}"/>
    <cellStyle name="%_2INCAPACIDADES ENERO 2011" xfId="133" xr:uid="{00000000-0005-0000-0000-000019000000}"/>
    <cellStyle name="%_ABRIL BOGOTA" xfId="134" xr:uid="{00000000-0005-0000-0000-00001A000000}"/>
    <cellStyle name="%_AUSENTISMO COLABORAMOS MARZO 2011" xfId="135" xr:uid="{00000000-0005-0000-0000-00001B000000}"/>
    <cellStyle name="%_BASE DE DATOS INCIDENTES 2011" xfId="136" xr:uid="{00000000-0005-0000-0000-00001C000000}"/>
    <cellStyle name="%_BASE DE DATOS INCIDENTES 2011 BQ" xfId="137" xr:uid="{00000000-0005-0000-0000-00001D000000}"/>
    <cellStyle name="%_BASE DE DATOS INCIDENTES 2011-1" xfId="138" xr:uid="{00000000-0005-0000-0000-00001E000000}"/>
    <cellStyle name="%_BASE DE DATOS INCIDENTES BQUILLA 2011" xfId="139" xr:uid="{00000000-0005-0000-0000-00001F000000}"/>
    <cellStyle name="%_Consolidado Siso 2011" xfId="140" xr:uid="{00000000-0005-0000-0000-000020000000}"/>
    <cellStyle name="%_CONSOLIDADO SISO CORPORATIVO 2011" xfId="141" xr:uid="{00000000-0005-0000-0000-000021000000}"/>
    <cellStyle name="%_Copia de BASE DE DATOS INCIDENTES 2011" xfId="142" xr:uid="{00000000-0005-0000-0000-000022000000}"/>
    <cellStyle name="%_Copia de CONSOLIDADO CORPORATIVO OCTUBRE.  2010 ULTIMO" xfId="143" xr:uid="{00000000-0005-0000-0000-000023000000}"/>
    <cellStyle name="%_INFORME SISO ENERO - MARZO 2011" xfId="144" xr:uid="{00000000-0005-0000-0000-000024000000}"/>
    <cellStyle name="%_MATRIZ_DE_AUSENTISMO_TEAM ULTIMA  - 2011 DR. MAURICIO" xfId="145" xr:uid="{00000000-0005-0000-0000-000025000000}"/>
    <cellStyle name="%_MATRIZ_DE_AUSENTISMO_TEAM ULTIMA  - 2011 DR. MAURICIO.1" xfId="146" xr:uid="{00000000-0005-0000-0000-000026000000}"/>
    <cellStyle name="20% - Accent1" xfId="147" xr:uid="{00000000-0005-0000-0000-000027000000}"/>
    <cellStyle name="20% - Accent2" xfId="148" xr:uid="{00000000-0005-0000-0000-000028000000}"/>
    <cellStyle name="20% - Accent3" xfId="149" xr:uid="{00000000-0005-0000-0000-000029000000}"/>
    <cellStyle name="20% - Accent4" xfId="150" xr:uid="{00000000-0005-0000-0000-00002A000000}"/>
    <cellStyle name="20% - Accent5" xfId="151" xr:uid="{00000000-0005-0000-0000-00002B000000}"/>
    <cellStyle name="20% - Accent6" xfId="152" xr:uid="{00000000-0005-0000-0000-00002C000000}"/>
    <cellStyle name="40% - Accent1" xfId="153" xr:uid="{00000000-0005-0000-0000-00002D000000}"/>
    <cellStyle name="40% - Accent2" xfId="154" xr:uid="{00000000-0005-0000-0000-00002E000000}"/>
    <cellStyle name="40% - Accent3" xfId="155" xr:uid="{00000000-0005-0000-0000-00002F000000}"/>
    <cellStyle name="40% - Accent4" xfId="156" xr:uid="{00000000-0005-0000-0000-000030000000}"/>
    <cellStyle name="40% - Accent5" xfId="157" xr:uid="{00000000-0005-0000-0000-000031000000}"/>
    <cellStyle name="40% - Accent6" xfId="158" xr:uid="{00000000-0005-0000-0000-000032000000}"/>
    <cellStyle name="60% - Accent1" xfId="159" xr:uid="{00000000-0005-0000-0000-000033000000}"/>
    <cellStyle name="60% - Accent2" xfId="160" xr:uid="{00000000-0005-0000-0000-000034000000}"/>
    <cellStyle name="60% - Accent3" xfId="161" xr:uid="{00000000-0005-0000-0000-000035000000}"/>
    <cellStyle name="60% - Accent4" xfId="162" xr:uid="{00000000-0005-0000-0000-000036000000}"/>
    <cellStyle name="60% - Accent5" xfId="163" xr:uid="{00000000-0005-0000-0000-000037000000}"/>
    <cellStyle name="60% - Accent6" xfId="164" xr:uid="{00000000-0005-0000-0000-000038000000}"/>
    <cellStyle name="Accent1" xfId="165" xr:uid="{00000000-0005-0000-0000-00003A000000}"/>
    <cellStyle name="Accent2" xfId="166" xr:uid="{00000000-0005-0000-0000-00003B000000}"/>
    <cellStyle name="Accent3" xfId="167" xr:uid="{00000000-0005-0000-0000-00003C000000}"/>
    <cellStyle name="Accent4" xfId="168" xr:uid="{00000000-0005-0000-0000-00003D000000}"/>
    <cellStyle name="Accent5" xfId="169" xr:uid="{00000000-0005-0000-0000-00003E000000}"/>
    <cellStyle name="Accent6" xfId="170" xr:uid="{00000000-0005-0000-0000-00003F000000}"/>
    <cellStyle name="Bad" xfId="171" xr:uid="{00000000-0005-0000-0000-000040000000}"/>
    <cellStyle name="Calculation" xfId="172" xr:uid="{00000000-0005-0000-0000-000041000000}"/>
    <cellStyle name="Calculation 2" xfId="208" xr:uid="{06456FF0-0F1C-4E2B-960D-8ED19922357D}"/>
    <cellStyle name="Calculation 3" xfId="207" xr:uid="{386D5B3D-0026-4CDD-85FD-0F878BD45489}"/>
    <cellStyle name="Check Cell" xfId="173" xr:uid="{00000000-0005-0000-0000-000042000000}"/>
    <cellStyle name="Comma_Formato" xfId="174" xr:uid="{00000000-0005-0000-0000-000043000000}"/>
    <cellStyle name="Currency_Formato" xfId="175" xr:uid="{00000000-0005-0000-0000-000044000000}"/>
    <cellStyle name="Énfasis5" xfId="1" builtinId="45"/>
    <cellStyle name="Euro" xfId="176" xr:uid="{00000000-0005-0000-0000-000046000000}"/>
    <cellStyle name="Explanatory Text" xfId="177" xr:uid="{00000000-0005-0000-0000-000047000000}"/>
    <cellStyle name="Good" xfId="178" xr:uid="{00000000-0005-0000-0000-000048000000}"/>
    <cellStyle name="Heading 1" xfId="179" xr:uid="{00000000-0005-0000-0000-000049000000}"/>
    <cellStyle name="Heading 2" xfId="180" xr:uid="{00000000-0005-0000-0000-00004A000000}"/>
    <cellStyle name="Heading 3" xfId="181" xr:uid="{00000000-0005-0000-0000-00004B000000}"/>
    <cellStyle name="Heading 4" xfId="182" xr:uid="{00000000-0005-0000-0000-00004C000000}"/>
    <cellStyle name="Hipervínculo" xfId="52" builtinId="8" hidden="1"/>
    <cellStyle name="Hipervínculo" xfId="92" builtinId="8" hidden="1"/>
    <cellStyle name="Hipervínculo" xfId="90" builtinId="8" hidden="1"/>
    <cellStyle name="Hipervínculo" xfId="50" builtinId="8" hidden="1"/>
    <cellStyle name="Hipervínculo" xfId="86" builtinId="8" hidden="1"/>
    <cellStyle name="Hipervínculo" xfId="102" builtinId="8" hidden="1"/>
    <cellStyle name="Hipervínculo" xfId="100" builtinId="8" hidden="1"/>
    <cellStyle name="Hipervínculo" xfId="78" builtinId="8" hidden="1"/>
    <cellStyle name="Hipervínculo" xfId="98" builtinId="8" hidden="1"/>
    <cellStyle name="Hipervínculo" xfId="20" builtinId="8" hidden="1"/>
    <cellStyle name="Hipervínculo" xfId="72" builtinId="8" hidden="1"/>
    <cellStyle name="Hipervínculo" xfId="84" builtinId="8" hidden="1"/>
    <cellStyle name="Hipervínculo" xfId="88" builtinId="8" hidden="1"/>
    <cellStyle name="Hipervínculo" xfId="42" builtinId="8" hidden="1"/>
    <cellStyle name="Hipervínculo" xfId="106" builtinId="8" hidden="1"/>
    <cellStyle name="Hipervínculo" xfId="40" builtinId="8" hidden="1"/>
    <cellStyle name="Hipervínculo" xfId="46" builtinId="8" hidden="1"/>
    <cellStyle name="Hipervínculo" xfId="104" builtinId="8" hidden="1"/>
    <cellStyle name="Hipervínculo" xfId="12" builtinId="8" hidden="1"/>
    <cellStyle name="Hipervínculo" xfId="82" builtinId="8" hidden="1"/>
    <cellStyle name="Hipervínculo" xfId="58" builtinId="8" hidden="1"/>
    <cellStyle name="Hipervínculo" xfId="18" builtinId="8" hidden="1"/>
    <cellStyle name="Hipervínculo" xfId="68" builtinId="8" hidden="1"/>
    <cellStyle name="Hipervínculo" xfId="30" builtinId="8" hidden="1"/>
    <cellStyle name="Hipervínculo" xfId="16" builtinId="8" hidden="1"/>
    <cellStyle name="Hipervínculo" xfId="48" builtinId="8" hidden="1"/>
    <cellStyle name="Hipervínculo" xfId="80" builtinId="8" hidden="1"/>
    <cellStyle name="Hipervínculo" xfId="76" builtinId="8" hidden="1"/>
    <cellStyle name="Hipervínculo" xfId="54" builtinId="8" hidden="1"/>
    <cellStyle name="Hipervínculo" xfId="66" builtinId="8" hidden="1"/>
    <cellStyle name="Hipervínculo" xfId="62" builtinId="8" hidden="1"/>
    <cellStyle name="Hipervínculo" xfId="44" builtinId="8" hidden="1"/>
    <cellStyle name="Hipervínculo" xfId="96" builtinId="8" hidden="1"/>
    <cellStyle name="Hipervínculo" xfId="70" builtinId="8" hidden="1"/>
    <cellStyle name="Hipervínculo" xfId="60" builtinId="8" hidden="1"/>
    <cellStyle name="Hipervínculo" xfId="28" builtinId="8" hidden="1"/>
    <cellStyle name="Hipervínculo" xfId="94" builtinId="8" hidden="1"/>
    <cellStyle name="Hipervínculo" xfId="32" builtinId="8" hidden="1"/>
    <cellStyle name="Hipervínculo" xfId="74" builtinId="8" hidden="1"/>
    <cellStyle name="Hipervínculo" xfId="38" builtinId="8" hidden="1"/>
    <cellStyle name="Hipervínculo" xfId="56" builtinId="8" hidden="1"/>
    <cellStyle name="Hipervínculo" xfId="36" builtinId="8" hidden="1"/>
    <cellStyle name="Hipervínculo" xfId="34" builtinId="8" hidden="1"/>
    <cellStyle name="Hipervínculo" xfId="14" builtinId="8" hidden="1"/>
    <cellStyle name="Hipervínculo" xfId="24" builtinId="8" hidden="1"/>
    <cellStyle name="Hipervínculo" xfId="64" builtinId="8" hidden="1"/>
    <cellStyle name="Hipervínculo" xfId="26" builtinId="8" hidden="1"/>
    <cellStyle name="Hipervínculo" xfId="22" builtinId="8" hidden="1"/>
    <cellStyle name="Hipervínculo 2" xfId="183" xr:uid="{00000000-0005-0000-0000-00007D000000}"/>
    <cellStyle name="Hipervínculo visitado" xfId="57" builtinId="9" hidden="1"/>
    <cellStyle name="Hipervínculo visitado" xfId="15" builtinId="9" hidden="1"/>
    <cellStyle name="Hipervínculo visitado" xfId="27" builtinId="9" hidden="1"/>
    <cellStyle name="Hipervínculo visitado" xfId="81" builtinId="9" hidden="1"/>
    <cellStyle name="Hipervínculo visitado" xfId="67" builtinId="9" hidden="1"/>
    <cellStyle name="Hipervínculo visitado" xfId="23" builtinId="9" hidden="1"/>
    <cellStyle name="Hipervínculo visitado" xfId="71" builtinId="9" hidden="1"/>
    <cellStyle name="Hipervínculo visitado" xfId="31" builtinId="9" hidden="1"/>
    <cellStyle name="Hipervínculo visitado" xfId="75" builtinId="9" hidden="1"/>
    <cellStyle name="Hipervínculo visitado" xfId="87" builtinId="9" hidden="1"/>
    <cellStyle name="Hipervínculo visitado" xfId="19" builtinId="9" hidden="1"/>
    <cellStyle name="Hipervínculo visitado" xfId="83" builtinId="9" hidden="1"/>
    <cellStyle name="Hipervínculo visitado" xfId="37" builtinId="9" hidden="1"/>
    <cellStyle name="Hipervínculo visitado" xfId="79" builtinId="9" hidden="1"/>
    <cellStyle name="Hipervínculo visitado" xfId="41" builtinId="9" hidden="1"/>
    <cellStyle name="Hipervínculo visitado" xfId="91" builtinId="9" hidden="1"/>
    <cellStyle name="Hipervínculo visitado" xfId="95" builtinId="9" hidden="1"/>
    <cellStyle name="Hipervínculo visitado" xfId="65" builtinId="9" hidden="1"/>
    <cellStyle name="Hipervínculo visitado" xfId="101" builtinId="9" hidden="1"/>
    <cellStyle name="Hipervínculo visitado" xfId="17" builtinId="9" hidden="1"/>
    <cellStyle name="Hipervínculo visitado" xfId="103" builtinId="9" hidden="1"/>
    <cellStyle name="Hipervínculo visitado" xfId="55" builtinId="9" hidden="1"/>
    <cellStyle name="Hipervínculo visitado" xfId="107" builtinId="9" hidden="1"/>
    <cellStyle name="Hipervínculo visitado" xfId="59" builtinId="9" hidden="1"/>
    <cellStyle name="Hipervínculo visitado" xfId="45" builtinId="9" hidden="1"/>
    <cellStyle name="Hipervínculo visitado" xfId="33" builtinId="9" hidden="1"/>
    <cellStyle name="Hipervínculo visitado" xfId="51" builtinId="9" hidden="1"/>
    <cellStyle name="Hipervínculo visitado" xfId="35" builtinId="9" hidden="1"/>
    <cellStyle name="Hipervínculo visitado" xfId="69" builtinId="9" hidden="1"/>
    <cellStyle name="Hipervínculo visitado" xfId="73" builtinId="9" hidden="1"/>
    <cellStyle name="Hipervínculo visitado" xfId="77" builtinId="9" hidden="1"/>
    <cellStyle name="Hipervínculo visitado" xfId="43" builtinId="9" hidden="1"/>
    <cellStyle name="Hipervínculo visitado" xfId="93" builtinId="9" hidden="1"/>
    <cellStyle name="Hipervínculo visitado" xfId="49" builtinId="9" hidden="1"/>
    <cellStyle name="Hipervínculo visitado" xfId="63" builtinId="9" hidden="1"/>
    <cellStyle name="Hipervínculo visitado" xfId="53" builtinId="9" hidden="1"/>
    <cellStyle name="Hipervínculo visitado" xfId="85" builtinId="9" hidden="1"/>
    <cellStyle name="Hipervínculo visitado" xfId="47" builtinId="9" hidden="1"/>
    <cellStyle name="Hipervínculo visitado" xfId="89" builtinId="9" hidden="1"/>
    <cellStyle name="Hipervínculo visitado" xfId="25" builtinId="9" hidden="1"/>
    <cellStyle name="Hipervínculo visitado" xfId="97" builtinId="9" hidden="1"/>
    <cellStyle name="Hipervínculo visitado" xfId="29" builtinId="9" hidden="1"/>
    <cellStyle name="Hipervínculo visitado" xfId="39" builtinId="9" hidden="1"/>
    <cellStyle name="Hipervínculo visitado" xfId="99" builtinId="9" hidden="1"/>
    <cellStyle name="Hipervínculo visitado" xfId="61" builtinId="9" hidden="1"/>
    <cellStyle name="Hipervínculo visitado" xfId="21" builtinId="9" hidden="1"/>
    <cellStyle name="Hipervínculo visitado" xfId="105" builtinId="9" hidden="1"/>
    <cellStyle name="Hipervínculo visitado" xfId="13" builtinId="9" hidden="1"/>
    <cellStyle name="Input" xfId="184" xr:uid="{00000000-0005-0000-0000-0000AE000000}"/>
    <cellStyle name="Input 2" xfId="209" xr:uid="{A6343F61-5C88-4979-B573-D3C3DA75FE29}"/>
    <cellStyle name="Input 3" xfId="206" xr:uid="{AA4E75ED-820D-474B-BAD4-ECC94B339B5B}"/>
    <cellStyle name="Linked Cell" xfId="185" xr:uid="{00000000-0005-0000-0000-0000AF000000}"/>
    <cellStyle name="Millares [0] 2" xfId="186" xr:uid="{00000000-0005-0000-0000-0000B0000000}"/>
    <cellStyle name="Millares 2" xfId="2" xr:uid="{00000000-0005-0000-0000-0000B1000000}"/>
    <cellStyle name="Millares 2 2" xfId="203" xr:uid="{CB0F9220-B5C4-4AB7-9780-7354787F0F54}"/>
    <cellStyle name="Millares 3" xfId="187" xr:uid="{00000000-0005-0000-0000-0000B2000000}"/>
    <cellStyle name="Millares 3 2" xfId="210" xr:uid="{A90DC45C-2A35-4C74-B1B9-FDFAC3C60185}"/>
    <cellStyle name="Millares 6" xfId="8" xr:uid="{00000000-0005-0000-0000-0000B3000000}"/>
    <cellStyle name="Millares 6 2" xfId="205" xr:uid="{D54C3BDB-A53C-4E4F-9D9E-719E5E6F8CE2}"/>
    <cellStyle name="Moneda [0] 2" xfId="202" xr:uid="{4E1FF043-5F88-45E0-B214-6BE62DAB60D2}"/>
    <cellStyle name="Moneda 2" xfId="3" xr:uid="{00000000-0005-0000-0000-0000B4000000}"/>
    <cellStyle name="Normal" xfId="0" builtinId="0"/>
    <cellStyle name="Normal 2" xfId="4" xr:uid="{00000000-0005-0000-0000-0000B6000000}"/>
    <cellStyle name="Normal 2 2" xfId="188" xr:uid="{00000000-0005-0000-0000-0000B7000000}"/>
    <cellStyle name="Normal 3" xfId="5" xr:uid="{00000000-0005-0000-0000-0000B8000000}"/>
    <cellStyle name="Normal 3 2" xfId="204" xr:uid="{129C0FF8-D00F-419F-B738-B922134B8859}"/>
    <cellStyle name="Normal 4" xfId="6" xr:uid="{00000000-0005-0000-0000-0000B9000000}"/>
    <cellStyle name="Normal 4 2" xfId="10" xr:uid="{00000000-0005-0000-0000-0000BA000000}"/>
    <cellStyle name="Normal 4 3" xfId="199" xr:uid="{00000000-0005-0000-0000-0000BB000000}"/>
    <cellStyle name="Normal 5" xfId="200" xr:uid="{9578592B-0C7B-4599-9112-E89E05FDFF21}"/>
    <cellStyle name="Normal 6" xfId="189" xr:uid="{00000000-0005-0000-0000-0000BC000000}"/>
    <cellStyle name="Normal 7" xfId="190" xr:uid="{00000000-0005-0000-0000-0000BD000000}"/>
    <cellStyle name="Note" xfId="191" xr:uid="{00000000-0005-0000-0000-0000BE000000}"/>
    <cellStyle name="Note 2" xfId="211" xr:uid="{00DF150C-2591-414D-8800-5892EC8F01CC}"/>
    <cellStyle name="Output" xfId="192" xr:uid="{00000000-0005-0000-0000-0000BF000000}"/>
    <cellStyle name="Output 2" xfId="212" xr:uid="{97B3E779-9E5A-4952-971A-6DD51765BFC2}"/>
    <cellStyle name="Output 3" xfId="213" xr:uid="{FEE40034-136E-458C-AB8D-7112933CAA12}"/>
    <cellStyle name="Porcentaje" xfId="9" builtinId="5"/>
    <cellStyle name="Porcentaje 2" xfId="7" xr:uid="{00000000-0005-0000-0000-0000C1000000}"/>
    <cellStyle name="Porcentaje 2 2" xfId="11" xr:uid="{00000000-0005-0000-0000-0000C2000000}"/>
    <cellStyle name="Porcentaje 3" xfId="201" xr:uid="{3ED58469-39C9-4267-9F4B-5C45E22092A7}"/>
    <cellStyle name="Porcentual 2" xfId="193" xr:uid="{00000000-0005-0000-0000-0000C3000000}"/>
    <cellStyle name="Porcentual 3" xfId="194" xr:uid="{00000000-0005-0000-0000-0000C4000000}"/>
    <cellStyle name="Porcentual 4" xfId="195" xr:uid="{00000000-0005-0000-0000-0000C5000000}"/>
    <cellStyle name="Porcentual 5" xfId="196" xr:uid="{00000000-0005-0000-0000-0000C6000000}"/>
    <cellStyle name="Title" xfId="197" xr:uid="{00000000-0005-0000-0000-0000C7000000}"/>
    <cellStyle name="Warning Text" xfId="198" xr:uid="{00000000-0005-0000-0000-0000C8000000}"/>
  </cellStyles>
  <dxfs count="728"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>
        <top style="thin">
          <color indexed="64"/>
        </top>
      </border>
    </dxf>
    <dxf>
      <protection locked="0" hidden="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protection locked="0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  <protection locked="0" hidden="0"/>
    </dxf>
    <dxf>
      <border diagonalUp="0" diagonalDown="0" outline="0">
        <left/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border outline="0">
        <top style="thin">
          <color indexed="64"/>
        </top>
      </border>
    </dxf>
    <dxf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80" formatCode="#.##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" formatCode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" formatCode="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fill>
        <patternFill patternType="solid">
          <fgColor indexed="64"/>
          <bgColor theme="2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indexed="64"/>
          <bgColor indexed="65"/>
        </patternFill>
      </fill>
      <protection locked="0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79" formatCode="&quot;$&quot;\ #,##0"/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" formatCode="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" formatCode="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protection locked="0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/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13" formatCode="0%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fill>
        <patternFill patternType="solid">
          <fgColor indexed="64"/>
          <bgColor theme="2" tint="-0.1499984740745262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3" formatCode="_-* #,##0_-;\-* #,##0_-;_-* &quot;-&quot;_-;_-@_-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numFmt numFmtId="3" formatCode="#,##0"/>
      <fill>
        <patternFill patternType="solid">
          <fgColor indexed="64"/>
          <bgColor theme="2" tint="-0.1499984740745262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protection locked="0" hidden="0"/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rgb="FF000000"/>
        <name val="Calibri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protection locked="0" hidden="0"/>
    </dxf>
    <dxf>
      <alignment horizontal="center"/>
    </dxf>
    <dxf>
      <alignment horizontal="center"/>
    </dxf>
    <dxf>
      <fill>
        <patternFill>
          <bgColor auto="1"/>
        </patternFill>
      </fill>
    </dxf>
    <dxf>
      <font>
        <b/>
        <color theme="0"/>
      </font>
      <fill>
        <patternFill patternType="solid">
          <fgColor indexed="64"/>
          <bgColor theme="4"/>
        </patternFill>
      </fill>
    </dxf>
    <dxf>
      <border>
        <left style="medium">
          <color theme="4"/>
        </left>
        <right style="medium">
          <color theme="4"/>
        </right>
        <bottom style="medium">
          <color theme="4"/>
        </bottom>
      </border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theme="0"/>
        </patternFill>
      </fill>
    </dxf>
    <dxf>
      <alignment horizontal="center" readingOrder="0"/>
    </dxf>
    <dxf>
      <alignment vertical="center" readingOrder="0"/>
    </dxf>
    <dxf>
      <font>
        <name val="Arial Narrow"/>
        <scheme val="none"/>
      </font>
    </dxf>
    <dxf>
      <fill>
        <patternFill patternType="none">
          <bgColor auto="1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b/>
        <color theme="0"/>
      </font>
      <fill>
        <patternFill>
          <bgColor indexed="64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font>
        <b/>
      </font>
      <fill>
        <patternFill>
          <bgColor indexed="64"/>
        </patternFill>
      </fill>
      <alignment horizontal="center" vertical="center" readingOrder="0"/>
    </dxf>
    <dxf>
      <font>
        <b/>
        <color theme="0"/>
      </font>
      <fill>
        <patternFill patternType="solid">
          <fgColor indexed="64"/>
          <bgColor rgb="FF00B0F0"/>
        </patternFill>
      </fill>
    </dxf>
    <dxf>
      <fill>
        <patternFill patternType="solid">
          <bgColor theme="3" tint="0.39997558519241921"/>
        </patternFill>
      </fill>
    </dxf>
    <dxf>
      <alignment horizontal="center" readingOrder="0"/>
    </dxf>
    <dxf>
      <alignment vertical="center" readingOrder="0"/>
    </dxf>
    <dxf>
      <border>
        <left style="thin">
          <color rgb="FF00B0F0"/>
        </left>
        <top style="thin">
          <color rgb="FF00B0F0"/>
        </top>
        <bottom style="thin">
          <color rgb="FF00B0F0"/>
        </bottom>
        <vertical style="thin">
          <color rgb="FF00B0F0"/>
        </vertical>
        <horizontal style="thin">
          <color rgb="FF00B0F0"/>
        </horizontal>
      </border>
    </dxf>
    <dxf>
      <border>
        <left style="thin">
          <color rgb="FF00B0F0"/>
        </left>
        <top style="thin">
          <color rgb="FF00B0F0"/>
        </top>
        <bottom style="thin">
          <color rgb="FF00B0F0"/>
        </bottom>
        <vertical style="thin">
          <color rgb="FF00B0F0"/>
        </vertical>
        <horizontal style="thin">
          <color rgb="FF00B0F0"/>
        </horizontal>
      </border>
    </dxf>
    <dxf>
      <font>
        <sz val="10"/>
      </font>
    </dxf>
    <dxf>
      <font>
        <sz val="13"/>
      </font>
    </dxf>
    <dxf>
      <fill>
        <patternFill patternType="solid">
          <bgColor rgb="FFFFFF00"/>
        </patternFill>
      </fill>
    </dxf>
    <dxf>
      <font>
        <sz val="13"/>
      </font>
    </dxf>
    <dxf>
      <font>
        <b/>
      </font>
    </dxf>
    <dxf>
      <font>
        <color theme="4" tint="-0.249977111117893"/>
      </font>
    </dxf>
    <dxf>
      <alignment vertical="center" readingOrder="0"/>
    </dxf>
    <dxf>
      <border>
        <left style="medium">
          <color rgb="FF00B0F0"/>
        </left>
        <right style="medium">
          <color rgb="FF00B0F0"/>
        </right>
        <bottom style="medium">
          <color rgb="FF00B0F0"/>
        </bottom>
      </border>
    </dxf>
    <dxf>
      <border>
        <left style="medium">
          <color rgb="FF00B0F0"/>
        </left>
        <right style="medium">
          <color rgb="FF00B0F0"/>
        </right>
        <bottom style="medium">
          <color rgb="FF00B0F0"/>
        </bottom>
      </border>
    </dxf>
    <dxf>
      <border>
        <left style="medium">
          <color rgb="FF00B0F0"/>
        </left>
        <right style="medium">
          <color rgb="FF00B0F0"/>
        </right>
        <bottom style="medium">
          <color rgb="FF00B0F0"/>
        </bottom>
      </border>
    </dxf>
    <dxf>
      <border>
        <left style="medium">
          <color rgb="FF00B0F0"/>
        </left>
        <right style="medium">
          <color rgb="FF00B0F0"/>
        </right>
        <top style="medium">
          <color rgb="FF00B0F0"/>
        </top>
        <bottom style="medium">
          <color rgb="FF00B0F0"/>
        </bottom>
      </border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b/>
      </font>
    </dxf>
    <dxf>
      <font>
        <color theme="0"/>
      </font>
    </dxf>
    <dxf>
      <fill>
        <patternFill>
          <bgColor rgb="FF00B0F0"/>
        </patternFill>
      </fill>
    </dxf>
    <dxf>
      <fill>
        <patternFill patternType="solid">
          <bgColor theme="8"/>
        </patternFill>
      </fill>
    </dxf>
    <dxf>
      <fill>
        <patternFill patternType="none">
          <fgColor indexed="64"/>
          <bgColor indexed="65"/>
        </patternFill>
      </fill>
    </dxf>
    <dxf>
      <border>
        <left style="thin">
          <color rgb="FF00B0F0"/>
        </left>
        <right style="thin">
          <color rgb="FF00B0F0"/>
        </right>
        <top style="thin">
          <color rgb="FF00B0F0"/>
        </top>
        <bottom style="thin">
          <color rgb="FF00B0F0"/>
        </bottom>
        <vertical style="thin">
          <color rgb="FF00B0F0"/>
        </vertical>
        <horizontal style="thin">
          <color rgb="FF00B0F0"/>
        </horizontal>
      </border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name val="Arial Narrow"/>
        <scheme val="none"/>
      </font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bottom style="medium">
          <color indexed="64"/>
        </bottom>
      </border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color theme="0"/>
      </font>
    </dxf>
    <dxf>
      <fill>
        <patternFill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alignment horizontal="center" readingOrder="0"/>
    </dxf>
    <dxf>
      <font>
        <sz val="13"/>
      </font>
    </dxf>
    <dxf>
      <fill>
        <patternFill patternType="solid">
          <bgColor rgb="FFFFFF00"/>
        </patternFill>
      </fill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b/>
      </font>
    </dxf>
    <dxf>
      <font>
        <color rgb="FF002060"/>
      </font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Arial Narrow"/>
        <scheme val="none"/>
      </font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fill>
        <patternFill patternType="solid">
          <fgColor indexed="64"/>
          <bgColor theme="3" tint="0.79998168889431442"/>
        </patternFill>
      </fill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color theme="0"/>
      </font>
    </dxf>
    <dxf>
      <fill>
        <patternFill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alignment horizontal="center" readingOrder="0"/>
    </dxf>
    <dxf>
      <font>
        <sz val="13"/>
      </font>
    </dxf>
    <dxf>
      <fill>
        <patternFill patternType="solid">
          <bgColor rgb="FFFFFF00"/>
        </patternFill>
      </fill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b/>
      </font>
    </dxf>
    <dxf>
      <font>
        <color rgb="FF002060"/>
      </font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Arial Narrow"/>
        <scheme val="none"/>
      </font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border outline="0">
        <left/>
        <right/>
        <top/>
        <bottom/>
      </border>
    </dxf>
    <dxf>
      <font>
        <color auto="1"/>
      </font>
    </dxf>
    <dxf>
      <font>
        <color theme="0"/>
      </font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font>
        <color auto="1"/>
      </font>
    </dxf>
    <dxf>
      <font>
        <color auto="1"/>
      </font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ont>
        <color theme="0"/>
      </font>
    </dxf>
    <dxf>
      <fill>
        <patternFill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 patternType="solid"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ill>
        <patternFill>
          <bgColor theme="3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font>
        <b/>
        <color theme="0"/>
      </font>
      <fill>
        <patternFill patternType="solid">
          <fgColor indexed="64"/>
          <bgColor theme="6" tint="-0.249977111117893"/>
        </patternFill>
      </fill>
    </dxf>
    <dxf>
      <alignment horizontal="center" readingOrder="0"/>
    </dxf>
    <dxf>
      <font>
        <sz val="13"/>
      </font>
    </dxf>
    <dxf>
      <fill>
        <patternFill patternType="solid">
          <bgColor rgb="FFFFFF00"/>
        </patternFill>
      </fill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horizontal style="thin">
          <color theme="6" tint="-0.24994659260841701"/>
        </horizontal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border>
        <left style="thin">
          <color theme="6" tint="-0.24994659260841701"/>
        </left>
        <right style="thin">
          <color theme="6" tint="-0.24994659260841701"/>
        </right>
        <top style="thin">
          <color theme="6" tint="-0.24994659260841701"/>
        </top>
        <bottom style="thin">
          <color theme="6" tint="-0.24994659260841701"/>
        </bottom>
      </border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ill>
        <patternFill patternType="solid">
          <bgColor theme="6" tint="-0.249977111117893"/>
        </patternFill>
      </fill>
    </dxf>
    <dxf>
      <font>
        <b/>
      </font>
    </dxf>
    <dxf>
      <font>
        <color rgb="FF002060"/>
      </font>
    </dxf>
    <dxf>
      <alignment vertical="center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Arial Narrow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/>
        <top/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20" formatCode="d\-mmm\-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77" formatCode="d/mm/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177" formatCode="d/mm/yy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3"/>
        <name val="Arial Narrow"/>
        <scheme val="none"/>
      </font>
      <numFmt numFmtId="3" formatCode="#,##0"/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 style="thin">
          <color theme="0" tint="-0.499984740745262"/>
        </top>
        <bottom style="thin">
          <color theme="0" tint="-0.499984740745262"/>
        </bottom>
      </border>
      <protection locked="0" hidden="0"/>
    </dxf>
    <dxf>
      <border outline="0">
        <top style="medium">
          <color theme="0"/>
        </top>
        <bottom style="thin">
          <color theme="0" tint="-0.499984740745262"/>
        </bottom>
      </border>
    </dxf>
    <dxf>
      <fill>
        <patternFill patternType="none">
          <fgColor indexed="64"/>
          <bgColor auto="1"/>
        </patternFill>
      </fill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 Narrow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0" indent="0" justifyLastLine="0" shrinkToFit="0" readingOrder="0"/>
      <protection locked="0" hidden="0"/>
    </dxf>
  </dxfs>
  <tableStyles count="0" defaultTableStyle="TableStyleMedium2" defaultPivotStyle="PivotStyleLight16"/>
  <colors>
    <mruColors>
      <color rgb="FFFF0000"/>
      <color rgb="FFFCF600"/>
      <color rgb="FFCCFF33"/>
      <color rgb="FFD11726"/>
      <color rgb="FFFF5DF8"/>
      <color rgb="FF399DB5"/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Ausentimo por Causa Medica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Indicadores'!$A$46:$B$46</c:f>
              <c:strCache>
                <c:ptCount val="2"/>
                <c:pt idx="0">
                  <c:v>Ausentismo por causa medica</c:v>
                </c:pt>
                <c:pt idx="1">
                  <c:v>Ausent Medico= (Número de días de ausencia por incapacidad laboral o común en el mes / Número de días de trabajo programados en el mes ) * 100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8C6-41F7-86ED-45FCF8FD120C}"/>
              </c:ext>
            </c:extLst>
          </c:dPt>
          <c:dPt>
            <c:idx val="1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A8C6-41F7-86ED-45FCF8FD120C}"/>
              </c:ext>
            </c:extLst>
          </c:dPt>
          <c:dPt>
            <c:idx val="1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C6-41F7-86ED-45FCF8FD12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Indicadores'!$C$35:$R$35</c:f>
              <c:strCache>
                <c:ptCount val="16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Acumulado </c:v>
                </c:pt>
                <c:pt idx="13">
                  <c:v>Meta 2024</c:v>
                </c:pt>
                <c:pt idx="14">
                  <c:v>Cumplimiento</c:v>
                </c:pt>
                <c:pt idx="15">
                  <c:v>Meta 2021</c:v>
                </c:pt>
              </c:strCache>
            </c:strRef>
          </c:cat>
          <c:val>
            <c:numRef>
              <c:f>'Datos Indicadores'!$C$46:$Q$46</c:f>
              <c:numCache>
                <c:formatCode>0.0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CCC9-4C06-8E94-66B68D57C79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6525312"/>
        <c:axId val="156526848"/>
      </c:barChart>
      <c:catAx>
        <c:axId val="1565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526848"/>
        <c:crosses val="autoZero"/>
        <c:auto val="1"/>
        <c:lblAlgn val="ctr"/>
        <c:lblOffset val="100"/>
        <c:noMultiLvlLbl val="0"/>
      </c:catAx>
      <c:valAx>
        <c:axId val="15652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52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Severidad de la AT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Indicadores'!$A$40</c:f>
              <c:strCache>
                <c:ptCount val="1"/>
                <c:pt idx="0">
                  <c:v>Severidad  de accidentalidad - Todos los trabajadores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'Datos Indicadores'!$C$35:$R$35</c:f>
              <c:strCache>
                <c:ptCount val="16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Acumulado </c:v>
                </c:pt>
                <c:pt idx="13">
                  <c:v>Meta 2024</c:v>
                </c:pt>
                <c:pt idx="14">
                  <c:v>Cumplimiento</c:v>
                </c:pt>
                <c:pt idx="15">
                  <c:v>Meta 2021</c:v>
                </c:pt>
              </c:strCache>
            </c:strRef>
          </c:cat>
          <c:val>
            <c:numRef>
              <c:f>'Datos Indicadores'!$C$40:$Q$40</c:f>
              <c:numCache>
                <c:formatCode>0.0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F26F-4A16-AFC3-01B7A16EC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6274688"/>
        <c:axId val="156276224"/>
      </c:barChart>
      <c:catAx>
        <c:axId val="15627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276224"/>
        <c:crosses val="autoZero"/>
        <c:auto val="1"/>
        <c:lblAlgn val="ctr"/>
        <c:lblOffset val="100"/>
        <c:noMultiLvlLbl val="0"/>
      </c:catAx>
      <c:valAx>
        <c:axId val="15627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27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[GH-OT-24 Objetivos e Indicadores SG-SST 2024.xlsx]Tendencia Ausent EL AT!TablaDinámica4</c:name>
    <c:fmtId val="2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Casos y Dias de EG por</a:t>
            </a:r>
            <a:r>
              <a:rPr lang="es-CO" baseline="0"/>
              <a:t> Mes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B0F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'Tendencia Ausent EL AT'!$B$7:$B$9</c:f>
              <c:strCache>
                <c:ptCount val="1"/>
                <c:pt idx="0">
                  <c:v>EG - Cuenta de DÍAS2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'Tendencia Ausent EL AT'!$A$10:$A$20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'Tendencia Ausent EL AT'!$B$10:$B$20</c:f>
              <c:numCache>
                <c:formatCode>General</c:formatCode>
                <c:ptCount val="1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4</c:v>
                </c:pt>
                <c:pt idx="8">
                  <c:v>5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E1-4472-B0E8-97EE50EEFD58}"/>
            </c:ext>
          </c:extLst>
        </c:ser>
        <c:ser>
          <c:idx val="1"/>
          <c:order val="1"/>
          <c:tx>
            <c:strRef>
              <c:f>'Tendencia Ausent EL AT'!$C$7:$C$9</c:f>
              <c:strCache>
                <c:ptCount val="1"/>
                <c:pt idx="0">
                  <c:v>EG - Suma de DÍAS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'Tendencia Ausent EL AT'!$A$10:$A$20</c:f>
              <c:strCache>
                <c:ptCount val="10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</c:strCache>
            </c:strRef>
          </c:cat>
          <c:val>
            <c:numRef>
              <c:f>'Tendencia Ausent EL AT'!$C$10:$C$20</c:f>
              <c:numCache>
                <c:formatCode>General</c:formatCode>
                <c:ptCount val="10"/>
                <c:pt idx="0">
                  <c:v>4</c:v>
                </c:pt>
                <c:pt idx="1">
                  <c:v>7</c:v>
                </c:pt>
                <c:pt idx="2">
                  <c:v>23</c:v>
                </c:pt>
                <c:pt idx="3">
                  <c:v>10</c:v>
                </c:pt>
                <c:pt idx="4">
                  <c:v>14</c:v>
                </c:pt>
                <c:pt idx="5">
                  <c:v>5</c:v>
                </c:pt>
                <c:pt idx="6">
                  <c:v>2</c:v>
                </c:pt>
                <c:pt idx="7">
                  <c:v>10</c:v>
                </c:pt>
                <c:pt idx="8">
                  <c:v>12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E1-4472-B0E8-97EE50EEF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313181071"/>
        <c:axId val="313183951"/>
      </c:barChart>
      <c:catAx>
        <c:axId val="3131810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183951"/>
        <c:crosses val="autoZero"/>
        <c:auto val="1"/>
        <c:lblAlgn val="ctr"/>
        <c:lblOffset val="100"/>
        <c:noMultiLvlLbl val="0"/>
      </c:catAx>
      <c:valAx>
        <c:axId val="3131839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131810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[GH-OT-24 Objetivos e Indicadores SG-SST 2024.xlsx]Tendencia Ausent EL AT!TablaDinámica5</c:name>
    <c:fmtId val="2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AT </a:t>
            </a:r>
            <a:r>
              <a:rPr lang="es-CO" baseline="0"/>
              <a:t> y Dias de Incapacidad por Mes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FFC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'Tendencia Ausent EL AT'!$B$31:$B$33</c:f>
              <c:strCache>
                <c:ptCount val="1"/>
                <c:pt idx="0">
                  <c:v>AT - Cuenta de DÍAS2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'Tendencia Ausent EL AT'!$A$34:$A$45</c:f>
              <c:multiLvlStrCache>
                <c:ptCount val="6"/>
                <c:lvl>
                  <c:pt idx="0">
                    <c:v>Elias Gonzalez Vallejo</c:v>
                  </c:pt>
                  <c:pt idx="1">
                    <c:v>KATTY TAFFUR DIAZ</c:v>
                  </c:pt>
                  <c:pt idx="2">
                    <c:v>ROBINSON MAFIOL CORONADO</c:v>
                  </c:pt>
                  <c:pt idx="3">
                    <c:v>ANGIE STEFANY CASTELLANOS SEGURA</c:v>
                  </c:pt>
                  <c:pt idx="4">
                    <c:v>SHIRLY MARIA ESCORCIA GUERRA</c:v>
                  </c:pt>
                  <c:pt idx="5">
                    <c:v>Johanna Soto</c:v>
                  </c:pt>
                </c:lvl>
                <c:lvl>
                  <c:pt idx="0">
                    <c:v>enero</c:v>
                  </c:pt>
                  <c:pt idx="1">
                    <c:v>febrero</c:v>
                  </c:pt>
                  <c:pt idx="3">
                    <c:v>mayo</c:v>
                  </c:pt>
                  <c:pt idx="4">
                    <c:v>julio</c:v>
                  </c:pt>
                  <c:pt idx="5">
                    <c:v>octubre</c:v>
                  </c:pt>
                </c:lvl>
              </c:multiLvlStrCache>
            </c:multiLvlStrRef>
          </c:cat>
          <c:val>
            <c:numRef>
              <c:f>'Tendencia Ausent EL AT'!$B$34:$B$45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A-495E-81FD-3595077041B1}"/>
            </c:ext>
          </c:extLst>
        </c:ser>
        <c:ser>
          <c:idx val="1"/>
          <c:order val="1"/>
          <c:tx>
            <c:strRef>
              <c:f>'Tendencia Ausent EL AT'!$C$31:$C$33</c:f>
              <c:strCache>
                <c:ptCount val="1"/>
                <c:pt idx="0">
                  <c:v>AT - Suma de DÍAS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'Tendencia Ausent EL AT'!$A$34:$A$45</c:f>
              <c:multiLvlStrCache>
                <c:ptCount val="6"/>
                <c:lvl>
                  <c:pt idx="0">
                    <c:v>Elias Gonzalez Vallejo</c:v>
                  </c:pt>
                  <c:pt idx="1">
                    <c:v>KATTY TAFFUR DIAZ</c:v>
                  </c:pt>
                  <c:pt idx="2">
                    <c:v>ROBINSON MAFIOL CORONADO</c:v>
                  </c:pt>
                  <c:pt idx="3">
                    <c:v>ANGIE STEFANY CASTELLANOS SEGURA</c:v>
                  </c:pt>
                  <c:pt idx="4">
                    <c:v>SHIRLY MARIA ESCORCIA GUERRA</c:v>
                  </c:pt>
                  <c:pt idx="5">
                    <c:v>Johanna Soto</c:v>
                  </c:pt>
                </c:lvl>
                <c:lvl>
                  <c:pt idx="0">
                    <c:v>enero</c:v>
                  </c:pt>
                  <c:pt idx="1">
                    <c:v>febrero</c:v>
                  </c:pt>
                  <c:pt idx="3">
                    <c:v>mayo</c:v>
                  </c:pt>
                  <c:pt idx="4">
                    <c:v>julio</c:v>
                  </c:pt>
                  <c:pt idx="5">
                    <c:v>octubre</c:v>
                  </c:pt>
                </c:lvl>
              </c:multiLvlStrCache>
            </c:multiLvlStrRef>
          </c:cat>
          <c:val>
            <c:numRef>
              <c:f>'Tendencia Ausent EL AT'!$C$34:$C$45</c:f>
              <c:numCache>
                <c:formatCode>General</c:formatCode>
                <c:ptCount val="6"/>
                <c:pt idx="0">
                  <c:v>3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A-495E-81FD-359507704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503791167"/>
        <c:axId val="503782047"/>
      </c:barChart>
      <c:catAx>
        <c:axId val="503791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3782047"/>
        <c:crosses val="autoZero"/>
        <c:auto val="1"/>
        <c:lblAlgn val="ctr"/>
        <c:lblOffset val="100"/>
        <c:noMultiLvlLbl val="0"/>
      </c:catAx>
      <c:valAx>
        <c:axId val="5037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03791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'EL Ausentismo'!$A$16</c:f>
          <c:strCache>
            <c:ptCount val="1"/>
            <c:pt idx="0">
              <c:v>Prevalencia de EL Psicosocial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'Datos Indicadores'!$A$42:$B$42</c:f>
              <c:strCache>
                <c:ptCount val="2"/>
                <c:pt idx="0">
                  <c:v>Prevalencia de Enfermedad Laboral - Todos los trabajadores</c:v>
                </c:pt>
                <c:pt idx="1">
                  <c:v>Prev EL= (N° DE Casos Nuevos y viejos de EL, en el periodo / N° promedio de trabajadores) X100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'Datos Indicadores'!$C$42:$Q$42</c:f>
            </c:numRef>
          </c:val>
          <c:extLst>
            <c:ext xmlns:c16="http://schemas.microsoft.com/office/drawing/2014/chart" uri="{C3380CC4-5D6E-409C-BE32-E72D297353CC}">
              <c16:uniqueId val="{00000000-FC4A-4B1D-B510-3D0656EEE933}"/>
            </c:ext>
          </c:extLst>
        </c:ser>
        <c:ser>
          <c:idx val="0"/>
          <c:order val="1"/>
          <c:tx>
            <c:strRef>
              <c:f>'EL Ausentismo'!$A$16</c:f>
              <c:strCache>
                <c:ptCount val="1"/>
                <c:pt idx="0">
                  <c:v>Prevalencia de EL Psicosocial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DF-48F2-9DE8-857E845D49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'EL Ausentismo'!$B$16:$N$16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F-48F2-9DE8-857E845D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6310528"/>
        <c:axId val="156316416"/>
      </c:barChart>
      <c:lineChart>
        <c:grouping val="stacked"/>
        <c:varyColors val="0"/>
        <c:ser>
          <c:idx val="2"/>
          <c:order val="2"/>
          <c:tx>
            <c:strRef>
              <c:f>'EL Ausentismo'!$O$15</c:f>
              <c:strCache>
                <c:ptCount val="1"/>
                <c:pt idx="0">
                  <c:v>Meta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('EL Ausentismo'!$O$16,'EL Ausentismo'!$O$16,'EL Ausentismo'!$O$16,'EL Ausentismo'!$O$16,'EL Ausentismo'!$O$16,'EL Ausentismo'!$O$16,'EL Ausentismo'!$O$16,'EL Ausentismo'!$O$16,'EL Ausentismo'!$O$16,'EL Ausentismo'!$O$16,'EL Ausentismo'!$O$16,'EL Ausentismo'!$O$16,'EL Ausentismo'!$O$16)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DF-48F2-9DE8-857E845D4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0528"/>
        <c:axId val="156316416"/>
      </c:lineChart>
      <c:catAx>
        <c:axId val="1563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6416"/>
        <c:crosses val="autoZero"/>
        <c:auto val="1"/>
        <c:lblAlgn val="ctr"/>
        <c:lblOffset val="100"/>
        <c:noMultiLvlLbl val="0"/>
      </c:catAx>
      <c:valAx>
        <c:axId val="15631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'EL Ausentismo'!$A$21</c:f>
          <c:strCache>
            <c:ptCount val="1"/>
            <c:pt idx="0">
              <c:v>Incidencia de EL Psicosocial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'Datos Indicadores'!$A$42:$B$42</c:f>
              <c:strCache>
                <c:ptCount val="2"/>
                <c:pt idx="0">
                  <c:v>Prevalencia de Enfermedad Laboral - Todos los trabajadores</c:v>
                </c:pt>
                <c:pt idx="1">
                  <c:v>Prev EL= (N° DE Casos Nuevos y viejos de EL, en el periodo / N° promedio de trabajadores) X100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'Datos Indicadores'!$C$42:$Q$42</c:f>
            </c:numRef>
          </c:val>
          <c:extLst>
            <c:ext xmlns:c16="http://schemas.microsoft.com/office/drawing/2014/chart" uri="{C3380CC4-5D6E-409C-BE32-E72D297353CC}">
              <c16:uniqueId val="{00000000-286A-46C9-A0C9-9D29DF10B914}"/>
            </c:ext>
          </c:extLst>
        </c:ser>
        <c:ser>
          <c:idx val="0"/>
          <c:order val="1"/>
          <c:tx>
            <c:strRef>
              <c:f>'EL Ausentismo'!$A$21</c:f>
              <c:strCache>
                <c:ptCount val="1"/>
                <c:pt idx="0">
                  <c:v>Incidencia de EL Psicosocial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86A-46C9-A0C9-9D29DF10B9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'EL Ausentismo'!$B$21:$N$21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6A-46C9-A0C9-9D29DF10B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6310528"/>
        <c:axId val="156316416"/>
      </c:barChart>
      <c:lineChart>
        <c:grouping val="stacked"/>
        <c:varyColors val="0"/>
        <c:ser>
          <c:idx val="2"/>
          <c:order val="2"/>
          <c:tx>
            <c:strRef>
              <c:f>'EL Ausentismo'!$O$20</c:f>
              <c:strCache>
                <c:ptCount val="1"/>
                <c:pt idx="0">
                  <c:v>Meta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('EL Ausentismo'!$O$21,'EL Ausentismo'!$O$21,'EL Ausentismo'!$O$21,'EL Ausentismo'!$O$21,'EL Ausentismo'!$O$21,'EL Ausentismo'!$O$21,'EL Ausentismo'!$O$21,'EL Ausentismo'!$O$21,'EL Ausentismo'!$O$21,'EL Ausentismo'!$O$21,'EL Ausentismo'!$O$21,'EL Ausentismo'!$O$21,'EL Ausentismo'!$O$21)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6A-46C9-A0C9-9D29DF10B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0528"/>
        <c:axId val="156316416"/>
      </c:lineChart>
      <c:catAx>
        <c:axId val="1563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6416"/>
        <c:crosses val="autoZero"/>
        <c:auto val="1"/>
        <c:lblAlgn val="ctr"/>
        <c:lblOffset val="100"/>
        <c:noMultiLvlLbl val="0"/>
      </c:catAx>
      <c:valAx>
        <c:axId val="15631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'EL Ausentismo'!$A$27</c:f>
          <c:strCache>
            <c:ptCount val="1"/>
            <c:pt idx="0">
              <c:v>Prevalencia de EL Biomecanico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'Datos Indicadores'!$A$42:$B$42</c:f>
              <c:strCache>
                <c:ptCount val="2"/>
                <c:pt idx="0">
                  <c:v>Prevalencia de Enfermedad Laboral - Todos los trabajadores</c:v>
                </c:pt>
                <c:pt idx="1">
                  <c:v>Prev EL= (N° DE Casos Nuevos y viejos de EL, en el periodo / N° promedio de trabajadores) X100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'Datos Indicadores'!$C$42:$Q$42</c:f>
            </c:numRef>
          </c:val>
          <c:extLst>
            <c:ext xmlns:c16="http://schemas.microsoft.com/office/drawing/2014/chart" uri="{C3380CC4-5D6E-409C-BE32-E72D297353CC}">
              <c16:uniqueId val="{00000000-D6C1-4326-BF2E-C5258576CC1D}"/>
            </c:ext>
          </c:extLst>
        </c:ser>
        <c:ser>
          <c:idx val="0"/>
          <c:order val="1"/>
          <c:tx>
            <c:strRef>
              <c:f>'EL Ausentismo'!$A$27:$A$29</c:f>
              <c:strCache>
                <c:ptCount val="1"/>
                <c:pt idx="0">
                  <c:v>Prevalencia de EL Biomecanico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6C1-4326-BF2E-C5258576CC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'EL Ausentismo'!$B$27:$N$27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C1-4326-BF2E-C5258576C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6310528"/>
        <c:axId val="156316416"/>
      </c:barChart>
      <c:lineChart>
        <c:grouping val="stacked"/>
        <c:varyColors val="0"/>
        <c:ser>
          <c:idx val="2"/>
          <c:order val="2"/>
          <c:tx>
            <c:strRef>
              <c:f>'EL Ausentismo'!$O$26</c:f>
              <c:strCache>
                <c:ptCount val="1"/>
                <c:pt idx="0">
                  <c:v>Meta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('EL Ausentismo'!$O$27,'EL Ausentismo'!$O$27,'EL Ausentismo'!$O$27,'EL Ausentismo'!$O$27,'EL Ausentismo'!$O$27,'EL Ausentismo'!$O$27,'EL Ausentismo'!$O$27,'EL Ausentismo'!$O$27,'EL Ausentismo'!$O$27,'EL Ausentismo'!$O$27,'EL Ausentismo'!$O$27,'EL Ausentismo'!$O$27,'EL Ausentismo'!$O$27)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C1-4326-BF2E-C5258576C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0528"/>
        <c:axId val="156316416"/>
      </c:lineChart>
      <c:catAx>
        <c:axId val="1563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6416"/>
        <c:crosses val="autoZero"/>
        <c:auto val="1"/>
        <c:lblAlgn val="ctr"/>
        <c:lblOffset val="100"/>
        <c:noMultiLvlLbl val="0"/>
      </c:catAx>
      <c:valAx>
        <c:axId val="15631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'EL Ausentismo'!$A$32</c:f>
          <c:strCache>
            <c:ptCount val="1"/>
            <c:pt idx="0">
              <c:v>Incidencia de EL Biomecanico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'Datos Indicadores'!$A$42:$B$42</c:f>
              <c:strCache>
                <c:ptCount val="2"/>
                <c:pt idx="0">
                  <c:v>Prevalencia de Enfermedad Laboral - Todos los trabajadores</c:v>
                </c:pt>
                <c:pt idx="1">
                  <c:v>Prev EL= (N° DE Casos Nuevos y viejos de EL, en el periodo / N° promedio de trabajadores) X100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'Datos Indicadores'!$C$42:$Q$42</c:f>
            </c:numRef>
          </c:val>
          <c:extLst>
            <c:ext xmlns:c16="http://schemas.microsoft.com/office/drawing/2014/chart" uri="{C3380CC4-5D6E-409C-BE32-E72D297353CC}">
              <c16:uniqueId val="{00000000-5A61-4EB9-B52F-5CBB21AD319E}"/>
            </c:ext>
          </c:extLst>
        </c:ser>
        <c:ser>
          <c:idx val="0"/>
          <c:order val="1"/>
          <c:tx>
            <c:strRef>
              <c:f>'EL Ausentismo'!$A$32:$A$34</c:f>
              <c:strCache>
                <c:ptCount val="1"/>
                <c:pt idx="0">
                  <c:v>Incidencia de EL Biomecanico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A61-4EB9-B52F-5CBB21AD31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'EL Ausentismo'!$B$32:$N$32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61-4EB9-B52F-5CBB21AD3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56310528"/>
        <c:axId val="156316416"/>
      </c:barChart>
      <c:lineChart>
        <c:grouping val="stacked"/>
        <c:varyColors val="0"/>
        <c:ser>
          <c:idx val="2"/>
          <c:order val="2"/>
          <c:tx>
            <c:strRef>
              <c:f>'EL Ausentismo'!$O$31</c:f>
              <c:strCache>
                <c:ptCount val="1"/>
                <c:pt idx="0">
                  <c:v>Meta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'EL Ausentismo'!$B$15:$N$15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Acumulado</c:v>
                </c:pt>
              </c:strCache>
            </c:strRef>
          </c:cat>
          <c:val>
            <c:numRef>
              <c:f>('EL Ausentismo'!$O$32,'EL Ausentismo'!$O$32,'EL Ausentismo'!$O$32,'EL Ausentismo'!$O$32,'EL Ausentismo'!$O$32,'EL Ausentismo'!$O$32,'EL Ausentismo'!$O$32,'EL Ausentismo'!$O$32,'EL Ausentismo'!$O$32,'EL Ausentismo'!$O$32,'EL Ausentismo'!$O$32,'EL Ausentismo'!$O$32,'EL Ausentismo'!$O$32)</c:f>
              <c:numCache>
                <c:formatCode>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61-4EB9-B52F-5CBB21AD3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0528"/>
        <c:axId val="156316416"/>
      </c:lineChart>
      <c:catAx>
        <c:axId val="1563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6416"/>
        <c:crosses val="autoZero"/>
        <c:auto val="1"/>
        <c:lblAlgn val="ctr"/>
        <c:lblOffset val="100"/>
        <c:noMultiLvlLbl val="0"/>
      </c:catAx>
      <c:valAx>
        <c:axId val="156316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31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pivotSource>
    <c:name>[GH-OT-24 Objetivos e Indicadores SG-SST 2024.xlsx]Tendencia Ausent EL AT!Tabla dinámica5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PORCENTAJE DE GENERO POR AUSENTISMO</a:t>
            </a:r>
          </a:p>
        </c:rich>
      </c:tx>
      <c:layout>
        <c:manualLayout>
          <c:xMode val="edge"/>
          <c:yMode val="edge"/>
          <c:x val="0.247230830353596"/>
          <c:y val="5.5427136927397903E-2"/>
        </c:manualLayout>
      </c:layout>
      <c:overlay val="0"/>
    </c:title>
    <c:autoTitleDeleted val="0"/>
    <c:pivotFmts>
      <c:pivotFmt>
        <c:idx val="0"/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layout>
            <c:manualLayout>
              <c:x val="3.4752032634776399E-3"/>
              <c:y val="-1.4236820520468299E-2"/>
            </c:manualLayout>
          </c:layout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/>
              </a:pPr>
              <a:endParaRPr lang="es-CO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  <c:dLbl>
          <c:idx val="0"/>
          <c:layout>
            <c:manualLayout>
              <c:x val="3.4752032634776399E-3"/>
              <c:y val="-1.4236820520468299E-2"/>
            </c:manualLayout>
          </c:layout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layout>
            <c:manualLayout>
              <c:x val="3.4752032634776399E-3"/>
              <c:y val="-1.4236820520468299E-2"/>
            </c:manualLayout>
          </c:layout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'Tendencia Ausent EL AT'!$B$105</c:f>
              <c:strCache>
                <c:ptCount val="1"/>
                <c:pt idx="0">
                  <c:v>Total</c:v>
                </c:pt>
              </c:strCache>
            </c:strRef>
          </c:tx>
          <c:explosion val="25"/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62D-43A3-9302-CFF9E00413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662D-43A3-9302-CFF9E00413C8}"/>
              </c:ext>
            </c:extLst>
          </c:dPt>
          <c:dLbls>
            <c:dLbl>
              <c:idx val="0"/>
              <c:layout>
                <c:manualLayout>
                  <c:x val="3.4752032634776399E-3"/>
                  <c:y val="-1.423682052046829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2D-43A3-9302-CFF9E00413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s-C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'Tendencia Ausent EL AT'!$A$106:$A$108</c:f>
              <c:strCache>
                <c:ptCount val="2"/>
                <c:pt idx="0">
                  <c:v>F</c:v>
                </c:pt>
                <c:pt idx="1">
                  <c:v>M</c:v>
                </c:pt>
              </c:strCache>
            </c:strRef>
          </c:cat>
          <c:val>
            <c:numRef>
              <c:f>'Tendencia Ausent EL AT'!$B$106:$B$108</c:f>
              <c:numCache>
                <c:formatCode>0.00%</c:formatCode>
                <c:ptCount val="2"/>
                <c:pt idx="0">
                  <c:v>0.3</c:v>
                </c:pt>
                <c:pt idx="1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2D-43A3-9302-CFF9E00413C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91779965525763396"/>
          <c:y val="0.47450873660925103"/>
          <c:w val="3.9292120666084798E-2"/>
          <c:h val="0.11572440533890101"/>
        </c:manualLayout>
      </c:layout>
      <c:overlay val="0"/>
    </c:legend>
    <c:plotVisOnly val="1"/>
    <c:dispBlanksAs val="zero"/>
    <c:showDLblsOverMax val="0"/>
  </c:chart>
  <c:spPr>
    <a:ln>
      <a:noFill/>
    </a:ln>
  </c:spPr>
  <c:printSettings>
    <c:headerFooter/>
    <c:pageMargins b="0.750000000000001" l="0.70000000000000095" r="0.70000000000000095" t="0.750000000000001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[GH-OT-24 Objetivos e Indicadores SG-SST 2024.xlsx]Tendencia Ausent EL AT!TablaDinámica3</c:name>
    <c:fmtId val="3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Resumen Diagnosticos de Casos de Enfermedad General</a:t>
            </a:r>
            <a:r>
              <a:rPr lang="en-US" sz="1200" b="1" baseline="0"/>
              <a:t> 2024</a:t>
            </a:r>
            <a:endParaRPr lang="en-US" sz="12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>
              <a:lumMod val="75000"/>
            </a:schemeClr>
          </a:solidFill>
          <a:ln>
            <a:noFill/>
          </a:ln>
          <a:effectLst/>
        </c:spPr>
      </c:pivotFmt>
      <c:pivotFmt>
        <c:idx val="11"/>
        <c:spPr>
          <a:solidFill>
            <a:srgbClr val="FFFF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rgbClr val="FFFF00"/>
          </a:solidFill>
          <a:ln>
            <a:noFill/>
          </a:ln>
          <a:effectLst/>
        </c:spPr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'Tendencia Ausent EL AT'!$B$55:$B$56</c:f>
              <c:strCache>
                <c:ptCount val="1"/>
                <c:pt idx="0">
                  <c:v>EG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5DD6-4953-BBB3-DEE157A7CF5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'Tendencia Ausent EL AT'!$A$57:$A$80</c:f>
              <c:multiLvlStrCache>
                <c:ptCount val="15"/>
                <c:lvl>
                  <c:pt idx="0">
                    <c:v>BRONQUITIS AGUDA, NO ESPECIFICADA</c:v>
                  </c:pt>
                  <c:pt idx="1">
                    <c:v>HIPERTENSION ESENCIAL (PRIMARIA)</c:v>
                  </c:pt>
                  <c:pt idx="2">
                    <c:v>OSTEOCONDROPATIA, NO  ESPECIFICADA</c:v>
                  </c:pt>
                  <c:pt idx="3">
                    <c:v>NEUMONIA EN ENFERMEDADES BACTERIANAS CLASIFICADAS EN OTRA PARTE</c:v>
                  </c:pt>
                  <c:pt idx="4">
                    <c:v>INFECCION DE VIAS URINARIAS, SITIO NO ESPECIFICADO</c:v>
                  </c:pt>
                  <c:pt idx="5">
                    <c:v>CEFALEA</c:v>
                  </c:pt>
                  <c:pt idx="6">
                    <c:v>CELULITIS DE OTROS SITIOS</c:v>
                  </c:pt>
                  <c:pt idx="7">
                    <c:v>INFECCION DE VIAS URINARIAS, SITIO NO ESPECIFICADO</c:v>
                  </c:pt>
                  <c:pt idx="8">
                    <c:v>CEFALEA</c:v>
                  </c:pt>
                  <c:pt idx="9">
                    <c:v>BRONQUITIS AGUDA, NO ESPECIFICADA</c:v>
                  </c:pt>
                  <c:pt idx="10">
                    <c:v>ENFERMEDAD PULMONAR OBSTRUCTIVA CRONICA CON EXACERBACION AGUDA, NO ESPECIFICADA</c:v>
                  </c:pt>
                  <c:pt idx="11">
                    <c:v>INFECCION DE VIAS URINARIAS, SITIO NO ESPECIFICADO</c:v>
                  </c:pt>
                  <c:pt idx="12">
                    <c:v>LUMBAGO NO ESPECIFICADO</c:v>
                  </c:pt>
                  <c:pt idx="13">
                    <c:v>RINOFARINGITIS AGUDA (RESFRIADO COMUN)</c:v>
                  </c:pt>
                  <c:pt idx="14">
                    <c:v>DOLOR PELVICO Y PERINEAL</c:v>
                  </c:pt>
                </c:lvl>
                <c:lvl>
                  <c:pt idx="0">
                    <c:v>enero</c:v>
                  </c:pt>
                  <c:pt idx="2">
                    <c:v>febrero</c:v>
                  </c:pt>
                  <c:pt idx="4">
                    <c:v>marzo</c:v>
                  </c:pt>
                  <c:pt idx="5">
                    <c:v>abril</c:v>
                  </c:pt>
                  <c:pt idx="8">
                    <c:v>julio</c:v>
                  </c:pt>
                  <c:pt idx="9">
                    <c:v>agosto</c:v>
                  </c:pt>
                  <c:pt idx="12">
                    <c:v>septiembre</c:v>
                  </c:pt>
                  <c:pt idx="14">
                    <c:v>octubre</c:v>
                  </c:pt>
                </c:lvl>
              </c:multiLvlStrCache>
            </c:multiLvlStrRef>
          </c:cat>
          <c:val>
            <c:numRef>
              <c:f>'Tendencia Ausent EL AT'!$B$57:$B$80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1D-4DCB-ACA8-9FA2E8650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87940128"/>
        <c:axId val="365852511"/>
      </c:barChart>
      <c:catAx>
        <c:axId val="1287940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365852511"/>
        <c:crosses val="autoZero"/>
        <c:auto val="1"/>
        <c:lblAlgn val="ctr"/>
        <c:lblOffset val="100"/>
        <c:noMultiLvlLbl val="0"/>
      </c:catAx>
      <c:valAx>
        <c:axId val="3658525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879401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200"/>
              <a:t>Ausentimo por Causa Medica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'Datos Indicadores'!$A$46:$B$46</c:f>
              <c:strCache>
                <c:ptCount val="2"/>
                <c:pt idx="0">
                  <c:v>Ausentismo por causa medica</c:v>
                </c:pt>
                <c:pt idx="1">
                  <c:v>Ausent Medico= (Número de días de ausencia por incapacidad laboral o común en el mes / Número de días de trabajo programados en el mes ) * 100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Indicadores'!$C$35:$R$35</c:f>
              <c:strCache>
                <c:ptCount val="16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Acumulado </c:v>
                </c:pt>
                <c:pt idx="13">
                  <c:v>Meta 2024</c:v>
                </c:pt>
                <c:pt idx="14">
                  <c:v>Cumplimiento</c:v>
                </c:pt>
                <c:pt idx="15">
                  <c:v>Meta 2021</c:v>
                </c:pt>
              </c:strCache>
            </c:strRef>
          </c:cat>
          <c:val>
            <c:numRef>
              <c:f>'Datos Indicadores'!$C$46:$Q$46</c:f>
              <c:numCache>
                <c:formatCode>0.0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5F69-4090-B6A4-9206BD3E402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56525312"/>
        <c:axId val="156526848"/>
      </c:barChart>
      <c:catAx>
        <c:axId val="15652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526848"/>
        <c:crosses val="autoZero"/>
        <c:auto val="1"/>
        <c:lblAlgn val="ctr"/>
        <c:lblOffset val="100"/>
        <c:noMultiLvlLbl val="0"/>
      </c:catAx>
      <c:valAx>
        <c:axId val="156526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525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Frecuencia de la AT.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'Datos Indicadores'!$A$39:$B$39</c:f>
              <c:strCache>
                <c:ptCount val="2"/>
                <c:pt idx="0">
                  <c:v>Frecuencia de accidentalidad - Todos los trabajadores</c:v>
                </c:pt>
                <c:pt idx="1">
                  <c:v>F AT = (N° AT / Trabajadores)*100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'Datos Indicadores'!$C$35:$R$35</c:f>
              <c:strCache>
                <c:ptCount val="16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Acumulado </c:v>
                </c:pt>
                <c:pt idx="13">
                  <c:v>Meta 2024</c:v>
                </c:pt>
                <c:pt idx="14">
                  <c:v>Cumplimiento</c:v>
                </c:pt>
                <c:pt idx="15">
                  <c:v>Meta 2021</c:v>
                </c:pt>
              </c:strCache>
            </c:strRef>
          </c:cat>
          <c:val>
            <c:numRef>
              <c:f>'Datos Indicadores'!$C$39:$Q$39</c:f>
              <c:numCache>
                <c:formatCode>0.0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00-10C5-4D1A-9F5A-3D7B5E7C2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6095232"/>
        <c:axId val="156096768"/>
      </c:barChart>
      <c:catAx>
        <c:axId val="15609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096768"/>
        <c:crosses val="autoZero"/>
        <c:auto val="1"/>
        <c:lblAlgn val="ctr"/>
        <c:lblOffset val="100"/>
        <c:noMultiLvlLbl val="0"/>
      </c:catAx>
      <c:valAx>
        <c:axId val="156096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56095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38100</xdr:rowOff>
    </xdr:from>
    <xdr:to>
      <xdr:col>1</xdr:col>
      <xdr:colOff>1352550</xdr:colOff>
      <xdr:row>2</xdr:row>
      <xdr:rowOff>428625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93A454EE-23C4-4A47-8DB7-862E75884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38100"/>
          <a:ext cx="127635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295275</xdr:colOff>
      <xdr:row>0</xdr:row>
      <xdr:rowOff>85725</xdr:rowOff>
    </xdr:from>
    <xdr:to>
      <xdr:col>14</xdr:col>
      <xdr:colOff>923925</xdr:colOff>
      <xdr:row>2</xdr:row>
      <xdr:rowOff>333375</xdr:rowOff>
    </xdr:to>
    <xdr:pic>
      <xdr:nvPicPr>
        <xdr:cNvPr id="3" name="15 Imagen">
          <a:extLst>
            <a:ext uri="{FF2B5EF4-FFF2-40B4-BE49-F238E27FC236}">
              <a16:creationId xmlns:a16="http://schemas.microsoft.com/office/drawing/2014/main" id="{5031D671-13E9-45D6-B5A7-1CA34E3BD67E}"/>
            </a:ext>
            <a:ext uri="{147F2762-F138-4A5C-976F-8EAC2B608ADB}">
              <a16:predDERef xmlns:a16="http://schemas.microsoft.com/office/drawing/2014/main" pred="{93A454EE-23C4-4A47-8DB7-862E75884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59" t="15550" r="15723" b="13467"/>
        <a:stretch>
          <a:fillRect/>
        </a:stretch>
      </xdr:blipFill>
      <xdr:spPr bwMode="auto">
        <a:xfrm>
          <a:off x="24698325" y="85725"/>
          <a:ext cx="139065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752475</xdr:colOff>
      <xdr:row>27</xdr:row>
      <xdr:rowOff>266700</xdr:rowOff>
    </xdr:from>
    <xdr:to>
      <xdr:col>30</xdr:col>
      <xdr:colOff>307317</xdr:colOff>
      <xdr:row>27</xdr:row>
      <xdr:rowOff>1355037</xdr:rowOff>
    </xdr:to>
    <xdr:pic>
      <xdr:nvPicPr>
        <xdr:cNvPr id="2" name="5 Imagen">
          <a:extLst>
            <a:ext uri="{FF2B5EF4-FFF2-40B4-BE49-F238E27FC236}">
              <a16:creationId xmlns:a16="http://schemas.microsoft.com/office/drawing/2014/main" id="{EF3EF528-0ABC-4C55-B0A4-353CA607E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90275" y="1095375"/>
          <a:ext cx="1078842" cy="1088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146917</xdr:colOff>
      <xdr:row>35</xdr:row>
      <xdr:rowOff>99291</xdr:rowOff>
    </xdr:from>
    <xdr:to>
      <xdr:col>29</xdr:col>
      <xdr:colOff>556492</xdr:colOff>
      <xdr:row>44</xdr:row>
      <xdr:rowOff>808182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03EB3FB-F06C-4E14-AB7F-452121254F33}"/>
            </a:ext>
            <a:ext uri="{147F2762-F138-4A5C-976F-8EAC2B608ADB}">
              <a16:predDERef xmlns:a16="http://schemas.microsoft.com/office/drawing/2014/main" pred="{00000000-0008-0000-0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85725</xdr:colOff>
      <xdr:row>13</xdr:row>
      <xdr:rowOff>56445</xdr:rowOff>
    </xdr:from>
    <xdr:to>
      <xdr:col>29</xdr:col>
      <xdr:colOff>681181</xdr:colOff>
      <xdr:row>17</xdr:row>
      <xdr:rowOff>1093612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FB8B7B-66DF-40E7-81CD-5AC92D2CCB8E}"/>
            </a:ext>
            <a:ext uri="{147F2762-F138-4A5C-976F-8EAC2B608ADB}">
              <a16:predDERef xmlns:a16="http://schemas.microsoft.com/office/drawing/2014/main" pred="{703EB3FB-F06C-4E14-AB7F-452121254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0</xdr:colOff>
      <xdr:row>18</xdr:row>
      <xdr:rowOff>63500</xdr:rowOff>
    </xdr:from>
    <xdr:to>
      <xdr:col>29</xdr:col>
      <xdr:colOff>595456</xdr:colOff>
      <xdr:row>22</xdr:row>
      <xdr:rowOff>1093611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3640C96-9AB5-48CE-A425-04B6FC46E1D1}"/>
            </a:ext>
            <a:ext uri="{147F2762-F138-4A5C-976F-8EAC2B608ADB}">
              <a16:predDERef xmlns:a16="http://schemas.microsoft.com/office/drawing/2014/main" pred="{A85434C1-0E94-48AE-9ACA-C46EC8EAB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657225</xdr:colOff>
      <xdr:row>37</xdr:row>
      <xdr:rowOff>295275</xdr:rowOff>
    </xdr:from>
    <xdr:to>
      <xdr:col>31</xdr:col>
      <xdr:colOff>490681</xdr:colOff>
      <xdr:row>42</xdr:row>
      <xdr:rowOff>22225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B7376ED-F5B3-45AB-A202-27372A45C22A}"/>
            </a:ext>
            <a:ext uri="{147F2762-F138-4A5C-976F-8EAC2B608ADB}">
              <a16:predDERef xmlns:a16="http://schemas.microsoft.com/office/drawing/2014/main" pred="{A3640C96-9AB5-48CE-A425-04B6FC46E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485775</xdr:colOff>
      <xdr:row>26</xdr:row>
      <xdr:rowOff>172860</xdr:rowOff>
    </xdr:from>
    <xdr:to>
      <xdr:col>32</xdr:col>
      <xdr:colOff>319231</xdr:colOff>
      <xdr:row>31</xdr:row>
      <xdr:rowOff>71260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34D45E2E-98B6-4A06-A103-0CD7C2ADADCF}"/>
            </a:ext>
            <a:ext uri="{147F2762-F138-4A5C-976F-8EAC2B608ADB}">
              <a16:predDERef xmlns:a16="http://schemas.microsoft.com/office/drawing/2014/main" pred="{9B7376ED-F5B3-45AB-A202-27372A45C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99</xdr:row>
      <xdr:rowOff>190500</xdr:rowOff>
    </xdr:from>
    <xdr:to>
      <xdr:col>14</xdr:col>
      <xdr:colOff>28575</xdr:colOff>
      <xdr:row>118</xdr:row>
      <xdr:rowOff>194250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0600-000008000000}"/>
            </a:ext>
            <a:ext uri="{147F2762-F138-4A5C-976F-8EAC2B608ADB}">
              <a16:predDERef xmlns:a16="http://schemas.microsoft.com/office/drawing/2014/main" pre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4335</xdr:colOff>
      <xdr:row>51</xdr:row>
      <xdr:rowOff>167820</xdr:rowOff>
    </xdr:from>
    <xdr:to>
      <xdr:col>11</xdr:col>
      <xdr:colOff>447701</xdr:colOff>
      <xdr:row>83</xdr:row>
      <xdr:rowOff>155347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7F97980-7C8A-2E20-91FD-6772C252F814}"/>
            </a:ext>
            <a:ext uri="{147F2762-F138-4A5C-976F-8EAC2B608ADB}">
              <a16:predDERef xmlns:a16="http://schemas.microsoft.com/office/drawing/2014/main" pred="{00000000-0008-0000-06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85725</xdr:colOff>
      <xdr:row>3</xdr:row>
      <xdr:rowOff>15874</xdr:rowOff>
    </xdr:from>
    <xdr:to>
      <xdr:col>20</xdr:col>
      <xdr:colOff>74673</xdr:colOff>
      <xdr:row>20</xdr:row>
      <xdr:rowOff>47625</xdr:rowOff>
    </xdr:to>
    <xdr:graphicFrame macro="">
      <xdr:nvGraphicFramePr>
        <xdr:cNvPr id="9" name="14 Gráfico">
          <a:extLst>
            <a:ext uri="{FF2B5EF4-FFF2-40B4-BE49-F238E27FC236}">
              <a16:creationId xmlns:a16="http://schemas.microsoft.com/office/drawing/2014/main" id="{C55F958A-6A96-4767-85A6-7457D1200DEC}"/>
            </a:ext>
            <a:ext uri="{147F2762-F138-4A5C-976F-8EAC2B608ADB}">
              <a16:predDERef xmlns:a16="http://schemas.microsoft.com/office/drawing/2014/main" pred="{E7F97980-7C8A-2E20-91FD-6772C252F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72572</xdr:colOff>
      <xdr:row>27</xdr:row>
      <xdr:rowOff>9072</xdr:rowOff>
    </xdr:from>
    <xdr:to>
      <xdr:col>20</xdr:col>
      <xdr:colOff>211560</xdr:colOff>
      <xdr:row>46</xdr:row>
      <xdr:rowOff>108858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6BEDAE39-0EDA-45C8-8FD2-1D3FECB98E06}"/>
            </a:ext>
            <a:ext uri="{147F2762-F138-4A5C-976F-8EAC2B608ADB}">
              <a16:predDERef xmlns:a16="http://schemas.microsoft.com/office/drawing/2014/main" pred="{C55F958A-6A96-4767-85A6-7457D1200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27214</xdr:colOff>
      <xdr:row>26</xdr:row>
      <xdr:rowOff>172358</xdr:rowOff>
    </xdr:from>
    <xdr:to>
      <xdr:col>29</xdr:col>
      <xdr:colOff>600364</xdr:colOff>
      <xdr:row>47</xdr:row>
      <xdr:rowOff>12990</xdr:rowOff>
    </xdr:to>
    <xdr:graphicFrame macro="">
      <xdr:nvGraphicFramePr>
        <xdr:cNvPr id="12" name="8 Gráfico">
          <a:extLst>
            <a:ext uri="{FF2B5EF4-FFF2-40B4-BE49-F238E27FC236}">
              <a16:creationId xmlns:a16="http://schemas.microsoft.com/office/drawing/2014/main" id="{8BD13C8D-943C-4A74-BAF1-ED6F83E9DC11}"/>
            </a:ext>
            <a:ext uri="{147F2762-F138-4A5C-976F-8EAC2B608ADB}">
              <a16:predDERef xmlns:a16="http://schemas.microsoft.com/office/drawing/2014/main" pred="{6BEDAE39-0EDA-45C8-8FD2-1D3FECB98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387928</xdr:colOff>
      <xdr:row>3</xdr:row>
      <xdr:rowOff>21237</xdr:rowOff>
    </xdr:from>
    <xdr:to>
      <xdr:col>14</xdr:col>
      <xdr:colOff>681182</xdr:colOff>
      <xdr:row>20</xdr:row>
      <xdr:rowOff>11546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DB6F7655-E55B-6CDD-C7E9-99F0E55DFD6F}"/>
            </a:ext>
            <a:ext uri="{147F2762-F138-4A5C-976F-8EAC2B608ADB}">
              <a16:predDERef xmlns:a16="http://schemas.microsoft.com/office/drawing/2014/main" pred="{8BD13C8D-943C-4A74-BAF1-ED6F83E9DC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397299</xdr:colOff>
      <xdr:row>27</xdr:row>
      <xdr:rowOff>28455</xdr:rowOff>
    </xdr:from>
    <xdr:to>
      <xdr:col>14</xdr:col>
      <xdr:colOff>565727</xdr:colOff>
      <xdr:row>42</xdr:row>
      <xdr:rowOff>138545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2EBE4B6-0080-87F3-30CA-3EE931730DB6}"/>
            </a:ext>
            <a:ext uri="{147F2762-F138-4A5C-976F-8EAC2B608ADB}">
              <a16:predDERef xmlns:a16="http://schemas.microsoft.com/office/drawing/2014/main" pred="{DB6F7655-E55B-6CDD-C7E9-99F0E55DFD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305594</xdr:colOff>
      <xdr:row>0</xdr:row>
      <xdr:rowOff>37420</xdr:rowOff>
    </xdr:from>
    <xdr:to>
      <xdr:col>0</xdr:col>
      <xdr:colOff>1006929</xdr:colOff>
      <xdr:row>2</xdr:row>
      <xdr:rowOff>174360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594" y="37420"/>
          <a:ext cx="701335" cy="79008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305594</xdr:colOff>
      <xdr:row>0</xdr:row>
      <xdr:rowOff>23813</xdr:rowOff>
    </xdr:from>
    <xdr:to>
      <xdr:col>0</xdr:col>
      <xdr:colOff>1107282</xdr:colOff>
      <xdr:row>3</xdr:row>
      <xdr:rowOff>1662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594" y="23813"/>
          <a:ext cx="801688" cy="9112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e29e7e25ea91acd4/Documents/COLMENA/OS/2023/CRA/GM-FT-07%20Cuadro%20de%20mejoramiento%202022.xlsx" TargetMode="External"/><Relationship Id="rId1" Type="http://schemas.openxmlformats.org/officeDocument/2006/relationships/externalLinkPath" Target="/e29e7e25ea91acd4/Documents/COLMENA/OS/2023/CRA/GM-FT-07%20Cuadro%20de%20mejoramiento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os\Mis%20documentos\Downloads\SEGUIMIENTO%20PIRAMIDE%20DE%20INCIDENTES%20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uadro de Mejora 2023"/>
      <sheetName val=" Sede Ppal y Sede 2"/>
      <sheetName val="Indicadores Sede Ppal y Sede 2"/>
      <sheetName val=" Global"/>
      <sheetName val="Indicadores Glo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RAMIDE DE INCIDENTES"/>
      <sheetName val="INCIDENTE CONSOLIDADO"/>
      <sheetName val="TOTAL INCIDENTES SISO"/>
      <sheetName val="RESUMEN PENDIENTES"/>
      <sheetName val="INCIDENTES X AREA"/>
      <sheetName val="GRAFICO INCXAREA"/>
      <sheetName val="Nº DE DIAS SIN AT X AREA"/>
      <sheetName val="CAUSALIDAD"/>
      <sheetName val="CASOS"/>
      <sheetName val="TABLA CONSOLIDADO"/>
      <sheetName val="Hoja2"/>
      <sheetName val="PLANES DE ACCION"/>
      <sheetName val="Acci Correctivas sin Implementa"/>
      <sheetName val="Definicione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587.472180902776" createdVersion="5" refreshedVersion="8" minRefreshableVersion="3" recordCount="2339" xr:uid="{00000000-000A-0000-FFFF-FFFF00000000}">
  <cacheSource type="worksheet">
    <worksheetSource name="Ausentismo"/>
  </cacheSource>
  <cacheFields count="22">
    <cacheField name="CEDULA" numFmtId="0">
      <sharedItems containsString="0" containsBlank="1" containsNumber="1" containsInteger="1" minValue="3221616" maxValue="11299570026"/>
    </cacheField>
    <cacheField name="NOMBRES Y APELLIDOS" numFmtId="0">
      <sharedItems containsBlank="1"/>
    </cacheField>
    <cacheField name="SEXO" numFmtId="0">
      <sharedItems containsBlank="1" count="16">
        <s v="M"/>
        <s v="F"/>
        <s v=""/>
        <s v="Ayudante" u="1"/>
        <m u="1"/>
        <s v="Jefe de Compras" u="1"/>
        <s v="Operador" u="1"/>
        <s v="Asistente Contable" u="1"/>
        <s v="Almacenista" u="1"/>
        <s v="M " u="1"/>
        <s v="Secretaria y asistente de compras" u="1"/>
        <s v="Mecanico" u="1"/>
        <s v="Jefe de Recursos Humanos y Administracion" u="1"/>
        <s v="Conductor" u="1"/>
        <s v="Servicios Generales" u="1"/>
        <s v="Asistente de Gerencia y RR.HH" u="1"/>
      </sharedItems>
    </cacheField>
    <cacheField name="CARGO" numFmtId="0">
      <sharedItems containsBlank="1"/>
    </cacheField>
    <cacheField name="LÍNEA / SECCIÓN" numFmtId="0">
      <sharedItems containsBlank="1"/>
    </cacheField>
    <cacheField name="PROFESION" numFmtId="0">
      <sharedItems containsBlank="1"/>
    </cacheField>
    <cacheField name="EPS" numFmtId="0">
      <sharedItems containsBlank="1"/>
    </cacheField>
    <cacheField name="GRADO" numFmtId="0">
      <sharedItems containsBlank="1" containsMixedTypes="1" containsNumber="1" containsInteger="1" minValue="15020" maxValue="417822"/>
    </cacheField>
    <cacheField name="ESTADO" numFmtId="0">
      <sharedItems containsNonDate="0" containsString="0" containsBlank="1"/>
    </cacheField>
    <cacheField name="CONTRATO" numFmtId="0">
      <sharedItems containsBlank="1"/>
    </cacheField>
    <cacheField name="ORIGEN" numFmtId="0">
      <sharedItems containsBlank="1" count="8">
        <s v="EG"/>
        <s v="AT"/>
        <s v="LP"/>
        <m/>
        <s v="LM" u="1"/>
        <s v="EL" u="1"/>
        <s v="SOAT" u="1"/>
        <s v="LT" u="1"/>
      </sharedItems>
    </cacheField>
    <cacheField name="TIPO" numFmtId="0">
      <sharedItems containsBlank="1" count="4">
        <s v="INICIAL"/>
        <s v="PRORROGA"/>
        <m/>
        <s v="INICIAL " u="1"/>
      </sharedItems>
    </cacheField>
    <cacheField name="CÓDIGO" numFmtId="0">
      <sharedItems containsBlank="1" containsMixedTypes="1" containsNumber="1" containsInteger="1" minValue="200" maxValue="200"/>
    </cacheField>
    <cacheField name="FECHA INICIO" numFmtId="0">
      <sharedItems containsNonDate="0" containsDate="1" containsString="0" containsBlank="1" minDate="2018-01-12T00:00:00" maxDate="2024-10-19T00:00:00"/>
    </cacheField>
    <cacheField name="FECHA FINAL" numFmtId="0">
      <sharedItems containsNonDate="0" containsDate="1" containsString="0" containsBlank="1" minDate="2018-01-14T00:00:00" maxDate="2024-10-21T00:00:00"/>
    </cacheField>
    <cacheField name="COMPROMETE MES" numFmtId="0">
      <sharedItems containsBlank="1"/>
    </cacheField>
    <cacheField name="DÍAS" numFmtId="1">
      <sharedItems containsMixedTypes="1" containsNumber="1" containsInteger="1" minValue="0" maxValue="30"/>
    </cacheField>
    <cacheField name="DÍA" numFmtId="0">
      <sharedItems/>
    </cacheField>
    <cacheField name="MES2" numFmtId="0">
      <sharedItems/>
    </cacheField>
    <cacheField name="AÑO" numFmtId="0">
      <sharedItems containsBlank="1" containsMixedTypes="1" containsNumber="1" containsInteger="1" minValue="2022" maxValue="2024" count="7">
        <m/>
        <s v="2022"/>
        <n v="2022"/>
        <s v="2023"/>
        <s v="2024"/>
        <n v="2024"/>
        <s v=""/>
      </sharedItems>
    </cacheField>
    <cacheField name="DIAGNOSTICO" numFmtId="0">
      <sharedItems containsBlank="1"/>
    </cacheField>
    <cacheField name="OBSERVACION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587.472246180558" createdVersion="8" refreshedVersion="8" minRefreshableVersion="3" recordCount="194" xr:uid="{B09BBD6E-A097-40FC-B2DE-77EA8A01CC3C}">
  <cacheSource type="worksheet">
    <worksheetSource ref="A4:V198" sheet="Matriz Ausentismo"/>
  </cacheSource>
  <cacheFields count="22">
    <cacheField name="CEDULA" numFmtId="0">
      <sharedItems containsString="0" containsBlank="1" containsNumber="1" containsInteger="1" minValue="3221616" maxValue="11299570026"/>
    </cacheField>
    <cacheField name="NOMBRES Y APELLIDOS" numFmtId="0">
      <sharedItems count="68">
        <s v="ALEX SALAZAR MANOTAS"/>
        <s v="JORGE ENRIQUE DIAZ PALACIO"/>
        <s v="KATTY TAFFUR DIAZ"/>
        <s v="ESNEDA ARRIETA RINCON"/>
        <s v="MONICA DUGAND CARLING"/>
        <s v="INES MARLENE COLL MAURY"/>
        <s v="ISIDRO JOSE ANGEL GAVIRIA"/>
        <s v="MARIA J. HENAO LONDOÑO"/>
        <s v="ANA CECILIA CORDERO CAMPO"/>
        <s v="AMIRA DEL ROSARIO MEJIA BARANDICA"/>
        <s v="MARIA EUGENIA GOMEZ ESCORCIA"/>
        <s v="LINA SAAVEDRA BORNACELLI"/>
        <s v="MANUEL AYOLA ORTIZ"/>
        <s v="MARLY YOHANA SILVA HERNANDEZ"/>
        <s v="CESAR EDGAR RAMIREZ SANCHEZ"/>
        <s v="ADOLFO BERNAL GUTIERREZ"/>
        <s v="HERNANDO MORON PACHECO"/>
        <s v="ROBINSON MAFIOL CORONADO"/>
        <s v="Zulays de la victoria Jimenez"/>
        <s v="CARLOS JARAMILO GARCIA"/>
        <s v="Jean Carlos Castañez Niebles"/>
        <s v="FABIOLA DUQUE ZAPATA"/>
        <s v="YOLIMA DEL CARMEN BELTRAN DE LA HOZ"/>
        <s v="JORGE PAEZ BARROS"/>
        <s v="LILIANA MARTINEZ FERNANDEZ"/>
        <s v="MAGALY GOMEZ ROMANIS"/>
        <s v="Gerson Pereira"/>
        <s v="Maira Isabel del Carmen Ardila Fernandez"/>
        <s v="GEINNY VASQUEZ NUÑEZ"/>
        <s v="JOSE BENITO MANCILLA "/>
        <s v="LENIN JOSE SALAZAR ALBOR"/>
        <s v="ANTONIO BERDUGO GRANADOS"/>
        <s v="YINIVA CAMARGO CAICEDO"/>
        <s v="LAURA MARGARITA HERNANDEZ FERNANDEZ"/>
        <s v="MARIA ELEJANDRA RUIZ BAESA"/>
        <s v="JAVIER EDUARDO RESTREPO VIECO"/>
        <s v="LUIS ALBERTO ROBLES LOGREIRA"/>
        <s v="GUSTAVO ADOLFO BERMEJO URZOLA"/>
        <s v="RUBIELA PATRICIA CANDANOSA CASTRO"/>
        <s v="ALBERTO DE ARCO"/>
        <s v="JHONNY CACERES"/>
        <s v="LUIS CHARRIS"/>
        <s v="JENNYFER MARGARITA CAMPBELL ESCORCIA"/>
        <s v="Fredy Arid Tovar Bernanl"/>
        <s v="Jose Gabriel Sarabia barragan"/>
        <s v="MARGOTH URUETA VALENCIA"/>
        <s v="Elias Gonzalez Vallejo"/>
        <s v="Jairo De Jesus DElagado Angulo"/>
        <s v="Jose Lima Gonzalesz"/>
        <s v="KAREM CECILIA ARCON JIMENEZ"/>
        <s v="ANGIE STEFANY CASTELLANOS SEGURA"/>
        <s v="JEAN CARLOS CASTAÑEZ"/>
        <s v="IVAN TOMASES"/>
        <s v="LOREINE PERTUZ RODRIGUEZ"/>
        <s v="ALDEMAR  MUÑOZ  MENDEZ"/>
        <s v="KELLY BARCELO CANTILLO"/>
        <s v="ELIZABETH MARIA ZULETA BOLAÑO"/>
        <s v="CLAUDIA PATRICIA URBANO MAURY"/>
        <s v="Guillermo Castrillon"/>
        <s v="Jairo Delgado Angulo"/>
        <s v="OSCAR JAVIER MENDEZ ARZUZA"/>
        <s v="KELLY JOHANA BARCELO CANTILLO"/>
        <s v="JAIME DAVID ESCOBAR RUA"/>
        <s v="KEILA RODRIGUEZ ARCELLA"/>
        <s v="SHIRLY MARIA ESCORCIA GUERRA"/>
        <s v="JONH OSORIO GUZMAN"/>
        <s v="Johanna Soto"/>
        <s v=""/>
      </sharedItems>
    </cacheField>
    <cacheField name="SEXO" numFmtId="0">
      <sharedItems count="3">
        <s v="M"/>
        <s v="F"/>
        <s v=""/>
      </sharedItems>
    </cacheField>
    <cacheField name="CARGO" numFmtId="0">
      <sharedItems containsBlank="1"/>
    </cacheField>
    <cacheField name="LÍNEA / SECCIÓN" numFmtId="0">
      <sharedItems containsBlank="1"/>
    </cacheField>
    <cacheField name="PROFESION" numFmtId="0">
      <sharedItems containsBlank="1"/>
    </cacheField>
    <cacheField name="EPS" numFmtId="0">
      <sharedItems containsBlank="1"/>
    </cacheField>
    <cacheField name="GRADO" numFmtId="0">
      <sharedItems containsBlank="1" containsMixedTypes="1" containsNumber="1" containsInteger="1" minValue="15020" maxValue="417822"/>
    </cacheField>
    <cacheField name="ESTADO" numFmtId="0">
      <sharedItems containsNonDate="0" containsString="0" containsBlank="1"/>
    </cacheField>
    <cacheField name="CONTRATO" numFmtId="0">
      <sharedItems containsBlank="1"/>
    </cacheField>
    <cacheField name="ORIGEN" numFmtId="0">
      <sharedItems containsBlank="1" count="4">
        <s v="EG"/>
        <s v="AT"/>
        <s v="LP"/>
        <m/>
      </sharedItems>
    </cacheField>
    <cacheField name="TIPO" numFmtId="0">
      <sharedItems containsBlank="1" count="3">
        <s v="INICIAL"/>
        <s v="PRORROGA"/>
        <m/>
      </sharedItems>
    </cacheField>
    <cacheField name="CÓDIGO" numFmtId="0">
      <sharedItems containsBlank="1" containsMixedTypes="1" containsNumber="1" containsInteger="1" minValue="200" maxValue="200"/>
    </cacheField>
    <cacheField name="FECHA INICIO" numFmtId="0">
      <sharedItems containsNonDate="0" containsDate="1" containsString="0" containsBlank="1" minDate="2018-01-12T00:00:00" maxDate="2024-10-19T00:00:00"/>
    </cacheField>
    <cacheField name="FECHA FINAL" numFmtId="0">
      <sharedItems containsNonDate="0" containsDate="1" containsString="0" containsBlank="1" minDate="2018-01-14T00:00:00" maxDate="2024-10-21T00:00:00"/>
    </cacheField>
    <cacheField name="COMPROMETE MES" numFmtId="0">
      <sharedItems containsBlank="1" count="3">
        <s v="NO"/>
        <s v="SI"/>
        <m/>
      </sharedItems>
    </cacheField>
    <cacheField name="DÍAS" numFmtId="1">
      <sharedItems containsMixedTypes="1" containsNumber="1" containsInteger="1" minValue="0" maxValue="30"/>
    </cacheField>
    <cacheField name="DÍA" numFmtId="0">
      <sharedItems/>
    </cacheField>
    <cacheField name="MES2" numFmtId="0">
      <sharedItems/>
    </cacheField>
    <cacheField name="AÑO" numFmtId="0">
      <sharedItems containsBlank="1" containsMixedTypes="1" containsNumber="1" containsInteger="1" minValue="2022" maxValue="2024" count="7">
        <m/>
        <s v="2022"/>
        <n v="2022"/>
        <s v="2023"/>
        <s v="2024"/>
        <n v="2024"/>
        <s v=""/>
      </sharedItems>
    </cacheField>
    <cacheField name="DIAGNOSTICO" numFmtId="0">
      <sharedItems containsBlank="1"/>
    </cacheField>
    <cacheField name="OBSERVACION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5613.696247453707" createdVersion="8" refreshedVersion="8" minRefreshableVersion="3" recordCount="401" xr:uid="{F89F5885-44DA-4C14-8172-336016FE5024}">
  <cacheSource type="worksheet">
    <worksheetSource ref="A4:V405" sheet="Matriz Ausentismo"/>
  </cacheSource>
  <cacheFields count="22">
    <cacheField name="CEDULA" numFmtId="0">
      <sharedItems containsString="0" containsBlank="1" containsNumber="1" containsInteger="1" minValue="3221616" maxValue="11299570026"/>
    </cacheField>
    <cacheField name="NOMBRES Y APELLIDOS" numFmtId="0">
      <sharedItems count="70">
        <s v="ALEX SALAZAR MANOTAS"/>
        <s v="JORGE ENRIQUE DIAZ PALACIO"/>
        <s v="KATTY TAFFUR DIAZ"/>
        <s v="ESNEDA ARRIETA RINCON"/>
        <s v="MONICA DUGAND CARLING"/>
        <s v="INES MARLENE COLL MAURY"/>
        <s v="ISIDRO JOSE ANGEL GAVIRIA"/>
        <s v="MARIA J. HENAO LONDOÑO"/>
        <s v="ANA CECILIA CORDERO CAMPO"/>
        <s v="AMIRA DEL ROSARIO MEJIA BARANDICA"/>
        <s v="MARIA EUGENIA GOMEZ ESCORCIA"/>
        <s v="LINA SAAVEDRA BORNACELLI"/>
        <s v="MANUEL AYOLA ORTIZ"/>
        <s v="MARLY YOHANA SILVA HERNANDEZ"/>
        <s v="CESAR EDGAR RAMIREZ SANCHEZ"/>
        <s v="ADOLFO BERNAL GUTIERREZ"/>
        <s v="HERNANDO MORON PACHECO"/>
        <s v="ROBINSON MAFIOL CORONADO"/>
        <s v="Zulays de la victoria Jimenez"/>
        <s v="CARLOS JARAMILO GARCIA"/>
        <s v="Jean Carlos Castañez Niebles"/>
        <s v="FABIOLA DUQUE ZAPATA"/>
        <s v="YOLIMA DEL CARMEN BELTRAN DE LA HOZ"/>
        <s v="JORGE PAEZ BARROS"/>
        <s v="LILIANA MARTINEZ FERNANDEZ"/>
        <s v="MAGALY GOMEZ ROMANIS"/>
        <s v="Gerson Pereira"/>
        <s v="Maira Isabel del Carmen Ardila Fernandez"/>
        <s v="GEINNY VASQUEZ NUÑEZ"/>
        <s v="JOSE BENITO MANCILLA "/>
        <s v="LENIN JOSE SALAZAR ALBOR"/>
        <s v="ANTONIO BERDUGO GRANADOS"/>
        <s v="YINIVA CAMARGO CAICEDO"/>
        <s v="LAURA MARGARITA HERNANDEZ FERNANDEZ"/>
        <s v="MARIA ELEJANDRA RUIZ BAESA"/>
        <s v="JAVIER EDUARDO RESTREPO VIECO"/>
        <s v="LUIS ALBERTO ROBLES LOGREIRA"/>
        <s v="GUSTAVO ADOLFO BERMEJO URZOLA"/>
        <s v="RUBIELA PATRICIA CANDANOSA CASTRO"/>
        <s v="ALBERTO DE ARCO"/>
        <s v="JHONNY CACERES"/>
        <s v="LUIS CHARRIS"/>
        <s v="JENNYFER MARGARITA CAMPBELL ESCORCIA"/>
        <s v="Fredy Arid Tovar Bernanl"/>
        <s v="Jose Gabriel Sarabia barragan"/>
        <s v="MARGOTH URUETA VALENCIA"/>
        <s v="Elias Gonzalez Vallejo"/>
        <s v="Jairo De Jesus DElagado Angulo"/>
        <s v="Jose Lima Gonzalesz"/>
        <s v="KAREM CECILIA ARCON JIMENEZ"/>
        <s v="ANGIE STEFANY CASTELLANOS SEGURA"/>
        <s v="JEAN CARLOS CASTAÑEZ"/>
        <s v="IVAN TOMASES"/>
        <s v="LOREINE PERTUZ RODRIGUEZ"/>
        <s v="ALDEMAR  MUÑOZ  MENDEZ"/>
        <s v="KELLY BARCELO CANTILLO"/>
        <s v="ELIZABETH MARIA ZULETA BOLAÑO"/>
        <s v="CLAUDIA PATRICIA URBANO MAURY"/>
        <s v="Guillermo Castrillon"/>
        <s v="Jairo Delgado Angulo"/>
        <s v="OSCAR JAVIER MENDEZ ARZUZA"/>
        <s v="KELLY JOHANA BARCELO CANTILLO"/>
        <s v="JAIME DAVID ESCOBAR RUA"/>
        <s v="KEILA RODRIGUEZ ARCELLA"/>
        <s v="SHIRLY MARIA ESCORCIA GUERRA"/>
        <s v="JONH OSORIO GUZMAN"/>
        <s v="SHIRLY ESCORCIA GUERRA"/>
        <s v="CARLOS VASQUEZ"/>
        <s v="Johanna Soto"/>
        <s v=""/>
      </sharedItems>
    </cacheField>
    <cacheField name="SEXO" numFmtId="0">
      <sharedItems count="3">
        <s v="M"/>
        <s v="F"/>
        <s v=""/>
      </sharedItems>
    </cacheField>
    <cacheField name="CARGO" numFmtId="0">
      <sharedItems containsBlank="1"/>
    </cacheField>
    <cacheField name="LÍNEA / SECCIÓN" numFmtId="0">
      <sharedItems containsBlank="1" count="14">
        <s v="AMBIENTAL"/>
        <s v="PLANEACION"/>
        <s v="DIRECCION"/>
        <s v="FINANCIERA"/>
        <s v="CONTROL INTERNO"/>
        <s v="SECRETARIA GRAL"/>
        <s v="JURIDICA"/>
        <s v=""/>
        <m/>
        <s v="Secretaria General"/>
        <s v="OFIC. CONTROL INTERNO"/>
        <s v="AMBIETAL"/>
        <s v="GESTION HUMANA"/>
        <s v="SISTEMAS"/>
      </sharedItems>
    </cacheField>
    <cacheField name="PROFESION" numFmtId="0">
      <sharedItems containsBlank="1"/>
    </cacheField>
    <cacheField name="EPS" numFmtId="0">
      <sharedItems containsBlank="1"/>
    </cacheField>
    <cacheField name="GRADO" numFmtId="0">
      <sharedItems containsBlank="1" containsMixedTypes="1" containsNumber="1" containsInteger="1" minValue="15020" maxValue="417822"/>
    </cacheField>
    <cacheField name="ESTADO" numFmtId="0">
      <sharedItems containsBlank="1"/>
    </cacheField>
    <cacheField name="CONTRATO" numFmtId="0">
      <sharedItems containsBlank="1"/>
    </cacheField>
    <cacheField name="ORIGEN" numFmtId="0">
      <sharedItems containsBlank="1" count="4">
        <s v="EG"/>
        <s v="AT"/>
        <s v="LP"/>
        <m/>
      </sharedItems>
    </cacheField>
    <cacheField name="TIPO" numFmtId="0">
      <sharedItems containsBlank="1" count="3">
        <s v="INICIAL"/>
        <s v="PRORROGA"/>
        <m/>
      </sharedItems>
    </cacheField>
    <cacheField name="CÓDIGO" numFmtId="0">
      <sharedItems containsBlank="1" containsMixedTypes="1" containsNumber="1" containsInteger="1" minValue="200" maxValue="200"/>
    </cacheField>
    <cacheField name="FECHA INICIO" numFmtId="0">
      <sharedItems containsNonDate="0" containsDate="1" containsString="0" containsBlank="1" minDate="2018-01-12T00:00:00" maxDate="2024-10-25T00:00:00"/>
    </cacheField>
    <cacheField name="FECHA FINAL" numFmtId="0">
      <sharedItems containsNonDate="0" containsDate="1" containsString="0" containsBlank="1" minDate="2018-01-14T00:00:00" maxDate="2024-10-26T00:00:00"/>
    </cacheField>
    <cacheField name="COMPROMETE MES" numFmtId="0">
      <sharedItems containsBlank="1" count="3">
        <s v="NO"/>
        <s v="SI"/>
        <m/>
      </sharedItems>
    </cacheField>
    <cacheField name="DÍAS" numFmtId="1">
      <sharedItems containsMixedTypes="1" containsNumber="1" containsInteger="1" minValue="0" maxValue="30"/>
    </cacheField>
    <cacheField name="DÍA" numFmtId="0">
      <sharedItems/>
    </cacheField>
    <cacheField name="MES2" numFmtId="0">
      <sharedItems count="13">
        <s v="enero"/>
        <s v="febrero"/>
        <s v="marzo"/>
        <s v="abril"/>
        <s v="junio"/>
        <s v="mayo"/>
        <s v="agosto"/>
        <s v="septiembre"/>
        <s v="octubre"/>
        <s v="noviembre"/>
        <s v="diciembre"/>
        <s v="julio"/>
        <s v=""/>
      </sharedItems>
    </cacheField>
    <cacheField name="AÑO" numFmtId="0">
      <sharedItems containsBlank="1" containsMixedTypes="1" containsNumber="1" containsInteger="1" minValue="2022" maxValue="2024" count="5">
        <m/>
        <n v="2022"/>
        <n v="2023"/>
        <n v="2024"/>
        <s v=""/>
      </sharedItems>
    </cacheField>
    <cacheField name="DIAGNOSTICO" numFmtId="0">
      <sharedItems containsBlank="1" count="74">
        <s v=""/>
        <s v="HIDRONEFROSIS CON OBSTRUCCION POR CALCULOS DEL RIÑON Y DEL URETER"/>
        <s v="MAREO Y DESVANECIMIENTO"/>
        <s v="LARINGITIS AGUDA"/>
        <s v="INFECCION DE VIAS URINARIAS, SITIO NO ESPECIFICADO"/>
        <s v="HIPERTENSION ESENCIAL (PRIMARIA)"/>
        <s v="BRONQUITIS AGUDA DEBIDA A OTROS MICROORGANISMOS ESPECIFICADOS"/>
        <s v="RINOFARINGITIS AGUDA (RESFRIADO COMUN)"/>
        <s v="ESGUINCES Y TORCEDURAS DEL TOBILLO"/>
        <s v="BRONCONEUMONIA, NO ESPECIFICADA"/>
        <s v="DIARREA Y GASTROENTERITIS DE PRESUNTO ORIGEN INFECCIOSO"/>
        <s v="DOLOR EN EL PECHO, NO ESPECIFICADO"/>
        <s v="BRONQUITIS AGUDA, NO ESPECIFICADA"/>
        <s v="HERIDAS DE OTRAS PARTES Y DE LAS NO ESPECIFICADAS DEL ABDOMEN"/>
        <s v="OBSTRUCION INTESTINAL POSTOPERATORIA"/>
        <s v="TRASTORNO DE ESTRÉS POSTRAUMATICO"/>
        <s v="ERISIPELA"/>
        <s v="INFECCION INTESTINAL VIRAL, SIN OTRA ESPECIFICACION"/>
        <s v="SUPERVISION DE EMBARAZO DE ALTO RIESGO, SIN OTRA ESPECIFICACION"/>
        <s v="NEUMONIA  BACTERIANA, NO ESPECIFICADA"/>
        <s v="EPISODIO DEPRESIVO  MODERADO"/>
        <s v="TUMOR DE COMPORTAMIENTO INCIERTO O DESCONOCIDO DEL OVARIO"/>
        <s v="DIABETES MELLITUS NO  ESPECIFICADA, EN EL EMBARAZO"/>
        <s v="INFECCION VIRAL, NO ESPECIFICADA"/>
        <s v="TUMOR BENIGNO DE OTRAS PARTES ESPECIFICADAS DEL UTERO"/>
        <s v="LUMBAGO NO ESPECIFICADO"/>
        <s v="ESGUINCES Y TORCEDURAS DE DEDO(S) DEL PIE"/>
        <s v="CONTUSION DE LA RODILLA"/>
        <s v="EPICONDILITIS MEDIA"/>
        <s v="HERIDA DE LA CABEZA, PARTE NO ESPECIFICADA"/>
        <s v="DOLOR PELVICO Y PERINEAL"/>
        <s v="RAIZ DENTAL RETENIDA"/>
        <s v="CELULITIS DE OTROS SITIOS"/>
        <s v="ENFERMEDAD PULMONAR OBSTRUCTIVA CRONICA CON EXACERBACION AGUDA, NO ESPECIFICADA"/>
        <s v="FARINGITIS AGUDA, NO ESPECIFICADA"/>
        <s v="BRONQUITIS, NO ESPECIFICADA COMO AGUDA O CRONICA"/>
        <s v="TUMOR BENIGNO DE LA PIEL DEL MIEMBRO INFERIOR, INCLUIDA LA CADERA"/>
        <s v="DISFONIA"/>
        <s v="CEFALEA"/>
        <m/>
        <s v="CONTUSION DE DEDO(S) DEL PIE, SIN DAÑO DE LA(S) UÑA(S)"/>
        <s v="PARTO UNICO ESPONTANEO, SIN OTRA ESPECIFICACION"/>
        <s v="PARTO UNICO ESPONTANEO, PRESENTACION CEFALICA DE VERTICE"/>
        <s v="FALLA EN LA SUTURA O LIGADURA DURANTE OPERACIÓN QUIRURGICA"/>
        <s v="TUMOR MALIGNO DE LA MAMA, PARTE NO ESPECIFICADA"/>
        <s v="LUXACION DE LA ARTICULACION DEL HOMBRO"/>
        <s v="CONTRACTURA MUSCULAR"/>
        <s v="OTROS VERTIGOS PERIFERICOS"/>
        <s v="COLICO RENAL, NO ESPECIFICADO"/>
        <s v="VARICELA SIN COMPLICACIONES"/>
        <s v="TRAUMATISMO NO ESPECIFICADO DE LA MUÑECA Y DE LA MANO"/>
        <s v="CALCULO DE CONDUCTO BILIAR CON COLECISTITIS"/>
        <s v="CONTUSION DE OTRAS PARTES DE LA MUÑECA Y DE LA MANO"/>
        <s v="ENFERMEDAD PULMONAR OBSTRUCTIVA CRONICA CON INFECCION AGUDA DE LAS VIAS RESPIRATORIAS INFERIORES"/>
        <s v="PESTE BUBÓNICA"/>
        <s v="OTRAS ENTERITIS VIRALES"/>
        <s v="TRASTORNOS INTERNO DE LA RODILLA, NO ESPECIFICADO"/>
        <s v="URTICARIA POR CONTACTO"/>
        <s v="NEUMONIA EN ENFERMEDADES BACTERIANAS CLASIFICADAS EN OTRA PARTE"/>
        <s v="HERIDA DE OTRAS PARTES DE LA CABEZA"/>
        <s v="OSTEOCONDROPATIA, NO  ESPECIFICADA"/>
        <s v="HEMATURIA, NO ESPECIFICADA"/>
        <s v="AMIGDALITIS AGUDA, NO ESPECIFICADA"/>
        <s v="DOLOR PRECORDIAL"/>
        <s v="BRONQUITIS AGUDA"/>
        <s v="ENFISEMA"/>
        <s v="TUMOR BENIGNO LIPOMATOSO"/>
        <s v="OTITIS EXTERNA"/>
        <s v="TRAUMATISMO SUPERFICIAL DE OTRAS PARTES DE LA CABEZA"/>
        <s v="OTITIS MEDIA, NO ESPECIFICADA"/>
        <s v="GASTRITIS"/>
        <s v="OTROS DOLORES ABDOMINALES Y LOS NO ESPECIFICADOS"/>
        <s v=" "/>
        <s v="CONTUSION DE LA CADERA"/>
      </sharedItems>
    </cacheField>
    <cacheField name="OBSERVACIONES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39">
  <r>
    <n v="72206325"/>
    <s v="ALEX SALAZAR MANOTAS"/>
    <x v="0"/>
    <s v="PROFESIONAL UNIVERSITA"/>
    <s v="AMBIENTAL"/>
    <s v="INGENIERO CIVIL"/>
    <s v="coomeva"/>
    <n v="204406"/>
    <m/>
    <s v="Funcionario"/>
    <x v="0"/>
    <x v="0"/>
    <m/>
    <d v="2018-01-13T00:00:00"/>
    <d v="2018-01-15T00:00:00"/>
    <s v="NO"/>
    <n v="3"/>
    <s v="sábado"/>
    <s v="enero"/>
    <x v="0"/>
    <s v="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N132"/>
    <d v="2018-01-26T00:00:00"/>
    <d v="2018-01-29T00:00:00"/>
    <s v="NO"/>
    <n v="4"/>
    <s v="viernes"/>
    <s v="enero"/>
    <x v="0"/>
    <s v="HIDRONEFROSIS CON OBSTRUCCION POR CALCULOS DEL RIÑON Y DEL URETER"/>
    <m/>
  </r>
  <r>
    <n v="22461189"/>
    <s v="KATTY TAFFUR DIAZ"/>
    <x v="1"/>
    <s v="PROFESIONAL UNIVERSITA"/>
    <s v="PLANEACION"/>
    <s v="PSICOLOGA"/>
    <s v="sura"/>
    <n v="204406"/>
    <m/>
    <s v="Funcionario"/>
    <x v="0"/>
    <x v="0"/>
    <s v="R42"/>
    <d v="2018-02-01T00:00:00"/>
    <d v="2018-02-01T00:00:00"/>
    <s v="NO"/>
    <n v="1"/>
    <s v="jueves"/>
    <s v="febrero"/>
    <x v="0"/>
    <s v="MAREO Y DESVANECIMIENTO"/>
    <m/>
  </r>
  <r>
    <n v="32784602"/>
    <s v="ESNEDA ARRIETA RINCON"/>
    <x v="1"/>
    <s v="SECRETARIO"/>
    <s v="PLANEACION"/>
    <s v="ADMINISTRADORA EN SEGURIDAD Y SLAUD EN EL TRABAJO 8 SEMESTRE"/>
    <s v="sura"/>
    <n v="417822"/>
    <m/>
    <s v="Funcionario"/>
    <x v="0"/>
    <x v="0"/>
    <s v="J040"/>
    <d v="2018-03-14T00:00:00"/>
    <d v="2018-03-15T00:00:00"/>
    <s v="NO"/>
    <n v="2"/>
    <s v="miércoles"/>
    <s v="marzo"/>
    <x v="0"/>
    <s v="LARINGITIS AGU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N390"/>
    <d v="2018-04-06T00:00:00"/>
    <d v="2018-04-06T00:00:00"/>
    <s v="NO"/>
    <n v="1"/>
    <s v="viernes"/>
    <s v="abril"/>
    <x v="0"/>
    <s v="INFECCION DE VIAS URINARIAS, SITIO NO ESPECIFICAD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1"/>
    <s v="N390"/>
    <d v="2018-04-07T00:00:00"/>
    <d v="2018-04-13T00:00:00"/>
    <s v="NO"/>
    <n v="7"/>
    <s v="sábado"/>
    <s v="abril"/>
    <x v="0"/>
    <s v="INFECCION DE VIAS URINARIAS, SITIO NO ESPECIFICADO"/>
    <m/>
  </r>
  <r>
    <n v="22425055"/>
    <s v="MONICA DUGAND CARLING"/>
    <x v="1"/>
    <s v="TECNICO ADMINIST."/>
    <s v="PLANEACION"/>
    <s v="BIBLIOTECOLOGA"/>
    <s v="sura"/>
    <s v="312418"/>
    <m/>
    <s v="Funcionario"/>
    <x v="0"/>
    <x v="0"/>
    <s v="I10"/>
    <d v="2018-04-16T00:00:00"/>
    <d v="2018-04-16T00:00:00"/>
    <s v="NO"/>
    <n v="1"/>
    <s v="lunes"/>
    <s v="abril"/>
    <x v="0"/>
    <s v="HIPERTENSION ESENCIAL (PRIMARIA)"/>
    <m/>
  </r>
  <r>
    <n v="22702676"/>
    <s v="INES MARLENE COLL MAURY"/>
    <x v="1"/>
    <s v="TECNICO ADMINISTRATIVO"/>
    <s v="AMBIENTAL"/>
    <s v="TECNICO ADMINISTRATIVO"/>
    <s v="salud total"/>
    <n v="312412"/>
    <m/>
    <s v="Funcionario"/>
    <x v="0"/>
    <x v="0"/>
    <s v="J208"/>
    <d v="2018-04-16T00:00:00"/>
    <d v="2018-04-17T00:00:00"/>
    <s v="NO"/>
    <n v="2"/>
    <s v="lunes"/>
    <s v="abril"/>
    <x v="0"/>
    <s v="BRONQUITIS AGUDA DEBIDA A OTROS MICROORGANISMOS ESPECIFICADOS"/>
    <m/>
  </r>
  <r>
    <n v="10932619"/>
    <s v="ISIDRO JOSE ANGEL GAVIRIA"/>
    <x v="0"/>
    <s v="TECNICO OPERATIVO"/>
    <s v="AMBIENTAL"/>
    <s v="ING DE SISTEMAS"/>
    <s v="sura"/>
    <n v="313212"/>
    <m/>
    <s v="Funcionario"/>
    <x v="0"/>
    <x v="0"/>
    <m/>
    <d v="2018-04-27T00:00:00"/>
    <d v="2018-04-29T00:00:00"/>
    <s v="NO"/>
    <n v="3"/>
    <s v="viernes"/>
    <s v="abril"/>
    <x v="0"/>
    <s v=""/>
    <m/>
  </r>
  <r>
    <n v="32829064"/>
    <s v="MARIA J. HENAO LONDOÑO"/>
    <x v="1"/>
    <s v="SECRETARIO  "/>
    <s v="DIRECCION"/>
    <s v="SECRETARIA EJECUTIVA"/>
    <s v="sura"/>
    <n v="417814"/>
    <m/>
    <s v="Funcionario"/>
    <x v="0"/>
    <x v="0"/>
    <m/>
    <d v="2018-06-15T00:00:00"/>
    <d v="2018-06-16T00:00:00"/>
    <s v="NO"/>
    <n v="2"/>
    <s v="viernes"/>
    <s v="junio"/>
    <x v="0"/>
    <s v=""/>
    <m/>
  </r>
  <r>
    <n v="50936671"/>
    <s v="ANA CECILIA CORDERO CAMPO"/>
    <x v="1"/>
    <s v="PROFESIONAL ESPECIA"/>
    <s v="AMBIENTAL"/>
    <s v="INGENIERA CIVIL"/>
    <s v="sura"/>
    <n v="202818"/>
    <m/>
    <s v="Funcionario"/>
    <x v="0"/>
    <x v="0"/>
    <s v="J00X"/>
    <d v="2018-05-22T00:00:00"/>
    <d v="2018-05-23T00:00:00"/>
    <s v="NO"/>
    <n v="2"/>
    <s v="martes"/>
    <s v="mayo"/>
    <x v="0"/>
    <s v="RINOFARINGITIS AGUDA (RESFRIADO COMUN)"/>
    <m/>
  </r>
  <r>
    <n v="72206325"/>
    <s v="ALEX SALAZAR MANOTAS"/>
    <x v="0"/>
    <s v="PROFESIONAL UNIVERSITA"/>
    <s v="AMBIENTAL"/>
    <s v="INGENIERO CIVIL"/>
    <s v="coomeva"/>
    <n v="204406"/>
    <m/>
    <s v="Funcionario"/>
    <x v="1"/>
    <x v="0"/>
    <s v="S934"/>
    <d v="2018-01-12T00:00:00"/>
    <d v="2018-01-14T00:00:00"/>
    <s v="NO"/>
    <n v="3"/>
    <s v="viernes"/>
    <s v="enero"/>
    <x v="0"/>
    <s v="ESGUINCES Y TORCEDURAS DEL TOBILLO"/>
    <m/>
  </r>
  <r>
    <n v="32868880"/>
    <s v="AMIRA DEL ROSARIO MEJIA BARANDICA"/>
    <x v="1"/>
    <s v="PROFESIONAL UNIVERSITA"/>
    <s v="AMBIENTAL"/>
    <s v="ABOGADA"/>
    <s v="eps sanitas"/>
    <n v="204410"/>
    <m/>
    <s v="Funcionario"/>
    <x v="1"/>
    <x v="0"/>
    <s v="S934"/>
    <d v="2018-04-12T00:00:00"/>
    <d v="2018-04-15T00:00:00"/>
    <s v="NO"/>
    <n v="4"/>
    <s v="jueves"/>
    <s v="abril"/>
    <x v="0"/>
    <s v="ESGUINCES Y TORCEDURAS DEL TOBILLO"/>
    <m/>
  </r>
  <r>
    <n v="32749479"/>
    <s v="MARIA EUGENIA GOMEZ ESCORCIA"/>
    <x v="1"/>
    <s v="PROFESIONAL UNIVERSITA"/>
    <s v="FINANCIERA"/>
    <s v="CONTADOR PUBLICO "/>
    <s v="sura"/>
    <n v="204412"/>
    <m/>
    <s v="Funcionario"/>
    <x v="0"/>
    <x v="0"/>
    <s v="J00X"/>
    <d v="2018-08-30T00:00:00"/>
    <d v="2018-08-31T00:00:00"/>
    <s v="NO"/>
    <n v="2"/>
    <s v="jueves"/>
    <s v="agosto"/>
    <x v="0"/>
    <s v="RINOFARINGITIS AGUDA (RESFRIADO COMUN)"/>
    <m/>
  </r>
  <r>
    <n v="32775305"/>
    <s v="LINA SAAVEDRA BORNACELLI"/>
    <x v="1"/>
    <s v="PROFESIONAL UNIVERSITA"/>
    <s v="PLANEACION"/>
    <s v="INGENIERA DE SISTEMAS"/>
    <s v="sura"/>
    <n v="204406"/>
    <m/>
    <s v="Funcionario"/>
    <x v="0"/>
    <x v="0"/>
    <s v="J180"/>
    <d v="2018-08-27T00:00:00"/>
    <d v="2018-08-29T00:00:00"/>
    <s v="NO"/>
    <n v="3"/>
    <s v="lunes"/>
    <s v="agosto"/>
    <x v="0"/>
    <s v="BRONCONEUMONIA, NO ESPECIFICADA"/>
    <m/>
  </r>
  <r>
    <n v="50936671"/>
    <s v="ANA CECILIA CORDERO CAMPO"/>
    <x v="1"/>
    <s v="PROFESIONAL ESPECIA"/>
    <s v="AMBIENTAL"/>
    <s v="INGENIERA CIVIL"/>
    <s v="sura"/>
    <n v="202818"/>
    <m/>
    <s v="Funcionario"/>
    <x v="0"/>
    <x v="0"/>
    <m/>
    <d v="2018-08-16T00:00:00"/>
    <d v="2018-08-17T00:00:00"/>
    <s v="NO"/>
    <n v="2"/>
    <s v="jueves"/>
    <s v="agosto"/>
    <x v="0"/>
    <s v=""/>
    <m/>
  </r>
  <r>
    <n v="22425055"/>
    <s v="MONICA DUGAND CARLING"/>
    <x v="1"/>
    <s v="TECNICO ADMINIST."/>
    <s v="PLANEACION"/>
    <s v="BIBLIOTECOLOGA"/>
    <s v="sura"/>
    <s v="312418"/>
    <m/>
    <s v="Funcionario"/>
    <x v="0"/>
    <x v="0"/>
    <s v="A09"/>
    <d v="2018-08-08T00:00:00"/>
    <d v="2018-08-09T00:00:00"/>
    <s v="NO"/>
    <n v="2"/>
    <s v="miércoles"/>
    <s v="agosto"/>
    <x v="0"/>
    <s v="DIARREA Y GASTROENTERITIS DE PRESUNTO ORIGEN INFECCIOSO"/>
    <m/>
  </r>
  <r>
    <n v="22702676"/>
    <s v="INES MARLENE COLL MAURY"/>
    <x v="1"/>
    <s v="TECNICO ADMINISTRATIVO"/>
    <s v="AMBIENTAL"/>
    <s v="TECNICO ADMINISTRATIVO"/>
    <s v="salud total"/>
    <n v="312412"/>
    <m/>
    <s v="Funcionario"/>
    <x v="0"/>
    <x v="0"/>
    <s v="J20"/>
    <d v="2018-09-04T00:00:00"/>
    <d v="2018-09-06T00:00:00"/>
    <s v="NO"/>
    <n v="3"/>
    <s v="martes"/>
    <s v="septiembre"/>
    <x v="0"/>
    <s v=""/>
    <m/>
  </r>
  <r>
    <n v="8600790"/>
    <s v="MANUEL AYOLA ORTIZ"/>
    <x v="0"/>
    <s v="TECNICO OPERATIVO"/>
    <s v="AMBIENTAL"/>
    <s v="TECNICO AUXILIAR DE RAYOS X"/>
    <s v="sura"/>
    <n v="313212"/>
    <m/>
    <s v="Funcionario"/>
    <x v="1"/>
    <x v="0"/>
    <m/>
    <d v="2018-09-18T00:00:00"/>
    <d v="2018-09-22T00:00:00"/>
    <s v="NO"/>
    <n v="5"/>
    <s v="martes"/>
    <s v="septiembre"/>
    <x v="0"/>
    <s v="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R074"/>
    <d v="2018-09-10T00:00:00"/>
    <d v="2018-09-11T00:00:00"/>
    <s v="NO"/>
    <n v="2"/>
    <s v="lunes"/>
    <s v="septiembre"/>
    <x v="0"/>
    <s v="DOLOR EN EL PECHO, NO ESPECIFICADO"/>
    <m/>
  </r>
  <r>
    <n v="28469766"/>
    <s v="MARLY YOHANA SILVA HERNANDEZ"/>
    <x v="1"/>
    <s v="PROFESIONAL UNIVERSITA"/>
    <s v="AMBIENTAL"/>
    <s v="INGENIERA AMBIENTAL"/>
    <s v="sura"/>
    <n v="204412"/>
    <m/>
    <s v="Funcionario"/>
    <x v="0"/>
    <x v="0"/>
    <m/>
    <d v="2018-09-06T00:00:00"/>
    <d v="2018-09-08T00:00:00"/>
    <s v="NO"/>
    <n v="3"/>
    <s v="jueves"/>
    <s v="septiembre"/>
    <x v="0"/>
    <s v=""/>
    <m/>
  </r>
  <r>
    <n v="19077488"/>
    <s v="CESAR EDGAR RAMIREZ SANCHEZ"/>
    <x v="0"/>
    <s v="PROFESIONAL ESPECIA"/>
    <s v="AMBIENTAL"/>
    <s v="BIOLOGO"/>
    <s v="eps sanitas"/>
    <n v="202816"/>
    <m/>
    <s v="Funcionario"/>
    <x v="0"/>
    <x v="0"/>
    <s v="J209"/>
    <d v="2018-10-07T00:00:00"/>
    <d v="2018-10-09T00:00:00"/>
    <s v="NO"/>
    <n v="3"/>
    <s v="domingo"/>
    <s v="octubre"/>
    <x v="0"/>
    <s v="BRONQUITIS AGUDA, NO ESPECIFICADA"/>
    <m/>
  </r>
  <r>
    <n v="19077488"/>
    <s v="CESAR EDGAR RAMIREZ SANCHEZ"/>
    <x v="0"/>
    <s v="PROFESIONAL ESPECIA"/>
    <s v="AMBIENTAL"/>
    <s v="BIOLOGO"/>
    <s v="eps sanitas"/>
    <n v="202816"/>
    <m/>
    <s v="Funcionario"/>
    <x v="0"/>
    <x v="1"/>
    <s v="J209"/>
    <d v="2018-10-10T00:00:00"/>
    <d v="2018-10-12T00:00:00"/>
    <s v="NO"/>
    <n v="3"/>
    <s v="miércoles"/>
    <s v="octubre"/>
    <x v="0"/>
    <s v="BRONQUITIS AGUDA, NO ESPECIFICADA"/>
    <m/>
  </r>
  <r>
    <n v="8778597"/>
    <s v="ADOLFO BERNAL GUTIERREZ"/>
    <x v="0"/>
    <s v="SUBDIRECTOR FINANCIERO"/>
    <s v="FINANCIERA"/>
    <s v="CONTADOR PUBLICO"/>
    <s v="sura"/>
    <n v="15020"/>
    <m/>
    <s v="Funcionario"/>
    <x v="0"/>
    <x v="1"/>
    <s v="S318"/>
    <d v="2018-09-01T00:00:00"/>
    <d v="2018-09-20T00:00:00"/>
    <s v="NO"/>
    <n v="20"/>
    <s v="sábado"/>
    <s v="septiembre"/>
    <x v="0"/>
    <s v="HERIDAS DE OTRAS PARTES Y DE LAS NO ESPECIFICADAS DEL ABDOMEN"/>
    <m/>
  </r>
  <r>
    <n v="8778597"/>
    <s v="ADOLFO BERNAL GUTIERREZ"/>
    <x v="0"/>
    <s v="SUBDIRECTOR FINANCIERO"/>
    <s v="FINANCIERA"/>
    <s v="CONTADOR PUBLICO"/>
    <s v="sura"/>
    <n v="15020"/>
    <m/>
    <s v="Funcionario"/>
    <x v="0"/>
    <x v="1"/>
    <s v="K913"/>
    <d v="2018-09-21T00:00:00"/>
    <d v="2018-10-20T00:00:00"/>
    <s v="SI"/>
    <n v="30"/>
    <s v="viernes"/>
    <s v="septiembre"/>
    <x v="0"/>
    <s v="OBSTRUCION INTESTINAL POSTOPERATORIA"/>
    <m/>
  </r>
  <r>
    <n v="8778597"/>
    <s v="ADOLFO BERNAL GUTIERREZ"/>
    <x v="0"/>
    <s v="SUBDIRECTOR FINANCIERO"/>
    <s v="FINANCIERA"/>
    <s v="CONTADOR PUBLICO"/>
    <s v="sura"/>
    <n v="15020"/>
    <m/>
    <s v="Funcionario"/>
    <x v="0"/>
    <x v="0"/>
    <s v="F431"/>
    <d v="2018-10-23T00:00:00"/>
    <d v="2018-10-27T00:00:00"/>
    <s v="NO"/>
    <n v="5"/>
    <s v="martes"/>
    <s v="octubre"/>
    <x v="0"/>
    <s v="TRASTORNO DE ESTRÉS POSTRAUMATICO"/>
    <m/>
  </r>
  <r>
    <n v="72265042"/>
    <s v="HERNANDO MORON PACHECO"/>
    <x v="0"/>
    <s v="PROFESIONAL UNIVERSITA"/>
    <s v="CONTROL INTERNO"/>
    <s v="ABOGADO"/>
    <s v="sura"/>
    <n v="204406"/>
    <m/>
    <s v="Funcionario"/>
    <x v="0"/>
    <x v="1"/>
    <s v="A46"/>
    <d v="2018-10-25T00:00:00"/>
    <d v="2018-10-31T00:00:00"/>
    <s v="NO"/>
    <n v="7"/>
    <s v="jueves"/>
    <s v="octubre"/>
    <x v="0"/>
    <s v="ERISIPELA"/>
    <m/>
  </r>
  <r>
    <n v="72265042"/>
    <s v="HERNANDO MORON PACHECO"/>
    <x v="0"/>
    <s v="PROFESIONAL UNIVERSITA"/>
    <s v="CONTROL INTERNO"/>
    <s v="ABOGADO"/>
    <s v="sura"/>
    <n v="204406"/>
    <m/>
    <s v="Funcionario"/>
    <x v="0"/>
    <x v="0"/>
    <s v="A46"/>
    <d v="2018-10-18T00:00:00"/>
    <d v="2018-10-24T00:00:00"/>
    <s v="NO"/>
    <n v="7"/>
    <s v="jueves"/>
    <s v="octubre"/>
    <x v="0"/>
    <s v="ERISIPELA"/>
    <m/>
  </r>
  <r>
    <n v="8686630"/>
    <s v="ROBINSON MAFIOL CORONADO"/>
    <x v="0"/>
    <s v="PROFESIONAL UNIVERSITA"/>
    <s v="SECRETARIA GRAL"/>
    <s v="ECONOMISTA"/>
    <s v="coomeva"/>
    <n v="204412"/>
    <m/>
    <s v="Funcionario"/>
    <x v="0"/>
    <x v="0"/>
    <s v="A084"/>
    <d v="2018-10-24T00:00:00"/>
    <d v="2018-10-24T00:00:00"/>
    <s v="NO"/>
    <n v="1"/>
    <s v="miércoles"/>
    <s v="octubre"/>
    <x v="0"/>
    <s v="INFECCION INTESTINAL VIRAL, SIN OTRA ESPECIFICACION"/>
    <m/>
  </r>
  <r>
    <n v="19077488"/>
    <s v="CESAR EDGAR RAMIREZ SANCHEZ"/>
    <x v="0"/>
    <s v="PROFESIONAL ESPECIA"/>
    <s v="AMBIENTAL"/>
    <s v="BIOLOGO"/>
    <s v="eps sanitas"/>
    <n v="202816"/>
    <m/>
    <s v="Funcionario"/>
    <x v="0"/>
    <x v="0"/>
    <s v="J209"/>
    <d v="2018-10-07T00:00:00"/>
    <d v="2018-10-09T00:00:00"/>
    <s v="NO"/>
    <n v="3"/>
    <s v="domingo"/>
    <s v="octubre"/>
    <x v="0"/>
    <s v="BRONQUITIS AGUDA, NO ESPECIFICADA"/>
    <m/>
  </r>
  <r>
    <n v="72265042"/>
    <s v="HERNANDO MORON PACHECO"/>
    <x v="0"/>
    <s v="PROFESIONAL UNIVERSITA"/>
    <s v="CONTROL INTERNO"/>
    <s v="ABOGADO"/>
    <s v="sura"/>
    <n v="204406"/>
    <m/>
    <s v="Funcionario"/>
    <x v="0"/>
    <x v="1"/>
    <s v="A46"/>
    <d v="2018-11-01T00:00:00"/>
    <d v="2018-11-07T00:00:00"/>
    <s v="NO"/>
    <n v="7"/>
    <s v="jueves"/>
    <s v="noviembre"/>
    <x v="0"/>
    <s v="ERISIPELA"/>
    <m/>
  </r>
  <r>
    <n v="72265042"/>
    <s v="HERNANDO MORON PACHECO"/>
    <x v="0"/>
    <s v="PROFESIONAL UNIVERSITA"/>
    <s v="CONTROL INTERNO"/>
    <s v="ABOGADO"/>
    <s v="sura"/>
    <n v="204406"/>
    <m/>
    <s v="Funcionario"/>
    <x v="0"/>
    <x v="1"/>
    <s v="A46"/>
    <d v="2018-11-08T00:00:00"/>
    <d v="2018-11-14T00:00:00"/>
    <s v="NO"/>
    <n v="7"/>
    <s v="jueves"/>
    <s v="noviembre"/>
    <x v="0"/>
    <s v="ERISIPELA"/>
    <m/>
  </r>
  <r>
    <n v="32793800"/>
    <s v="Zulays de la victoria Jimenez"/>
    <x v="1"/>
    <s v="TECNICO ADMINISTRATIVO"/>
    <s v="SECRETARIA GRAL"/>
    <s v="ADMINISTRADOR DE EMPRESAS/ESP GESTION EMPRESARIAL"/>
    <s v="NUEVA EPS"/>
    <n v="312417"/>
    <m/>
    <s v="Funcionario"/>
    <x v="0"/>
    <x v="0"/>
    <s v="Z359"/>
    <d v="2018-11-07T00:00:00"/>
    <d v="2018-11-09T00:00:00"/>
    <s v="NO"/>
    <n v="3"/>
    <s v="miércoles"/>
    <s v="noviembre"/>
    <x v="0"/>
    <s v="SUPERVISION DE EMBARAZO DE ALTO RIESGO, SIN OTRA ESPECIFICACION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159"/>
    <d v="2018-11-07T00:00:00"/>
    <d v="2018-11-09T00:00:00"/>
    <s v="NO"/>
    <n v="3"/>
    <s v="miércoles"/>
    <s v="noviembre"/>
    <x v="0"/>
    <s v="NEUMONIA  BACTERIANA, NO ESPECIFICADA"/>
    <m/>
  </r>
  <r>
    <n v="72265042"/>
    <s v="HERNANDO MORON PACHECO"/>
    <x v="0"/>
    <s v="PROFESIONAL UNIVERSITA"/>
    <s v="CONTROL INTERNO"/>
    <s v="ABOGADO"/>
    <s v="sura"/>
    <n v="204406"/>
    <m/>
    <s v="Funcionario"/>
    <x v="0"/>
    <x v="1"/>
    <s v="A46"/>
    <d v="2018-11-15T00:00:00"/>
    <d v="2018-11-16T00:00:00"/>
    <s v="NO"/>
    <n v="2"/>
    <s v="jueves"/>
    <s v="noviembre"/>
    <x v="0"/>
    <s v="ERISIPELA"/>
    <m/>
  </r>
  <r>
    <n v="8778597"/>
    <s v="ADOLFO BERNAL GUTIERREZ"/>
    <x v="0"/>
    <s v="SUBDIRECTOR FINANCIERO"/>
    <s v="FINANCIERA"/>
    <s v="CONTADOR PUBLICO"/>
    <s v="sura"/>
    <n v="15020"/>
    <m/>
    <s v="Funcionario"/>
    <x v="0"/>
    <x v="1"/>
    <s v="F321"/>
    <d v="2018-12-10T00:00:00"/>
    <d v="2018-12-29T00:00:00"/>
    <s v="NO"/>
    <n v="20"/>
    <s v="lunes"/>
    <s v="diciembre"/>
    <x v="0"/>
    <s v="EPISODIO DEPRESIVO  MODERADO"/>
    <m/>
  </r>
  <r>
    <n v="22461189"/>
    <s v="KATTY TAFFUR DIAZ"/>
    <x v="1"/>
    <s v="PROFESIONAL UNIVERSITA"/>
    <s v="PLANEACION"/>
    <s v="PSICOLOGA"/>
    <s v="sura"/>
    <n v="204406"/>
    <m/>
    <s v="Funcionario"/>
    <x v="0"/>
    <x v="0"/>
    <s v="D391"/>
    <d v="2018-11-21T00:00:00"/>
    <d v="2018-11-30T00:00:00"/>
    <s v="NO"/>
    <n v="10"/>
    <s v="miércoles"/>
    <s v="noviembre"/>
    <x v="0"/>
    <s v="TUMOR DE COMPORTAMIENTO INCIERTO O DESCONOCIDO DEL OVARIO"/>
    <m/>
  </r>
  <r>
    <n v="32793800"/>
    <s v="Zulays de la victoria Jimenez"/>
    <x v="1"/>
    <s v="TECNICO ADMINISTRATIVO"/>
    <s v="SECRETARIA GRAL"/>
    <s v="ADMINISTRADOR DE EMPRESAS/ESP GESTION EMPRESARIAL"/>
    <s v="NUEVA EPS"/>
    <n v="312417"/>
    <m/>
    <s v="Funcionario"/>
    <x v="0"/>
    <x v="0"/>
    <s v="O249"/>
    <d v="2018-11-30T00:00:00"/>
    <d v="2018-12-19T00:00:00"/>
    <s v="SI"/>
    <n v="20"/>
    <s v="viernes"/>
    <s v="noviembre"/>
    <x v="0"/>
    <s v="DIABETES MELLITUS NO  ESPECIFICADA, EN EL EMBARAZO"/>
    <m/>
  </r>
  <r>
    <n v="3745050"/>
    <s v="CARLOS JARAMILO GARCIA"/>
    <x v="0"/>
    <s v="CONDUCTOR "/>
    <s v="SECRETARIA GRAL"/>
    <s v="CONDUCTOR"/>
    <s v="eps sanitas"/>
    <n v="410318"/>
    <m/>
    <s v="Funcionario"/>
    <x v="1"/>
    <x v="0"/>
    <m/>
    <d v="2018-04-20T00:00:00"/>
    <m/>
    <s v="NO"/>
    <n v="0"/>
    <s v="viernes"/>
    <s v="abril"/>
    <x v="0"/>
    <s v=""/>
    <m/>
  </r>
  <r>
    <n v="72240501"/>
    <s v="Jean Carlos Castañez Niebles"/>
    <x v="0"/>
    <s v="TECNICO OPERATIVO"/>
    <s v="AMBIENTAL"/>
    <s v="BIOLOGO"/>
    <s v="sura"/>
    <n v="313212"/>
    <m/>
    <s v="Funcionario"/>
    <x v="0"/>
    <x v="0"/>
    <s v="B349"/>
    <d v="2019-07-04T00:00:00"/>
    <d v="2019-07-05T00:00:00"/>
    <s v="NO"/>
    <n v="2"/>
    <s v="jueves"/>
    <s v="julio"/>
    <x v="0"/>
    <s v="INFECCION VIRAL, NO ESPECIFICADA"/>
    <m/>
  </r>
  <r>
    <n v="32875555"/>
    <s v="FABIOLA DUQUE ZAPATA"/>
    <x v="1"/>
    <s v="TECNICO ADMINISTRATIVO"/>
    <s v="SECRETARIA GRAL"/>
    <s v="ECONOMISTA"/>
    <s v="sura"/>
    <n v="312411"/>
    <m/>
    <s v="Funcionario"/>
    <x v="0"/>
    <x v="0"/>
    <s v="D267"/>
    <d v="2019-03-15T00:00:00"/>
    <d v="2019-04-07T00:00:00"/>
    <s v="SI"/>
    <n v="24"/>
    <s v="viernes"/>
    <s v="marzo"/>
    <x v="0"/>
    <s v="TUMOR BENIGNO DE OTRAS PARTES ESPECIFICADAS DEL UTERO"/>
    <m/>
  </r>
  <r>
    <n v="22583666"/>
    <s v="YOLIMA DEL CARMEN BELTRAN DE LA HOZ"/>
    <x v="1"/>
    <s v="TECNICO ADMINISTRATIVO"/>
    <s v="SECRETARIA GRAL"/>
    <s v="TECNICO EN ANALISIS Y PROGRAMACION DE COMNPUTADORES"/>
    <s v="salud total"/>
    <n v="312411"/>
    <m/>
    <s v="Funcionario"/>
    <x v="0"/>
    <x v="0"/>
    <s v="M545"/>
    <d v="2019-06-13T00:00:00"/>
    <d v="2019-06-14T00:00:00"/>
    <s v="NO"/>
    <n v="2"/>
    <s v="jueves"/>
    <s v="junio"/>
    <x v="0"/>
    <s v="LUMBAGO NO ESPECIFICADO"/>
    <m/>
  </r>
  <r>
    <n v="8684907"/>
    <s v="JORGE PAEZ BARROS"/>
    <x v="0"/>
    <s v="TECNICO OPERATIVO"/>
    <s v="JURIDICA"/>
    <s v="ABOGADO"/>
    <s v="sura"/>
    <n v="313212"/>
    <m/>
    <s v="Funcionario"/>
    <x v="0"/>
    <x v="0"/>
    <s v="S935"/>
    <d v="2019-06-05T00:00:00"/>
    <d v="2019-06-09T00:00:00"/>
    <s v="NO"/>
    <n v="5"/>
    <s v="miércoles"/>
    <s v="junio"/>
    <x v="0"/>
    <s v="ESGUINCES Y TORCEDURAS DE DEDO(S) DEL PIE"/>
    <m/>
  </r>
  <r>
    <n v="22461189"/>
    <s v="KATTY TAFFUR DIAZ"/>
    <x v="1"/>
    <s v="PROFESIONAL UNIVERSITA"/>
    <s v="PLANEACION"/>
    <s v="PSICOLOGA"/>
    <s v="sura"/>
    <n v="204406"/>
    <m/>
    <s v="Funcionario"/>
    <x v="0"/>
    <x v="0"/>
    <s v="S800"/>
    <d v="2019-01-14T00:00:00"/>
    <d v="2019-01-16T00:00:00"/>
    <s v="NO"/>
    <n v="3"/>
    <s v="lunes"/>
    <s v="enero"/>
    <x v="0"/>
    <s v="CONTUSION DE LA RODILLA"/>
    <m/>
  </r>
  <r>
    <n v="32790424"/>
    <s v="LILIANA MARTINEZ FERNANDEZ"/>
    <x v="1"/>
    <s v="PROFESIONAL ESPECIA"/>
    <s v="SECRETARIA GRAL"/>
    <s v="FONOAUDIOLOGA/ABOGADA"/>
    <s v="coomeva"/>
    <n v="202815"/>
    <m/>
    <s v="Funcionario"/>
    <x v="0"/>
    <x v="0"/>
    <s v="A09"/>
    <d v="2019-03-18T00:00:00"/>
    <d v="2019-03-19T00:00:00"/>
    <s v="NO"/>
    <n v="2"/>
    <s v="lunes"/>
    <s v="marzo"/>
    <x v="0"/>
    <s v="DIARREA Y GASTROENTERITIS DE PRESUNTO ORIGEN INFECCIOSO"/>
    <m/>
  </r>
  <r>
    <n v="32729656"/>
    <s v="MAGALY GOMEZ ROMANIS"/>
    <x v="1"/>
    <s v="TECNICO ADMINIST."/>
    <s v="SECRETARIA GRAL"/>
    <s v="ADMINISTRADORA EN SEGURIDAD Y SLAUD EN EL TRABAJO 8 SEMESTRE"/>
    <s v="sura"/>
    <n v="313217"/>
    <m/>
    <s v="Funcionario"/>
    <x v="0"/>
    <x v="0"/>
    <s v="M770"/>
    <d v="2019-03-07T00:00:00"/>
    <d v="2019-03-08T00:00:00"/>
    <s v="NO"/>
    <n v="2"/>
    <s v="jueves"/>
    <s v="marzo"/>
    <x v="0"/>
    <s v="EPICONDILITIS MEDIA"/>
    <m/>
  </r>
  <r>
    <n v="72285617"/>
    <s v="Gerson Pereira"/>
    <x v="0"/>
    <s v="TECNICO OPERATIVO"/>
    <s v="AMBIENTAL"/>
    <s v="ADMINISTRADOR AMBIENTAL"/>
    <s v="sura"/>
    <n v="313212"/>
    <m/>
    <s v="Funcionario"/>
    <x v="0"/>
    <x v="0"/>
    <s v="A09"/>
    <d v="2019-02-26T00:00:00"/>
    <d v="2019-02-26T00:00:00"/>
    <s v="NO"/>
    <n v="1"/>
    <s v="martes"/>
    <s v="febrero"/>
    <x v="0"/>
    <s v="DIARREA Y GASTROENTERITIS DE PRESUNTO ORIGEN INFECCIOSO"/>
    <m/>
  </r>
  <r>
    <n v="1045693318"/>
    <s v="Maira Isabel del Carmen Ardila Fernandez"/>
    <x v="1"/>
    <s v="PROFESIONAL UNIVERSITARIO"/>
    <s v="CONTROL INTERNO"/>
    <s v="INGENIERA INDUSTRIAL/ESP GESTION AMBIENTAL"/>
    <s v="salud total"/>
    <n v="204406"/>
    <m/>
    <s v="Funcionario"/>
    <x v="0"/>
    <x v="0"/>
    <s v="J02"/>
    <d v="2019-02-26T00:00:00"/>
    <d v="2019-02-27T00:00:00"/>
    <s v="NO"/>
    <n v="2"/>
    <s v="martes"/>
    <s v="febrero"/>
    <x v="0"/>
    <s v=""/>
    <m/>
  </r>
  <r>
    <n v="32793800"/>
    <s v="Zulays de la victoria Jimenez"/>
    <x v="1"/>
    <s v="TECNICO ADMINISTRATIVO"/>
    <s v="SECRETARIA GRAL"/>
    <s v="ADMINISTRADOR DE EMPRESAS/ESP GESTION EMPRESARIAL"/>
    <s v="NUEVA EPS"/>
    <n v="312417"/>
    <m/>
    <s v="Funcionario"/>
    <x v="0"/>
    <x v="0"/>
    <s v="Z359"/>
    <d v="2019-02-11T00:00:00"/>
    <d v="2019-02-14T00:00:00"/>
    <s v="NO"/>
    <n v="4"/>
    <s v="lunes"/>
    <s v="febrero"/>
    <x v="0"/>
    <s v="SUPERVISION DE EMBARAZO DE ALTO RIESGO, SIN OTRA ESPECIFICACION"/>
    <m/>
  </r>
  <r>
    <n v="19077488"/>
    <s v="CESAR EDGAR RAMIREZ SANCHEZ"/>
    <x v="0"/>
    <s v="PROFESIONAL ESPECIA"/>
    <s v="AMBIENTAL"/>
    <s v="BIOLOGO"/>
    <s v="eps sanitas"/>
    <n v="202816"/>
    <m/>
    <s v="Funcionario"/>
    <x v="0"/>
    <x v="0"/>
    <s v="N390"/>
    <d v="2019-06-26T00:00:00"/>
    <d v="2019-06-28T00:00:00"/>
    <s v="NO"/>
    <n v="3"/>
    <s v="miércoles"/>
    <s v="junio"/>
    <x v="0"/>
    <s v="INFECCION DE VIAS URINARIAS, SITIO NO ESPECIFICAD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S019"/>
    <d v="2019-05-06T00:00:00"/>
    <d v="2019-05-09T00:00:00"/>
    <s v="NO"/>
    <n v="4"/>
    <s v="lunes"/>
    <s v="mayo"/>
    <x v="0"/>
    <s v="HERIDA DE LA CABEZA, PARTE NO ESPECIFICADA"/>
    <m/>
  </r>
  <r>
    <n v="57290736"/>
    <s v="GEINNY VASQUEZ NUÑEZ"/>
    <x v="1"/>
    <s v="PROFESIONAL ESPECIA"/>
    <s v="AMBIENTAL"/>
    <s v="ING. AMBIENTAL"/>
    <s v="sura"/>
    <n v="204414"/>
    <m/>
    <s v="Funcionario"/>
    <x v="0"/>
    <x v="0"/>
    <s v="R102"/>
    <d v="2019-07-31T00:00:00"/>
    <d v="2019-08-03T00:00:00"/>
    <s v="SI"/>
    <n v="4"/>
    <s v="miércoles"/>
    <s v="julio"/>
    <x v="0"/>
    <s v="DOLOR PELVICO Y PERINEAL"/>
    <m/>
  </r>
  <r>
    <n v="8676067"/>
    <s v="JOSE BENITO MANCILLA "/>
    <x v="0"/>
    <s v="CONDUCTOR"/>
    <s v="PLANEACION"/>
    <s v="CONDUCTOR"/>
    <s v="coomeva"/>
    <n v="410313"/>
    <m/>
    <s v="Funcionario"/>
    <x v="1"/>
    <x v="0"/>
    <m/>
    <d v="2019-01-16T00:00:00"/>
    <d v="2019-01-16T00:00:00"/>
    <s v="NO"/>
    <n v="1"/>
    <s v="miércoles"/>
    <s v="enero"/>
    <x v="0"/>
    <s v=""/>
    <m/>
  </r>
  <r>
    <n v="32729656"/>
    <s v="MAGALY GOMEZ ROMANIS"/>
    <x v="1"/>
    <s v="TECNICO ADMINIST."/>
    <s v="SECRETARIA GRAL"/>
    <s v="ADMINISTRADORA EN SEGURIDAD Y SLAUD EN EL TRABAJO 8 SEMESTRE"/>
    <s v="sura"/>
    <n v="313217"/>
    <m/>
    <s v="Funcionario"/>
    <x v="0"/>
    <x v="0"/>
    <s v="M770"/>
    <d v="2019-03-07T00:00:00"/>
    <d v="2019-03-08T00:00:00"/>
    <s v="NO"/>
    <n v="2"/>
    <s v="jueves"/>
    <s v="marzo"/>
    <x v="0"/>
    <s v="EPICONDILITIS MEDIA"/>
    <m/>
  </r>
  <r>
    <n v="8675403"/>
    <s v="LENIN JOSE SALAZAR ALBOR"/>
    <x v="0"/>
    <s v="TECNICO OPERATIVO"/>
    <s v="AMBIENTAL"/>
    <s v="LICENCIADO EN BIOLOGIA Y QUIMICA"/>
    <s v="sura"/>
    <n v="313215"/>
    <m/>
    <s v="Funcionario"/>
    <x v="0"/>
    <x v="0"/>
    <s v="K083"/>
    <d v="2019-10-16T00:00:00"/>
    <d v="2019-10-17T00:00:00"/>
    <s v="NO"/>
    <n v="2"/>
    <s v="miércoles"/>
    <s v="octubre"/>
    <x v="0"/>
    <s v="RAIZ DENTAL RETENIDA"/>
    <m/>
  </r>
  <r>
    <n v="72124949"/>
    <s v="ANTONIO BERDUGO GRANADOS"/>
    <x v="0"/>
    <s v="AUXILIAR ADMINISTRATIVO"/>
    <s v="SECRETARIA GRAL"/>
    <s v="BACHILLER ACADEMICO"/>
    <s v="sura"/>
    <n v="404412"/>
    <m/>
    <s v="Funcionario"/>
    <x v="0"/>
    <x v="0"/>
    <s v="L038"/>
    <d v="2019-09-12T00:00:00"/>
    <d v="2019-09-13T00:00:00"/>
    <s v="NO"/>
    <n v="2"/>
    <s v="jueves"/>
    <s v="septiembre"/>
    <x v="0"/>
    <s v="CELULITIS DE OTROS SITIOS"/>
    <m/>
  </r>
  <r>
    <n v="72124949"/>
    <s v="ANTONIO BERDUGO GRANADOS"/>
    <x v="0"/>
    <s v="AUXILIAR ADMINISTRATIVO"/>
    <s v="SECRETARIA GRAL"/>
    <s v="BACHILLER ACADEMICO"/>
    <s v="sura"/>
    <n v="404412"/>
    <m/>
    <s v="Funcionario"/>
    <x v="0"/>
    <x v="1"/>
    <s v="L038"/>
    <d v="2019-09-16T00:00:00"/>
    <d v="2019-09-18T00:00:00"/>
    <s v="NO"/>
    <n v="3"/>
    <s v="lunes"/>
    <s v="septiembre"/>
    <x v="0"/>
    <s v="CELULITIS DE OTROS SITIOS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441"/>
    <d v="2019-11-14T00:00:00"/>
    <d v="2019-11-15T00:00:00"/>
    <s v="NO"/>
    <n v="2"/>
    <s v="jueves"/>
    <s v="noviembre"/>
    <x v="0"/>
    <s v="ENFERMEDAD PULMONAR OBSTRUCTIVA CRONICA CON EXACERBACION AGUDA, NO ESPECIFICADA"/>
    <m/>
  </r>
  <r>
    <n v="32784602"/>
    <s v="ESNEDA ARRIETA RINCON"/>
    <x v="1"/>
    <s v="SECRETARIO"/>
    <s v="PLANEACION"/>
    <s v="ADMINISTRADORA EN SEGURIDAD Y SLAUD EN EL TRABAJO 8 SEMESTRE"/>
    <s v="sura"/>
    <n v="417822"/>
    <m/>
    <s v="Funcionario"/>
    <x v="0"/>
    <x v="0"/>
    <s v="J029"/>
    <d v="2019-11-19T00:00:00"/>
    <d v="2019-11-19T00:00:00"/>
    <s v="NO"/>
    <n v="1"/>
    <s v="martes"/>
    <s v="noviembre"/>
    <x v="0"/>
    <s v="FARINGITIS AGUDA, NO ESPECIFICADA"/>
    <m/>
  </r>
  <r>
    <n v="10932619"/>
    <s v="ISIDRO JOSE ANGEL GAVIRIA"/>
    <x v="0"/>
    <s v="TECNICO OPERATIVO"/>
    <s v="AMBIENTAL"/>
    <s v="ING DE SISTEMAS"/>
    <s v="sura"/>
    <n v="313212"/>
    <m/>
    <s v="Funcionario"/>
    <x v="0"/>
    <x v="0"/>
    <s v="B349"/>
    <d v="2019-11-19T00:00:00"/>
    <d v="2019-11-20T00:00:00"/>
    <s v="NO"/>
    <n v="2"/>
    <s v="martes"/>
    <s v="noviembre"/>
    <x v="0"/>
    <s v="INFECCION VIRAL, NO ESPECIFICA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40"/>
    <d v="2020-01-22T00:00:00"/>
    <d v="2020-01-24T00:00:00"/>
    <s v="NO"/>
    <n v="3"/>
    <s v="miércoles"/>
    <s v="enero"/>
    <x v="0"/>
    <s v="BRONQUITIS, NO ESPECIFICADA COMO AGUDA O CRONICA"/>
    <m/>
  </r>
  <r>
    <n v="22583666"/>
    <s v="YOLIMA DEL CARMEN BELTRAN DE LA HOZ"/>
    <x v="1"/>
    <s v="TECNICO ADMINISTRATIVO"/>
    <s v="SECRETARIA GRAL"/>
    <s v="TECNICO EN ANALISIS Y PROGRAMACION DE COMNPUTADORES"/>
    <s v="salud total"/>
    <n v="312411"/>
    <m/>
    <s v="Funcionario"/>
    <x v="0"/>
    <x v="0"/>
    <s v="J20"/>
    <d v="2020-01-27T00:00:00"/>
    <d v="2020-01-28T00:00:00"/>
    <s v="NO"/>
    <n v="2"/>
    <s v="lunes"/>
    <s v="enero"/>
    <x v="0"/>
    <s v=""/>
    <m/>
  </r>
  <r>
    <n v="32729656"/>
    <s v="MAGALY GOMEZ ROMANIS"/>
    <x v="1"/>
    <s v="TECNICO ADMINIST."/>
    <s v="SECRETARIA GRAL"/>
    <s v="ADMINISTRADORA EN SEGURIDAD Y SLAUD EN EL TRABAJO 8 SEMESTRE"/>
    <s v="sura"/>
    <n v="313217"/>
    <m/>
    <s v="Funcionario"/>
    <x v="0"/>
    <x v="0"/>
    <s v="D237"/>
    <d v="2020-02-12T00:00:00"/>
    <d v="2020-02-15T00:00:00"/>
    <s v="NO"/>
    <n v="4"/>
    <s v="miércoles"/>
    <s v="febrero"/>
    <x v="0"/>
    <s v="TUMOR BENIGNO DE LA PIEL DEL MIEMBRO INFERIOR, INCLUIDA LA CADERA"/>
    <m/>
  </r>
  <r>
    <n v="32729656"/>
    <s v="MAGALY GOMEZ ROMANIS"/>
    <x v="1"/>
    <s v="TECNICO ADMINIST."/>
    <s v="SECRETARIA GRAL"/>
    <s v="ADMINISTRADORA EN SEGURIDAD Y SLAUD EN EL TRABAJO 8 SEMESTRE"/>
    <s v="sura"/>
    <n v="313217"/>
    <m/>
    <s v="Funcionario"/>
    <x v="0"/>
    <x v="1"/>
    <s v="D237"/>
    <d v="2020-02-16T00:00:00"/>
    <d v="2020-02-19T00:00:00"/>
    <s v="NO"/>
    <n v="4"/>
    <s v="domingo"/>
    <s v="febrero"/>
    <x v="0"/>
    <s v="TUMOR BENIGNO DE LA PIEL DEL MIEMBRO INFERIOR, INCLUIDA LA CADERA"/>
    <m/>
  </r>
  <r>
    <n v="32793800"/>
    <s v="Zulays de la victoria Jimenez"/>
    <x v="1"/>
    <s v="TECNICO ADMINISTRATIVO"/>
    <s v="SECRETARIA GRAL"/>
    <s v="ADMINISTRADOR DE EMPRESAS/ESP GESTION EMPRESARIAL"/>
    <s v="NUEVA EPS"/>
    <n v="312417"/>
    <m/>
    <s v="Funcionario"/>
    <x v="0"/>
    <x v="0"/>
    <s v="R490"/>
    <d v="2020-02-26T00:00:00"/>
    <d v="2020-02-27T00:00:00"/>
    <s v="NO"/>
    <n v="2"/>
    <s v="miércoles"/>
    <s v="febrero"/>
    <x v="0"/>
    <s v="DISFONIA"/>
    <m/>
  </r>
  <r>
    <n v="50936671"/>
    <s v="ANA CECILIA CORDERO CAMPO"/>
    <x v="1"/>
    <s v="PROFESIONAL ESPECIA"/>
    <s v="AMBIENTAL"/>
    <s v="INGENIERA CIVIL"/>
    <s v="sura"/>
    <n v="202818"/>
    <m/>
    <s v="Funcionario"/>
    <x v="0"/>
    <x v="0"/>
    <s v="R51"/>
    <d v="2020-02-27T00:00:00"/>
    <d v="2020-02-28T00:00:00"/>
    <s v="NO"/>
    <n v="2"/>
    <s v="jueves"/>
    <s v="febrero"/>
    <x v="0"/>
    <s v="CEFALEA"/>
    <s v="Sin Refrendar ante EPS. Presenta documento de AMI"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m/>
    <d v="2020-03-04T00:00:00"/>
    <d v="2020-03-06T00:00:00"/>
    <s v="NO"/>
    <n v="3"/>
    <s v="miércoles"/>
    <s v="marzo"/>
    <x v="0"/>
    <s v=""/>
    <s v="Sin Refrendar ante EPS. Presenta reporte de pago de incapacidad de la EPS"/>
  </r>
  <r>
    <n v="32770239"/>
    <s v="YINIVA CAMARGO CAICEDO"/>
    <x v="1"/>
    <s v="PROFESIONAL ESPECIA"/>
    <s v="AMBIENTAL"/>
    <s v="INGENIERA QUIMICA"/>
    <s v="NUEVA EPS"/>
    <n v="202818"/>
    <m/>
    <s v="Funcionario"/>
    <x v="0"/>
    <x v="0"/>
    <m/>
    <d v="2020-05-18T00:00:00"/>
    <d v="2020-05-20T00:00:00"/>
    <s v="NO"/>
    <n v="3"/>
    <s v="lunes"/>
    <s v="mayo"/>
    <x v="0"/>
    <s v=""/>
    <s v="Sin Refrendar ante EPS. Presenta documento Medico Particular"/>
  </r>
  <r>
    <n v="1140861254"/>
    <s v="LAURA MARGARITA HERNANDEZ FERNANDEZ"/>
    <x v="1"/>
    <s v="VETERINARIA"/>
    <s v="AMBIENTAL"/>
    <s v="VETERINARIA"/>
    <s v="sura"/>
    <s v=""/>
    <m/>
    <s v="CONTRATISTA"/>
    <x v="1"/>
    <x v="0"/>
    <m/>
    <d v="2021-09-18T00:00:00"/>
    <d v="2021-09-18T00:00:00"/>
    <s v="NO"/>
    <n v="0"/>
    <s v="sábado"/>
    <s v="septiembre"/>
    <x v="0"/>
    <m/>
    <s v="ACCINDENTE SIN INCAPACIDAD. EL TRABAJADOR ASISTIO A A EPS AL TERMINAR LA JORNADA LABORAL"/>
  </r>
  <r>
    <n v="32856570"/>
    <s v="MARIA ELEJANDRA RUIZ BAESA"/>
    <x v="1"/>
    <s v="AUX DE SERVICIO GENERALES"/>
    <s v="SECRETARIA GRAL"/>
    <s v="BACHILLER ACADEMICO"/>
    <s v="salud total"/>
    <s v=""/>
    <m/>
    <s v="TEMPORAL"/>
    <x v="1"/>
    <x v="0"/>
    <s v="S901"/>
    <d v="2021-06-10T00:00:00"/>
    <d v="2021-06-16T00:00:00"/>
    <s v="NO"/>
    <n v="7"/>
    <s v="jueves"/>
    <s v="junio"/>
    <x v="0"/>
    <s v="CONTUSION DE DEDO(S) DEL PIE, SIN DAÑO DE LA(S) UÑA(S)"/>
    <m/>
  </r>
  <r>
    <n v="72288337"/>
    <s v="JAVIER EDUARDO RESTREPO VIECO"/>
    <x v="0"/>
    <s v=""/>
    <s v=""/>
    <s v=""/>
    <s v="SANITAS"/>
    <s v=""/>
    <m/>
    <s v="Funcionario"/>
    <x v="2"/>
    <x v="0"/>
    <s v="O809"/>
    <d v="2021-04-21T00:00:00"/>
    <d v="2021-04-30T00:00:00"/>
    <s v="NO"/>
    <n v="10"/>
    <s v="miércoles"/>
    <s v="abril"/>
    <x v="0"/>
    <s v="PARTO UNICO ESPONTANEO, SIN OTRA ESPECIFICACION"/>
    <m/>
  </r>
  <r>
    <n v="72298184"/>
    <s v="LUIS ALBERTO ROBLES LOGREIRA"/>
    <x v="0"/>
    <s v=""/>
    <s v=""/>
    <s v=""/>
    <s v="sura"/>
    <s v=""/>
    <m/>
    <s v="Funcionario"/>
    <x v="2"/>
    <x v="0"/>
    <s v="O800"/>
    <d v="2021-08-09T00:00:00"/>
    <d v="2021-08-18T00:00:00"/>
    <s v="NO"/>
    <n v="10"/>
    <s v="lunes"/>
    <s v="agosto"/>
    <x v="0"/>
    <s v="PARTO UNICO ESPONTANEO, PRESENTACION CEFALICA DE VERTICE"/>
    <m/>
  </r>
  <r>
    <n v="8637580"/>
    <s v="GUSTAVO ADOLFO BERMEJO URZOLA"/>
    <x v="0"/>
    <s v="PROFESIONAL ESPECIA"/>
    <s v="AMBIENTAL"/>
    <s v="ARQUITECTO"/>
    <s v="sura"/>
    <n v="202819"/>
    <m/>
    <s v="Funcionario"/>
    <x v="0"/>
    <x v="0"/>
    <s v="U071"/>
    <d v="2021-01-19T00:00:00"/>
    <d v="2021-01-22T00:00:00"/>
    <s v="NO"/>
    <n v="4"/>
    <s v="martes"/>
    <s v="enero"/>
    <x v="0"/>
    <s v=""/>
    <m/>
  </r>
  <r>
    <n v="72298184"/>
    <s v="LUIS ALBERTO ROBLES LOGREIRA"/>
    <x v="0"/>
    <s v=""/>
    <s v=""/>
    <s v=""/>
    <s v="sura"/>
    <s v=""/>
    <m/>
    <s v="Funcionario"/>
    <x v="0"/>
    <x v="0"/>
    <s v="U072"/>
    <d v="2021-02-12T00:00:00"/>
    <d v="2021-02-14T00:00:00"/>
    <s v="NO"/>
    <n v="3"/>
    <s v="viernes"/>
    <s v="febrero"/>
    <x v="0"/>
    <s v=""/>
    <m/>
  </r>
  <r>
    <n v="44152717"/>
    <s v="RUBIELA PATRICIA CANDANOSA CASTRO"/>
    <x v="1"/>
    <s v=""/>
    <s v=""/>
    <s v=""/>
    <s v="SANITAS"/>
    <s v=""/>
    <m/>
    <s v="Funcionario"/>
    <x v="0"/>
    <x v="0"/>
    <s v="Q83.1"/>
    <d v="2021-08-03T00:00:00"/>
    <d v="2021-08-14T00:00:00"/>
    <s v="NO"/>
    <n v="12"/>
    <s v="martes"/>
    <s v="agosto"/>
    <x v="0"/>
    <s v=""/>
    <m/>
  </r>
  <r>
    <n v="32770239"/>
    <s v="YINIVA CAMARGO CAICEDO"/>
    <x v="1"/>
    <s v="PROFESIONAL ESPECIA"/>
    <s v="AMBIENTAL"/>
    <s v="INGENIERA QUIMICA"/>
    <s v="NUEVA EPS"/>
    <n v="202818"/>
    <m/>
    <s v="Funcionario"/>
    <x v="0"/>
    <x v="0"/>
    <s v="u071"/>
    <d v="2021-07-08T00:00:00"/>
    <d v="2021-07-17T00:00:00"/>
    <s v="NO"/>
    <n v="10"/>
    <s v="jueves"/>
    <s v="julio"/>
    <x v="0"/>
    <m/>
    <m/>
  </r>
  <r>
    <m/>
    <s v="ALBERTO DE ARCO"/>
    <x v="0"/>
    <s v=""/>
    <s v=""/>
    <s v=""/>
    <s v=""/>
    <s v=""/>
    <m/>
    <s v="CONTRATISTA"/>
    <x v="1"/>
    <x v="0"/>
    <m/>
    <d v="2021-11-05T00:00:00"/>
    <d v="2021-11-14T00:00:00"/>
    <s v="NO"/>
    <n v="10"/>
    <s v="viernes"/>
    <s v="noviembre"/>
    <x v="0"/>
    <s v=""/>
    <m/>
  </r>
  <r>
    <m/>
    <s v="JHONNY CACERES"/>
    <x v="0"/>
    <s v=""/>
    <s v=""/>
    <s v=""/>
    <s v=""/>
    <s v=""/>
    <m/>
    <s v="CONTRATISTA"/>
    <x v="1"/>
    <x v="0"/>
    <m/>
    <d v="2021-11-25T00:00:00"/>
    <d v="2021-11-27T00:00:00"/>
    <s v="NO"/>
    <n v="3"/>
    <s v="jueves"/>
    <s v="noviembre"/>
    <x v="0"/>
    <s v=""/>
    <m/>
  </r>
  <r>
    <m/>
    <s v="LUIS CHARRIS"/>
    <x v="0"/>
    <s v=""/>
    <s v=""/>
    <s v=""/>
    <s v=""/>
    <s v=""/>
    <m/>
    <s v="CONTRATISTA"/>
    <x v="1"/>
    <x v="0"/>
    <m/>
    <d v="2021-11-29T00:00:00"/>
    <d v="2021-11-29T00:00:00"/>
    <s v="NO"/>
    <n v="1"/>
    <s v="lunes"/>
    <s v="noviembre"/>
    <x v="0"/>
    <s v=""/>
    <m/>
  </r>
  <r>
    <n v="44152717"/>
    <s v="RUBIELA PATRICIA CANDANOSA CASTRO"/>
    <x v="1"/>
    <s v=""/>
    <s v=""/>
    <s v=""/>
    <s v=""/>
    <s v=""/>
    <m/>
    <s v="Funcionario"/>
    <x v="0"/>
    <x v="0"/>
    <s v="y652"/>
    <d v="2021-08-18T00:00:00"/>
    <d v="2021-08-23T00:00:00"/>
    <s v="NO"/>
    <n v="6"/>
    <s v="miércoles"/>
    <s v="agosto"/>
    <x v="0"/>
    <s v="FALLA EN LA SUTURA O LIGADURA DURANTE OPERACIÓN QUIRURGICA"/>
    <m/>
  </r>
  <r>
    <n v="32748495"/>
    <s v="JENNYFER MARGARITA CAMPBELL ESCORCIA"/>
    <x v="1"/>
    <s v=""/>
    <s v=""/>
    <s v=""/>
    <s v=""/>
    <s v=""/>
    <m/>
    <s v="Funcionario"/>
    <x v="0"/>
    <x v="0"/>
    <s v="C509"/>
    <d v="2021-01-18T00:00:00"/>
    <d v="2021-02-06T00:00:00"/>
    <s v="NO"/>
    <n v="20"/>
    <s v="lunes"/>
    <s v="enero"/>
    <x v="0"/>
    <s v="TUMOR MALIGNO DE LA MAMA, PARTE NO ESPECIFICADA"/>
    <m/>
  </r>
  <r>
    <n v="94512543"/>
    <s v="Fredy Arid Tovar Bernanl"/>
    <x v="0"/>
    <s v=""/>
    <s v=""/>
    <s v=""/>
    <s v="Nueva"/>
    <s v=""/>
    <m/>
    <s v="CONTRATISTA"/>
    <x v="1"/>
    <x v="0"/>
    <s v="S430"/>
    <d v="2022-07-07T00:00:00"/>
    <d v="2022-07-28T00:00:00"/>
    <s v="NO"/>
    <n v="22"/>
    <s v="jueves"/>
    <s v="julio"/>
    <x v="1"/>
    <s v="LUXACION DE LA ARTICULACION DEL HOMBRO"/>
    <m/>
  </r>
  <r>
    <n v="73476307"/>
    <s v="Jose Gabriel Sarabia barragan"/>
    <x v="0"/>
    <s v="Auxiliar"/>
    <s v="PLANEACION"/>
    <s v="Bachilller"/>
    <s v="Mutual Ser"/>
    <s v=""/>
    <m/>
    <s v="CONTRATISTA"/>
    <x v="1"/>
    <x v="0"/>
    <m/>
    <m/>
    <m/>
    <s v="NO"/>
    <n v="0"/>
    <s v="lunes"/>
    <s v=""/>
    <x v="2"/>
    <s v=""/>
    <m/>
  </r>
  <r>
    <n v="94512543"/>
    <s v="Fredy Arid Tovar Bernanl"/>
    <x v="0"/>
    <m/>
    <m/>
    <m/>
    <m/>
    <s v=""/>
    <m/>
    <s v="CONTRATISTA"/>
    <x v="1"/>
    <x v="1"/>
    <s v="S430"/>
    <d v="2022-07-30T00:00:00"/>
    <d v="2022-08-08T00:00:00"/>
    <s v="SI"/>
    <n v="10"/>
    <s v="sábado"/>
    <s v="julio"/>
    <x v="1"/>
    <s v="LUXACION DE LA ARTICULACION DEL HOMBRO"/>
    <m/>
  </r>
  <r>
    <n v="8675403"/>
    <s v="LENIN JOSE SALAZAR ALBOR"/>
    <x v="0"/>
    <s v="TECNICO OPERATIVO"/>
    <s v="AMBIENTAL"/>
    <s v="LICENCIADO EN BIOLOGIA Y QUIMICA"/>
    <s v="sura"/>
    <n v="313215"/>
    <m/>
    <s v="Funcionario"/>
    <x v="0"/>
    <x v="0"/>
    <s v="M624"/>
    <d v="2022-03-08T00:00:00"/>
    <d v="2022-03-09T00:00:00"/>
    <s v="NO"/>
    <n v="2"/>
    <s v="martes"/>
    <s v="marzo"/>
    <x v="1"/>
    <s v="CONTRACTURA MUSCULAR"/>
    <m/>
  </r>
  <r>
    <n v="32748495"/>
    <s v="JENNYFER MARGARITA CAMPBELL ESCORCIA"/>
    <x v="1"/>
    <s v=""/>
    <s v=""/>
    <s v=""/>
    <s v=""/>
    <s v=""/>
    <m/>
    <s v="Funcionario"/>
    <x v="0"/>
    <x v="0"/>
    <s v="C509"/>
    <d v="2022-01-18T00:00:00"/>
    <d v="2022-02-06T00:00:00"/>
    <s v="SI"/>
    <n v="20"/>
    <s v="martes"/>
    <s v="enero"/>
    <x v="1"/>
    <s v="TUMOR MALIGNO DE LA MAMA, PARTE NO ESPECIFICADA"/>
    <m/>
  </r>
  <r>
    <n v="32669794"/>
    <s v="MARGOTH URUETA VALENCIA"/>
    <x v="1"/>
    <s v="SECRETARIO"/>
    <s v="JURIDICA"/>
    <s v="AUXILIAR DE CONTABILIDAD Y SECRETARIADO"/>
    <s v="sura"/>
    <n v="417814"/>
    <m/>
    <s v="Funcionario"/>
    <x v="0"/>
    <x v="0"/>
    <s v="H813"/>
    <d v="2022-02-10T00:00:00"/>
    <d v="2022-02-11T00:00:00"/>
    <s v="NO"/>
    <n v="2"/>
    <s v="jueves"/>
    <s v="febrero"/>
    <x v="1"/>
    <s v="OTROS VERTIGOS PERIFERICOS"/>
    <m/>
  </r>
  <r>
    <n v="1140864876"/>
    <s v="Elias Gonzalez Vallejo"/>
    <x v="0"/>
    <m/>
    <m/>
    <s v=""/>
    <s v="sura"/>
    <s v=""/>
    <m/>
    <s v="CONTRATISTA"/>
    <x v="0"/>
    <x v="0"/>
    <s v="J00X"/>
    <d v="2023-02-09T00:00:00"/>
    <d v="2023-02-09T00:00:00"/>
    <s v="NO"/>
    <n v="1"/>
    <s v="jueves"/>
    <s v="febrero"/>
    <x v="3"/>
    <s v="RINOFARINGITIS AGUDA (RESFRIADO COMUN)"/>
    <m/>
  </r>
  <r>
    <n v="72174046"/>
    <s v="Jairo De Jesus DElagado Angulo"/>
    <x v="0"/>
    <m/>
    <m/>
    <s v="INGENIERO QUIMICO"/>
    <s v="sura"/>
    <n v="204406"/>
    <m/>
    <s v="Funcionario"/>
    <x v="0"/>
    <x v="0"/>
    <s v="I10"/>
    <d v="2023-04-11T00:00:00"/>
    <d v="2023-04-11T00:00:00"/>
    <s v="NO"/>
    <n v="1"/>
    <s v="martes"/>
    <s v="abril"/>
    <x v="3"/>
    <s v="HIPERTENSION ESENCIAL (PRIMARIA)"/>
    <m/>
  </r>
  <r>
    <n v="1140864876"/>
    <s v="Elias Gonzalez Vallejo"/>
    <x v="0"/>
    <s v=""/>
    <s v=""/>
    <s v=""/>
    <s v=""/>
    <s v=""/>
    <m/>
    <s v="CONTRATISTA"/>
    <x v="0"/>
    <x v="0"/>
    <s v="N23"/>
    <d v="2023-04-25T00:00:00"/>
    <d v="2023-04-26T00:00:00"/>
    <s v="NO"/>
    <n v="2"/>
    <s v="martes"/>
    <s v="abril"/>
    <x v="3"/>
    <s v="COLICO RENAL, NO ESPECIFICADO"/>
    <m/>
  </r>
  <r>
    <n v="73577377"/>
    <s v="Jose Lima Gonzalesz"/>
    <x v="0"/>
    <s v="PROFESIONAL ESPECIALIZADO"/>
    <s v="PLANEACION"/>
    <s v="ING. SISTEMAS"/>
    <s v="SALUD VIDA"/>
    <n v="202818"/>
    <m/>
    <s v="Funcionario"/>
    <x v="0"/>
    <x v="0"/>
    <s v="A084"/>
    <d v="2023-05-02T00:00:00"/>
    <d v="2023-05-03T00:00:00"/>
    <s v="NO"/>
    <n v="2"/>
    <s v="martes"/>
    <s v="mayo"/>
    <x v="3"/>
    <s v="INFECCION INTESTINAL VIRAL, SIN OTRA ESPECIFICACION"/>
    <m/>
  </r>
  <r>
    <n v="1140864876"/>
    <s v="Elias Gonzalez Vallejo"/>
    <x v="0"/>
    <s v=""/>
    <s v=""/>
    <s v=""/>
    <s v="sura"/>
    <s v=""/>
    <m/>
    <s v="Funcionario"/>
    <x v="0"/>
    <x v="0"/>
    <s v="N23"/>
    <d v="2023-05-23T00:00:00"/>
    <d v="2023-06-06T00:00:00"/>
    <s v="SI"/>
    <n v="15"/>
    <s v="martes"/>
    <s v="mayo"/>
    <x v="3"/>
    <s v="COLICO RENAL, NO ESPECIFICADO"/>
    <m/>
  </r>
  <r>
    <n v="22570279"/>
    <s v="KAREM CECILIA ARCON JIMENEZ"/>
    <x v="1"/>
    <s v=" "/>
    <s v="AMBIENTAL"/>
    <s v="ABOGADA"/>
    <s v="coomeva"/>
    <n v="202818"/>
    <m/>
    <s v="Funcionario"/>
    <x v="0"/>
    <x v="0"/>
    <m/>
    <d v="2023-05-30T00:00:00"/>
    <d v="2023-06-01T00:00:00"/>
    <s v="SI"/>
    <n v="3"/>
    <s v="martes"/>
    <s v="mayo"/>
    <x v="3"/>
    <s v=""/>
    <m/>
  </r>
  <r>
    <n v="1075290835"/>
    <s v="ANGIE STEFANY CASTELLANOS SEGURA"/>
    <x v="1"/>
    <s v=""/>
    <s v=""/>
    <s v=""/>
    <s v=""/>
    <s v=""/>
    <m/>
    <s v="CONTRATISTA"/>
    <x v="0"/>
    <x v="0"/>
    <s v="B019"/>
    <d v="2023-06-20T00:00:00"/>
    <d v="2023-06-22T00:00:00"/>
    <s v="NO"/>
    <n v="3"/>
    <s v="martes"/>
    <s v="junio"/>
    <x v="3"/>
    <s v="VARICELA SIN COMPLICACIONES"/>
    <m/>
  </r>
  <r>
    <n v="1075290835"/>
    <s v="ANGIE STEFANY CASTELLANOS SEGURA"/>
    <x v="1"/>
    <s v=""/>
    <s v=""/>
    <s v=""/>
    <m/>
    <s v=""/>
    <m/>
    <s v="CONTRATISTA"/>
    <x v="0"/>
    <x v="0"/>
    <s v="R51"/>
    <d v="2023-06-23T00:00:00"/>
    <d v="2023-06-24T00:00:00"/>
    <s v="NO"/>
    <n v="2"/>
    <s v="viernes"/>
    <s v="junio"/>
    <x v="3"/>
    <s v="CEFALEA"/>
    <m/>
  </r>
  <r>
    <n v="72240551"/>
    <s v="JEAN CARLOS CASTAÑEZ"/>
    <x v="0"/>
    <s v=""/>
    <s v=""/>
    <s v=""/>
    <s v="sura"/>
    <s v=""/>
    <m/>
    <s v="CONTRATISTA"/>
    <x v="0"/>
    <x v="0"/>
    <s v="j00X"/>
    <d v="2023-07-11T00:00:00"/>
    <d v="2023-07-12T00:00:00"/>
    <s v="NO"/>
    <n v="2"/>
    <s v="martes"/>
    <s v="julio"/>
    <x v="3"/>
    <s v="RINOFARINGITIS AGUDA (RESFRIADO COMUN)"/>
    <m/>
  </r>
  <r>
    <n v="72240552"/>
    <s v="JEAN CARLOS CASTAÑEZ"/>
    <x v="0"/>
    <s v=""/>
    <s v=""/>
    <s v=""/>
    <s v="sura"/>
    <s v=""/>
    <m/>
    <s v="CONTRATISTA"/>
    <x v="0"/>
    <x v="0"/>
    <s v="S699"/>
    <d v="2023-08-16T00:00:00"/>
    <d v="2023-08-19T00:00:00"/>
    <s v="NO"/>
    <n v="4"/>
    <s v="miércoles"/>
    <s v="agosto"/>
    <x v="3"/>
    <s v="TRAUMATISMO NO ESPECIFICADO DE LA MUÑECA Y DE LA MANO"/>
    <m/>
  </r>
  <r>
    <n v="6770538"/>
    <s v="JORGE ENRIQUE DIAZ PALACIO"/>
    <x v="0"/>
    <s v="PROFESIONAL ESPECIA"/>
    <s v="AMBIENTAL"/>
    <s v="INGENIERO AGRONOMO"/>
    <s v="sura"/>
    <n v="202818"/>
    <m/>
    <s v="Funcionario"/>
    <x v="1"/>
    <x v="0"/>
    <s v="AT"/>
    <d v="2023-05-08T00:00:00"/>
    <d v="2023-05-08T00:00:00"/>
    <s v="NO"/>
    <n v="0"/>
    <s v="lunes"/>
    <s v="mayo"/>
    <x v="3"/>
    <s v=""/>
    <m/>
  </r>
  <r>
    <m/>
    <s v="IVAN TOMASES"/>
    <x v="0"/>
    <s v="Jardinero"/>
    <s v="Secretaria General"/>
    <s v=""/>
    <s v=""/>
    <s v=""/>
    <m/>
    <s v="CONTRATISTA"/>
    <x v="1"/>
    <x v="0"/>
    <s v="AT"/>
    <d v="2023-07-17T00:00:00"/>
    <d v="2023-07-17T00:00:00"/>
    <s v="NO"/>
    <n v="1"/>
    <s v="lunes"/>
    <s v="julio"/>
    <x v="3"/>
    <s v=""/>
    <m/>
  </r>
  <r>
    <n v="22667158"/>
    <s v="LOREINE PERTUZ RODRIGUEZ"/>
    <x v="1"/>
    <s v="PROFESIONAL"/>
    <s v="FINANCIERA"/>
    <s v="CONTADORA PUBLICA"/>
    <s v="salud total"/>
    <s v=""/>
    <m/>
    <s v="Funcionario"/>
    <x v="0"/>
    <x v="0"/>
    <s v="J00X"/>
    <d v="2023-09-20T00:00:00"/>
    <d v="2023-09-21T00:00:00"/>
    <s v="NO"/>
    <n v="2"/>
    <s v="miércoles"/>
    <s v="septiembre"/>
    <x v="3"/>
    <s v="RINOFARINGITIS AGUDA (RESFRIADO COMUN)"/>
    <m/>
  </r>
  <r>
    <n v="9021580"/>
    <s v="ALDEMAR  MUÑOZ  MENDEZ"/>
    <x v="0"/>
    <s v="TECNICO OPERATIVO"/>
    <s v="AMBIENTAL"/>
    <s v="TECNICO DE RESIDUOS SOLIDOS, TECNOLOGO EN SANEAMIENTO AMBIENTAL, VI SEMESTRE DE ADMINISTRACION AMBIENTAL"/>
    <s v="sura"/>
    <n v="313215"/>
    <m/>
    <s v="Funcionario"/>
    <x v="0"/>
    <x v="0"/>
    <s v="K804"/>
    <d v="2023-08-24T00:00:00"/>
    <d v="2023-09-10T00:00:00"/>
    <s v="SI"/>
    <n v="18"/>
    <s v="jueves"/>
    <s v="agosto"/>
    <x v="3"/>
    <s v="CALCULO DE CONDUCTO BILIAR CON COLECISTITIS"/>
    <m/>
  </r>
  <r>
    <n v="44158963"/>
    <s v="KELLY BARCELO CANTILLO"/>
    <x v="1"/>
    <s v="PROFESIONAL"/>
    <s v="CONTROL INTERNO"/>
    <s v="ADMINISTRADOR DE EMPRESAS"/>
    <s v="sura"/>
    <s v=""/>
    <m/>
    <s v="Funcionario"/>
    <x v="0"/>
    <x v="0"/>
    <s v="B349"/>
    <d v="2023-07-13T00:00:00"/>
    <d v="2023-07-14T00:00:00"/>
    <s v="NO"/>
    <n v="2"/>
    <s v="jueves"/>
    <s v="julio"/>
    <x v="3"/>
    <s v="INFECCION VIRAL, NO ESPECIFICADA"/>
    <m/>
  </r>
  <r>
    <n v="32875555"/>
    <s v="FABIOLA DUQUE ZAPATA"/>
    <x v="1"/>
    <s v="TECNICO ADMINISTRATIVO"/>
    <s v="SECRETARIA GRAL"/>
    <s v="ECONOMISTA"/>
    <s v="sura"/>
    <n v="312411"/>
    <m/>
    <s v="Funcionario"/>
    <x v="0"/>
    <x v="0"/>
    <s v="S602"/>
    <d v="2023-10-26T00:00:00"/>
    <d v="2023-10-27T00:00:00"/>
    <s v="NO"/>
    <n v="2"/>
    <s v="jueves"/>
    <s v="octubre"/>
    <x v="3"/>
    <s v="CONTUSION DE OTRAS PARTES DE LA MUÑECA Y DE LA MAN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440"/>
    <d v="2023-10-30T00:00:00"/>
    <d v="2023-11-02T00:00:00"/>
    <s v="SI"/>
    <n v="4"/>
    <s v="lunes"/>
    <s v="octubre"/>
    <x v="3"/>
    <s v="ENFERMEDAD PULMONAR OBSTRUCTIVA CRONICA CON INFECCION AGUDA DE LAS VIAS RESPIRATORIAS INFERIORES"/>
    <m/>
  </r>
  <r>
    <n v="55303439"/>
    <s v="ELIZABETH MARIA ZULETA BOLAÑO"/>
    <x v="1"/>
    <s v="PROFESIONAL "/>
    <s v="AMBIENTAL"/>
    <s v="INGENIERA AMBIENTAL"/>
    <s v="salud total"/>
    <m/>
    <m/>
    <s v="Funcionario"/>
    <x v="0"/>
    <x v="0"/>
    <n v="200"/>
    <d v="2023-11-21T00:00:00"/>
    <d v="2023-11-25T00:00:00"/>
    <s v="NO"/>
    <n v="5"/>
    <s v="martes"/>
    <s v="noviembre"/>
    <x v="3"/>
    <s v="PESTE BUBÓNICA"/>
    <s v="AMENAZA DE ABORTO"/>
  </r>
  <r>
    <n v="32669794"/>
    <s v="MARGOTH URUETA VALENCIA"/>
    <x v="1"/>
    <s v="SECRETARIO"/>
    <s v="JURIDICA"/>
    <s v="AUXILIAR DE CONTABILIDAD Y SECRETARIADO"/>
    <s v="sura"/>
    <n v="417814"/>
    <m/>
    <s v="Funcionario"/>
    <x v="0"/>
    <x v="0"/>
    <s v="A083"/>
    <d v="2023-11-20T00:00:00"/>
    <d v="2023-11-21T00:00:00"/>
    <s v="NO"/>
    <n v="2"/>
    <s v="lunes"/>
    <s v="noviembre"/>
    <x v="3"/>
    <s v="OTRAS ENTERITIS VIRALES"/>
    <m/>
  </r>
  <r>
    <n v="32728154"/>
    <s v="CLAUDIA PATRICIA URBANO MAURY"/>
    <x v="1"/>
    <s v="PROFESIONAL ESPECIA"/>
    <s v="AMBIENTAL"/>
    <s v="MD. VETERINARIO ZOOTECNISTA"/>
    <s v="sura"/>
    <n v="202816"/>
    <m/>
    <s v="Funcionario"/>
    <x v="0"/>
    <x v="0"/>
    <s v="M545"/>
    <d v="2023-11-16T00:00:00"/>
    <d v="2023-11-17T00:00:00"/>
    <s v="NO"/>
    <n v="2"/>
    <s v="jueves"/>
    <s v="noviembre"/>
    <x v="3"/>
    <s v="LUMBAGO NO ESPECIFICADO"/>
    <m/>
  </r>
  <r>
    <m/>
    <s v="Guillermo Castrillon"/>
    <x v="1"/>
    <s v="Guarda de seguridad"/>
    <s v="Secretaria General"/>
    <s v="Guarda de seguridad"/>
    <s v="SANITAS"/>
    <s v=""/>
    <m/>
    <s v="CONTRATISTA"/>
    <x v="1"/>
    <x v="0"/>
    <s v="AT"/>
    <d v="2023-10-18T00:00:00"/>
    <d v="2023-10-22T00:00:00"/>
    <s v="NO"/>
    <n v="5"/>
    <s v="miércoles"/>
    <s v="octubre"/>
    <x v="3"/>
    <s v=""/>
    <m/>
  </r>
  <r>
    <n v="8676067"/>
    <s v="JOSE BENITO MANCILLA "/>
    <x v="0"/>
    <s v="CONDUCTOR"/>
    <s v="PLANEACION"/>
    <s v="CONDUCTOR"/>
    <s v="coomeva"/>
    <n v="410313"/>
    <m/>
    <s v="Funcionario"/>
    <x v="0"/>
    <x v="0"/>
    <s v="M239"/>
    <d v="2023-12-06T00:00:00"/>
    <d v="2023-12-15T00:00:00"/>
    <s v="NO"/>
    <n v="10"/>
    <s v="miércoles"/>
    <s v="diciembre"/>
    <x v="3"/>
    <s v="TRASTORNOS INTERNO DE LA RODILLA, NO ESPECIFICAD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I10"/>
    <d v="2023-12-14T00:00:00"/>
    <d v="2023-12-21T00:00:00"/>
    <s v="NO"/>
    <n v="8"/>
    <s v="jueves"/>
    <s v="diciembre"/>
    <x v="3"/>
    <s v="HIPERTENSION ESENCIAL (PRIMARIA)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I10"/>
    <d v="2024-01-11T00:00:00"/>
    <d v="2024-01-12T00:00:00"/>
    <s v="NO"/>
    <n v="2"/>
    <s v="jueves"/>
    <s v="enero"/>
    <x v="4"/>
    <s v="HIPERTENSION ESENCIAL (PRIMARIA)"/>
    <m/>
  </r>
  <r>
    <n v="1140864876"/>
    <s v="Elias Gonzalez Vallejo"/>
    <x v="0"/>
    <s v="PROFESIONAL UNIVERSITARIO"/>
    <s v="AMBIENTAL"/>
    <s v="Ingeniaero Ambiental"/>
    <s v="sura"/>
    <s v=""/>
    <m/>
    <s v="Funcionario"/>
    <x v="1"/>
    <x v="0"/>
    <s v="L506"/>
    <d v="2024-01-30T00:00:00"/>
    <d v="2024-02-01T00:00:00"/>
    <s v="SI"/>
    <n v="3"/>
    <s v="martes"/>
    <s v="enero"/>
    <x v="4"/>
    <s v="URTICARIA POR CONTACT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209"/>
    <d v="2024-01-29T00:00:00"/>
    <d v="2024-01-30T00:00:00"/>
    <s v="NO"/>
    <n v="2"/>
    <s v="lunes"/>
    <s v="enero"/>
    <x v="4"/>
    <s v="BRONQUITIS AGUDA, NO ESPECIFICA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170*"/>
    <d v="2024-02-06T00:00:00"/>
    <d v="2024-02-09T00:00:00"/>
    <s v="NO"/>
    <n v="4"/>
    <s v="martes"/>
    <s v="febrero"/>
    <x v="4"/>
    <s v="NEUMONIA EN ENFERMEDADES BACTERIANAS CLASIFICADAS EN OTRA PARTE"/>
    <m/>
  </r>
  <r>
    <n v="22461189"/>
    <s v="KATTY TAFFUR DIAZ"/>
    <x v="1"/>
    <s v="PROFESIONAL UNIVERSITA"/>
    <s v="PLANEACION"/>
    <s v="PSICOLOGA"/>
    <s v="sura"/>
    <n v="204406"/>
    <m/>
    <s v="Funcionario"/>
    <x v="1"/>
    <x v="0"/>
    <s v="S800"/>
    <d v="2024-02-07T00:00:00"/>
    <d v="2024-02-08T00:00:00"/>
    <s v="NO"/>
    <n v="2"/>
    <s v="miércoles"/>
    <s v="febrero"/>
    <x v="4"/>
    <s v="CONTUSION DE LA RODILLA"/>
    <m/>
  </r>
  <r>
    <n v="8686630"/>
    <s v="ROBINSON MAFIOL CORONADO"/>
    <x v="0"/>
    <s v="PROFESIONAL UNIVERSITA"/>
    <s v="SECRETARIA GRAL"/>
    <s v="ECONOMISTA"/>
    <s v="SANITAS"/>
    <n v="204412"/>
    <m/>
    <s v="Funcionario"/>
    <x v="1"/>
    <x v="0"/>
    <s v="S018"/>
    <d v="2024-02-08T00:00:00"/>
    <d v="2024-02-12T00:00:00"/>
    <s v="NO"/>
    <n v="5"/>
    <s v="jueves"/>
    <s v="febrero"/>
    <x v="4"/>
    <s v="HERIDA DE OTRAS PARTES DE LA CABEZA"/>
    <m/>
  </r>
  <r>
    <n v="1075290835"/>
    <s v="ANGIE STEFANY CASTELLANOS SEGURA"/>
    <x v="1"/>
    <s v="PROFESIONAL ESPECIALIZADA"/>
    <s v="AMBIENTAL"/>
    <s v="INGENIERA AMBIENTAL"/>
    <s v="SANITAS"/>
    <n v="202818"/>
    <m/>
    <s v="Funcionario"/>
    <x v="0"/>
    <x v="0"/>
    <s v="M939"/>
    <d v="2024-02-14T00:00:00"/>
    <d v="2024-02-16T00:00:00"/>
    <s v="NO"/>
    <n v="3"/>
    <s v="miércoles"/>
    <s v="febrero"/>
    <x v="4"/>
    <s v="OSTEOCONDROPATIA, NO  ESPECIFICADA"/>
    <m/>
  </r>
  <r>
    <n v="22461189"/>
    <s v="KATTY TAFFUR DIAZ"/>
    <x v="1"/>
    <s v="PROFESIONAL UNIVERSITA"/>
    <s v="PLANEACION"/>
    <s v="PSICOLOGA"/>
    <s v="sura"/>
    <n v="204406"/>
    <m/>
    <s v="Funcionario"/>
    <x v="1"/>
    <x v="1"/>
    <s v="S800"/>
    <d v="2024-02-20T00:00:00"/>
    <d v="2024-02-22T00:00:00"/>
    <s v="NO"/>
    <n v="3"/>
    <s v="martes"/>
    <s v="febrero"/>
    <x v="4"/>
    <s v="CONTUSION DE LA RODILL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R31"/>
    <d v="2024-03-05T00:00:00"/>
    <d v="2024-03-24T00:00:00"/>
    <s v="NO"/>
    <n v="20"/>
    <s v="martes"/>
    <s v="marzo"/>
    <x v="4"/>
    <s v="HEMATURIA, NO ESPECIFICA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N390"/>
    <d v="2024-03-31T00:00:00"/>
    <d v="2024-04-02T00:00:00"/>
    <s v="SI"/>
    <n v="3"/>
    <s v="domingo"/>
    <s v="marzo"/>
    <x v="4"/>
    <s v="INFECCION DE VIAS URINARIAS, SITIO NO ESPECIFICADO"/>
    <m/>
  </r>
  <r>
    <n v="72174046"/>
    <s v="Jairo Delgado Angulo"/>
    <x v="0"/>
    <s v="PROFESIONAL UNIVERSITARIO"/>
    <s v="AMBIENTAL"/>
    <s v="INGENIERO QUIMICO"/>
    <s v="EPS CAJACOPI"/>
    <n v="204406"/>
    <m/>
    <s v="Funcionario"/>
    <x v="0"/>
    <x v="0"/>
    <s v="J039"/>
    <d v="2024-04-01T00:00:00"/>
    <d v="2024-04-02T00:00:00"/>
    <s v="NO"/>
    <n v="2"/>
    <s v="lunes"/>
    <s v="abril"/>
    <x v="4"/>
    <s v="AMIGDALITIS AGUDA, NO ESPECIFICA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R51"/>
    <d v="2024-04-10T00:00:00"/>
    <d v="2024-04-11T00:00:00"/>
    <s v="NO"/>
    <n v="2"/>
    <s v="miércoles"/>
    <s v="abril"/>
    <x v="4"/>
    <s v="CEFALEA"/>
    <m/>
  </r>
  <r>
    <n v="72283058"/>
    <s v="OSCAR JAVIER MENDEZ ARZUZA"/>
    <x v="0"/>
    <s v="PROFESIONAL UNIVERSITARIO"/>
    <s v="AMBIENTAL"/>
    <s v="BIOLOGO"/>
    <s v="sura"/>
    <n v="204408"/>
    <m/>
    <s v="Funcionario"/>
    <x v="0"/>
    <x v="0"/>
    <s v="L038"/>
    <d v="2024-04-10T00:00:00"/>
    <d v="2024-04-11T00:00:00"/>
    <s v="NO"/>
    <n v="2"/>
    <s v="miércoles"/>
    <s v="abril"/>
    <x v="4"/>
    <s v="CELULITIS DE OTROS SITIOS"/>
    <m/>
  </r>
  <r>
    <n v="44158963"/>
    <s v="KELLY JOHANA BARCELO CANTILLO"/>
    <x v="1"/>
    <s v="PROFESIONAL UNIVERSITARIO"/>
    <s v="OFIC. CONTROL INTERNO"/>
    <s v="ADMINISTRACION DE EMPRESAS"/>
    <s v="sura"/>
    <n v="204408"/>
    <m/>
    <s v="Funcionario"/>
    <x v="0"/>
    <x v="0"/>
    <s v="R072"/>
    <d v="2024-04-10T00:00:00"/>
    <d v="2024-04-11T00:00:00"/>
    <s v="NO"/>
    <n v="2"/>
    <s v="miércoles"/>
    <s v="abril"/>
    <x v="4"/>
    <s v="DOLOR PRECORDIAL"/>
    <m/>
  </r>
  <r>
    <n v="6770538"/>
    <s v="JORGE ENRIQUE DIAZ PALACIO"/>
    <x v="0"/>
    <s v="PROFESIONAL ESPECIA"/>
    <s v="AMBIENTAL"/>
    <s v="INGENIERO AGRONOMO"/>
    <s v="SURA "/>
    <n v="202818"/>
    <m/>
    <s v="Funcionario"/>
    <x v="0"/>
    <x v="0"/>
    <s v="N390"/>
    <d v="2024-04-16T00:00:00"/>
    <d v="2024-04-17T00:00:00"/>
    <s v="NO"/>
    <n v="2"/>
    <s v="martes"/>
    <s v="abril"/>
    <x v="4"/>
    <s v="INFECCION DE VIAS URINARIAS, SITIO NO ESPECIFICAD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20.9"/>
    <d v="2024-05-08T00:00:00"/>
    <d v="2024-05-10T00:00:00"/>
    <s v="NO"/>
    <n v="3"/>
    <s v="miércoles"/>
    <s v="mayo"/>
    <x v="4"/>
    <s v="BRONQUITIS AGUDA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44.1"/>
    <d v="2024-05-27T00:00:00"/>
    <d v="2024-05-29T00:00:00"/>
    <s v="NO"/>
    <n v="3"/>
    <s v="lunes"/>
    <s v="mayo"/>
    <x v="4"/>
    <s v="ENFISEMA"/>
    <m/>
  </r>
  <r>
    <n v="3221616"/>
    <s v="JAIME DAVID ESCOBAR RUA"/>
    <x v="0"/>
    <s v="PROFESIONAL UNIVERSITARIO"/>
    <s v="AMBIETAL"/>
    <s v="ABOGADO"/>
    <s v="SANITAS"/>
    <n v="204408"/>
    <m/>
    <s v="Funcionario"/>
    <x v="0"/>
    <x v="0"/>
    <s v="D17.9"/>
    <d v="2024-05-28T00:00:00"/>
    <d v="2024-06-04T00:00:00"/>
    <s v="SI"/>
    <n v="8"/>
    <s v="martes"/>
    <s v="mayo"/>
    <x v="4"/>
    <s v="TUMOR BENIGNO LIPOMATOSO"/>
    <m/>
  </r>
  <r>
    <n v="6770538"/>
    <s v="JORGE ENRIQUE DIAZ PALACIO"/>
    <x v="0"/>
    <s v="PROFESIONAL ESPECIA"/>
    <s v="AMBIENTAL"/>
    <s v="INGENIERO AGRONOMO"/>
    <s v="sura"/>
    <n v="202818"/>
    <m/>
    <s v="Funcionario"/>
    <x v="0"/>
    <x v="0"/>
    <s v="j44.1"/>
    <d v="2024-06-05T00:00:00"/>
    <d v="2024-06-07T00:00:00"/>
    <s v="NO"/>
    <n v="3"/>
    <s v="miércoles"/>
    <s v="junio"/>
    <x v="4"/>
    <s v="ENFISEMA"/>
    <m/>
  </r>
  <r>
    <n v="1048285262"/>
    <s v="KEILA RODRIGUEZ ARCELLA"/>
    <x v="1"/>
    <s v="SECRETARIA"/>
    <s v="JURIDICA"/>
    <s v="SECRETARIA EJECUTIVA"/>
    <s v="salud total"/>
    <s v="NO APLICA"/>
    <m/>
    <s v="Funcionario"/>
    <x v="0"/>
    <x v="0"/>
    <s v="H60.5"/>
    <d v="2024-06-27T00:00:00"/>
    <d v="2024-06-28T00:00:00"/>
    <s v="NO"/>
    <n v="2"/>
    <s v="jueves"/>
    <s v="junio"/>
    <x v="4"/>
    <s v="OTITIS EXTERNA"/>
    <m/>
  </r>
  <r>
    <n v="1048285262"/>
    <s v="ANGIE STEFANY CASTELLANOS SEGURA"/>
    <x v="1"/>
    <s v="PROFESIONAL ESPECIALIZADA"/>
    <s v="AMBIENTAL"/>
    <s v="INGENIERA AMBIENTAL"/>
    <s v="SANITAS"/>
    <n v="202818"/>
    <m/>
    <s v="Funcionario"/>
    <x v="1"/>
    <x v="0"/>
    <m/>
    <d v="2024-05-21T00:00:00"/>
    <m/>
    <s v="NO"/>
    <n v="0"/>
    <s v="martes"/>
    <s v="mayo"/>
    <x v="5"/>
    <s v=""/>
    <m/>
  </r>
  <r>
    <n v="6770538"/>
    <s v="JORGE ENRIQUE DIAZ PALACIO"/>
    <x v="0"/>
    <s v="PROFESIONAL ESPECIA"/>
    <s v="AMBIENTAL"/>
    <s v="INGENIERO AGRONOMO"/>
    <s v="SANITAS"/>
    <n v="202818"/>
    <m/>
    <s v="Funcionario"/>
    <x v="0"/>
    <x v="0"/>
    <s v="R51"/>
    <d v="2024-07-10T00:00:00"/>
    <d v="2024-07-11T00:00:00"/>
    <s v="NO"/>
    <n v="2"/>
    <s v="miércoles"/>
    <s v="julio"/>
    <x v="4"/>
    <s v="CEFALEA"/>
    <m/>
  </r>
  <r>
    <n v="44159909"/>
    <s v="SHIRLY MARIA ESCORCIA GUERRA"/>
    <x v="1"/>
    <s v="PROFESIONAL UNIVERSITARIO"/>
    <s v="GESTION HUMANA"/>
    <s v="PROFESIONAL EN SST"/>
    <s v="salud total"/>
    <n v="204408"/>
    <m/>
    <s v="Funcionario"/>
    <x v="1"/>
    <x v="0"/>
    <s v="S008"/>
    <d v="2024-07-11T00:00:00"/>
    <d v="2024-07-12T00:00:00"/>
    <s v="NO"/>
    <n v="2"/>
    <s v="jueves"/>
    <s v="julio"/>
    <x v="4"/>
    <s v="TRAUMATISMO SUPERFICIAL DE OTRAS PARTES DE LA CABEZA"/>
    <m/>
  </r>
  <r>
    <n v="72212098"/>
    <s v="JAIME DAVID ESCOBAR RUA"/>
    <x v="0"/>
    <s v="AUXILIAR ADMINISTRATIVO"/>
    <s v="AMBIENTAL"/>
    <s v="PROFESIONAL UNIVERSITARIO"/>
    <s v="SANITAS"/>
    <n v="404412"/>
    <m/>
    <s v="Funcionario"/>
    <x v="0"/>
    <x v="0"/>
    <s v="N390"/>
    <d v="2024-08-20T00:00:00"/>
    <d v="2024-08-22T00:00:00"/>
    <s v="NO"/>
    <n v="3"/>
    <s v="martes"/>
    <s v="agosto"/>
    <x v="4"/>
    <s v="INFECCION DE VIAS URINARIAS, SITIO NO ESPECIFICADO"/>
    <m/>
  </r>
  <r>
    <n v="6770538"/>
    <s v="JORGE ENRIQUE DIAZ PALACIO"/>
    <x v="0"/>
    <s v="PROFESIONAL ESPECIA"/>
    <s v="AMBIENTAL"/>
    <s v="INGENIERO AGRONOMO"/>
    <s v="SANITAS"/>
    <n v="202818"/>
    <m/>
    <s v="Funcionario"/>
    <x v="0"/>
    <x v="0"/>
    <s v="J441"/>
    <d v="2024-08-23T00:00:00"/>
    <d v="2024-08-24T00:00:00"/>
    <s v="NO"/>
    <n v="2"/>
    <s v="viernes"/>
    <s v="agosto"/>
    <x v="4"/>
    <s v="ENFERMEDAD PULMONAR OBSTRUCTIVA CRONICA CON EXACERBACION AGUDA, NO ESPECIFICADA"/>
    <m/>
  </r>
  <r>
    <n v="22583666"/>
    <s v="YOLIMA DEL CARMEN BELTRAN DE LA HOZ"/>
    <x v="1"/>
    <s v="TECNICO ADMINISTRATIVO"/>
    <s v="SECRETARIA GRAL"/>
    <s v="TECNICO EN ANALISIS Y PROGRAMACION DE COMNPUTADORES"/>
    <s v="salud total"/>
    <n v="312411"/>
    <m/>
    <s v="Funcionario"/>
    <x v="0"/>
    <x v="0"/>
    <s v="H669"/>
    <d v="2024-08-26T00:00:00"/>
    <d v="2024-08-27T00:00:00"/>
    <s v="NO"/>
    <n v="2"/>
    <s v="lunes"/>
    <s v="agosto"/>
    <x v="4"/>
    <s v="OTITIS MEDIA, NO ESPECIFICADA"/>
    <m/>
  </r>
  <r>
    <n v="6770538"/>
    <s v="JORGE ENRIQUE DIAZ PALACIO"/>
    <x v="0"/>
    <s v="PROFESIONAL ESPECIA"/>
    <s v="AMBIENTAL"/>
    <s v="INGENIERO AGRONOMO"/>
    <s v="SANITAS"/>
    <n v="202818"/>
    <m/>
    <s v="Funcionario"/>
    <x v="0"/>
    <x v="0"/>
    <s v="J209"/>
    <d v="2024-08-27T00:00:00"/>
    <d v="2024-08-29T00:00:00"/>
    <s v="NO"/>
    <n v="3"/>
    <s v="martes"/>
    <s v="agosto"/>
    <x v="4"/>
    <s v="BRONQUITIS AGUDA, NO ESPECIFICADA"/>
    <m/>
  </r>
  <r>
    <n v="1067855531"/>
    <s v="JONH OSORIO GUZMAN"/>
    <x v="0"/>
    <s v="PROFESIONAL UNIVERSITARIO"/>
    <s v="PLANEACION"/>
    <s v=""/>
    <s v="SANITAS"/>
    <n v="204408"/>
    <m/>
    <s v="Funcionario"/>
    <x v="0"/>
    <x v="0"/>
    <s v="M545"/>
    <d v="2024-09-04T00:00:00"/>
    <d v="2024-09-05T00:00:00"/>
    <s v="NO"/>
    <n v="2"/>
    <s v="miércoles"/>
    <s v="septiembre"/>
    <x v="4"/>
    <s v="LUMBAGO NO ESPECIFICADO"/>
    <m/>
  </r>
  <r>
    <n v="11299570026"/>
    <s v="Johanna Soto"/>
    <x v="1"/>
    <s v="PROFESIONAL UNIVERSITARIO"/>
    <s v="AMBIETAL"/>
    <s v="ABOGADO"/>
    <s v="SANITAS"/>
    <s v=""/>
    <m/>
    <s v="CONTRATISTA"/>
    <x v="1"/>
    <x v="0"/>
    <s v="S700"/>
    <d v="2024-10-18T00:00:00"/>
    <d v="2024-10-20T00:00:00"/>
    <s v="NO"/>
    <n v="3"/>
    <s v="viernes"/>
    <s v="octubre"/>
    <x v="5"/>
    <s v="CONTUSION DE LA CADERA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m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m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s v=""/>
    <x v="2"/>
    <s v=""/>
    <s v=""/>
    <s v=""/>
    <s v=""/>
    <s v=""/>
    <m/>
    <m/>
    <x v="3"/>
    <x v="2"/>
    <m/>
    <m/>
    <m/>
    <m/>
    <s v=""/>
    <s v=""/>
    <s v=""/>
    <x v="6"/>
    <s v=""/>
    <m/>
  </r>
  <r>
    <m/>
    <m/>
    <x v="0"/>
    <s v=""/>
    <s v=""/>
    <s v=""/>
    <s v=""/>
    <s v=""/>
    <m/>
    <m/>
    <x v="3"/>
    <x v="2"/>
    <m/>
    <m/>
    <m/>
    <m/>
    <s v=""/>
    <s v=""/>
    <s v=""/>
    <x v="6"/>
    <s v=""/>
    <m/>
  </r>
  <r>
    <n v="94512543"/>
    <s v="Fredy Arid Tovar Bernanl"/>
    <x v="0"/>
    <s v=""/>
    <s v=""/>
    <s v=""/>
    <s v="Nueva"/>
    <s v=""/>
    <m/>
    <s v="CONTRATISTA"/>
    <x v="1"/>
    <x v="0"/>
    <m/>
    <m/>
    <m/>
    <m/>
    <s v=""/>
    <s v=""/>
    <s v=""/>
    <x v="6"/>
    <s v="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4">
  <r>
    <n v="72206325"/>
    <x v="0"/>
    <x v="0"/>
    <s v="PROFESIONAL UNIVERSITA"/>
    <s v="AMBIENTAL"/>
    <s v="INGENIERO CIVIL"/>
    <s v="coomeva"/>
    <n v="204406"/>
    <m/>
    <s v="Funcionario"/>
    <x v="0"/>
    <x v="0"/>
    <m/>
    <d v="2018-01-13T00:00:00"/>
    <d v="2018-01-15T00:00:00"/>
    <x v="0"/>
    <n v="3"/>
    <s v="sábado"/>
    <s v="enero"/>
    <x v="0"/>
    <s v=""/>
    <m/>
  </r>
  <r>
    <n v="6770538"/>
    <x v="1"/>
    <x v="0"/>
    <s v="PROFESIONAL ESPECIA"/>
    <s v="AMBIENTAL"/>
    <s v="INGENIERO AGRONOMO"/>
    <s v="sura"/>
    <n v="202818"/>
    <m/>
    <s v="Funcionario"/>
    <x v="0"/>
    <x v="0"/>
    <s v="N132"/>
    <d v="2018-01-26T00:00:00"/>
    <d v="2018-01-29T00:00:00"/>
    <x v="0"/>
    <n v="4"/>
    <s v="viernes"/>
    <s v="enero"/>
    <x v="0"/>
    <s v="HIDRONEFROSIS CON OBSTRUCCION POR CALCULOS DEL RIÑON Y DEL URETER"/>
    <m/>
  </r>
  <r>
    <n v="22461189"/>
    <x v="2"/>
    <x v="1"/>
    <s v="PROFESIONAL UNIVERSITA"/>
    <s v="PLANEACION"/>
    <s v="PSICOLOGA"/>
    <s v="sura"/>
    <n v="204406"/>
    <m/>
    <s v="Funcionario"/>
    <x v="0"/>
    <x v="0"/>
    <s v="R42"/>
    <d v="2018-02-01T00:00:00"/>
    <d v="2018-02-01T00:00:00"/>
    <x v="0"/>
    <n v="1"/>
    <s v="jueves"/>
    <s v="febrero"/>
    <x v="0"/>
    <s v="MAREO Y DESVANECIMIENTO"/>
    <m/>
  </r>
  <r>
    <n v="32784602"/>
    <x v="3"/>
    <x v="1"/>
    <s v="SECRETARIO"/>
    <s v="PLANEACION"/>
    <s v="ADMINISTRADORA EN SEGURIDAD Y SLAUD EN EL TRABAJO 8 SEMESTRE"/>
    <s v="sura"/>
    <n v="417822"/>
    <m/>
    <s v="Funcionario"/>
    <x v="0"/>
    <x v="0"/>
    <s v="J040"/>
    <d v="2018-03-14T00:00:00"/>
    <d v="2018-03-15T00:00:00"/>
    <x v="0"/>
    <n v="2"/>
    <s v="miércoles"/>
    <s v="marzo"/>
    <x v="0"/>
    <s v="LARINGITIS AGUDA"/>
    <m/>
  </r>
  <r>
    <n v="6770538"/>
    <x v="1"/>
    <x v="0"/>
    <s v="PROFESIONAL ESPECIA"/>
    <s v="AMBIENTAL"/>
    <s v="INGENIERO AGRONOMO"/>
    <s v="sura"/>
    <n v="202818"/>
    <m/>
    <s v="Funcionario"/>
    <x v="0"/>
    <x v="0"/>
    <s v="N390"/>
    <d v="2018-04-06T00:00:00"/>
    <d v="2018-04-06T00:00:00"/>
    <x v="0"/>
    <n v="1"/>
    <s v="viernes"/>
    <s v="abril"/>
    <x v="0"/>
    <s v="INFECCION DE VIAS URINARIAS, SITIO NO ESPECIFICADO"/>
    <m/>
  </r>
  <r>
    <n v="6770538"/>
    <x v="1"/>
    <x v="0"/>
    <s v="PROFESIONAL ESPECIA"/>
    <s v="AMBIENTAL"/>
    <s v="INGENIERO AGRONOMO"/>
    <s v="sura"/>
    <n v="202818"/>
    <m/>
    <s v="Funcionario"/>
    <x v="0"/>
    <x v="1"/>
    <s v="N390"/>
    <d v="2018-04-07T00:00:00"/>
    <d v="2018-04-13T00:00:00"/>
    <x v="0"/>
    <n v="7"/>
    <s v="sábado"/>
    <s v="abril"/>
    <x v="0"/>
    <s v="INFECCION DE VIAS URINARIAS, SITIO NO ESPECIFICADO"/>
    <m/>
  </r>
  <r>
    <n v="22425055"/>
    <x v="4"/>
    <x v="1"/>
    <s v="TECNICO ADMINIST."/>
    <s v="PLANEACION"/>
    <s v="BIBLIOTECOLOGA"/>
    <s v="sura"/>
    <s v="312418"/>
    <m/>
    <s v="Funcionario"/>
    <x v="0"/>
    <x v="0"/>
    <s v="I10"/>
    <d v="2018-04-16T00:00:00"/>
    <d v="2018-04-16T00:00:00"/>
    <x v="0"/>
    <n v="1"/>
    <s v="lunes"/>
    <s v="abril"/>
    <x v="0"/>
    <s v="HIPERTENSION ESENCIAL (PRIMARIA)"/>
    <m/>
  </r>
  <r>
    <n v="22702676"/>
    <x v="5"/>
    <x v="1"/>
    <s v="TECNICO ADMINISTRATIVO"/>
    <s v="AMBIENTAL"/>
    <s v="TECNICO ADMINISTRATIVO"/>
    <s v="salud total"/>
    <n v="312412"/>
    <m/>
    <s v="Funcionario"/>
    <x v="0"/>
    <x v="0"/>
    <s v="J208"/>
    <d v="2018-04-16T00:00:00"/>
    <d v="2018-04-17T00:00:00"/>
    <x v="0"/>
    <n v="2"/>
    <s v="lunes"/>
    <s v="abril"/>
    <x v="0"/>
    <s v="BRONQUITIS AGUDA DEBIDA A OTROS MICROORGANISMOS ESPECIFICADOS"/>
    <m/>
  </r>
  <r>
    <n v="10932619"/>
    <x v="6"/>
    <x v="0"/>
    <s v="TECNICO OPERATIVO"/>
    <s v="AMBIENTAL"/>
    <s v="ING DE SISTEMAS"/>
    <s v="sura"/>
    <n v="313212"/>
    <m/>
    <s v="Funcionario"/>
    <x v="0"/>
    <x v="0"/>
    <m/>
    <d v="2018-04-27T00:00:00"/>
    <d v="2018-04-29T00:00:00"/>
    <x v="0"/>
    <n v="3"/>
    <s v="viernes"/>
    <s v="abril"/>
    <x v="0"/>
    <s v=""/>
    <m/>
  </r>
  <r>
    <n v="32829064"/>
    <x v="7"/>
    <x v="1"/>
    <s v="SECRETARIO  "/>
    <s v="DIRECCION"/>
    <s v="SECRETARIA EJECUTIVA"/>
    <s v="sura"/>
    <n v="417814"/>
    <m/>
    <s v="Funcionario"/>
    <x v="0"/>
    <x v="0"/>
    <m/>
    <d v="2018-06-15T00:00:00"/>
    <d v="2018-06-16T00:00:00"/>
    <x v="0"/>
    <n v="2"/>
    <s v="viernes"/>
    <s v="junio"/>
    <x v="0"/>
    <s v=""/>
    <m/>
  </r>
  <r>
    <n v="50936671"/>
    <x v="8"/>
    <x v="1"/>
    <s v="PROFESIONAL ESPECIA"/>
    <s v="AMBIENTAL"/>
    <s v="INGENIERA CIVIL"/>
    <s v="sura"/>
    <n v="202818"/>
    <m/>
    <s v="Funcionario"/>
    <x v="0"/>
    <x v="0"/>
    <s v="J00X"/>
    <d v="2018-05-22T00:00:00"/>
    <d v="2018-05-23T00:00:00"/>
    <x v="0"/>
    <n v="2"/>
    <s v="martes"/>
    <s v="mayo"/>
    <x v="0"/>
    <s v="RINOFARINGITIS AGUDA (RESFRIADO COMUN)"/>
    <m/>
  </r>
  <r>
    <n v="72206325"/>
    <x v="0"/>
    <x v="0"/>
    <s v="PROFESIONAL UNIVERSITA"/>
    <s v="AMBIENTAL"/>
    <s v="INGENIERO CIVIL"/>
    <s v="coomeva"/>
    <n v="204406"/>
    <m/>
    <s v="Funcionario"/>
    <x v="1"/>
    <x v="0"/>
    <s v="S934"/>
    <d v="2018-01-12T00:00:00"/>
    <d v="2018-01-14T00:00:00"/>
    <x v="0"/>
    <n v="3"/>
    <s v="viernes"/>
    <s v="enero"/>
    <x v="0"/>
    <s v="ESGUINCES Y TORCEDURAS DEL TOBILLO"/>
    <m/>
  </r>
  <r>
    <n v="32868880"/>
    <x v="9"/>
    <x v="1"/>
    <s v="PROFESIONAL UNIVERSITA"/>
    <s v="AMBIENTAL"/>
    <s v="ABOGADA"/>
    <s v="eps sanitas"/>
    <n v="204410"/>
    <m/>
    <s v="Funcionario"/>
    <x v="1"/>
    <x v="0"/>
    <s v="S934"/>
    <d v="2018-04-12T00:00:00"/>
    <d v="2018-04-15T00:00:00"/>
    <x v="0"/>
    <n v="4"/>
    <s v="jueves"/>
    <s v="abril"/>
    <x v="0"/>
    <s v="ESGUINCES Y TORCEDURAS DEL TOBILLO"/>
    <m/>
  </r>
  <r>
    <n v="32749479"/>
    <x v="10"/>
    <x v="1"/>
    <s v="PROFESIONAL UNIVERSITA"/>
    <s v="FINANCIERA"/>
    <s v="CONTADOR PUBLICO "/>
    <s v="sura"/>
    <n v="204412"/>
    <m/>
    <s v="Funcionario"/>
    <x v="0"/>
    <x v="0"/>
    <s v="J00X"/>
    <d v="2018-08-30T00:00:00"/>
    <d v="2018-08-31T00:00:00"/>
    <x v="0"/>
    <n v="2"/>
    <s v="jueves"/>
    <s v="agosto"/>
    <x v="0"/>
    <s v="RINOFARINGITIS AGUDA (RESFRIADO COMUN)"/>
    <m/>
  </r>
  <r>
    <n v="32775305"/>
    <x v="11"/>
    <x v="1"/>
    <s v="PROFESIONAL UNIVERSITA"/>
    <s v="PLANEACION"/>
    <s v="INGENIERA DE SISTEMAS"/>
    <s v="sura"/>
    <n v="204406"/>
    <m/>
    <s v="Funcionario"/>
    <x v="0"/>
    <x v="0"/>
    <s v="J180"/>
    <d v="2018-08-27T00:00:00"/>
    <d v="2018-08-29T00:00:00"/>
    <x v="0"/>
    <n v="3"/>
    <s v="lunes"/>
    <s v="agosto"/>
    <x v="0"/>
    <s v="BRONCONEUMONIA, NO ESPECIFICADA"/>
    <m/>
  </r>
  <r>
    <n v="50936671"/>
    <x v="8"/>
    <x v="1"/>
    <s v="PROFESIONAL ESPECIA"/>
    <s v="AMBIENTAL"/>
    <s v="INGENIERA CIVIL"/>
    <s v="sura"/>
    <n v="202818"/>
    <m/>
    <s v="Funcionario"/>
    <x v="0"/>
    <x v="0"/>
    <m/>
    <d v="2018-08-16T00:00:00"/>
    <d v="2018-08-17T00:00:00"/>
    <x v="0"/>
    <n v="2"/>
    <s v="jueves"/>
    <s v="agosto"/>
    <x v="0"/>
    <s v=""/>
    <m/>
  </r>
  <r>
    <n v="22425055"/>
    <x v="4"/>
    <x v="1"/>
    <s v="TECNICO ADMINIST."/>
    <s v="PLANEACION"/>
    <s v="BIBLIOTECOLOGA"/>
    <s v="sura"/>
    <s v="312418"/>
    <m/>
    <s v="Funcionario"/>
    <x v="0"/>
    <x v="0"/>
    <s v="A09"/>
    <d v="2018-08-08T00:00:00"/>
    <d v="2018-08-09T00:00:00"/>
    <x v="0"/>
    <n v="2"/>
    <s v="miércoles"/>
    <s v="agosto"/>
    <x v="0"/>
    <s v="DIARREA Y GASTROENTERITIS DE PRESUNTO ORIGEN INFECCIOSO"/>
    <m/>
  </r>
  <r>
    <n v="22702676"/>
    <x v="5"/>
    <x v="1"/>
    <s v="TECNICO ADMINISTRATIVO"/>
    <s v="AMBIENTAL"/>
    <s v="TECNICO ADMINISTRATIVO"/>
    <s v="salud total"/>
    <n v="312412"/>
    <m/>
    <s v="Funcionario"/>
    <x v="0"/>
    <x v="0"/>
    <s v="J20"/>
    <d v="2018-09-04T00:00:00"/>
    <d v="2018-09-06T00:00:00"/>
    <x v="0"/>
    <n v="3"/>
    <s v="martes"/>
    <s v="septiembre"/>
    <x v="0"/>
    <s v=""/>
    <m/>
  </r>
  <r>
    <n v="8600790"/>
    <x v="12"/>
    <x v="0"/>
    <s v="TECNICO OPERATIVO"/>
    <s v="AMBIENTAL"/>
    <s v="TECNICO AUXILIAR DE RAYOS X"/>
    <s v="sura"/>
    <n v="313212"/>
    <m/>
    <s v="Funcionario"/>
    <x v="1"/>
    <x v="0"/>
    <m/>
    <d v="2018-09-18T00:00:00"/>
    <d v="2018-09-22T00:00:00"/>
    <x v="0"/>
    <n v="5"/>
    <s v="martes"/>
    <s v="septiembre"/>
    <x v="0"/>
    <s v=""/>
    <m/>
  </r>
  <r>
    <n v="6770538"/>
    <x v="1"/>
    <x v="0"/>
    <s v="PROFESIONAL ESPECIA"/>
    <s v="AMBIENTAL"/>
    <s v="INGENIERO AGRONOMO"/>
    <s v="sura"/>
    <n v="202818"/>
    <m/>
    <s v="Funcionario"/>
    <x v="0"/>
    <x v="0"/>
    <s v="R074"/>
    <d v="2018-09-10T00:00:00"/>
    <d v="2018-09-11T00:00:00"/>
    <x v="0"/>
    <n v="2"/>
    <s v="lunes"/>
    <s v="septiembre"/>
    <x v="0"/>
    <s v="DOLOR EN EL PECHO, NO ESPECIFICADO"/>
    <m/>
  </r>
  <r>
    <n v="28469766"/>
    <x v="13"/>
    <x v="1"/>
    <s v="PROFESIONAL UNIVERSITA"/>
    <s v="AMBIENTAL"/>
    <s v="INGENIERA AMBIENTAL"/>
    <s v="sura"/>
    <n v="204412"/>
    <m/>
    <s v="Funcionario"/>
    <x v="0"/>
    <x v="0"/>
    <m/>
    <d v="2018-09-06T00:00:00"/>
    <d v="2018-09-08T00:00:00"/>
    <x v="0"/>
    <n v="3"/>
    <s v="jueves"/>
    <s v="septiembre"/>
    <x v="0"/>
    <s v=""/>
    <m/>
  </r>
  <r>
    <n v="19077488"/>
    <x v="14"/>
    <x v="0"/>
    <s v="PROFESIONAL ESPECIA"/>
    <s v="AMBIENTAL"/>
    <s v="BIOLOGO"/>
    <s v="eps sanitas"/>
    <n v="202816"/>
    <m/>
    <s v="Funcionario"/>
    <x v="0"/>
    <x v="0"/>
    <s v="J209"/>
    <d v="2018-10-07T00:00:00"/>
    <d v="2018-10-09T00:00:00"/>
    <x v="0"/>
    <n v="3"/>
    <s v="domingo"/>
    <s v="octubre"/>
    <x v="0"/>
    <s v="BRONQUITIS AGUDA, NO ESPECIFICADA"/>
    <m/>
  </r>
  <r>
    <n v="19077488"/>
    <x v="14"/>
    <x v="0"/>
    <s v="PROFESIONAL ESPECIA"/>
    <s v="AMBIENTAL"/>
    <s v="BIOLOGO"/>
    <s v="eps sanitas"/>
    <n v="202816"/>
    <m/>
    <s v="Funcionario"/>
    <x v="0"/>
    <x v="1"/>
    <s v="J209"/>
    <d v="2018-10-10T00:00:00"/>
    <d v="2018-10-12T00:00:00"/>
    <x v="0"/>
    <n v="3"/>
    <s v="miércoles"/>
    <s v="octubre"/>
    <x v="0"/>
    <s v="BRONQUITIS AGUDA, NO ESPECIFICADA"/>
    <m/>
  </r>
  <r>
    <n v="8778597"/>
    <x v="15"/>
    <x v="0"/>
    <s v="SUBDIRECTOR FINANCIERO"/>
    <s v="FINANCIERA"/>
    <s v="CONTADOR PUBLICO"/>
    <s v="sura"/>
    <n v="15020"/>
    <m/>
    <s v="Funcionario"/>
    <x v="0"/>
    <x v="1"/>
    <s v="S318"/>
    <d v="2018-09-01T00:00:00"/>
    <d v="2018-09-20T00:00:00"/>
    <x v="0"/>
    <n v="20"/>
    <s v="sábado"/>
    <s v="septiembre"/>
    <x v="0"/>
    <s v="HERIDAS DE OTRAS PARTES Y DE LAS NO ESPECIFICADAS DEL ABDOMEN"/>
    <m/>
  </r>
  <r>
    <n v="8778597"/>
    <x v="15"/>
    <x v="0"/>
    <s v="SUBDIRECTOR FINANCIERO"/>
    <s v="FINANCIERA"/>
    <s v="CONTADOR PUBLICO"/>
    <s v="sura"/>
    <n v="15020"/>
    <m/>
    <s v="Funcionario"/>
    <x v="0"/>
    <x v="1"/>
    <s v="K913"/>
    <d v="2018-09-21T00:00:00"/>
    <d v="2018-10-20T00:00:00"/>
    <x v="1"/>
    <n v="30"/>
    <s v="viernes"/>
    <s v="septiembre"/>
    <x v="0"/>
    <s v="OBSTRUCION INTESTINAL POSTOPERATORIA"/>
    <m/>
  </r>
  <r>
    <n v="8778597"/>
    <x v="15"/>
    <x v="0"/>
    <s v="SUBDIRECTOR FINANCIERO"/>
    <s v="FINANCIERA"/>
    <s v="CONTADOR PUBLICO"/>
    <s v="sura"/>
    <n v="15020"/>
    <m/>
    <s v="Funcionario"/>
    <x v="0"/>
    <x v="0"/>
    <s v="F431"/>
    <d v="2018-10-23T00:00:00"/>
    <d v="2018-10-27T00:00:00"/>
    <x v="0"/>
    <n v="5"/>
    <s v="martes"/>
    <s v="octubre"/>
    <x v="0"/>
    <s v="TRASTORNO DE ESTRÉS POSTRAUMATICO"/>
    <m/>
  </r>
  <r>
    <n v="72265042"/>
    <x v="16"/>
    <x v="0"/>
    <s v="PROFESIONAL UNIVERSITA"/>
    <s v="CONTROL INTERNO"/>
    <s v="ABOGADO"/>
    <s v="sura"/>
    <n v="204406"/>
    <m/>
    <s v="Funcionario"/>
    <x v="0"/>
    <x v="1"/>
    <s v="A46"/>
    <d v="2018-10-25T00:00:00"/>
    <d v="2018-10-31T00:00:00"/>
    <x v="0"/>
    <n v="7"/>
    <s v="jueves"/>
    <s v="octubre"/>
    <x v="0"/>
    <s v="ERISIPELA"/>
    <m/>
  </r>
  <r>
    <n v="72265042"/>
    <x v="16"/>
    <x v="0"/>
    <s v="PROFESIONAL UNIVERSITA"/>
    <s v="CONTROL INTERNO"/>
    <s v="ABOGADO"/>
    <s v="sura"/>
    <n v="204406"/>
    <m/>
    <s v="Funcionario"/>
    <x v="0"/>
    <x v="0"/>
    <s v="A46"/>
    <d v="2018-10-18T00:00:00"/>
    <d v="2018-10-24T00:00:00"/>
    <x v="0"/>
    <n v="7"/>
    <s v="jueves"/>
    <s v="octubre"/>
    <x v="0"/>
    <s v="ERISIPELA"/>
    <m/>
  </r>
  <r>
    <n v="8686630"/>
    <x v="17"/>
    <x v="0"/>
    <s v="PROFESIONAL UNIVERSITA"/>
    <s v="SECRETARIA GRAL"/>
    <s v="ECONOMISTA"/>
    <s v="coomeva"/>
    <n v="204412"/>
    <m/>
    <s v="Funcionario"/>
    <x v="0"/>
    <x v="0"/>
    <s v="A084"/>
    <d v="2018-10-24T00:00:00"/>
    <d v="2018-10-24T00:00:00"/>
    <x v="0"/>
    <n v="1"/>
    <s v="miércoles"/>
    <s v="octubre"/>
    <x v="0"/>
    <s v="INFECCION INTESTINAL VIRAL, SIN OTRA ESPECIFICACION"/>
    <m/>
  </r>
  <r>
    <n v="19077488"/>
    <x v="14"/>
    <x v="0"/>
    <s v="PROFESIONAL ESPECIA"/>
    <s v="AMBIENTAL"/>
    <s v="BIOLOGO"/>
    <s v="eps sanitas"/>
    <n v="202816"/>
    <m/>
    <s v="Funcionario"/>
    <x v="0"/>
    <x v="0"/>
    <s v="J209"/>
    <d v="2018-10-07T00:00:00"/>
    <d v="2018-10-09T00:00:00"/>
    <x v="0"/>
    <n v="3"/>
    <s v="domingo"/>
    <s v="octubre"/>
    <x v="0"/>
    <s v="BRONQUITIS AGUDA, NO ESPECIFICADA"/>
    <m/>
  </r>
  <r>
    <n v="72265042"/>
    <x v="16"/>
    <x v="0"/>
    <s v="PROFESIONAL UNIVERSITA"/>
    <s v="CONTROL INTERNO"/>
    <s v="ABOGADO"/>
    <s v="sura"/>
    <n v="204406"/>
    <m/>
    <s v="Funcionario"/>
    <x v="0"/>
    <x v="1"/>
    <s v="A46"/>
    <d v="2018-11-01T00:00:00"/>
    <d v="2018-11-07T00:00:00"/>
    <x v="0"/>
    <n v="7"/>
    <s v="jueves"/>
    <s v="noviembre"/>
    <x v="0"/>
    <s v="ERISIPELA"/>
    <m/>
  </r>
  <r>
    <n v="72265042"/>
    <x v="16"/>
    <x v="0"/>
    <s v="PROFESIONAL UNIVERSITA"/>
    <s v="CONTROL INTERNO"/>
    <s v="ABOGADO"/>
    <s v="sura"/>
    <n v="204406"/>
    <m/>
    <s v="Funcionario"/>
    <x v="0"/>
    <x v="1"/>
    <s v="A46"/>
    <d v="2018-11-08T00:00:00"/>
    <d v="2018-11-14T00:00:00"/>
    <x v="0"/>
    <n v="7"/>
    <s v="jueves"/>
    <s v="noviembre"/>
    <x v="0"/>
    <s v="ERISIPELA"/>
    <m/>
  </r>
  <r>
    <n v="32793800"/>
    <x v="18"/>
    <x v="1"/>
    <s v="TECNICO ADMINISTRATIVO"/>
    <s v="SECRETARIA GRAL"/>
    <s v="ADMINISTRADOR DE EMPRESAS/ESP GESTION EMPRESARIAL"/>
    <s v="NUEVA EPS"/>
    <n v="312417"/>
    <m/>
    <s v="Funcionario"/>
    <x v="0"/>
    <x v="0"/>
    <s v="Z359"/>
    <d v="2018-11-07T00:00:00"/>
    <d v="2018-11-09T00:00:00"/>
    <x v="0"/>
    <n v="3"/>
    <s v="miércoles"/>
    <s v="noviembre"/>
    <x v="0"/>
    <s v="SUPERVISION DE EMBARAZO DE ALTO RIESGO, SIN OTRA ESPECIFICACION"/>
    <m/>
  </r>
  <r>
    <n v="6770538"/>
    <x v="1"/>
    <x v="0"/>
    <s v="PROFESIONAL ESPECIA"/>
    <s v="AMBIENTAL"/>
    <s v="INGENIERO AGRONOMO"/>
    <s v="sura"/>
    <n v="202818"/>
    <m/>
    <s v="Funcionario"/>
    <x v="0"/>
    <x v="0"/>
    <s v="J159"/>
    <d v="2018-11-07T00:00:00"/>
    <d v="2018-11-09T00:00:00"/>
    <x v="0"/>
    <n v="3"/>
    <s v="miércoles"/>
    <s v="noviembre"/>
    <x v="0"/>
    <s v="NEUMONIA  BACTERIANA, NO ESPECIFICADA"/>
    <m/>
  </r>
  <r>
    <n v="72265042"/>
    <x v="16"/>
    <x v="0"/>
    <s v="PROFESIONAL UNIVERSITA"/>
    <s v="CONTROL INTERNO"/>
    <s v="ABOGADO"/>
    <s v="sura"/>
    <n v="204406"/>
    <m/>
    <s v="Funcionario"/>
    <x v="0"/>
    <x v="1"/>
    <s v="A46"/>
    <d v="2018-11-15T00:00:00"/>
    <d v="2018-11-16T00:00:00"/>
    <x v="0"/>
    <n v="2"/>
    <s v="jueves"/>
    <s v="noviembre"/>
    <x v="0"/>
    <s v="ERISIPELA"/>
    <m/>
  </r>
  <r>
    <n v="8778597"/>
    <x v="15"/>
    <x v="0"/>
    <s v="SUBDIRECTOR FINANCIERO"/>
    <s v="FINANCIERA"/>
    <s v="CONTADOR PUBLICO"/>
    <s v="sura"/>
    <n v="15020"/>
    <m/>
    <s v="Funcionario"/>
    <x v="0"/>
    <x v="1"/>
    <s v="F321"/>
    <d v="2018-12-10T00:00:00"/>
    <d v="2018-12-29T00:00:00"/>
    <x v="0"/>
    <n v="20"/>
    <s v="lunes"/>
    <s v="diciembre"/>
    <x v="0"/>
    <s v="EPISODIO DEPRESIVO  MODERADO"/>
    <m/>
  </r>
  <r>
    <n v="22461189"/>
    <x v="2"/>
    <x v="1"/>
    <s v="PROFESIONAL UNIVERSITA"/>
    <s v="PLANEACION"/>
    <s v="PSICOLOGA"/>
    <s v="sura"/>
    <n v="204406"/>
    <m/>
    <s v="Funcionario"/>
    <x v="0"/>
    <x v="0"/>
    <s v="D391"/>
    <d v="2018-11-21T00:00:00"/>
    <d v="2018-11-30T00:00:00"/>
    <x v="0"/>
    <n v="10"/>
    <s v="miércoles"/>
    <s v="noviembre"/>
    <x v="0"/>
    <s v="TUMOR DE COMPORTAMIENTO INCIERTO O DESCONOCIDO DEL OVARIO"/>
    <m/>
  </r>
  <r>
    <n v="32793800"/>
    <x v="18"/>
    <x v="1"/>
    <s v="TECNICO ADMINISTRATIVO"/>
    <s v="SECRETARIA GRAL"/>
    <s v="ADMINISTRADOR DE EMPRESAS/ESP GESTION EMPRESARIAL"/>
    <s v="NUEVA EPS"/>
    <n v="312417"/>
    <m/>
    <s v="Funcionario"/>
    <x v="0"/>
    <x v="0"/>
    <s v="O249"/>
    <d v="2018-11-30T00:00:00"/>
    <d v="2018-12-19T00:00:00"/>
    <x v="1"/>
    <n v="20"/>
    <s v="viernes"/>
    <s v="noviembre"/>
    <x v="0"/>
    <s v="DIABETES MELLITUS NO  ESPECIFICADA, EN EL EMBARAZO"/>
    <m/>
  </r>
  <r>
    <n v="3745050"/>
    <x v="19"/>
    <x v="0"/>
    <s v="CONDUCTOR "/>
    <s v="SECRETARIA GRAL"/>
    <s v="CONDUCTOR"/>
    <s v="eps sanitas"/>
    <n v="410318"/>
    <m/>
    <s v="Funcionario"/>
    <x v="1"/>
    <x v="0"/>
    <m/>
    <d v="2018-04-20T00:00:00"/>
    <m/>
    <x v="0"/>
    <n v="0"/>
    <s v="viernes"/>
    <s v="abril"/>
    <x v="0"/>
    <s v=""/>
    <m/>
  </r>
  <r>
    <n v="72240501"/>
    <x v="20"/>
    <x v="0"/>
    <s v="TECNICO OPERATIVO"/>
    <s v="AMBIENTAL"/>
    <s v="BIOLOGO"/>
    <s v="sura"/>
    <n v="313212"/>
    <m/>
    <s v="Funcionario"/>
    <x v="0"/>
    <x v="0"/>
    <s v="B349"/>
    <d v="2019-07-04T00:00:00"/>
    <d v="2019-07-05T00:00:00"/>
    <x v="0"/>
    <n v="2"/>
    <s v="jueves"/>
    <s v="julio"/>
    <x v="0"/>
    <s v="INFECCION VIRAL, NO ESPECIFICADA"/>
    <m/>
  </r>
  <r>
    <n v="32875555"/>
    <x v="21"/>
    <x v="1"/>
    <s v="TECNICO ADMINISTRATIVO"/>
    <s v="SECRETARIA GRAL"/>
    <s v="ECONOMISTA"/>
    <s v="sura"/>
    <n v="312411"/>
    <m/>
    <s v="Funcionario"/>
    <x v="0"/>
    <x v="0"/>
    <s v="D267"/>
    <d v="2019-03-15T00:00:00"/>
    <d v="2019-04-07T00:00:00"/>
    <x v="1"/>
    <n v="24"/>
    <s v="viernes"/>
    <s v="marzo"/>
    <x v="0"/>
    <s v="TUMOR BENIGNO DE OTRAS PARTES ESPECIFICADAS DEL UTERO"/>
    <m/>
  </r>
  <r>
    <n v="22583666"/>
    <x v="22"/>
    <x v="1"/>
    <s v="TECNICO ADMINISTRATIVO"/>
    <s v="SECRETARIA GRAL"/>
    <s v="TECNICO EN ANALISIS Y PROGRAMACION DE COMNPUTADORES"/>
    <s v="salud total"/>
    <n v="312411"/>
    <m/>
    <s v="Funcionario"/>
    <x v="0"/>
    <x v="0"/>
    <s v="M545"/>
    <d v="2019-06-13T00:00:00"/>
    <d v="2019-06-14T00:00:00"/>
    <x v="0"/>
    <n v="2"/>
    <s v="jueves"/>
    <s v="junio"/>
    <x v="0"/>
    <s v="LUMBAGO NO ESPECIFICADO"/>
    <m/>
  </r>
  <r>
    <n v="8684907"/>
    <x v="23"/>
    <x v="0"/>
    <s v="TECNICO OPERATIVO"/>
    <s v="JURIDICA"/>
    <s v="ABOGADO"/>
    <s v="sura"/>
    <n v="313212"/>
    <m/>
    <s v="Funcionario"/>
    <x v="0"/>
    <x v="0"/>
    <s v="S935"/>
    <d v="2019-06-05T00:00:00"/>
    <d v="2019-06-09T00:00:00"/>
    <x v="0"/>
    <n v="5"/>
    <s v="miércoles"/>
    <s v="junio"/>
    <x v="0"/>
    <s v="ESGUINCES Y TORCEDURAS DE DEDO(S) DEL PIE"/>
    <m/>
  </r>
  <r>
    <n v="22461189"/>
    <x v="2"/>
    <x v="1"/>
    <s v="PROFESIONAL UNIVERSITA"/>
    <s v="PLANEACION"/>
    <s v="PSICOLOGA"/>
    <s v="sura"/>
    <n v="204406"/>
    <m/>
    <s v="Funcionario"/>
    <x v="0"/>
    <x v="0"/>
    <s v="S800"/>
    <d v="2019-01-14T00:00:00"/>
    <d v="2019-01-16T00:00:00"/>
    <x v="0"/>
    <n v="3"/>
    <s v="lunes"/>
    <s v="enero"/>
    <x v="0"/>
    <s v="CONTUSION DE LA RODILLA"/>
    <m/>
  </r>
  <r>
    <n v="32790424"/>
    <x v="24"/>
    <x v="1"/>
    <s v="PROFESIONAL ESPECIA"/>
    <s v="SECRETARIA GRAL"/>
    <s v="FONOAUDIOLOGA/ABOGADA"/>
    <s v="coomeva"/>
    <n v="202815"/>
    <m/>
    <s v="Funcionario"/>
    <x v="0"/>
    <x v="0"/>
    <s v="A09"/>
    <d v="2019-03-18T00:00:00"/>
    <d v="2019-03-19T00:00:00"/>
    <x v="0"/>
    <n v="2"/>
    <s v="lunes"/>
    <s v="marzo"/>
    <x v="0"/>
    <s v="DIARREA Y GASTROENTERITIS DE PRESUNTO ORIGEN INFECCIOSO"/>
    <m/>
  </r>
  <r>
    <n v="32729656"/>
    <x v="25"/>
    <x v="1"/>
    <s v="TECNICO ADMINIST."/>
    <s v="SECRETARIA GRAL"/>
    <s v="ADMINISTRADORA EN SEGURIDAD Y SLAUD EN EL TRABAJO 8 SEMESTRE"/>
    <s v="sura"/>
    <n v="313217"/>
    <m/>
    <s v="Funcionario"/>
    <x v="0"/>
    <x v="0"/>
    <s v="M770"/>
    <d v="2019-03-07T00:00:00"/>
    <d v="2019-03-08T00:00:00"/>
    <x v="0"/>
    <n v="2"/>
    <s v="jueves"/>
    <s v="marzo"/>
    <x v="0"/>
    <s v="EPICONDILITIS MEDIA"/>
    <m/>
  </r>
  <r>
    <n v="72285617"/>
    <x v="26"/>
    <x v="0"/>
    <s v="TECNICO OPERATIVO"/>
    <s v="AMBIENTAL"/>
    <s v="ADMINISTRADOR AMBIENTAL"/>
    <s v="sura"/>
    <n v="313212"/>
    <m/>
    <s v="Funcionario"/>
    <x v="0"/>
    <x v="0"/>
    <s v="A09"/>
    <d v="2019-02-26T00:00:00"/>
    <d v="2019-02-26T00:00:00"/>
    <x v="0"/>
    <n v="1"/>
    <s v="martes"/>
    <s v="febrero"/>
    <x v="0"/>
    <s v="DIARREA Y GASTROENTERITIS DE PRESUNTO ORIGEN INFECCIOSO"/>
    <m/>
  </r>
  <r>
    <n v="1045693318"/>
    <x v="27"/>
    <x v="1"/>
    <s v="PROFESIONAL UNIVERSITARIO"/>
    <s v="CONTROL INTERNO"/>
    <s v="INGENIERA INDUSTRIAL/ESP GESTION AMBIENTAL"/>
    <s v="salud total"/>
    <n v="204406"/>
    <m/>
    <s v="Funcionario"/>
    <x v="0"/>
    <x v="0"/>
    <s v="J02"/>
    <d v="2019-02-26T00:00:00"/>
    <d v="2019-02-27T00:00:00"/>
    <x v="0"/>
    <n v="2"/>
    <s v="martes"/>
    <s v="febrero"/>
    <x v="0"/>
    <s v=""/>
    <m/>
  </r>
  <r>
    <n v="32793800"/>
    <x v="18"/>
    <x v="1"/>
    <s v="TECNICO ADMINISTRATIVO"/>
    <s v="SECRETARIA GRAL"/>
    <s v="ADMINISTRADOR DE EMPRESAS/ESP GESTION EMPRESARIAL"/>
    <s v="NUEVA EPS"/>
    <n v="312417"/>
    <m/>
    <s v="Funcionario"/>
    <x v="0"/>
    <x v="0"/>
    <s v="Z359"/>
    <d v="2019-02-11T00:00:00"/>
    <d v="2019-02-14T00:00:00"/>
    <x v="0"/>
    <n v="4"/>
    <s v="lunes"/>
    <s v="febrero"/>
    <x v="0"/>
    <s v="SUPERVISION DE EMBARAZO DE ALTO RIESGO, SIN OTRA ESPECIFICACION"/>
    <m/>
  </r>
  <r>
    <n v="19077488"/>
    <x v="14"/>
    <x v="0"/>
    <s v="PROFESIONAL ESPECIA"/>
    <s v="AMBIENTAL"/>
    <s v="BIOLOGO"/>
    <s v="eps sanitas"/>
    <n v="202816"/>
    <m/>
    <s v="Funcionario"/>
    <x v="0"/>
    <x v="0"/>
    <s v="N390"/>
    <d v="2019-06-26T00:00:00"/>
    <d v="2019-06-28T00:00:00"/>
    <x v="0"/>
    <n v="3"/>
    <s v="miércoles"/>
    <s v="junio"/>
    <x v="0"/>
    <s v="INFECCION DE VIAS URINARIAS, SITIO NO ESPECIFICADO"/>
    <m/>
  </r>
  <r>
    <n v="6770538"/>
    <x v="1"/>
    <x v="0"/>
    <s v="PROFESIONAL ESPECIA"/>
    <s v="AMBIENTAL"/>
    <s v="INGENIERO AGRONOMO"/>
    <s v="sura"/>
    <n v="202818"/>
    <m/>
    <s v="Funcionario"/>
    <x v="0"/>
    <x v="0"/>
    <s v="S019"/>
    <d v="2019-05-06T00:00:00"/>
    <d v="2019-05-09T00:00:00"/>
    <x v="0"/>
    <n v="4"/>
    <s v="lunes"/>
    <s v="mayo"/>
    <x v="0"/>
    <s v="HERIDA DE LA CABEZA, PARTE NO ESPECIFICADA"/>
    <m/>
  </r>
  <r>
    <n v="57290736"/>
    <x v="28"/>
    <x v="1"/>
    <s v="PROFESIONAL ESPECIA"/>
    <s v="AMBIENTAL"/>
    <s v="ING. AMBIENTAL"/>
    <s v="sura"/>
    <n v="204414"/>
    <m/>
    <s v="Funcionario"/>
    <x v="0"/>
    <x v="0"/>
    <s v="R102"/>
    <d v="2019-07-31T00:00:00"/>
    <d v="2019-08-03T00:00:00"/>
    <x v="1"/>
    <n v="4"/>
    <s v="miércoles"/>
    <s v="julio"/>
    <x v="0"/>
    <s v="DOLOR PELVICO Y PERINEAL"/>
    <m/>
  </r>
  <r>
    <n v="8676067"/>
    <x v="29"/>
    <x v="0"/>
    <s v="CONDUCTOR"/>
    <s v="PLANEACION"/>
    <s v="CONDUCTOR"/>
    <s v="coomeva"/>
    <n v="410313"/>
    <m/>
    <s v="Funcionario"/>
    <x v="1"/>
    <x v="0"/>
    <m/>
    <d v="2019-01-16T00:00:00"/>
    <d v="2019-01-16T00:00:00"/>
    <x v="0"/>
    <n v="1"/>
    <s v="miércoles"/>
    <s v="enero"/>
    <x v="0"/>
    <s v=""/>
    <m/>
  </r>
  <r>
    <n v="32729656"/>
    <x v="25"/>
    <x v="1"/>
    <s v="TECNICO ADMINIST."/>
    <s v="SECRETARIA GRAL"/>
    <s v="ADMINISTRADORA EN SEGURIDAD Y SLAUD EN EL TRABAJO 8 SEMESTRE"/>
    <s v="sura"/>
    <n v="313217"/>
    <m/>
    <s v="Funcionario"/>
    <x v="0"/>
    <x v="0"/>
    <s v="M770"/>
    <d v="2019-03-07T00:00:00"/>
    <d v="2019-03-08T00:00:00"/>
    <x v="0"/>
    <n v="2"/>
    <s v="jueves"/>
    <s v="marzo"/>
    <x v="0"/>
    <s v="EPICONDILITIS MEDIA"/>
    <m/>
  </r>
  <r>
    <n v="8675403"/>
    <x v="30"/>
    <x v="0"/>
    <s v="TECNICO OPERATIVO"/>
    <s v="AMBIENTAL"/>
    <s v="LICENCIADO EN BIOLOGIA Y QUIMICA"/>
    <s v="sura"/>
    <n v="313215"/>
    <m/>
    <s v="Funcionario"/>
    <x v="0"/>
    <x v="0"/>
    <s v="K083"/>
    <d v="2019-10-16T00:00:00"/>
    <d v="2019-10-17T00:00:00"/>
    <x v="0"/>
    <n v="2"/>
    <s v="miércoles"/>
    <s v="octubre"/>
    <x v="0"/>
    <s v="RAIZ DENTAL RETENIDA"/>
    <m/>
  </r>
  <r>
    <n v="72124949"/>
    <x v="31"/>
    <x v="0"/>
    <s v="AUXILIAR ADMINISTRATIVO"/>
    <s v="SECRETARIA GRAL"/>
    <s v="BACHILLER ACADEMICO"/>
    <s v="sura"/>
    <n v="404412"/>
    <m/>
    <s v="Funcionario"/>
    <x v="0"/>
    <x v="0"/>
    <s v="L038"/>
    <d v="2019-09-12T00:00:00"/>
    <d v="2019-09-13T00:00:00"/>
    <x v="0"/>
    <n v="2"/>
    <s v="jueves"/>
    <s v="septiembre"/>
    <x v="0"/>
    <s v="CELULITIS DE OTROS SITIOS"/>
    <m/>
  </r>
  <r>
    <n v="72124949"/>
    <x v="31"/>
    <x v="0"/>
    <s v="AUXILIAR ADMINISTRATIVO"/>
    <s v="SECRETARIA GRAL"/>
    <s v="BACHILLER ACADEMICO"/>
    <s v="sura"/>
    <n v="404412"/>
    <m/>
    <s v="Funcionario"/>
    <x v="0"/>
    <x v="1"/>
    <s v="L038"/>
    <d v="2019-09-16T00:00:00"/>
    <d v="2019-09-18T00:00:00"/>
    <x v="0"/>
    <n v="3"/>
    <s v="lunes"/>
    <s v="septiembre"/>
    <x v="0"/>
    <s v="CELULITIS DE OTROS SITIOS"/>
    <m/>
  </r>
  <r>
    <n v="6770538"/>
    <x v="1"/>
    <x v="0"/>
    <s v="PROFESIONAL ESPECIA"/>
    <s v="AMBIENTAL"/>
    <s v="INGENIERO AGRONOMO"/>
    <s v="sura"/>
    <n v="202818"/>
    <m/>
    <s v="Funcionario"/>
    <x v="0"/>
    <x v="0"/>
    <s v="J441"/>
    <d v="2019-11-14T00:00:00"/>
    <d v="2019-11-15T00:00:00"/>
    <x v="0"/>
    <n v="2"/>
    <s v="jueves"/>
    <s v="noviembre"/>
    <x v="0"/>
    <s v="ENFERMEDAD PULMONAR OBSTRUCTIVA CRONICA CON EXACERBACION AGUDA, NO ESPECIFICADA"/>
    <m/>
  </r>
  <r>
    <n v="32784602"/>
    <x v="3"/>
    <x v="1"/>
    <s v="SECRETARIO"/>
    <s v="PLANEACION"/>
    <s v="ADMINISTRADORA EN SEGURIDAD Y SLAUD EN EL TRABAJO 8 SEMESTRE"/>
    <s v="sura"/>
    <n v="417822"/>
    <m/>
    <s v="Funcionario"/>
    <x v="0"/>
    <x v="0"/>
    <s v="J029"/>
    <d v="2019-11-19T00:00:00"/>
    <d v="2019-11-19T00:00:00"/>
    <x v="0"/>
    <n v="1"/>
    <s v="martes"/>
    <s v="noviembre"/>
    <x v="0"/>
    <s v="FARINGITIS AGUDA, NO ESPECIFICADA"/>
    <m/>
  </r>
  <r>
    <n v="10932619"/>
    <x v="6"/>
    <x v="0"/>
    <s v="TECNICO OPERATIVO"/>
    <s v="AMBIENTAL"/>
    <s v="ING DE SISTEMAS"/>
    <s v="sura"/>
    <n v="313212"/>
    <m/>
    <s v="Funcionario"/>
    <x v="0"/>
    <x v="0"/>
    <s v="B349"/>
    <d v="2019-11-19T00:00:00"/>
    <d v="2019-11-20T00:00:00"/>
    <x v="0"/>
    <n v="2"/>
    <s v="martes"/>
    <s v="noviembre"/>
    <x v="0"/>
    <s v="INFECCION VIRAL, NO ESPECIFICADA"/>
    <m/>
  </r>
  <r>
    <n v="6770538"/>
    <x v="1"/>
    <x v="0"/>
    <s v="PROFESIONAL ESPECIA"/>
    <s v="AMBIENTAL"/>
    <s v="INGENIERO AGRONOMO"/>
    <s v="sura"/>
    <n v="202818"/>
    <m/>
    <s v="Funcionario"/>
    <x v="0"/>
    <x v="0"/>
    <s v="J40"/>
    <d v="2020-01-22T00:00:00"/>
    <d v="2020-01-24T00:00:00"/>
    <x v="0"/>
    <n v="3"/>
    <s v="miércoles"/>
    <s v="enero"/>
    <x v="0"/>
    <s v="BRONQUITIS, NO ESPECIFICADA COMO AGUDA O CRONICA"/>
    <m/>
  </r>
  <r>
    <n v="22583666"/>
    <x v="22"/>
    <x v="1"/>
    <s v="TECNICO ADMINISTRATIVO"/>
    <s v="SECRETARIA GRAL"/>
    <s v="TECNICO EN ANALISIS Y PROGRAMACION DE COMNPUTADORES"/>
    <s v="salud total"/>
    <n v="312411"/>
    <m/>
    <s v="Funcionario"/>
    <x v="0"/>
    <x v="0"/>
    <s v="J20"/>
    <d v="2020-01-27T00:00:00"/>
    <d v="2020-01-28T00:00:00"/>
    <x v="0"/>
    <n v="2"/>
    <s v="lunes"/>
    <s v="enero"/>
    <x v="0"/>
    <s v=""/>
    <m/>
  </r>
  <r>
    <n v="32729656"/>
    <x v="25"/>
    <x v="1"/>
    <s v="TECNICO ADMINIST."/>
    <s v="SECRETARIA GRAL"/>
    <s v="ADMINISTRADORA EN SEGURIDAD Y SLAUD EN EL TRABAJO 8 SEMESTRE"/>
    <s v="sura"/>
    <n v="313217"/>
    <m/>
    <s v="Funcionario"/>
    <x v="0"/>
    <x v="0"/>
    <s v="D237"/>
    <d v="2020-02-12T00:00:00"/>
    <d v="2020-02-15T00:00:00"/>
    <x v="0"/>
    <n v="4"/>
    <s v="miércoles"/>
    <s v="febrero"/>
    <x v="0"/>
    <s v="TUMOR BENIGNO DE LA PIEL DEL MIEMBRO INFERIOR, INCLUIDA LA CADERA"/>
    <m/>
  </r>
  <r>
    <n v="32729656"/>
    <x v="25"/>
    <x v="1"/>
    <s v="TECNICO ADMINIST."/>
    <s v="SECRETARIA GRAL"/>
    <s v="ADMINISTRADORA EN SEGURIDAD Y SLAUD EN EL TRABAJO 8 SEMESTRE"/>
    <s v="sura"/>
    <n v="313217"/>
    <m/>
    <s v="Funcionario"/>
    <x v="0"/>
    <x v="1"/>
    <s v="D237"/>
    <d v="2020-02-16T00:00:00"/>
    <d v="2020-02-19T00:00:00"/>
    <x v="0"/>
    <n v="4"/>
    <s v="domingo"/>
    <s v="febrero"/>
    <x v="0"/>
    <s v="TUMOR BENIGNO DE LA PIEL DEL MIEMBRO INFERIOR, INCLUIDA LA CADERA"/>
    <m/>
  </r>
  <r>
    <n v="32793800"/>
    <x v="18"/>
    <x v="1"/>
    <s v="TECNICO ADMINISTRATIVO"/>
    <s v="SECRETARIA GRAL"/>
    <s v="ADMINISTRADOR DE EMPRESAS/ESP GESTION EMPRESARIAL"/>
    <s v="NUEVA EPS"/>
    <n v="312417"/>
    <m/>
    <s v="Funcionario"/>
    <x v="0"/>
    <x v="0"/>
    <s v="R490"/>
    <d v="2020-02-26T00:00:00"/>
    <d v="2020-02-27T00:00:00"/>
    <x v="0"/>
    <n v="2"/>
    <s v="miércoles"/>
    <s v="febrero"/>
    <x v="0"/>
    <s v="DISFONIA"/>
    <m/>
  </r>
  <r>
    <n v="50936671"/>
    <x v="8"/>
    <x v="1"/>
    <s v="PROFESIONAL ESPECIA"/>
    <s v="AMBIENTAL"/>
    <s v="INGENIERA CIVIL"/>
    <s v="sura"/>
    <n v="202818"/>
    <m/>
    <s v="Funcionario"/>
    <x v="0"/>
    <x v="0"/>
    <s v="R51"/>
    <d v="2020-02-27T00:00:00"/>
    <d v="2020-02-28T00:00:00"/>
    <x v="0"/>
    <n v="2"/>
    <s v="jueves"/>
    <s v="febrero"/>
    <x v="0"/>
    <s v="CEFALEA"/>
    <s v="Sin Refrendar ante EPS. Presenta documento de AMI"/>
  </r>
  <r>
    <n v="6770538"/>
    <x v="1"/>
    <x v="0"/>
    <s v="PROFESIONAL ESPECIA"/>
    <s v="AMBIENTAL"/>
    <s v="INGENIERO AGRONOMO"/>
    <s v="sura"/>
    <n v="202818"/>
    <m/>
    <s v="Funcionario"/>
    <x v="0"/>
    <x v="0"/>
    <m/>
    <d v="2020-03-04T00:00:00"/>
    <d v="2020-03-06T00:00:00"/>
    <x v="0"/>
    <n v="3"/>
    <s v="miércoles"/>
    <s v="marzo"/>
    <x v="0"/>
    <s v=""/>
    <s v="Sin Refrendar ante EPS. Presenta reporte de pago de incapacidad de la EPS"/>
  </r>
  <r>
    <n v="32770239"/>
    <x v="32"/>
    <x v="1"/>
    <s v="PROFESIONAL ESPECIA"/>
    <s v="AMBIENTAL"/>
    <s v="INGENIERA QUIMICA"/>
    <s v="NUEVA EPS"/>
    <n v="202818"/>
    <m/>
    <s v="Funcionario"/>
    <x v="0"/>
    <x v="0"/>
    <m/>
    <d v="2020-05-18T00:00:00"/>
    <d v="2020-05-20T00:00:00"/>
    <x v="0"/>
    <n v="3"/>
    <s v="lunes"/>
    <s v="mayo"/>
    <x v="0"/>
    <s v=""/>
    <s v="Sin Refrendar ante EPS. Presenta documento Medico Particular"/>
  </r>
  <r>
    <n v="1140861254"/>
    <x v="33"/>
    <x v="1"/>
    <s v="VETERINARIA"/>
    <s v="AMBIENTAL"/>
    <s v="VETERINARIA"/>
    <s v="sura"/>
    <s v=""/>
    <m/>
    <s v="CONTRATISTA"/>
    <x v="1"/>
    <x v="0"/>
    <m/>
    <d v="2021-09-18T00:00:00"/>
    <d v="2021-09-18T00:00:00"/>
    <x v="0"/>
    <n v="0"/>
    <s v="sábado"/>
    <s v="septiembre"/>
    <x v="0"/>
    <m/>
    <s v="ACCINDENTE SIN INCAPACIDAD. EL TRABAJADOR ASISTIO A A EPS AL TERMINAR LA JORNADA LABORAL"/>
  </r>
  <r>
    <n v="32856570"/>
    <x v="34"/>
    <x v="1"/>
    <s v="AUX DE SERVICIO GENERALES"/>
    <s v="SECRETARIA GRAL"/>
    <s v="BACHILLER ACADEMICO"/>
    <s v="salud total"/>
    <s v=""/>
    <m/>
    <s v="TEMPORAL"/>
    <x v="1"/>
    <x v="0"/>
    <s v="S901"/>
    <d v="2021-06-10T00:00:00"/>
    <d v="2021-06-16T00:00:00"/>
    <x v="0"/>
    <n v="7"/>
    <s v="jueves"/>
    <s v="junio"/>
    <x v="0"/>
    <s v="CONTUSION DE DEDO(S) DEL PIE, SIN DAÑO DE LA(S) UÑA(S)"/>
    <m/>
  </r>
  <r>
    <n v="72288337"/>
    <x v="35"/>
    <x v="0"/>
    <s v=""/>
    <s v=""/>
    <s v=""/>
    <s v="SANITAS"/>
    <s v=""/>
    <m/>
    <s v="Funcionario"/>
    <x v="2"/>
    <x v="0"/>
    <s v="O809"/>
    <d v="2021-04-21T00:00:00"/>
    <d v="2021-04-30T00:00:00"/>
    <x v="0"/>
    <n v="10"/>
    <s v="miércoles"/>
    <s v="abril"/>
    <x v="0"/>
    <s v="PARTO UNICO ESPONTANEO, SIN OTRA ESPECIFICACION"/>
    <m/>
  </r>
  <r>
    <n v="72298184"/>
    <x v="36"/>
    <x v="0"/>
    <s v=""/>
    <s v=""/>
    <s v=""/>
    <s v="sura"/>
    <s v=""/>
    <m/>
    <s v="Funcionario"/>
    <x v="2"/>
    <x v="0"/>
    <s v="O800"/>
    <d v="2021-08-09T00:00:00"/>
    <d v="2021-08-18T00:00:00"/>
    <x v="0"/>
    <n v="10"/>
    <s v="lunes"/>
    <s v="agosto"/>
    <x v="0"/>
    <s v="PARTO UNICO ESPONTANEO, PRESENTACION CEFALICA DE VERTICE"/>
    <m/>
  </r>
  <r>
    <n v="8637580"/>
    <x v="37"/>
    <x v="0"/>
    <s v="PROFESIONAL ESPECIA"/>
    <s v="AMBIENTAL"/>
    <s v="ARQUITECTO"/>
    <s v="sura"/>
    <n v="202819"/>
    <m/>
    <s v="Funcionario"/>
    <x v="0"/>
    <x v="0"/>
    <s v="U071"/>
    <d v="2021-01-19T00:00:00"/>
    <d v="2021-01-22T00:00:00"/>
    <x v="0"/>
    <n v="4"/>
    <s v="martes"/>
    <s v="enero"/>
    <x v="0"/>
    <s v=""/>
    <m/>
  </r>
  <r>
    <n v="72298184"/>
    <x v="36"/>
    <x v="0"/>
    <s v=""/>
    <s v=""/>
    <s v=""/>
    <s v="sura"/>
    <s v=""/>
    <m/>
    <s v="Funcionario"/>
    <x v="0"/>
    <x v="0"/>
    <s v="U072"/>
    <d v="2021-02-12T00:00:00"/>
    <d v="2021-02-14T00:00:00"/>
    <x v="0"/>
    <n v="3"/>
    <s v="viernes"/>
    <s v="febrero"/>
    <x v="0"/>
    <s v=""/>
    <m/>
  </r>
  <r>
    <n v="44152717"/>
    <x v="38"/>
    <x v="1"/>
    <s v=""/>
    <s v=""/>
    <s v=""/>
    <s v="SANITAS"/>
    <s v=""/>
    <m/>
    <s v="Funcionario"/>
    <x v="0"/>
    <x v="0"/>
    <s v="Q83.1"/>
    <d v="2021-08-03T00:00:00"/>
    <d v="2021-08-14T00:00:00"/>
    <x v="0"/>
    <n v="12"/>
    <s v="martes"/>
    <s v="agosto"/>
    <x v="0"/>
    <s v=""/>
    <m/>
  </r>
  <r>
    <n v="32770239"/>
    <x v="32"/>
    <x v="1"/>
    <s v="PROFESIONAL ESPECIA"/>
    <s v="AMBIENTAL"/>
    <s v="INGENIERA QUIMICA"/>
    <s v="NUEVA EPS"/>
    <n v="202818"/>
    <m/>
    <s v="Funcionario"/>
    <x v="0"/>
    <x v="0"/>
    <s v="u071"/>
    <d v="2021-07-08T00:00:00"/>
    <d v="2021-07-17T00:00:00"/>
    <x v="0"/>
    <n v="10"/>
    <s v="jueves"/>
    <s v="julio"/>
    <x v="0"/>
    <m/>
    <m/>
  </r>
  <r>
    <m/>
    <x v="39"/>
    <x v="0"/>
    <s v=""/>
    <s v=""/>
    <s v=""/>
    <s v=""/>
    <s v=""/>
    <m/>
    <s v="CONTRATISTA"/>
    <x v="1"/>
    <x v="0"/>
    <m/>
    <d v="2021-11-05T00:00:00"/>
    <d v="2021-11-14T00:00:00"/>
    <x v="0"/>
    <n v="10"/>
    <s v="viernes"/>
    <s v="noviembre"/>
    <x v="0"/>
    <s v=""/>
    <m/>
  </r>
  <r>
    <m/>
    <x v="40"/>
    <x v="0"/>
    <s v=""/>
    <s v=""/>
    <s v=""/>
    <s v=""/>
    <s v=""/>
    <m/>
    <s v="CONTRATISTA"/>
    <x v="1"/>
    <x v="0"/>
    <m/>
    <d v="2021-11-25T00:00:00"/>
    <d v="2021-11-27T00:00:00"/>
    <x v="0"/>
    <n v="3"/>
    <s v="jueves"/>
    <s v="noviembre"/>
    <x v="0"/>
    <s v=""/>
    <m/>
  </r>
  <r>
    <m/>
    <x v="41"/>
    <x v="0"/>
    <s v=""/>
    <s v=""/>
    <s v=""/>
    <s v=""/>
    <s v=""/>
    <m/>
    <s v="CONTRATISTA"/>
    <x v="1"/>
    <x v="0"/>
    <m/>
    <d v="2021-11-29T00:00:00"/>
    <d v="2021-11-29T00:00:00"/>
    <x v="0"/>
    <n v="1"/>
    <s v="lunes"/>
    <s v="noviembre"/>
    <x v="0"/>
    <s v=""/>
    <m/>
  </r>
  <r>
    <n v="44152717"/>
    <x v="38"/>
    <x v="1"/>
    <s v=""/>
    <s v=""/>
    <s v=""/>
    <s v=""/>
    <s v=""/>
    <m/>
    <s v="Funcionario"/>
    <x v="0"/>
    <x v="0"/>
    <s v="y652"/>
    <d v="2021-08-18T00:00:00"/>
    <d v="2021-08-23T00:00:00"/>
    <x v="0"/>
    <n v="6"/>
    <s v="miércoles"/>
    <s v="agosto"/>
    <x v="0"/>
    <s v="FALLA EN LA SUTURA O LIGADURA DURANTE OPERACIÓN QUIRURGICA"/>
    <m/>
  </r>
  <r>
    <n v="32748495"/>
    <x v="42"/>
    <x v="1"/>
    <s v=""/>
    <s v=""/>
    <s v=""/>
    <s v=""/>
    <s v=""/>
    <m/>
    <s v="Funcionario"/>
    <x v="0"/>
    <x v="0"/>
    <s v="C509"/>
    <d v="2021-01-18T00:00:00"/>
    <d v="2021-02-06T00:00:00"/>
    <x v="0"/>
    <n v="20"/>
    <s v="lunes"/>
    <s v="enero"/>
    <x v="0"/>
    <s v="TUMOR MALIGNO DE LA MAMA, PARTE NO ESPECIFICADA"/>
    <m/>
  </r>
  <r>
    <n v="94512543"/>
    <x v="43"/>
    <x v="0"/>
    <s v=""/>
    <s v=""/>
    <s v=""/>
    <s v="Nueva"/>
    <s v=""/>
    <m/>
    <s v="CONTRATISTA"/>
    <x v="1"/>
    <x v="0"/>
    <s v="S430"/>
    <d v="2022-07-07T00:00:00"/>
    <d v="2022-07-28T00:00:00"/>
    <x v="0"/>
    <n v="22"/>
    <s v="jueves"/>
    <s v="julio"/>
    <x v="1"/>
    <s v="LUXACION DE LA ARTICULACION DEL HOMBRO"/>
    <m/>
  </r>
  <r>
    <n v="73476307"/>
    <x v="44"/>
    <x v="0"/>
    <s v="Auxiliar"/>
    <s v="PLANEACION"/>
    <s v="Bachilller"/>
    <s v="Mutual Ser"/>
    <s v=""/>
    <m/>
    <s v="CONTRATISTA"/>
    <x v="1"/>
    <x v="0"/>
    <m/>
    <m/>
    <m/>
    <x v="0"/>
    <n v="0"/>
    <s v="lunes"/>
    <s v=""/>
    <x v="2"/>
    <s v=""/>
    <m/>
  </r>
  <r>
    <n v="94512543"/>
    <x v="43"/>
    <x v="0"/>
    <m/>
    <m/>
    <m/>
    <m/>
    <s v=""/>
    <m/>
    <s v="CONTRATISTA"/>
    <x v="1"/>
    <x v="1"/>
    <s v="S430"/>
    <d v="2022-07-30T00:00:00"/>
    <d v="2022-08-08T00:00:00"/>
    <x v="1"/>
    <n v="10"/>
    <s v="sábado"/>
    <s v="julio"/>
    <x v="1"/>
    <s v="LUXACION DE LA ARTICULACION DEL HOMBRO"/>
    <m/>
  </r>
  <r>
    <n v="8675403"/>
    <x v="30"/>
    <x v="0"/>
    <s v="TECNICO OPERATIVO"/>
    <s v="AMBIENTAL"/>
    <s v="LICENCIADO EN BIOLOGIA Y QUIMICA"/>
    <s v="sura"/>
    <n v="313215"/>
    <m/>
    <s v="Funcionario"/>
    <x v="0"/>
    <x v="0"/>
    <s v="M624"/>
    <d v="2022-03-08T00:00:00"/>
    <d v="2022-03-09T00:00:00"/>
    <x v="0"/>
    <n v="2"/>
    <s v="martes"/>
    <s v="marzo"/>
    <x v="1"/>
    <s v="CONTRACTURA MUSCULAR"/>
    <m/>
  </r>
  <r>
    <n v="32748495"/>
    <x v="42"/>
    <x v="1"/>
    <s v=""/>
    <s v=""/>
    <s v=""/>
    <s v=""/>
    <s v=""/>
    <m/>
    <s v="Funcionario"/>
    <x v="0"/>
    <x v="0"/>
    <s v="C509"/>
    <d v="2022-01-18T00:00:00"/>
    <d v="2022-02-06T00:00:00"/>
    <x v="1"/>
    <n v="20"/>
    <s v="martes"/>
    <s v="enero"/>
    <x v="1"/>
    <s v="TUMOR MALIGNO DE LA MAMA, PARTE NO ESPECIFICADA"/>
    <m/>
  </r>
  <r>
    <n v="32669794"/>
    <x v="45"/>
    <x v="1"/>
    <s v="SECRETARIO"/>
    <s v="JURIDICA"/>
    <s v="AUXILIAR DE CONTABILIDAD Y SECRETARIADO"/>
    <s v="sura"/>
    <n v="417814"/>
    <m/>
    <s v="Funcionario"/>
    <x v="0"/>
    <x v="0"/>
    <s v="H813"/>
    <d v="2022-02-10T00:00:00"/>
    <d v="2022-02-11T00:00:00"/>
    <x v="0"/>
    <n v="2"/>
    <s v="jueves"/>
    <s v="febrero"/>
    <x v="1"/>
    <s v="OTROS VERTIGOS PERIFERICOS"/>
    <m/>
  </r>
  <r>
    <n v="1140864876"/>
    <x v="46"/>
    <x v="0"/>
    <m/>
    <m/>
    <s v=""/>
    <s v="sura"/>
    <s v=""/>
    <m/>
    <s v="CONTRATISTA"/>
    <x v="0"/>
    <x v="0"/>
    <s v="J00X"/>
    <d v="2023-02-09T00:00:00"/>
    <d v="2023-02-09T00:00:00"/>
    <x v="0"/>
    <n v="1"/>
    <s v="jueves"/>
    <s v="febrero"/>
    <x v="3"/>
    <s v="RINOFARINGITIS AGUDA (RESFRIADO COMUN)"/>
    <m/>
  </r>
  <r>
    <n v="72174046"/>
    <x v="47"/>
    <x v="0"/>
    <m/>
    <m/>
    <s v="INGENIERO QUIMICO"/>
    <s v="sura"/>
    <n v="204406"/>
    <m/>
    <s v="Funcionario"/>
    <x v="0"/>
    <x v="0"/>
    <s v="I10"/>
    <d v="2023-04-11T00:00:00"/>
    <d v="2023-04-11T00:00:00"/>
    <x v="0"/>
    <n v="1"/>
    <s v="martes"/>
    <s v="abril"/>
    <x v="3"/>
    <s v="HIPERTENSION ESENCIAL (PRIMARIA)"/>
    <m/>
  </r>
  <r>
    <n v="1140864876"/>
    <x v="46"/>
    <x v="0"/>
    <s v=""/>
    <s v=""/>
    <s v=""/>
    <s v=""/>
    <s v=""/>
    <m/>
    <s v="CONTRATISTA"/>
    <x v="0"/>
    <x v="0"/>
    <s v="N23"/>
    <d v="2023-04-25T00:00:00"/>
    <d v="2023-04-26T00:00:00"/>
    <x v="0"/>
    <n v="2"/>
    <s v="martes"/>
    <s v="abril"/>
    <x v="3"/>
    <s v="COLICO RENAL, NO ESPECIFICADO"/>
    <m/>
  </r>
  <r>
    <n v="73577377"/>
    <x v="48"/>
    <x v="0"/>
    <s v="PROFESIONAL ESPECIALIZADO"/>
    <s v="PLANEACION"/>
    <s v="ING. SISTEMAS"/>
    <s v="SALUD VIDA"/>
    <n v="202818"/>
    <m/>
    <s v="Funcionario"/>
    <x v="0"/>
    <x v="0"/>
    <s v="A084"/>
    <d v="2023-05-02T00:00:00"/>
    <d v="2023-05-03T00:00:00"/>
    <x v="0"/>
    <n v="2"/>
    <s v="martes"/>
    <s v="mayo"/>
    <x v="3"/>
    <s v="INFECCION INTESTINAL VIRAL, SIN OTRA ESPECIFICACION"/>
    <m/>
  </r>
  <r>
    <n v="1140864876"/>
    <x v="46"/>
    <x v="0"/>
    <s v=""/>
    <s v=""/>
    <s v=""/>
    <s v="sura"/>
    <s v=""/>
    <m/>
    <s v="Funcionario"/>
    <x v="0"/>
    <x v="0"/>
    <s v="N23"/>
    <d v="2023-05-23T00:00:00"/>
    <d v="2023-06-06T00:00:00"/>
    <x v="1"/>
    <n v="15"/>
    <s v="martes"/>
    <s v="mayo"/>
    <x v="3"/>
    <s v="COLICO RENAL, NO ESPECIFICADO"/>
    <m/>
  </r>
  <r>
    <n v="22570279"/>
    <x v="49"/>
    <x v="1"/>
    <s v=" "/>
    <s v="AMBIENTAL"/>
    <s v="ABOGADA"/>
    <s v="coomeva"/>
    <n v="202818"/>
    <m/>
    <s v="Funcionario"/>
    <x v="0"/>
    <x v="0"/>
    <m/>
    <d v="2023-05-30T00:00:00"/>
    <d v="2023-06-01T00:00:00"/>
    <x v="1"/>
    <n v="3"/>
    <s v="martes"/>
    <s v="mayo"/>
    <x v="3"/>
    <s v=""/>
    <m/>
  </r>
  <r>
    <n v="1075290835"/>
    <x v="50"/>
    <x v="1"/>
    <s v=""/>
    <s v=""/>
    <s v=""/>
    <s v=""/>
    <s v=""/>
    <m/>
    <s v="CONTRATISTA"/>
    <x v="0"/>
    <x v="0"/>
    <s v="B019"/>
    <d v="2023-06-20T00:00:00"/>
    <d v="2023-06-22T00:00:00"/>
    <x v="0"/>
    <n v="3"/>
    <s v="martes"/>
    <s v="junio"/>
    <x v="3"/>
    <s v="VARICELA SIN COMPLICACIONES"/>
    <m/>
  </r>
  <r>
    <n v="1075290835"/>
    <x v="50"/>
    <x v="1"/>
    <s v=""/>
    <s v=""/>
    <s v=""/>
    <m/>
    <s v=""/>
    <m/>
    <s v="CONTRATISTA"/>
    <x v="0"/>
    <x v="0"/>
    <s v="R51"/>
    <d v="2023-06-23T00:00:00"/>
    <d v="2023-06-24T00:00:00"/>
    <x v="0"/>
    <n v="2"/>
    <s v="viernes"/>
    <s v="junio"/>
    <x v="3"/>
    <s v="CEFALEA"/>
    <m/>
  </r>
  <r>
    <n v="72240551"/>
    <x v="51"/>
    <x v="0"/>
    <s v=""/>
    <s v=""/>
    <s v=""/>
    <s v="sura"/>
    <s v=""/>
    <m/>
    <s v="CONTRATISTA"/>
    <x v="0"/>
    <x v="0"/>
    <s v="j00X"/>
    <d v="2023-07-11T00:00:00"/>
    <d v="2023-07-12T00:00:00"/>
    <x v="0"/>
    <n v="2"/>
    <s v="martes"/>
    <s v="julio"/>
    <x v="3"/>
    <s v="RINOFARINGITIS AGUDA (RESFRIADO COMUN)"/>
    <m/>
  </r>
  <r>
    <n v="72240552"/>
    <x v="51"/>
    <x v="0"/>
    <s v=""/>
    <s v=""/>
    <s v=""/>
    <s v="sura"/>
    <s v=""/>
    <m/>
    <s v="CONTRATISTA"/>
    <x v="0"/>
    <x v="0"/>
    <s v="S699"/>
    <d v="2023-08-16T00:00:00"/>
    <d v="2023-08-19T00:00:00"/>
    <x v="0"/>
    <n v="4"/>
    <s v="miércoles"/>
    <s v="agosto"/>
    <x v="3"/>
    <s v="TRAUMATISMO NO ESPECIFICADO DE LA MUÑECA Y DE LA MANO"/>
    <m/>
  </r>
  <r>
    <n v="6770538"/>
    <x v="1"/>
    <x v="0"/>
    <s v="PROFESIONAL ESPECIA"/>
    <s v="AMBIENTAL"/>
    <s v="INGENIERO AGRONOMO"/>
    <s v="sura"/>
    <n v="202818"/>
    <m/>
    <s v="Funcionario"/>
    <x v="1"/>
    <x v="0"/>
    <s v="AT"/>
    <d v="2023-05-08T00:00:00"/>
    <d v="2023-05-08T00:00:00"/>
    <x v="0"/>
    <n v="0"/>
    <s v="lunes"/>
    <s v="mayo"/>
    <x v="3"/>
    <s v=""/>
    <m/>
  </r>
  <r>
    <m/>
    <x v="52"/>
    <x v="0"/>
    <s v="Jardinero"/>
    <s v="Secretaria General"/>
    <s v=""/>
    <s v=""/>
    <s v=""/>
    <m/>
    <s v="CONTRATISTA"/>
    <x v="1"/>
    <x v="0"/>
    <s v="AT"/>
    <d v="2023-07-17T00:00:00"/>
    <d v="2023-07-17T00:00:00"/>
    <x v="0"/>
    <n v="1"/>
    <s v="lunes"/>
    <s v="julio"/>
    <x v="3"/>
    <s v=""/>
    <m/>
  </r>
  <r>
    <n v="22667158"/>
    <x v="53"/>
    <x v="1"/>
    <s v="PROFESIONAL"/>
    <s v="FINANCIERA"/>
    <s v="CONTADORA PUBLICA"/>
    <s v="salud total"/>
    <s v=""/>
    <m/>
    <s v="Funcionario"/>
    <x v="0"/>
    <x v="0"/>
    <s v="J00X"/>
    <d v="2023-09-20T00:00:00"/>
    <d v="2023-09-21T00:00:00"/>
    <x v="0"/>
    <n v="2"/>
    <s v="miércoles"/>
    <s v="septiembre"/>
    <x v="3"/>
    <s v="RINOFARINGITIS AGUDA (RESFRIADO COMUN)"/>
    <m/>
  </r>
  <r>
    <n v="9021580"/>
    <x v="54"/>
    <x v="0"/>
    <s v="TECNICO OPERATIVO"/>
    <s v="AMBIENTAL"/>
    <s v="TECNICO DE RESIDUOS SOLIDOS, TECNOLOGO EN SANEAMIENTO AMBIENTAL, VI SEMESTRE DE ADMINISTRACION AMBIENTAL"/>
    <s v="sura"/>
    <n v="313215"/>
    <m/>
    <s v="Funcionario"/>
    <x v="0"/>
    <x v="0"/>
    <s v="K804"/>
    <d v="2023-08-24T00:00:00"/>
    <d v="2023-09-10T00:00:00"/>
    <x v="1"/>
    <n v="18"/>
    <s v="jueves"/>
    <s v="agosto"/>
    <x v="3"/>
    <s v="CALCULO DE CONDUCTO BILIAR CON COLECISTITIS"/>
    <m/>
  </r>
  <r>
    <n v="44158963"/>
    <x v="55"/>
    <x v="1"/>
    <s v="PROFESIONAL"/>
    <s v="CONTROL INTERNO"/>
    <s v="ADMINISTRADOR DE EMPRESAS"/>
    <s v="sura"/>
    <s v=""/>
    <m/>
    <s v="Funcionario"/>
    <x v="0"/>
    <x v="0"/>
    <s v="B349"/>
    <d v="2023-07-13T00:00:00"/>
    <d v="2023-07-14T00:00:00"/>
    <x v="0"/>
    <n v="2"/>
    <s v="jueves"/>
    <s v="julio"/>
    <x v="3"/>
    <s v="INFECCION VIRAL, NO ESPECIFICADA"/>
    <m/>
  </r>
  <r>
    <n v="32875555"/>
    <x v="21"/>
    <x v="1"/>
    <s v="TECNICO ADMINISTRATIVO"/>
    <s v="SECRETARIA GRAL"/>
    <s v="ECONOMISTA"/>
    <s v="sura"/>
    <n v="312411"/>
    <m/>
    <s v="Funcionario"/>
    <x v="0"/>
    <x v="0"/>
    <s v="S602"/>
    <d v="2023-10-26T00:00:00"/>
    <d v="2023-10-27T00:00:00"/>
    <x v="0"/>
    <n v="2"/>
    <s v="jueves"/>
    <s v="octubre"/>
    <x v="3"/>
    <s v="CONTUSION DE OTRAS PARTES DE LA MUÑECA Y DE LA MANO"/>
    <m/>
  </r>
  <r>
    <n v="6770538"/>
    <x v="1"/>
    <x v="0"/>
    <s v="PROFESIONAL ESPECIA"/>
    <s v="AMBIENTAL"/>
    <s v="INGENIERO AGRONOMO"/>
    <s v="sura"/>
    <n v="202818"/>
    <m/>
    <s v="Funcionario"/>
    <x v="0"/>
    <x v="0"/>
    <s v="J440"/>
    <d v="2023-10-30T00:00:00"/>
    <d v="2023-11-02T00:00:00"/>
    <x v="1"/>
    <n v="4"/>
    <s v="lunes"/>
    <s v="octubre"/>
    <x v="3"/>
    <s v="ENFERMEDAD PULMONAR OBSTRUCTIVA CRONICA CON INFECCION AGUDA DE LAS VIAS RESPIRATORIAS INFERIORES"/>
    <m/>
  </r>
  <r>
    <n v="55303439"/>
    <x v="56"/>
    <x v="1"/>
    <s v="PROFESIONAL "/>
    <s v="AMBIENTAL"/>
    <s v="INGENIERA AMBIENTAL"/>
    <s v="salud total"/>
    <m/>
    <m/>
    <s v="Funcionario"/>
    <x v="0"/>
    <x v="0"/>
    <n v="200"/>
    <d v="2023-11-21T00:00:00"/>
    <d v="2023-11-25T00:00:00"/>
    <x v="0"/>
    <n v="5"/>
    <s v="martes"/>
    <s v="noviembre"/>
    <x v="3"/>
    <s v="PESTE BUBÓNICA"/>
    <s v="AMENAZA DE ABORTO"/>
  </r>
  <r>
    <n v="32669794"/>
    <x v="45"/>
    <x v="1"/>
    <s v="SECRETARIO"/>
    <s v="JURIDICA"/>
    <s v="AUXILIAR DE CONTABILIDAD Y SECRETARIADO"/>
    <s v="sura"/>
    <n v="417814"/>
    <m/>
    <s v="Funcionario"/>
    <x v="0"/>
    <x v="0"/>
    <s v="A083"/>
    <d v="2023-11-20T00:00:00"/>
    <d v="2023-11-21T00:00:00"/>
    <x v="0"/>
    <n v="2"/>
    <s v="lunes"/>
    <s v="noviembre"/>
    <x v="3"/>
    <s v="OTRAS ENTERITIS VIRALES"/>
    <m/>
  </r>
  <r>
    <n v="32728154"/>
    <x v="57"/>
    <x v="1"/>
    <s v="PROFESIONAL ESPECIA"/>
    <s v="AMBIENTAL"/>
    <s v="MD. VETERINARIO ZOOTECNISTA"/>
    <s v="sura"/>
    <n v="202816"/>
    <m/>
    <s v="Funcionario"/>
    <x v="0"/>
    <x v="0"/>
    <s v="M545"/>
    <d v="2023-11-16T00:00:00"/>
    <d v="2023-11-17T00:00:00"/>
    <x v="0"/>
    <n v="2"/>
    <s v="jueves"/>
    <s v="noviembre"/>
    <x v="3"/>
    <s v="LUMBAGO NO ESPECIFICADO"/>
    <m/>
  </r>
  <r>
    <m/>
    <x v="58"/>
    <x v="1"/>
    <s v="Guarda de seguridad"/>
    <s v="Secretaria General"/>
    <s v="Guarda de seguridad"/>
    <s v="SANITAS"/>
    <s v=""/>
    <m/>
    <s v="CONTRATISTA"/>
    <x v="1"/>
    <x v="0"/>
    <s v="AT"/>
    <d v="2023-10-18T00:00:00"/>
    <d v="2023-10-22T00:00:00"/>
    <x v="0"/>
    <n v="5"/>
    <s v="miércoles"/>
    <s v="octubre"/>
    <x v="3"/>
    <s v=""/>
    <m/>
  </r>
  <r>
    <n v="8676067"/>
    <x v="29"/>
    <x v="0"/>
    <s v="CONDUCTOR"/>
    <s v="PLANEACION"/>
    <s v="CONDUCTOR"/>
    <s v="coomeva"/>
    <n v="410313"/>
    <m/>
    <s v="Funcionario"/>
    <x v="0"/>
    <x v="0"/>
    <s v="M239"/>
    <d v="2023-12-06T00:00:00"/>
    <d v="2023-12-15T00:00:00"/>
    <x v="0"/>
    <n v="10"/>
    <s v="miércoles"/>
    <s v="diciembre"/>
    <x v="3"/>
    <s v="TRASTORNOS INTERNO DE LA RODILLA, NO ESPECIFICADO"/>
    <m/>
  </r>
  <r>
    <n v="6770538"/>
    <x v="1"/>
    <x v="0"/>
    <s v="PROFESIONAL ESPECIA"/>
    <s v="AMBIENTAL"/>
    <s v="INGENIERO AGRONOMO"/>
    <s v="sura"/>
    <n v="202818"/>
    <m/>
    <s v="Funcionario"/>
    <x v="0"/>
    <x v="0"/>
    <s v="I10"/>
    <d v="2023-12-14T00:00:00"/>
    <d v="2023-12-21T00:00:00"/>
    <x v="0"/>
    <n v="8"/>
    <s v="jueves"/>
    <s v="diciembre"/>
    <x v="3"/>
    <s v="HIPERTENSION ESENCIAL (PRIMARIA)"/>
    <m/>
  </r>
  <r>
    <n v="6770538"/>
    <x v="1"/>
    <x v="0"/>
    <s v="PROFESIONAL ESPECIA"/>
    <s v="AMBIENTAL"/>
    <s v="INGENIERO AGRONOMO"/>
    <s v="sura"/>
    <n v="202818"/>
    <m/>
    <s v="Funcionario"/>
    <x v="0"/>
    <x v="0"/>
    <s v="I10"/>
    <d v="2024-01-11T00:00:00"/>
    <d v="2024-01-12T00:00:00"/>
    <x v="0"/>
    <n v="2"/>
    <s v="jueves"/>
    <s v="enero"/>
    <x v="4"/>
    <s v="HIPERTENSION ESENCIAL (PRIMARIA)"/>
    <m/>
  </r>
  <r>
    <n v="1140864876"/>
    <x v="46"/>
    <x v="0"/>
    <s v="PROFESIONAL UNIVERSITARIO"/>
    <s v="AMBIENTAL"/>
    <s v="Ingeniaero Ambiental"/>
    <s v="sura"/>
    <s v=""/>
    <m/>
    <s v="Funcionario"/>
    <x v="1"/>
    <x v="0"/>
    <s v="L506"/>
    <d v="2024-01-30T00:00:00"/>
    <d v="2024-02-01T00:00:00"/>
    <x v="1"/>
    <n v="3"/>
    <s v="martes"/>
    <s v="enero"/>
    <x v="4"/>
    <s v="URTICARIA POR CONTACTO"/>
    <m/>
  </r>
  <r>
    <n v="6770538"/>
    <x v="1"/>
    <x v="0"/>
    <s v="PROFESIONAL ESPECIA"/>
    <s v="AMBIENTAL"/>
    <s v="INGENIERO AGRONOMO"/>
    <s v="sura"/>
    <n v="202818"/>
    <m/>
    <s v="Funcionario"/>
    <x v="0"/>
    <x v="0"/>
    <s v="J209"/>
    <d v="2024-01-29T00:00:00"/>
    <d v="2024-01-30T00:00:00"/>
    <x v="0"/>
    <n v="2"/>
    <s v="lunes"/>
    <s v="enero"/>
    <x v="4"/>
    <s v="BRONQUITIS AGUDA, NO ESPECIFICADA"/>
    <m/>
  </r>
  <r>
    <n v="6770538"/>
    <x v="1"/>
    <x v="0"/>
    <s v="PROFESIONAL ESPECIA"/>
    <s v="AMBIENTAL"/>
    <s v="INGENIERO AGRONOMO"/>
    <s v="sura"/>
    <n v="202818"/>
    <m/>
    <s v="Funcionario"/>
    <x v="0"/>
    <x v="0"/>
    <s v="J170*"/>
    <d v="2024-02-06T00:00:00"/>
    <d v="2024-02-09T00:00:00"/>
    <x v="0"/>
    <n v="4"/>
    <s v="martes"/>
    <s v="febrero"/>
    <x v="4"/>
    <s v="NEUMONIA EN ENFERMEDADES BACTERIANAS CLASIFICADAS EN OTRA PARTE"/>
    <m/>
  </r>
  <r>
    <n v="22461189"/>
    <x v="2"/>
    <x v="1"/>
    <s v="PROFESIONAL UNIVERSITA"/>
    <s v="PLANEACION"/>
    <s v="PSICOLOGA"/>
    <s v="sura"/>
    <n v="204406"/>
    <m/>
    <s v="Funcionario"/>
    <x v="1"/>
    <x v="0"/>
    <s v="S800"/>
    <d v="2024-02-07T00:00:00"/>
    <d v="2024-02-08T00:00:00"/>
    <x v="0"/>
    <n v="2"/>
    <s v="miércoles"/>
    <s v="febrero"/>
    <x v="4"/>
    <s v="CONTUSION DE LA RODILLA"/>
    <m/>
  </r>
  <r>
    <n v="8686630"/>
    <x v="17"/>
    <x v="0"/>
    <s v="PROFESIONAL UNIVERSITA"/>
    <s v="SECRETARIA GRAL"/>
    <s v="ECONOMISTA"/>
    <s v="SANITAS"/>
    <n v="204412"/>
    <m/>
    <s v="Funcionario"/>
    <x v="1"/>
    <x v="0"/>
    <s v="S018"/>
    <d v="2024-02-08T00:00:00"/>
    <d v="2024-02-12T00:00:00"/>
    <x v="0"/>
    <n v="5"/>
    <s v="jueves"/>
    <s v="febrero"/>
    <x v="4"/>
    <s v="HERIDA DE OTRAS PARTES DE LA CABEZA"/>
    <m/>
  </r>
  <r>
    <n v="1075290835"/>
    <x v="50"/>
    <x v="1"/>
    <s v="PROFESIONAL ESPECIALIZADA"/>
    <s v="AMBIENTAL"/>
    <s v="INGENIERA AMBIENTAL"/>
    <s v="SANITAS"/>
    <n v="202818"/>
    <m/>
    <s v="Funcionario"/>
    <x v="0"/>
    <x v="0"/>
    <s v="M939"/>
    <d v="2024-02-14T00:00:00"/>
    <d v="2024-02-16T00:00:00"/>
    <x v="0"/>
    <n v="3"/>
    <s v="miércoles"/>
    <s v="febrero"/>
    <x v="4"/>
    <s v="OSTEOCONDROPATIA, NO  ESPECIFICADA"/>
    <m/>
  </r>
  <r>
    <n v="22461189"/>
    <x v="2"/>
    <x v="1"/>
    <s v="PROFESIONAL UNIVERSITA"/>
    <s v="PLANEACION"/>
    <s v="PSICOLOGA"/>
    <s v="sura"/>
    <n v="204406"/>
    <m/>
    <s v="Funcionario"/>
    <x v="1"/>
    <x v="1"/>
    <s v="S800"/>
    <d v="2024-02-20T00:00:00"/>
    <d v="2024-02-22T00:00:00"/>
    <x v="0"/>
    <n v="3"/>
    <s v="martes"/>
    <s v="febrero"/>
    <x v="4"/>
    <s v="CONTUSION DE LA RODILLA"/>
    <m/>
  </r>
  <r>
    <n v="6770538"/>
    <x v="1"/>
    <x v="0"/>
    <s v="PROFESIONAL ESPECIA"/>
    <s v="AMBIENTAL"/>
    <s v="INGENIERO AGRONOMO"/>
    <s v="sura"/>
    <n v="202818"/>
    <m/>
    <s v="Funcionario"/>
    <x v="0"/>
    <x v="0"/>
    <s v="R31"/>
    <d v="2024-03-05T00:00:00"/>
    <d v="2024-03-24T00:00:00"/>
    <x v="0"/>
    <n v="20"/>
    <s v="martes"/>
    <s v="marzo"/>
    <x v="4"/>
    <s v="HEMATURIA, NO ESPECIFICADA"/>
    <m/>
  </r>
  <r>
    <n v="6770538"/>
    <x v="1"/>
    <x v="0"/>
    <s v="PROFESIONAL ESPECIA"/>
    <s v="AMBIENTAL"/>
    <s v="INGENIERO AGRONOMO"/>
    <s v="sura"/>
    <n v="202818"/>
    <m/>
    <s v="Funcionario"/>
    <x v="0"/>
    <x v="0"/>
    <s v="N390"/>
    <d v="2024-03-31T00:00:00"/>
    <d v="2024-04-02T00:00:00"/>
    <x v="1"/>
    <n v="3"/>
    <s v="domingo"/>
    <s v="marzo"/>
    <x v="4"/>
    <s v="INFECCION DE VIAS URINARIAS, SITIO NO ESPECIFICADO"/>
    <m/>
  </r>
  <r>
    <n v="72174046"/>
    <x v="59"/>
    <x v="0"/>
    <s v="PROFESIONAL UNIVERSITARIO"/>
    <s v="AMBIENTAL"/>
    <s v="INGENIERO QUIMICO"/>
    <s v="EPS CAJACOPI"/>
    <n v="204406"/>
    <m/>
    <s v="Funcionario"/>
    <x v="0"/>
    <x v="0"/>
    <s v="J039"/>
    <d v="2024-04-01T00:00:00"/>
    <d v="2024-04-02T00:00:00"/>
    <x v="0"/>
    <n v="2"/>
    <s v="lunes"/>
    <s v="abril"/>
    <x v="4"/>
    <s v="AMIGDALITIS AGUDA, NO ESPECIFICADA"/>
    <m/>
  </r>
  <r>
    <n v="6770538"/>
    <x v="1"/>
    <x v="0"/>
    <s v="PROFESIONAL ESPECIA"/>
    <s v="AMBIENTAL"/>
    <s v="INGENIERO AGRONOMO"/>
    <s v="sura"/>
    <n v="202818"/>
    <m/>
    <s v="Funcionario"/>
    <x v="0"/>
    <x v="0"/>
    <s v="R51"/>
    <d v="2024-04-10T00:00:00"/>
    <d v="2024-04-11T00:00:00"/>
    <x v="0"/>
    <n v="2"/>
    <s v="miércoles"/>
    <s v="abril"/>
    <x v="4"/>
    <s v="CEFALEA"/>
    <m/>
  </r>
  <r>
    <n v="72283058"/>
    <x v="60"/>
    <x v="0"/>
    <s v="PROFESIONAL UNIVERSITARIO"/>
    <s v="AMBIENTAL"/>
    <s v="BIOLOGO"/>
    <s v="sura"/>
    <n v="204408"/>
    <m/>
    <s v="Funcionario"/>
    <x v="0"/>
    <x v="0"/>
    <s v="L038"/>
    <d v="2024-04-10T00:00:00"/>
    <d v="2024-04-11T00:00:00"/>
    <x v="0"/>
    <n v="2"/>
    <s v="miércoles"/>
    <s v="abril"/>
    <x v="4"/>
    <s v="CELULITIS DE OTROS SITIOS"/>
    <m/>
  </r>
  <r>
    <n v="44158963"/>
    <x v="61"/>
    <x v="1"/>
    <s v="PROFESIONAL UNIVERSITARIO"/>
    <s v="OFIC. CONTROL INTERNO"/>
    <s v="ADMINISTRACION DE EMPRESAS"/>
    <s v="sura"/>
    <n v="204408"/>
    <m/>
    <s v="Funcionario"/>
    <x v="0"/>
    <x v="0"/>
    <s v="R072"/>
    <d v="2024-04-10T00:00:00"/>
    <d v="2024-04-11T00:00:00"/>
    <x v="0"/>
    <n v="2"/>
    <s v="miércoles"/>
    <s v="abril"/>
    <x v="4"/>
    <s v="DOLOR PRECORDIAL"/>
    <m/>
  </r>
  <r>
    <n v="6770538"/>
    <x v="1"/>
    <x v="0"/>
    <s v="PROFESIONAL ESPECIA"/>
    <s v="AMBIENTAL"/>
    <s v="INGENIERO AGRONOMO"/>
    <s v="SURA "/>
    <n v="202818"/>
    <m/>
    <s v="Funcionario"/>
    <x v="0"/>
    <x v="0"/>
    <s v="N390"/>
    <d v="2024-04-16T00:00:00"/>
    <d v="2024-04-17T00:00:00"/>
    <x v="0"/>
    <n v="2"/>
    <s v="martes"/>
    <s v="abril"/>
    <x v="4"/>
    <s v="INFECCION DE VIAS URINARIAS, SITIO NO ESPECIFICADO"/>
    <m/>
  </r>
  <r>
    <n v="6770538"/>
    <x v="1"/>
    <x v="0"/>
    <s v="PROFESIONAL ESPECIA"/>
    <s v="AMBIENTAL"/>
    <s v="INGENIERO AGRONOMO"/>
    <s v="sura"/>
    <n v="202818"/>
    <m/>
    <s v="Funcionario"/>
    <x v="0"/>
    <x v="0"/>
    <s v="J20.9"/>
    <d v="2024-05-08T00:00:00"/>
    <d v="2024-05-10T00:00:00"/>
    <x v="0"/>
    <n v="3"/>
    <s v="miércoles"/>
    <s v="mayo"/>
    <x v="4"/>
    <s v="BRONQUITIS AGUDA"/>
    <m/>
  </r>
  <r>
    <n v="6770538"/>
    <x v="1"/>
    <x v="0"/>
    <s v="PROFESIONAL ESPECIA"/>
    <s v="AMBIENTAL"/>
    <s v="INGENIERO AGRONOMO"/>
    <s v="sura"/>
    <n v="202818"/>
    <m/>
    <s v="Funcionario"/>
    <x v="0"/>
    <x v="0"/>
    <s v="J44.1"/>
    <d v="2024-05-27T00:00:00"/>
    <d v="2024-05-29T00:00:00"/>
    <x v="0"/>
    <n v="3"/>
    <s v="lunes"/>
    <s v="mayo"/>
    <x v="4"/>
    <s v="ENFISEMA"/>
    <m/>
  </r>
  <r>
    <n v="3221616"/>
    <x v="62"/>
    <x v="0"/>
    <s v="PROFESIONAL UNIVERSITARIO"/>
    <s v="AMBIETAL"/>
    <s v="ABOGADO"/>
    <s v="SANITAS"/>
    <n v="204408"/>
    <m/>
    <s v="Funcionario"/>
    <x v="0"/>
    <x v="0"/>
    <s v="D17.9"/>
    <d v="2024-05-28T00:00:00"/>
    <d v="2024-06-04T00:00:00"/>
    <x v="1"/>
    <n v="8"/>
    <s v="martes"/>
    <s v="mayo"/>
    <x v="4"/>
    <s v="TUMOR BENIGNO LIPOMATOSO"/>
    <m/>
  </r>
  <r>
    <n v="6770538"/>
    <x v="1"/>
    <x v="0"/>
    <s v="PROFESIONAL ESPECIA"/>
    <s v="AMBIENTAL"/>
    <s v="INGENIERO AGRONOMO"/>
    <s v="sura"/>
    <n v="202818"/>
    <m/>
    <s v="Funcionario"/>
    <x v="0"/>
    <x v="0"/>
    <s v="j44.1"/>
    <d v="2024-06-05T00:00:00"/>
    <d v="2024-06-07T00:00:00"/>
    <x v="0"/>
    <n v="3"/>
    <s v="miércoles"/>
    <s v="junio"/>
    <x v="4"/>
    <s v="ENFISEMA"/>
    <m/>
  </r>
  <r>
    <n v="1048285262"/>
    <x v="63"/>
    <x v="1"/>
    <s v="SECRETARIA"/>
    <s v="JURIDICA"/>
    <s v="SECRETARIA EJECUTIVA"/>
    <s v="salud total"/>
    <s v="NO APLICA"/>
    <m/>
    <s v="Funcionario"/>
    <x v="0"/>
    <x v="0"/>
    <s v="H60.5"/>
    <d v="2024-06-27T00:00:00"/>
    <d v="2024-06-28T00:00:00"/>
    <x v="0"/>
    <n v="2"/>
    <s v="jueves"/>
    <s v="junio"/>
    <x v="4"/>
    <s v="OTITIS EXTERNA"/>
    <m/>
  </r>
  <r>
    <n v="1048285262"/>
    <x v="50"/>
    <x v="1"/>
    <s v="PROFESIONAL ESPECIALIZADA"/>
    <s v="AMBIENTAL"/>
    <s v="INGENIERA AMBIENTAL"/>
    <s v="SANITAS"/>
    <n v="202818"/>
    <m/>
    <s v="Funcionario"/>
    <x v="1"/>
    <x v="0"/>
    <m/>
    <d v="2024-05-21T00:00:00"/>
    <m/>
    <x v="0"/>
    <n v="0"/>
    <s v="martes"/>
    <s v="mayo"/>
    <x v="5"/>
    <s v=""/>
    <m/>
  </r>
  <r>
    <n v="6770538"/>
    <x v="1"/>
    <x v="0"/>
    <s v="PROFESIONAL ESPECIA"/>
    <s v="AMBIENTAL"/>
    <s v="INGENIERO AGRONOMO"/>
    <s v="SANITAS"/>
    <n v="202818"/>
    <m/>
    <s v="Funcionario"/>
    <x v="0"/>
    <x v="0"/>
    <s v="R51"/>
    <d v="2024-07-10T00:00:00"/>
    <d v="2024-07-11T00:00:00"/>
    <x v="0"/>
    <n v="2"/>
    <s v="miércoles"/>
    <s v="julio"/>
    <x v="4"/>
    <s v="CEFALEA"/>
    <m/>
  </r>
  <r>
    <n v="44159909"/>
    <x v="64"/>
    <x v="1"/>
    <s v="PROFESIONAL UNIVERSITARIO"/>
    <s v="GESTION HUMANA"/>
    <s v="PROFESIONAL EN SST"/>
    <s v="salud total"/>
    <n v="204408"/>
    <m/>
    <s v="Funcionario"/>
    <x v="1"/>
    <x v="0"/>
    <s v="S008"/>
    <d v="2024-07-11T00:00:00"/>
    <d v="2024-07-12T00:00:00"/>
    <x v="0"/>
    <n v="2"/>
    <s v="jueves"/>
    <s v="julio"/>
    <x v="4"/>
    <s v="TRAUMATISMO SUPERFICIAL DE OTRAS PARTES DE LA CABEZA"/>
    <m/>
  </r>
  <r>
    <n v="72212098"/>
    <x v="62"/>
    <x v="0"/>
    <s v="AUXILIAR ADMINISTRATIVO"/>
    <s v="AMBIENTAL"/>
    <s v="PROFESIONAL UNIVERSITARIO"/>
    <s v="SANITAS"/>
    <n v="404412"/>
    <m/>
    <s v="Funcionario"/>
    <x v="0"/>
    <x v="0"/>
    <s v="N390"/>
    <d v="2024-08-20T00:00:00"/>
    <d v="2024-08-22T00:00:00"/>
    <x v="0"/>
    <n v="3"/>
    <s v="martes"/>
    <s v="agosto"/>
    <x v="4"/>
    <s v="INFECCION DE VIAS URINARIAS, SITIO NO ESPECIFICADO"/>
    <m/>
  </r>
  <r>
    <n v="6770538"/>
    <x v="1"/>
    <x v="0"/>
    <s v="PROFESIONAL ESPECIA"/>
    <s v="AMBIENTAL"/>
    <s v="INGENIERO AGRONOMO"/>
    <s v="SANITAS"/>
    <n v="202818"/>
    <m/>
    <s v="Funcionario"/>
    <x v="0"/>
    <x v="0"/>
    <s v="J441"/>
    <d v="2024-08-23T00:00:00"/>
    <d v="2024-08-24T00:00:00"/>
    <x v="0"/>
    <n v="2"/>
    <s v="viernes"/>
    <s v="agosto"/>
    <x v="4"/>
    <s v="ENFERMEDAD PULMONAR OBSTRUCTIVA CRONICA CON EXACERBACION AGUDA, NO ESPECIFICADA"/>
    <m/>
  </r>
  <r>
    <n v="22583666"/>
    <x v="22"/>
    <x v="1"/>
    <s v="TECNICO ADMINISTRATIVO"/>
    <s v="SECRETARIA GRAL"/>
    <s v="TECNICO EN ANALISIS Y PROGRAMACION DE COMNPUTADORES"/>
    <s v="salud total"/>
    <n v="312411"/>
    <m/>
    <s v="Funcionario"/>
    <x v="0"/>
    <x v="0"/>
    <s v="H669"/>
    <d v="2024-08-26T00:00:00"/>
    <d v="2024-08-27T00:00:00"/>
    <x v="0"/>
    <n v="2"/>
    <s v="lunes"/>
    <s v="agosto"/>
    <x v="4"/>
    <s v="OTITIS MEDIA, NO ESPECIFICADA"/>
    <m/>
  </r>
  <r>
    <n v="6770538"/>
    <x v="1"/>
    <x v="0"/>
    <s v="PROFESIONAL ESPECIA"/>
    <s v="AMBIENTAL"/>
    <s v="INGENIERO AGRONOMO"/>
    <s v="SANITAS"/>
    <n v="202818"/>
    <m/>
    <s v="Funcionario"/>
    <x v="0"/>
    <x v="0"/>
    <s v="J209"/>
    <d v="2024-08-27T00:00:00"/>
    <d v="2024-08-29T00:00:00"/>
    <x v="0"/>
    <n v="3"/>
    <s v="martes"/>
    <s v="agosto"/>
    <x v="4"/>
    <s v="BRONQUITIS AGUDA, NO ESPECIFICADA"/>
    <m/>
  </r>
  <r>
    <n v="1067855531"/>
    <x v="65"/>
    <x v="0"/>
    <s v="PROFESIONAL UNIVERSITARIO"/>
    <s v="PLANEACION"/>
    <s v=""/>
    <s v="SANITAS"/>
    <n v="204408"/>
    <m/>
    <s v="Funcionario"/>
    <x v="0"/>
    <x v="0"/>
    <s v="M545"/>
    <d v="2024-09-04T00:00:00"/>
    <d v="2024-09-05T00:00:00"/>
    <x v="0"/>
    <n v="2"/>
    <s v="miércoles"/>
    <s v="septiembre"/>
    <x v="4"/>
    <s v="LUMBAGO NO ESPECIFICADO"/>
    <m/>
  </r>
  <r>
    <n v="11299570026"/>
    <x v="66"/>
    <x v="1"/>
    <s v="PROFESIONAL UNIVERSITARIO"/>
    <s v="AMBIETAL"/>
    <s v="ABOGADO"/>
    <s v="SANITAS"/>
    <s v=""/>
    <m/>
    <s v="CONTRATISTA"/>
    <x v="1"/>
    <x v="0"/>
    <s v="S700"/>
    <d v="2024-10-18T00:00:00"/>
    <d v="2024-10-20T00:00:00"/>
    <x v="0"/>
    <n v="3"/>
    <s v="viernes"/>
    <s v="octubre"/>
    <x v="5"/>
    <s v="CONTUSION DE LA CADERA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m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m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  <r>
    <m/>
    <x v="67"/>
    <x v="2"/>
    <s v=""/>
    <s v=""/>
    <s v=""/>
    <s v=""/>
    <s v=""/>
    <m/>
    <m/>
    <x v="3"/>
    <x v="2"/>
    <m/>
    <m/>
    <m/>
    <x v="2"/>
    <s v=""/>
    <s v=""/>
    <s v=""/>
    <x v="6"/>
    <s v="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1">
  <r>
    <n v="72206325"/>
    <x v="0"/>
    <x v="0"/>
    <s v="PROFESIONAL UNIVERSITA"/>
    <x v="0"/>
    <s v="INGENIERO CIVIL"/>
    <s v="coomeva"/>
    <n v="204406"/>
    <m/>
    <s v="Funcionario"/>
    <x v="0"/>
    <x v="0"/>
    <m/>
    <d v="2018-01-13T00:00:00"/>
    <d v="2018-01-15T00:00:00"/>
    <x v="0"/>
    <n v="3"/>
    <s v="sábado"/>
    <x v="0"/>
    <x v="0"/>
    <x v="0"/>
    <m/>
  </r>
  <r>
    <n v="6770538"/>
    <x v="1"/>
    <x v="0"/>
    <s v="PROFESIONAL ESPECIA"/>
    <x v="0"/>
    <s v="INGENIERO AGRONOMO"/>
    <s v="sura"/>
    <n v="202818"/>
    <m/>
    <s v="Funcionario"/>
    <x v="0"/>
    <x v="0"/>
    <s v="N132"/>
    <d v="2018-01-26T00:00:00"/>
    <d v="2018-01-29T00:00:00"/>
    <x v="0"/>
    <n v="4"/>
    <s v="viernes"/>
    <x v="0"/>
    <x v="0"/>
    <x v="1"/>
    <m/>
  </r>
  <r>
    <n v="22461189"/>
    <x v="2"/>
    <x v="1"/>
    <s v="PROFESIONAL UNIVERSITA"/>
    <x v="1"/>
    <s v="PSICOLOGA"/>
    <s v="sura"/>
    <n v="204406"/>
    <m/>
    <s v="Funcionario"/>
    <x v="0"/>
    <x v="0"/>
    <s v="R42"/>
    <d v="2018-02-01T00:00:00"/>
    <d v="2018-02-01T00:00:00"/>
    <x v="0"/>
    <n v="1"/>
    <s v="jueves"/>
    <x v="1"/>
    <x v="0"/>
    <x v="2"/>
    <m/>
  </r>
  <r>
    <n v="32784602"/>
    <x v="3"/>
    <x v="1"/>
    <s v="SECRETARIO"/>
    <x v="1"/>
    <s v="ADMINISTRADORA EN SEGURIDAD Y SLAUD EN EL TRABAJO 8 SEMESTRE"/>
    <s v="sura"/>
    <n v="417822"/>
    <m/>
    <s v="Funcionario"/>
    <x v="0"/>
    <x v="0"/>
    <s v="J040"/>
    <d v="2018-03-14T00:00:00"/>
    <d v="2018-03-15T00:00:00"/>
    <x v="0"/>
    <n v="2"/>
    <s v="miércoles"/>
    <x v="2"/>
    <x v="0"/>
    <x v="3"/>
    <m/>
  </r>
  <r>
    <n v="6770538"/>
    <x v="1"/>
    <x v="0"/>
    <s v="PROFESIONAL ESPECIA"/>
    <x v="0"/>
    <s v="INGENIERO AGRONOMO"/>
    <s v="sura"/>
    <n v="202818"/>
    <m/>
    <s v="Funcionario"/>
    <x v="0"/>
    <x v="0"/>
    <s v="N390"/>
    <d v="2018-04-06T00:00:00"/>
    <d v="2018-04-06T00:00:00"/>
    <x v="0"/>
    <n v="1"/>
    <s v="viernes"/>
    <x v="3"/>
    <x v="0"/>
    <x v="4"/>
    <m/>
  </r>
  <r>
    <n v="6770538"/>
    <x v="1"/>
    <x v="0"/>
    <s v="PROFESIONAL ESPECIA"/>
    <x v="0"/>
    <s v="INGENIERO AGRONOMO"/>
    <s v="sura"/>
    <n v="202818"/>
    <m/>
    <s v="Funcionario"/>
    <x v="0"/>
    <x v="1"/>
    <s v="N390"/>
    <d v="2018-04-07T00:00:00"/>
    <d v="2018-04-13T00:00:00"/>
    <x v="0"/>
    <n v="7"/>
    <s v="sábado"/>
    <x v="3"/>
    <x v="0"/>
    <x v="4"/>
    <m/>
  </r>
  <r>
    <n v="22425055"/>
    <x v="4"/>
    <x v="1"/>
    <s v="TECNICO ADMINIST."/>
    <x v="1"/>
    <s v="BIBLIOTECOLOGA"/>
    <s v="sura"/>
    <s v="312418"/>
    <m/>
    <s v="Funcionario"/>
    <x v="0"/>
    <x v="0"/>
    <s v="I10"/>
    <d v="2018-04-16T00:00:00"/>
    <d v="2018-04-16T00:00:00"/>
    <x v="0"/>
    <n v="1"/>
    <s v="lunes"/>
    <x v="3"/>
    <x v="0"/>
    <x v="5"/>
    <m/>
  </r>
  <r>
    <n v="22702676"/>
    <x v="5"/>
    <x v="1"/>
    <s v="TECNICO ADMINISTRATIVO"/>
    <x v="0"/>
    <s v="TECNICO ADMINISTRATIVO"/>
    <s v="salud total"/>
    <n v="312412"/>
    <m/>
    <s v="Funcionario"/>
    <x v="0"/>
    <x v="0"/>
    <s v="J208"/>
    <d v="2018-04-16T00:00:00"/>
    <d v="2018-04-17T00:00:00"/>
    <x v="0"/>
    <n v="2"/>
    <s v="lunes"/>
    <x v="3"/>
    <x v="0"/>
    <x v="6"/>
    <m/>
  </r>
  <r>
    <n v="10932619"/>
    <x v="6"/>
    <x v="0"/>
    <s v="TECNICO OPERATIVO"/>
    <x v="0"/>
    <s v="ING DE SISTEMAS"/>
    <s v="sura"/>
    <n v="313212"/>
    <m/>
    <s v="Funcionario"/>
    <x v="0"/>
    <x v="0"/>
    <m/>
    <d v="2018-04-27T00:00:00"/>
    <d v="2018-04-29T00:00:00"/>
    <x v="0"/>
    <n v="3"/>
    <s v="viernes"/>
    <x v="3"/>
    <x v="0"/>
    <x v="0"/>
    <m/>
  </r>
  <r>
    <n v="32829064"/>
    <x v="7"/>
    <x v="1"/>
    <s v="SECRETARIO  "/>
    <x v="2"/>
    <s v="SECRETARIA EJECUTIVA"/>
    <s v="sura"/>
    <n v="417814"/>
    <m/>
    <s v="Funcionario"/>
    <x v="0"/>
    <x v="0"/>
    <m/>
    <d v="2018-06-15T00:00:00"/>
    <d v="2018-06-16T00:00:00"/>
    <x v="0"/>
    <n v="2"/>
    <s v="viernes"/>
    <x v="4"/>
    <x v="0"/>
    <x v="0"/>
    <m/>
  </r>
  <r>
    <n v="50936671"/>
    <x v="8"/>
    <x v="1"/>
    <s v="PROFESIONAL ESPECIA"/>
    <x v="0"/>
    <s v="INGENIERA CIVIL"/>
    <s v="sura"/>
    <n v="202818"/>
    <m/>
    <s v="Funcionario"/>
    <x v="0"/>
    <x v="0"/>
    <s v="J00X"/>
    <d v="2018-05-22T00:00:00"/>
    <d v="2018-05-23T00:00:00"/>
    <x v="0"/>
    <n v="2"/>
    <s v="martes"/>
    <x v="5"/>
    <x v="0"/>
    <x v="7"/>
    <m/>
  </r>
  <r>
    <n v="72206325"/>
    <x v="0"/>
    <x v="0"/>
    <s v="PROFESIONAL UNIVERSITA"/>
    <x v="0"/>
    <s v="INGENIERO CIVIL"/>
    <s v="coomeva"/>
    <n v="204406"/>
    <m/>
    <s v="Funcionario"/>
    <x v="1"/>
    <x v="0"/>
    <s v="S934"/>
    <d v="2018-01-12T00:00:00"/>
    <d v="2018-01-14T00:00:00"/>
    <x v="0"/>
    <n v="3"/>
    <s v="viernes"/>
    <x v="0"/>
    <x v="0"/>
    <x v="8"/>
    <m/>
  </r>
  <r>
    <n v="32868880"/>
    <x v="9"/>
    <x v="1"/>
    <s v="PROFESIONAL UNIVERSITA"/>
    <x v="0"/>
    <s v="ABOGADA"/>
    <s v="eps sanitas"/>
    <n v="204410"/>
    <m/>
    <s v="Funcionario"/>
    <x v="1"/>
    <x v="0"/>
    <s v="S934"/>
    <d v="2018-04-12T00:00:00"/>
    <d v="2018-04-15T00:00:00"/>
    <x v="0"/>
    <n v="4"/>
    <s v="jueves"/>
    <x v="3"/>
    <x v="0"/>
    <x v="8"/>
    <m/>
  </r>
  <r>
    <n v="32749479"/>
    <x v="10"/>
    <x v="1"/>
    <s v="PROFESIONAL UNIVERSITA"/>
    <x v="3"/>
    <s v="CONTADOR PUBLICO "/>
    <s v="sura"/>
    <n v="204412"/>
    <m/>
    <s v="Funcionario"/>
    <x v="0"/>
    <x v="0"/>
    <s v="J00X"/>
    <d v="2018-08-30T00:00:00"/>
    <d v="2018-08-31T00:00:00"/>
    <x v="0"/>
    <n v="2"/>
    <s v="jueves"/>
    <x v="6"/>
    <x v="0"/>
    <x v="7"/>
    <m/>
  </r>
  <r>
    <n v="32775305"/>
    <x v="11"/>
    <x v="1"/>
    <s v="PROFESIONAL UNIVERSITA"/>
    <x v="1"/>
    <s v="INGENIERA DE SISTEMAS"/>
    <s v="sura"/>
    <n v="204406"/>
    <m/>
    <s v="Funcionario"/>
    <x v="0"/>
    <x v="0"/>
    <s v="J180"/>
    <d v="2018-08-27T00:00:00"/>
    <d v="2018-08-29T00:00:00"/>
    <x v="0"/>
    <n v="3"/>
    <s v="lunes"/>
    <x v="6"/>
    <x v="0"/>
    <x v="9"/>
    <m/>
  </r>
  <r>
    <n v="50936671"/>
    <x v="8"/>
    <x v="1"/>
    <s v="PROFESIONAL ESPECIA"/>
    <x v="0"/>
    <s v="INGENIERA CIVIL"/>
    <s v="sura"/>
    <n v="202818"/>
    <m/>
    <s v="Funcionario"/>
    <x v="0"/>
    <x v="0"/>
    <m/>
    <d v="2018-08-16T00:00:00"/>
    <d v="2018-08-17T00:00:00"/>
    <x v="0"/>
    <n v="2"/>
    <s v="jueves"/>
    <x v="6"/>
    <x v="0"/>
    <x v="0"/>
    <m/>
  </r>
  <r>
    <n v="22425055"/>
    <x v="4"/>
    <x v="1"/>
    <s v="TECNICO ADMINIST."/>
    <x v="1"/>
    <s v="BIBLIOTECOLOGA"/>
    <s v="sura"/>
    <s v="312418"/>
    <m/>
    <s v="Funcionario"/>
    <x v="0"/>
    <x v="0"/>
    <s v="A09"/>
    <d v="2018-08-08T00:00:00"/>
    <d v="2018-08-09T00:00:00"/>
    <x v="0"/>
    <n v="2"/>
    <s v="miércoles"/>
    <x v="6"/>
    <x v="0"/>
    <x v="10"/>
    <m/>
  </r>
  <r>
    <n v="22702676"/>
    <x v="5"/>
    <x v="1"/>
    <s v="TECNICO ADMINISTRATIVO"/>
    <x v="0"/>
    <s v="TECNICO ADMINISTRATIVO"/>
    <s v="salud total"/>
    <n v="312412"/>
    <m/>
    <s v="Funcionario"/>
    <x v="0"/>
    <x v="0"/>
    <s v="J20"/>
    <d v="2018-09-04T00:00:00"/>
    <d v="2018-09-06T00:00:00"/>
    <x v="0"/>
    <n v="3"/>
    <s v="martes"/>
    <x v="7"/>
    <x v="0"/>
    <x v="0"/>
    <m/>
  </r>
  <r>
    <n v="8600790"/>
    <x v="12"/>
    <x v="0"/>
    <s v="TECNICO OPERATIVO"/>
    <x v="0"/>
    <s v="TECNICO AUXILIAR DE RAYOS X"/>
    <s v="sura"/>
    <n v="313212"/>
    <m/>
    <s v="Funcionario"/>
    <x v="1"/>
    <x v="0"/>
    <m/>
    <d v="2018-09-18T00:00:00"/>
    <d v="2018-09-22T00:00:00"/>
    <x v="0"/>
    <n v="5"/>
    <s v="martes"/>
    <x v="7"/>
    <x v="0"/>
    <x v="0"/>
    <m/>
  </r>
  <r>
    <n v="6770538"/>
    <x v="1"/>
    <x v="0"/>
    <s v="PROFESIONAL ESPECIA"/>
    <x v="0"/>
    <s v="INGENIERO AGRONOMO"/>
    <s v="sura"/>
    <n v="202818"/>
    <m/>
    <s v="Funcionario"/>
    <x v="0"/>
    <x v="0"/>
    <s v="R074"/>
    <d v="2018-09-10T00:00:00"/>
    <d v="2018-09-11T00:00:00"/>
    <x v="0"/>
    <n v="2"/>
    <s v="lunes"/>
    <x v="7"/>
    <x v="0"/>
    <x v="11"/>
    <m/>
  </r>
  <r>
    <n v="28469766"/>
    <x v="13"/>
    <x v="1"/>
    <s v="PROFESIONAL UNIVERSITA"/>
    <x v="0"/>
    <s v="INGENIERA AMBIENTAL"/>
    <s v="sura"/>
    <n v="204412"/>
    <m/>
    <s v="Funcionario"/>
    <x v="0"/>
    <x v="0"/>
    <m/>
    <d v="2018-09-06T00:00:00"/>
    <d v="2018-09-08T00:00:00"/>
    <x v="0"/>
    <n v="3"/>
    <s v="jueves"/>
    <x v="7"/>
    <x v="0"/>
    <x v="0"/>
    <m/>
  </r>
  <r>
    <n v="19077488"/>
    <x v="14"/>
    <x v="0"/>
    <s v="PROFESIONAL ESPECIA"/>
    <x v="0"/>
    <s v="BIOLOGO"/>
    <s v="eps sanitas"/>
    <n v="202816"/>
    <m/>
    <s v="Funcionario"/>
    <x v="0"/>
    <x v="0"/>
    <s v="J209"/>
    <d v="2018-10-07T00:00:00"/>
    <d v="2018-10-09T00:00:00"/>
    <x v="0"/>
    <n v="3"/>
    <s v="domingo"/>
    <x v="8"/>
    <x v="0"/>
    <x v="12"/>
    <m/>
  </r>
  <r>
    <n v="19077488"/>
    <x v="14"/>
    <x v="0"/>
    <s v="PROFESIONAL ESPECIA"/>
    <x v="0"/>
    <s v="BIOLOGO"/>
    <s v="eps sanitas"/>
    <n v="202816"/>
    <m/>
    <s v="Funcionario"/>
    <x v="0"/>
    <x v="1"/>
    <s v="J209"/>
    <d v="2018-10-10T00:00:00"/>
    <d v="2018-10-12T00:00:00"/>
    <x v="0"/>
    <n v="3"/>
    <s v="miércoles"/>
    <x v="8"/>
    <x v="0"/>
    <x v="12"/>
    <m/>
  </r>
  <r>
    <n v="8778597"/>
    <x v="15"/>
    <x v="0"/>
    <s v="SUBDIRECTOR FINANCIERO"/>
    <x v="3"/>
    <s v="CONTADOR PUBLICO"/>
    <s v="sura"/>
    <n v="15020"/>
    <m/>
    <s v="Funcionario"/>
    <x v="0"/>
    <x v="1"/>
    <s v="S318"/>
    <d v="2018-09-01T00:00:00"/>
    <d v="2018-09-20T00:00:00"/>
    <x v="0"/>
    <n v="20"/>
    <s v="sábado"/>
    <x v="7"/>
    <x v="0"/>
    <x v="13"/>
    <m/>
  </r>
  <r>
    <n v="8778597"/>
    <x v="15"/>
    <x v="0"/>
    <s v="SUBDIRECTOR FINANCIERO"/>
    <x v="3"/>
    <s v="CONTADOR PUBLICO"/>
    <s v="sura"/>
    <n v="15020"/>
    <m/>
    <s v="Funcionario"/>
    <x v="0"/>
    <x v="1"/>
    <s v="K913"/>
    <d v="2018-09-21T00:00:00"/>
    <d v="2018-10-20T00:00:00"/>
    <x v="1"/>
    <n v="30"/>
    <s v="viernes"/>
    <x v="7"/>
    <x v="0"/>
    <x v="14"/>
    <m/>
  </r>
  <r>
    <n v="8778597"/>
    <x v="15"/>
    <x v="0"/>
    <s v="SUBDIRECTOR FINANCIERO"/>
    <x v="3"/>
    <s v="CONTADOR PUBLICO"/>
    <s v="sura"/>
    <n v="15020"/>
    <m/>
    <s v="Funcionario"/>
    <x v="0"/>
    <x v="0"/>
    <s v="F431"/>
    <d v="2018-10-23T00:00:00"/>
    <d v="2018-10-27T00:00:00"/>
    <x v="0"/>
    <n v="5"/>
    <s v="martes"/>
    <x v="8"/>
    <x v="0"/>
    <x v="15"/>
    <m/>
  </r>
  <r>
    <n v="72265042"/>
    <x v="16"/>
    <x v="0"/>
    <s v="PROFESIONAL UNIVERSITA"/>
    <x v="4"/>
    <s v="ABOGADO"/>
    <s v="sura"/>
    <n v="204406"/>
    <m/>
    <s v="Funcionario"/>
    <x v="0"/>
    <x v="1"/>
    <s v="A46"/>
    <d v="2018-10-25T00:00:00"/>
    <d v="2018-10-31T00:00:00"/>
    <x v="0"/>
    <n v="7"/>
    <s v="jueves"/>
    <x v="8"/>
    <x v="0"/>
    <x v="16"/>
    <m/>
  </r>
  <r>
    <n v="72265042"/>
    <x v="16"/>
    <x v="0"/>
    <s v="PROFESIONAL UNIVERSITA"/>
    <x v="4"/>
    <s v="ABOGADO"/>
    <s v="sura"/>
    <n v="204406"/>
    <m/>
    <s v="Funcionario"/>
    <x v="0"/>
    <x v="0"/>
    <s v="A46"/>
    <d v="2018-10-18T00:00:00"/>
    <d v="2018-10-24T00:00:00"/>
    <x v="0"/>
    <n v="7"/>
    <s v="jueves"/>
    <x v="8"/>
    <x v="0"/>
    <x v="16"/>
    <m/>
  </r>
  <r>
    <n v="8686630"/>
    <x v="17"/>
    <x v="0"/>
    <s v="PROFESIONAL UNIVERSITA"/>
    <x v="5"/>
    <s v="ECONOMISTA"/>
    <s v="coomeva"/>
    <n v="204412"/>
    <m/>
    <s v="Funcionario"/>
    <x v="0"/>
    <x v="0"/>
    <s v="A084"/>
    <d v="2018-10-24T00:00:00"/>
    <d v="2018-10-24T00:00:00"/>
    <x v="0"/>
    <n v="1"/>
    <s v="miércoles"/>
    <x v="8"/>
    <x v="0"/>
    <x v="17"/>
    <m/>
  </r>
  <r>
    <n v="19077488"/>
    <x v="14"/>
    <x v="0"/>
    <s v="PROFESIONAL ESPECIA"/>
    <x v="0"/>
    <s v="BIOLOGO"/>
    <s v="eps sanitas"/>
    <n v="202816"/>
    <m/>
    <s v="Funcionario"/>
    <x v="0"/>
    <x v="0"/>
    <s v="J209"/>
    <d v="2018-10-07T00:00:00"/>
    <d v="2018-10-09T00:00:00"/>
    <x v="0"/>
    <n v="3"/>
    <s v="domingo"/>
    <x v="8"/>
    <x v="0"/>
    <x v="12"/>
    <m/>
  </r>
  <r>
    <n v="72265042"/>
    <x v="16"/>
    <x v="0"/>
    <s v="PROFESIONAL UNIVERSITA"/>
    <x v="4"/>
    <s v="ABOGADO"/>
    <s v="sura"/>
    <n v="204406"/>
    <m/>
    <s v="Funcionario"/>
    <x v="0"/>
    <x v="1"/>
    <s v="A46"/>
    <d v="2018-11-01T00:00:00"/>
    <d v="2018-11-07T00:00:00"/>
    <x v="0"/>
    <n v="7"/>
    <s v="jueves"/>
    <x v="9"/>
    <x v="0"/>
    <x v="16"/>
    <m/>
  </r>
  <r>
    <n v="72265042"/>
    <x v="16"/>
    <x v="0"/>
    <s v="PROFESIONAL UNIVERSITA"/>
    <x v="4"/>
    <s v="ABOGADO"/>
    <s v="sura"/>
    <n v="204406"/>
    <m/>
    <s v="Funcionario"/>
    <x v="0"/>
    <x v="1"/>
    <s v="A46"/>
    <d v="2018-11-08T00:00:00"/>
    <d v="2018-11-14T00:00:00"/>
    <x v="0"/>
    <n v="7"/>
    <s v="jueves"/>
    <x v="9"/>
    <x v="0"/>
    <x v="16"/>
    <m/>
  </r>
  <r>
    <n v="32793800"/>
    <x v="18"/>
    <x v="1"/>
    <s v="TECNICO ADMINISTRATIVO"/>
    <x v="5"/>
    <s v="ADMINISTRADOR DE EMPRESAS/ESP GESTION EMPRESARIAL"/>
    <s v="NUEVA EPS"/>
    <n v="312417"/>
    <m/>
    <s v="Funcionario"/>
    <x v="0"/>
    <x v="0"/>
    <s v="Z359"/>
    <d v="2018-11-07T00:00:00"/>
    <d v="2018-11-09T00:00:00"/>
    <x v="0"/>
    <n v="3"/>
    <s v="miércoles"/>
    <x v="9"/>
    <x v="0"/>
    <x v="18"/>
    <m/>
  </r>
  <r>
    <n v="6770538"/>
    <x v="1"/>
    <x v="0"/>
    <s v="PROFESIONAL ESPECIA"/>
    <x v="0"/>
    <s v="INGENIERO AGRONOMO"/>
    <s v="sura"/>
    <n v="202818"/>
    <m/>
    <s v="Funcionario"/>
    <x v="0"/>
    <x v="0"/>
    <s v="J159"/>
    <d v="2018-11-07T00:00:00"/>
    <d v="2018-11-09T00:00:00"/>
    <x v="0"/>
    <n v="3"/>
    <s v="miércoles"/>
    <x v="9"/>
    <x v="0"/>
    <x v="19"/>
    <m/>
  </r>
  <r>
    <n v="72265042"/>
    <x v="16"/>
    <x v="0"/>
    <s v="PROFESIONAL UNIVERSITA"/>
    <x v="4"/>
    <s v="ABOGADO"/>
    <s v="sura"/>
    <n v="204406"/>
    <m/>
    <s v="Funcionario"/>
    <x v="0"/>
    <x v="1"/>
    <s v="A46"/>
    <d v="2018-11-15T00:00:00"/>
    <d v="2018-11-16T00:00:00"/>
    <x v="0"/>
    <n v="2"/>
    <s v="jueves"/>
    <x v="9"/>
    <x v="0"/>
    <x v="16"/>
    <m/>
  </r>
  <r>
    <n v="8778597"/>
    <x v="15"/>
    <x v="0"/>
    <s v="SUBDIRECTOR FINANCIERO"/>
    <x v="3"/>
    <s v="CONTADOR PUBLICO"/>
    <s v="sura"/>
    <n v="15020"/>
    <m/>
    <s v="Funcionario"/>
    <x v="0"/>
    <x v="1"/>
    <s v="F321"/>
    <d v="2018-12-10T00:00:00"/>
    <d v="2018-12-29T00:00:00"/>
    <x v="0"/>
    <n v="20"/>
    <s v="lunes"/>
    <x v="10"/>
    <x v="0"/>
    <x v="20"/>
    <m/>
  </r>
  <r>
    <n v="22461189"/>
    <x v="2"/>
    <x v="1"/>
    <s v="PROFESIONAL UNIVERSITA"/>
    <x v="1"/>
    <s v="PSICOLOGA"/>
    <s v="sura"/>
    <n v="204406"/>
    <m/>
    <s v="Funcionario"/>
    <x v="0"/>
    <x v="0"/>
    <s v="D391"/>
    <d v="2018-11-21T00:00:00"/>
    <d v="2018-11-30T00:00:00"/>
    <x v="0"/>
    <n v="10"/>
    <s v="miércoles"/>
    <x v="9"/>
    <x v="0"/>
    <x v="21"/>
    <m/>
  </r>
  <r>
    <n v="32793800"/>
    <x v="18"/>
    <x v="1"/>
    <s v="TECNICO ADMINISTRATIVO"/>
    <x v="5"/>
    <s v="ADMINISTRADOR DE EMPRESAS/ESP GESTION EMPRESARIAL"/>
    <s v="NUEVA EPS"/>
    <n v="312417"/>
    <m/>
    <s v="Funcionario"/>
    <x v="0"/>
    <x v="0"/>
    <s v="O249"/>
    <d v="2018-11-30T00:00:00"/>
    <d v="2018-12-19T00:00:00"/>
    <x v="1"/>
    <n v="20"/>
    <s v="viernes"/>
    <x v="9"/>
    <x v="0"/>
    <x v="22"/>
    <m/>
  </r>
  <r>
    <n v="3745050"/>
    <x v="19"/>
    <x v="0"/>
    <s v="CONDUCTOR "/>
    <x v="5"/>
    <s v="CONDUCTOR"/>
    <s v="eps sanitas"/>
    <n v="410318"/>
    <m/>
    <s v="Funcionario"/>
    <x v="1"/>
    <x v="0"/>
    <m/>
    <d v="2018-04-20T00:00:00"/>
    <m/>
    <x v="0"/>
    <n v="0"/>
    <s v="viernes"/>
    <x v="3"/>
    <x v="0"/>
    <x v="0"/>
    <m/>
  </r>
  <r>
    <n v="72240501"/>
    <x v="20"/>
    <x v="0"/>
    <s v="TECNICO OPERATIVO"/>
    <x v="0"/>
    <s v="BIOLOGO"/>
    <s v="sura"/>
    <n v="313212"/>
    <m/>
    <s v="Funcionario"/>
    <x v="0"/>
    <x v="0"/>
    <s v="B349"/>
    <d v="2019-07-04T00:00:00"/>
    <d v="2019-07-05T00:00:00"/>
    <x v="0"/>
    <n v="2"/>
    <s v="jueves"/>
    <x v="11"/>
    <x v="0"/>
    <x v="23"/>
    <m/>
  </r>
  <r>
    <n v="32875555"/>
    <x v="21"/>
    <x v="1"/>
    <s v="TECNICO ADMINISTRATIVO"/>
    <x v="5"/>
    <s v="ECONOMISTA"/>
    <s v="sura"/>
    <n v="312411"/>
    <m/>
    <s v="Funcionario"/>
    <x v="0"/>
    <x v="0"/>
    <s v="D267"/>
    <d v="2019-03-15T00:00:00"/>
    <d v="2019-04-07T00:00:00"/>
    <x v="1"/>
    <n v="24"/>
    <s v="viernes"/>
    <x v="2"/>
    <x v="0"/>
    <x v="24"/>
    <m/>
  </r>
  <r>
    <n v="22583666"/>
    <x v="22"/>
    <x v="1"/>
    <s v="TECNICO ADMINISTRATIVO"/>
    <x v="5"/>
    <s v="TECNICO EN ANALISIS Y PROGRAMACION DE COMNPUTADORES"/>
    <s v="salud total"/>
    <n v="312411"/>
    <m/>
    <s v="Funcionario"/>
    <x v="0"/>
    <x v="0"/>
    <s v="M545"/>
    <d v="2019-06-13T00:00:00"/>
    <d v="2019-06-14T00:00:00"/>
    <x v="0"/>
    <n v="2"/>
    <s v="jueves"/>
    <x v="4"/>
    <x v="0"/>
    <x v="25"/>
    <m/>
  </r>
  <r>
    <n v="8684907"/>
    <x v="23"/>
    <x v="0"/>
    <s v="TECNICO OPERATIVO"/>
    <x v="6"/>
    <s v="ABOGADO"/>
    <s v="sura"/>
    <n v="313212"/>
    <m/>
    <s v="Funcionario"/>
    <x v="0"/>
    <x v="0"/>
    <s v="S935"/>
    <d v="2019-06-05T00:00:00"/>
    <d v="2019-06-09T00:00:00"/>
    <x v="0"/>
    <n v="5"/>
    <s v="miércoles"/>
    <x v="4"/>
    <x v="0"/>
    <x v="26"/>
    <m/>
  </r>
  <r>
    <n v="22461189"/>
    <x v="2"/>
    <x v="1"/>
    <s v="PROFESIONAL UNIVERSITA"/>
    <x v="1"/>
    <s v="PSICOLOGA"/>
    <s v="sura"/>
    <n v="204406"/>
    <m/>
    <s v="Funcionario"/>
    <x v="0"/>
    <x v="0"/>
    <s v="S800"/>
    <d v="2019-01-14T00:00:00"/>
    <d v="2019-01-16T00:00:00"/>
    <x v="0"/>
    <n v="3"/>
    <s v="lunes"/>
    <x v="0"/>
    <x v="0"/>
    <x v="27"/>
    <m/>
  </r>
  <r>
    <n v="32790424"/>
    <x v="24"/>
    <x v="1"/>
    <s v="PROFESIONAL ESPECIA"/>
    <x v="5"/>
    <s v="FONOAUDIOLOGA/ABOGADA"/>
    <s v="coomeva"/>
    <n v="202815"/>
    <m/>
    <s v="Funcionario"/>
    <x v="0"/>
    <x v="0"/>
    <s v="A09"/>
    <d v="2019-03-18T00:00:00"/>
    <d v="2019-03-19T00:00:00"/>
    <x v="0"/>
    <n v="2"/>
    <s v="lunes"/>
    <x v="2"/>
    <x v="0"/>
    <x v="10"/>
    <m/>
  </r>
  <r>
    <n v="32729656"/>
    <x v="25"/>
    <x v="1"/>
    <s v="TECNICO ADMINIST."/>
    <x v="5"/>
    <s v="ADMINISTRADORA EN SEGURIDAD Y SLAUD EN EL TRABAJO 8 SEMESTRE"/>
    <s v="sura"/>
    <n v="313217"/>
    <m/>
    <s v="Funcionario"/>
    <x v="0"/>
    <x v="0"/>
    <s v="M770"/>
    <d v="2019-03-07T00:00:00"/>
    <d v="2019-03-08T00:00:00"/>
    <x v="0"/>
    <n v="2"/>
    <s v="jueves"/>
    <x v="2"/>
    <x v="0"/>
    <x v="28"/>
    <m/>
  </r>
  <r>
    <n v="72285617"/>
    <x v="26"/>
    <x v="0"/>
    <s v="TECNICO OPERATIVO"/>
    <x v="0"/>
    <s v="ADMINISTRADOR AMBIENTAL"/>
    <s v="sura"/>
    <n v="313212"/>
    <m/>
    <s v="Funcionario"/>
    <x v="0"/>
    <x v="0"/>
    <s v="A09"/>
    <d v="2019-02-26T00:00:00"/>
    <d v="2019-02-26T00:00:00"/>
    <x v="0"/>
    <n v="1"/>
    <s v="martes"/>
    <x v="1"/>
    <x v="0"/>
    <x v="10"/>
    <m/>
  </r>
  <r>
    <n v="1045693318"/>
    <x v="27"/>
    <x v="1"/>
    <s v="PROFESIONAL UNIVERSITARIO"/>
    <x v="4"/>
    <s v="INGENIERA INDUSTRIAL/ESP GESTION AMBIENTAL"/>
    <s v="salud total"/>
    <n v="204406"/>
    <m/>
    <s v="Funcionario"/>
    <x v="0"/>
    <x v="0"/>
    <s v="J02"/>
    <d v="2019-02-26T00:00:00"/>
    <d v="2019-02-27T00:00:00"/>
    <x v="0"/>
    <n v="2"/>
    <s v="martes"/>
    <x v="1"/>
    <x v="0"/>
    <x v="0"/>
    <m/>
  </r>
  <r>
    <n v="32793800"/>
    <x v="18"/>
    <x v="1"/>
    <s v="TECNICO ADMINISTRATIVO"/>
    <x v="5"/>
    <s v="ADMINISTRADOR DE EMPRESAS/ESP GESTION EMPRESARIAL"/>
    <s v="NUEVA EPS"/>
    <n v="312417"/>
    <m/>
    <s v="Funcionario"/>
    <x v="0"/>
    <x v="0"/>
    <s v="Z359"/>
    <d v="2019-02-11T00:00:00"/>
    <d v="2019-02-14T00:00:00"/>
    <x v="0"/>
    <n v="4"/>
    <s v="lunes"/>
    <x v="1"/>
    <x v="0"/>
    <x v="18"/>
    <m/>
  </r>
  <r>
    <n v="19077488"/>
    <x v="14"/>
    <x v="0"/>
    <s v="PROFESIONAL ESPECIA"/>
    <x v="0"/>
    <s v="BIOLOGO"/>
    <s v="eps sanitas"/>
    <n v="202816"/>
    <m/>
    <s v="Funcionario"/>
    <x v="0"/>
    <x v="0"/>
    <s v="N390"/>
    <d v="2019-06-26T00:00:00"/>
    <d v="2019-06-28T00:00:00"/>
    <x v="0"/>
    <n v="3"/>
    <s v="miércoles"/>
    <x v="4"/>
    <x v="0"/>
    <x v="4"/>
    <m/>
  </r>
  <r>
    <n v="6770538"/>
    <x v="1"/>
    <x v="0"/>
    <s v="PROFESIONAL ESPECIA"/>
    <x v="0"/>
    <s v="INGENIERO AGRONOMO"/>
    <s v="sura"/>
    <n v="202818"/>
    <m/>
    <s v="Funcionario"/>
    <x v="0"/>
    <x v="0"/>
    <s v="S019"/>
    <d v="2019-05-06T00:00:00"/>
    <d v="2019-05-09T00:00:00"/>
    <x v="0"/>
    <n v="4"/>
    <s v="lunes"/>
    <x v="5"/>
    <x v="0"/>
    <x v="29"/>
    <m/>
  </r>
  <r>
    <n v="57290736"/>
    <x v="28"/>
    <x v="1"/>
    <s v="PROFESIONAL ESPECIA"/>
    <x v="0"/>
    <s v="ING. AMBIENTAL"/>
    <s v="sura"/>
    <n v="204414"/>
    <m/>
    <s v="Funcionario"/>
    <x v="0"/>
    <x v="0"/>
    <s v="R102"/>
    <d v="2019-07-31T00:00:00"/>
    <d v="2019-08-03T00:00:00"/>
    <x v="1"/>
    <n v="4"/>
    <s v="miércoles"/>
    <x v="11"/>
    <x v="0"/>
    <x v="30"/>
    <m/>
  </r>
  <r>
    <n v="8676067"/>
    <x v="29"/>
    <x v="0"/>
    <s v="CONDUCTOR"/>
    <x v="1"/>
    <s v="CONDUCTOR"/>
    <s v="coomeva"/>
    <n v="410313"/>
    <m/>
    <s v="Funcionario"/>
    <x v="1"/>
    <x v="0"/>
    <m/>
    <d v="2019-01-16T00:00:00"/>
    <d v="2019-01-16T00:00:00"/>
    <x v="0"/>
    <n v="1"/>
    <s v="miércoles"/>
    <x v="0"/>
    <x v="0"/>
    <x v="0"/>
    <m/>
  </r>
  <r>
    <n v="32729656"/>
    <x v="25"/>
    <x v="1"/>
    <s v="TECNICO ADMINIST."/>
    <x v="5"/>
    <s v="ADMINISTRADORA EN SEGURIDAD Y SLAUD EN EL TRABAJO 8 SEMESTRE"/>
    <s v="sura"/>
    <n v="313217"/>
    <m/>
    <s v="Funcionario"/>
    <x v="0"/>
    <x v="0"/>
    <s v="M770"/>
    <d v="2019-03-07T00:00:00"/>
    <d v="2019-03-08T00:00:00"/>
    <x v="0"/>
    <n v="2"/>
    <s v="jueves"/>
    <x v="2"/>
    <x v="0"/>
    <x v="28"/>
    <m/>
  </r>
  <r>
    <n v="8675403"/>
    <x v="30"/>
    <x v="0"/>
    <s v="TECNICO OPERATIVO"/>
    <x v="0"/>
    <s v="LICENCIADO EN BIOLOGIA Y QUIMICA"/>
    <s v="sura"/>
    <n v="313215"/>
    <m/>
    <s v="Funcionario"/>
    <x v="0"/>
    <x v="0"/>
    <s v="K083"/>
    <d v="2019-10-16T00:00:00"/>
    <d v="2019-10-17T00:00:00"/>
    <x v="0"/>
    <n v="2"/>
    <s v="miércoles"/>
    <x v="8"/>
    <x v="0"/>
    <x v="31"/>
    <m/>
  </r>
  <r>
    <n v="72124949"/>
    <x v="31"/>
    <x v="0"/>
    <s v="AUXILIAR ADMINISTRATIVO"/>
    <x v="5"/>
    <s v="BACHILLER ACADEMICO"/>
    <s v="sura"/>
    <n v="404412"/>
    <m/>
    <s v="Funcionario"/>
    <x v="0"/>
    <x v="0"/>
    <s v="L038"/>
    <d v="2019-09-12T00:00:00"/>
    <d v="2019-09-13T00:00:00"/>
    <x v="0"/>
    <n v="2"/>
    <s v="jueves"/>
    <x v="7"/>
    <x v="0"/>
    <x v="32"/>
    <m/>
  </r>
  <r>
    <n v="72124949"/>
    <x v="31"/>
    <x v="0"/>
    <s v="AUXILIAR ADMINISTRATIVO"/>
    <x v="5"/>
    <s v="BACHILLER ACADEMICO"/>
    <s v="sura"/>
    <n v="404412"/>
    <m/>
    <s v="Funcionario"/>
    <x v="0"/>
    <x v="1"/>
    <s v="L038"/>
    <d v="2019-09-16T00:00:00"/>
    <d v="2019-09-18T00:00:00"/>
    <x v="0"/>
    <n v="3"/>
    <s v="lunes"/>
    <x v="7"/>
    <x v="0"/>
    <x v="32"/>
    <m/>
  </r>
  <r>
    <n v="6770538"/>
    <x v="1"/>
    <x v="0"/>
    <s v="PROFESIONAL ESPECIA"/>
    <x v="0"/>
    <s v="INGENIERO AGRONOMO"/>
    <s v="sura"/>
    <n v="202818"/>
    <m/>
    <s v="Funcionario"/>
    <x v="0"/>
    <x v="0"/>
    <s v="J441"/>
    <d v="2019-11-14T00:00:00"/>
    <d v="2019-11-15T00:00:00"/>
    <x v="0"/>
    <n v="2"/>
    <s v="jueves"/>
    <x v="9"/>
    <x v="0"/>
    <x v="33"/>
    <m/>
  </r>
  <r>
    <n v="32784602"/>
    <x v="3"/>
    <x v="1"/>
    <s v="SECRETARIO"/>
    <x v="1"/>
    <s v="ADMINISTRADORA EN SEGURIDAD Y SLAUD EN EL TRABAJO 8 SEMESTRE"/>
    <s v="sura"/>
    <n v="417822"/>
    <m/>
    <s v="Funcionario"/>
    <x v="0"/>
    <x v="0"/>
    <s v="J029"/>
    <d v="2019-11-19T00:00:00"/>
    <d v="2019-11-19T00:00:00"/>
    <x v="0"/>
    <n v="1"/>
    <s v="martes"/>
    <x v="9"/>
    <x v="0"/>
    <x v="34"/>
    <m/>
  </r>
  <r>
    <n v="10932619"/>
    <x v="6"/>
    <x v="0"/>
    <s v="TECNICO OPERATIVO"/>
    <x v="0"/>
    <s v="ING DE SISTEMAS"/>
    <s v="sura"/>
    <n v="313212"/>
    <m/>
    <s v="Funcionario"/>
    <x v="0"/>
    <x v="0"/>
    <s v="B349"/>
    <d v="2019-11-19T00:00:00"/>
    <d v="2019-11-20T00:00:00"/>
    <x v="0"/>
    <n v="2"/>
    <s v="martes"/>
    <x v="9"/>
    <x v="0"/>
    <x v="23"/>
    <m/>
  </r>
  <r>
    <n v="6770538"/>
    <x v="1"/>
    <x v="0"/>
    <s v="PROFESIONAL ESPECIA"/>
    <x v="0"/>
    <s v="INGENIERO AGRONOMO"/>
    <s v="sura"/>
    <n v="202818"/>
    <m/>
    <s v="Funcionario"/>
    <x v="0"/>
    <x v="0"/>
    <s v="J40"/>
    <d v="2020-01-22T00:00:00"/>
    <d v="2020-01-24T00:00:00"/>
    <x v="0"/>
    <n v="3"/>
    <s v="miércoles"/>
    <x v="0"/>
    <x v="0"/>
    <x v="35"/>
    <m/>
  </r>
  <r>
    <n v="22583666"/>
    <x v="22"/>
    <x v="1"/>
    <s v="TECNICO ADMINISTRATIVO"/>
    <x v="5"/>
    <s v="TECNICO EN ANALISIS Y PROGRAMACION DE COMNPUTADORES"/>
    <s v="salud total"/>
    <n v="312411"/>
    <m/>
    <s v="Funcionario"/>
    <x v="0"/>
    <x v="0"/>
    <s v="J20"/>
    <d v="2020-01-27T00:00:00"/>
    <d v="2020-01-28T00:00:00"/>
    <x v="0"/>
    <n v="2"/>
    <s v="lunes"/>
    <x v="0"/>
    <x v="0"/>
    <x v="0"/>
    <m/>
  </r>
  <r>
    <n v="32729656"/>
    <x v="25"/>
    <x v="1"/>
    <s v="TECNICO ADMINIST."/>
    <x v="5"/>
    <s v="ADMINISTRADORA EN SEGURIDAD Y SLAUD EN EL TRABAJO 8 SEMESTRE"/>
    <s v="sura"/>
    <n v="313217"/>
    <m/>
    <s v="Funcionario"/>
    <x v="0"/>
    <x v="0"/>
    <s v="D237"/>
    <d v="2020-02-12T00:00:00"/>
    <d v="2020-02-15T00:00:00"/>
    <x v="0"/>
    <n v="4"/>
    <s v="miércoles"/>
    <x v="1"/>
    <x v="0"/>
    <x v="36"/>
    <m/>
  </r>
  <r>
    <n v="32729656"/>
    <x v="25"/>
    <x v="1"/>
    <s v="TECNICO ADMINIST."/>
    <x v="5"/>
    <s v="ADMINISTRADORA EN SEGURIDAD Y SLAUD EN EL TRABAJO 8 SEMESTRE"/>
    <s v="sura"/>
    <n v="313217"/>
    <m/>
    <s v="Funcionario"/>
    <x v="0"/>
    <x v="1"/>
    <s v="D237"/>
    <d v="2020-02-16T00:00:00"/>
    <d v="2020-02-19T00:00:00"/>
    <x v="0"/>
    <n v="4"/>
    <s v="domingo"/>
    <x v="1"/>
    <x v="0"/>
    <x v="36"/>
    <m/>
  </r>
  <r>
    <n v="32793800"/>
    <x v="18"/>
    <x v="1"/>
    <s v="TECNICO ADMINISTRATIVO"/>
    <x v="5"/>
    <s v="ADMINISTRADOR DE EMPRESAS/ESP GESTION EMPRESARIAL"/>
    <s v="NUEVA EPS"/>
    <n v="312417"/>
    <m/>
    <s v="Funcionario"/>
    <x v="0"/>
    <x v="0"/>
    <s v="R490"/>
    <d v="2020-02-26T00:00:00"/>
    <d v="2020-02-27T00:00:00"/>
    <x v="0"/>
    <n v="2"/>
    <s v="miércoles"/>
    <x v="1"/>
    <x v="0"/>
    <x v="37"/>
    <m/>
  </r>
  <r>
    <n v="50936671"/>
    <x v="8"/>
    <x v="1"/>
    <s v="PROFESIONAL ESPECIA"/>
    <x v="0"/>
    <s v="INGENIERA CIVIL"/>
    <s v="sura"/>
    <n v="202818"/>
    <m/>
    <s v="Funcionario"/>
    <x v="0"/>
    <x v="0"/>
    <s v="R51"/>
    <d v="2020-02-27T00:00:00"/>
    <d v="2020-02-28T00:00:00"/>
    <x v="0"/>
    <n v="2"/>
    <s v="jueves"/>
    <x v="1"/>
    <x v="0"/>
    <x v="38"/>
    <s v="Sin Refrendar ante EPS. Presenta documento de AMI"/>
  </r>
  <r>
    <n v="6770538"/>
    <x v="1"/>
    <x v="0"/>
    <s v="PROFESIONAL ESPECIA"/>
    <x v="0"/>
    <s v="INGENIERO AGRONOMO"/>
    <s v="sura"/>
    <n v="202818"/>
    <m/>
    <s v="Funcionario"/>
    <x v="0"/>
    <x v="0"/>
    <m/>
    <d v="2020-03-04T00:00:00"/>
    <d v="2020-03-06T00:00:00"/>
    <x v="0"/>
    <n v="3"/>
    <s v="miércoles"/>
    <x v="2"/>
    <x v="0"/>
    <x v="0"/>
    <s v="Sin Refrendar ante EPS. Presenta reporte de pago de incapacidad de la EPS"/>
  </r>
  <r>
    <n v="32770239"/>
    <x v="32"/>
    <x v="1"/>
    <s v="PROFESIONAL ESPECIA"/>
    <x v="0"/>
    <s v="INGENIERA QUIMICA"/>
    <s v="NUEVA EPS"/>
    <n v="202818"/>
    <m/>
    <s v="Funcionario"/>
    <x v="0"/>
    <x v="0"/>
    <m/>
    <d v="2020-05-18T00:00:00"/>
    <d v="2020-05-20T00:00:00"/>
    <x v="0"/>
    <n v="3"/>
    <s v="lunes"/>
    <x v="5"/>
    <x v="0"/>
    <x v="0"/>
    <s v="Sin Refrendar ante EPS. Presenta documento Medico Particular"/>
  </r>
  <r>
    <n v="1140861254"/>
    <x v="33"/>
    <x v="1"/>
    <s v="VETERINARIA"/>
    <x v="0"/>
    <s v="VETERINARIA"/>
    <s v="sura"/>
    <s v=""/>
    <m/>
    <s v="CONTRATISTA"/>
    <x v="1"/>
    <x v="0"/>
    <m/>
    <d v="2021-09-18T00:00:00"/>
    <d v="2021-09-18T00:00:00"/>
    <x v="0"/>
    <n v="0"/>
    <s v="sábado"/>
    <x v="7"/>
    <x v="0"/>
    <x v="39"/>
    <s v="ACCINDENTE SIN INCAPACIDAD. EL TRABAJADOR ASISTIO A A EPS AL TERMINAR LA JORNADA LABORAL"/>
  </r>
  <r>
    <n v="32856570"/>
    <x v="34"/>
    <x v="1"/>
    <s v="AUX DE SERVICIO GENERALES"/>
    <x v="5"/>
    <s v="BACHILLER ACADEMICO"/>
    <s v="salud total"/>
    <s v=""/>
    <m/>
    <s v="TEMPORAL"/>
    <x v="1"/>
    <x v="0"/>
    <s v="S901"/>
    <d v="2021-06-10T00:00:00"/>
    <d v="2021-06-16T00:00:00"/>
    <x v="0"/>
    <n v="7"/>
    <s v="jueves"/>
    <x v="4"/>
    <x v="0"/>
    <x v="40"/>
    <m/>
  </r>
  <r>
    <n v="72288337"/>
    <x v="35"/>
    <x v="0"/>
    <s v=""/>
    <x v="7"/>
    <s v=""/>
    <s v="SANITAS"/>
    <s v=""/>
    <m/>
    <s v="Funcionario"/>
    <x v="2"/>
    <x v="0"/>
    <s v="O809"/>
    <d v="2021-04-21T00:00:00"/>
    <d v="2021-04-30T00:00:00"/>
    <x v="0"/>
    <n v="10"/>
    <s v="miércoles"/>
    <x v="3"/>
    <x v="0"/>
    <x v="41"/>
    <m/>
  </r>
  <r>
    <n v="72298184"/>
    <x v="36"/>
    <x v="0"/>
    <s v=""/>
    <x v="7"/>
    <s v=""/>
    <s v="sura"/>
    <s v=""/>
    <m/>
    <s v="Funcionario"/>
    <x v="2"/>
    <x v="0"/>
    <s v="O800"/>
    <d v="2021-08-09T00:00:00"/>
    <d v="2021-08-18T00:00:00"/>
    <x v="0"/>
    <n v="10"/>
    <s v="lunes"/>
    <x v="6"/>
    <x v="0"/>
    <x v="42"/>
    <m/>
  </r>
  <r>
    <n v="8637580"/>
    <x v="37"/>
    <x v="0"/>
    <s v="PROFESIONAL ESPECIA"/>
    <x v="0"/>
    <s v="ARQUITECTO"/>
    <s v="sura"/>
    <n v="202819"/>
    <m/>
    <s v="Funcionario"/>
    <x v="0"/>
    <x v="0"/>
    <s v="U071"/>
    <d v="2021-01-19T00:00:00"/>
    <d v="2021-01-22T00:00:00"/>
    <x v="0"/>
    <n v="4"/>
    <s v="martes"/>
    <x v="0"/>
    <x v="0"/>
    <x v="0"/>
    <m/>
  </r>
  <r>
    <n v="72298184"/>
    <x v="36"/>
    <x v="0"/>
    <s v=""/>
    <x v="7"/>
    <s v=""/>
    <s v="sura"/>
    <s v=""/>
    <m/>
    <s v="Funcionario"/>
    <x v="0"/>
    <x v="0"/>
    <s v="U072"/>
    <d v="2021-02-12T00:00:00"/>
    <d v="2021-02-14T00:00:00"/>
    <x v="0"/>
    <n v="3"/>
    <s v="viernes"/>
    <x v="1"/>
    <x v="0"/>
    <x v="0"/>
    <m/>
  </r>
  <r>
    <n v="44152717"/>
    <x v="38"/>
    <x v="1"/>
    <s v=""/>
    <x v="7"/>
    <s v=""/>
    <s v="SANITAS"/>
    <s v=""/>
    <m/>
    <s v="Funcionario"/>
    <x v="0"/>
    <x v="0"/>
    <s v="Q83.1"/>
    <d v="2021-08-03T00:00:00"/>
    <d v="2021-08-14T00:00:00"/>
    <x v="0"/>
    <n v="12"/>
    <s v="martes"/>
    <x v="6"/>
    <x v="0"/>
    <x v="0"/>
    <m/>
  </r>
  <r>
    <n v="32770239"/>
    <x v="32"/>
    <x v="1"/>
    <s v="PROFESIONAL ESPECIA"/>
    <x v="0"/>
    <s v="INGENIERA QUIMICA"/>
    <s v="NUEVA EPS"/>
    <n v="202818"/>
    <m/>
    <s v="Funcionario"/>
    <x v="0"/>
    <x v="0"/>
    <s v="u071"/>
    <d v="2021-07-08T00:00:00"/>
    <d v="2021-07-17T00:00:00"/>
    <x v="0"/>
    <n v="10"/>
    <s v="jueves"/>
    <x v="11"/>
    <x v="0"/>
    <x v="39"/>
    <m/>
  </r>
  <r>
    <m/>
    <x v="39"/>
    <x v="0"/>
    <s v=""/>
    <x v="7"/>
    <s v=""/>
    <s v=""/>
    <s v=""/>
    <m/>
    <s v="CONTRATISTA"/>
    <x v="1"/>
    <x v="0"/>
    <m/>
    <d v="2021-11-05T00:00:00"/>
    <d v="2021-11-14T00:00:00"/>
    <x v="0"/>
    <n v="10"/>
    <s v="viernes"/>
    <x v="9"/>
    <x v="0"/>
    <x v="0"/>
    <m/>
  </r>
  <r>
    <m/>
    <x v="40"/>
    <x v="0"/>
    <s v=""/>
    <x v="7"/>
    <s v=""/>
    <s v=""/>
    <s v=""/>
    <m/>
    <s v="CONTRATISTA"/>
    <x v="1"/>
    <x v="0"/>
    <m/>
    <d v="2021-11-25T00:00:00"/>
    <d v="2021-11-27T00:00:00"/>
    <x v="0"/>
    <n v="3"/>
    <s v="jueves"/>
    <x v="9"/>
    <x v="0"/>
    <x v="0"/>
    <m/>
  </r>
  <r>
    <m/>
    <x v="41"/>
    <x v="0"/>
    <s v=""/>
    <x v="7"/>
    <s v=""/>
    <s v=""/>
    <s v=""/>
    <m/>
    <s v="CONTRATISTA"/>
    <x v="1"/>
    <x v="0"/>
    <m/>
    <d v="2021-11-29T00:00:00"/>
    <d v="2021-11-29T00:00:00"/>
    <x v="0"/>
    <n v="1"/>
    <s v="lunes"/>
    <x v="9"/>
    <x v="0"/>
    <x v="0"/>
    <m/>
  </r>
  <r>
    <n v="44152717"/>
    <x v="38"/>
    <x v="1"/>
    <s v=""/>
    <x v="7"/>
    <s v=""/>
    <s v=""/>
    <s v=""/>
    <m/>
    <s v="Funcionario"/>
    <x v="0"/>
    <x v="0"/>
    <s v="y652"/>
    <d v="2021-08-18T00:00:00"/>
    <d v="2021-08-23T00:00:00"/>
    <x v="0"/>
    <n v="6"/>
    <s v="miércoles"/>
    <x v="6"/>
    <x v="0"/>
    <x v="43"/>
    <m/>
  </r>
  <r>
    <n v="32748495"/>
    <x v="42"/>
    <x v="1"/>
    <s v=""/>
    <x v="7"/>
    <s v=""/>
    <s v=""/>
    <s v=""/>
    <m/>
    <s v="Funcionario"/>
    <x v="0"/>
    <x v="0"/>
    <s v="C509"/>
    <d v="2021-01-18T00:00:00"/>
    <d v="2021-02-06T00:00:00"/>
    <x v="0"/>
    <n v="20"/>
    <s v="lunes"/>
    <x v="0"/>
    <x v="0"/>
    <x v="44"/>
    <m/>
  </r>
  <r>
    <n v="94512543"/>
    <x v="43"/>
    <x v="0"/>
    <s v=""/>
    <x v="7"/>
    <s v=""/>
    <s v="Nueva"/>
    <s v=""/>
    <m/>
    <s v="CONTRATISTA"/>
    <x v="1"/>
    <x v="0"/>
    <s v="S430"/>
    <d v="2022-07-07T00:00:00"/>
    <d v="2022-07-28T00:00:00"/>
    <x v="0"/>
    <n v="22"/>
    <s v="jueves"/>
    <x v="11"/>
    <x v="1"/>
    <x v="45"/>
    <m/>
  </r>
  <r>
    <n v="73476307"/>
    <x v="44"/>
    <x v="0"/>
    <s v="Auxiliar"/>
    <x v="1"/>
    <s v="Bachilller"/>
    <s v="Mutual Ser"/>
    <s v=""/>
    <m/>
    <s v="CONTRATISTA"/>
    <x v="1"/>
    <x v="0"/>
    <m/>
    <m/>
    <m/>
    <x v="0"/>
    <n v="0"/>
    <s v="lunes"/>
    <x v="12"/>
    <x v="1"/>
    <x v="0"/>
    <m/>
  </r>
  <r>
    <n v="94512543"/>
    <x v="43"/>
    <x v="0"/>
    <m/>
    <x v="8"/>
    <m/>
    <m/>
    <s v=""/>
    <m/>
    <s v="CONTRATISTA"/>
    <x v="1"/>
    <x v="1"/>
    <s v="S430"/>
    <d v="2022-07-30T00:00:00"/>
    <d v="2022-08-08T00:00:00"/>
    <x v="1"/>
    <n v="10"/>
    <s v="sábado"/>
    <x v="11"/>
    <x v="1"/>
    <x v="45"/>
    <m/>
  </r>
  <r>
    <n v="8675403"/>
    <x v="30"/>
    <x v="0"/>
    <s v="TECNICO OPERATIVO"/>
    <x v="0"/>
    <s v="LICENCIADO EN BIOLOGIA Y QUIMICA"/>
    <s v="sura"/>
    <n v="313215"/>
    <m/>
    <s v="Funcionario"/>
    <x v="0"/>
    <x v="0"/>
    <s v="M624"/>
    <d v="2022-03-08T00:00:00"/>
    <d v="2022-03-09T00:00:00"/>
    <x v="0"/>
    <n v="2"/>
    <s v="martes"/>
    <x v="2"/>
    <x v="1"/>
    <x v="46"/>
    <m/>
  </r>
  <r>
    <n v="32748495"/>
    <x v="42"/>
    <x v="1"/>
    <s v=""/>
    <x v="7"/>
    <s v=""/>
    <s v=""/>
    <s v=""/>
    <m/>
    <s v="Funcionario"/>
    <x v="0"/>
    <x v="0"/>
    <s v="C509"/>
    <d v="2022-01-18T00:00:00"/>
    <d v="2022-02-06T00:00:00"/>
    <x v="1"/>
    <n v="20"/>
    <s v="martes"/>
    <x v="0"/>
    <x v="1"/>
    <x v="44"/>
    <m/>
  </r>
  <r>
    <n v="32669794"/>
    <x v="45"/>
    <x v="1"/>
    <s v="SECRETARIO"/>
    <x v="6"/>
    <s v="AUXILIAR DE CONTABILIDAD Y SECRETARIADO"/>
    <s v="sura"/>
    <n v="417814"/>
    <m/>
    <s v="Funcionario"/>
    <x v="0"/>
    <x v="0"/>
    <s v="H813"/>
    <d v="2022-02-10T00:00:00"/>
    <d v="2022-02-11T00:00:00"/>
    <x v="0"/>
    <n v="2"/>
    <s v="jueves"/>
    <x v="1"/>
    <x v="1"/>
    <x v="47"/>
    <m/>
  </r>
  <r>
    <n v="1140864876"/>
    <x v="46"/>
    <x v="0"/>
    <m/>
    <x v="8"/>
    <s v=""/>
    <s v="sura"/>
    <s v=""/>
    <m/>
    <s v="CONTRATISTA"/>
    <x v="0"/>
    <x v="0"/>
    <s v="J00X"/>
    <d v="2023-02-09T00:00:00"/>
    <d v="2023-02-09T00:00:00"/>
    <x v="0"/>
    <n v="1"/>
    <s v="jueves"/>
    <x v="1"/>
    <x v="1"/>
    <x v="7"/>
    <m/>
  </r>
  <r>
    <n v="72174046"/>
    <x v="47"/>
    <x v="0"/>
    <m/>
    <x v="8"/>
    <s v="INGENIERO QUIMICO"/>
    <s v="sura"/>
    <n v="204406"/>
    <m/>
    <s v="Funcionario"/>
    <x v="0"/>
    <x v="0"/>
    <s v="I10"/>
    <d v="2023-04-11T00:00:00"/>
    <d v="2023-04-11T00:00:00"/>
    <x v="0"/>
    <n v="1"/>
    <s v="martes"/>
    <x v="3"/>
    <x v="2"/>
    <x v="5"/>
    <m/>
  </r>
  <r>
    <n v="1140864876"/>
    <x v="46"/>
    <x v="0"/>
    <s v=""/>
    <x v="7"/>
    <s v=""/>
    <s v=""/>
    <s v=""/>
    <m/>
    <s v="CONTRATISTA"/>
    <x v="0"/>
    <x v="0"/>
    <s v="N23"/>
    <d v="2023-04-25T00:00:00"/>
    <d v="2023-04-26T00:00:00"/>
    <x v="0"/>
    <n v="2"/>
    <s v="martes"/>
    <x v="3"/>
    <x v="2"/>
    <x v="48"/>
    <m/>
  </r>
  <r>
    <n v="73577377"/>
    <x v="48"/>
    <x v="0"/>
    <s v="PROFESIONAL ESPECIALIZADO"/>
    <x v="1"/>
    <s v="ING. SISTEMAS"/>
    <s v="SALUD VIDA"/>
    <n v="202818"/>
    <m/>
    <s v="Funcionario"/>
    <x v="0"/>
    <x v="0"/>
    <s v="A084"/>
    <d v="2023-05-02T00:00:00"/>
    <d v="2023-05-03T00:00:00"/>
    <x v="0"/>
    <n v="2"/>
    <s v="martes"/>
    <x v="5"/>
    <x v="2"/>
    <x v="17"/>
    <m/>
  </r>
  <r>
    <n v="1140864876"/>
    <x v="46"/>
    <x v="0"/>
    <s v=""/>
    <x v="7"/>
    <s v=""/>
    <s v="sura"/>
    <s v=""/>
    <m/>
    <s v="Funcionario"/>
    <x v="0"/>
    <x v="0"/>
    <s v="N23"/>
    <d v="2023-05-23T00:00:00"/>
    <d v="2023-06-06T00:00:00"/>
    <x v="1"/>
    <n v="15"/>
    <s v="martes"/>
    <x v="5"/>
    <x v="2"/>
    <x v="48"/>
    <m/>
  </r>
  <r>
    <n v="22570279"/>
    <x v="49"/>
    <x v="1"/>
    <s v=" "/>
    <x v="0"/>
    <s v="ABOGADA"/>
    <s v="coomeva"/>
    <n v="202818"/>
    <m/>
    <s v="Funcionario"/>
    <x v="0"/>
    <x v="0"/>
    <m/>
    <d v="2023-05-30T00:00:00"/>
    <d v="2023-06-01T00:00:00"/>
    <x v="1"/>
    <n v="3"/>
    <s v="martes"/>
    <x v="5"/>
    <x v="2"/>
    <x v="0"/>
    <m/>
  </r>
  <r>
    <n v="1075290835"/>
    <x v="50"/>
    <x v="1"/>
    <s v=""/>
    <x v="7"/>
    <s v=""/>
    <s v=""/>
    <s v=""/>
    <m/>
    <s v="CONTRATISTA"/>
    <x v="0"/>
    <x v="0"/>
    <s v="B019"/>
    <d v="2023-06-20T00:00:00"/>
    <d v="2023-06-22T00:00:00"/>
    <x v="0"/>
    <n v="3"/>
    <s v="martes"/>
    <x v="4"/>
    <x v="2"/>
    <x v="49"/>
    <m/>
  </r>
  <r>
    <n v="1075290835"/>
    <x v="50"/>
    <x v="1"/>
    <s v=""/>
    <x v="7"/>
    <s v=""/>
    <m/>
    <s v=""/>
    <m/>
    <s v="CONTRATISTA"/>
    <x v="0"/>
    <x v="0"/>
    <s v="R51"/>
    <d v="2023-06-23T00:00:00"/>
    <d v="2023-06-24T00:00:00"/>
    <x v="0"/>
    <n v="2"/>
    <s v="viernes"/>
    <x v="4"/>
    <x v="2"/>
    <x v="38"/>
    <m/>
  </r>
  <r>
    <n v="72240551"/>
    <x v="51"/>
    <x v="0"/>
    <s v=""/>
    <x v="7"/>
    <s v=""/>
    <s v="sura"/>
    <s v=""/>
    <m/>
    <s v="CONTRATISTA"/>
    <x v="0"/>
    <x v="0"/>
    <s v="j00X"/>
    <d v="2023-07-11T00:00:00"/>
    <d v="2023-07-12T00:00:00"/>
    <x v="0"/>
    <n v="2"/>
    <s v="martes"/>
    <x v="11"/>
    <x v="2"/>
    <x v="7"/>
    <m/>
  </r>
  <r>
    <n v="72240552"/>
    <x v="51"/>
    <x v="0"/>
    <s v=""/>
    <x v="7"/>
    <s v=""/>
    <s v="sura"/>
    <s v=""/>
    <m/>
    <s v="CONTRATISTA"/>
    <x v="0"/>
    <x v="0"/>
    <s v="S699"/>
    <d v="2023-08-16T00:00:00"/>
    <d v="2023-08-19T00:00:00"/>
    <x v="0"/>
    <n v="4"/>
    <s v="miércoles"/>
    <x v="6"/>
    <x v="2"/>
    <x v="50"/>
    <m/>
  </r>
  <r>
    <n v="6770538"/>
    <x v="1"/>
    <x v="0"/>
    <s v="PROFESIONAL ESPECIA"/>
    <x v="0"/>
    <s v="INGENIERO AGRONOMO"/>
    <s v="sura"/>
    <n v="202818"/>
    <m/>
    <s v="Funcionario"/>
    <x v="1"/>
    <x v="0"/>
    <s v="AT"/>
    <d v="2023-05-08T00:00:00"/>
    <d v="2023-05-08T00:00:00"/>
    <x v="0"/>
    <n v="0"/>
    <s v="lunes"/>
    <x v="5"/>
    <x v="2"/>
    <x v="0"/>
    <m/>
  </r>
  <r>
    <m/>
    <x v="52"/>
    <x v="0"/>
    <s v="Jardinero"/>
    <x v="9"/>
    <s v=""/>
    <s v=""/>
    <s v=""/>
    <m/>
    <s v="CONTRATISTA"/>
    <x v="1"/>
    <x v="0"/>
    <s v="AT"/>
    <d v="2023-07-17T00:00:00"/>
    <d v="2023-07-17T00:00:00"/>
    <x v="0"/>
    <n v="1"/>
    <s v="lunes"/>
    <x v="11"/>
    <x v="2"/>
    <x v="0"/>
    <m/>
  </r>
  <r>
    <n v="22667158"/>
    <x v="53"/>
    <x v="1"/>
    <s v="PROFESIONAL"/>
    <x v="3"/>
    <s v="CONTADORA PUBLICA"/>
    <s v="salud total"/>
    <s v=""/>
    <m/>
    <s v="Funcionario"/>
    <x v="0"/>
    <x v="0"/>
    <s v="J00X"/>
    <d v="2023-09-20T00:00:00"/>
    <d v="2023-09-21T00:00:00"/>
    <x v="0"/>
    <n v="2"/>
    <s v="miércoles"/>
    <x v="7"/>
    <x v="2"/>
    <x v="7"/>
    <m/>
  </r>
  <r>
    <n v="9021580"/>
    <x v="54"/>
    <x v="0"/>
    <s v="TECNICO OPERATIVO"/>
    <x v="0"/>
    <s v="TECNICO DE RESIDUOS SOLIDOS, TECNOLOGO EN SANEAMIENTO AMBIENTAL, VI SEMESTRE DE ADMINISTRACION AMBIENTAL"/>
    <s v="sura"/>
    <n v="313215"/>
    <m/>
    <s v="Funcionario"/>
    <x v="0"/>
    <x v="0"/>
    <s v="K804"/>
    <d v="2023-08-24T00:00:00"/>
    <d v="2023-09-10T00:00:00"/>
    <x v="1"/>
    <n v="18"/>
    <s v="jueves"/>
    <x v="6"/>
    <x v="2"/>
    <x v="51"/>
    <m/>
  </r>
  <r>
    <n v="44158963"/>
    <x v="55"/>
    <x v="1"/>
    <s v="PROFESIONAL"/>
    <x v="4"/>
    <s v="ADMINISTRADOR DE EMPRESAS"/>
    <s v="sura"/>
    <s v=""/>
    <m/>
    <s v="Funcionario"/>
    <x v="0"/>
    <x v="0"/>
    <s v="B349"/>
    <d v="2023-07-13T00:00:00"/>
    <d v="2023-07-14T00:00:00"/>
    <x v="0"/>
    <n v="2"/>
    <s v="jueves"/>
    <x v="11"/>
    <x v="2"/>
    <x v="23"/>
    <m/>
  </r>
  <r>
    <n v="32875555"/>
    <x v="21"/>
    <x v="1"/>
    <s v="TECNICO ADMINISTRATIVO"/>
    <x v="5"/>
    <s v="ECONOMISTA"/>
    <s v="sura"/>
    <n v="312411"/>
    <m/>
    <s v="Funcionario"/>
    <x v="0"/>
    <x v="0"/>
    <s v="S602"/>
    <d v="2023-10-26T00:00:00"/>
    <d v="2023-10-27T00:00:00"/>
    <x v="0"/>
    <n v="2"/>
    <s v="jueves"/>
    <x v="8"/>
    <x v="2"/>
    <x v="52"/>
    <m/>
  </r>
  <r>
    <n v="6770538"/>
    <x v="1"/>
    <x v="0"/>
    <s v="PROFESIONAL ESPECIA"/>
    <x v="0"/>
    <s v="INGENIERO AGRONOMO"/>
    <s v="sura"/>
    <n v="202818"/>
    <m/>
    <s v="Funcionario"/>
    <x v="0"/>
    <x v="0"/>
    <s v="J440"/>
    <d v="2023-10-30T00:00:00"/>
    <d v="2023-11-02T00:00:00"/>
    <x v="1"/>
    <n v="4"/>
    <s v="lunes"/>
    <x v="8"/>
    <x v="2"/>
    <x v="53"/>
    <m/>
  </r>
  <r>
    <n v="55303439"/>
    <x v="56"/>
    <x v="1"/>
    <s v="PROFESIONAL "/>
    <x v="0"/>
    <s v="INGENIERA AMBIENTAL"/>
    <s v="salud total"/>
    <m/>
    <m/>
    <s v="Funcionario"/>
    <x v="0"/>
    <x v="0"/>
    <n v="200"/>
    <d v="2023-11-21T00:00:00"/>
    <d v="2023-11-25T00:00:00"/>
    <x v="0"/>
    <n v="5"/>
    <s v="martes"/>
    <x v="9"/>
    <x v="2"/>
    <x v="54"/>
    <s v="AMENAZA DE ABORTO"/>
  </r>
  <r>
    <n v="32669794"/>
    <x v="45"/>
    <x v="1"/>
    <s v="SECRETARIO"/>
    <x v="6"/>
    <s v="AUXILIAR DE CONTABILIDAD Y SECRETARIADO"/>
    <s v="sura"/>
    <n v="417814"/>
    <m/>
    <s v="Funcionario"/>
    <x v="0"/>
    <x v="0"/>
    <s v="A083"/>
    <d v="2023-11-20T00:00:00"/>
    <d v="2023-11-21T00:00:00"/>
    <x v="0"/>
    <n v="2"/>
    <s v="lunes"/>
    <x v="9"/>
    <x v="2"/>
    <x v="55"/>
    <m/>
  </r>
  <r>
    <n v="32728154"/>
    <x v="57"/>
    <x v="1"/>
    <s v="PROFESIONAL ESPECIA"/>
    <x v="0"/>
    <s v="MD. VETERINARIO ZOOTECNISTA"/>
    <s v="sura"/>
    <n v="202816"/>
    <m/>
    <s v="Funcionario"/>
    <x v="0"/>
    <x v="0"/>
    <s v="M545"/>
    <d v="2023-11-16T00:00:00"/>
    <d v="2023-11-17T00:00:00"/>
    <x v="0"/>
    <n v="2"/>
    <s v="jueves"/>
    <x v="9"/>
    <x v="2"/>
    <x v="25"/>
    <m/>
  </r>
  <r>
    <m/>
    <x v="58"/>
    <x v="1"/>
    <s v="Guarda de seguridad"/>
    <x v="9"/>
    <s v="Guarda de seguridad"/>
    <s v="SANITAS"/>
    <s v=""/>
    <m/>
    <s v="CONTRATISTA"/>
    <x v="1"/>
    <x v="0"/>
    <s v="AT"/>
    <d v="2023-10-18T00:00:00"/>
    <d v="2023-10-22T00:00:00"/>
    <x v="0"/>
    <n v="5"/>
    <s v="miércoles"/>
    <x v="8"/>
    <x v="2"/>
    <x v="0"/>
    <m/>
  </r>
  <r>
    <n v="8676067"/>
    <x v="29"/>
    <x v="0"/>
    <s v="CONDUCTOR"/>
    <x v="1"/>
    <s v="CONDUCTOR"/>
    <s v="coomeva"/>
    <n v="410313"/>
    <m/>
    <s v="Funcionario"/>
    <x v="0"/>
    <x v="0"/>
    <s v="M239"/>
    <d v="2023-12-06T00:00:00"/>
    <d v="2023-12-15T00:00:00"/>
    <x v="0"/>
    <n v="10"/>
    <s v="miércoles"/>
    <x v="10"/>
    <x v="2"/>
    <x v="56"/>
    <m/>
  </r>
  <r>
    <n v="6770538"/>
    <x v="1"/>
    <x v="0"/>
    <s v="PROFESIONAL ESPECIA"/>
    <x v="0"/>
    <s v="INGENIERO AGRONOMO"/>
    <s v="sura"/>
    <n v="202818"/>
    <m/>
    <s v="Funcionario"/>
    <x v="0"/>
    <x v="0"/>
    <s v="I10"/>
    <d v="2023-12-14T00:00:00"/>
    <d v="2023-12-21T00:00:00"/>
    <x v="0"/>
    <n v="8"/>
    <s v="jueves"/>
    <x v="10"/>
    <x v="2"/>
    <x v="5"/>
    <m/>
  </r>
  <r>
    <n v="6770538"/>
    <x v="1"/>
    <x v="0"/>
    <s v="PROFESIONAL ESPECIA"/>
    <x v="0"/>
    <s v="INGENIERO AGRONOMO"/>
    <s v="sura"/>
    <n v="202818"/>
    <m/>
    <s v="Funcionario"/>
    <x v="0"/>
    <x v="0"/>
    <s v="I10"/>
    <d v="2024-01-11T00:00:00"/>
    <d v="2024-01-12T00:00:00"/>
    <x v="0"/>
    <n v="2"/>
    <s v="jueves"/>
    <x v="0"/>
    <x v="3"/>
    <x v="5"/>
    <m/>
  </r>
  <r>
    <n v="1140864876"/>
    <x v="46"/>
    <x v="0"/>
    <s v="PROFESIONAL UNIVERSITARIO"/>
    <x v="0"/>
    <s v="Ingeniaero Ambiental"/>
    <s v="sura"/>
    <s v=""/>
    <m/>
    <s v="Funcionario"/>
    <x v="1"/>
    <x v="0"/>
    <s v="L506"/>
    <d v="2024-01-30T00:00:00"/>
    <d v="2024-02-01T00:00:00"/>
    <x v="1"/>
    <n v="3"/>
    <s v="martes"/>
    <x v="0"/>
    <x v="3"/>
    <x v="57"/>
    <m/>
  </r>
  <r>
    <n v="6770538"/>
    <x v="1"/>
    <x v="0"/>
    <s v="PROFESIONAL ESPECIA"/>
    <x v="0"/>
    <s v="INGENIERO AGRONOMO"/>
    <s v="sura"/>
    <n v="202818"/>
    <m/>
    <s v="Funcionario"/>
    <x v="0"/>
    <x v="0"/>
    <s v="J209"/>
    <d v="2024-01-29T00:00:00"/>
    <d v="2024-01-30T00:00:00"/>
    <x v="0"/>
    <n v="2"/>
    <s v="lunes"/>
    <x v="0"/>
    <x v="3"/>
    <x v="12"/>
    <m/>
  </r>
  <r>
    <n v="6770538"/>
    <x v="1"/>
    <x v="0"/>
    <s v="PROFESIONAL ESPECIA"/>
    <x v="0"/>
    <s v="INGENIERO AGRONOMO"/>
    <s v="sura"/>
    <n v="202818"/>
    <m/>
    <s v="Funcionario"/>
    <x v="0"/>
    <x v="0"/>
    <s v="J170*"/>
    <d v="2024-02-06T00:00:00"/>
    <d v="2024-02-09T00:00:00"/>
    <x v="0"/>
    <n v="4"/>
    <s v="martes"/>
    <x v="1"/>
    <x v="3"/>
    <x v="58"/>
    <m/>
  </r>
  <r>
    <n v="22461189"/>
    <x v="2"/>
    <x v="1"/>
    <s v="PROFESIONAL UNIVERSITA"/>
    <x v="1"/>
    <s v="PSICOLOGA"/>
    <s v="sura"/>
    <n v="204406"/>
    <m/>
    <s v="Funcionario"/>
    <x v="1"/>
    <x v="0"/>
    <s v="S800"/>
    <d v="2024-02-07T00:00:00"/>
    <d v="2024-02-08T00:00:00"/>
    <x v="0"/>
    <n v="2"/>
    <s v="miércoles"/>
    <x v="1"/>
    <x v="3"/>
    <x v="27"/>
    <m/>
  </r>
  <r>
    <n v="8686630"/>
    <x v="17"/>
    <x v="0"/>
    <s v="PROFESIONAL UNIVERSITA"/>
    <x v="5"/>
    <s v="ECONOMISTA"/>
    <s v="SANITAS"/>
    <n v="204412"/>
    <m/>
    <s v="Funcionario"/>
    <x v="1"/>
    <x v="0"/>
    <s v="S018"/>
    <d v="2024-02-08T00:00:00"/>
    <d v="2024-02-12T00:00:00"/>
    <x v="0"/>
    <n v="5"/>
    <s v="jueves"/>
    <x v="1"/>
    <x v="3"/>
    <x v="59"/>
    <m/>
  </r>
  <r>
    <n v="1075290835"/>
    <x v="50"/>
    <x v="1"/>
    <s v="PROFESIONAL ESPECIALIZADA"/>
    <x v="0"/>
    <s v="INGENIERA AMBIENTAL"/>
    <s v="SANITAS"/>
    <n v="202818"/>
    <m/>
    <s v="Funcionario"/>
    <x v="0"/>
    <x v="0"/>
    <s v="M939"/>
    <d v="2024-02-14T00:00:00"/>
    <d v="2024-02-16T00:00:00"/>
    <x v="0"/>
    <n v="3"/>
    <s v="miércoles"/>
    <x v="1"/>
    <x v="3"/>
    <x v="60"/>
    <m/>
  </r>
  <r>
    <n v="22461189"/>
    <x v="2"/>
    <x v="1"/>
    <s v="PROFESIONAL UNIVERSITA"/>
    <x v="1"/>
    <s v="PSICOLOGA"/>
    <s v="sura"/>
    <n v="204406"/>
    <m/>
    <s v="Funcionario"/>
    <x v="1"/>
    <x v="1"/>
    <s v="S800"/>
    <d v="2024-02-20T00:00:00"/>
    <d v="2024-02-22T00:00:00"/>
    <x v="0"/>
    <n v="3"/>
    <s v="martes"/>
    <x v="1"/>
    <x v="3"/>
    <x v="27"/>
    <m/>
  </r>
  <r>
    <n v="6770538"/>
    <x v="1"/>
    <x v="0"/>
    <s v="PROFESIONAL ESPECIA"/>
    <x v="0"/>
    <s v="INGENIERO AGRONOMO"/>
    <s v="sura"/>
    <n v="202818"/>
    <m/>
    <s v="Funcionario"/>
    <x v="0"/>
    <x v="0"/>
    <s v="R31"/>
    <d v="2024-03-05T00:00:00"/>
    <d v="2024-03-24T00:00:00"/>
    <x v="0"/>
    <n v="20"/>
    <s v="martes"/>
    <x v="2"/>
    <x v="3"/>
    <x v="61"/>
    <m/>
  </r>
  <r>
    <n v="6770538"/>
    <x v="1"/>
    <x v="0"/>
    <s v="PROFESIONAL ESPECIA"/>
    <x v="0"/>
    <s v="INGENIERO AGRONOMO"/>
    <s v="sura"/>
    <n v="202818"/>
    <m/>
    <s v="Funcionario"/>
    <x v="0"/>
    <x v="0"/>
    <s v="N390"/>
    <d v="2024-03-31T00:00:00"/>
    <d v="2024-04-02T00:00:00"/>
    <x v="1"/>
    <n v="3"/>
    <s v="domingo"/>
    <x v="2"/>
    <x v="3"/>
    <x v="4"/>
    <m/>
  </r>
  <r>
    <n v="72174046"/>
    <x v="59"/>
    <x v="0"/>
    <s v="PROFESIONAL UNIVERSITARIO"/>
    <x v="0"/>
    <s v="INGENIERO QUIMICO"/>
    <s v="EPS CAJACOPI"/>
    <n v="204406"/>
    <m/>
    <s v="Funcionario"/>
    <x v="0"/>
    <x v="0"/>
    <s v="J039"/>
    <d v="2024-04-01T00:00:00"/>
    <d v="2024-04-02T00:00:00"/>
    <x v="0"/>
    <n v="2"/>
    <s v="lunes"/>
    <x v="3"/>
    <x v="3"/>
    <x v="62"/>
    <m/>
  </r>
  <r>
    <n v="6770538"/>
    <x v="1"/>
    <x v="0"/>
    <s v="PROFESIONAL ESPECIA"/>
    <x v="0"/>
    <s v="INGENIERO AGRONOMO"/>
    <s v="sura"/>
    <n v="202818"/>
    <m/>
    <s v="Funcionario"/>
    <x v="0"/>
    <x v="0"/>
    <s v="R51"/>
    <d v="2024-04-10T00:00:00"/>
    <d v="2024-04-11T00:00:00"/>
    <x v="0"/>
    <n v="2"/>
    <s v="miércoles"/>
    <x v="3"/>
    <x v="3"/>
    <x v="38"/>
    <m/>
  </r>
  <r>
    <n v="72283058"/>
    <x v="60"/>
    <x v="0"/>
    <s v="PROFESIONAL UNIVERSITARIO"/>
    <x v="0"/>
    <s v="BIOLOGO"/>
    <s v="sura"/>
    <n v="204408"/>
    <m/>
    <s v="Funcionario"/>
    <x v="0"/>
    <x v="0"/>
    <s v="L038"/>
    <d v="2024-04-10T00:00:00"/>
    <d v="2024-04-11T00:00:00"/>
    <x v="0"/>
    <n v="2"/>
    <s v="miércoles"/>
    <x v="3"/>
    <x v="3"/>
    <x v="32"/>
    <m/>
  </r>
  <r>
    <n v="44158963"/>
    <x v="61"/>
    <x v="1"/>
    <s v="PROFESIONAL UNIVERSITARIO"/>
    <x v="10"/>
    <s v="ADMINISTRACION DE EMPRESAS"/>
    <s v="sura"/>
    <n v="204408"/>
    <m/>
    <s v="Funcionario"/>
    <x v="0"/>
    <x v="0"/>
    <s v="R072"/>
    <d v="2024-04-10T00:00:00"/>
    <d v="2024-04-11T00:00:00"/>
    <x v="0"/>
    <n v="2"/>
    <s v="miércoles"/>
    <x v="3"/>
    <x v="3"/>
    <x v="63"/>
    <m/>
  </r>
  <r>
    <n v="6770538"/>
    <x v="1"/>
    <x v="0"/>
    <s v="PROFESIONAL ESPECIA"/>
    <x v="0"/>
    <s v="INGENIERO AGRONOMO"/>
    <s v="SURA "/>
    <n v="202818"/>
    <m/>
    <s v="Funcionario"/>
    <x v="0"/>
    <x v="0"/>
    <s v="N390"/>
    <d v="2024-04-16T00:00:00"/>
    <d v="2024-04-17T00:00:00"/>
    <x v="0"/>
    <n v="2"/>
    <s v="martes"/>
    <x v="3"/>
    <x v="3"/>
    <x v="4"/>
    <m/>
  </r>
  <r>
    <n v="6770538"/>
    <x v="1"/>
    <x v="0"/>
    <s v="PROFESIONAL ESPECIA"/>
    <x v="0"/>
    <s v="INGENIERO AGRONOMO"/>
    <s v="sura"/>
    <n v="202818"/>
    <m/>
    <s v="Funcionario"/>
    <x v="0"/>
    <x v="0"/>
    <s v="J20.9"/>
    <d v="2024-05-08T00:00:00"/>
    <d v="2024-05-10T00:00:00"/>
    <x v="0"/>
    <n v="3"/>
    <s v="miércoles"/>
    <x v="5"/>
    <x v="3"/>
    <x v="64"/>
    <m/>
  </r>
  <r>
    <n v="6770538"/>
    <x v="1"/>
    <x v="0"/>
    <s v="PROFESIONAL ESPECIA"/>
    <x v="0"/>
    <s v="INGENIERO AGRONOMO"/>
    <s v="sura"/>
    <n v="202818"/>
    <m/>
    <s v="Funcionario"/>
    <x v="0"/>
    <x v="0"/>
    <s v="J44.1"/>
    <d v="2024-05-27T00:00:00"/>
    <d v="2024-05-29T00:00:00"/>
    <x v="0"/>
    <n v="3"/>
    <s v="lunes"/>
    <x v="5"/>
    <x v="3"/>
    <x v="65"/>
    <m/>
  </r>
  <r>
    <n v="3221616"/>
    <x v="62"/>
    <x v="0"/>
    <s v="PROFESIONAL UNIVERSITARIO"/>
    <x v="11"/>
    <s v="ABOGADO"/>
    <s v="SANITAS"/>
    <n v="204408"/>
    <m/>
    <s v="Funcionario"/>
    <x v="0"/>
    <x v="0"/>
    <s v="D17.9"/>
    <d v="2024-05-28T00:00:00"/>
    <d v="2024-06-04T00:00:00"/>
    <x v="1"/>
    <n v="8"/>
    <s v="martes"/>
    <x v="5"/>
    <x v="3"/>
    <x v="66"/>
    <m/>
  </r>
  <r>
    <n v="6770538"/>
    <x v="1"/>
    <x v="0"/>
    <s v="PROFESIONAL ESPECIA"/>
    <x v="0"/>
    <s v="INGENIERO AGRONOMO"/>
    <s v="sura"/>
    <n v="202818"/>
    <m/>
    <s v="Funcionario"/>
    <x v="0"/>
    <x v="0"/>
    <s v="j44.1"/>
    <d v="2024-06-05T00:00:00"/>
    <d v="2024-06-07T00:00:00"/>
    <x v="0"/>
    <n v="3"/>
    <s v="miércoles"/>
    <x v="4"/>
    <x v="3"/>
    <x v="65"/>
    <m/>
  </r>
  <r>
    <n v="1048285262"/>
    <x v="63"/>
    <x v="1"/>
    <s v="SECRETARIA"/>
    <x v="6"/>
    <s v="SECRETARIA EJECUTIVA"/>
    <s v="salud total"/>
    <s v="NO APLICA"/>
    <m/>
    <s v="Funcionario"/>
    <x v="0"/>
    <x v="0"/>
    <s v="H60.5"/>
    <d v="2024-06-27T00:00:00"/>
    <d v="2024-06-28T00:00:00"/>
    <x v="0"/>
    <n v="2"/>
    <s v="jueves"/>
    <x v="4"/>
    <x v="3"/>
    <x v="67"/>
    <m/>
  </r>
  <r>
    <n v="1048285262"/>
    <x v="50"/>
    <x v="1"/>
    <s v="PROFESIONAL ESPECIALIZADA"/>
    <x v="0"/>
    <s v="INGENIERA AMBIENTAL"/>
    <s v="SANITAS"/>
    <n v="202818"/>
    <m/>
    <s v="Funcionario"/>
    <x v="1"/>
    <x v="0"/>
    <m/>
    <d v="2024-05-21T00:00:00"/>
    <m/>
    <x v="0"/>
    <n v="0"/>
    <s v="martes"/>
    <x v="5"/>
    <x v="3"/>
    <x v="0"/>
    <m/>
  </r>
  <r>
    <n v="6770538"/>
    <x v="1"/>
    <x v="0"/>
    <s v="PROFESIONAL ESPECIA"/>
    <x v="0"/>
    <s v="INGENIERO AGRONOMO"/>
    <s v="SANITAS"/>
    <n v="202818"/>
    <m/>
    <s v="Funcionario"/>
    <x v="0"/>
    <x v="0"/>
    <s v="R51"/>
    <d v="2024-07-10T00:00:00"/>
    <d v="2024-07-11T00:00:00"/>
    <x v="0"/>
    <n v="2"/>
    <s v="miércoles"/>
    <x v="11"/>
    <x v="3"/>
    <x v="38"/>
    <m/>
  </r>
  <r>
    <n v="44159909"/>
    <x v="64"/>
    <x v="1"/>
    <s v="PROFESIONAL UNIVERSITARIO"/>
    <x v="12"/>
    <s v="PROFESIONAL EN SST"/>
    <s v="salud total"/>
    <n v="204408"/>
    <m/>
    <s v="Funcionario"/>
    <x v="1"/>
    <x v="0"/>
    <s v="S008"/>
    <d v="2024-07-11T00:00:00"/>
    <d v="2024-07-12T00:00:00"/>
    <x v="0"/>
    <n v="2"/>
    <s v="jueves"/>
    <x v="11"/>
    <x v="3"/>
    <x v="68"/>
    <m/>
  </r>
  <r>
    <n v="72212098"/>
    <x v="62"/>
    <x v="0"/>
    <s v="AUXILIAR ADMINISTRATIVO"/>
    <x v="0"/>
    <s v="PROFESIONAL UNIVERSITARIO"/>
    <s v="SANITAS"/>
    <n v="404412"/>
    <m/>
    <s v="Funcionario"/>
    <x v="0"/>
    <x v="0"/>
    <s v="N390"/>
    <d v="2024-08-20T00:00:00"/>
    <d v="2024-08-22T00:00:00"/>
    <x v="0"/>
    <n v="3"/>
    <s v="martes"/>
    <x v="6"/>
    <x v="3"/>
    <x v="4"/>
    <m/>
  </r>
  <r>
    <n v="6770538"/>
    <x v="1"/>
    <x v="0"/>
    <s v="PROFESIONAL ESPECIA"/>
    <x v="0"/>
    <s v="INGENIERO AGRONOMO"/>
    <s v="SANITAS"/>
    <n v="202818"/>
    <m/>
    <s v="Funcionario"/>
    <x v="0"/>
    <x v="0"/>
    <s v="J441"/>
    <d v="2024-08-23T00:00:00"/>
    <d v="2024-08-24T00:00:00"/>
    <x v="0"/>
    <n v="2"/>
    <s v="viernes"/>
    <x v="6"/>
    <x v="3"/>
    <x v="33"/>
    <m/>
  </r>
  <r>
    <n v="22583666"/>
    <x v="22"/>
    <x v="1"/>
    <s v="TECNICO ADMINISTRATIVO"/>
    <x v="5"/>
    <s v="TECNICO EN ANALISIS Y PROGRAMACION DE COMNPUTADORES"/>
    <s v="salud total"/>
    <n v="312411"/>
    <m/>
    <s v="Funcionario"/>
    <x v="0"/>
    <x v="0"/>
    <s v="H669"/>
    <d v="2024-08-26T00:00:00"/>
    <d v="2024-08-27T00:00:00"/>
    <x v="0"/>
    <n v="2"/>
    <s v="lunes"/>
    <x v="6"/>
    <x v="3"/>
    <x v="69"/>
    <m/>
  </r>
  <r>
    <n v="6770538"/>
    <x v="1"/>
    <x v="0"/>
    <s v="PROFESIONAL ESPECIA"/>
    <x v="0"/>
    <s v="INGENIERO AGRONOMO"/>
    <s v="SANITAS"/>
    <n v="202818"/>
    <m/>
    <s v="Funcionario"/>
    <x v="0"/>
    <x v="0"/>
    <s v="J209"/>
    <d v="2024-08-27T00:00:00"/>
    <d v="2024-08-29T00:00:00"/>
    <x v="0"/>
    <n v="3"/>
    <s v="martes"/>
    <x v="6"/>
    <x v="3"/>
    <x v="12"/>
    <m/>
  </r>
  <r>
    <n v="1067855531"/>
    <x v="65"/>
    <x v="0"/>
    <s v="PROFESIONAL UNIVERSITARIO"/>
    <x v="1"/>
    <s v=""/>
    <s v="SANITAS"/>
    <n v="204408"/>
    <m/>
    <s v="Funcionario"/>
    <x v="0"/>
    <x v="0"/>
    <s v="M545"/>
    <d v="2024-09-04T00:00:00"/>
    <d v="2024-09-05T00:00:00"/>
    <x v="0"/>
    <n v="2"/>
    <s v="miércoles"/>
    <x v="7"/>
    <x v="3"/>
    <x v="25"/>
    <m/>
  </r>
  <r>
    <n v="44159909"/>
    <x v="66"/>
    <x v="1"/>
    <s v="PROFESIONAL UNIVERSITARIO"/>
    <x v="12"/>
    <s v="PROFESIONAL EN SST"/>
    <s v="salud total"/>
    <n v="204408"/>
    <s v=" "/>
    <s v="Funcionario"/>
    <x v="0"/>
    <x v="0"/>
    <s v="K29.5"/>
    <d v="2024-09-19T00:00:00"/>
    <d v="2024-09-19T00:00:00"/>
    <x v="0"/>
    <n v="1"/>
    <s v="jueves"/>
    <x v="7"/>
    <x v="3"/>
    <x v="70"/>
    <m/>
  </r>
  <r>
    <n v="1140819676"/>
    <x v="67"/>
    <x v="0"/>
    <s v="PROFESIONAL UNIVERSITARIO"/>
    <x v="13"/>
    <s v="INGENIERO DE SISTEMAS"/>
    <s v="SANITAS"/>
    <n v="204408"/>
    <s v=" "/>
    <s v="Funcionario"/>
    <x v="0"/>
    <x v="0"/>
    <s v="JOOX"/>
    <d v="2024-09-25T00:00:00"/>
    <d v="2024-09-26T00:00:00"/>
    <x v="0"/>
    <n v="2"/>
    <s v="miércoles"/>
    <x v="7"/>
    <x v="3"/>
    <x v="7"/>
    <m/>
  </r>
  <r>
    <n v="50936671"/>
    <x v="8"/>
    <x v="1"/>
    <s v="PROFESIONAL ESPECIA"/>
    <x v="0"/>
    <s v="INGENIERA CIVIL"/>
    <s v="sura"/>
    <n v="202818"/>
    <s v=" "/>
    <s v="Funcionario"/>
    <x v="0"/>
    <x v="0"/>
    <s v="R104"/>
    <d v="2024-09-27T00:00:00"/>
    <d v="2024-09-27T00:00:00"/>
    <x v="0"/>
    <n v="1"/>
    <s v="viernes"/>
    <x v="7"/>
    <x v="3"/>
    <x v="71"/>
    <m/>
  </r>
  <r>
    <n v="6770538"/>
    <x v="1"/>
    <x v="0"/>
    <s v="PROFESIONAL ESPECIA"/>
    <x v="0"/>
    <s v="INGENIERO AGRONOMO"/>
    <s v="SANITAS"/>
    <n v="202818"/>
    <s v=" "/>
    <s v="Funcionario"/>
    <x v="0"/>
    <x v="0"/>
    <s v=" "/>
    <d v="2024-09-25T00:00:00"/>
    <d v="2024-09-30T00:00:00"/>
    <x v="0"/>
    <n v="6"/>
    <s v="miércoles"/>
    <x v="7"/>
    <x v="3"/>
    <x v="72"/>
    <m/>
  </r>
  <r>
    <n v="11299570026"/>
    <x v="68"/>
    <x v="1"/>
    <s v="PROFESIONAL UNIVERSITARIO"/>
    <x v="11"/>
    <s v="ABOGADO"/>
    <s v="SANITAS"/>
    <s v=""/>
    <m/>
    <s v="CONTRATISTA"/>
    <x v="1"/>
    <x v="0"/>
    <s v="S700"/>
    <d v="2024-10-18T00:00:00"/>
    <d v="2024-10-20T00:00:00"/>
    <x v="0"/>
    <n v="3"/>
    <s v="viernes"/>
    <x v="8"/>
    <x v="3"/>
    <x v="73"/>
    <m/>
  </r>
  <r>
    <n v="22570279"/>
    <x v="49"/>
    <x v="1"/>
    <s v="PROFESIONAL ESPECIA"/>
    <x v="0"/>
    <s v="ABOGADA"/>
    <s v="coomeva"/>
    <n v="202818"/>
    <s v=" "/>
    <s v="Funcionario"/>
    <x v="0"/>
    <x v="0"/>
    <s v="R102"/>
    <d v="2024-10-24T00:00:00"/>
    <d v="2024-10-25T00:00:00"/>
    <x v="0"/>
    <n v="2"/>
    <s v="jueves"/>
    <x v="8"/>
    <x v="3"/>
    <x v="3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39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39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  <r>
    <m/>
    <x v="69"/>
    <x v="2"/>
    <s v=""/>
    <x v="7"/>
    <s v=""/>
    <s v=""/>
    <s v=""/>
    <m/>
    <m/>
    <x v="3"/>
    <x v="2"/>
    <m/>
    <m/>
    <m/>
    <x v="2"/>
    <s v=""/>
    <s v=""/>
    <x v="12"/>
    <x v="4"/>
    <x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7000000}" name="Tabla dinámica5" cacheId="0" applyNumberFormats="0" applyBorderFormats="0" applyFontFormats="0" applyPatternFormats="0" applyAlignmentFormats="0" applyWidthHeightFormats="1" dataCaption="Valores" updatedVersion="8" minRefreshableVersion="3" itemPrintTitles="1" createdVersion="4" indent="0" outline="1" outlineData="1" multipleFieldFilters="0" chartFormat="13" rowHeaderCaption="GENERO">
  <location ref="A105:B108" firstHeaderRow="1" firstDataRow="1" firstDataCol="1" rowPageCount="2" colPageCount="1"/>
  <pivotFields count="22">
    <pivotField dataField="1" showAll="0"/>
    <pivotField showAll="0"/>
    <pivotField axis="axisRow" showAll="0">
      <items count="17">
        <item x="1"/>
        <item x="0"/>
        <item h="1" m="1" x="4"/>
        <item h="1" x="2"/>
        <item h="1" m="1" x="14"/>
        <item h="1" m="1" x="6"/>
        <item h="1" m="1" x="3"/>
        <item h="1" m="1" x="8"/>
        <item h="1" m="1" x="13"/>
        <item h="1" m="1" x="12"/>
        <item h="1" m="1" x="10"/>
        <item h="1" m="1" x="5"/>
        <item h="1" m="1" x="7"/>
        <item h="1" m="1" x="15"/>
        <item h="1" m="1" x="11"/>
        <item h="1" m="1" x="9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 defaultSubtotal="0"/>
    <pivotField axis="axisPage" showAll="0">
      <items count="9">
        <item x="1"/>
        <item x="0"/>
        <item m="1" x="4"/>
        <item x="2"/>
        <item x="3"/>
        <item m="1" x="6"/>
        <item m="1" x="5"/>
        <item m="1" x="7"/>
        <item t="default"/>
      </items>
    </pivotField>
    <pivotField showAll="0">
      <items count="5">
        <item x="0"/>
        <item x="1"/>
        <item x="2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 defaultSubtotal="0"/>
    <pivotField axis="axisPage" multipleItemSelectionAllowed="1" showAll="0" defaultSubtotal="0">
      <items count="7">
        <item x="6"/>
        <item h="1" x="0"/>
        <item h="1" x="1"/>
        <item h="1" x="2"/>
        <item h="1" x="3"/>
        <item x="4"/>
        <item x="5"/>
      </items>
    </pivotField>
    <pivotField showAll="0"/>
    <pivotField showAll="0" defaultSubtotal="0"/>
  </pivotFields>
  <rowFields count="1">
    <field x="2"/>
  </rowFields>
  <rowItems count="3">
    <i>
      <x/>
    </i>
    <i>
      <x v="1"/>
    </i>
    <i t="grand">
      <x/>
    </i>
  </rowItems>
  <colItems count="1">
    <i/>
  </colItems>
  <pageFields count="2">
    <pageField fld="10" hier="-1"/>
    <pageField fld="19" hier="-1"/>
  </pageFields>
  <dataFields count="1">
    <dataField name="% SEXO" fld="0" subtotal="count" showDataAs="percentOfTotal" baseField="2" baseItem="0" numFmtId="10"/>
  </dataFields>
  <formats count="15">
    <format dxfId="330">
      <pivotArea type="all" dataOnly="0" outline="0" fieldPosition="0"/>
    </format>
    <format dxfId="329">
      <pivotArea type="all" dataOnly="0" outline="0" fieldPosition="0"/>
    </format>
    <format dxfId="328">
      <pivotArea dataOnly="0" labelOnly="1" outline="0" axis="axisValues" fieldPosition="0"/>
    </format>
    <format dxfId="327">
      <pivotArea dataOnly="0" labelOnly="1" outline="0" fieldPosition="0">
        <references count="1">
          <reference field="10" count="0"/>
        </references>
      </pivotArea>
    </format>
    <format dxfId="326">
      <pivotArea field="11" type="button" dataOnly="0" labelOnly="1" outline="0"/>
    </format>
    <format dxfId="325">
      <pivotArea field="10" type="button" dataOnly="0" labelOnly="1" outline="0" axis="axisPage" fieldPosition="0"/>
    </format>
    <format dxfId="324">
      <pivotArea field="11" type="button" dataOnly="0" labelOnly="1" outline="0"/>
    </format>
    <format dxfId="323">
      <pivotArea field="10" type="button" dataOnly="0" labelOnly="1" outline="0" axis="axisPage" fieldPosition="0"/>
    </format>
    <format dxfId="322">
      <pivotArea field="11" type="button" dataOnly="0" labelOnly="1" outline="0"/>
    </format>
    <format dxfId="321">
      <pivotArea field="10" type="button" dataOnly="0" labelOnly="1" outline="0" axis="axisPage" fieldPosition="0"/>
    </format>
    <format dxfId="320">
      <pivotArea dataOnly="0" labelOnly="1" outline="0" fieldPosition="0">
        <references count="1">
          <reference field="10" count="0"/>
        </references>
      </pivotArea>
    </format>
    <format dxfId="319">
      <pivotArea field="19" type="button" dataOnly="0" labelOnly="1" outline="0" axis="axisPage" fieldPosition="1"/>
    </format>
    <format dxfId="318">
      <pivotArea dataOnly="0" labelOnly="1" outline="0" fieldPosition="0">
        <references count="1">
          <reference field="19" count="0"/>
        </references>
      </pivotArea>
    </format>
    <format dxfId="317">
      <pivotArea outline="0" collapsedLevelsAreSubtotals="1" fieldPosition="0"/>
    </format>
    <format dxfId="316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0" format="2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0" format="4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567C026-B6C1-4B0D-B3B4-30B5182ACD31}" name="Tabla dinámica20" cacheId="1" applyNumberFormats="0" applyBorderFormats="0" applyFontFormats="0" applyPatternFormats="0" applyAlignmentFormats="0" applyWidthHeightFormats="1" dataCaption="Valores" updatedVersion="8" minRefreshableVersion="3" itemPrintTitles="1" createdVersion="4" indent="0" outline="1" outlineData="1" multipleFieldFilters="0" chartFormat="6" rowHeaderCaption="PERSONAL INCAPACITADO" colHeaderCaption="">
  <location ref="A129:D145" firstHeaderRow="1" firstDataRow="2" firstDataCol="1" rowPageCount="4" colPageCount="1"/>
  <pivotFields count="22">
    <pivotField showAll="0"/>
    <pivotField axis="axisRow" showAll="0" sortType="descending">
      <items count="69">
        <item x="6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18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Page" multipleItemSelectionAllowed="1" showAll="0">
      <items count="4">
        <item x="1"/>
        <item x="0"/>
        <item h="1" x="2"/>
        <item t="default"/>
      </items>
    </pivotField>
    <pivotField showAll="0"/>
    <pivotField showAll="0"/>
    <pivotField showAll="0"/>
    <pivotField showAll="0"/>
    <pivotField showAll="0"/>
    <pivotField showAll="0" defaultSubtotal="0"/>
    <pivotField showAll="0" defaultSubtotal="0"/>
    <pivotField axis="axisCol" multipleItemSelectionAllowed="1" showAll="0">
      <items count="5">
        <item x="1"/>
        <item x="0"/>
        <item x="2"/>
        <item h="1" x="3"/>
        <item t="default"/>
      </items>
    </pivotField>
    <pivotField axis="axisPage" multipleItemSelectionAllowed="1" showAll="0">
      <items count="4">
        <item x="0"/>
        <item x="1"/>
        <item h="1" x="2"/>
        <item t="default"/>
      </items>
    </pivotField>
    <pivotField showAll="0"/>
    <pivotField showAll="0"/>
    <pivotField showAll="0"/>
    <pivotField axis="axisPage" multipleItemSelectionAllowed="1" showAll="0" defaultSubtotal="0">
      <items count="3">
        <item x="0"/>
        <item x="1"/>
        <item h="1" x="2"/>
      </items>
    </pivotField>
    <pivotField dataField="1" showAll="0"/>
    <pivotField showAll="0"/>
    <pivotField showAll="0" defaultSubtotal="0"/>
    <pivotField axis="axisPage" multipleItemSelectionAllowed="1" showAll="0" defaultSubtotal="0">
      <items count="7">
        <item x="6"/>
        <item h="1" x="1"/>
        <item h="1" x="0"/>
        <item h="1" x="2"/>
        <item h="1" x="3"/>
        <item x="4"/>
        <item x="5"/>
      </items>
    </pivotField>
    <pivotField showAll="0"/>
    <pivotField showAll="0"/>
  </pivotFields>
  <rowFields count="1">
    <field x="1"/>
  </rowFields>
  <rowItems count="15">
    <i>
      <x v="2"/>
    </i>
    <i>
      <x v="63"/>
    </i>
    <i>
      <x v="3"/>
    </i>
    <i>
      <x v="18"/>
    </i>
    <i>
      <x v="51"/>
    </i>
    <i>
      <x v="47"/>
    </i>
    <i>
      <x v="67"/>
    </i>
    <i>
      <x v="64"/>
    </i>
    <i>
      <x v="66"/>
    </i>
    <i>
      <x v="65"/>
    </i>
    <i>
      <x v="62"/>
    </i>
    <i>
      <x v="61"/>
    </i>
    <i>
      <x v="22"/>
    </i>
    <i>
      <x v="60"/>
    </i>
    <i t="grand">
      <x/>
    </i>
  </rowItems>
  <colFields count="1">
    <field x="10"/>
  </colFields>
  <colItems count="3">
    <i>
      <x/>
    </i>
    <i>
      <x v="1"/>
    </i>
    <i t="grand">
      <x/>
    </i>
  </colItems>
  <pageFields count="4">
    <pageField fld="11" hier="-1"/>
    <pageField fld="2" hier="-1"/>
    <pageField fld="15" hier="-1"/>
    <pageField fld="19" hier="-1"/>
  </pageFields>
  <dataFields count="1">
    <dataField name="TOTAL DÍAS DE INCAPACIDAD" fld="16" baseField="1" baseItem="4"/>
  </dataFields>
  <formats count="60">
    <format dxfId="390">
      <pivotArea type="all" dataOnly="0" outline="0" fieldPosition="0"/>
    </format>
    <format dxfId="389">
      <pivotArea field="1" type="button" dataOnly="0" labelOnly="1" outline="0" axis="axisRow" fieldPosition="0"/>
    </format>
    <format dxfId="388">
      <pivotArea dataOnly="0" labelOnly="1" grandCol="1" outline="0" fieldPosition="0"/>
    </format>
    <format dxfId="387">
      <pivotArea field="11" type="button" dataOnly="0" labelOnly="1" outline="0" axis="axisPage" fieldPosition="0"/>
    </format>
    <format dxfId="386">
      <pivotArea field="2" type="button" dataOnly="0" labelOnly="1" outline="0" axis="axisPage" fieldPosition="1"/>
    </format>
    <format dxfId="385">
      <pivotArea field="10" type="button" dataOnly="0" labelOnly="1" outline="0" axis="axisCol" fieldPosition="0"/>
    </format>
    <format dxfId="384">
      <pivotArea field="15" type="button" dataOnly="0" labelOnly="1" outline="0" axis="axisPage" fieldPosition="2"/>
    </format>
    <format dxfId="383">
      <pivotArea field="11" type="button" dataOnly="0" labelOnly="1" outline="0" axis="axisPage" fieldPosition="0"/>
    </format>
    <format dxfId="382">
      <pivotArea field="2" type="button" dataOnly="0" labelOnly="1" outline="0" axis="axisPage" fieldPosition="1"/>
    </format>
    <format dxfId="381">
      <pivotArea field="10" type="button" dataOnly="0" labelOnly="1" outline="0" axis="axisCol" fieldPosition="0"/>
    </format>
    <format dxfId="380">
      <pivotArea field="15" type="button" dataOnly="0" labelOnly="1" outline="0" axis="axisPage" fieldPosition="2"/>
    </format>
    <format dxfId="379">
      <pivotArea field="11" type="button" dataOnly="0" labelOnly="1" outline="0" axis="axisPage" fieldPosition="0"/>
    </format>
    <format dxfId="378">
      <pivotArea field="2" type="button" dataOnly="0" labelOnly="1" outline="0" axis="axisPage" fieldPosition="1"/>
    </format>
    <format dxfId="377">
      <pivotArea field="10" type="button" dataOnly="0" labelOnly="1" outline="0" axis="axisCol" fieldPosition="0"/>
    </format>
    <format dxfId="376">
      <pivotArea collapsedLevelsAreSubtotals="1" fieldPosition="0">
        <references count="1">
          <reference field="1" count="0"/>
        </references>
      </pivotArea>
    </format>
    <format dxfId="375">
      <pivotArea field="15" type="button" dataOnly="0" labelOnly="1" outline="0" axis="axisPage" fieldPosition="2"/>
    </format>
    <format dxfId="374">
      <pivotArea field="15" type="button" dataOnly="0" labelOnly="1" outline="0" axis="axisPage" fieldPosition="2"/>
    </format>
    <format dxfId="373">
      <pivotArea field="15" type="button" dataOnly="0" labelOnly="1" outline="0" axis="axisPage" fieldPosition="2"/>
    </format>
    <format dxfId="372">
      <pivotArea field="15" type="button" dataOnly="0" labelOnly="1" outline="0" axis="axisPage" fieldPosition="2"/>
    </format>
    <format dxfId="371">
      <pivotArea field="15" type="button" dataOnly="0" labelOnly="1" outline="0" axis="axisPage" fieldPosition="2"/>
    </format>
    <format dxfId="370">
      <pivotArea dataOnly="0" labelOnly="1" outline="0" fieldPosition="0">
        <references count="1">
          <reference field="2" count="0"/>
        </references>
      </pivotArea>
    </format>
    <format dxfId="369">
      <pivotArea dataOnly="0" labelOnly="1" outline="0" fieldPosition="0">
        <references count="1">
          <reference field="10" count="0"/>
        </references>
      </pivotArea>
    </format>
    <format dxfId="368">
      <pivotArea dataOnly="0" labelOnly="1" outline="0" fieldPosition="0">
        <references count="1">
          <reference field="15" count="0"/>
        </references>
      </pivotArea>
    </format>
    <format dxfId="367">
      <pivotArea dataOnly="0" labelOnly="1" outline="0" fieldPosition="0">
        <references count="1">
          <reference field="11" count="0"/>
        </references>
      </pivotArea>
    </format>
    <format dxfId="366">
      <pivotArea dataOnly="0" labelOnly="1" outline="0" fieldPosition="0">
        <references count="1">
          <reference field="11" count="0"/>
        </references>
      </pivotArea>
    </format>
    <format dxfId="365">
      <pivotArea dataOnly="0" labelOnly="1" outline="0" fieldPosition="0">
        <references count="1">
          <reference field="2" count="0"/>
        </references>
      </pivotArea>
    </format>
    <format dxfId="364">
      <pivotArea dataOnly="0" labelOnly="1" outline="0" fieldPosition="0">
        <references count="1">
          <reference field="10" count="0"/>
        </references>
      </pivotArea>
    </format>
    <format dxfId="363">
      <pivotArea dataOnly="0" labelOnly="1" outline="0" fieldPosition="0">
        <references count="1">
          <reference field="15" count="0"/>
        </references>
      </pivotArea>
    </format>
    <format dxfId="362">
      <pivotArea collapsedLevelsAreSubtotals="1" fieldPosition="0">
        <references count="1">
          <reference field="1" count="0"/>
        </references>
      </pivotArea>
    </format>
    <format dxfId="361">
      <pivotArea collapsedLevelsAreSubtotals="1" fieldPosition="0">
        <references count="1">
          <reference field="1" count="0"/>
        </references>
      </pivotArea>
    </format>
    <format dxfId="360">
      <pivotArea collapsedLevelsAreSubtotals="1" fieldPosition="0">
        <references count="1">
          <reference field="1" count="0"/>
        </references>
      </pivotArea>
    </format>
    <format dxfId="359">
      <pivotArea collapsedLevelsAreSubtotals="1" fieldPosition="0">
        <references count="1">
          <reference field="1" count="0"/>
        </references>
      </pivotArea>
    </format>
    <format dxfId="358">
      <pivotArea grandRow="1" grandCol="1" outline="0" collapsedLevelsAreSubtotals="1" fieldPosition="0"/>
    </format>
    <format dxfId="357">
      <pivotArea grandRow="1" grandCol="1" outline="0" collapsedLevelsAreSubtotals="1" fieldPosition="0"/>
    </format>
    <format dxfId="356">
      <pivotArea dataOnly="0" labelOnly="1" fieldPosition="0">
        <references count="1">
          <reference field="1" count="0"/>
        </references>
      </pivotArea>
    </format>
    <format dxfId="355">
      <pivotArea collapsedLevelsAreSubtotals="1" fieldPosition="0">
        <references count="1">
          <reference field="1" count="0"/>
        </references>
      </pivotArea>
    </format>
    <format dxfId="354">
      <pivotArea dataOnly="0" labelOnly="1" fieldPosition="0">
        <references count="1">
          <reference field="1" count="0"/>
        </references>
      </pivotArea>
    </format>
    <format dxfId="353">
      <pivotArea dataOnly="0" labelOnly="1" grandCol="1" outline="0" fieldPosition="0"/>
    </format>
    <format dxfId="352">
      <pivotArea dataOnly="0" labelOnly="1" grandCol="1" outline="0" fieldPosition="0"/>
    </format>
    <format dxfId="351">
      <pivotArea dataOnly="0" labelOnly="1" grandCol="1" outline="0" fieldPosition="0"/>
    </format>
    <format dxfId="350">
      <pivotArea field="19" type="button" dataOnly="0" labelOnly="1" outline="0" axis="axisPage" fieldPosition="3"/>
    </format>
    <format dxfId="349">
      <pivotArea dataOnly="0" labelOnly="1" fieldPosition="0">
        <references count="1">
          <reference field="10" count="1">
            <x v="1"/>
          </reference>
        </references>
      </pivotArea>
    </format>
    <format dxfId="348">
      <pivotArea field="11" type="button" dataOnly="0" labelOnly="1" outline="0" axis="axisPage" fieldPosition="0"/>
    </format>
    <format dxfId="347">
      <pivotArea field="2" type="button" dataOnly="0" labelOnly="1" outline="0" axis="axisPage" fieldPosition="1"/>
    </format>
    <format dxfId="346">
      <pivotArea field="15" type="button" dataOnly="0" labelOnly="1" outline="0" axis="axisPage" fieldPosition="2"/>
    </format>
    <format dxfId="345">
      <pivotArea field="19" type="button" dataOnly="0" labelOnly="1" outline="0" axis="axisPage" fieldPosition="3"/>
    </format>
    <format dxfId="344">
      <pivotArea type="origin" dataOnly="0" labelOnly="1" outline="0" fieldPosition="0"/>
    </format>
    <format dxfId="343">
      <pivotArea field="1" type="button" dataOnly="0" labelOnly="1" outline="0" axis="axisRow" fieldPosition="0"/>
    </format>
    <format dxfId="342">
      <pivotArea field="10" type="button" dataOnly="0" labelOnly="1" outline="0" axis="axisCol" fieldPosition="0"/>
    </format>
    <format dxfId="341">
      <pivotArea type="topRight" dataOnly="0" labelOnly="1" outline="0" fieldPosition="0"/>
    </format>
    <format dxfId="340">
      <pivotArea dataOnly="0" labelOnly="1" fieldPosition="0">
        <references count="1">
          <reference field="10" count="1">
            <x v="1"/>
          </reference>
        </references>
      </pivotArea>
    </format>
    <format dxfId="339">
      <pivotArea dataOnly="0" labelOnly="1" grandCol="1" outline="0" fieldPosition="0"/>
    </format>
    <format dxfId="338">
      <pivotArea dataOnly="0" labelOnly="1" fieldPosition="0">
        <references count="1">
          <reference field="10" count="1">
            <x v="0"/>
          </reference>
        </references>
      </pivotArea>
    </format>
    <format dxfId="337">
      <pivotArea outline="0" collapsedLevelsAreSubtotals="1" fieldPosition="0">
        <references count="1">
          <reference field="10" count="1" selected="0">
            <x v="0"/>
          </reference>
        </references>
      </pivotArea>
    </format>
    <format dxfId="336">
      <pivotArea field="10" type="button" dataOnly="0" labelOnly="1" outline="0" axis="axisCol" fieldPosition="0"/>
    </format>
    <format dxfId="335">
      <pivotArea dataOnly="0" labelOnly="1" fieldPosition="0">
        <references count="1">
          <reference field="10" count="1">
            <x v="0"/>
          </reference>
        </references>
      </pivotArea>
    </format>
    <format dxfId="334">
      <pivotArea grandCol="1" outline="0" collapsedLevelsAreSubtotals="1" fieldPosition="0"/>
    </format>
    <format dxfId="333">
      <pivotArea type="topRight" dataOnly="0" labelOnly="1" outline="0" fieldPosition="0"/>
    </format>
    <format dxfId="332">
      <pivotArea dataOnly="0" labelOnly="1" grandCol="1" outline="0" fieldPosition="0"/>
    </format>
    <format dxfId="331">
      <pivotArea grandRow="1" grandCol="1" outline="0" collapsedLevelsAreSubtotals="1" fieldPosition="0"/>
    </format>
  </formats>
  <chartFormats count="6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4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4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5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5" format="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9DC16F-8662-4F02-B0FE-13872A942451}" name="TablaDinámica3" cacheId="2" applyNumberFormats="0" applyBorderFormats="0" applyFontFormats="0" applyPatternFormats="0" applyAlignmentFormats="0" applyWidthHeightFormats="1" dataCaption="Valores" updatedVersion="8" minRefreshableVersion="3" itemPrintTitles="1" createdVersion="4" indent="0" outline="1" outlineData="1" multipleFieldFilters="0" chartFormat="36" rowHeaderCaption="ÁREA" colHeaderCaption="">
  <location ref="A55:C80" firstHeaderRow="1" firstDataRow="2" firstDataCol="1" rowPageCount="1" colPageCount="1"/>
  <pivotFields count="22">
    <pivotField numFmtId="3" showAll="0"/>
    <pivotField showAll="0"/>
    <pivotField multipleItemSelectionAllowed="1" showAll="0">
      <items count="4">
        <item x="1"/>
        <item x="0"/>
        <item h="1" x="2"/>
        <item t="default"/>
      </items>
    </pivotField>
    <pivotField showAll="0"/>
    <pivotField showAll="0">
      <items count="15">
        <item h="1" x="7"/>
        <item x="0"/>
        <item x="1"/>
        <item x="2"/>
        <item x="3"/>
        <item x="4"/>
        <item x="6"/>
        <item x="5"/>
        <item h="1" x="8"/>
        <item x="9"/>
        <item h="1" x="10"/>
        <item h="1" x="11"/>
        <item h="1" x="12"/>
        <item h="1" x="13"/>
        <item t="default"/>
      </items>
    </pivotField>
    <pivotField showAll="0"/>
    <pivotField showAll="0"/>
    <pivotField showAll="0"/>
    <pivotField showAll="0" defaultSubtotal="0"/>
    <pivotField showAll="0" defaultSubtotal="0"/>
    <pivotField axis="axisCol" dataField="1" multipleItemSelectionAllowed="1" showAll="0">
      <items count="5">
        <item h="1" x="1"/>
        <item x="0"/>
        <item h="1" x="2"/>
        <item h="1" x="3"/>
        <item t="default"/>
      </items>
    </pivotField>
    <pivotField multipleItemSelectionAllowed="1" showAll="0">
      <items count="4">
        <item x="0"/>
        <item x="1"/>
        <item h="1" x="2"/>
        <item t="default"/>
      </items>
    </pivotField>
    <pivotField showAll="0"/>
    <pivotField numFmtId="15" showAll="0"/>
    <pivotField numFmtId="15" showAll="0"/>
    <pivotField multipleItemSelectionAllowed="1" showAll="0">
      <items count="4">
        <item x="0"/>
        <item x="1"/>
        <item h="1" x="2"/>
        <item t="default"/>
      </items>
    </pivotField>
    <pivotField numFmtId="1" showAll="0"/>
    <pivotField showAll="0"/>
    <pivotField axis="axisRow" showAll="0" defaultSubtotal="0">
      <items count="13">
        <item x="0"/>
        <item x="1"/>
        <item x="2"/>
        <item x="3"/>
        <item x="5"/>
        <item x="4"/>
        <item x="11"/>
        <item x="6"/>
        <item x="7"/>
        <item x="8"/>
        <item x="9"/>
        <item x="10"/>
        <item x="12"/>
      </items>
    </pivotField>
    <pivotField axis="axisPage" multipleItemSelectionAllowed="1" showAll="0" defaultSubtotal="0">
      <items count="5">
        <item h="1" x="4"/>
        <item h="1" x="0"/>
        <item h="1" x="1"/>
        <item h="1" x="2"/>
        <item x="3"/>
      </items>
    </pivotField>
    <pivotField axis="axisRow" showAll="0">
      <items count="75">
        <item h="1" x="0"/>
        <item x="9"/>
        <item x="6"/>
        <item x="12"/>
        <item x="35"/>
        <item x="51"/>
        <item x="38"/>
        <item x="32"/>
        <item x="48"/>
        <item x="46"/>
        <item x="40"/>
        <item x="27"/>
        <item x="52"/>
        <item x="22"/>
        <item x="10"/>
        <item x="37"/>
        <item x="11"/>
        <item x="30"/>
        <item x="33"/>
        <item x="53"/>
        <item x="28"/>
        <item x="20"/>
        <item x="16"/>
        <item x="26"/>
        <item x="8"/>
        <item x="43"/>
        <item x="34"/>
        <item x="29"/>
        <item x="13"/>
        <item x="1"/>
        <item x="5"/>
        <item x="4"/>
        <item x="17"/>
        <item x="23"/>
        <item x="3"/>
        <item x="25"/>
        <item x="45"/>
        <item x="2"/>
        <item x="19"/>
        <item x="14"/>
        <item x="55"/>
        <item x="47"/>
        <item x="42"/>
        <item x="41"/>
        <item x="54"/>
        <item x="31"/>
        <item x="7"/>
        <item x="18"/>
        <item x="15"/>
        <item x="56"/>
        <item x="50"/>
        <item x="36"/>
        <item x="24"/>
        <item x="21"/>
        <item x="44"/>
        <item x="49"/>
        <item h="1" x="39"/>
        <item x="57"/>
        <item x="59"/>
        <item x="60"/>
        <item x="58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3"/>
        <item h="1" x="70"/>
        <item h="1" x="71"/>
        <item h="1" x="72"/>
        <item t="default"/>
      </items>
    </pivotField>
    <pivotField showAll="0"/>
  </pivotFields>
  <rowFields count="2">
    <field x="18"/>
    <field x="20"/>
  </rowFields>
  <rowItems count="24">
    <i>
      <x/>
    </i>
    <i r="1">
      <x v="3"/>
    </i>
    <i r="1">
      <x v="30"/>
    </i>
    <i>
      <x v="1"/>
    </i>
    <i r="1">
      <x v="59"/>
    </i>
    <i r="1">
      <x v="60"/>
    </i>
    <i>
      <x v="2"/>
    </i>
    <i r="1">
      <x v="31"/>
    </i>
    <i>
      <x v="3"/>
    </i>
    <i r="1">
      <x v="6"/>
    </i>
    <i r="1">
      <x v="7"/>
    </i>
    <i r="1">
      <x v="31"/>
    </i>
    <i>
      <x v="6"/>
    </i>
    <i r="1">
      <x v="6"/>
    </i>
    <i>
      <x v="7"/>
    </i>
    <i r="1">
      <x v="3"/>
    </i>
    <i r="1">
      <x v="18"/>
    </i>
    <i r="1">
      <x v="31"/>
    </i>
    <i>
      <x v="8"/>
    </i>
    <i r="1">
      <x v="35"/>
    </i>
    <i r="1">
      <x v="46"/>
    </i>
    <i>
      <x v="9"/>
    </i>
    <i r="1">
      <x v="17"/>
    </i>
    <i t="grand">
      <x/>
    </i>
  </rowItems>
  <colFields count="1">
    <field x="10"/>
  </colFields>
  <colItems count="2">
    <i>
      <x v="1"/>
    </i>
    <i t="grand">
      <x/>
    </i>
  </colItems>
  <pageFields count="1">
    <pageField fld="19" hier="-1"/>
  </pageFields>
  <dataFields count="1">
    <dataField name="Cuenta de ORIGEN" fld="10" subtotal="count" baseField="0" baseItem="0"/>
  </dataFields>
  <formats count="87">
    <format dxfId="477">
      <pivotArea type="all" dataOnly="0" outline="0" fieldPosition="0"/>
    </format>
    <format dxfId="476">
      <pivotArea type="origin" dataOnly="0" labelOnly="1" outline="0" fieldPosition="0"/>
    </format>
    <format dxfId="475">
      <pivotArea field="4" type="button" dataOnly="0" labelOnly="1" outline="0"/>
    </format>
    <format dxfId="474">
      <pivotArea field="10" type="button" dataOnly="0" labelOnly="1" outline="0" axis="axisCol" fieldPosition="0"/>
    </format>
    <format dxfId="473">
      <pivotArea type="topRight" dataOnly="0" labelOnly="1" outline="0" fieldPosition="0"/>
    </format>
    <format dxfId="472">
      <pivotArea dataOnly="0" labelOnly="1" grandCol="1" outline="0" fieldPosition="0"/>
    </format>
    <format dxfId="471">
      <pivotArea type="all" dataOnly="0" outline="0" fieldPosition="0"/>
    </format>
    <format dxfId="470">
      <pivotArea outline="0" collapsedLevelsAreSubtotals="1" fieldPosition="0"/>
    </format>
    <format dxfId="469">
      <pivotArea outline="0" collapsedLevelsAreSubtotals="1" fieldPosition="0"/>
    </format>
    <format dxfId="468">
      <pivotArea field="11" type="button" dataOnly="0" labelOnly="1" outline="0"/>
    </format>
    <format dxfId="467">
      <pivotArea field="2" type="button" dataOnly="0" labelOnly="1" outline="0"/>
    </format>
    <format dxfId="466">
      <pivotArea field="15" type="button" dataOnly="0" labelOnly="1" outline="0"/>
    </format>
    <format dxfId="465">
      <pivotArea field="11" type="button" dataOnly="0" labelOnly="1" outline="0"/>
    </format>
    <format dxfId="464">
      <pivotArea field="2" type="button" dataOnly="0" labelOnly="1" outline="0"/>
    </format>
    <format dxfId="463">
      <pivotArea field="15" type="button" dataOnly="0" labelOnly="1" outline="0"/>
    </format>
    <format dxfId="462">
      <pivotArea field="11" type="button" dataOnly="0" labelOnly="1" outline="0"/>
    </format>
    <format dxfId="461">
      <pivotArea field="2" type="button" dataOnly="0" labelOnly="1" outline="0"/>
    </format>
    <format dxfId="460">
      <pivotArea field="15" type="button" dataOnly="0" labelOnly="1" outline="0"/>
    </format>
    <format dxfId="459">
      <pivotArea field="11" type="button" dataOnly="0" labelOnly="1" outline="0"/>
    </format>
    <format dxfId="458">
      <pivotArea field="2" type="button" dataOnly="0" labelOnly="1" outline="0"/>
    </format>
    <format dxfId="457">
      <pivotArea field="15" type="button" dataOnly="0" labelOnly="1" outline="0"/>
    </format>
    <format dxfId="456">
      <pivotArea field="11" type="button" dataOnly="0" labelOnly="1" outline="0"/>
    </format>
    <format dxfId="455">
      <pivotArea field="2" type="button" dataOnly="0" labelOnly="1" outline="0"/>
    </format>
    <format dxfId="454">
      <pivotArea field="15" type="button" dataOnly="0" labelOnly="1" outline="0"/>
    </format>
    <format dxfId="453">
      <pivotArea grandRow="1" grandCol="1" outline="0" collapsedLevelsAreSubtotals="1" fieldPosition="0"/>
    </format>
    <format dxfId="452">
      <pivotArea grandRow="1" grandCol="1" outline="0" collapsedLevelsAreSubtotals="1" fieldPosition="0"/>
    </format>
    <format dxfId="451">
      <pivotArea dataOnly="0" labelOnly="1" grandCol="1" outline="0" fieldPosition="0"/>
    </format>
    <format dxfId="450">
      <pivotArea field="11" type="button" dataOnly="0" labelOnly="1" outline="0"/>
    </format>
    <format dxfId="449">
      <pivotArea field="19" type="button" dataOnly="0" labelOnly="1" outline="0" axis="axisPage" fieldPosition="0"/>
    </format>
    <format dxfId="448">
      <pivotArea field="11" type="button" dataOnly="0" labelOnly="1" outline="0"/>
    </format>
    <format dxfId="447">
      <pivotArea field="2" type="button" dataOnly="0" labelOnly="1" outline="0"/>
    </format>
    <format dxfId="446">
      <pivotArea field="15" type="button" dataOnly="0" labelOnly="1" outline="0"/>
    </format>
    <format dxfId="445">
      <pivotArea field="19" type="button" dataOnly="0" labelOnly="1" outline="0" axis="axisPage" fieldPosition="0"/>
    </format>
    <format dxfId="444">
      <pivotArea type="origin" dataOnly="0" labelOnly="1" outline="0" fieldPosition="0"/>
    </format>
    <format dxfId="443">
      <pivotArea field="4" type="button" dataOnly="0" labelOnly="1" outline="0"/>
    </format>
    <format dxfId="442">
      <pivotArea field="10" type="button" dataOnly="0" labelOnly="1" outline="0" axis="axisCol" fieldPosition="0"/>
    </format>
    <format dxfId="441">
      <pivotArea type="topRight" dataOnly="0" labelOnly="1" outline="0" fieldPosition="0"/>
    </format>
    <format dxfId="440">
      <pivotArea dataOnly="0" labelOnly="1" grandCol="1" outline="0" fieldPosition="0"/>
    </format>
    <format dxfId="439">
      <pivotArea grandCol="1" outline="0" collapsedLevelsAreSubtotals="1" fieldPosition="0"/>
    </format>
    <format dxfId="438">
      <pivotArea grandCol="1" outline="0" collapsedLevelsAreSubtotals="1" fieldPosition="0"/>
    </format>
    <format dxfId="437">
      <pivotArea type="origin" dataOnly="0" labelOnly="1" outline="0" offset="A1" fieldPosition="0"/>
    </format>
    <format dxfId="436">
      <pivotArea field="10" type="button" dataOnly="0" labelOnly="1" outline="0" axis="axisCol" fieldPosition="0"/>
    </format>
    <format dxfId="435">
      <pivotArea type="topRight" dataOnly="0" labelOnly="1" outline="0" fieldPosition="0"/>
    </format>
    <format dxfId="434">
      <pivotArea type="origin" dataOnly="0" labelOnly="1" outline="0" offset="A2" fieldPosition="0"/>
    </format>
    <format dxfId="433">
      <pivotArea dataOnly="0" labelOnly="1" grandCol="1" outline="0" fieldPosition="0"/>
    </format>
    <format dxfId="432">
      <pivotArea grandCol="1" outline="0" collapsedLevelsAreSubtotals="1" fieldPosition="0"/>
    </format>
    <format dxfId="431">
      <pivotArea dataOnly="0" labelOnly="1" grandCol="1" outline="0" fieldPosition="0"/>
    </format>
    <format dxfId="430">
      <pivotArea grandCol="1" outline="0" collapsedLevelsAreSubtotals="1" fieldPosition="0"/>
    </format>
    <format dxfId="429">
      <pivotArea type="all" dataOnly="0" outline="0" fieldPosition="0"/>
    </format>
    <format dxfId="428">
      <pivotArea outline="0" collapsedLevelsAreSubtotals="1" fieldPosition="0"/>
    </format>
    <format dxfId="427">
      <pivotArea field="10" type="button" dataOnly="0" labelOnly="1" outline="0" axis="axisCol" fieldPosition="0"/>
    </format>
    <format dxfId="426">
      <pivotArea type="topRight" dataOnly="0" labelOnly="1" outline="0" fieldPosition="0"/>
    </format>
    <format dxfId="425">
      <pivotArea dataOnly="0" labelOnly="1" grandRow="1" outline="0" fieldPosition="0"/>
    </format>
    <format dxfId="424">
      <pivotArea dataOnly="0" labelOnly="1" grandCol="1" outline="0" fieldPosition="0"/>
    </format>
    <format dxfId="423">
      <pivotArea type="all" dataOnly="0" outline="0" fieldPosition="0"/>
    </format>
    <format dxfId="422">
      <pivotArea outline="0" collapsedLevelsAreSubtotals="1" fieldPosition="0"/>
    </format>
    <format dxfId="421">
      <pivotArea field="20" type="button" dataOnly="0" labelOnly="1" outline="0" axis="axisRow" fieldPosition="1"/>
    </format>
    <format dxfId="420">
      <pivotArea dataOnly="0" labelOnly="1" fieldPosition="0">
        <references count="1">
          <reference field="20" count="15">
            <x v="5"/>
            <x v="6"/>
            <x v="8"/>
            <x v="12"/>
            <x v="19"/>
            <x v="30"/>
            <x v="32"/>
            <x v="33"/>
            <x v="35"/>
            <x v="40"/>
            <x v="44"/>
            <x v="46"/>
            <x v="49"/>
            <x v="50"/>
            <x v="55"/>
          </reference>
        </references>
      </pivotArea>
    </format>
    <format dxfId="419">
      <pivotArea dataOnly="0" labelOnly="1" grandRow="1" outline="0" fieldPosition="0"/>
    </format>
    <format dxfId="418">
      <pivotArea dataOnly="0" labelOnly="1" outline="0" axis="axisValues" fieldPosition="0"/>
    </format>
    <format dxfId="417">
      <pivotArea field="19" type="button" dataOnly="0" labelOnly="1" outline="0" axis="axisPage" fieldPosition="0"/>
    </format>
    <format dxfId="416">
      <pivotArea dataOnly="0" labelOnly="1" fieldPosition="0">
        <references count="1">
          <reference field="10" count="0"/>
        </references>
      </pivotArea>
    </format>
    <format dxfId="415">
      <pivotArea outline="0" collapsedLevelsAreSubtotals="1" fieldPosition="0">
        <references count="1">
          <reference field="10" count="0" selected="0"/>
        </references>
      </pivotArea>
    </format>
    <format dxfId="414">
      <pivotArea dataOnly="0" labelOnly="1" outline="0" fieldPosition="0">
        <references count="1">
          <reference field="19" count="0"/>
        </references>
      </pivotArea>
    </format>
    <format dxfId="413">
      <pivotArea field="10" type="button" dataOnly="0" labelOnly="1" outline="0" axis="axisCol" fieldPosition="0"/>
    </format>
    <format dxfId="412">
      <pivotArea dataOnly="0" labelOnly="1" fieldPosition="0">
        <references count="1">
          <reference field="10" count="0"/>
        </references>
      </pivotArea>
    </format>
    <format dxfId="411">
      <pivotArea grandCol="1" outline="0" collapsedLevelsAreSubtotals="1" fieldPosition="0"/>
    </format>
    <format dxfId="410">
      <pivotArea type="topRight" dataOnly="0" labelOnly="1" outline="0" fieldPosition="0"/>
    </format>
    <format dxfId="409">
      <pivotArea dataOnly="0" labelOnly="1" grandCol="1" outline="0" fieldPosition="0"/>
    </format>
    <format dxfId="408">
      <pivotArea type="all" dataOnly="0" outline="0" fieldPosition="0"/>
    </format>
    <format dxfId="407">
      <pivotArea outline="0" collapsedLevelsAreSubtotals="1" fieldPosition="0"/>
    </format>
    <format dxfId="406">
      <pivotArea type="origin" dataOnly="0" labelOnly="1" outline="0" fieldPosition="0"/>
    </format>
    <format dxfId="405">
      <pivotArea field="10" type="button" dataOnly="0" labelOnly="1" outline="0" axis="axisCol" fieldPosition="0"/>
    </format>
    <format dxfId="404">
      <pivotArea type="topRight" dataOnly="0" labelOnly="1" outline="0" fieldPosition="0"/>
    </format>
    <format dxfId="403">
      <pivotArea field="18" type="button" dataOnly="0" labelOnly="1" outline="0" axis="axisRow" fieldPosition="0"/>
    </format>
    <format dxfId="402">
      <pivotArea dataOnly="0" labelOnly="1" fieldPosition="0">
        <references count="1">
          <reference field="18" count="8">
            <x v="0"/>
            <x v="1"/>
            <x v="2"/>
            <x v="3"/>
            <x v="6"/>
            <x v="7"/>
            <x v="8"/>
            <x v="9"/>
          </reference>
        </references>
      </pivotArea>
    </format>
    <format dxfId="401">
      <pivotArea dataOnly="0" labelOnly="1" grandRow="1" outline="0" fieldPosition="0"/>
    </format>
    <format dxfId="400">
      <pivotArea dataOnly="0" labelOnly="1" fieldPosition="0">
        <references count="2">
          <reference field="18" count="1" selected="0">
            <x v="0"/>
          </reference>
          <reference field="20" count="2">
            <x v="3"/>
            <x v="30"/>
          </reference>
        </references>
      </pivotArea>
    </format>
    <format dxfId="399">
      <pivotArea dataOnly="0" labelOnly="1" fieldPosition="0">
        <references count="2">
          <reference field="18" count="1" selected="0">
            <x v="1"/>
          </reference>
          <reference field="20" count="2">
            <x v="59"/>
            <x v="60"/>
          </reference>
        </references>
      </pivotArea>
    </format>
    <format dxfId="398">
      <pivotArea dataOnly="0" labelOnly="1" fieldPosition="0">
        <references count="2">
          <reference field="18" count="1" selected="0">
            <x v="2"/>
          </reference>
          <reference field="20" count="1">
            <x v="31"/>
          </reference>
        </references>
      </pivotArea>
    </format>
    <format dxfId="397">
      <pivotArea dataOnly="0" labelOnly="1" fieldPosition="0">
        <references count="2">
          <reference field="18" count="1" selected="0">
            <x v="3"/>
          </reference>
          <reference field="20" count="3">
            <x v="6"/>
            <x v="7"/>
            <x v="31"/>
          </reference>
        </references>
      </pivotArea>
    </format>
    <format dxfId="396">
      <pivotArea dataOnly="0" labelOnly="1" fieldPosition="0">
        <references count="2">
          <reference field="18" count="1" selected="0">
            <x v="6"/>
          </reference>
          <reference field="20" count="1">
            <x v="6"/>
          </reference>
        </references>
      </pivotArea>
    </format>
    <format dxfId="395">
      <pivotArea dataOnly="0" labelOnly="1" fieldPosition="0">
        <references count="2">
          <reference field="18" count="1" selected="0">
            <x v="7"/>
          </reference>
          <reference field="20" count="3">
            <x v="3"/>
            <x v="18"/>
            <x v="31"/>
          </reference>
        </references>
      </pivotArea>
    </format>
    <format dxfId="394">
      <pivotArea dataOnly="0" labelOnly="1" fieldPosition="0">
        <references count="2">
          <reference field="18" count="1" selected="0">
            <x v="8"/>
          </reference>
          <reference field="20" count="2">
            <x v="35"/>
            <x v="46"/>
          </reference>
        </references>
      </pivotArea>
    </format>
    <format dxfId="393">
      <pivotArea dataOnly="0" labelOnly="1" fieldPosition="0">
        <references count="2">
          <reference field="18" count="1" selected="0">
            <x v="9"/>
          </reference>
          <reference field="20" count="1">
            <x v="17"/>
          </reference>
        </references>
      </pivotArea>
    </format>
    <format dxfId="392">
      <pivotArea dataOnly="0" labelOnly="1" fieldPosition="0">
        <references count="1">
          <reference field="10" count="0"/>
        </references>
      </pivotArea>
    </format>
    <format dxfId="391">
      <pivotArea dataOnly="0" labelOnly="1" grandCol="1" outline="0" fieldPosition="0"/>
    </format>
  </formats>
  <chartFormats count="6">
    <chartFormat chart="3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2" format="10">
      <pivotArea type="data" outline="0" fieldPosition="0">
        <references count="2">
          <reference field="4294967294" count="1" selected="0">
            <x v="0"/>
          </reference>
          <reference field="20" count="1" selected="0">
            <x v="46"/>
          </reference>
        </references>
      </pivotArea>
    </chartFormat>
    <chartFormat chart="32" format="11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32" format="1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32" format="13">
      <pivotArea type="data" outline="0" fieldPosition="0">
        <references count="4">
          <reference field="4294967294" count="1" selected="0">
            <x v="0"/>
          </reference>
          <reference field="10" count="1" selected="0">
            <x v="1"/>
          </reference>
          <reference field="18" count="1" selected="0">
            <x v="8"/>
          </reference>
          <reference field="20" count="1" selected="0">
            <x v="46"/>
          </reference>
        </references>
      </pivotArea>
    </chartFormat>
  </chart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E74360-B026-4ED2-BB5B-AB9F4AACD4D9}" name="TablaDinámica5" cacheId="2" applyNumberFormats="0" applyBorderFormats="0" applyFontFormats="0" applyPatternFormats="0" applyAlignmentFormats="0" applyWidthHeightFormats="1" dataCaption="Valores" updatedVersion="8" minRefreshableVersion="3" colGrandTotals="0" itemPrintTitles="1" createdVersion="4" indent="0" outline="1" outlineData="1" multipleFieldFilters="0" chartFormat="27" rowHeaderCaption="ÁREA" colHeaderCaption="">
  <location ref="A31:C45" firstHeaderRow="1" firstDataRow="3" firstDataCol="1" rowPageCount="2" colPageCount="1"/>
  <pivotFields count="22">
    <pivotField numFmtId="3" showAll="0" defaultSubtotal="0"/>
    <pivotField axis="axisRow" showAll="0" defaultSubtotal="0">
      <items count="70">
        <item x="69"/>
        <item x="15"/>
        <item x="39"/>
        <item x="54"/>
        <item x="0"/>
        <item x="9"/>
        <item x="8"/>
        <item x="50"/>
        <item x="31"/>
        <item x="19"/>
        <item x="14"/>
        <item x="57"/>
        <item x="46"/>
        <item x="56"/>
        <item x="3"/>
        <item x="21"/>
        <item x="43"/>
        <item x="28"/>
        <item x="26"/>
        <item x="58"/>
        <item x="37"/>
        <item x="16"/>
        <item x="5"/>
        <item x="6"/>
        <item x="52"/>
        <item x="62"/>
        <item x="47"/>
        <item x="59"/>
        <item x="35"/>
        <item x="51"/>
        <item x="20"/>
        <item x="42"/>
        <item x="40"/>
        <item x="65"/>
        <item x="1"/>
        <item x="23"/>
        <item x="29"/>
        <item x="44"/>
        <item x="48"/>
        <item x="49"/>
        <item x="2"/>
        <item x="63"/>
        <item x="55"/>
        <item x="61"/>
        <item x="33"/>
        <item x="30"/>
        <item x="24"/>
        <item x="11"/>
        <item x="53"/>
        <item x="36"/>
        <item x="41"/>
        <item x="25"/>
        <item x="27"/>
        <item x="12"/>
        <item x="45"/>
        <item x="34"/>
        <item x="10"/>
        <item x="7"/>
        <item x="13"/>
        <item x="4"/>
        <item x="60"/>
        <item x="17"/>
        <item x="38"/>
        <item x="64"/>
        <item x="32"/>
        <item x="22"/>
        <item x="18"/>
        <item x="68"/>
        <item x="66"/>
        <item x="67"/>
      </items>
    </pivotField>
    <pivotField multipleItemSelectionAllowed="1" showAll="0" defaultSubtotal="0">
      <items count="3">
        <item x="1"/>
        <item x="0"/>
        <item h="1" x="2"/>
      </items>
    </pivotField>
    <pivotField showAll="0" defaultSubtotal="0"/>
    <pivotField showAll="0" defaultSubtotal="0">
      <items count="14">
        <item h="1" x="7"/>
        <item x="0"/>
        <item x="1"/>
        <item x="2"/>
        <item x="3"/>
        <item x="4"/>
        <item h="1" x="6"/>
        <item h="1" x="5"/>
        <item h="1" x="8"/>
        <item h="1" x="9"/>
        <item h="1" x="10"/>
        <item h="1" x="11"/>
        <item h="1" x="12"/>
        <item h="1" x="1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4">
        <item x="1"/>
        <item h="1" x="0"/>
        <item h="1" x="2"/>
        <item h="1" x="3"/>
      </items>
    </pivotField>
    <pivotField axis="axisPage" multipleItemSelectionAllowed="1" showAll="0" defaultSubtotal="0">
      <items count="3">
        <item x="0"/>
        <item x="1"/>
        <item h="1" x="2"/>
      </items>
    </pivotField>
    <pivotField showAll="0" defaultSubtotal="0"/>
    <pivotField numFmtId="15" showAll="0" defaultSubtotal="0"/>
    <pivotField numFmtId="15" showAll="0" defaultSubtotal="0"/>
    <pivotField multipleItemSelectionAllowed="1" showAll="0" defaultSubtotal="0">
      <items count="3">
        <item x="0"/>
        <item x="1"/>
        <item h="1" x="2"/>
      </items>
    </pivotField>
    <pivotField dataField="1" numFmtId="1" showAll="0" defaultSubtotal="0"/>
    <pivotField showAll="0" defaultSubtotal="0"/>
    <pivotField axis="axisRow" showAll="0" defaultSubtotal="0">
      <items count="13">
        <item x="0"/>
        <item x="1"/>
        <item x="2"/>
        <item x="3"/>
        <item x="5"/>
        <item x="4"/>
        <item x="11"/>
        <item x="6"/>
        <item x="7"/>
        <item x="8"/>
        <item x="9"/>
        <item x="10"/>
        <item x="12"/>
      </items>
    </pivotField>
    <pivotField axis="axisPage" multipleItemSelectionAllowed="1" showAll="0" defaultSubtotal="0">
      <items count="5">
        <item h="1" x="4"/>
        <item h="1" x="0"/>
        <item h="1" x="1"/>
        <item h="1" x="2"/>
        <item x="3"/>
      </items>
    </pivotField>
    <pivotField showAll="0" defaultSubtotal="0"/>
    <pivotField showAll="0" defaultSubtotal="0"/>
  </pivotFields>
  <rowFields count="2">
    <field x="18"/>
    <field x="1"/>
  </rowFields>
  <rowItems count="12">
    <i>
      <x/>
    </i>
    <i r="1">
      <x v="12"/>
    </i>
    <i>
      <x v="1"/>
    </i>
    <i r="1">
      <x v="40"/>
    </i>
    <i r="1">
      <x v="61"/>
    </i>
    <i>
      <x v="4"/>
    </i>
    <i r="1">
      <x v="7"/>
    </i>
    <i>
      <x v="6"/>
    </i>
    <i r="1">
      <x v="63"/>
    </i>
    <i>
      <x v="9"/>
    </i>
    <i r="1">
      <x v="67"/>
    </i>
    <i t="grand">
      <x/>
    </i>
  </rowItems>
  <colFields count="2">
    <field x="10"/>
    <field x="-2"/>
  </colFields>
  <colItems count="2">
    <i>
      <x/>
      <x/>
    </i>
    <i r="1" i="1">
      <x v="1"/>
    </i>
  </colItems>
  <pageFields count="2">
    <pageField fld="11" hier="-1"/>
    <pageField fld="19" hier="-1"/>
  </pageFields>
  <dataFields count="2">
    <dataField name="Cuenta de DÍAS2" fld="16" subtotal="count" baseField="0" baseItem="0"/>
    <dataField name="Suma de DÍAS" fld="16" baseField="18" baseItem="1"/>
  </dataFields>
  <formats count="130">
    <format dxfId="607">
      <pivotArea type="all" dataOnly="0" outline="0" fieldPosition="0"/>
    </format>
    <format dxfId="606">
      <pivotArea type="origin" dataOnly="0" labelOnly="1" outline="0" fieldPosition="0"/>
    </format>
    <format dxfId="605">
      <pivotArea field="4" type="button" dataOnly="0" labelOnly="1" outline="0"/>
    </format>
    <format dxfId="604">
      <pivotArea field="10" type="button" dataOnly="0" labelOnly="1" outline="0" axis="axisCol" fieldPosition="0"/>
    </format>
    <format dxfId="603">
      <pivotArea type="topRight" dataOnly="0" labelOnly="1" outline="0" fieldPosition="0"/>
    </format>
    <format dxfId="602">
      <pivotArea dataOnly="0" labelOnly="1" grandCol="1" outline="0" fieldPosition="0"/>
    </format>
    <format dxfId="601">
      <pivotArea type="all" dataOnly="0" outline="0" fieldPosition="0"/>
    </format>
    <format dxfId="600">
      <pivotArea outline="0" collapsedLevelsAreSubtotals="1" fieldPosition="0"/>
    </format>
    <format dxfId="599">
      <pivotArea outline="0" collapsedLevelsAreSubtotals="1" fieldPosition="0"/>
    </format>
    <format dxfId="598">
      <pivotArea field="11" type="button" dataOnly="0" labelOnly="1" outline="0" axis="axisPage" fieldPosition="0"/>
    </format>
    <format dxfId="597">
      <pivotArea field="2" type="button" dataOnly="0" labelOnly="1" outline="0"/>
    </format>
    <format dxfId="596">
      <pivotArea field="15" type="button" dataOnly="0" labelOnly="1" outline="0"/>
    </format>
    <format dxfId="595">
      <pivotArea field="11" type="button" dataOnly="0" labelOnly="1" outline="0" axis="axisPage" fieldPosition="0"/>
    </format>
    <format dxfId="594">
      <pivotArea field="2" type="button" dataOnly="0" labelOnly="1" outline="0"/>
    </format>
    <format dxfId="593">
      <pivotArea field="15" type="button" dataOnly="0" labelOnly="1" outline="0"/>
    </format>
    <format dxfId="592">
      <pivotArea field="11" type="button" dataOnly="0" labelOnly="1" outline="0" axis="axisPage" fieldPosition="0"/>
    </format>
    <format dxfId="591">
      <pivotArea field="2" type="button" dataOnly="0" labelOnly="1" outline="0"/>
    </format>
    <format dxfId="590">
      <pivotArea field="15" type="button" dataOnly="0" labelOnly="1" outline="0"/>
    </format>
    <format dxfId="589">
      <pivotArea field="11" type="button" dataOnly="0" labelOnly="1" outline="0" axis="axisPage" fieldPosition="0"/>
    </format>
    <format dxfId="588">
      <pivotArea field="2" type="button" dataOnly="0" labelOnly="1" outline="0"/>
    </format>
    <format dxfId="587">
      <pivotArea field="15" type="button" dataOnly="0" labelOnly="1" outline="0"/>
    </format>
    <format dxfId="586">
      <pivotArea field="11" type="button" dataOnly="0" labelOnly="1" outline="0" axis="axisPage" fieldPosition="0"/>
    </format>
    <format dxfId="585">
      <pivotArea field="2" type="button" dataOnly="0" labelOnly="1" outline="0"/>
    </format>
    <format dxfId="584">
      <pivotArea field="15" type="button" dataOnly="0" labelOnly="1" outline="0"/>
    </format>
    <format dxfId="583">
      <pivotArea grandRow="1" grandCol="1" outline="0" collapsedLevelsAreSubtotals="1" fieldPosition="0"/>
    </format>
    <format dxfId="582">
      <pivotArea grandRow="1" grandCol="1" outline="0" collapsedLevelsAreSubtotals="1" fieldPosition="0"/>
    </format>
    <format dxfId="581">
      <pivotArea dataOnly="0" labelOnly="1" grandCol="1" outline="0" fieldPosition="0"/>
    </format>
    <format dxfId="580">
      <pivotArea field="11" type="button" dataOnly="0" labelOnly="1" outline="0" axis="axisPage" fieldPosition="0"/>
    </format>
    <format dxfId="579">
      <pivotArea field="19" type="button" dataOnly="0" labelOnly="1" outline="0" axis="axisPage" fieldPosition="1"/>
    </format>
    <format dxfId="578">
      <pivotArea field="11" type="button" dataOnly="0" labelOnly="1" outline="0" axis="axisPage" fieldPosition="0"/>
    </format>
    <format dxfId="577">
      <pivotArea field="2" type="button" dataOnly="0" labelOnly="1" outline="0"/>
    </format>
    <format dxfId="576">
      <pivotArea field="15" type="button" dataOnly="0" labelOnly="1" outline="0"/>
    </format>
    <format dxfId="575">
      <pivotArea field="19" type="button" dataOnly="0" labelOnly="1" outline="0" axis="axisPage" fieldPosition="1"/>
    </format>
    <format dxfId="574">
      <pivotArea type="origin" dataOnly="0" labelOnly="1" outline="0" fieldPosition="0"/>
    </format>
    <format dxfId="573">
      <pivotArea field="4" type="button" dataOnly="0" labelOnly="1" outline="0"/>
    </format>
    <format dxfId="572">
      <pivotArea field="10" type="button" dataOnly="0" labelOnly="1" outline="0" axis="axisCol" fieldPosition="0"/>
    </format>
    <format dxfId="571">
      <pivotArea type="topRight" dataOnly="0" labelOnly="1" outline="0" fieldPosition="0"/>
    </format>
    <format dxfId="570">
      <pivotArea dataOnly="0" labelOnly="1" grandCol="1" outline="0" fieldPosition="0"/>
    </format>
    <format dxfId="569">
      <pivotArea grandCol="1" outline="0" collapsedLevelsAreSubtotals="1" fieldPosition="0"/>
    </format>
    <format dxfId="568">
      <pivotArea grandCol="1" outline="0" collapsedLevelsAreSubtotals="1" fieldPosition="0"/>
    </format>
    <format dxfId="567">
      <pivotArea type="origin" dataOnly="0" labelOnly="1" outline="0" offset="A1" fieldPosition="0"/>
    </format>
    <format dxfId="566">
      <pivotArea field="10" type="button" dataOnly="0" labelOnly="1" outline="0" axis="axisCol" fieldPosition="0"/>
    </format>
    <format dxfId="565">
      <pivotArea type="topRight" dataOnly="0" labelOnly="1" outline="0" fieldPosition="0"/>
    </format>
    <format dxfId="564">
      <pivotArea type="origin" dataOnly="0" labelOnly="1" outline="0" offset="A2" fieldPosition="0"/>
    </format>
    <format dxfId="563">
      <pivotArea dataOnly="0" labelOnly="1" grandCol="1" outline="0" fieldPosition="0"/>
    </format>
    <format dxfId="562">
      <pivotArea grandCol="1" outline="0" collapsedLevelsAreSubtotals="1" fieldPosition="0"/>
    </format>
    <format dxfId="561">
      <pivotArea dataOnly="0" labelOnly="1" grandCol="1" outline="0" fieldPosition="0"/>
    </format>
    <format dxfId="560">
      <pivotArea grandCol="1" outline="0" collapsedLevelsAreSubtotals="1" fieldPosition="0"/>
    </format>
    <format dxfId="559">
      <pivotArea type="all" dataOnly="0" outline="0" fieldPosition="0"/>
    </format>
    <format dxfId="558">
      <pivotArea outline="0" collapsedLevelsAreSubtotals="1" fieldPosition="0"/>
    </format>
    <format dxfId="557">
      <pivotArea type="origin" dataOnly="0" labelOnly="1" outline="0" fieldPosition="0"/>
    </format>
    <format dxfId="556">
      <pivotArea field="10" type="button" dataOnly="0" labelOnly="1" outline="0" axis="axisCol" fieldPosition="0"/>
    </format>
    <format dxfId="555">
      <pivotArea type="topRight" dataOnly="0" labelOnly="1" outline="0" fieldPosition="0"/>
    </format>
    <format dxfId="554">
      <pivotArea field="18" type="button" dataOnly="0" labelOnly="1" outline="0" axis="axisRow" fieldPosition="0"/>
    </format>
    <format dxfId="553">
      <pivotArea dataOnly="0" labelOnly="1" fieldPosition="0">
        <references count="1">
          <reference field="18" count="2">
            <x v="4"/>
            <x v="6"/>
          </reference>
        </references>
      </pivotArea>
    </format>
    <format dxfId="552">
      <pivotArea dataOnly="0" labelOnly="1" grandRow="1" outline="0" fieldPosition="0"/>
    </format>
    <format dxfId="551">
      <pivotArea dataOnly="0" labelOnly="1" fieldPosition="0">
        <references count="1">
          <reference field="10" count="0"/>
        </references>
      </pivotArea>
    </format>
    <format dxfId="550">
      <pivotArea dataOnly="0" labelOnly="1" grandCol="1" outline="0" fieldPosition="0"/>
    </format>
    <format dxfId="549">
      <pivotArea type="all" dataOnly="0" outline="0" fieldPosition="0"/>
    </format>
    <format dxfId="548">
      <pivotArea outline="0" collapsedLevelsAreSubtotals="1" fieldPosition="0"/>
    </format>
    <format dxfId="547">
      <pivotArea type="origin" dataOnly="0" labelOnly="1" outline="0" fieldPosition="0"/>
    </format>
    <format dxfId="546">
      <pivotArea field="10" type="button" dataOnly="0" labelOnly="1" outline="0" axis="axisCol" fieldPosition="0"/>
    </format>
    <format dxfId="545">
      <pivotArea type="topRight" dataOnly="0" labelOnly="1" outline="0" fieldPosition="0"/>
    </format>
    <format dxfId="544">
      <pivotArea field="18" type="button" dataOnly="0" labelOnly="1" outline="0" axis="axisRow" fieldPosition="0"/>
    </format>
    <format dxfId="543">
      <pivotArea dataOnly="0" labelOnly="1" fieldPosition="0">
        <references count="1">
          <reference field="18" count="3">
            <x v="4"/>
            <x v="6"/>
            <x v="9"/>
          </reference>
        </references>
      </pivotArea>
    </format>
    <format dxfId="542">
      <pivotArea dataOnly="0" labelOnly="1" grandRow="1" outline="0" fieldPosition="0"/>
    </format>
    <format dxfId="541">
      <pivotArea dataOnly="0" labelOnly="1" fieldPosition="0">
        <references count="1">
          <reference field="10" count="0"/>
        </references>
      </pivotArea>
    </format>
    <format dxfId="540">
      <pivotArea dataOnly="0" labelOnly="1" grandCol="1" outline="0" fieldPosition="0"/>
    </format>
    <format dxfId="539">
      <pivotArea type="all" dataOnly="0" outline="0" fieldPosition="0"/>
    </format>
    <format dxfId="538">
      <pivotArea outline="0" collapsedLevelsAreSubtotals="1" fieldPosition="0"/>
    </format>
    <format dxfId="537">
      <pivotArea type="origin" dataOnly="0" labelOnly="1" outline="0" fieldPosition="0"/>
    </format>
    <format dxfId="536">
      <pivotArea field="10" type="button" dataOnly="0" labelOnly="1" outline="0" axis="axisCol" fieldPosition="0"/>
    </format>
    <format dxfId="535">
      <pivotArea type="topRight" dataOnly="0" labelOnly="1" outline="0" fieldPosition="0"/>
    </format>
    <format dxfId="534">
      <pivotArea field="18" type="button" dataOnly="0" labelOnly="1" outline="0" axis="axisRow" fieldPosition="0"/>
    </format>
    <format dxfId="533">
      <pivotArea dataOnly="0" labelOnly="1" fieldPosition="0">
        <references count="1">
          <reference field="18" count="3">
            <x v="4"/>
            <x v="6"/>
            <x v="9"/>
          </reference>
        </references>
      </pivotArea>
    </format>
    <format dxfId="532">
      <pivotArea dataOnly="0" labelOnly="1" grandRow="1" outline="0" fieldPosition="0"/>
    </format>
    <format dxfId="531">
      <pivotArea dataOnly="0" labelOnly="1" fieldPosition="0">
        <references count="1">
          <reference field="10" count="0"/>
        </references>
      </pivotArea>
    </format>
    <format dxfId="530">
      <pivotArea dataOnly="0" labelOnly="1" grandCol="1" outline="0" fieldPosition="0"/>
    </format>
    <format dxfId="529">
      <pivotArea outline="0" collapsedLevelsAreSubtotals="1" fieldPosition="0">
        <references count="1">
          <reference field="10" count="0" selected="0"/>
        </references>
      </pivotArea>
    </format>
    <format dxfId="528">
      <pivotArea dataOnly="0" labelOnly="1" outline="0" fieldPosition="0">
        <references count="1">
          <reference field="19" count="0"/>
        </references>
      </pivotArea>
    </format>
    <format dxfId="527">
      <pivotArea field="10" type="button" dataOnly="0" labelOnly="1" outline="0" axis="axisCol" fieldPosition="0"/>
    </format>
    <format dxfId="526">
      <pivotArea dataOnly="0" labelOnly="1" fieldPosition="0">
        <references count="1">
          <reference field="10" count="0"/>
        </references>
      </pivotArea>
    </format>
    <format dxfId="525">
      <pivotArea grandCol="1" outline="0" collapsedLevelsAreSubtotals="1" fieldPosition="0"/>
    </format>
    <format dxfId="524">
      <pivotArea type="topRight" dataOnly="0" labelOnly="1" outline="0" fieldPosition="0"/>
    </format>
    <format dxfId="523">
      <pivotArea dataOnly="0" labelOnly="1" grandCol="1" outline="0" fieldPosition="0"/>
    </format>
    <format dxfId="522">
      <pivotArea type="all" dataOnly="0" outline="0" fieldPosition="0"/>
    </format>
    <format dxfId="521">
      <pivotArea outline="0" collapsedLevelsAreSubtotals="1" fieldPosition="0"/>
    </format>
    <format dxfId="520">
      <pivotArea type="origin" dataOnly="0" labelOnly="1" outline="0" fieldPosition="0"/>
    </format>
    <format dxfId="519">
      <pivotArea field="10" type="button" dataOnly="0" labelOnly="1" outline="0" axis="axisCol" fieldPosition="0"/>
    </format>
    <format dxfId="518">
      <pivotArea field="-2" type="button" dataOnly="0" labelOnly="1" outline="0" axis="axisCol" fieldPosition="1"/>
    </format>
    <format dxfId="517">
      <pivotArea field="18" type="button" dataOnly="0" labelOnly="1" outline="0" axis="axisRow" fieldPosition="0"/>
    </format>
    <format dxfId="516">
      <pivotArea dataOnly="0" labelOnly="1" fieldPosition="0">
        <references count="1">
          <reference field="18" count="5">
            <x v="0"/>
            <x v="1"/>
            <x v="4"/>
            <x v="6"/>
            <x v="9"/>
          </reference>
        </references>
      </pivotArea>
    </format>
    <format dxfId="515">
      <pivotArea dataOnly="0" labelOnly="1" grandRow="1" outline="0" fieldPosition="0"/>
    </format>
    <format dxfId="514">
      <pivotArea dataOnly="0" labelOnly="1" fieldPosition="0">
        <references count="2">
          <reference field="1" count="1">
            <x v="12"/>
          </reference>
          <reference field="18" count="1" selected="0">
            <x v="0"/>
          </reference>
        </references>
      </pivotArea>
    </format>
    <format dxfId="513">
      <pivotArea dataOnly="0" labelOnly="1" fieldPosition="0">
        <references count="2">
          <reference field="1" count="2">
            <x v="40"/>
            <x v="61"/>
          </reference>
          <reference field="18" count="1" selected="0">
            <x v="1"/>
          </reference>
        </references>
      </pivotArea>
    </format>
    <format dxfId="512">
      <pivotArea dataOnly="0" labelOnly="1" fieldPosition="0">
        <references count="2">
          <reference field="1" count="1">
            <x v="7"/>
          </reference>
          <reference field="18" count="1" selected="0">
            <x v="4"/>
          </reference>
        </references>
      </pivotArea>
    </format>
    <format dxfId="511">
      <pivotArea dataOnly="0" labelOnly="1" fieldPosition="0">
        <references count="2">
          <reference field="1" count="1">
            <x v="63"/>
          </reference>
          <reference field="18" count="1" selected="0">
            <x v="6"/>
          </reference>
        </references>
      </pivotArea>
    </format>
    <format dxfId="510">
      <pivotArea dataOnly="0" labelOnly="1" fieldPosition="0">
        <references count="2">
          <reference field="1" count="1">
            <x v="67"/>
          </reference>
          <reference field="18" count="1" selected="0">
            <x v="9"/>
          </reference>
        </references>
      </pivotArea>
    </format>
    <format dxfId="509">
      <pivotArea dataOnly="0" labelOnly="1" fieldPosition="0">
        <references count="1">
          <reference field="10" count="0"/>
        </references>
      </pivotArea>
    </format>
    <format dxfId="508">
      <pivotArea dataOnly="0" labelOnly="1" outline="0" fieldPosition="0">
        <references count="2">
          <reference field="4294967294" count="2">
            <x v="0"/>
            <x v="1"/>
          </reference>
          <reference field="10" count="0" selected="0"/>
        </references>
      </pivotArea>
    </format>
    <format dxfId="507">
      <pivotArea type="all" dataOnly="0" outline="0" fieldPosition="0"/>
    </format>
    <format dxfId="506">
      <pivotArea outline="0" collapsedLevelsAreSubtotals="1" fieldPosition="0"/>
    </format>
    <format dxfId="505">
      <pivotArea type="origin" dataOnly="0" labelOnly="1" outline="0" fieldPosition="0"/>
    </format>
    <format dxfId="504">
      <pivotArea field="10" type="button" dataOnly="0" labelOnly="1" outline="0" axis="axisCol" fieldPosition="0"/>
    </format>
    <format dxfId="503">
      <pivotArea field="-2" type="button" dataOnly="0" labelOnly="1" outline="0" axis="axisCol" fieldPosition="1"/>
    </format>
    <format dxfId="502">
      <pivotArea field="18" type="button" dataOnly="0" labelOnly="1" outline="0" axis="axisRow" fieldPosition="0"/>
    </format>
    <format dxfId="501">
      <pivotArea dataOnly="0" labelOnly="1" fieldPosition="0">
        <references count="1">
          <reference field="18" count="5">
            <x v="0"/>
            <x v="1"/>
            <x v="4"/>
            <x v="6"/>
            <x v="9"/>
          </reference>
        </references>
      </pivotArea>
    </format>
    <format dxfId="500">
      <pivotArea dataOnly="0" labelOnly="1" grandRow="1" outline="0" fieldPosition="0"/>
    </format>
    <format dxfId="499">
      <pivotArea dataOnly="0" labelOnly="1" fieldPosition="0">
        <references count="2">
          <reference field="1" count="1">
            <x v="12"/>
          </reference>
          <reference field="18" count="1" selected="0">
            <x v="0"/>
          </reference>
        </references>
      </pivotArea>
    </format>
    <format dxfId="498">
      <pivotArea dataOnly="0" labelOnly="1" fieldPosition="0">
        <references count="2">
          <reference field="1" count="2">
            <x v="40"/>
            <x v="61"/>
          </reference>
          <reference field="18" count="1" selected="0">
            <x v="1"/>
          </reference>
        </references>
      </pivotArea>
    </format>
    <format dxfId="497">
      <pivotArea dataOnly="0" labelOnly="1" fieldPosition="0">
        <references count="2">
          <reference field="1" count="1">
            <x v="7"/>
          </reference>
          <reference field="18" count="1" selected="0">
            <x v="4"/>
          </reference>
        </references>
      </pivotArea>
    </format>
    <format dxfId="496">
      <pivotArea dataOnly="0" labelOnly="1" fieldPosition="0">
        <references count="2">
          <reference field="1" count="1">
            <x v="63"/>
          </reference>
          <reference field="18" count="1" selected="0">
            <x v="6"/>
          </reference>
        </references>
      </pivotArea>
    </format>
    <format dxfId="495">
      <pivotArea dataOnly="0" labelOnly="1" fieldPosition="0">
        <references count="2">
          <reference field="1" count="1">
            <x v="67"/>
          </reference>
          <reference field="18" count="1" selected="0">
            <x v="9"/>
          </reference>
        </references>
      </pivotArea>
    </format>
    <format dxfId="494">
      <pivotArea dataOnly="0" labelOnly="1" fieldPosition="0">
        <references count="1">
          <reference field="10" count="0"/>
        </references>
      </pivotArea>
    </format>
    <format dxfId="493">
      <pivotArea dataOnly="0" labelOnly="1" outline="0" fieldPosition="0">
        <references count="2">
          <reference field="4294967294" count="2">
            <x v="0"/>
            <x v="1"/>
          </reference>
          <reference field="10" count="0" selected="0"/>
        </references>
      </pivotArea>
    </format>
    <format dxfId="492">
      <pivotArea type="all" dataOnly="0" outline="0" fieldPosition="0"/>
    </format>
    <format dxfId="491">
      <pivotArea outline="0" collapsedLevelsAreSubtotals="1" fieldPosition="0"/>
    </format>
    <format dxfId="490">
      <pivotArea type="origin" dataOnly="0" labelOnly="1" outline="0" fieldPosition="0"/>
    </format>
    <format dxfId="489">
      <pivotArea field="10" type="button" dataOnly="0" labelOnly="1" outline="0" axis="axisCol" fieldPosition="0"/>
    </format>
    <format dxfId="488">
      <pivotArea field="-2" type="button" dataOnly="0" labelOnly="1" outline="0" axis="axisCol" fieldPosition="1"/>
    </format>
    <format dxfId="487">
      <pivotArea field="18" type="button" dataOnly="0" labelOnly="1" outline="0" axis="axisRow" fieldPosition="0"/>
    </format>
    <format dxfId="486">
      <pivotArea dataOnly="0" labelOnly="1" fieldPosition="0">
        <references count="1">
          <reference field="18" count="5">
            <x v="0"/>
            <x v="1"/>
            <x v="4"/>
            <x v="6"/>
            <x v="9"/>
          </reference>
        </references>
      </pivotArea>
    </format>
    <format dxfId="485">
      <pivotArea dataOnly="0" labelOnly="1" grandRow="1" outline="0" fieldPosition="0"/>
    </format>
    <format dxfId="484">
      <pivotArea dataOnly="0" labelOnly="1" fieldPosition="0">
        <references count="2">
          <reference field="1" count="1">
            <x v="12"/>
          </reference>
          <reference field="18" count="1" selected="0">
            <x v="0"/>
          </reference>
        </references>
      </pivotArea>
    </format>
    <format dxfId="483">
      <pivotArea dataOnly="0" labelOnly="1" fieldPosition="0">
        <references count="2">
          <reference field="1" count="2">
            <x v="40"/>
            <x v="61"/>
          </reference>
          <reference field="18" count="1" selected="0">
            <x v="1"/>
          </reference>
        </references>
      </pivotArea>
    </format>
    <format dxfId="482">
      <pivotArea dataOnly="0" labelOnly="1" fieldPosition="0">
        <references count="2">
          <reference field="1" count="1">
            <x v="7"/>
          </reference>
          <reference field="18" count="1" selected="0">
            <x v="4"/>
          </reference>
        </references>
      </pivotArea>
    </format>
    <format dxfId="481">
      <pivotArea dataOnly="0" labelOnly="1" fieldPosition="0">
        <references count="2">
          <reference field="1" count="1">
            <x v="63"/>
          </reference>
          <reference field="18" count="1" selected="0">
            <x v="6"/>
          </reference>
        </references>
      </pivotArea>
    </format>
    <format dxfId="480">
      <pivotArea dataOnly="0" labelOnly="1" fieldPosition="0">
        <references count="2">
          <reference field="1" count="1">
            <x v="67"/>
          </reference>
          <reference field="18" count="1" selected="0">
            <x v="9"/>
          </reference>
        </references>
      </pivotArea>
    </format>
    <format dxfId="479">
      <pivotArea dataOnly="0" labelOnly="1" fieldPosition="0">
        <references count="1">
          <reference field="10" count="0"/>
        </references>
      </pivotArea>
    </format>
    <format dxfId="478">
      <pivotArea dataOnly="0" labelOnly="1" outline="0" fieldPosition="0">
        <references count="2">
          <reference field="4294967294" count="2">
            <x v="0"/>
            <x v="1"/>
          </reference>
          <reference field="10" count="0" selected="0"/>
        </references>
      </pivotArea>
    </format>
  </formats>
  <chartFormats count="19">
    <chartFormat chart="21" format="5" series="1">
      <pivotArea type="data" outline="0" fieldPosition="0">
        <references count="1">
          <reference field="18" count="1" selected="0">
            <x v="3"/>
          </reference>
        </references>
      </pivotArea>
    </chartFormat>
    <chartFormat chart="21" format="6" series="1">
      <pivotArea type="data" outline="0" fieldPosition="0">
        <references count="1">
          <reference field="18" count="1" selected="0">
            <x v="4"/>
          </reference>
        </references>
      </pivotArea>
    </chartFormat>
    <chartFormat chart="21" format="7" series="1">
      <pivotArea type="data" outline="0" fieldPosition="0">
        <references count="1">
          <reference field="18" count="1" selected="0">
            <x v="5"/>
          </reference>
        </references>
      </pivotArea>
    </chartFormat>
    <chartFormat chart="21" format="8" series="1">
      <pivotArea type="data" outline="0" fieldPosition="0">
        <references count="1">
          <reference field="18" count="1" selected="0">
            <x v="6"/>
          </reference>
        </references>
      </pivotArea>
    </chartFormat>
    <chartFormat chart="21" format="9" series="1">
      <pivotArea type="data" outline="0" fieldPosition="0">
        <references count="1">
          <reference field="18" count="1" selected="0">
            <x v="7"/>
          </reference>
        </references>
      </pivotArea>
    </chartFormat>
    <chartFormat chart="21" format="10" series="1">
      <pivotArea type="data" outline="0" fieldPosition="0">
        <references count="1">
          <reference field="18" count="1" selected="0">
            <x v="1"/>
          </reference>
        </references>
      </pivotArea>
    </chartFormat>
    <chartFormat chart="21" format="11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1"/>
          </reference>
        </references>
      </pivotArea>
    </chartFormat>
    <chartFormat chart="21" format="12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3"/>
          </reference>
        </references>
      </pivotArea>
    </chartFormat>
    <chartFormat chart="21" format="13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4"/>
          </reference>
        </references>
      </pivotArea>
    </chartFormat>
    <chartFormat chart="21" format="14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5"/>
          </reference>
        </references>
      </pivotArea>
    </chartFormat>
    <chartFormat chart="21" format="15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6"/>
          </reference>
        </references>
      </pivotArea>
    </chartFormat>
    <chartFormat chart="21" format="16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7"/>
          </reference>
        </references>
      </pivotArea>
    </chartFormat>
    <chartFormat chart="2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25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1" format="28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0"/>
          </reference>
        </references>
      </pivotArea>
    </chartFormat>
    <chartFormat chart="22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2" format="1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5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25" format="1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0"/>
          </reference>
        </references>
      </pivotArea>
    </chartFormat>
  </chart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0BEBF3-CB80-4D7D-A373-EEF7705A3F33}" name="TablaDinámica4" cacheId="2" applyNumberFormats="0" applyBorderFormats="0" applyFontFormats="0" applyPatternFormats="0" applyAlignmentFormats="0" applyWidthHeightFormats="1" dataCaption="Valores" updatedVersion="8" minRefreshableVersion="3" colGrandTotals="0" itemPrintTitles="1" createdVersion="4" indent="0" outline="1" outlineData="1" multipleFieldFilters="0" chartFormat="29" rowHeaderCaption="ÁREA" colHeaderCaption="">
  <location ref="A7:C20" firstHeaderRow="1" firstDataRow="3" firstDataCol="1" rowPageCount="2" colPageCount="1"/>
  <pivotFields count="22">
    <pivotField numFmtId="3" showAll="0" defaultSubtotal="0"/>
    <pivotField showAll="0" defaultSubtotal="0"/>
    <pivotField multipleItemSelectionAllowed="1" showAll="0" defaultSubtotal="0">
      <items count="3">
        <item x="1"/>
        <item x="0"/>
        <item h="1" x="2"/>
      </items>
    </pivotField>
    <pivotField showAll="0" defaultSubtotal="0"/>
    <pivotField showAll="0" defaultSubtotal="0">
      <items count="14">
        <item h="1" x="7"/>
        <item x="0"/>
        <item x="1"/>
        <item x="2"/>
        <item x="3"/>
        <item x="4"/>
        <item h="1" x="6"/>
        <item h="1" x="5"/>
        <item h="1" x="8"/>
        <item h="1" x="9"/>
        <item h="1" x="10"/>
        <item h="1" x="11"/>
        <item h="1" x="12"/>
        <item h="1" x="13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axis="axisCol" showAll="0" defaultSubtotal="0">
      <items count="4">
        <item h="1" x="1"/>
        <item x="0"/>
        <item h="1" x="2"/>
        <item h="1" x="3"/>
      </items>
    </pivotField>
    <pivotField axis="axisPage" multipleItemSelectionAllowed="1" showAll="0" defaultSubtotal="0">
      <items count="3">
        <item x="0"/>
        <item x="1"/>
        <item h="1" x="2"/>
      </items>
    </pivotField>
    <pivotField showAll="0" defaultSubtotal="0"/>
    <pivotField numFmtId="15" showAll="0" defaultSubtotal="0"/>
    <pivotField numFmtId="15" showAll="0" defaultSubtotal="0"/>
    <pivotField multipleItemSelectionAllowed="1" showAll="0" defaultSubtotal="0">
      <items count="3">
        <item x="0"/>
        <item x="1"/>
        <item h="1" x="2"/>
      </items>
    </pivotField>
    <pivotField dataField="1" numFmtId="1" showAll="0" defaultSubtotal="0"/>
    <pivotField showAll="0" defaultSubtotal="0"/>
    <pivotField axis="axisRow" showAll="0" defaultSubtotal="0">
      <items count="13">
        <item x="0"/>
        <item x="1"/>
        <item x="2"/>
        <item x="3"/>
        <item x="5"/>
        <item x="4"/>
        <item x="11"/>
        <item x="6"/>
        <item x="7"/>
        <item x="8"/>
        <item x="9"/>
        <item x="10"/>
        <item x="12"/>
      </items>
    </pivotField>
    <pivotField axis="axisPage" multipleItemSelectionAllowed="1" showAll="0" defaultSubtotal="0">
      <items count="5">
        <item h="1" x="4"/>
        <item h="1" x="0"/>
        <item h="1" x="1"/>
        <item h="1" x="2"/>
        <item x="3"/>
      </items>
    </pivotField>
    <pivotField showAll="0" defaultSubtotal="0"/>
    <pivotField showAll="0" defaultSubtotal="0"/>
  </pivotFields>
  <rowFields count="1">
    <field x="18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2">
    <field x="10"/>
    <field x="-2"/>
  </colFields>
  <colItems count="2">
    <i>
      <x v="1"/>
      <x/>
    </i>
    <i r="1" i="1">
      <x v="1"/>
    </i>
  </colItems>
  <pageFields count="2">
    <pageField fld="11" hier="-1"/>
    <pageField fld="19" hier="-1"/>
  </pageFields>
  <dataFields count="2">
    <dataField name="Cuenta de DÍAS2" fld="16" subtotal="count" baseField="0" baseItem="0"/>
    <dataField name="Suma de DÍAS" fld="16" baseField="18" baseItem="1"/>
  </dataFields>
  <formats count="95">
    <format dxfId="702">
      <pivotArea type="all" dataOnly="0" outline="0" fieldPosition="0"/>
    </format>
    <format dxfId="701">
      <pivotArea type="origin" dataOnly="0" labelOnly="1" outline="0" fieldPosition="0"/>
    </format>
    <format dxfId="700">
      <pivotArea field="4" type="button" dataOnly="0" labelOnly="1" outline="0"/>
    </format>
    <format dxfId="699">
      <pivotArea field="10" type="button" dataOnly="0" labelOnly="1" outline="0" axis="axisCol" fieldPosition="0"/>
    </format>
    <format dxfId="698">
      <pivotArea type="topRight" dataOnly="0" labelOnly="1" outline="0" fieldPosition="0"/>
    </format>
    <format dxfId="697">
      <pivotArea dataOnly="0" labelOnly="1" grandCol="1" outline="0" fieldPosition="0"/>
    </format>
    <format dxfId="696">
      <pivotArea type="all" dataOnly="0" outline="0" fieldPosition="0"/>
    </format>
    <format dxfId="695">
      <pivotArea outline="0" collapsedLevelsAreSubtotals="1" fieldPosition="0"/>
    </format>
    <format dxfId="694">
      <pivotArea outline="0" collapsedLevelsAreSubtotals="1" fieldPosition="0"/>
    </format>
    <format dxfId="693">
      <pivotArea field="11" type="button" dataOnly="0" labelOnly="1" outline="0" axis="axisPage" fieldPosition="0"/>
    </format>
    <format dxfId="692">
      <pivotArea field="2" type="button" dataOnly="0" labelOnly="1" outline="0"/>
    </format>
    <format dxfId="691">
      <pivotArea field="15" type="button" dataOnly="0" labelOnly="1" outline="0"/>
    </format>
    <format dxfId="690">
      <pivotArea field="11" type="button" dataOnly="0" labelOnly="1" outline="0" axis="axisPage" fieldPosition="0"/>
    </format>
    <format dxfId="689">
      <pivotArea field="2" type="button" dataOnly="0" labelOnly="1" outline="0"/>
    </format>
    <format dxfId="688">
      <pivotArea field="15" type="button" dataOnly="0" labelOnly="1" outline="0"/>
    </format>
    <format dxfId="687">
      <pivotArea field="11" type="button" dataOnly="0" labelOnly="1" outline="0" axis="axisPage" fieldPosition="0"/>
    </format>
    <format dxfId="686">
      <pivotArea field="2" type="button" dataOnly="0" labelOnly="1" outline="0"/>
    </format>
    <format dxfId="685">
      <pivotArea field="15" type="button" dataOnly="0" labelOnly="1" outline="0"/>
    </format>
    <format dxfId="684">
      <pivotArea field="11" type="button" dataOnly="0" labelOnly="1" outline="0" axis="axisPage" fieldPosition="0"/>
    </format>
    <format dxfId="683">
      <pivotArea field="2" type="button" dataOnly="0" labelOnly="1" outline="0"/>
    </format>
    <format dxfId="682">
      <pivotArea field="15" type="button" dataOnly="0" labelOnly="1" outline="0"/>
    </format>
    <format dxfId="681">
      <pivotArea field="11" type="button" dataOnly="0" labelOnly="1" outline="0" axis="axisPage" fieldPosition="0"/>
    </format>
    <format dxfId="680">
      <pivotArea field="2" type="button" dataOnly="0" labelOnly="1" outline="0"/>
    </format>
    <format dxfId="679">
      <pivotArea field="15" type="button" dataOnly="0" labelOnly="1" outline="0"/>
    </format>
    <format dxfId="678">
      <pivotArea grandRow="1" grandCol="1" outline="0" collapsedLevelsAreSubtotals="1" fieldPosition="0"/>
    </format>
    <format dxfId="677">
      <pivotArea grandRow="1" grandCol="1" outline="0" collapsedLevelsAreSubtotals="1" fieldPosition="0"/>
    </format>
    <format dxfId="676">
      <pivotArea dataOnly="0" labelOnly="1" grandCol="1" outline="0" fieldPosition="0"/>
    </format>
    <format dxfId="675">
      <pivotArea field="11" type="button" dataOnly="0" labelOnly="1" outline="0" axis="axisPage" fieldPosition="0"/>
    </format>
    <format dxfId="674">
      <pivotArea field="19" type="button" dataOnly="0" labelOnly="1" outline="0" axis="axisPage" fieldPosition="1"/>
    </format>
    <format dxfId="673">
      <pivotArea field="11" type="button" dataOnly="0" labelOnly="1" outline="0" axis="axisPage" fieldPosition="0"/>
    </format>
    <format dxfId="672">
      <pivotArea field="2" type="button" dataOnly="0" labelOnly="1" outline="0"/>
    </format>
    <format dxfId="671">
      <pivotArea field="15" type="button" dataOnly="0" labelOnly="1" outline="0"/>
    </format>
    <format dxfId="670">
      <pivotArea field="19" type="button" dataOnly="0" labelOnly="1" outline="0" axis="axisPage" fieldPosition="1"/>
    </format>
    <format dxfId="669">
      <pivotArea type="origin" dataOnly="0" labelOnly="1" outline="0" fieldPosition="0"/>
    </format>
    <format dxfId="668">
      <pivotArea field="4" type="button" dataOnly="0" labelOnly="1" outline="0"/>
    </format>
    <format dxfId="667">
      <pivotArea field="10" type="button" dataOnly="0" labelOnly="1" outline="0" axis="axisCol" fieldPosition="0"/>
    </format>
    <format dxfId="666">
      <pivotArea type="topRight" dataOnly="0" labelOnly="1" outline="0" fieldPosition="0"/>
    </format>
    <format dxfId="665">
      <pivotArea dataOnly="0" labelOnly="1" grandCol="1" outline="0" fieldPosition="0"/>
    </format>
    <format dxfId="664">
      <pivotArea grandCol="1" outline="0" collapsedLevelsAreSubtotals="1" fieldPosition="0"/>
    </format>
    <format dxfId="663">
      <pivotArea grandCol="1" outline="0" collapsedLevelsAreSubtotals="1" fieldPosition="0"/>
    </format>
    <format dxfId="662">
      <pivotArea type="origin" dataOnly="0" labelOnly="1" outline="0" offset="A1" fieldPosition="0"/>
    </format>
    <format dxfId="661">
      <pivotArea field="10" type="button" dataOnly="0" labelOnly="1" outline="0" axis="axisCol" fieldPosition="0"/>
    </format>
    <format dxfId="660">
      <pivotArea type="topRight" dataOnly="0" labelOnly="1" outline="0" fieldPosition="0"/>
    </format>
    <format dxfId="659">
      <pivotArea type="origin" dataOnly="0" labelOnly="1" outline="0" offset="A2" fieldPosition="0"/>
    </format>
    <format dxfId="658">
      <pivotArea dataOnly="0" labelOnly="1" grandCol="1" outline="0" fieldPosition="0"/>
    </format>
    <format dxfId="657">
      <pivotArea grandCol="1" outline="0" collapsedLevelsAreSubtotals="1" fieldPosition="0"/>
    </format>
    <format dxfId="656">
      <pivotArea dataOnly="0" labelOnly="1" grandCol="1" outline="0" fieldPosition="0"/>
    </format>
    <format dxfId="655">
      <pivotArea grandCol="1" outline="0" collapsedLevelsAreSubtotals="1" fieldPosition="0"/>
    </format>
    <format dxfId="654">
      <pivotArea type="all" dataOnly="0" outline="0" fieldPosition="0"/>
    </format>
    <format dxfId="653">
      <pivotArea outline="0" collapsedLevelsAreSubtotals="1" fieldPosition="0"/>
    </format>
    <format dxfId="652">
      <pivotArea type="origin" dataOnly="0" labelOnly="1" outline="0" fieldPosition="0"/>
    </format>
    <format dxfId="651">
      <pivotArea field="10" type="button" dataOnly="0" labelOnly="1" outline="0" axis="axisCol" fieldPosition="0"/>
    </format>
    <format dxfId="650">
      <pivotArea type="topRight" dataOnly="0" labelOnly="1" outline="0" fieldPosition="0"/>
    </format>
    <format dxfId="649">
      <pivotArea field="18" type="button" dataOnly="0" labelOnly="1" outline="0" axis="axisRow" fieldPosition="0"/>
    </format>
    <format dxfId="648">
      <pivotArea dataOnly="0" labelOnly="1" fieldPosition="0">
        <references count="1">
          <reference field="18" count="2">
            <x v="4"/>
            <x v="6"/>
          </reference>
        </references>
      </pivotArea>
    </format>
    <format dxfId="647">
      <pivotArea dataOnly="0" labelOnly="1" grandRow="1" outline="0" fieldPosition="0"/>
    </format>
    <format dxfId="646">
      <pivotArea dataOnly="0" labelOnly="1" fieldPosition="0">
        <references count="1">
          <reference field="10" count="0"/>
        </references>
      </pivotArea>
    </format>
    <format dxfId="645">
      <pivotArea dataOnly="0" labelOnly="1" grandCol="1" outline="0" fieldPosition="0"/>
    </format>
    <format dxfId="644">
      <pivotArea type="all" dataOnly="0" outline="0" fieldPosition="0"/>
    </format>
    <format dxfId="643">
      <pivotArea outline="0" collapsedLevelsAreSubtotals="1" fieldPosition="0"/>
    </format>
    <format dxfId="642">
      <pivotArea type="origin" dataOnly="0" labelOnly="1" outline="0" fieldPosition="0"/>
    </format>
    <format dxfId="641">
      <pivotArea field="10" type="button" dataOnly="0" labelOnly="1" outline="0" axis="axisCol" fieldPosition="0"/>
    </format>
    <format dxfId="640">
      <pivotArea type="topRight" dataOnly="0" labelOnly="1" outline="0" fieldPosition="0"/>
    </format>
    <format dxfId="639">
      <pivotArea field="18" type="button" dataOnly="0" labelOnly="1" outline="0" axis="axisRow" fieldPosition="0"/>
    </format>
    <format dxfId="638">
      <pivotArea dataOnly="0" labelOnly="1" fieldPosition="0">
        <references count="1">
          <reference field="18" count="3">
            <x v="4"/>
            <x v="6"/>
            <x v="9"/>
          </reference>
        </references>
      </pivotArea>
    </format>
    <format dxfId="637">
      <pivotArea dataOnly="0" labelOnly="1" grandRow="1" outline="0" fieldPosition="0"/>
    </format>
    <format dxfId="636">
      <pivotArea dataOnly="0" labelOnly="1" fieldPosition="0">
        <references count="1">
          <reference field="10" count="0"/>
        </references>
      </pivotArea>
    </format>
    <format dxfId="635">
      <pivotArea dataOnly="0" labelOnly="1" grandCol="1" outline="0" fieldPosition="0"/>
    </format>
    <format dxfId="634">
      <pivotArea type="all" dataOnly="0" outline="0" fieldPosition="0"/>
    </format>
    <format dxfId="633">
      <pivotArea outline="0" collapsedLevelsAreSubtotals="1" fieldPosition="0"/>
    </format>
    <format dxfId="632">
      <pivotArea field="10" type="button" dataOnly="0" labelOnly="1" outline="0" axis="axisCol" fieldPosition="0"/>
    </format>
    <format dxfId="631">
      <pivotArea type="topRight" dataOnly="0" labelOnly="1" outline="0" fieldPosition="0"/>
    </format>
    <format dxfId="630">
      <pivotArea dataOnly="0" labelOnly="1" fieldPosition="0">
        <references count="1">
          <reference field="18" count="3">
            <x v="4"/>
            <x v="6"/>
            <x v="9"/>
          </reference>
        </references>
      </pivotArea>
    </format>
    <format dxfId="629">
      <pivotArea dataOnly="0" labelOnly="1" grandRow="1" outline="0" fieldPosition="0"/>
    </format>
    <format dxfId="628">
      <pivotArea dataOnly="0" labelOnly="1" fieldPosition="0">
        <references count="1">
          <reference field="10" count="0"/>
        </references>
      </pivotArea>
    </format>
    <format dxfId="627">
      <pivotArea dataOnly="0" labelOnly="1" grandCol="1" outline="0" fieldPosition="0"/>
    </format>
    <format dxfId="626">
      <pivotArea outline="0" collapsedLevelsAreSubtotals="1" fieldPosition="0">
        <references count="1">
          <reference field="10" count="0" selected="0"/>
        </references>
      </pivotArea>
    </format>
    <format dxfId="625">
      <pivotArea dataOnly="0" labelOnly="1" outline="0" fieldPosition="0">
        <references count="1">
          <reference field="19" count="0"/>
        </references>
      </pivotArea>
    </format>
    <format dxfId="624">
      <pivotArea field="10" type="button" dataOnly="0" labelOnly="1" outline="0" axis="axisCol" fieldPosition="0"/>
    </format>
    <format dxfId="623">
      <pivotArea dataOnly="0" labelOnly="1" fieldPosition="0">
        <references count="1">
          <reference field="10" count="0"/>
        </references>
      </pivotArea>
    </format>
    <format dxfId="622">
      <pivotArea grandCol="1" outline="0" collapsedLevelsAreSubtotals="1" fieldPosition="0"/>
    </format>
    <format dxfId="621">
      <pivotArea type="topRight" dataOnly="0" labelOnly="1" outline="0" fieldPosition="0"/>
    </format>
    <format dxfId="620">
      <pivotArea dataOnly="0" labelOnly="1" grandCol="1" outline="0" fieldPosition="0"/>
    </format>
    <format dxfId="619">
      <pivotArea type="origin" dataOnly="0" labelOnly="1" outline="0" fieldPosition="0"/>
    </format>
    <format dxfId="618">
      <pivotArea type="origin" dataOnly="0" labelOnly="1" outline="0" fieldPosition="0"/>
    </format>
    <format dxfId="617">
      <pivotArea type="all" dataOnly="0" outline="0" fieldPosition="0"/>
    </format>
    <format dxfId="616">
      <pivotArea outline="0" collapsedLevelsAreSubtotals="1" fieldPosition="0"/>
    </format>
    <format dxfId="615">
      <pivotArea type="origin" dataOnly="0" labelOnly="1" outline="0" fieldPosition="0"/>
    </format>
    <format dxfId="614">
      <pivotArea field="10" type="button" dataOnly="0" labelOnly="1" outline="0" axis="axisCol" fieldPosition="0"/>
    </format>
    <format dxfId="613">
      <pivotArea field="-2" type="button" dataOnly="0" labelOnly="1" outline="0" axis="axisCol" fieldPosition="1"/>
    </format>
    <format dxfId="612">
      <pivotArea field="18" type="button" dataOnly="0" labelOnly="1" outline="0" axis="axisRow" fieldPosition="0"/>
    </format>
    <format dxfId="611">
      <pivotArea dataOnly="0" labelOnly="1" fieldPosition="0">
        <references count="1">
          <reference field="18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10">
      <pivotArea dataOnly="0" labelOnly="1" grandRow="1" outline="0" fieldPosition="0"/>
    </format>
    <format dxfId="609">
      <pivotArea dataOnly="0" labelOnly="1" fieldPosition="0">
        <references count="1">
          <reference field="10" count="0"/>
        </references>
      </pivotArea>
    </format>
    <format dxfId="608">
      <pivotArea dataOnly="0" labelOnly="1" outline="0" fieldPosition="0">
        <references count="2">
          <reference field="4294967294" count="2">
            <x v="0"/>
            <x v="1"/>
          </reference>
          <reference field="10" count="0" selected="0"/>
        </references>
      </pivotArea>
    </format>
  </formats>
  <chartFormats count="25">
    <chartFormat chart="21" format="5" series="1">
      <pivotArea type="data" outline="0" fieldPosition="0">
        <references count="1">
          <reference field="18" count="1" selected="0">
            <x v="3"/>
          </reference>
        </references>
      </pivotArea>
    </chartFormat>
    <chartFormat chart="21" format="6" series="1">
      <pivotArea type="data" outline="0" fieldPosition="0">
        <references count="1">
          <reference field="18" count="1" selected="0">
            <x v="4"/>
          </reference>
        </references>
      </pivotArea>
    </chartFormat>
    <chartFormat chart="21" format="7" series="1">
      <pivotArea type="data" outline="0" fieldPosition="0">
        <references count="1">
          <reference field="18" count="1" selected="0">
            <x v="5"/>
          </reference>
        </references>
      </pivotArea>
    </chartFormat>
    <chartFormat chart="21" format="8" series="1">
      <pivotArea type="data" outline="0" fieldPosition="0">
        <references count="1">
          <reference field="18" count="1" selected="0">
            <x v="6"/>
          </reference>
        </references>
      </pivotArea>
    </chartFormat>
    <chartFormat chart="21" format="9" series="1">
      <pivotArea type="data" outline="0" fieldPosition="0">
        <references count="1">
          <reference field="18" count="1" selected="0">
            <x v="7"/>
          </reference>
        </references>
      </pivotArea>
    </chartFormat>
    <chartFormat chart="21" format="10" series="1">
      <pivotArea type="data" outline="0" fieldPosition="0">
        <references count="1">
          <reference field="18" count="1" selected="0">
            <x v="1"/>
          </reference>
        </references>
      </pivotArea>
    </chartFormat>
    <chartFormat chart="21" format="11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1"/>
          </reference>
        </references>
      </pivotArea>
    </chartFormat>
    <chartFormat chart="21" format="12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3"/>
          </reference>
        </references>
      </pivotArea>
    </chartFormat>
    <chartFormat chart="21" format="13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4"/>
          </reference>
        </references>
      </pivotArea>
    </chartFormat>
    <chartFormat chart="21" format="14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5"/>
          </reference>
        </references>
      </pivotArea>
    </chartFormat>
    <chartFormat chart="21" format="15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6"/>
          </reference>
        </references>
      </pivotArea>
    </chartFormat>
    <chartFormat chart="21" format="16" series="1">
      <pivotArea type="data" outline="0" fieldPosition="0">
        <references count="2">
          <reference field="4294967294" count="1" selected="0">
            <x v="1"/>
          </reference>
          <reference field="18" count="1" selected="0">
            <x v="7"/>
          </reference>
        </references>
      </pivotArea>
    </chartFormat>
    <chartFormat chart="21" format="2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25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1" format="28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0"/>
          </reference>
        </references>
      </pivotArea>
    </chartFormat>
    <chartFormat chart="22" format="0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2" format="1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5" format="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5" format="3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6" format="4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6" format="5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7" format="2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7" format="3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  <chartFormat chart="28" format="4" series="1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28" format="5" series="1">
      <pivotArea type="data" outline="0" fieldPosition="0">
        <references count="2">
          <reference field="4294967294" count="1" selected="0">
            <x v="1"/>
          </reference>
          <reference field="10" count="1" selected="0">
            <x v="1"/>
          </reference>
        </references>
      </pivotArea>
    </chartFormat>
  </chartFormats>
  <pivotTableStyleInfo name="PivotStyleLight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Ausentismo" displayName="Ausentismo" ref="A4:V2343" totalsRowShown="0" headerRowDxfId="727" dataDxfId="726" tableBorderDxfId="725">
  <autoFilter ref="A4:V2343" xr:uid="{00000000-0009-0000-0100-000001000000}"/>
  <sortState xmlns:xlrd2="http://schemas.microsoft.com/office/spreadsheetml/2017/richdata2" ref="A6:V175">
    <sortCondition ref="N6:N175"/>
  </sortState>
  <tableColumns count="22">
    <tableColumn id="1" xr3:uid="{00000000-0010-0000-0000-000001000000}" name="CEDULA" dataDxfId="724"/>
    <tableColumn id="2" xr3:uid="{00000000-0010-0000-0000-000002000000}" name="NOMBRES Y APELLIDOS" dataDxfId="723">
      <calculatedColumnFormula>IFERROR(VLOOKUP(A5,Personal,2,0),"")</calculatedColumnFormula>
    </tableColumn>
    <tableColumn id="3" xr3:uid="{00000000-0010-0000-0000-000003000000}" name="SEXO" dataDxfId="722">
      <calculatedColumnFormula>IFERROR(VLOOKUP(A5,Personal,3,0),"")</calculatedColumnFormula>
    </tableColumn>
    <tableColumn id="4" xr3:uid="{00000000-0010-0000-0000-000004000000}" name="CARGO" dataDxfId="721">
      <calculatedColumnFormula>IFERROR(VLOOKUP(A5,Personal,4,0),"")</calculatedColumnFormula>
    </tableColumn>
    <tableColumn id="5" xr3:uid="{00000000-0010-0000-0000-000005000000}" name="LÍNEA / SECCIÓN" dataDxfId="720">
      <calculatedColumnFormula>IFERROR(VLOOKUP(A5,Personal,5,0),"")</calculatedColumnFormula>
    </tableColumn>
    <tableColumn id="6" xr3:uid="{00000000-0010-0000-0000-000006000000}" name="PROFESION" dataDxfId="719">
      <calculatedColumnFormula>IFERROR(VLOOKUP(A5,Personal,6,0),"")</calculatedColumnFormula>
    </tableColumn>
    <tableColumn id="7" xr3:uid="{00000000-0010-0000-0000-000007000000}" name="EPS" dataDxfId="718">
      <calculatedColumnFormula>IFERROR(VLOOKUP(A5,Personal,7,0),"")</calculatedColumnFormula>
    </tableColumn>
    <tableColumn id="8" xr3:uid="{00000000-0010-0000-0000-000008000000}" name="GRADO" dataDxfId="717">
      <calculatedColumnFormula>IFERROR(VLOOKUP(A5,Personal,8,0),"")</calculatedColumnFormula>
    </tableColumn>
    <tableColumn id="45" xr3:uid="{00000000-0010-0000-0000-00002D000000}" name="ESTADO" dataDxfId="716"/>
    <tableColumn id="48" xr3:uid="{00000000-0010-0000-0000-000030000000}" name="CONTRATO" dataDxfId="715"/>
    <tableColumn id="10" xr3:uid="{00000000-0010-0000-0000-00000A000000}" name="ORIGEN" dataDxfId="714"/>
    <tableColumn id="11" xr3:uid="{00000000-0010-0000-0000-00000B000000}" name="TIPO" dataDxfId="713"/>
    <tableColumn id="12" xr3:uid="{00000000-0010-0000-0000-00000C000000}" name="CÓDIGO" dataDxfId="712"/>
    <tableColumn id="13" xr3:uid="{00000000-0010-0000-0000-00000D000000}" name="FECHA INICIO" dataDxfId="711"/>
    <tableColumn id="14" xr3:uid="{00000000-0010-0000-0000-00000E000000}" name="FECHA FINAL" dataDxfId="710"/>
    <tableColumn id="15" xr3:uid="{00000000-0010-0000-0000-00000F000000}" name="COMPROMETE MES" dataDxfId="709"/>
    <tableColumn id="16" xr3:uid="{00000000-0010-0000-0000-000010000000}" name="DÍAS" dataDxfId="708">
      <calculatedColumnFormula>IF(AND(N5&lt;&gt;"",O5&lt;&gt;""),IF(DATEDIF(N5,O5,"d")&gt;=0,SUM(1+DATEDIF(N5,O5,"d")),""),"")</calculatedColumnFormula>
    </tableColumn>
    <tableColumn id="17" xr3:uid="{00000000-0010-0000-0000-000011000000}" name="DÍA" dataDxfId="707">
      <calculatedColumnFormula>IF(N5&lt;&gt;"",TEXT(N5,"DDDD"),"")</calculatedColumnFormula>
    </tableColumn>
    <tableColumn id="18" xr3:uid="{00000000-0010-0000-0000-000012000000}" name="MES2" dataDxfId="706">
      <calculatedColumnFormula>IF(N5&lt;&gt;"",TEXT(N5,"MMMM"),"")</calculatedColumnFormula>
    </tableColumn>
    <tableColumn id="47" xr3:uid="{00000000-0010-0000-0000-00002F000000}" name="AÑO" dataDxfId="705">
      <calculatedColumnFormula>IF(O5&lt;&gt;"",TEXT(O5,"YYYY"),"")</calculatedColumnFormula>
    </tableColumn>
    <tableColumn id="19" xr3:uid="{00000000-0010-0000-0000-000013000000}" name="DIAGNOSTICO" dataDxfId="704">
      <calculatedColumnFormula>IFERROR(VLOOKUP(M5,CIE,2,0),"")</calculatedColumnFormula>
    </tableColumn>
    <tableColumn id="20" xr3:uid="{00000000-0010-0000-0000-000014000000}" name="OBSERVACIONES" dataDxfId="703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F963F53-D177-4F06-9F52-BA3EC7F76C78}" name="Indicador9" displayName="Indicador9" ref="E80:I93" totalsRowCount="1" headerRowDxfId="161" dataDxfId="159" totalsRowDxfId="157" headerRowBorderDxfId="160" tableBorderDxfId="158" totalsRowBorderDxfId="156">
  <autoFilter ref="E80:I92" xr:uid="{EF71D7BF-0584-4DDE-A15D-9BFB808250CB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F8E83E7B-B2D2-4B65-94B7-5378BFE49EFC}" name="Mensual" totalsRowLabel="Acumulado" dataDxfId="155" totalsRowDxfId="154"/>
    <tableColumn id="2" xr3:uid="{7C175426-F81B-4561-92C0-89C298C38638}" name="No. Vehículos inspeccionados diariamente (#VID)" dataDxfId="153" totalsRowDxfId="152"/>
    <tableColumn id="3" xr3:uid="{B28DC610-EAFB-4E5C-B04A-02F3F571C52A}" name="No. Total de vehículos que trabajan diariamente (#TV)" dataDxfId="151" totalsRowDxfId="150"/>
    <tableColumn id="4" xr3:uid="{7F3C8C31-EF3E-418B-B003-5C5D038D42BF}" name="Cumplimiento" dataDxfId="149" totalsRowDxfId="148" dataCellStyle="Porcentaje">
      <calculatedColumnFormula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calculatedColumnFormula>
    </tableColumn>
    <tableColumn id="5" xr3:uid="{E81BF8EF-4DC5-4177-9D28-E4CA5681C5C1}" name="Observaciones" dataDxfId="147" totalsRowDxfId="146">
      <calculatedColumnFormula>IF(Indicador9[[#This Row],[Cumplimiento]]="","",IF(Indicador9[[#This Row],[Cumplimiento]]=100%,"Cumple","No Cumple"))</calculatedColumnFormula>
    </tableColumn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329ADDB7-2D42-4487-A85D-42606185792A}" name="Indicador10" displayName="Indicador10" ref="E95:I100" totalsRowCount="1" headerRowDxfId="145" dataDxfId="143" totalsRowDxfId="141" headerRowBorderDxfId="144" tableBorderDxfId="142" totalsRowBorderDxfId="140">
  <autoFilter ref="E95:I99" xr:uid="{B1E6173A-25F8-49BF-A12F-D98A3695BE43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706E670-BFB0-43DC-A5CB-3A3F694A3854}" name="Trimestral" totalsRowLabel="Acumulado" dataDxfId="139" totalsRowDxfId="138" totalsRowCellStyle="Normal 5"/>
    <tableColumn id="2" xr3:uid="{E7EBD879-B96E-48E3-8413-2C6DBDD57402}" name="No. De Actividades de mantenimiento preventivo ejecutadas x trimestre (MEVh)" dataDxfId="137" totalsRowDxfId="136" totalsRowCellStyle="Normal 5"/>
    <tableColumn id="3" xr3:uid="{972DFC4F-87A1-45E5-AA38-CB85C33891E9}" name="No. Total de actividades de mantenimentos preventivo programadas (MPVh)" dataDxfId="135" totalsRowDxfId="134" totalsRowCellStyle="Normal 5"/>
    <tableColumn id="4" xr3:uid="{2E02C68D-2A63-4216-987F-D628904DA6C3}" name="Cumplimiento" dataDxfId="133" totalsRowDxfId="132" dataCellStyle="Porcentaje" totalsRowCellStyle="Normal 5">
      <calculatedColumnFormula>IF(Indicador10[[#This Row],[No. De Actividades de mantenimiento preventivo ejecutadas x trimestre (MEVh)]]="","",IF(Indicador10[[#This Row],[No. Total de actividades de mantenimentos preventivo programadas (MPVh)]]="","",Indicador10[[#This Row],[No. De Actividades de mantenimiento preventivo ejecutadas x trimestre (MEVh)]]/Indicador10[[#This Row],[No. Total de actividades de mantenimentos preventivo programadas (MPVh)]]))</calculatedColumnFormula>
    </tableColumn>
    <tableColumn id="5" xr3:uid="{5CB319DD-5EB0-47B2-9C5E-3F606D07C54E}" name="Observaciones" dataDxfId="131" totalsRowDxfId="130" totalsRowCellStyle="Normal 5">
      <calculatedColumnFormula>IF(Indicador10[[#This Row],[Cumplimiento]]="","",IF(Indicador10[[#This Row],[Cumplimiento]]=100%,"Cumple","No Cumple"))</calculatedColumnFormula>
    </tableColumn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16AC3DF5-B8A4-4B6F-890A-0049DD9397BF}" name="Indicador11" displayName="Indicador11" ref="E102:I107" totalsRowCount="1" headerRowDxfId="129" dataDxfId="127" totalsRowDxfId="125" headerRowBorderDxfId="128" tableBorderDxfId="126" totalsRowBorderDxfId="124">
  <autoFilter ref="E102:I106" xr:uid="{8B3E94B0-AF89-4C36-9727-CEB00B3C813F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84475AE2-D32E-4546-BCBD-1319F67801C5}" name="Trimestral" totalsRowLabel="Acumulado" dataDxfId="123" totalsRowDxfId="122" totalsRowCellStyle="Normal 5"/>
    <tableColumn id="2" xr3:uid="{05988C22-BEB8-4A0A-BB64-C1A425CE9500}" name="No. Total de capacitaciones en seguridad vial programadas (CPSV)" totalsRowFunction="sum" dataDxfId="121" totalsRowDxfId="120" totalsRowCellStyle="Normal 5"/>
    <tableColumn id="3" xr3:uid="{C820CD57-2B07-46E7-94B6-F780D024027D}" name="No. De capacitaciones en seguridad vial ejecutadas (CESV)" totalsRowFunction="sum" dataDxfId="119" totalsRowDxfId="118" totalsRowCellStyle="Normal 5"/>
    <tableColumn id="4" xr3:uid="{02D9E39C-1AF9-4DDE-8B69-6F334AE07BB8}" name="Cumplimiento" totalsRowFunction="average" dataDxfId="117" totalsRowDxfId="116" dataCellStyle="Porcentaje" totalsRowCellStyle="Normal 5">
      <calculatedColumnFormula>IF(Indicador11[[#This Row],[No. Total de capacitaciones en seguridad vial programadas (CPSV)]]="","",IF(Indicador11[[#This Row],[No. De capacitaciones en seguridad vial ejecutadas (CESV)]]="","",Indicador11[[#This Row],[No. Total de capacitaciones en seguridad vial programadas (CPSV)]]/Indicador11[[#This Row],[No. De capacitaciones en seguridad vial ejecutadas (CESV)]]))</calculatedColumnFormula>
    </tableColumn>
    <tableColumn id="5" xr3:uid="{24763EC9-C1E2-4AB5-B271-D9458173A81C}" name="Observaciones" dataDxfId="115" totalsRowDxfId="114" totalsRowCellStyle="Normal 5">
      <calculatedColumnFormula>IF(Indicador11[[#This Row],[Cumplimiento]]="","",IF(Indicador11[[#This Row],[Cumplimiento]]&gt;79%,"Cumple","No Cumple"))</calculatedColumnFormula>
    </tableColumn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73D730E-05EB-4772-9736-C47E54041BF5}" name="Indicador12" displayName="Indicador12" ref="E109:I114" totalsRowCount="1" headerRowDxfId="113" dataDxfId="111" totalsRowDxfId="109" headerRowBorderDxfId="112" tableBorderDxfId="110" totalsRowBorderDxfId="108">
  <autoFilter ref="E109:I113" xr:uid="{9BBD2FD7-8B75-4DD8-9625-71D049F87884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BADB29B5-C039-4788-B4D9-A59E8BFFF698}" name="Trimestral" totalsRowLabel="Acumulado" dataDxfId="107" totalsRowDxfId="106" totalsRowCellStyle="Normal 5"/>
    <tableColumn id="2" xr3:uid="{667BCC94-47A1-4C6F-BD51-DFB6C85C7C9D}" name="No. De colaboradores de la organización capacitados en seguridad vial (CFSV)" dataDxfId="105" totalsRowDxfId="104" totalsRowCellStyle="Normal 5"/>
    <tableColumn id="3" xr3:uid="{59C3C35A-587C-4BAF-85FD-EB3D0344561C}" name="No. Total de colaboradores de la organización (CT)" dataDxfId="103" totalsRowDxfId="102" totalsRowCellStyle="Normal 5"/>
    <tableColumn id="4" xr3:uid="{BF4CDA8F-4615-4755-9A22-AD9815F67BC1}" name="Cumplimiento" dataDxfId="101" totalsRowDxfId="100" dataCellStyle="Porcentaje" totalsRowCellStyle="Normal 5">
      <calculatedColumnFormula>IFERROR(Indicador12[[#This Row],[No. De colaboradores de la organización capacitados en seguridad vial (CFSV)]]/Indicador12[[#This Row],[No. Total de colaboradores de la organización (CT)]],"")</calculatedColumnFormula>
    </tableColumn>
    <tableColumn id="5" xr3:uid="{47BEE95A-26B7-4941-B1BD-82DAB7D2DF4B}" name="Observaciones" dataDxfId="99" totalsRowDxfId="98" totalsRowCellStyle="Normal 5">
      <calculatedColumnFormula>IF(Indicador12[[#This Row],[Cumplimiento]]="","",IF(Indicador12[[#This Row],[Cumplimiento]]&gt;79%,"Cumple","No Cumple"))</calculatedColumnFormula>
    </tableColumn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4D20A6C-D890-4B83-81F5-349B39844D99}" name="Indicador13" displayName="Indicador13" ref="E116:I118" totalsRowShown="0" headerRowDxfId="97" dataDxfId="95" headerRowBorderDxfId="96" tableBorderDxfId="94" totalsRowBorderDxfId="93">
  <autoFilter ref="E116:I118" xr:uid="{DE018278-6A9D-4D0D-B7FF-A611D781B46F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D97DF201-6FC5-499E-B8E3-19E86DE21BE1}" name="Anual" dataDxfId="92" totalsRowDxfId="91"/>
    <tableColumn id="2" xr3:uid="{4732EA14-0F29-426A-9208-7A1C47B3F30F}" name="No.  De comformidades gestionadas y cerradas (#NCG)" dataDxfId="90" totalsRowDxfId="89"/>
    <tableColumn id="3" xr3:uid="{BCAF7736-082D-4237-8502-C0978AF458A8}" name="No.  De no comformidades identificadas y analizadas (#NCI)" dataDxfId="88"/>
    <tableColumn id="4" xr3:uid="{E7B88215-C481-4F38-8CC4-46224706AA6E}" name="Cumplimiento" dataDxfId="87" totalsRowDxfId="86" dataCellStyle="Porcentaje">
      <calculatedColumnFormula>IFERROR(Indicador13[[#This Row],[No.  De comformidades gestionadas y cerradas ('#NCG)]]/Indicador13[[#This Row],[No.  De no comformidades identificadas y analizadas ('#NCI)]],"")</calculatedColumnFormula>
    </tableColumn>
    <tableColumn id="10" xr3:uid="{E5F4FFE1-BA65-4E68-8DD3-EBB17C118FF2}" name="Observaciones" dataDxfId="85" totalsRowDxfId="84">
      <calculatedColumnFormula>IF(Indicador13[[#This Row],[Cumplimiento]]="","",IF(Indicador13[[#This Row],[Cumplimiento]]&gt;90%,"Cumple","No Cumple"))</calculatedColumnFormula>
    </tableColumn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943DA1A-CBCE-4BE0-9E7C-87431FD08C2B}" name="Indicador14" displayName="Indicador14" ref="E120:I125" totalsRowCount="1" headerRowDxfId="83" dataDxfId="81" totalsRowDxfId="79" headerRowBorderDxfId="82" tableBorderDxfId="80" totalsRowBorderDxfId="78">
  <autoFilter ref="E120:I124" xr:uid="{E9993E11-EA72-4071-874D-4A03ED55BDDD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AB887A3-CF22-4525-849F-B3AAE00D67ED}" name="Trimestral" totalsRowLabel="Acumulado" dataDxfId="77" totalsRowDxfId="76"/>
    <tableColumn id="2" xr3:uid="{952E9DCF-39F4-4D92-B9D9-6E8A838A82CF}" name="No. Actividades ejecutadas (AEDist)" dataDxfId="75" totalsRowDxfId="74"/>
    <tableColumn id="3" xr3:uid="{2C7221DA-4684-433C-B342-9272731E0D31}" name="No. Actividades programadas (APDist)" dataDxfId="73" totalsRowDxfId="72"/>
    <tableColumn id="4" xr3:uid="{DABEC638-416C-44FD-B9B8-0115334F38F4}" name="Cumplimiento" dataDxfId="71" totalsRowDxfId="70" dataCellStyle="Porcentaje">
      <calculatedColumnFormula>IFERROR(Indicador14[[#This Row],[No. Actividades ejecutadas (AEDist)]]/Indicador14[[#This Row],[No. Actividades programadas (APDist)]],"")</calculatedColumnFormula>
    </tableColumn>
    <tableColumn id="5" xr3:uid="{3C74A53D-6C40-4E9B-89DC-494B81D20B6D}" name="Observaciones" dataDxfId="69" totalsRowDxfId="68">
      <calculatedColumnFormula>IF(Indicador14[[#This Row],[Cumplimiento]]="","",IF(Indicador14[[#This Row],[Cumplimiento]]&gt;79%,"Cumple","No Cumple"))</calculatedColumnFormula>
    </tableColumn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0EF02B5-B527-4283-955A-7B923EF82627}" name="Indicador15" displayName="Indicador15" ref="E127:I132" totalsRowCount="1" headerRowDxfId="67" dataDxfId="65" totalsRowDxfId="63" headerRowBorderDxfId="66" tableBorderDxfId="64" totalsRowBorderDxfId="62">
  <autoFilter ref="E127:I131" xr:uid="{AF26901F-D8C7-4D0F-A93D-DAF643D5EC41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F9CB6F4D-5F4D-4DC6-87A5-AB71D1F9FD60}" name="Trimestral" totalsRowLabel="Acumulado" dataDxfId="61" totalsRowDxfId="60"/>
    <tableColumn id="2" xr3:uid="{5E89562F-0FE2-448C-B41C-FE50E0F9D09E}" name="No. Actividades ejecutadas (AESust)" dataDxfId="59" totalsRowDxfId="58"/>
    <tableColumn id="3" xr3:uid="{06E394C1-59B2-4128-9097-CFB0CA7CAF8C}" name="No. Actividades programadas (APSust)" dataDxfId="57" totalsRowDxfId="56"/>
    <tableColumn id="4" xr3:uid="{11B9E12E-4560-462B-BD34-0ED61F9767BC}" name="Cumplimiento" dataDxfId="55" totalsRowDxfId="54" dataCellStyle="Porcentaje">
      <calculatedColumnFormula>IFERROR(Indicador15[[#This Row],[No. Actividades ejecutadas (AESust)]]/Indicador15[[#This Row],[No. Actividades programadas (APSust)]],"")</calculatedColumnFormula>
    </tableColumn>
    <tableColumn id="5" xr3:uid="{B2ACE0FE-6579-4DB2-A1C6-5B3012EA0ED8}" name="Observaciones" dataDxfId="53" totalsRowDxfId="52">
      <calculatedColumnFormula>IF(Indicador15[[#This Row],[Cumplimiento]]="","",IF(Indicador15[[#This Row],[Cumplimiento]]&gt;79%,"Cumple","No Cumple"))</calculatedColumnFormula>
    </tableColumn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CE730DD-7EA9-45C7-A11E-D97BB9B7940B}" name="Indicador16" displayName="Indicador16" ref="E134:I139" totalsRowCount="1" headerRowDxfId="51" dataDxfId="49" totalsRowDxfId="47" headerRowBorderDxfId="50" tableBorderDxfId="48" totalsRowBorderDxfId="46">
  <autoFilter ref="E134:I138" xr:uid="{E63CBF20-02FF-4FFE-8091-24F57D49DB13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C4EBB26B-4542-490B-9120-84F19E662978}" name="Trimestral" totalsRowLabel="Acumulado" dataDxfId="45" totalsRowDxfId="44"/>
    <tableColumn id="2" xr3:uid="{030D1263-D146-4FF6-9870-CB6C43CBB944}" name="No. Actividades ejecutadas (AEAct)" dataDxfId="43" totalsRowDxfId="42"/>
    <tableColumn id="3" xr3:uid="{AAAE7939-29FC-4DA1-BA0B-28040BA080B6}" name="No. Actividades programadas (APAct)" dataDxfId="41" totalsRowDxfId="40"/>
    <tableColumn id="4" xr3:uid="{F8EB12DF-54E2-4B69-83D5-31CF284783C1}" name="Cumplimiento" dataDxfId="39" totalsRowDxfId="38" dataCellStyle="Porcentaje">
      <calculatedColumnFormula>IFERROR(Indicador16[[#This Row],[No. Actividades ejecutadas (AEAct)]]/Indicador16[[#This Row],[No. Actividades programadas (APAct)]],"")</calculatedColumnFormula>
    </tableColumn>
    <tableColumn id="5" xr3:uid="{5B6EE2FC-73D6-4461-B60A-D3AA8EC9CEA0}" name="Observaciones" dataDxfId="37" totalsRowDxfId="36">
      <calculatedColumnFormula>IF(Indicador16[[#This Row],[Cumplimiento]]="","",IF(Indicador16[[#This Row],[Cumplimiento]]&gt;79%,"Cumple","No Cumple"))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86772C2-DE12-4040-9D09-00633C55B2C1}" name="Indicador2" displayName="Indicador2" ref="E10:L15" totalsRowCount="1" headerRowDxfId="315" dataDxfId="313" totalsRowDxfId="311" headerRowBorderDxfId="314" tableBorderDxfId="312" totalsRowBorderDxfId="310">
  <autoFilter ref="E10:L14" xr:uid="{D3D25702-9429-48F7-B24B-2CE1FE06C36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</autoFilter>
  <tableColumns count="8">
    <tableColumn id="1" xr3:uid="{FD7150F0-76A0-40CC-8563-5E0CF22DEA6F}" name="Trimestral" totalsRowLabel="Acumulado" dataDxfId="309" totalsRowDxfId="308" totalsRowCellStyle="Normal 5"/>
    <tableColumn id="2" xr3:uid="{82CCFEA0-533D-480F-90CA-41B4763F399B}" name="Costos directos de siniestros (CDSV)" dataDxfId="307" totalsRowDxfId="306" totalsRowCellStyle="Normal 5"/>
    <tableColumn id="3" xr3:uid="{2C826D4B-2DA4-4E4E-93FC-58625EF4B7DE}" name="Costos indirectos de siniestros (CISV)" dataDxfId="305" totalsRowDxfId="304" totalsRowCellStyle="Normal 5"/>
    <tableColumn id="4" xr3:uid="{5CAEF508-8C41-4BA0-9AD3-1F4BDFE3E239}" name="Total de Costos (SV)" totalsRowFunction="sum" dataDxfId="303" totalsRowDxfId="302" totalsRowCellStyle="Normal 5">
      <calculatedColumnFormula>SUM(Indicador2[[#This Row],[Costos directos de siniestros (CDSV)]:[Costos indirectos de siniestros (CISV)]])</calculatedColumnFormula>
    </tableColumn>
    <tableColumn id="5" xr3:uid="{366ECCE3-914C-4D45-AE68-3C052700C3F9}" name="Patrimonio" totalsRowFunction="sum" dataDxfId="301" totalsRowDxfId="300" totalsRowCellStyle="Normal 5"/>
    <tableColumn id="6" xr3:uid="{A2A50751-8042-4E0A-9F98-805853F7F127}" name="Meta" totalsRowFunction="sum" dataDxfId="299" totalsRowDxfId="298" totalsRowCellStyle="Normal 5">
      <calculatedColumnFormula>Indicador2[[#This Row],[Patrimonio]]*0.03</calculatedColumnFormula>
    </tableColumn>
    <tableColumn id="9" xr3:uid="{9A89084F-863A-447E-8AC1-4C464F7AD69F}" name="% de Cumplimiento" totalsRowFunction="sum" dataDxfId="297" totalsRowDxfId="296" totalsRowCellStyle="Normal 5">
      <calculatedColumnFormula>IFERROR(IF(Indicador2[[#This Row],[Total de Costos (SV)]]=0,"",IF(Indicador2[[#This Row],[Meta]]=0,"",(Indicador2[[#This Row],[Total de Costos (SV)]]-Indicador2[[#This Row],[Meta]])/Indicador2[[#This Row],[Meta]]))+100%,"")</calculatedColumnFormula>
    </tableColumn>
    <tableColumn id="7" xr3:uid="{D697976E-0CC6-466D-9D7A-AC005DCE3B7A}" name="Observaciones" dataDxfId="295" totalsRowDxfId="294" totalsRowCellStyle="Normal 5">
      <calculatedColumnFormula>IF(Indicador2[[#This Row],[Total de Costos (SV)]]=0,"",IF(Indicador2[[#This Row],[Meta]]=0,"",IF(Indicador2[[#This Row],[Total de Costos (SV)]]&lt;Indicador2[[#This Row],[Meta]],"Cumple","No Cumple")))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198CCE2-914A-4027-B63F-CDD8B2A44349}" name="Indicador3" displayName="Indicador3" ref="E17:O19" totalsRowShown="0" headerRowDxfId="293" dataDxfId="291" headerRowBorderDxfId="292" tableBorderDxfId="290" totalsRowBorderDxfId="289">
  <autoFilter ref="E17:O19" xr:uid="{15AFB797-1CE8-4DAF-ABE8-F3EC9649BE7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</autoFilter>
  <tableColumns count="11">
    <tableColumn id="1" xr3:uid="{56224C3C-D62B-476D-9036-0BF95693C2B0}" name="Anual" dataDxfId="288"/>
    <tableColumn id="2" xr3:uid="{828F6E0B-AC2A-441C-BFEC-FB314C753CC9}" name="Cantidad de riesgos identificados inicio de año (RI(ia)" dataDxfId="287" totalsRowDxfId="286"/>
    <tableColumn id="3" xr3:uid="{24141391-BC50-490C-8516-F007347C1AA3}" name="Cantidad de riesgos identificados final de año (RI(fa)" dataDxfId="285" totalsRowDxfId="284"/>
    <tableColumn id="4" xr3:uid="{6759B7EE-4726-4310-A76C-53F3103A24B8}" name="Riesgos de seguridad vial identificados (RSVI)" dataDxfId="283" totalsRowDxfId="282">
      <calculatedColumnFormula>(Indicador3[[#This Row],[Cantidad de riesgos identificados final de año (RI(fa)]]-Indicador3[[#This Row],[Cantidad de riesgos identificados inicio de año (RI(ia)]])*-1</calculatedColumnFormula>
    </tableColumn>
    <tableColumn id="5" xr3:uid="{E40A37C6-D4C6-4D02-8956-4EA45DB671CF}" name="Cantidad de riesgos con valoración alta inicio de año (RVA(ia)" dataDxfId="281" totalsRowDxfId="280"/>
    <tableColumn id="6" xr3:uid="{D7A9E596-01D4-4BBC-8B09-911CDE7330B4}" name="Cantidad de riesgos con valoración alta final de año (RVA(fa)" dataDxfId="279" totalsRowDxfId="278"/>
    <tableColumn id="7" xr3:uid="{BADB9D3E-CB62-47CC-AD40-34C6F51889EA}" name="Gestión del riesgo vial (GRV)" dataDxfId="277" totalsRowDxfId="276">
      <calculatedColumnFormula>(Indicador3[[#This Row],[Cantidad de riesgos con valoración alta final de año (RVA(fa)]]-Indicador3[[#This Row],[Cantidad de riesgos con valoración alta inicio de año (RVA(ia)]])*-1</calculatedColumnFormula>
    </tableColumn>
    <tableColumn id="11" xr3:uid="{575FAAC3-0D4C-4D8A-9FF7-8A3A54B223F9}" name="% Gestión riesgos identificados" dataDxfId="275" totalsRowDxfId="274" dataCellStyle="Porcentaje"/>
    <tableColumn id="9" xr3:uid="{2CEF89AE-55E6-492A-A84C-51B5F2C5F31A}" name="Meta estimada de riesgos con valoración alta" dataDxfId="273"/>
    <tableColumn id="12" xr3:uid="{5D7E810C-764E-4F8F-BAFC-7AEB47162EC6}" name="% Gestión riesgos valoración alta" dataDxfId="272" dataCellStyle="Porcentaje">
      <calculatedColumnFormula>(Indicador3[[#This Row],[Gestión del riesgo vial (GRV)]]-Indicador3[[#This Row],[Meta estimada de riesgos con valoración alta]])/Indicador3[[#This Row],[Meta estimada de riesgos con valoración alta]]</calculatedColumnFormula>
    </tableColumn>
    <tableColumn id="10" xr3:uid="{84238DB1-115A-4DD3-9271-217929CC14B1}" name="Observaciones" dataDxfId="271" totalsRowDxfId="270">
      <calculatedColumnFormula>IF(Indicador3[[#This Row],[% Gestión riesgos valoración alta]]="","",IF(Indicador3[[#This Row],[Meta estimada de riesgos con valoración alta]]="","",IF(Indicador3[[#This Row],[% Gestión riesgos valoración alta]]&gt;=Indicador3[[#This Row],[Meta estimada de riesgos con valoración alta]],"Cumple","No Cumple")))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A01A296-96EE-4C90-87E5-6B9AC8B7D774}" name="Indicador1" displayName="Indicador1" ref="E3:N8" totalsRowCount="1" headerRowDxfId="269" dataDxfId="267" totalsRowDxfId="265" headerRowBorderDxfId="268" tableBorderDxfId="266" totalsRowBorderDxfId="264">
  <autoFilter ref="E3:N7" xr:uid="{1BC8F41B-9E69-4965-99C0-A5684665C5D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xr3:uid="{D0195A7D-3B3E-4AC9-B082-BE70D82F1CC0}" name="Trimestral" totalsRowLabel="Acumulado" dataDxfId="263" totalsRowDxfId="262"/>
    <tableColumn id="2" xr3:uid="{E300AEAA-F2CD-4AA9-A4C6-FF98A790BA1A}" name="Fatales (Muertes)" totalsRowFunction="sum" dataDxfId="261" totalsRowDxfId="260"/>
    <tableColumn id="3" xr3:uid="{5659A616-AD42-4A2F-89E4-389E14014BFD}" name="Graves (Mas de 30 dias de incapacidad)" totalsRowFunction="sum" dataDxfId="259" totalsRowDxfId="258"/>
    <tableColumn id="4" xr3:uid="{F9CDEED8-3CD3-485D-84A0-D6694DC8894D}" name="Leves (Hasta 30 dias de incapacidad)" totalsRowFunction="sum" dataDxfId="257" totalsRowDxfId="256"/>
    <tableColumn id="10" xr3:uid="{4B54566F-490E-4C5F-8B79-E2AB01657985}" name="Choques Simples" totalsRowFunction="sum" dataDxfId="255" totalsRowDxfId="254"/>
    <tableColumn id="5" xr3:uid="{E12B935A-A3A3-4A3F-B0A4-7D0DFEFCBB62}" name="No. Siniestros Totales (SV)" totalsRowFunction="sum" dataDxfId="253" totalsRowDxfId="252">
      <calculatedColumnFormula>SUM(Indicador1[[#This Row],[Fatales (Muertes)]:[Choques Simples]])</calculatedColumnFormula>
    </tableColumn>
    <tableColumn id="6" xr3:uid="{0D3218BB-CD77-4EA2-A09B-B81FF6A5A6F1}" name="Km Trimestre (Km)" dataDxfId="251" totalsRowDxfId="250"/>
    <tableColumn id="7" xr3:uid="{B281AFE5-32DA-4CDC-9D63-23D9E11C53BB}" name="Siniestros en kilometros" totalsRowFunction="sum" dataDxfId="249" totalsRowDxfId="248">
      <calculatedColumnFormula>IFERROR(Indicador1[[#This Row],[No. Siniestros Totales (SV)]]*1000000/Indicador1[[#This Row],[Km Trimestre (Km)]],"")</calculatedColumnFormula>
    </tableColumn>
    <tableColumn id="8" xr3:uid="{C807C8B2-523F-4A8B-B32E-3398E12CB648}" name="Meta" totalsRowFunction="sum" dataDxfId="247" totalsRowDxfId="246"/>
    <tableColumn id="9" xr3:uid="{30B75488-229E-4809-A2FE-8E8D1FA29EB7}" name="Observaciones" totalsRowFunction="sum" dataDxfId="245" totalsRowDxfId="244" dataCellStyle="Porcentaje">
      <calculatedColumnFormula>IF(Indicador1[[#This Row],[No. Siniestros Totales (SV)]]="","",IF(Indicador1[[#This Row],[Meta]]="","",IF(Indicador1[[#This Row],[No. Siniestros Totales (SV)]]&lt;=Indicador1[[#This Row],[Meta]],"Cumple","No Cumple")))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0BE0485-B26F-4E80-8CDE-ADF4B1DD421A}" name="Indicador4" displayName="Indicador4" ref="E21:J26" totalsRowCount="1" headerRowDxfId="243" dataDxfId="241" totalsRowDxfId="239" headerRowBorderDxfId="242" tableBorderDxfId="240" totalsRowBorderDxfId="238">
  <autoFilter ref="E21:J25" xr:uid="{A1358154-4086-44A9-AD7F-CCBBCD2CDF7F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</autoFilter>
  <tableColumns count="6">
    <tableColumn id="1" xr3:uid="{FBFE27A3-9953-45F9-84B2-60FE4DE5D2CA}" name="Trimestral" totalsRowLabel="Acumulado" dataDxfId="237" totalsRowDxfId="236"/>
    <tableColumn id="2" xr3:uid="{FAD47D35-5DBE-4111-BE95-54C60F124D15}" name="No. Metas alcanzadas (MA)" dataDxfId="235" totalsRowDxfId="234">
      <calculatedColumnFormula>A4+A11+A29+B36+B51+B66+B81+A96+A103+A110</calculatedColumnFormula>
    </tableColumn>
    <tableColumn id="3" xr3:uid="{B29640C3-F397-4679-BAFA-9BFA66E6FEA8}" name="No. Metas definidas ™" totalsRowFunction="sum" dataDxfId="233" totalsRowDxfId="232"/>
    <tableColumn id="4" xr3:uid="{EF31D1DC-CBC6-4ABE-81CA-277E9CEFC496}" name="Cumplimiento" dataDxfId="231" totalsRowDxfId="230">
      <calculatedColumnFormula>IFERROR(Indicador4[[#This Row],[No. Metas alcanzadas (MA)]]/Indicador4[[#This Row],[No. Metas definidas ™]],"")</calculatedColumnFormula>
    </tableColumn>
    <tableColumn id="5" xr3:uid="{03EAFDFC-79B1-49E5-A25F-5DD16D439924}" name="Observaciones" dataDxfId="229" totalsRowDxfId="228">
      <calculatedColumnFormula>IF(Indicador4[[#This Row],[Cumplimiento]]=0,"",IF(Indicador4[[#This Row],[Cumplimiento]]&gt;79%,"Cumple","No Cumple"))</calculatedColumnFormula>
    </tableColumn>
    <tableColumn id="6" xr3:uid="{413B5D45-AEB7-4E96-A5A5-7F8A9FB3A589}" name="Gestión" dataDxfId="227" totalsRowDxfId="226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C00F50F-ECC7-4054-A721-00ECF7B308A6}" name="Indicador5" displayName="Indicador5" ref="E28:I33" totalsRowCount="1" headerRowDxfId="225" dataDxfId="223" totalsRowDxfId="221" headerRowBorderDxfId="224" tableBorderDxfId="222" totalsRowBorderDxfId="220">
  <autoFilter ref="E28:I32" xr:uid="{6027CCA9-A39A-470D-B0A4-0F3F1CC4BE02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45F0E9F5-B54B-49B0-A5A0-C778F42CEED7}" name="Trimestral" totalsRowLabel="Acumulado" dataDxfId="219" totalsRowDxfId="218" totalsRowCellStyle="Normal 5"/>
    <tableColumn id="2" xr3:uid="{ECC9662E-E9D3-41AC-9BF7-A8B1803C61EE}" name="No. Actividades ejecutadas (AEPlan)" totalsRowFunction="sum" dataDxfId="217" totalsRowDxfId="216" totalsRowCellStyle="Normal 5"/>
    <tableColumn id="3" xr3:uid="{16CDEC5E-1763-4BEE-940D-8D7D6C822BC2}" name="No. Actividades programadas (APPlan)" totalsRowFunction="sum" dataDxfId="215" totalsRowDxfId="214" totalsRowCellStyle="Normal 5"/>
    <tableColumn id="4" xr3:uid="{183487C9-1E9A-44F6-B297-ACB3836329DD}" name="Cumplimiento" dataDxfId="213" totalsRowDxfId="212" dataCellStyle="Porcentaje" totalsRowCellStyle="Normal 5">
      <calculatedColumnFormula>IF(Indicador5[[#This Row],[No. Actividades ejecutadas (AEPlan)]]="","",IF(Indicador5[[#This Row],[No. Actividades programadas (APPlan)]]="","",Indicador5[[#This Row],[No. Actividades ejecutadas (AEPlan)]]/Indicador5[[#This Row],[No. Actividades programadas (APPlan)]]))</calculatedColumnFormula>
    </tableColumn>
    <tableColumn id="5" xr3:uid="{71A6FBF7-992D-486B-B538-9C9BB78D7CA7}" name="Observaciones" dataDxfId="211" totalsRowDxfId="210" totalsRowCellStyle="Normal 5">
      <calculatedColumnFormula>IF(Indicador5[[#This Row],[Cumplimiento]]="","",IF(Indicador5[[#This Row],[Cumplimiento]]&gt;79%,"Cumple","No Cumple"))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2F9EBF0-057C-4968-9464-6EC8092D8138}" name="Indicador6" displayName="Indicador6" ref="E35:I48" totalsRowCount="1" headerRowDxfId="209" dataDxfId="207" totalsRowDxfId="205" headerRowBorderDxfId="208" tableBorderDxfId="206" totalsRowBorderDxfId="204">
  <autoFilter ref="E35:I47" xr:uid="{E84DB375-2A6B-4764-9C1F-9E59BEFD71EC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C12C0007-4402-41CF-B4C8-05511971BD3C}" name="Mensual" totalsRowLabel="Acumulado" dataDxfId="203" totalsRowDxfId="202"/>
    <tableColumn id="2" xr3:uid="{56C483BD-FD27-466C-B96D-974AC96E964F}" name="No. De excesos en la jornada (#EJD)" totalsRowFunction="sum" dataDxfId="201" totalsRowDxfId="200"/>
    <tableColumn id="3" xr3:uid="{735C3846-7967-4A16-91B7-C8115AB19E68}" name="Total dias trabajados x todos los conductores (#SDT)" totalsRowFunction="sum" dataDxfId="199" totalsRowDxfId="198"/>
    <tableColumn id="4" xr3:uid="{E9315368-D7EF-46EE-86B1-3768D796FFF5}" name="Cumplimiento" totalsRowFunction="sum" dataDxfId="197" totalsRowDxfId="196" dataCellStyle="Porcentaje">
      <calculatedColumnFormula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calculatedColumnFormula>
    </tableColumn>
    <tableColumn id="5" xr3:uid="{E553B05E-62D3-4487-B831-7CFE398CF011}" name="Observaciones" totalsRowFunction="sum" dataDxfId="195" totalsRowDxfId="194">
      <calculatedColumnFormula>IF(Indicador6[[#This Row],[Cumplimiento]]="","",IF(Indicador6[[#This Row],[Cumplimiento]]&gt;10%,"No Cumple","Cumple"))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9EDF0E7-42DC-4D68-8836-0E0560232324}" name="Indicador7" displayName="Indicador7" ref="E50:I63" totalsRowCount="1" headerRowDxfId="193" dataDxfId="191" totalsRowDxfId="189" headerRowBorderDxfId="192" tableBorderDxfId="190" totalsRowBorderDxfId="188">
  <autoFilter ref="E50:I62" xr:uid="{3A54F5BE-6065-461F-A6F4-3B08335EA3F6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C5F64DA1-6842-423F-9E70-DD747837F38E}" name="Mensual" totalsRowLabel="Acumulado" dataDxfId="187" totalsRowDxfId="186"/>
    <tableColumn id="2" xr3:uid="{1E17CF55-312E-4A0B-962B-CFA33383EFFF}" name="Total de vehículos incluidos en el programa propios, contratistas y terceros (#VIP)" totalsRowFunction="sum" dataDxfId="185" totalsRowDxfId="184"/>
    <tableColumn id="3" xr3:uid="{B78574AE-AF0F-49AA-8919-CF5DDE240F37}" name="No. Vehículos utilizados para desplazamientos laborales (#VDL)" totalsRowFunction="sum" dataDxfId="183" totalsRowDxfId="182"/>
    <tableColumn id="4" xr3:uid="{19C6911C-D290-446B-BB77-950F4D9E7A1E}" name="Cumplimiento" totalsRowFunction="sum" dataDxfId="181" totalsRowDxfId="180" dataCellStyle="Porcentaje">
      <calculatedColumnFormula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calculatedColumnFormula>
    </tableColumn>
    <tableColumn id="5" xr3:uid="{C76907EB-4EE4-4B97-A104-54304D1D48C6}" name="Observaciones" totalsRowFunction="sum" dataDxfId="179" totalsRowDxfId="178">
      <calculatedColumnFormula>IF(Indicador7[[#This Row],[Cumplimiento]]="","",IF(Indicador7[[#This Row],[Cumplimiento]]&gt;79%,"Cumple","No Cumple"))</calculatedColumnFormula>
    </tableColumn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DB1AAB7-C285-44B3-8686-960CA07F9C8C}" name="Indicador8" displayName="Indicador8" ref="E65:I78" totalsRowCount="1" headerRowDxfId="177" dataDxfId="175" totalsRowDxfId="173" headerRowBorderDxfId="176" tableBorderDxfId="174" totalsRowBorderDxfId="172">
  <autoFilter ref="E65:I77" xr:uid="{C47F7D92-073D-4618-865F-8BE56877B26B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FABCC117-1A59-4031-A530-82A8FD4A082E}" name="Mensual" totalsRowLabel="Acumulado" dataDxfId="171" totalsRowDxfId="170"/>
    <tableColumn id="2" xr3:uid="{AABB2292-F8BB-4F60-81DF-E6E0A5A7D6C8}" name="No. Vehículos que superaron los limites de velocidad (#DLEV)" dataDxfId="169" totalsRowDxfId="168"/>
    <tableColumn id="3" xr3:uid="{B90AC1A5-8EC4-4CDA-8BD2-6974DCC76B14}" name="No. Total de desplazamientos laborales x mes (#TDL)" dataDxfId="167" totalsRowDxfId="166"/>
    <tableColumn id="4" xr3:uid="{42E6DB86-95EE-4130-84D7-DAA60AD38672}" name="Cumplimiento" dataDxfId="165" totalsRowDxfId="164" dataCellStyle="Porcentaje">
      <calculatedColumnFormula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calculatedColumnFormula>
    </tableColumn>
    <tableColumn id="5" xr3:uid="{EE47BF98-5045-4BDD-B74A-78ABCBB05ACA}" name="Observaciones" dataDxfId="163" totalsRowDxfId="162">
      <calculatedColumnFormula>IF(Indicador8[[#This Row],[Cumplimiento]]="","",IF(Indicador8[[#This Row],[Cumplimiento]]&gt;79%,"No Cumple","Cumple"))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15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10" Type="http://schemas.openxmlformats.org/officeDocument/2006/relationships/table" Target="../tables/table9.xml"/><Relationship Id="rId19" Type="http://schemas.openxmlformats.org/officeDocument/2006/relationships/comments" Target="../comments4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7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rinterSettings" Target="../printerSettings/printerSettings5.bin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FFCAB-2D07-4896-ADAE-DC12809DC3EA}">
  <sheetPr>
    <tabColor theme="6" tint="0.39997558519241921"/>
  </sheetPr>
  <dimension ref="A1:P77"/>
  <sheetViews>
    <sheetView tabSelected="1" topLeftCell="C1" zoomScale="90" zoomScaleNormal="90" workbookViewId="0">
      <selection activeCell="C2" sqref="C2:M2"/>
    </sheetView>
  </sheetViews>
  <sheetFormatPr baseColWidth="10" defaultColWidth="11.42578125" defaultRowHeight="15.75" x14ac:dyDescent="0.25"/>
  <cols>
    <col min="1" max="1" width="24.85546875" style="169" customWidth="1"/>
    <col min="2" max="2" width="35.42578125" style="32" customWidth="1"/>
    <col min="3" max="3" width="35.5703125" style="32" customWidth="1"/>
    <col min="4" max="4" width="9.7109375" style="32" customWidth="1"/>
    <col min="5" max="5" width="21.140625" style="32" customWidth="1"/>
    <col min="6" max="6" width="30.5703125" style="32" customWidth="1"/>
    <col min="7" max="7" width="48.28515625" style="32" customWidth="1"/>
    <col min="8" max="8" width="26.42578125" style="32" customWidth="1"/>
    <col min="9" max="9" width="21.5703125" style="46" customWidth="1"/>
    <col min="10" max="10" width="41.28515625" style="32" customWidth="1"/>
    <col min="11" max="11" width="34.5703125" style="32" customWidth="1"/>
    <col min="12" max="12" width="19.7109375" style="32" customWidth="1"/>
    <col min="13" max="13" width="16.85546875" style="32" customWidth="1"/>
    <col min="14" max="14" width="11.42578125" style="32"/>
    <col min="15" max="15" width="18.42578125" style="32" customWidth="1"/>
    <col min="16" max="16" width="11.42578125" style="37"/>
    <col min="17" max="16384" width="11.42578125" style="32"/>
  </cols>
  <sheetData>
    <row r="1" spans="1:16" customFormat="1" ht="38.25" customHeight="1" x14ac:dyDescent="0.25">
      <c r="A1" s="704"/>
      <c r="B1" s="705"/>
      <c r="C1" s="710" t="s">
        <v>0</v>
      </c>
      <c r="D1" s="710"/>
      <c r="E1" s="710"/>
      <c r="F1" s="710"/>
      <c r="G1" s="710"/>
      <c r="H1" s="710"/>
      <c r="I1" s="710"/>
      <c r="J1" s="710"/>
      <c r="K1" s="710"/>
      <c r="L1" s="710"/>
      <c r="M1" s="711"/>
      <c r="N1" s="684"/>
      <c r="O1" s="685"/>
      <c r="P1" s="633"/>
    </row>
    <row r="2" spans="1:16" customFormat="1" ht="39.75" customHeight="1" x14ac:dyDescent="0.25">
      <c r="A2" s="706"/>
      <c r="B2" s="707"/>
      <c r="C2" s="696" t="s">
        <v>30620</v>
      </c>
      <c r="D2" s="696"/>
      <c r="E2" s="696"/>
      <c r="F2" s="696"/>
      <c r="G2" s="696"/>
      <c r="H2" s="696"/>
      <c r="I2" s="696"/>
      <c r="J2" s="696"/>
      <c r="K2" s="696"/>
      <c r="L2" s="696"/>
      <c r="M2" s="697"/>
      <c r="N2" s="686"/>
      <c r="O2" s="687"/>
      <c r="P2" s="633"/>
    </row>
    <row r="3" spans="1:16" customFormat="1" ht="42.75" customHeight="1" x14ac:dyDescent="0.25">
      <c r="A3" s="708"/>
      <c r="B3" s="709"/>
      <c r="C3" s="698" t="s">
        <v>30619</v>
      </c>
      <c r="D3" s="698"/>
      <c r="E3" s="698"/>
      <c r="F3" s="698"/>
      <c r="G3" s="699" t="s">
        <v>1</v>
      </c>
      <c r="H3" s="700"/>
      <c r="I3" s="700"/>
      <c r="J3" s="701"/>
      <c r="K3" s="698" t="s">
        <v>30615</v>
      </c>
      <c r="L3" s="698"/>
      <c r="M3" s="702"/>
      <c r="N3" s="688"/>
      <c r="O3" s="689"/>
      <c r="P3" s="633"/>
    </row>
    <row r="4" spans="1:16" ht="20.25" customHeight="1" x14ac:dyDescent="0.2">
      <c r="A4" s="712" t="s">
        <v>2</v>
      </c>
      <c r="B4" s="713"/>
      <c r="C4" s="713"/>
      <c r="D4" s="713"/>
      <c r="E4" s="713"/>
      <c r="F4" s="713"/>
      <c r="G4" s="713"/>
      <c r="H4" s="713"/>
      <c r="I4" s="713"/>
      <c r="J4" s="713"/>
      <c r="K4" s="713"/>
      <c r="L4" s="713"/>
      <c r="M4" s="713"/>
      <c r="N4" s="713"/>
      <c r="O4" s="714"/>
    </row>
    <row r="5" spans="1:16" s="133" customFormat="1" ht="36.75" customHeight="1" x14ac:dyDescent="0.2">
      <c r="A5" s="202" t="s">
        <v>3</v>
      </c>
      <c r="B5" s="201" t="s">
        <v>4</v>
      </c>
      <c r="C5" s="201" t="s">
        <v>5</v>
      </c>
      <c r="D5" s="201" t="s">
        <v>6</v>
      </c>
      <c r="E5" s="202" t="s">
        <v>7</v>
      </c>
      <c r="F5" s="202" t="s">
        <v>8</v>
      </c>
      <c r="G5" s="202" t="s">
        <v>9</v>
      </c>
      <c r="H5" s="202" t="s">
        <v>10</v>
      </c>
      <c r="I5" s="202" t="s">
        <v>11</v>
      </c>
      <c r="J5" s="202" t="s">
        <v>12</v>
      </c>
      <c r="K5" s="202" t="s">
        <v>13</v>
      </c>
      <c r="L5" s="202" t="s">
        <v>14</v>
      </c>
      <c r="M5" s="202" t="s">
        <v>30617</v>
      </c>
      <c r="N5" s="202" t="s">
        <v>30616</v>
      </c>
      <c r="O5" s="202" t="s">
        <v>17</v>
      </c>
      <c r="P5" s="634"/>
    </row>
    <row r="6" spans="1:16" s="134" customFormat="1" ht="43.5" customHeight="1" x14ac:dyDescent="0.25">
      <c r="A6" s="715" t="s">
        <v>18</v>
      </c>
      <c r="B6" s="715" t="s">
        <v>19</v>
      </c>
      <c r="C6" s="692" t="s">
        <v>20</v>
      </c>
      <c r="D6" s="383">
        <f>'Datos Indicadores'!P39</f>
        <v>0</v>
      </c>
      <c r="E6" s="382" t="str">
        <f>'Ficha Tecnica y Seguimiento '!B37</f>
        <v>Frecuencia de accidentalidad (res 312/2019)</v>
      </c>
      <c r="F6" s="382" t="str">
        <f>'Ficha Tecnica y Seguimiento '!C37</f>
        <v>Número de veces que ocurre un accidente de trabajo en el mes</v>
      </c>
      <c r="G6" s="382" t="str">
        <f>'Ficha Tecnica y Seguimiento '!D37</f>
        <v>Análisis de resultados en la implementación de las medidas de control.</v>
      </c>
      <c r="H6" s="382" t="str">
        <f>'Ficha Tecnica y Seguimiento '!E37</f>
        <v>Por cada cien (100) trabajadores que laboraron en el mes, se presentaron X accidentes de trabajo</v>
      </c>
      <c r="I6" s="382" t="str">
        <f>'Ficha Tecnica y Seguimiento '!F37</f>
        <v>COPASST, Alta direccion, sistema de gestion,</v>
      </c>
      <c r="J6" s="382" t="str">
        <f>'Ficha Tecnica y Seguimiento '!G37</f>
        <v>(Número de accidentes de trabajo que se presentaron en el mes / Número de trabajadores en el mes) * 100</v>
      </c>
      <c r="K6" s="382" t="str">
        <f>'Ficha Tecnica y Seguimiento '!H37</f>
        <v>Reporte de incidentes</v>
      </c>
      <c r="L6" s="382" t="str">
        <f>'Ficha Tecnica y Seguimiento '!I37</f>
        <v>Mensual</v>
      </c>
      <c r="M6" s="384"/>
      <c r="N6" s="383"/>
      <c r="O6" s="385"/>
      <c r="P6" s="635"/>
    </row>
    <row r="7" spans="1:16" s="134" customFormat="1" ht="43.5" customHeight="1" x14ac:dyDescent="0.25">
      <c r="A7" s="690"/>
      <c r="B7" s="690"/>
      <c r="C7" s="703"/>
      <c r="D7" s="386">
        <f>'Datos Indicadores'!P40</f>
        <v>0</v>
      </c>
      <c r="E7" s="387" t="str">
        <f>'Ficha Tecnica y Seguimiento '!B38</f>
        <v>Severidad de accidentalidad (res 312/2019)</v>
      </c>
      <c r="F7" s="387" t="str">
        <f>'Ficha Tecnica y Seguimiento '!C38</f>
        <v>Número de días perdidos por accidentes de trabajo en el mes</v>
      </c>
      <c r="G7" s="387" t="str">
        <f>'Ficha Tecnica y Seguimiento '!D38</f>
        <v>Análisis de resultados en la implementación de las medidas de control.</v>
      </c>
      <c r="H7" s="387" t="str">
        <f>'Ficha Tecnica y Seguimiento '!E38</f>
        <v>Por cada cien (100) trabajadores que laboraron en el mes, se perdieron X días por accidente de trabajo</v>
      </c>
      <c r="I7" s="387" t="str">
        <f>'Ficha Tecnica y Seguimiento '!F38</f>
        <v>COPASST, Alta direccion, sistema de gestion,</v>
      </c>
      <c r="J7" s="387" t="str">
        <f>'Ficha Tecnica y Seguimiento '!G38</f>
        <v>(Número de días de incapacidad por accidente de trabajo en el mes + número de días cargados en el mes / Número de trabajadores en el mes) * 100</v>
      </c>
      <c r="K7" s="387" t="str">
        <f>'Ficha Tecnica y Seguimiento '!H38</f>
        <v>Reporte de incidentes</v>
      </c>
      <c r="L7" s="387" t="str">
        <f>'Ficha Tecnica y Seguimiento '!I38</f>
        <v>Mensual</v>
      </c>
      <c r="M7" s="388"/>
      <c r="N7" s="386"/>
      <c r="O7" s="389"/>
      <c r="P7" s="635"/>
    </row>
    <row r="8" spans="1:16" s="134" customFormat="1" ht="43.5" hidden="1" customHeight="1" x14ac:dyDescent="0.25">
      <c r="A8" s="690"/>
      <c r="B8" s="690"/>
      <c r="C8" s="693"/>
      <c r="D8" s="390">
        <f>'Ficha Tecnica y Seguimiento '!$W$44</f>
        <v>0</v>
      </c>
      <c r="E8" s="387" t="s">
        <v>21</v>
      </c>
      <c r="F8" s="387" t="str">
        <f>'Ficha Tecnica y Seguimiento '!C43</f>
        <v>Número de accidentes de siniestros viales</v>
      </c>
      <c r="G8" s="387" t="str">
        <f>'Ficha Tecnica y Seguimiento '!D43</f>
        <v>Análisis de resultados en la implementación de las medidas de control.</v>
      </c>
      <c r="H8" s="387" t="str">
        <f>'Ficha Tecnica y Seguimiento '!E43</f>
        <v>En el mes el X% de accidentes de trabajo fueron siniestros viales</v>
      </c>
      <c r="I8" s="387" t="str">
        <f>'Ficha Tecnica y Seguimiento '!F43</f>
        <v>COPASST, SST, Alta direccion sistemas de gestion</v>
      </c>
      <c r="J8" s="387" t="str">
        <f>'Ficha Tecnica y Seguimiento '!G43</f>
        <v>(Número de siniestros viales  en el mes / Total de accindetes de trabajo que se presentaron en el mes ) * 100</v>
      </c>
      <c r="K8" s="387" t="str">
        <f>'Ficha Tecnica y Seguimiento '!H43</f>
        <v>Reporte de incidentes</v>
      </c>
      <c r="L8" s="387" t="str">
        <f>'Ficha Tecnica y Seguimiento '!$I$44</f>
        <v>Trimestral</v>
      </c>
      <c r="M8" s="388"/>
      <c r="N8" s="386"/>
      <c r="O8" s="389"/>
      <c r="P8" s="635"/>
    </row>
    <row r="9" spans="1:16" s="135" customFormat="1" ht="76.5" customHeight="1" x14ac:dyDescent="0.2">
      <c r="A9" s="690"/>
      <c r="B9" s="690"/>
      <c r="C9" s="692" t="s">
        <v>22</v>
      </c>
      <c r="D9" s="391">
        <f>'Ficha Tecnica y Seguimiento '!W18</f>
        <v>0</v>
      </c>
      <c r="E9" s="387" t="str">
        <f>'Ficha Tecnica y Seguimiento '!B18</f>
        <v>Intervencion de peligros</v>
      </c>
      <c r="F9" s="387" t="str">
        <f>'Ficha Tecnica y Seguimiento '!C18</f>
        <v>Intervención de los peligros para la reduccion del riesgo a nivel tolerable</v>
      </c>
      <c r="G9" s="387" t="str">
        <f>'Ficha Tecnica y Seguimiento '!D18</f>
        <v xml:space="preserve">Implementar controles a los peligros para la reduccion del riesgo a niveles tolerables </v>
      </c>
      <c r="H9" s="387" t="str">
        <f>'Ficha Tecnica y Seguimiento '!E18</f>
        <v>aplicar medidas de control a  todos los peligros identificados para la reduccion del riesgo a niveles tolerables ( aceptable y mejorable)</v>
      </c>
      <c r="I9" s="387" t="str">
        <f>'Ficha Tecnica y Seguimiento '!F18</f>
        <v xml:space="preserve">COPASST, SST, Alta direccion, </v>
      </c>
      <c r="J9" s="387" t="str">
        <f>'Ficha Tecnica y Seguimiento '!G18</f>
        <v>Total de peligros indentificados con riesgo aceptable y mejorable</v>
      </c>
      <c r="K9" s="387" t="str">
        <f>'Ficha Tecnica y Seguimiento '!H18</f>
        <v xml:space="preserve">Matriz de peligro </v>
      </c>
      <c r="L9" s="387" t="str">
        <f>'Ficha Tecnica y Seguimiento '!I18</f>
        <v>Anual</v>
      </c>
      <c r="M9" s="392"/>
      <c r="N9" s="393"/>
      <c r="O9" s="392"/>
      <c r="P9" s="635"/>
    </row>
    <row r="10" spans="1:16" s="135" customFormat="1" ht="41.25" customHeight="1" thickBot="1" x14ac:dyDescent="0.25">
      <c r="A10" s="690"/>
      <c r="B10" s="691"/>
      <c r="C10" s="695"/>
      <c r="D10" s="394">
        <v>25</v>
      </c>
      <c r="E10" s="395" t="str">
        <f>'Ficha Tecnica y Seguimiento '!B23</f>
        <v>Reporte de  Hallazgos (Condiciones inseguras incidentes)</v>
      </c>
      <c r="F10" s="395" t="str">
        <f>'Ficha Tecnica y Seguimiento '!C23</f>
        <v xml:space="preserve">Numero de reporte de incidentes </v>
      </c>
      <c r="G10" s="395" t="str">
        <f>'Ficha Tecnica y Seguimiento '!D23</f>
        <v>Analisis de la participacion de los trabajadores en el reportde incidentes, actos y condiciones inseguras</v>
      </c>
      <c r="H10" s="395" t="str">
        <f>'Ficha Tecnica y Seguimiento '!E23</f>
        <v>Numero de Reporte de incidentes recibidos que requieren intervencion</v>
      </c>
      <c r="I10" s="395" t="str">
        <f>'Ficha Tecnica y Seguimiento '!F23</f>
        <v>COPASST, SST, Alta direccion,, sistemas de gestion. todos los trabajadores</v>
      </c>
      <c r="J10" s="395" t="str">
        <f>'Ficha Tecnica y Seguimiento '!G23</f>
        <v>Numero de Reportde incidentes</v>
      </c>
      <c r="K10" s="395" t="str">
        <f>'Ficha Tecnica y Seguimiento '!H23</f>
        <v>Reporte de incidentes GM FT 07 Cuadro de mejoramiento.</v>
      </c>
      <c r="L10" s="395" t="str">
        <f>'Ficha Tecnica y Seguimiento '!I23</f>
        <v>Mensual</v>
      </c>
      <c r="M10" s="396"/>
      <c r="N10" s="397"/>
      <c r="O10" s="398"/>
      <c r="P10" s="635"/>
    </row>
    <row r="11" spans="1:16" s="136" customFormat="1" ht="81.599999999999994" customHeight="1" x14ac:dyDescent="0.2">
      <c r="A11" s="690"/>
      <c r="B11" s="690" t="s">
        <v>23</v>
      </c>
      <c r="C11" s="231" t="s">
        <v>24</v>
      </c>
      <c r="D11" s="232">
        <v>1</v>
      </c>
      <c r="E11" s="233" t="str">
        <f>'Ficha Tecnica y Seguimiento '!B19</f>
        <v>Condiciones de Salud</v>
      </c>
      <c r="F11" s="233" t="str">
        <f>'Ficha Tecnica y Seguimiento '!C19</f>
        <v>Evaluación de condiciones de salud.</v>
      </c>
      <c r="G11" s="233" t="str">
        <f>'Ficha Tecnica y Seguimiento '!D19</f>
        <v xml:space="preserve">º Efectuar Evaluaciones medias Ocupacionales a todo el personal diagnostico de los examenes Ocupacionales
º Solicitra Dx de Salud </v>
      </c>
      <c r="H11" s="233" t="str">
        <f>'Ficha Tecnica y Seguimiento '!E19</f>
        <v>Evaluacion de prevencion y promocion de la salud de los trabajadores, sencibilizacion de riesgos en salud</v>
      </c>
      <c r="I11" s="234" t="str">
        <f>'Ficha Tecnica y Seguimiento '!F19</f>
        <v xml:space="preserve">COPASST, SST, Alta direccion, </v>
      </c>
      <c r="J11" s="233" t="str">
        <f>'Ficha Tecnica y Seguimiento '!G19</f>
        <v xml:space="preserve">Diagnostico e condiociones de slaud que incluya los examenes medicos de todos los trabajadores </v>
      </c>
      <c r="K11" s="233" t="str">
        <f>'Ficha Tecnica y Seguimiento '!H19</f>
        <v>Remision de personal a examenes medicos efectuados, certificados medicos ocupacionales, Informe diagnostico de Condiciones de Salud</v>
      </c>
      <c r="L11" s="234" t="str">
        <f>'Ficha Tecnica y Seguimiento '!I19</f>
        <v>Anual</v>
      </c>
      <c r="M11" s="146"/>
      <c r="N11" s="207"/>
      <c r="O11" s="167"/>
      <c r="P11" s="636"/>
    </row>
    <row r="12" spans="1:16" s="135" customFormat="1" ht="36" customHeight="1" x14ac:dyDescent="0.2">
      <c r="A12" s="690"/>
      <c r="B12" s="690"/>
      <c r="C12" s="692" t="s">
        <v>25</v>
      </c>
      <c r="D12" s="399">
        <v>0</v>
      </c>
      <c r="E12" s="400" t="str">
        <f>'Ficha Tecnica y Seguimiento '!B40</f>
        <v>Prevalencia de la enfermedad laboral</v>
      </c>
      <c r="F12" s="401" t="str">
        <f>'Ficha Tecnica y Seguimiento '!C40</f>
        <v>Número de casos de enfermedad laboral presentes en una población en un periodo de tiempo</v>
      </c>
      <c r="G12" s="401" t="str">
        <f>'Ficha Tecnica y Seguimiento '!D40</f>
        <v>Análisis de resultados en la implementación de las medidas de control.</v>
      </c>
      <c r="H12" s="401" t="str">
        <f>'Ficha Tecnica y Seguimiento '!E40</f>
        <v>Por cada 100.000 trabajadores existen X casos de enfermedad laboral en el periodo Z</v>
      </c>
      <c r="I12" s="387" t="str">
        <f>'Ficha Tecnica y Seguimiento '!F40</f>
        <v>COPASST, Alta direccion, sistema de gestion,</v>
      </c>
      <c r="J12" s="401" t="str">
        <f>'Ficha Tecnica y Seguimiento '!G40</f>
        <v>(Número de casos nuevos y antiguos de enfermedad laboral en el periodo “Z” / Promedio de trabajadores en el periodo “Z”) * 100.000</v>
      </c>
      <c r="K12" s="401" t="str">
        <f>'Ficha Tecnica y Seguimiento '!H40</f>
        <v>Reporte de incidentes, talento humano, ARL reportes</v>
      </c>
      <c r="L12" s="387" t="str">
        <f>'Ficha Tecnica y Seguimiento '!I40</f>
        <v>Anual</v>
      </c>
      <c r="M12" s="402"/>
      <c r="N12" s="403"/>
      <c r="O12" s="402"/>
      <c r="P12" s="637"/>
    </row>
    <row r="13" spans="1:16" s="135" customFormat="1" ht="48" x14ac:dyDescent="0.2">
      <c r="A13" s="690"/>
      <c r="B13" s="690"/>
      <c r="C13" s="693"/>
      <c r="D13" s="399">
        <v>0</v>
      </c>
      <c r="E13" s="400" t="str">
        <f>'Ficha Tecnica y Seguimiento '!B41</f>
        <v>Incidencia de la enfermedad laboral</v>
      </c>
      <c r="F13" s="401" t="str">
        <f>'Ficha Tecnica y Seguimiento '!C41</f>
        <v>Número de casos nuevos de enfermedad laboral en una población determinada en un período de tiempo</v>
      </c>
      <c r="G13" s="401" t="str">
        <f>'Ficha Tecnica y Seguimiento '!D41</f>
        <v>Análisis de resultados en la implementación de las medidas de control.</v>
      </c>
      <c r="H13" s="401" t="str">
        <f>'Ficha Tecnica y Seguimiento '!E41</f>
        <v>Por cada 100.000 trabajadores existen X casos nuevos de enfermedad laboral en el periodo Z</v>
      </c>
      <c r="I13" s="387" t="str">
        <f>'Ficha Tecnica y Seguimiento '!F41</f>
        <v>COPASST, Alta direccion, sistema de gestion,</v>
      </c>
      <c r="J13" s="401" t="str">
        <f>'Ficha Tecnica y Seguimiento '!G41</f>
        <v>(Número de casos nuevos de enfermedad laboral en el periodo “Z” / Promedio de trabajadores en el periodo “Z”) * 100.000</v>
      </c>
      <c r="K13" s="401" t="str">
        <f>'Ficha Tecnica y Seguimiento '!H41</f>
        <v>Reporte de incidentes, talento humano, ARL reportes</v>
      </c>
      <c r="L13" s="387" t="str">
        <f>'Ficha Tecnica y Seguimiento '!I41</f>
        <v>Anual</v>
      </c>
      <c r="M13" s="402"/>
      <c r="N13" s="403"/>
      <c r="O13" s="402"/>
      <c r="P13" s="637"/>
    </row>
    <row r="14" spans="1:16" s="135" customFormat="1" ht="36.75" thickBot="1" x14ac:dyDescent="0.25">
      <c r="A14" s="691"/>
      <c r="B14" s="691"/>
      <c r="C14" s="137" t="s">
        <v>26</v>
      </c>
      <c r="D14" s="347">
        <f>'Datos Indicadores'!P46</f>
        <v>0</v>
      </c>
      <c r="E14" s="140" t="str">
        <f>'Ficha Tecnica y Seguimiento '!B42</f>
        <v>Ausentismo por causa médica</v>
      </c>
      <c r="F14" s="141" t="str">
        <f>'Ficha Tecnica y Seguimiento '!C42</f>
        <v>Ausentismo es la no asistencia al trabajo, con incapacidad médica</v>
      </c>
      <c r="G14" s="141" t="str">
        <f>'Ficha Tecnica y Seguimiento '!D42</f>
        <v>Análisis de resultados en la implementación de las medidas de control.</v>
      </c>
      <c r="H14" s="141" t="str">
        <f>'Ficha Tecnica y Seguimiento '!E42</f>
        <v>En el mes se perdió X% de días programados de trabajo por incapacidad médica</v>
      </c>
      <c r="I14" s="137" t="str">
        <f>'Ficha Tecnica y Seguimiento '!F42</f>
        <v>COPASST, Alta direccion, sistema de gestion,</v>
      </c>
      <c r="J14" s="141" t="str">
        <f>'Ficha Tecnica y Seguimiento '!G42</f>
        <v>(Número de días de ausencia por incapacidad laboral o común en el mes / Número de días de trabajao programados en el mes ) * 100</v>
      </c>
      <c r="K14" s="141" t="str">
        <f>'Ficha Tecnica y Seguimiento '!H42</f>
        <v xml:space="preserve">Incapacidades medicas, talento Humano, </v>
      </c>
      <c r="L14" s="404" t="str">
        <f>'Ficha Tecnica y Seguimiento '!I42</f>
        <v>Mensual</v>
      </c>
      <c r="M14" s="405"/>
      <c r="N14" s="406"/>
      <c r="O14" s="407"/>
      <c r="P14" s="637"/>
    </row>
    <row r="15" spans="1:16" s="135" customFormat="1" ht="72" customHeight="1" thickBot="1" x14ac:dyDescent="0.25">
      <c r="A15" s="168" t="s">
        <v>27</v>
      </c>
      <c r="B15" s="166" t="s">
        <v>28</v>
      </c>
      <c r="C15" s="142" t="s">
        <v>29</v>
      </c>
      <c r="D15" s="205">
        <f>'Ficha Tecnica y Seguimiento '!W28</f>
        <v>0</v>
      </c>
      <c r="E15" s="143" t="str">
        <f>'Ficha Tecnica y Seguimiento '!B28</f>
        <v>Requisitos legales</v>
      </c>
      <c r="F15" s="143" t="str">
        <f>'Ficha Tecnica y Seguimiento '!C28</f>
        <v>Cumplimiento de los requisitos normativos aplicables</v>
      </c>
      <c r="G15" s="143" t="str">
        <f>'Ficha Tecnica y Seguimiento '!D28</f>
        <v>Medida del Cumplimiento de  los requisitos normativos aplicables</v>
      </c>
      <c r="H15" s="143" t="str">
        <f>'Ficha Tecnica y Seguimiento '!E28</f>
        <v>cumplimineto de la legislacion y requisitos aplicables a la empresa en materia de SST</v>
      </c>
      <c r="I15" s="142" t="str">
        <f>'Ficha Tecnica y Seguimiento '!F28</f>
        <v>COPASST, SST, Alta direccion sistemas de gestion</v>
      </c>
      <c r="J15" s="143" t="str">
        <f>'Ficha Tecnica y Seguimiento '!G28</f>
        <v>(Nº Aspectos legales aplicables / aspectos legales cumplidos) *100</v>
      </c>
      <c r="K15" s="143" t="str">
        <f>'Ficha Tecnica y Seguimiento '!H28</f>
        <v>matriz de requisitos legales sst</v>
      </c>
      <c r="L15" s="142" t="str">
        <f>'Ficha Tecnica y Seguimiento '!I28</f>
        <v>semestral</v>
      </c>
      <c r="M15" s="145"/>
      <c r="N15" s="205"/>
      <c r="O15" s="345"/>
      <c r="P15" s="637"/>
    </row>
    <row r="16" spans="1:16" s="135" customFormat="1" ht="72.75" customHeight="1" thickBot="1" x14ac:dyDescent="0.25">
      <c r="A16" s="716" t="s">
        <v>30</v>
      </c>
      <c r="B16" s="716" t="s">
        <v>31</v>
      </c>
      <c r="C16" s="694" t="s">
        <v>32</v>
      </c>
      <c r="D16" s="206">
        <v>0.95</v>
      </c>
      <c r="E16" s="139" t="str">
        <f>'Ficha Tecnica y Seguimiento '!B16</f>
        <v>Plan de trabajo anual</v>
      </c>
      <c r="F16" s="139" t="str">
        <f>'Ficha Tecnica y Seguimiento '!C16</f>
        <v>Ejecución del plan de trabajo anual en seguridad y salud en el trabajo y su cronograma;</v>
      </c>
      <c r="G16" s="138" t="str">
        <f>'Ficha Tecnica y Seguimiento '!D16</f>
        <v>Ejecutar las actividades programadas en el plan anual.</v>
      </c>
      <c r="H16" s="138" t="str">
        <f>'Ficha Tecnica y Seguimiento '!E16</f>
        <v>Desarrollar las actividades programadas en el cronograma de plan.</v>
      </c>
      <c r="I16" s="138" t="str">
        <f>'Ficha Tecnica y Seguimiento '!F16</f>
        <v xml:space="preserve">COPASST, SST, Alta direccion, </v>
      </c>
      <c r="J16" s="138" t="str">
        <f>'Ficha Tecnica y Seguimiento '!G16</f>
        <v>(N° DE ACTIVIDADES EFECTUADAS EN EL PERIODO / NRO DE ACTIVIDADES PROGRAMADAS ) X 100</v>
      </c>
      <c r="K16" s="138" t="str">
        <f>'Ficha Tecnica y Seguimiento '!H16</f>
        <v>Registro de actividades
plan de trabajo y cronograma del plan de trabajo</v>
      </c>
      <c r="L16" s="147" t="str">
        <f>'Ficha Tecnica y Seguimiento '!I16</f>
        <v>mensual</v>
      </c>
      <c r="M16" s="148"/>
      <c r="N16" s="208"/>
      <c r="O16" s="156"/>
      <c r="P16" s="637"/>
    </row>
    <row r="17" spans="1:16" s="135" customFormat="1" ht="36.75" thickBot="1" x14ac:dyDescent="0.25">
      <c r="A17" s="690"/>
      <c r="B17" s="691"/>
      <c r="C17" s="695"/>
      <c r="D17" s="408">
        <v>0.95</v>
      </c>
      <c r="E17" s="409" t="str">
        <f>'Ficha Tecnica y Seguimiento '!B17</f>
        <v>Plan de capacitacion</v>
      </c>
      <c r="F17" s="409" t="str">
        <f>'Ficha Tecnica y Seguimiento '!C17</f>
        <v>Ejecución del plan de capacitación</v>
      </c>
      <c r="G17" s="404" t="str">
        <f>'Ficha Tecnica y Seguimiento '!D17</f>
        <v>Realizacion de capacitaciones</v>
      </c>
      <c r="H17" s="404" t="str">
        <f>'Ficha Tecnica y Seguimiento '!E17</f>
        <v>Desarrollar las actividades programadas en el plan de capacitacion.</v>
      </c>
      <c r="I17" s="404" t="str">
        <f>'Ficha Tecnica y Seguimiento '!F17</f>
        <v xml:space="preserve">COPASST, SST, Alta direccion, </v>
      </c>
      <c r="J17" s="404" t="str">
        <f>'Ficha Tecnica y Seguimiento '!G17</f>
        <v>(N° DE ACTIVIDADES EFECTUADAS EN EL PERIODO / NRO DE ACTIVIDADES PROGRAMADAS ) X 100</v>
      </c>
      <c r="K17" s="404" t="str">
        <f>'Ficha Tecnica y Seguimiento '!H17</f>
        <v xml:space="preserve">Registros de asistencia y Plan anula de capacitacion </v>
      </c>
      <c r="L17" s="404" t="str">
        <f>'Ficha Tecnica y Seguimiento '!I17</f>
        <v>mensual</v>
      </c>
      <c r="M17" s="410"/>
      <c r="N17" s="408"/>
      <c r="O17" s="145"/>
      <c r="P17" s="637"/>
    </row>
    <row r="18" spans="1:16" s="135" customFormat="1" ht="70.5" customHeight="1" thickBot="1" x14ac:dyDescent="0.25">
      <c r="A18" s="690"/>
      <c r="B18" s="170" t="s">
        <v>33</v>
      </c>
      <c r="C18" s="137" t="s">
        <v>34</v>
      </c>
      <c r="D18" s="204">
        <v>1</v>
      </c>
      <c r="E18" s="140" t="str">
        <f>'Ficha Tecnica y Seguimiento '!B10</f>
        <v>Copasst /Cocolab</v>
      </c>
      <c r="F18" s="140" t="str">
        <f>'Ficha Tecnica y Seguimiento '!C10</f>
        <v>La conformación y funcionamiento del COPASST y COCOLAB</v>
      </c>
      <c r="G18" s="140" t="str">
        <f>'Ficha Tecnica y Seguimiento '!D10</f>
        <v>Conformación y funcionamiento del comité paritario de SST y Convivencia laboral</v>
      </c>
      <c r="H18" s="140" t="str">
        <f>'Ficha Tecnica y Seguimiento '!E10</f>
        <v>Existe un mecanismo para la eleccion, conformación y funcionamiento del COPASST y COCOLAB</v>
      </c>
      <c r="I18" s="140" t="str">
        <f>'Ficha Tecnica y Seguimiento '!F10</f>
        <v xml:space="preserve"> Todos los trabjadores</v>
      </c>
      <c r="J18" s="140" t="str">
        <f>'Ficha Tecnica y Seguimiento '!G10</f>
        <v>Registros que evidencian, Elección, conformación y funcionamiento del COPASST y COCOLA, actas de reunion.</v>
      </c>
      <c r="K18" s="140" t="str">
        <f>'Ficha Tecnica y Seguimiento '!H10</f>
        <v>Eleccion, Conformacion y actas de reunion de COPASST y COCOLAB</v>
      </c>
      <c r="L18" s="137" t="str">
        <f>'Ficha Tecnica y Seguimiento '!I10</f>
        <v xml:space="preserve">Mensual / Trimestral </v>
      </c>
      <c r="M18" s="410"/>
      <c r="N18" s="408"/>
      <c r="O18" s="145"/>
      <c r="P18" s="637"/>
    </row>
    <row r="19" spans="1:16" s="135" customFormat="1" ht="96.75" thickBot="1" x14ac:dyDescent="0.25">
      <c r="A19" s="210"/>
      <c r="B19" s="166" t="s">
        <v>35</v>
      </c>
      <c r="C19" s="142" t="s">
        <v>36</v>
      </c>
      <c r="D19" s="211">
        <v>1</v>
      </c>
      <c r="E19" s="140" t="str">
        <f>'Ficha Tecnica y Seguimiento '!B32</f>
        <v>Cierre Eficaz de Hallazgos. Acciones preventivas, correctivas y de mejora</v>
      </c>
      <c r="F19" s="140" t="str">
        <f>'Ficha Tecnica y Seguimiento '!C32</f>
        <v>La evaluación de las acciones preventivas, correctivas y de mejora, incluidas las acciones generadas en las investigaciones de los incidentes, accidentes de trabajo y enfermedades laborales, así como de las acciones generadas en las inspecciones de seguridad;</v>
      </c>
      <c r="G19" s="140" t="str">
        <f>'Ficha Tecnica y Seguimiento '!D32</f>
        <v>Evaluación acciones preventivas, correctivas y de mejora  generadas en las investigaciones de los incidentes, accidentes y enfermedades laborales,  inspecciones de seguridad;</v>
      </c>
      <c r="H19" s="140" t="str">
        <f>'Ficha Tecnica y Seguimiento '!E32</f>
        <v>cumplimiento de acciones de mejora al sgsst</v>
      </c>
      <c r="I19" s="140" t="str">
        <f>'Ficha Tecnica y Seguimiento '!F32</f>
        <v>COPASST, SST, Alta direccion sistemas de gestion</v>
      </c>
      <c r="J19" s="140" t="str">
        <f>'Ficha Tecnica y Seguimiento '!G32</f>
        <v>Numero de  AC/AP/AM cerradas eficazmente de AT, EL, Incidentes, Inspecciones  / Total de  AC/AP/AM levantadas de AT, EL, Incidentes, Inspecciones * 100</v>
      </c>
      <c r="K19" s="137" t="str">
        <f>'Ficha Tecnica y Seguimiento '!H32</f>
        <v xml:space="preserve">investigacion de AT, EL, Incidentes y registros de inspecciones </v>
      </c>
      <c r="L19" s="137" t="str">
        <f>'Ficha Tecnica y Seguimiento '!I32</f>
        <v>Mensual</v>
      </c>
      <c r="M19" s="410"/>
      <c r="N19" s="408"/>
      <c r="O19" s="145"/>
      <c r="P19" s="637"/>
    </row>
    <row r="20" spans="1:16" s="135" customFormat="1" x14ac:dyDescent="0.25">
      <c r="A20" s="169"/>
      <c r="D20" s="136"/>
      <c r="E20" s="136"/>
      <c r="F20" s="136"/>
      <c r="G20" s="136"/>
      <c r="H20" s="136"/>
      <c r="I20" s="212"/>
      <c r="J20" s="136"/>
      <c r="K20" s="136"/>
      <c r="L20" s="136"/>
      <c r="M20" s="136"/>
      <c r="N20" s="136"/>
      <c r="O20" s="136"/>
      <c r="P20" s="637"/>
    </row>
    <row r="21" spans="1:16" s="135" customFormat="1" x14ac:dyDescent="0.25">
      <c r="A21" s="169"/>
      <c r="C21" s="136"/>
      <c r="I21" s="144"/>
      <c r="P21" s="637"/>
    </row>
    <row r="22" spans="1:16" s="135" customFormat="1" x14ac:dyDescent="0.25">
      <c r="A22" s="169"/>
      <c r="B22" s="136"/>
      <c r="C22" s="136"/>
      <c r="D22" s="136"/>
      <c r="E22" s="136"/>
      <c r="F22" s="136"/>
      <c r="G22" s="136"/>
      <c r="H22" s="136"/>
      <c r="I22" s="212"/>
      <c r="J22" s="136"/>
      <c r="K22" s="136"/>
      <c r="L22" s="136"/>
      <c r="M22" s="136"/>
      <c r="N22" s="136"/>
      <c r="O22" s="136"/>
      <c r="P22" s="637"/>
    </row>
    <row r="23" spans="1:16" s="135" customFormat="1" x14ac:dyDescent="0.25">
      <c r="A23" s="169"/>
      <c r="I23" s="144"/>
      <c r="P23" s="637"/>
    </row>
    <row r="24" spans="1:16" s="135" customFormat="1" x14ac:dyDescent="0.25">
      <c r="A24" s="169"/>
      <c r="I24" s="144"/>
      <c r="P24" s="637"/>
    </row>
    <row r="25" spans="1:16" s="135" customFormat="1" x14ac:dyDescent="0.25">
      <c r="A25" s="169"/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637"/>
    </row>
    <row r="26" spans="1:16" s="135" customFormat="1" x14ac:dyDescent="0.25">
      <c r="A26" s="169"/>
      <c r="I26" s="144"/>
      <c r="P26" s="637"/>
    </row>
    <row r="27" spans="1:16" s="135" customFormat="1" x14ac:dyDescent="0.25">
      <c r="A27" s="169"/>
      <c r="I27" s="144"/>
      <c r="P27" s="637"/>
    </row>
    <row r="28" spans="1:16" s="135" customFormat="1" x14ac:dyDescent="0.25">
      <c r="A28" s="169"/>
      <c r="I28" s="144"/>
      <c r="P28" s="637"/>
    </row>
    <row r="29" spans="1:16" s="135" customFormat="1" x14ac:dyDescent="0.25">
      <c r="A29" s="169"/>
      <c r="I29" s="144"/>
      <c r="P29" s="637"/>
    </row>
    <row r="30" spans="1:16" s="135" customFormat="1" x14ac:dyDescent="0.25">
      <c r="A30" s="169"/>
      <c r="I30" s="144"/>
      <c r="P30" s="637"/>
    </row>
    <row r="31" spans="1:16" s="135" customFormat="1" x14ac:dyDescent="0.25">
      <c r="A31" s="169"/>
      <c r="I31" s="144"/>
      <c r="P31" s="637"/>
    </row>
    <row r="32" spans="1:16" s="135" customFormat="1" x14ac:dyDescent="0.25">
      <c r="A32" s="169"/>
      <c r="I32" s="144"/>
      <c r="P32" s="637"/>
    </row>
    <row r="33" spans="1:16" s="135" customFormat="1" x14ac:dyDescent="0.25">
      <c r="A33" s="169"/>
      <c r="I33" s="144"/>
      <c r="P33" s="637"/>
    </row>
    <row r="34" spans="1:16" s="135" customFormat="1" x14ac:dyDescent="0.25">
      <c r="A34" s="169"/>
      <c r="I34" s="144"/>
      <c r="P34" s="637"/>
    </row>
    <row r="35" spans="1:16" s="135" customFormat="1" x14ac:dyDescent="0.25">
      <c r="A35" s="169"/>
      <c r="I35" s="144"/>
      <c r="P35" s="637"/>
    </row>
    <row r="36" spans="1:16" s="135" customFormat="1" x14ac:dyDescent="0.25">
      <c r="A36" s="169"/>
      <c r="I36" s="144"/>
      <c r="P36" s="637"/>
    </row>
    <row r="37" spans="1:16" s="135" customFormat="1" x14ac:dyDescent="0.25">
      <c r="A37" s="169"/>
      <c r="I37" s="144"/>
      <c r="P37" s="637"/>
    </row>
    <row r="38" spans="1:16" s="135" customFormat="1" x14ac:dyDescent="0.25">
      <c r="A38" s="169"/>
      <c r="I38" s="144"/>
      <c r="P38" s="637"/>
    </row>
    <row r="39" spans="1:16" s="135" customFormat="1" x14ac:dyDescent="0.25">
      <c r="A39" s="169"/>
      <c r="I39" s="144"/>
      <c r="P39" s="637"/>
    </row>
    <row r="40" spans="1:16" s="135" customFormat="1" x14ac:dyDescent="0.25">
      <c r="A40" s="169"/>
      <c r="I40" s="144"/>
      <c r="P40" s="637"/>
    </row>
    <row r="41" spans="1:16" s="135" customFormat="1" x14ac:dyDescent="0.25">
      <c r="A41" s="169"/>
      <c r="I41" s="144"/>
      <c r="P41" s="637"/>
    </row>
    <row r="42" spans="1:16" s="135" customFormat="1" x14ac:dyDescent="0.25">
      <c r="A42" s="169"/>
      <c r="I42" s="144"/>
      <c r="P42" s="637"/>
    </row>
    <row r="43" spans="1:16" s="135" customFormat="1" x14ac:dyDescent="0.25">
      <c r="A43" s="169"/>
      <c r="I43" s="144"/>
      <c r="P43" s="637"/>
    </row>
    <row r="44" spans="1:16" s="135" customFormat="1" x14ac:dyDescent="0.25">
      <c r="A44" s="169"/>
      <c r="I44" s="144"/>
      <c r="P44" s="637"/>
    </row>
    <row r="45" spans="1:16" s="135" customFormat="1" x14ac:dyDescent="0.25">
      <c r="A45" s="169"/>
      <c r="I45" s="144"/>
      <c r="P45" s="637"/>
    </row>
    <row r="46" spans="1:16" s="135" customFormat="1" x14ac:dyDescent="0.25">
      <c r="A46" s="169"/>
      <c r="I46" s="144"/>
      <c r="P46" s="637"/>
    </row>
    <row r="47" spans="1:16" s="135" customFormat="1" x14ac:dyDescent="0.25">
      <c r="A47" s="169"/>
      <c r="I47" s="144"/>
      <c r="P47" s="637"/>
    </row>
    <row r="48" spans="1:16" s="135" customFormat="1" x14ac:dyDescent="0.25">
      <c r="A48" s="169"/>
      <c r="I48" s="144"/>
      <c r="P48" s="637"/>
    </row>
    <row r="49" spans="1:16" s="135" customFormat="1" x14ac:dyDescent="0.25">
      <c r="A49" s="169"/>
      <c r="I49" s="144"/>
      <c r="P49" s="637"/>
    </row>
    <row r="50" spans="1:16" s="135" customFormat="1" x14ac:dyDescent="0.25">
      <c r="A50" s="169"/>
      <c r="I50" s="144"/>
      <c r="P50" s="637"/>
    </row>
    <row r="51" spans="1:16" s="135" customFormat="1" x14ac:dyDescent="0.25">
      <c r="A51" s="169"/>
      <c r="I51" s="144"/>
      <c r="P51" s="637"/>
    </row>
    <row r="52" spans="1:16" s="135" customFormat="1" x14ac:dyDescent="0.25">
      <c r="A52" s="169"/>
      <c r="I52" s="144"/>
      <c r="P52" s="637"/>
    </row>
    <row r="53" spans="1:16" s="135" customFormat="1" x14ac:dyDescent="0.25">
      <c r="A53" s="169"/>
      <c r="I53" s="144"/>
      <c r="P53" s="637"/>
    </row>
    <row r="54" spans="1:16" s="135" customFormat="1" x14ac:dyDescent="0.25">
      <c r="A54" s="169"/>
      <c r="I54" s="144"/>
      <c r="P54" s="637"/>
    </row>
    <row r="55" spans="1:16" s="135" customFormat="1" x14ac:dyDescent="0.25">
      <c r="A55" s="169"/>
      <c r="I55" s="144"/>
      <c r="P55" s="637"/>
    </row>
    <row r="56" spans="1:16" s="135" customFormat="1" x14ac:dyDescent="0.25">
      <c r="A56" s="169"/>
      <c r="I56" s="144"/>
      <c r="P56" s="637"/>
    </row>
    <row r="57" spans="1:16" s="135" customFormat="1" x14ac:dyDescent="0.25">
      <c r="A57" s="169"/>
      <c r="I57" s="144"/>
      <c r="P57" s="637"/>
    </row>
    <row r="58" spans="1:16" s="135" customFormat="1" x14ac:dyDescent="0.25">
      <c r="A58" s="169"/>
      <c r="I58" s="144"/>
      <c r="P58" s="637"/>
    </row>
    <row r="59" spans="1:16" s="135" customFormat="1" x14ac:dyDescent="0.25">
      <c r="A59" s="169"/>
      <c r="I59" s="144"/>
      <c r="P59" s="637"/>
    </row>
    <row r="60" spans="1:16" s="135" customFormat="1" x14ac:dyDescent="0.25">
      <c r="A60" s="169"/>
      <c r="I60" s="144"/>
      <c r="P60" s="637"/>
    </row>
    <row r="61" spans="1:16" s="135" customFormat="1" x14ac:dyDescent="0.25">
      <c r="A61" s="169"/>
      <c r="I61" s="144"/>
      <c r="P61" s="637"/>
    </row>
    <row r="62" spans="1:16" s="135" customFormat="1" x14ac:dyDescent="0.25">
      <c r="A62" s="169"/>
      <c r="I62" s="144"/>
      <c r="P62" s="637"/>
    </row>
    <row r="63" spans="1:16" s="135" customFormat="1" x14ac:dyDescent="0.25">
      <c r="A63" s="169"/>
      <c r="I63" s="144"/>
      <c r="P63" s="637"/>
    </row>
    <row r="64" spans="1:16" s="135" customFormat="1" x14ac:dyDescent="0.25">
      <c r="A64" s="169"/>
      <c r="I64" s="144"/>
      <c r="P64" s="637"/>
    </row>
    <row r="65" spans="1:16" s="135" customFormat="1" x14ac:dyDescent="0.25">
      <c r="A65" s="169"/>
      <c r="I65" s="144"/>
      <c r="P65" s="637"/>
    </row>
    <row r="66" spans="1:16" s="135" customFormat="1" x14ac:dyDescent="0.25">
      <c r="A66" s="169"/>
      <c r="I66" s="144"/>
      <c r="P66" s="637"/>
    </row>
    <row r="67" spans="1:16" s="135" customFormat="1" x14ac:dyDescent="0.25">
      <c r="A67" s="169"/>
      <c r="I67" s="144"/>
      <c r="P67" s="637"/>
    </row>
    <row r="68" spans="1:16" s="135" customFormat="1" x14ac:dyDescent="0.25">
      <c r="A68" s="169"/>
      <c r="I68" s="144"/>
      <c r="P68" s="637"/>
    </row>
    <row r="69" spans="1:16" s="135" customFormat="1" x14ac:dyDescent="0.25">
      <c r="A69" s="169"/>
      <c r="I69" s="144"/>
      <c r="P69" s="637"/>
    </row>
    <row r="70" spans="1:16" s="135" customFormat="1" x14ac:dyDescent="0.25">
      <c r="A70" s="169"/>
      <c r="I70" s="144"/>
      <c r="P70" s="637"/>
    </row>
    <row r="71" spans="1:16" s="135" customFormat="1" x14ac:dyDescent="0.25">
      <c r="A71" s="169"/>
      <c r="I71" s="144"/>
      <c r="P71" s="637"/>
    </row>
    <row r="72" spans="1:16" s="135" customFormat="1" x14ac:dyDescent="0.25">
      <c r="A72" s="169"/>
      <c r="I72" s="144"/>
      <c r="P72" s="637"/>
    </row>
    <row r="73" spans="1:16" s="135" customFormat="1" x14ac:dyDescent="0.25">
      <c r="A73" s="169"/>
      <c r="I73" s="144"/>
      <c r="P73" s="637"/>
    </row>
    <row r="74" spans="1:16" s="135" customFormat="1" x14ac:dyDescent="0.25">
      <c r="A74" s="169"/>
      <c r="I74" s="144"/>
      <c r="P74" s="637"/>
    </row>
    <row r="75" spans="1:16" s="135" customFormat="1" x14ac:dyDescent="0.25">
      <c r="A75" s="169"/>
      <c r="I75" s="144"/>
      <c r="P75" s="637"/>
    </row>
    <row r="76" spans="1:16" s="135" customFormat="1" x14ac:dyDescent="0.25">
      <c r="A76" s="169"/>
      <c r="I76" s="144"/>
      <c r="P76" s="637"/>
    </row>
    <row r="77" spans="1:16" s="135" customFormat="1" x14ac:dyDescent="0.25">
      <c r="A77" s="169"/>
      <c r="I77" s="144"/>
      <c r="P77" s="637"/>
    </row>
  </sheetData>
  <autoFilter ref="A5:O19" xr:uid="{867FFCAB-2D07-4896-ADAE-DC12809DC3EA}"/>
  <mergeCells count="17">
    <mergeCell ref="A16:A18"/>
    <mergeCell ref="N1:O3"/>
    <mergeCell ref="B11:B14"/>
    <mergeCell ref="C12:C13"/>
    <mergeCell ref="C16:C17"/>
    <mergeCell ref="C2:M2"/>
    <mergeCell ref="C3:F3"/>
    <mergeCell ref="G3:J3"/>
    <mergeCell ref="K3:M3"/>
    <mergeCell ref="C6:C8"/>
    <mergeCell ref="A1:B3"/>
    <mergeCell ref="C1:M1"/>
    <mergeCell ref="A4:O4"/>
    <mergeCell ref="A6:A14"/>
    <mergeCell ref="B6:B10"/>
    <mergeCell ref="B16:B17"/>
    <mergeCell ref="C9:C1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3DE99-0041-40FE-9768-D50C53747C50}">
  <dimension ref="A2:O139"/>
  <sheetViews>
    <sheetView showGridLines="0" topLeftCell="C1" zoomScale="85" zoomScaleNormal="85" workbookViewId="0">
      <selection activeCell="F22" sqref="F22:F25"/>
    </sheetView>
  </sheetViews>
  <sheetFormatPr baseColWidth="10" defaultColWidth="10.7109375" defaultRowHeight="12" x14ac:dyDescent="0.2"/>
  <cols>
    <col min="1" max="1" width="9" style="213" hidden="1" customWidth="1"/>
    <col min="2" max="2" width="7" style="213" hidden="1" customWidth="1"/>
    <col min="3" max="3" width="4.28515625" style="214" customWidth="1"/>
    <col min="4" max="4" width="34.5703125" style="214" customWidth="1"/>
    <col min="5" max="5" width="11" style="214" customWidth="1"/>
    <col min="6" max="6" width="45.42578125" style="215" customWidth="1"/>
    <col min="7" max="7" width="35.140625" style="215" customWidth="1"/>
    <col min="8" max="8" width="22.85546875" style="215" customWidth="1"/>
    <col min="9" max="9" width="25.42578125" style="215" customWidth="1"/>
    <col min="10" max="10" width="25.7109375" style="215" customWidth="1"/>
    <col min="11" max="11" width="19.5703125" style="214" customWidth="1"/>
    <col min="12" max="12" width="20.28515625" style="214" customWidth="1"/>
    <col min="13" max="13" width="21.7109375" style="214" customWidth="1"/>
    <col min="14" max="14" width="16.5703125" style="214" customWidth="1"/>
    <col min="15" max="15" width="17.7109375" style="214" customWidth="1"/>
    <col min="16" max="16384" width="10.7109375" style="214"/>
  </cols>
  <sheetData>
    <row r="2" spans="1:14" x14ac:dyDescent="0.2">
      <c r="F2" s="882" t="s">
        <v>908</v>
      </c>
      <c r="G2" s="882"/>
      <c r="H2" s="882"/>
    </row>
    <row r="3" spans="1:14" ht="24" x14ac:dyDescent="0.2">
      <c r="A3" s="213" t="s">
        <v>909</v>
      </c>
      <c r="E3" s="216" t="s">
        <v>304</v>
      </c>
      <c r="F3" s="217" t="s">
        <v>910</v>
      </c>
      <c r="G3" s="217" t="s">
        <v>911</v>
      </c>
      <c r="H3" s="217" t="s">
        <v>912</v>
      </c>
      <c r="I3" s="217" t="s">
        <v>913</v>
      </c>
      <c r="J3" s="217" t="s">
        <v>914</v>
      </c>
      <c r="K3" s="217" t="s">
        <v>915</v>
      </c>
      <c r="L3" s="218" t="s">
        <v>916</v>
      </c>
      <c r="M3" s="218" t="s">
        <v>374</v>
      </c>
      <c r="N3" s="219" t="s">
        <v>917</v>
      </c>
    </row>
    <row r="4" spans="1:14" x14ac:dyDescent="0.2">
      <c r="A4" s="213">
        <f>COUNTIF(Indicador1[[#This Row],[Observaciones]],"Cumple")</f>
        <v>1</v>
      </c>
      <c r="D4" s="881" t="s">
        <v>918</v>
      </c>
      <c r="E4" s="553" t="s">
        <v>919</v>
      </c>
      <c r="F4" s="554"/>
      <c r="G4" s="554"/>
      <c r="H4" s="554"/>
      <c r="I4" s="554"/>
      <c r="J4" s="555">
        <f>SUM(Indicador1[[#This Row],[Fatales (Muertes)]:[Choques Simples]])</f>
        <v>0</v>
      </c>
      <c r="K4" s="556"/>
      <c r="L4" s="555" t="str">
        <f>IFERROR(Indicador1[[#This Row],[No. Siniestros Totales (SV)]]*1000000/Indicador1[[#This Row],[Km Trimestre (Km)]],"")</f>
        <v/>
      </c>
      <c r="M4" s="557">
        <v>0</v>
      </c>
      <c r="N4" s="558" t="str">
        <f>IF(Indicador1[[#This Row],[No. Siniestros Totales (SV)]]="","",IF(Indicador1[[#This Row],[Meta]]="","",IF(Indicador1[[#This Row],[No. Siniestros Totales (SV)]]&lt;=Indicador1[[#This Row],[Meta]],"Cumple","No Cumple")))</f>
        <v>Cumple</v>
      </c>
    </row>
    <row r="5" spans="1:14" x14ac:dyDescent="0.2">
      <c r="A5" s="213">
        <f>COUNTIF(Indicador1[[#This Row],[Observaciones]],"Cumple")</f>
        <v>1</v>
      </c>
      <c r="D5" s="881"/>
      <c r="E5" s="553" t="s">
        <v>920</v>
      </c>
      <c r="F5" s="554"/>
      <c r="G5" s="554"/>
      <c r="H5" s="554"/>
      <c r="I5" s="554"/>
      <c r="J5" s="555">
        <f>SUM(Indicador1[[#This Row],[Fatales (Muertes)]:[Choques Simples]])</f>
        <v>0</v>
      </c>
      <c r="K5" s="556"/>
      <c r="L5" s="555" t="str">
        <f>IFERROR(Indicador1[[#This Row],[No. Siniestros Totales (SV)]]*1000000/Indicador1[[#This Row],[Km Trimestre (Km)]],"")</f>
        <v/>
      </c>
      <c r="M5" s="559">
        <v>0</v>
      </c>
      <c r="N5" s="558" t="str">
        <f>IF(Indicador1[[#This Row],[No. Siniestros Totales (SV)]]="","",IF(Indicador1[[#This Row],[Meta]]="","",IF(Indicador1[[#This Row],[No. Siniestros Totales (SV)]]&lt;=Indicador1[[#This Row],[Meta]],"Cumple","No Cumple")))</f>
        <v>Cumple</v>
      </c>
    </row>
    <row r="6" spans="1:14" x14ac:dyDescent="0.2">
      <c r="A6" s="213">
        <f>COUNTIF(Indicador1[[#This Row],[Observaciones]],"Cumple")</f>
        <v>1</v>
      </c>
      <c r="D6" s="881"/>
      <c r="E6" s="553" t="s">
        <v>921</v>
      </c>
      <c r="F6" s="554"/>
      <c r="G6" s="554"/>
      <c r="H6" s="554"/>
      <c r="I6" s="554"/>
      <c r="J6" s="555">
        <f>SUM(Indicador1[[#This Row],[Fatales (Muertes)]:[Choques Simples]])</f>
        <v>0</v>
      </c>
      <c r="K6" s="556"/>
      <c r="L6" s="555" t="str">
        <f>IFERROR(Indicador1[[#This Row],[No. Siniestros Totales (SV)]]*1000000/Indicador1[[#This Row],[Km Trimestre (Km)]],"")</f>
        <v/>
      </c>
      <c r="M6" s="559">
        <v>0</v>
      </c>
      <c r="N6" s="558" t="str">
        <f>IF(Indicador1[[#This Row],[No. Siniestros Totales (SV)]]="","",IF(Indicador1[[#This Row],[Meta]]="","",IF(Indicador1[[#This Row],[No. Siniestros Totales (SV)]]&lt;=Indicador1[[#This Row],[Meta]],"Cumple","No Cumple")))</f>
        <v>Cumple</v>
      </c>
    </row>
    <row r="7" spans="1:14" x14ac:dyDescent="0.2">
      <c r="A7" s="213">
        <f>COUNTIF(Indicador1[[#This Row],[Observaciones]],"Cumple")</f>
        <v>1</v>
      </c>
      <c r="D7" s="881"/>
      <c r="E7" s="560" t="s">
        <v>922</v>
      </c>
      <c r="F7" s="561"/>
      <c r="G7" s="561"/>
      <c r="H7" s="561"/>
      <c r="I7" s="561"/>
      <c r="J7" s="562">
        <f>SUM(Indicador1[[#This Row],[Fatales (Muertes)]:[Choques Simples]])</f>
        <v>0</v>
      </c>
      <c r="K7" s="563"/>
      <c r="L7" s="562" t="str">
        <f>IFERROR(Indicador1[[#This Row],[No. Siniestros Totales (SV)]]*1000000/Indicador1[[#This Row],[Km Trimestre (Km)]],"")</f>
        <v/>
      </c>
      <c r="M7" s="564">
        <v>0</v>
      </c>
      <c r="N7" s="558" t="str">
        <f>IF(Indicador1[[#This Row],[No. Siniestros Totales (SV)]]="","",IF(Indicador1[[#This Row],[Meta]]="","",IF(Indicador1[[#This Row],[No. Siniestros Totales (SV)]]&lt;=Indicador1[[#This Row],[Meta]],"Cumple","No Cumple")))</f>
        <v>Cumple</v>
      </c>
    </row>
    <row r="8" spans="1:14" x14ac:dyDescent="0.2">
      <c r="E8" s="565" t="s">
        <v>373</v>
      </c>
      <c r="F8" s="566">
        <f>SUBTOTAL(109,Indicador1[Fatales (Muertes)])</f>
        <v>0</v>
      </c>
      <c r="G8" s="566">
        <f>SUBTOTAL(109,Indicador1[Graves (Mas de 30 dias de incapacidad)])</f>
        <v>0</v>
      </c>
      <c r="H8" s="566">
        <f>SUBTOTAL(109,Indicador1[Leves (Hasta 30 dias de incapacidad)])</f>
        <v>0</v>
      </c>
      <c r="I8" s="566">
        <f>SUBTOTAL(109,Indicador1[Choques Simples])</f>
        <v>0</v>
      </c>
      <c r="J8" s="567">
        <f>SUBTOTAL(109,Indicador1[No. Siniestros Totales (SV)])</f>
        <v>0</v>
      </c>
      <c r="K8" s="568"/>
      <c r="L8" s="568">
        <f>SUBTOTAL(109,Indicador1[Siniestros en kilometros])</f>
        <v>0</v>
      </c>
      <c r="M8" s="569">
        <f>SUBTOTAL(109,Indicador1[Meta])</f>
        <v>0</v>
      </c>
      <c r="N8" s="570">
        <f>SUBTOTAL(109,Indicador1[Observaciones])</f>
        <v>0</v>
      </c>
    </row>
    <row r="10" spans="1:14" ht="29.25" customHeight="1" x14ac:dyDescent="0.2">
      <c r="A10" s="213" t="s">
        <v>923</v>
      </c>
      <c r="D10" s="881" t="s">
        <v>924</v>
      </c>
      <c r="E10" s="216" t="s">
        <v>304</v>
      </c>
      <c r="F10" s="217" t="s">
        <v>925</v>
      </c>
      <c r="G10" s="217" t="s">
        <v>926</v>
      </c>
      <c r="H10" s="217" t="s">
        <v>927</v>
      </c>
      <c r="I10" s="217" t="s">
        <v>928</v>
      </c>
      <c r="J10" s="218" t="s">
        <v>374</v>
      </c>
      <c r="K10" s="220" t="s">
        <v>929</v>
      </c>
      <c r="L10" s="571" t="s">
        <v>917</v>
      </c>
    </row>
    <row r="11" spans="1:14" x14ac:dyDescent="0.2">
      <c r="A11" s="213">
        <f>COUNTIF(Indicador2[[#This Row],[Observaciones]],"Cumple")</f>
        <v>0</v>
      </c>
      <c r="D11" s="881"/>
      <c r="E11" s="553" t="s">
        <v>919</v>
      </c>
      <c r="F11" s="554"/>
      <c r="G11" s="554"/>
      <c r="H11" s="555">
        <f>SUM(Indicador2[[#This Row],[Costos directos de siniestros (CDSV)]:[Costos indirectos de siniestros (CISV)]])</f>
        <v>0</v>
      </c>
      <c r="I11" s="554"/>
      <c r="J11" s="555">
        <f>Indicador2[[#This Row],[Patrimonio]]*0.03</f>
        <v>0</v>
      </c>
      <c r="K11" s="572" t="str">
        <f>IFERROR(IF(Indicador2[[#This Row],[Total de Costos (SV)]]=0,"",IF(Indicador2[[#This Row],[Meta]]=0,"",(Indicador2[[#This Row],[Total de Costos (SV)]]-Indicador2[[#This Row],[Meta]])/Indicador2[[#This Row],[Meta]]))+100%,"")</f>
        <v/>
      </c>
      <c r="L11" s="558" t="str">
        <f>IF(Indicador2[[#This Row],[Total de Costos (SV)]]=0,"",IF(Indicador2[[#This Row],[Meta]]=0,"",IF(Indicador2[[#This Row],[Total de Costos (SV)]]&lt;Indicador2[[#This Row],[Meta]],"Cumple","No Cumple")))</f>
        <v/>
      </c>
    </row>
    <row r="12" spans="1:14" x14ac:dyDescent="0.2">
      <c r="A12" s="213">
        <f>COUNTIF(Indicador2[[#This Row],[Observaciones]],"Cumple")</f>
        <v>0</v>
      </c>
      <c r="D12" s="881"/>
      <c r="E12" s="553" t="s">
        <v>920</v>
      </c>
      <c r="F12" s="554"/>
      <c r="G12" s="554"/>
      <c r="H12" s="555">
        <f>SUM(Indicador2[[#This Row],[Costos directos de siniestros (CDSV)]:[Costos indirectos de siniestros (CISV)]])</f>
        <v>0</v>
      </c>
      <c r="I12" s="573"/>
      <c r="J12" s="555">
        <f>Indicador2[[#This Row],[Patrimonio]]*0.03</f>
        <v>0</v>
      </c>
      <c r="K12" s="572" t="str">
        <f>IFERROR(IF(Indicador2[[#This Row],[Total de Costos (SV)]]=0,"",IF(Indicador2[[#This Row],[Meta]]=0,"",(Indicador2[[#This Row],[Total de Costos (SV)]]-Indicador2[[#This Row],[Meta]])/Indicador2[[#This Row],[Meta]]))+100%,"")</f>
        <v/>
      </c>
      <c r="L12" s="558" t="str">
        <f>IF(Indicador2[[#This Row],[Total de Costos (SV)]]=0,"",IF(Indicador2[[#This Row],[Meta]]=0,"",IF(Indicador2[[#This Row],[Total de Costos (SV)]]&lt;Indicador2[[#This Row],[Meta]],"Cumple","No Cumple")))</f>
        <v/>
      </c>
    </row>
    <row r="13" spans="1:14" x14ac:dyDescent="0.2">
      <c r="A13" s="213">
        <f>COUNTIF(Indicador2[[#This Row],[Observaciones]],"Cumple")</f>
        <v>0</v>
      </c>
      <c r="D13" s="881"/>
      <c r="E13" s="553" t="s">
        <v>921</v>
      </c>
      <c r="F13" s="554"/>
      <c r="G13" s="554"/>
      <c r="H13" s="555">
        <f>SUM(Indicador2[[#This Row],[Costos directos de siniestros (CDSV)]:[Costos indirectos de siniestros (CISV)]])</f>
        <v>0</v>
      </c>
      <c r="I13" s="573"/>
      <c r="J13" s="555">
        <f>Indicador2[[#This Row],[Patrimonio]]*0.03</f>
        <v>0</v>
      </c>
      <c r="K13" s="572" t="str">
        <f>IFERROR(IF(Indicador2[[#This Row],[Total de Costos (SV)]]=0,"",IF(Indicador2[[#This Row],[Meta]]=0,"",(Indicador2[[#This Row],[Total de Costos (SV)]]-Indicador2[[#This Row],[Meta]])/Indicador2[[#This Row],[Meta]]))+100%,"")</f>
        <v/>
      </c>
      <c r="L13" s="558" t="str">
        <f>IF(Indicador2[[#This Row],[Total de Costos (SV)]]=0,"",IF(Indicador2[[#This Row],[Meta]]=0,"",IF(Indicador2[[#This Row],[Total de Costos (SV)]]&lt;Indicador2[[#This Row],[Meta]],"Cumple","No Cumple")))</f>
        <v/>
      </c>
    </row>
    <row r="14" spans="1:14" x14ac:dyDescent="0.2">
      <c r="A14" s="213">
        <f>COUNTIF(Indicador2[[#This Row],[Observaciones]],"Cumple")</f>
        <v>0</v>
      </c>
      <c r="D14" s="881"/>
      <c r="E14" s="560" t="s">
        <v>922</v>
      </c>
      <c r="F14" s="561"/>
      <c r="G14" s="561"/>
      <c r="H14" s="562">
        <f>SUM(Indicador2[[#This Row],[Costos directos de siniestros (CDSV)]:[Costos indirectos de siniestros (CISV)]])</f>
        <v>0</v>
      </c>
      <c r="I14" s="573"/>
      <c r="J14" s="555">
        <f>Indicador2[[#This Row],[Patrimonio]]*0.03</f>
        <v>0</v>
      </c>
      <c r="K14" s="572" t="str">
        <f>IFERROR(IF(Indicador2[[#This Row],[Total de Costos (SV)]]=0,"",IF(Indicador2[[#This Row],[Meta]]=0,"",(Indicador2[[#This Row],[Total de Costos (SV)]]-Indicador2[[#This Row],[Meta]])/Indicador2[[#This Row],[Meta]]))+100%,"")</f>
        <v/>
      </c>
      <c r="L14" s="558" t="str">
        <f>IF(Indicador2[[#This Row],[Total de Costos (SV)]]=0,"",IF(Indicador2[[#This Row],[Meta]]=0,"",IF(Indicador2[[#This Row],[Total de Costos (SV)]]&lt;Indicador2[[#This Row],[Meta]],"Cumple","No Cumple")))</f>
        <v/>
      </c>
    </row>
    <row r="15" spans="1:14" x14ac:dyDescent="0.2">
      <c r="E15" s="560" t="s">
        <v>373</v>
      </c>
      <c r="F15" s="574"/>
      <c r="G15" s="574"/>
      <c r="H15" s="575">
        <f>SUBTOTAL(109,Indicador2[Total de Costos (SV)])</f>
        <v>0</v>
      </c>
      <c r="I15" s="576">
        <f>SUBTOTAL(109,Indicador2[Patrimonio])</f>
        <v>0</v>
      </c>
      <c r="J15" s="575">
        <f>SUBTOTAL(109,Indicador2[Meta])</f>
        <v>0</v>
      </c>
      <c r="K15" s="577">
        <f>SUBTOTAL(109,Indicador2[% de Cumplimiento])</f>
        <v>0</v>
      </c>
      <c r="L15" s="578"/>
    </row>
    <row r="17" spans="1:15" ht="36" x14ac:dyDescent="0.2">
      <c r="A17" s="213" t="s">
        <v>930</v>
      </c>
      <c r="D17" s="883" t="s">
        <v>931</v>
      </c>
      <c r="E17" s="216" t="s">
        <v>63</v>
      </c>
      <c r="F17" s="217" t="s">
        <v>932</v>
      </c>
      <c r="G17" s="217" t="s">
        <v>933</v>
      </c>
      <c r="H17" s="217" t="s">
        <v>934</v>
      </c>
      <c r="I17" s="217" t="s">
        <v>935</v>
      </c>
      <c r="J17" s="217" t="s">
        <v>936</v>
      </c>
      <c r="K17" s="217" t="s">
        <v>937</v>
      </c>
      <c r="L17" s="220" t="s">
        <v>938</v>
      </c>
      <c r="M17" s="220" t="s">
        <v>939</v>
      </c>
      <c r="N17" s="220" t="s">
        <v>940</v>
      </c>
      <c r="O17" s="217" t="s">
        <v>917</v>
      </c>
    </row>
    <row r="18" spans="1:15" x14ac:dyDescent="0.2">
      <c r="A18" s="213">
        <f>COUNTIF(Indicador3[[#This Row],[Observaciones]],"Cumple")</f>
        <v>0</v>
      </c>
      <c r="D18" s="883"/>
      <c r="E18" s="579" t="s">
        <v>63</v>
      </c>
      <c r="F18" s="580"/>
      <c r="G18" s="580"/>
      <c r="H18" s="581">
        <f>IF(Indicador3[[#This Row],[Cantidad de riesgos identificados final de año (RI(fa)]]=Indicador3[[#This Row],[Cantidad de riesgos identificados inicio de año (RI(ia)]],Indicador3[[#This Row],[Cantidad de riesgos identificados inicio de año (RI(ia)]],IF(Indicador3[[#This Row],[Cantidad de riesgos identificados final de año (RI(fa)]]&lt;Indicador3[[#This Row],[Cantidad de riesgos identificados inicio de año (RI(ia)]],Indicador3[[#This Row],[Cantidad de riesgos identificados final de año (RI(fa)]],IF(Indicador3[[#This Row],[Cantidad de riesgos identificados final de año (RI(fa)]]&gt;Indicador3[[#This Row],[Cantidad de riesgos identificados inicio de año (RI(ia)]],Indicador3[[#This Row],[Cantidad de riesgos identificados final de año (RI(fa)]])))</f>
        <v>0</v>
      </c>
      <c r="I18" s="580"/>
      <c r="J18" s="580"/>
      <c r="K18" s="581">
        <f>(Indicador3[[#This Row],[Cantidad de riesgos con valoración alta final de año (RVA(fa)]]-Indicador3[[#This Row],[Cantidad de riesgos con valoración alta inicio de año (RVA(ia)]])*-1</f>
        <v>0</v>
      </c>
      <c r="L18" s="221" t="str">
        <f>IFERROR((Indicador3[[#This Row],[Cantidad de riesgos identificados final de año (RI(fa)]]-Indicador3[[#This Row],[Cantidad de riesgos identificados inicio de año (RI(ia)]])/Indicador3[[#This Row],[Cantidad de riesgos identificados inicio de año (RI(ia)]],"")</f>
        <v/>
      </c>
      <c r="M18" s="222"/>
      <c r="N18" s="221" t="str">
        <f>IFERROR((Indicador3[[#This Row],[Cantidad de riesgos con valoración alta final de año (RVA(fa)]]-Indicador3[[#This Row],[Cantidad de riesgos con valoración alta inicio de año (RVA(ia)]])/Indicador3[[#This Row],[Cantidad de riesgos con valoración alta inicio de año (RVA(ia)]]*-1,"")</f>
        <v/>
      </c>
      <c r="O18" s="582" t="str">
        <f>IF(Indicador3[[#This Row],[% Gestión riesgos valoración alta]]="","",IF(Indicador3[[#This Row],[Meta estimada de riesgos con valoración alta]]="","",IF(Indicador3[[#This Row],[% Gestión riesgos valoración alta]]&gt;=Indicador3[[#This Row],[Meta estimada de riesgos con valoración alta]],"Cumple","No Cumple")))</f>
        <v/>
      </c>
    </row>
    <row r="19" spans="1:15" ht="15.75" x14ac:dyDescent="0.2">
      <c r="D19" s="223"/>
      <c r="E19" s="583" t="s">
        <v>373</v>
      </c>
      <c r="F19" s="584"/>
      <c r="G19" s="584"/>
      <c r="H19" s="585"/>
      <c r="I19" s="584"/>
      <c r="J19" s="584"/>
      <c r="K19" s="585"/>
      <c r="L19" s="586" t="str">
        <f>IFERROR(100%-L18,"")</f>
        <v/>
      </c>
      <c r="M19" s="584"/>
      <c r="N19" s="224" t="str">
        <f>IFERROR(100%-N18,"")</f>
        <v/>
      </c>
      <c r="O19" s="587" t="str">
        <f>IF(Indicador3[[#This Row],[% Gestión riesgos valoración alta]]="","",IF(Indicador3[[#This Row],[Meta estimada de riesgos con valoración alta]]="","",IF(Indicador3[[#This Row],[% Gestión riesgos valoración alta]]&gt;=Indicador3[[#This Row],[Meta estimada de riesgos con valoración alta]],"Cumple","No Cumple")))</f>
        <v/>
      </c>
    </row>
    <row r="21" spans="1:15" ht="20.25" customHeight="1" x14ac:dyDescent="0.2">
      <c r="A21" s="213" t="s">
        <v>941</v>
      </c>
      <c r="D21" s="881" t="s">
        <v>942</v>
      </c>
      <c r="E21" s="216" t="s">
        <v>304</v>
      </c>
      <c r="F21" s="217" t="s">
        <v>943</v>
      </c>
      <c r="G21" s="217" t="s">
        <v>944</v>
      </c>
      <c r="H21" s="217" t="s">
        <v>444</v>
      </c>
      <c r="I21" s="217" t="s">
        <v>917</v>
      </c>
      <c r="J21" s="217" t="s">
        <v>945</v>
      </c>
    </row>
    <row r="22" spans="1:15" x14ac:dyDescent="0.2">
      <c r="A22" s="213">
        <f>COUNTIF(Indicador4[[#This Row],[Observaciones]],"Cumple")</f>
        <v>0</v>
      </c>
      <c r="D22" s="881"/>
      <c r="E22" s="553" t="s">
        <v>919</v>
      </c>
      <c r="F22" s="588">
        <f>A4+A11+A29+B36+B51+B66+B81+A96+A103+A110+A121+A128+A135</f>
        <v>1</v>
      </c>
      <c r="G22" s="589">
        <v>14</v>
      </c>
      <c r="H22" s="590">
        <f>IFERROR(Indicador4[[#This Row],[No. Metas alcanzadas (MA)]]/Indicador4[[#This Row],[No. Metas definidas ™]],"")</f>
        <v>7.1428571428571425E-2</v>
      </c>
      <c r="I22" s="591" t="str">
        <f>IF(Indicador4[[#This Row],[Cumplimiento]]=0,"",IF(Indicador4[[#This Row],[Cumplimiento]]&gt;79%,"Cumple","No Cumple"))</f>
        <v>No Cumple</v>
      </c>
      <c r="J22" s="592" t="s">
        <v>946</v>
      </c>
    </row>
    <row r="23" spans="1:15" x14ac:dyDescent="0.2">
      <c r="A23" s="213">
        <f>COUNTIF(Indicador4[[#This Row],[Observaciones]],"Cumple")</f>
        <v>0</v>
      </c>
      <c r="D23" s="881"/>
      <c r="E23" s="553" t="s">
        <v>920</v>
      </c>
      <c r="F23" s="588">
        <f>A5+A12+A30+B39+B54+B69+B84+A97+A104+A111+A121+A128+A135</f>
        <v>1</v>
      </c>
      <c r="G23" s="589">
        <v>14</v>
      </c>
      <c r="H23" s="590">
        <f>IFERROR(Indicador4[[#This Row],[No. Metas alcanzadas (MA)]]/Indicador4[[#This Row],[No. Metas definidas ™]],"")</f>
        <v>7.1428571428571425E-2</v>
      </c>
      <c r="I23" s="591" t="str">
        <f>IF(Indicador4[[#This Row],[Cumplimiento]]=0,"",IF(Indicador4[[#This Row],[Cumplimiento]]&gt;79%,"Cumple","No Cumple"))</f>
        <v>No Cumple</v>
      </c>
      <c r="J23" s="593" t="str">
        <f>IF(Indicador4[[#This Row],[Cumplimiento]]&gt;H22,"Mejora Continua","Sin Mejora Continua")</f>
        <v>Sin Mejora Continua</v>
      </c>
    </row>
    <row r="24" spans="1:15" x14ac:dyDescent="0.2">
      <c r="A24" s="213">
        <f>COUNTIF(Indicador4[[#This Row],[Observaciones]],"Cumple")</f>
        <v>0</v>
      </c>
      <c r="D24" s="881"/>
      <c r="E24" s="553" t="s">
        <v>921</v>
      </c>
      <c r="F24" s="588">
        <f>A6+A13+A31+B42+B57+B72+B87+A98+A105+A112+A123+A130+A137</f>
        <v>1</v>
      </c>
      <c r="G24" s="589">
        <v>14</v>
      </c>
      <c r="H24" s="590">
        <f>IFERROR(Indicador4[[#This Row],[No. Metas alcanzadas (MA)]]/Indicador4[[#This Row],[No. Metas definidas ™]],"")</f>
        <v>7.1428571428571425E-2</v>
      </c>
      <c r="I24" s="591" t="str">
        <f>IF(Indicador4[[#This Row],[Cumplimiento]]=0,"",IF(Indicador4[[#This Row],[Cumplimiento]]&gt;79%,"Cumple","No Cumple"))</f>
        <v>No Cumple</v>
      </c>
      <c r="J24" s="593" t="str">
        <f>IF(Indicador4[[#This Row],[Cumplimiento]]&gt;H23,"Mejora Continua","Sin Mejora Continua")</f>
        <v>Sin Mejora Continua</v>
      </c>
    </row>
    <row r="25" spans="1:15" x14ac:dyDescent="0.2">
      <c r="A25" s="213">
        <f>COUNTIF(Indicador4[[#This Row],[Observaciones]],"Cumple")</f>
        <v>0</v>
      </c>
      <c r="D25" s="881"/>
      <c r="E25" s="560" t="s">
        <v>922</v>
      </c>
      <c r="F25" s="588">
        <f>A7+A14+A18+A32+B45+B60+B75+B90+A99+A106+A113+A117+A124+A131+A138</f>
        <v>1</v>
      </c>
      <c r="G25" s="594">
        <v>16</v>
      </c>
      <c r="H25" s="590">
        <f>IFERROR(Indicador4[[#This Row],[No. Metas alcanzadas (MA)]]/Indicador4[[#This Row],[No. Metas definidas ™]],"")</f>
        <v>6.25E-2</v>
      </c>
      <c r="I25" s="591" t="str">
        <f>IF(Indicador4[[#This Row],[Cumplimiento]]=0,"",IF(Indicador4[[#This Row],[Cumplimiento]]&gt;79%,"Cumple","No Cumple"))</f>
        <v>No Cumple</v>
      </c>
      <c r="J25" s="593" t="str">
        <f>IF(Indicador4[[#This Row],[Cumplimiento]]&gt;H24,"Mejora Continua","Sin Mejora Continua")</f>
        <v>Sin Mejora Continua</v>
      </c>
    </row>
    <row r="26" spans="1:15" ht="12.75" x14ac:dyDescent="0.2">
      <c r="D26" s="881"/>
      <c r="E26" s="560" t="s">
        <v>373</v>
      </c>
      <c r="F26" s="574"/>
      <c r="G26" s="576">
        <f>SUBTOTAL(109,Indicador4[No. Metas definidas ™])</f>
        <v>58</v>
      </c>
      <c r="H26" s="577"/>
      <c r="I26" s="595"/>
      <c r="J26" s="596"/>
    </row>
    <row r="28" spans="1:15" ht="30" customHeight="1" x14ac:dyDescent="0.2">
      <c r="A28" s="213" t="s">
        <v>947</v>
      </c>
      <c r="D28" s="881" t="s">
        <v>948</v>
      </c>
      <c r="E28" s="216" t="s">
        <v>304</v>
      </c>
      <c r="F28" s="217" t="s">
        <v>949</v>
      </c>
      <c r="G28" s="217" t="s">
        <v>950</v>
      </c>
      <c r="H28" s="217" t="s">
        <v>444</v>
      </c>
      <c r="I28" s="225" t="s">
        <v>917</v>
      </c>
      <c r="J28" s="214"/>
    </row>
    <row r="29" spans="1:15" x14ac:dyDescent="0.2">
      <c r="A29" s="213">
        <f>COUNTIF(Indicador5[[#This Row],[Observaciones]],"Cumple")</f>
        <v>0</v>
      </c>
      <c r="D29" s="881"/>
      <c r="E29" s="553" t="s">
        <v>919</v>
      </c>
      <c r="F29" s="554"/>
      <c r="G29" s="554"/>
      <c r="H29" s="590" t="str">
        <f>IF(Indicador5[[#This Row],[No. Actividades ejecutadas (AEPlan)]]="","",IF(Indicador5[[#This Row],[No. Actividades programadas (APPlan)]]="","",Indicador5[[#This Row],[No. Actividades ejecutadas (AEPlan)]]/Indicador5[[#This Row],[No. Actividades programadas (APPlan)]]))</f>
        <v/>
      </c>
      <c r="I29" s="591" t="str">
        <f>IF(Indicador5[[#This Row],[Cumplimiento]]="","",IF(Indicador5[[#This Row],[Cumplimiento]]&gt;79%,"Cumple","No Cumple"))</f>
        <v/>
      </c>
      <c r="J29" s="214"/>
    </row>
    <row r="30" spans="1:15" x14ac:dyDescent="0.2">
      <c r="A30" s="213">
        <f>COUNTIF(Indicador5[[#This Row],[Observaciones]],"Cumple")</f>
        <v>0</v>
      </c>
      <c r="D30" s="881"/>
      <c r="E30" s="553" t="s">
        <v>920</v>
      </c>
      <c r="F30" s="554"/>
      <c r="G30" s="554"/>
      <c r="H30" s="590" t="str">
        <f>IF(Indicador5[[#This Row],[No. Actividades ejecutadas (AEPlan)]]="","",IF(Indicador5[[#This Row],[No. Actividades programadas (APPlan)]]="","",Indicador5[[#This Row],[No. Actividades ejecutadas (AEPlan)]]/Indicador5[[#This Row],[No. Actividades programadas (APPlan)]]))</f>
        <v/>
      </c>
      <c r="I30" s="591" t="str">
        <f>IF(Indicador5[[#This Row],[Cumplimiento]]="","",IF(Indicador5[[#This Row],[Cumplimiento]]&gt;79%,"Cumple","No Cumple"))</f>
        <v/>
      </c>
      <c r="J30" s="214"/>
    </row>
    <row r="31" spans="1:15" x14ac:dyDescent="0.2">
      <c r="A31" s="213">
        <f>COUNTIF(Indicador5[[#This Row],[Observaciones]],"Cumple")</f>
        <v>0</v>
      </c>
      <c r="D31" s="881"/>
      <c r="E31" s="553" t="s">
        <v>921</v>
      </c>
      <c r="F31" s="554"/>
      <c r="G31" s="554"/>
      <c r="H31" s="590" t="str">
        <f>IF(Indicador5[[#This Row],[No. Actividades ejecutadas (AEPlan)]]="","",IF(Indicador5[[#This Row],[No. Actividades programadas (APPlan)]]="","",Indicador5[[#This Row],[No. Actividades ejecutadas (AEPlan)]]/Indicador5[[#This Row],[No. Actividades programadas (APPlan)]]))</f>
        <v/>
      </c>
      <c r="I31" s="591" t="str">
        <f>IF(Indicador5[[#This Row],[Cumplimiento]]="","",IF(Indicador5[[#This Row],[Cumplimiento]]&gt;79%,"Cumple","No Cumple"))</f>
        <v/>
      </c>
      <c r="J31" s="214"/>
    </row>
    <row r="32" spans="1:15" x14ac:dyDescent="0.2">
      <c r="A32" s="213">
        <f>COUNTIF(Indicador5[[#This Row],[Observaciones]],"Cumple")</f>
        <v>0</v>
      </c>
      <c r="D32" s="881"/>
      <c r="E32" s="560" t="s">
        <v>922</v>
      </c>
      <c r="F32" s="561"/>
      <c r="G32" s="561"/>
      <c r="H32" s="597" t="str">
        <f>IF(Indicador5[[#This Row],[No. Actividades ejecutadas (AEPlan)]]="","",IF(Indicador5[[#This Row],[No. Actividades programadas (APPlan)]]="","",Indicador5[[#This Row],[No. Actividades ejecutadas (AEPlan)]]/Indicador5[[#This Row],[No. Actividades programadas (APPlan)]]))</f>
        <v/>
      </c>
      <c r="I32" s="591" t="str">
        <f>IF(Indicador5[[#This Row],[Cumplimiento]]="","",IF(Indicador5[[#This Row],[Cumplimiento]]&gt;79%,"Cumple","No Cumple"))</f>
        <v/>
      </c>
      <c r="J32" s="214"/>
    </row>
    <row r="33" spans="1:10" x14ac:dyDescent="0.2">
      <c r="D33" s="881"/>
      <c r="E33" s="560" t="s">
        <v>373</v>
      </c>
      <c r="F33" s="576">
        <f>SUBTOTAL(109,Indicador5[No. Actividades ejecutadas (AEPlan)])</f>
        <v>0</v>
      </c>
      <c r="G33" s="576">
        <f>SUBTOTAL(109,Indicador5[No. Actividades programadas (APPlan)])</f>
        <v>0</v>
      </c>
      <c r="H33" s="574"/>
      <c r="I33" s="598"/>
      <c r="J33" s="214"/>
    </row>
    <row r="34" spans="1:10" x14ac:dyDescent="0.2">
      <c r="H34" s="226"/>
      <c r="I34" s="227"/>
    </row>
    <row r="35" spans="1:10" ht="24" x14ac:dyDescent="0.2">
      <c r="A35" s="213" t="s">
        <v>951</v>
      </c>
      <c r="D35" s="881" t="s">
        <v>952</v>
      </c>
      <c r="E35" s="216" t="s">
        <v>166</v>
      </c>
      <c r="F35" s="217" t="s">
        <v>953</v>
      </c>
      <c r="G35" s="217" t="s">
        <v>954</v>
      </c>
      <c r="H35" s="217" t="s">
        <v>444</v>
      </c>
      <c r="I35" s="225" t="s">
        <v>917</v>
      </c>
      <c r="J35" s="214"/>
    </row>
    <row r="36" spans="1:10" x14ac:dyDescent="0.2">
      <c r="A36" s="213">
        <f>COUNTIF(Indicador6[[#This Row],[Observaciones]],"Cumple")</f>
        <v>0</v>
      </c>
      <c r="B36" s="228">
        <f>ROUND(AVERAGE(A36:A38),0)</f>
        <v>0</v>
      </c>
      <c r="C36" s="229"/>
      <c r="D36" s="881"/>
      <c r="E36" s="553" t="s">
        <v>955</v>
      </c>
      <c r="F36" s="554"/>
      <c r="G36" s="554"/>
      <c r="H36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36" s="591" t="str">
        <f>IF(Indicador6[[#This Row],[Cumplimiento]]="","",IF(Indicador6[[#This Row],[Cumplimiento]]&gt;10%,"No Cumple","Cumple"))</f>
        <v/>
      </c>
      <c r="J36" s="214"/>
    </row>
    <row r="37" spans="1:10" x14ac:dyDescent="0.2">
      <c r="A37" s="213">
        <f>COUNTIF(Indicador6[[#This Row],[Observaciones]],"Cumple")</f>
        <v>0</v>
      </c>
      <c r="B37" s="228"/>
      <c r="C37" s="229"/>
      <c r="D37" s="881"/>
      <c r="E37" s="553" t="s">
        <v>956</v>
      </c>
      <c r="F37" s="554"/>
      <c r="G37" s="554"/>
      <c r="H37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37" s="591" t="str">
        <f>IF(Indicador6[[#This Row],[Cumplimiento]]="","",IF(Indicador6[[#This Row],[Cumplimiento]]&gt;10%,"No Cumple","Cumple"))</f>
        <v/>
      </c>
      <c r="J37" s="214"/>
    </row>
    <row r="38" spans="1:10" x14ac:dyDescent="0.2">
      <c r="A38" s="213">
        <f>COUNTIF(Indicador6[[#This Row],[Observaciones]],"Cumple")</f>
        <v>0</v>
      </c>
      <c r="B38" s="228"/>
      <c r="C38" s="229"/>
      <c r="D38" s="881"/>
      <c r="E38" s="553" t="s">
        <v>957</v>
      </c>
      <c r="F38" s="554"/>
      <c r="G38" s="554"/>
      <c r="H38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38" s="591" t="str">
        <f>IF(Indicador6[[#This Row],[Cumplimiento]]="","",IF(Indicador6[[#This Row],[Cumplimiento]]&gt;10%,"No Cumple","Cumple"))</f>
        <v/>
      </c>
      <c r="J38" s="214"/>
    </row>
    <row r="39" spans="1:10" x14ac:dyDescent="0.2">
      <c r="A39" s="213">
        <f>COUNTIF(Indicador6[[#This Row],[Observaciones]],"Cumple")</f>
        <v>0</v>
      </c>
      <c r="B39" s="228">
        <f>ROUND(AVERAGE(A39:A41),0)</f>
        <v>0</v>
      </c>
      <c r="C39" s="229"/>
      <c r="D39" s="881"/>
      <c r="E39" s="553" t="s">
        <v>958</v>
      </c>
      <c r="F39" s="561"/>
      <c r="G39" s="554"/>
      <c r="H39" s="597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39" s="591" t="str">
        <f>IF(Indicador6[[#This Row],[Cumplimiento]]="","",IF(Indicador6[[#This Row],[Cumplimiento]]&gt;10%,"No Cumple","Cumple"))</f>
        <v/>
      </c>
      <c r="J39" s="214"/>
    </row>
    <row r="40" spans="1:10" x14ac:dyDescent="0.2">
      <c r="A40" s="213">
        <f>COUNTIF(Indicador6[[#This Row],[Observaciones]],"Cumple")</f>
        <v>0</v>
      </c>
      <c r="B40" s="228"/>
      <c r="C40" s="229"/>
      <c r="D40" s="881"/>
      <c r="E40" s="553" t="s">
        <v>959</v>
      </c>
      <c r="F40" s="554"/>
      <c r="G40" s="554"/>
      <c r="H40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0" s="591" t="str">
        <f>IF(Indicador6[[#This Row],[Cumplimiento]]="","",IF(Indicador6[[#This Row],[Cumplimiento]]&gt;10%,"No Cumple","Cumple"))</f>
        <v/>
      </c>
      <c r="J40" s="214"/>
    </row>
    <row r="41" spans="1:10" x14ac:dyDescent="0.2">
      <c r="A41" s="213">
        <f>COUNTIF(Indicador6[[#This Row],[Observaciones]],"Cumple")</f>
        <v>0</v>
      </c>
      <c r="B41" s="228"/>
      <c r="C41" s="229"/>
      <c r="D41" s="881"/>
      <c r="E41" s="553" t="s">
        <v>960</v>
      </c>
      <c r="F41" s="554"/>
      <c r="G41" s="554"/>
      <c r="H41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1" s="591" t="str">
        <f>IF(Indicador6[[#This Row],[Cumplimiento]]="","",IF(Indicador6[[#This Row],[Cumplimiento]]&gt;10%,"No Cumple","Cumple"))</f>
        <v/>
      </c>
      <c r="J41" s="214"/>
    </row>
    <row r="42" spans="1:10" x14ac:dyDescent="0.2">
      <c r="A42" s="213">
        <f>COUNTIF(Indicador6[[#This Row],[Observaciones]],"Cumple")</f>
        <v>0</v>
      </c>
      <c r="B42" s="228">
        <f>ROUND(AVERAGE(A42:A44),0)</f>
        <v>0</v>
      </c>
      <c r="C42" s="229"/>
      <c r="D42" s="881"/>
      <c r="E42" s="553" t="s">
        <v>961</v>
      </c>
      <c r="F42" s="554"/>
      <c r="G42" s="554"/>
      <c r="H42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2" s="591" t="str">
        <f>IF(Indicador6[[#This Row],[Cumplimiento]]="","",IF(Indicador6[[#This Row],[Cumplimiento]]&gt;10%,"No Cumple","Cumple"))</f>
        <v/>
      </c>
      <c r="J42" s="214"/>
    </row>
    <row r="43" spans="1:10" x14ac:dyDescent="0.2">
      <c r="A43" s="213">
        <f>COUNTIF(Indicador6[[#This Row],[Observaciones]],"Cumple")</f>
        <v>0</v>
      </c>
      <c r="B43" s="228"/>
      <c r="C43" s="229"/>
      <c r="D43" s="881"/>
      <c r="E43" s="553" t="s">
        <v>962</v>
      </c>
      <c r="F43" s="554"/>
      <c r="G43" s="554"/>
      <c r="H43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3" s="591" t="str">
        <f>IF(Indicador6[[#This Row],[Cumplimiento]]="","",IF(Indicador6[[#This Row],[Cumplimiento]]&gt;10%,"No Cumple","Cumple"))</f>
        <v/>
      </c>
      <c r="J43" s="214"/>
    </row>
    <row r="44" spans="1:10" x14ac:dyDescent="0.2">
      <c r="A44" s="213">
        <f>COUNTIF(Indicador6[[#This Row],[Observaciones]],"Cumple")</f>
        <v>0</v>
      </c>
      <c r="B44" s="228"/>
      <c r="C44" s="229"/>
      <c r="D44" s="881"/>
      <c r="E44" s="553" t="s">
        <v>963</v>
      </c>
      <c r="F44" s="554"/>
      <c r="G44" s="554"/>
      <c r="H44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4" s="591" t="str">
        <f>IF(Indicador6[[#This Row],[Cumplimiento]]="","",IF(Indicador6[[#This Row],[Cumplimiento]]&gt;10%,"No Cumple","Cumple"))</f>
        <v/>
      </c>
      <c r="J44" s="214"/>
    </row>
    <row r="45" spans="1:10" x14ac:dyDescent="0.2">
      <c r="A45" s="213">
        <f>COUNTIF(Indicador6[[#This Row],[Observaciones]],"Cumple")</f>
        <v>0</v>
      </c>
      <c r="B45" s="228">
        <f>ROUND(AVERAGE(A45:A47),0)</f>
        <v>0</v>
      </c>
      <c r="C45" s="229"/>
      <c r="D45" s="881"/>
      <c r="E45" s="553" t="s">
        <v>964</v>
      </c>
      <c r="F45" s="554"/>
      <c r="G45" s="554"/>
      <c r="H45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5" s="591" t="str">
        <f>IF(Indicador6[[#This Row],[Cumplimiento]]="","",IF(Indicador6[[#This Row],[Cumplimiento]]&gt;10%,"No Cumple","Cumple"))</f>
        <v/>
      </c>
      <c r="J45" s="214"/>
    </row>
    <row r="46" spans="1:10" x14ac:dyDescent="0.2">
      <c r="A46" s="213">
        <f>COUNTIF(Indicador6[[#This Row],[Observaciones]],"Cumple")</f>
        <v>0</v>
      </c>
      <c r="B46" s="228"/>
      <c r="C46" s="229"/>
      <c r="D46" s="881"/>
      <c r="E46" s="553" t="s">
        <v>965</v>
      </c>
      <c r="F46" s="554"/>
      <c r="G46" s="554"/>
      <c r="H46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6" s="591" t="str">
        <f>IF(Indicador6[[#This Row],[Cumplimiento]]="","",IF(Indicador6[[#This Row],[Cumplimiento]]&gt;10%,"No Cumple","Cumple"))</f>
        <v/>
      </c>
      <c r="J46" s="214"/>
    </row>
    <row r="47" spans="1:10" x14ac:dyDescent="0.2">
      <c r="A47" s="213">
        <f>COUNTIF(Indicador6[[#This Row],[Observaciones]],"Cumple")</f>
        <v>0</v>
      </c>
      <c r="B47" s="228"/>
      <c r="C47" s="229"/>
      <c r="D47" s="881"/>
      <c r="E47" s="553" t="s">
        <v>966</v>
      </c>
      <c r="F47" s="554"/>
      <c r="G47" s="554"/>
      <c r="H47" s="590" t="str">
        <f>IF(Indicador6[[#This Row],[No. De excesos en la jornada ('#EJD)]]="","",IF(Indicador6[[#This Row],[Total dias trabajados x todos los conductores ('#SDT)]]="","",Indicador6[[#This Row],[No. De excesos en la jornada ('#EJD)]]/Indicador6[[#This Row],[Total dias trabajados x todos los conductores ('#SDT)]]))</f>
        <v/>
      </c>
      <c r="I47" s="591" t="str">
        <f>IF(Indicador6[[#This Row],[Cumplimiento]]="","",IF(Indicador6[[#This Row],[Cumplimiento]]&gt;10%,"No Cumple","Cumple"))</f>
        <v/>
      </c>
      <c r="J47" s="214"/>
    </row>
    <row r="48" spans="1:10" ht="12" customHeight="1" x14ac:dyDescent="0.2">
      <c r="D48" s="881"/>
      <c r="E48" s="565" t="s">
        <v>373</v>
      </c>
      <c r="F48" s="566">
        <f>SUBTOTAL(109,Indicador6[No. De excesos en la jornada ('#EJD)])</f>
        <v>0</v>
      </c>
      <c r="G48" s="566">
        <f>SUBTOTAL(109,Indicador6[Total dias trabajados x todos los conductores ('#SDT)])</f>
        <v>0</v>
      </c>
      <c r="H48" s="599">
        <f>SUBTOTAL(109,Indicador6[Cumplimiento])</f>
        <v>0</v>
      </c>
      <c r="I48" s="600">
        <f>SUBTOTAL(109,Indicador6[Observaciones])</f>
        <v>0</v>
      </c>
      <c r="J48" s="214"/>
    </row>
    <row r="50" spans="1:10" ht="24" x14ac:dyDescent="0.2">
      <c r="A50" s="213" t="s">
        <v>967</v>
      </c>
      <c r="D50" s="881" t="s">
        <v>968</v>
      </c>
      <c r="E50" s="216" t="s">
        <v>166</v>
      </c>
      <c r="F50" s="217" t="s">
        <v>969</v>
      </c>
      <c r="G50" s="217" t="s">
        <v>970</v>
      </c>
      <c r="H50" s="217" t="s">
        <v>444</v>
      </c>
      <c r="I50" s="225" t="s">
        <v>917</v>
      </c>
      <c r="J50" s="214"/>
    </row>
    <row r="51" spans="1:10" x14ac:dyDescent="0.2">
      <c r="A51" s="213">
        <f>COUNTIF(Indicador7[[#This Row],[Observaciones]],"Cumple")</f>
        <v>0</v>
      </c>
      <c r="B51" s="228">
        <f>ROUND(AVERAGE(A51:A53),0)</f>
        <v>0</v>
      </c>
      <c r="C51" s="230"/>
      <c r="D51" s="881"/>
      <c r="E51" s="553" t="s">
        <v>955</v>
      </c>
      <c r="F51" s="554"/>
      <c r="G51" s="554"/>
      <c r="H51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1" s="591" t="str">
        <f>IF(Indicador7[[#This Row],[Cumplimiento]]="","",IF(Indicador7[[#This Row],[Cumplimiento]]&gt;79%,"Cumple","No Cumple"))</f>
        <v/>
      </c>
      <c r="J51" s="214"/>
    </row>
    <row r="52" spans="1:10" x14ac:dyDescent="0.2">
      <c r="A52" s="213">
        <f>COUNTIF(Indicador7[[#This Row],[Observaciones]],"Cumple")</f>
        <v>0</v>
      </c>
      <c r="B52" s="228"/>
      <c r="C52" s="230"/>
      <c r="D52" s="881"/>
      <c r="E52" s="553" t="s">
        <v>956</v>
      </c>
      <c r="F52" s="554"/>
      <c r="G52" s="554"/>
      <c r="H52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2" s="591" t="str">
        <f>IF(Indicador7[[#This Row],[Cumplimiento]]="","",IF(Indicador7[[#This Row],[Cumplimiento]]&gt;79%,"Cumple","No Cumple"))</f>
        <v/>
      </c>
      <c r="J52" s="214"/>
    </row>
    <row r="53" spans="1:10" x14ac:dyDescent="0.2">
      <c r="A53" s="213">
        <f>COUNTIF(Indicador7[[#This Row],[Observaciones]],"Cumple")</f>
        <v>0</v>
      </c>
      <c r="B53" s="228"/>
      <c r="C53" s="230"/>
      <c r="D53" s="881"/>
      <c r="E53" s="553" t="s">
        <v>957</v>
      </c>
      <c r="F53" s="554"/>
      <c r="G53" s="554"/>
      <c r="H53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3" s="591" t="str">
        <f>IF(Indicador7[[#This Row],[Cumplimiento]]="","",IF(Indicador7[[#This Row],[Cumplimiento]]&gt;79%,"Cumple","No Cumple"))</f>
        <v/>
      </c>
      <c r="J53" s="214"/>
    </row>
    <row r="54" spans="1:10" x14ac:dyDescent="0.2">
      <c r="A54" s="213">
        <f>COUNTIF(Indicador7[[#This Row],[Observaciones]],"Cumple")</f>
        <v>0</v>
      </c>
      <c r="B54" s="228">
        <f>ROUND(AVERAGE(A54:A56),0)</f>
        <v>0</v>
      </c>
      <c r="C54" s="230"/>
      <c r="D54" s="881"/>
      <c r="E54" s="553" t="s">
        <v>958</v>
      </c>
      <c r="F54" s="561"/>
      <c r="G54" s="561"/>
      <c r="H54" s="597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4" s="591" t="str">
        <f>IF(Indicador7[[#This Row],[Cumplimiento]]="","",IF(Indicador7[[#This Row],[Cumplimiento]]&gt;79%,"Cumple","No Cumple"))</f>
        <v/>
      </c>
      <c r="J54" s="214"/>
    </row>
    <row r="55" spans="1:10" x14ac:dyDescent="0.2">
      <c r="A55" s="213">
        <f>COUNTIF(Indicador7[[#This Row],[Observaciones]],"Cumple")</f>
        <v>0</v>
      </c>
      <c r="B55" s="228"/>
      <c r="C55" s="230"/>
      <c r="D55" s="881"/>
      <c r="E55" s="553" t="s">
        <v>959</v>
      </c>
      <c r="F55" s="554"/>
      <c r="G55" s="554"/>
      <c r="H55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5" s="591" t="str">
        <f>IF(Indicador7[[#This Row],[Cumplimiento]]="","",IF(Indicador7[[#This Row],[Cumplimiento]]&gt;79%,"Cumple","No Cumple"))</f>
        <v/>
      </c>
      <c r="J55" s="214"/>
    </row>
    <row r="56" spans="1:10" x14ac:dyDescent="0.2">
      <c r="A56" s="213">
        <f>COUNTIF(Indicador7[[#This Row],[Observaciones]],"Cumple")</f>
        <v>0</v>
      </c>
      <c r="B56" s="228"/>
      <c r="C56" s="230"/>
      <c r="D56" s="881"/>
      <c r="E56" s="553" t="s">
        <v>960</v>
      </c>
      <c r="F56" s="554"/>
      <c r="G56" s="554"/>
      <c r="H56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6" s="591" t="str">
        <f>IF(Indicador7[[#This Row],[Cumplimiento]]="","",IF(Indicador7[[#This Row],[Cumplimiento]]&gt;79%,"Cumple","No Cumple"))</f>
        <v/>
      </c>
      <c r="J56" s="214"/>
    </row>
    <row r="57" spans="1:10" x14ac:dyDescent="0.2">
      <c r="A57" s="213">
        <f>COUNTIF(Indicador7[[#This Row],[Observaciones]],"Cumple")</f>
        <v>0</v>
      </c>
      <c r="B57" s="228">
        <f>ROUND(AVERAGE(A57:A59),0)</f>
        <v>0</v>
      </c>
      <c r="C57" s="230"/>
      <c r="D57" s="881"/>
      <c r="E57" s="553" t="s">
        <v>961</v>
      </c>
      <c r="F57" s="554"/>
      <c r="G57" s="554"/>
      <c r="H57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7" s="591" t="str">
        <f>IF(Indicador7[[#This Row],[Cumplimiento]]="","",IF(Indicador7[[#This Row],[Cumplimiento]]&gt;79%,"Cumple","No Cumple"))</f>
        <v/>
      </c>
      <c r="J57" s="214"/>
    </row>
    <row r="58" spans="1:10" x14ac:dyDescent="0.2">
      <c r="A58" s="213">
        <f>COUNTIF(Indicador7[[#This Row],[Observaciones]],"Cumple")</f>
        <v>0</v>
      </c>
      <c r="B58" s="228"/>
      <c r="C58" s="230"/>
      <c r="D58" s="881"/>
      <c r="E58" s="553" t="s">
        <v>962</v>
      </c>
      <c r="F58" s="554"/>
      <c r="G58" s="554"/>
      <c r="H58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8" s="591" t="str">
        <f>IF(Indicador7[[#This Row],[Cumplimiento]]="","",IF(Indicador7[[#This Row],[Cumplimiento]]&gt;79%,"Cumple","No Cumple"))</f>
        <v/>
      </c>
      <c r="J58" s="214"/>
    </row>
    <row r="59" spans="1:10" x14ac:dyDescent="0.2">
      <c r="A59" s="213">
        <f>COUNTIF(Indicador7[[#This Row],[Observaciones]],"Cumple")</f>
        <v>0</v>
      </c>
      <c r="B59" s="228"/>
      <c r="C59" s="230"/>
      <c r="D59" s="881"/>
      <c r="E59" s="553" t="s">
        <v>963</v>
      </c>
      <c r="F59" s="554"/>
      <c r="G59" s="554"/>
      <c r="H59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59" s="591" t="str">
        <f>IF(Indicador7[[#This Row],[Cumplimiento]]="","",IF(Indicador7[[#This Row],[Cumplimiento]]&gt;79%,"Cumple","No Cumple"))</f>
        <v/>
      </c>
      <c r="J59" s="214"/>
    </row>
    <row r="60" spans="1:10" x14ac:dyDescent="0.2">
      <c r="A60" s="213">
        <f>COUNTIF(Indicador7[[#This Row],[Observaciones]],"Cumple")</f>
        <v>0</v>
      </c>
      <c r="B60" s="228">
        <f>ROUND(AVERAGE(A60:A62),0)</f>
        <v>0</v>
      </c>
      <c r="C60" s="230"/>
      <c r="D60" s="881"/>
      <c r="E60" s="553" t="s">
        <v>964</v>
      </c>
      <c r="F60" s="554"/>
      <c r="G60" s="554"/>
      <c r="H60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60" s="591" t="str">
        <f>IF(Indicador7[[#This Row],[Cumplimiento]]="","",IF(Indicador7[[#This Row],[Cumplimiento]]&gt;79%,"Cumple","No Cumple"))</f>
        <v/>
      </c>
      <c r="J60" s="214"/>
    </row>
    <row r="61" spans="1:10" x14ac:dyDescent="0.2">
      <c r="A61" s="213">
        <f>COUNTIF(Indicador7[[#This Row],[Observaciones]],"Cumple")</f>
        <v>0</v>
      </c>
      <c r="B61" s="228"/>
      <c r="C61" s="230"/>
      <c r="D61" s="881"/>
      <c r="E61" s="553" t="s">
        <v>965</v>
      </c>
      <c r="F61" s="554"/>
      <c r="G61" s="554"/>
      <c r="H61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61" s="591" t="str">
        <f>IF(Indicador7[[#This Row],[Cumplimiento]]="","",IF(Indicador7[[#This Row],[Cumplimiento]]&gt;79%,"Cumple","No Cumple"))</f>
        <v/>
      </c>
      <c r="J61" s="214"/>
    </row>
    <row r="62" spans="1:10" ht="12" customHeight="1" x14ac:dyDescent="0.2">
      <c r="A62" s="213">
        <f>COUNTIF(Indicador7[[#This Row],[Observaciones]],"Cumple")</f>
        <v>0</v>
      </c>
      <c r="B62" s="228"/>
      <c r="C62" s="230"/>
      <c r="D62" s="881"/>
      <c r="E62" s="553" t="s">
        <v>966</v>
      </c>
      <c r="F62" s="554"/>
      <c r="G62" s="554"/>
      <c r="H62" s="590" t="str">
        <f>IF(Indicador7[[#This Row],[Total de vehículos incluidos en el programa propios, contratistas y terceros ('#VIP)]]="","",IF(Indicador7[[#This Row],[No. Vehículos utilizados para desplazamientos laborales ('#VDL)]]="","",Indicador7[[#This Row],[Total de vehículos incluidos en el programa propios, contratistas y terceros ('#VIP)]]/Indicador7[[#This Row],[No. Vehículos utilizados para desplazamientos laborales ('#VDL)]]))</f>
        <v/>
      </c>
      <c r="I62" s="591" t="str">
        <f>IF(Indicador7[[#This Row],[Cumplimiento]]="","",IF(Indicador7[[#This Row],[Cumplimiento]]&gt;79%,"Cumple","No Cumple"))</f>
        <v/>
      </c>
      <c r="J62" s="214"/>
    </row>
    <row r="63" spans="1:10" x14ac:dyDescent="0.2">
      <c r="D63" s="881"/>
      <c r="E63" s="565" t="s">
        <v>373</v>
      </c>
      <c r="F63" s="566">
        <f>SUBTOTAL(109,Indicador7[Total de vehículos incluidos en el programa propios, contratistas y terceros ('#VIP)])</f>
        <v>0</v>
      </c>
      <c r="G63" s="566">
        <f>SUBTOTAL(109,Indicador7[No. Vehículos utilizados para desplazamientos laborales ('#VDL)])</f>
        <v>0</v>
      </c>
      <c r="H63" s="601">
        <f>SUBTOTAL(109,Indicador7[Cumplimiento])</f>
        <v>0</v>
      </c>
      <c r="I63" s="602">
        <f>SUBTOTAL(109,Indicador7[Observaciones])</f>
        <v>0</v>
      </c>
      <c r="J63" s="214"/>
    </row>
    <row r="65" spans="1:10" ht="24" x14ac:dyDescent="0.2">
      <c r="A65" s="213" t="s">
        <v>971</v>
      </c>
      <c r="D65" s="881" t="s">
        <v>972</v>
      </c>
      <c r="E65" s="216" t="s">
        <v>166</v>
      </c>
      <c r="F65" s="217" t="s">
        <v>973</v>
      </c>
      <c r="G65" s="217" t="s">
        <v>974</v>
      </c>
      <c r="H65" s="217" t="s">
        <v>444</v>
      </c>
      <c r="I65" s="225" t="s">
        <v>917</v>
      </c>
      <c r="J65" s="214"/>
    </row>
    <row r="66" spans="1:10" x14ac:dyDescent="0.2">
      <c r="A66" s="213">
        <f>COUNTIF(Indicador8[[#This Row],[Observaciones]],"Cumple")</f>
        <v>0</v>
      </c>
      <c r="B66" s="228">
        <f>ROUND(AVERAGE(A66:A68),0)</f>
        <v>0</v>
      </c>
      <c r="C66" s="230"/>
      <c r="D66" s="881"/>
      <c r="E66" s="553" t="s">
        <v>955</v>
      </c>
      <c r="F66" s="554"/>
      <c r="G66" s="554"/>
      <c r="H66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66" s="591" t="str">
        <f>IF(Indicador8[[#This Row],[Cumplimiento]]="","",IF(Indicador8[[#This Row],[Cumplimiento]]&gt;79%,"No Cumple","Cumple"))</f>
        <v/>
      </c>
      <c r="J66" s="214"/>
    </row>
    <row r="67" spans="1:10" x14ac:dyDescent="0.2">
      <c r="A67" s="213">
        <f>COUNTIF(Indicador8[[#This Row],[Observaciones]],"Cumple")</f>
        <v>0</v>
      </c>
      <c r="B67" s="228"/>
      <c r="C67" s="230"/>
      <c r="D67" s="881"/>
      <c r="E67" s="553" t="s">
        <v>956</v>
      </c>
      <c r="F67" s="554"/>
      <c r="G67" s="554"/>
      <c r="H67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67" s="591" t="str">
        <f>IF(Indicador8[[#This Row],[Cumplimiento]]="","",IF(Indicador8[[#This Row],[Cumplimiento]]&gt;79%,"No Cumple","Cumple"))</f>
        <v/>
      </c>
      <c r="J67" s="214"/>
    </row>
    <row r="68" spans="1:10" x14ac:dyDescent="0.2">
      <c r="A68" s="213">
        <f>COUNTIF(Indicador8[[#This Row],[Observaciones]],"Cumple")</f>
        <v>0</v>
      </c>
      <c r="B68" s="228"/>
      <c r="C68" s="230"/>
      <c r="D68" s="881"/>
      <c r="E68" s="553" t="s">
        <v>957</v>
      </c>
      <c r="F68" s="554"/>
      <c r="G68" s="554"/>
      <c r="H68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68" s="591" t="str">
        <f>IF(Indicador8[[#This Row],[Cumplimiento]]="","",IF(Indicador8[[#This Row],[Cumplimiento]]&gt;79%,"No Cumple","Cumple"))</f>
        <v/>
      </c>
      <c r="J68" s="214"/>
    </row>
    <row r="69" spans="1:10" x14ac:dyDescent="0.2">
      <c r="A69" s="213">
        <f>COUNTIF(Indicador8[[#This Row],[Observaciones]],"Cumple")</f>
        <v>0</v>
      </c>
      <c r="B69" s="228">
        <f>ROUND(AVERAGE(A69:A71),0)</f>
        <v>0</v>
      </c>
      <c r="C69" s="230"/>
      <c r="D69" s="881"/>
      <c r="E69" s="553" t="s">
        <v>958</v>
      </c>
      <c r="F69" s="561"/>
      <c r="G69" s="561"/>
      <c r="H69" s="597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69" s="591" t="str">
        <f>IF(Indicador8[[#This Row],[Cumplimiento]]="","",IF(Indicador8[[#This Row],[Cumplimiento]]&gt;79%,"No Cumple","Cumple"))</f>
        <v/>
      </c>
      <c r="J69" s="214"/>
    </row>
    <row r="70" spans="1:10" x14ac:dyDescent="0.2">
      <c r="A70" s="213">
        <f>COUNTIF(Indicador8[[#This Row],[Observaciones]],"Cumple")</f>
        <v>0</v>
      </c>
      <c r="B70" s="228"/>
      <c r="C70" s="230"/>
      <c r="D70" s="881"/>
      <c r="E70" s="553" t="s">
        <v>959</v>
      </c>
      <c r="F70" s="554"/>
      <c r="G70" s="554"/>
      <c r="H70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0" s="591" t="str">
        <f>IF(Indicador8[[#This Row],[Cumplimiento]]="","",IF(Indicador8[[#This Row],[Cumplimiento]]&gt;79%,"No Cumple","Cumple"))</f>
        <v/>
      </c>
      <c r="J70" s="214"/>
    </row>
    <row r="71" spans="1:10" x14ac:dyDescent="0.2">
      <c r="A71" s="213">
        <f>COUNTIF(Indicador8[[#This Row],[Observaciones]],"Cumple")</f>
        <v>0</v>
      </c>
      <c r="B71" s="228"/>
      <c r="C71" s="230"/>
      <c r="D71" s="881"/>
      <c r="E71" s="553" t="s">
        <v>960</v>
      </c>
      <c r="F71" s="554"/>
      <c r="G71" s="554"/>
      <c r="H71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1" s="591" t="str">
        <f>IF(Indicador8[[#This Row],[Cumplimiento]]="","",IF(Indicador8[[#This Row],[Cumplimiento]]&gt;79%,"No Cumple","Cumple"))</f>
        <v/>
      </c>
      <c r="J71" s="214"/>
    </row>
    <row r="72" spans="1:10" x14ac:dyDescent="0.2">
      <c r="A72" s="213">
        <f>COUNTIF(Indicador8[[#This Row],[Observaciones]],"Cumple")</f>
        <v>0</v>
      </c>
      <c r="B72" s="228">
        <f>ROUND(AVERAGE(A72:A74),0)</f>
        <v>0</v>
      </c>
      <c r="C72" s="230"/>
      <c r="D72" s="881"/>
      <c r="E72" s="553" t="s">
        <v>961</v>
      </c>
      <c r="F72" s="554"/>
      <c r="G72" s="554"/>
      <c r="H72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2" s="591" t="str">
        <f>IF(Indicador8[[#This Row],[Cumplimiento]]="","",IF(Indicador8[[#This Row],[Cumplimiento]]&gt;79%,"No Cumple","Cumple"))</f>
        <v/>
      </c>
      <c r="J72" s="214"/>
    </row>
    <row r="73" spans="1:10" x14ac:dyDescent="0.2">
      <c r="A73" s="213">
        <f>COUNTIF(Indicador8[[#This Row],[Observaciones]],"Cumple")</f>
        <v>0</v>
      </c>
      <c r="B73" s="228"/>
      <c r="C73" s="230"/>
      <c r="D73" s="881"/>
      <c r="E73" s="553" t="s">
        <v>962</v>
      </c>
      <c r="F73" s="554"/>
      <c r="G73" s="554"/>
      <c r="H73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3" s="591" t="str">
        <f>IF(Indicador8[[#This Row],[Cumplimiento]]="","",IF(Indicador8[[#This Row],[Cumplimiento]]&gt;79%,"No Cumple","Cumple"))</f>
        <v/>
      </c>
      <c r="J73" s="214"/>
    </row>
    <row r="74" spans="1:10" x14ac:dyDescent="0.2">
      <c r="A74" s="213">
        <f>COUNTIF(Indicador8[[#This Row],[Observaciones]],"Cumple")</f>
        <v>0</v>
      </c>
      <c r="B74" s="228"/>
      <c r="C74" s="230"/>
      <c r="D74" s="881"/>
      <c r="E74" s="553" t="s">
        <v>963</v>
      </c>
      <c r="F74" s="554"/>
      <c r="G74" s="554"/>
      <c r="H74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4" s="591" t="str">
        <f>IF(Indicador8[[#This Row],[Cumplimiento]]="","",IF(Indicador8[[#This Row],[Cumplimiento]]&gt;79%,"No Cumple","Cumple"))</f>
        <v/>
      </c>
      <c r="J74" s="214"/>
    </row>
    <row r="75" spans="1:10" x14ac:dyDescent="0.2">
      <c r="A75" s="213">
        <f>COUNTIF(Indicador8[[#This Row],[Observaciones]],"Cumple")</f>
        <v>0</v>
      </c>
      <c r="B75" s="228">
        <f>ROUND(AVERAGE(A75:A77),0)</f>
        <v>0</v>
      </c>
      <c r="C75" s="230"/>
      <c r="D75" s="881"/>
      <c r="E75" s="553" t="s">
        <v>964</v>
      </c>
      <c r="F75" s="554"/>
      <c r="G75" s="554"/>
      <c r="H75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5" s="591" t="str">
        <f>IF(Indicador8[[#This Row],[Cumplimiento]]="","",IF(Indicador8[[#This Row],[Cumplimiento]]&gt;79%,"No Cumple","Cumple"))</f>
        <v/>
      </c>
      <c r="J75" s="214"/>
    </row>
    <row r="76" spans="1:10" x14ac:dyDescent="0.2">
      <c r="A76" s="213">
        <f>COUNTIF(Indicador8[[#This Row],[Observaciones]],"Cumple")</f>
        <v>0</v>
      </c>
      <c r="B76" s="228"/>
      <c r="C76" s="230"/>
      <c r="D76" s="881"/>
      <c r="E76" s="553" t="s">
        <v>965</v>
      </c>
      <c r="F76" s="554"/>
      <c r="G76" s="554"/>
      <c r="H76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6" s="591" t="str">
        <f>IF(Indicador8[[#This Row],[Cumplimiento]]="","",IF(Indicador8[[#This Row],[Cumplimiento]]&gt;79%,"No Cumple","Cumple"))</f>
        <v/>
      </c>
      <c r="J76" s="214"/>
    </row>
    <row r="77" spans="1:10" x14ac:dyDescent="0.2">
      <c r="A77" s="213">
        <f>COUNTIF(Indicador8[[#This Row],[Observaciones]],"Cumple")</f>
        <v>0</v>
      </c>
      <c r="B77" s="228"/>
      <c r="C77" s="230"/>
      <c r="D77" s="881"/>
      <c r="E77" s="553" t="s">
        <v>966</v>
      </c>
      <c r="F77" s="554"/>
      <c r="G77" s="554"/>
      <c r="H77" s="590" t="str">
        <f>IF(Indicador8[[#This Row],[No. Vehículos que superaron los limites de velocidad ('#DLEV)]]="","",IF(Indicador8[[#This Row],[No. Total de desplazamientos laborales x mes ('#TDL)]]="","",Indicador8[[#This Row],[No. Vehículos que superaron los limites de velocidad ('#DLEV)]]/Indicador8[[#This Row],[No. Total de desplazamientos laborales x mes ('#TDL)]]))</f>
        <v/>
      </c>
      <c r="I77" s="591" t="str">
        <f>IF(Indicador8[[#This Row],[Cumplimiento]]="","",IF(Indicador8[[#This Row],[Cumplimiento]]&gt;79%,"No Cumple","Cumple"))</f>
        <v/>
      </c>
      <c r="J77" s="214"/>
    </row>
    <row r="78" spans="1:10" x14ac:dyDescent="0.2">
      <c r="D78" s="881"/>
      <c r="E78" s="565" t="s">
        <v>373</v>
      </c>
      <c r="F78" s="603"/>
      <c r="G78" s="603"/>
      <c r="H78" s="603"/>
      <c r="I78" s="604"/>
      <c r="J78" s="214"/>
    </row>
    <row r="80" spans="1:10" ht="24" x14ac:dyDescent="0.2">
      <c r="A80" s="213" t="s">
        <v>975</v>
      </c>
      <c r="D80" s="881" t="s">
        <v>976</v>
      </c>
      <c r="E80" s="216" t="s">
        <v>166</v>
      </c>
      <c r="F80" s="217" t="s">
        <v>977</v>
      </c>
      <c r="G80" s="217" t="s">
        <v>978</v>
      </c>
      <c r="H80" s="217" t="s">
        <v>444</v>
      </c>
      <c r="I80" s="225" t="s">
        <v>917</v>
      </c>
      <c r="J80" s="214"/>
    </row>
    <row r="81" spans="1:10" x14ac:dyDescent="0.2">
      <c r="A81" s="213">
        <f>COUNTIF(Indicador9[[#This Row],[Observaciones]],"Cumple")</f>
        <v>0</v>
      </c>
      <c r="B81" s="228">
        <f>ROUND(AVERAGE(A81:A83),0)</f>
        <v>0</v>
      </c>
      <c r="D81" s="881"/>
      <c r="E81" s="553" t="s">
        <v>955</v>
      </c>
      <c r="F81" s="554"/>
      <c r="G81" s="554"/>
      <c r="H81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1" s="591" t="str">
        <f>IF(Indicador9[[#This Row],[Cumplimiento]]="","",IF(Indicador9[[#This Row],[Cumplimiento]]=100%,"Cumple","No Cumple"))</f>
        <v/>
      </c>
      <c r="J81" s="214"/>
    </row>
    <row r="82" spans="1:10" x14ac:dyDescent="0.2">
      <c r="A82" s="213">
        <f>COUNTIF(Indicador9[[#This Row],[Observaciones]],"Cumple")</f>
        <v>0</v>
      </c>
      <c r="B82" s="228"/>
      <c r="D82" s="881"/>
      <c r="E82" s="553" t="s">
        <v>956</v>
      </c>
      <c r="F82" s="554"/>
      <c r="G82" s="554"/>
      <c r="H82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2" s="591" t="str">
        <f>IF(Indicador9[[#This Row],[Cumplimiento]]="","",IF(Indicador9[[#This Row],[Cumplimiento]]=100%,"Cumple","No Cumple"))</f>
        <v/>
      </c>
      <c r="J82" s="214"/>
    </row>
    <row r="83" spans="1:10" x14ac:dyDescent="0.2">
      <c r="A83" s="213">
        <f>COUNTIF(Indicador9[[#This Row],[Observaciones]],"Cumple")</f>
        <v>0</v>
      </c>
      <c r="B83" s="228"/>
      <c r="D83" s="881"/>
      <c r="E83" s="553" t="s">
        <v>957</v>
      </c>
      <c r="F83" s="554"/>
      <c r="G83" s="554"/>
      <c r="H83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3" s="591" t="str">
        <f>IF(Indicador9[[#This Row],[Cumplimiento]]="","",IF(Indicador9[[#This Row],[Cumplimiento]]=100%,"Cumple","No Cumple"))</f>
        <v/>
      </c>
      <c r="J83" s="214"/>
    </row>
    <row r="84" spans="1:10" x14ac:dyDescent="0.2">
      <c r="A84" s="213">
        <f>COUNTIF(Indicador9[[#This Row],[Observaciones]],"Cumple")</f>
        <v>0</v>
      </c>
      <c r="B84" s="228">
        <f>ROUND(AVERAGE(A84:A86),0)</f>
        <v>0</v>
      </c>
      <c r="D84" s="881"/>
      <c r="E84" s="553" t="s">
        <v>958</v>
      </c>
      <c r="F84" s="561"/>
      <c r="G84" s="561"/>
      <c r="H84" s="597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4" s="591" t="str">
        <f>IF(Indicador9[[#This Row],[Cumplimiento]]="","",IF(Indicador9[[#This Row],[Cumplimiento]]=100%,"Cumple","No Cumple"))</f>
        <v/>
      </c>
      <c r="J84" s="214"/>
    </row>
    <row r="85" spans="1:10" x14ac:dyDescent="0.2">
      <c r="A85" s="213">
        <f>COUNTIF(Indicador9[[#This Row],[Observaciones]],"Cumple")</f>
        <v>0</v>
      </c>
      <c r="B85" s="228"/>
      <c r="D85" s="881"/>
      <c r="E85" s="553" t="s">
        <v>959</v>
      </c>
      <c r="F85" s="554"/>
      <c r="G85" s="554"/>
      <c r="H85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5" s="591" t="str">
        <f>IF(Indicador9[[#This Row],[Cumplimiento]]="","",IF(Indicador9[[#This Row],[Cumplimiento]]=100%,"Cumple","No Cumple"))</f>
        <v/>
      </c>
      <c r="J85" s="214"/>
    </row>
    <row r="86" spans="1:10" x14ac:dyDescent="0.2">
      <c r="A86" s="213">
        <f>COUNTIF(Indicador9[[#This Row],[Observaciones]],"Cumple")</f>
        <v>0</v>
      </c>
      <c r="B86" s="228"/>
      <c r="D86" s="881"/>
      <c r="E86" s="553" t="s">
        <v>960</v>
      </c>
      <c r="F86" s="554"/>
      <c r="G86" s="554"/>
      <c r="H86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6" s="591" t="str">
        <f>IF(Indicador9[[#This Row],[Cumplimiento]]="","",IF(Indicador9[[#This Row],[Cumplimiento]]=100%,"Cumple","No Cumple"))</f>
        <v/>
      </c>
      <c r="J86" s="214"/>
    </row>
    <row r="87" spans="1:10" x14ac:dyDescent="0.2">
      <c r="A87" s="213">
        <f>COUNTIF(Indicador9[[#This Row],[Observaciones]],"Cumple")</f>
        <v>0</v>
      </c>
      <c r="B87" s="228">
        <f>ROUND(AVERAGE(A87:A89),0)</f>
        <v>0</v>
      </c>
      <c r="D87" s="881"/>
      <c r="E87" s="553" t="s">
        <v>961</v>
      </c>
      <c r="F87" s="554"/>
      <c r="G87" s="554"/>
      <c r="H87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7" s="591" t="str">
        <f>IF(Indicador9[[#This Row],[Cumplimiento]]="","",IF(Indicador9[[#This Row],[Cumplimiento]]=100%,"Cumple","No Cumple"))</f>
        <v/>
      </c>
      <c r="J87" s="214"/>
    </row>
    <row r="88" spans="1:10" x14ac:dyDescent="0.2">
      <c r="A88" s="213">
        <f>COUNTIF(Indicador9[[#This Row],[Observaciones]],"Cumple")</f>
        <v>0</v>
      </c>
      <c r="B88" s="228"/>
      <c r="D88" s="881"/>
      <c r="E88" s="553" t="s">
        <v>962</v>
      </c>
      <c r="F88" s="554"/>
      <c r="G88" s="554"/>
      <c r="H88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8" s="591" t="str">
        <f>IF(Indicador9[[#This Row],[Cumplimiento]]="","",IF(Indicador9[[#This Row],[Cumplimiento]]=100%,"Cumple","No Cumple"))</f>
        <v/>
      </c>
      <c r="J88" s="214"/>
    </row>
    <row r="89" spans="1:10" x14ac:dyDescent="0.2">
      <c r="A89" s="213">
        <f>COUNTIF(Indicador9[[#This Row],[Observaciones]],"Cumple")</f>
        <v>0</v>
      </c>
      <c r="B89" s="228"/>
      <c r="D89" s="881"/>
      <c r="E89" s="553" t="s">
        <v>963</v>
      </c>
      <c r="F89" s="554"/>
      <c r="G89" s="554"/>
      <c r="H89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89" s="591" t="str">
        <f>IF(Indicador9[[#This Row],[Cumplimiento]]="","",IF(Indicador9[[#This Row],[Cumplimiento]]=100%,"Cumple","No Cumple"))</f>
        <v/>
      </c>
      <c r="J89" s="214"/>
    </row>
    <row r="90" spans="1:10" x14ac:dyDescent="0.2">
      <c r="A90" s="213">
        <f>COUNTIF(Indicador9[[#This Row],[Observaciones]],"Cumple")</f>
        <v>0</v>
      </c>
      <c r="B90" s="228">
        <f>ROUND(AVERAGE(A90:A92),0)</f>
        <v>0</v>
      </c>
      <c r="D90" s="881"/>
      <c r="E90" s="553" t="s">
        <v>964</v>
      </c>
      <c r="F90" s="554"/>
      <c r="G90" s="554"/>
      <c r="H90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90" s="591" t="str">
        <f>IF(Indicador9[[#This Row],[Cumplimiento]]="","",IF(Indicador9[[#This Row],[Cumplimiento]]=100%,"Cumple","No Cumple"))</f>
        <v/>
      </c>
      <c r="J90" s="214"/>
    </row>
    <row r="91" spans="1:10" x14ac:dyDescent="0.2">
      <c r="A91" s="213">
        <f>COUNTIF(Indicador9[[#This Row],[Observaciones]],"Cumple")</f>
        <v>0</v>
      </c>
      <c r="B91" s="228"/>
      <c r="D91" s="881"/>
      <c r="E91" s="553" t="s">
        <v>965</v>
      </c>
      <c r="F91" s="554"/>
      <c r="G91" s="554"/>
      <c r="H91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91" s="591" t="str">
        <f>IF(Indicador9[[#This Row],[Cumplimiento]]="","",IF(Indicador9[[#This Row],[Cumplimiento]]=100%,"Cumple","No Cumple"))</f>
        <v/>
      </c>
      <c r="J91" s="214"/>
    </row>
    <row r="92" spans="1:10" x14ac:dyDescent="0.2">
      <c r="A92" s="213">
        <f>COUNTIF(Indicador9[[#This Row],[Observaciones]],"Cumple")</f>
        <v>0</v>
      </c>
      <c r="B92" s="228"/>
      <c r="D92" s="881"/>
      <c r="E92" s="553" t="s">
        <v>966</v>
      </c>
      <c r="F92" s="554"/>
      <c r="G92" s="554"/>
      <c r="H92" s="590" t="str">
        <f>IF(Indicador9[[#This Row],[No. Vehículos inspeccionados diariamente ('#VID)]]="","",IF(Indicador9[[#This Row],[No. Total de vehículos que trabajan diariamente ('#TV)]]="","",Indicador9[[#This Row],[No. Vehículos inspeccionados diariamente ('#VID)]]/Indicador9[[#This Row],[No. Total de vehículos que trabajan diariamente ('#TV)]]))</f>
        <v/>
      </c>
      <c r="I92" s="591" t="str">
        <f>IF(Indicador9[[#This Row],[Cumplimiento]]="","",IF(Indicador9[[#This Row],[Cumplimiento]]=100%,"Cumple","No Cumple"))</f>
        <v/>
      </c>
      <c r="J92" s="214"/>
    </row>
    <row r="93" spans="1:10" x14ac:dyDescent="0.2">
      <c r="D93" s="881"/>
      <c r="E93" s="565" t="s">
        <v>373</v>
      </c>
      <c r="F93" s="603"/>
      <c r="G93" s="603"/>
      <c r="H93" s="603"/>
      <c r="I93" s="604"/>
      <c r="J93" s="214"/>
    </row>
    <row r="95" spans="1:10" ht="24" x14ac:dyDescent="0.2">
      <c r="A95" s="213" t="s">
        <v>979</v>
      </c>
      <c r="D95" s="881" t="s">
        <v>980</v>
      </c>
      <c r="E95" s="216" t="s">
        <v>304</v>
      </c>
      <c r="F95" s="217" t="s">
        <v>981</v>
      </c>
      <c r="G95" s="217" t="s">
        <v>982</v>
      </c>
      <c r="H95" s="217" t="s">
        <v>444</v>
      </c>
      <c r="I95" s="225" t="s">
        <v>917</v>
      </c>
      <c r="J95" s="214"/>
    </row>
    <row r="96" spans="1:10" x14ac:dyDescent="0.2">
      <c r="A96" s="213">
        <f>COUNTIF(Indicador10[[#This Row],[Observaciones]],"Cumple")</f>
        <v>0</v>
      </c>
      <c r="D96" s="881"/>
      <c r="E96" s="553" t="s">
        <v>919</v>
      </c>
      <c r="F96" s="554"/>
      <c r="G96" s="554"/>
      <c r="H96" s="590" t="str">
        <f>IF(Indicador10[[#This Row],[No. De Actividades de mantenimiento preventivo ejecutadas x trimestre (MEVh)]]="","",IF(Indicador10[[#This Row],[No. Total de actividades de mantenimentos preventivo programadas (MPVh)]]="","",Indicador10[[#This Row],[No. De Actividades de mantenimiento preventivo ejecutadas x trimestre (MEVh)]]/Indicador10[[#This Row],[No. Total de actividades de mantenimentos preventivo programadas (MPVh)]]))</f>
        <v/>
      </c>
      <c r="I96" s="591" t="str">
        <f>IF(Indicador10[[#This Row],[Cumplimiento]]="","",IF(Indicador10[[#This Row],[Cumplimiento]]=100%,"Cumple","No Cumple"))</f>
        <v/>
      </c>
      <c r="J96" s="214"/>
    </row>
    <row r="97" spans="1:10" x14ac:dyDescent="0.2">
      <c r="A97" s="213">
        <f>COUNTIF(Indicador10[[#This Row],[Observaciones]],"Cumple")</f>
        <v>0</v>
      </c>
      <c r="D97" s="881"/>
      <c r="E97" s="553" t="s">
        <v>920</v>
      </c>
      <c r="F97" s="554"/>
      <c r="G97" s="554"/>
      <c r="H97" s="590" t="str">
        <f>IF(Indicador10[[#This Row],[No. De Actividades de mantenimiento preventivo ejecutadas x trimestre (MEVh)]]="","",IF(Indicador10[[#This Row],[No. Total de actividades de mantenimentos preventivo programadas (MPVh)]]="","",Indicador10[[#This Row],[No. De Actividades de mantenimiento preventivo ejecutadas x trimestre (MEVh)]]/Indicador10[[#This Row],[No. Total de actividades de mantenimentos preventivo programadas (MPVh)]]))</f>
        <v/>
      </c>
      <c r="I97" s="591" t="str">
        <f>IF(Indicador10[[#This Row],[Cumplimiento]]="","",IF(Indicador10[[#This Row],[Cumplimiento]]=100%,"Cumple","No Cumple"))</f>
        <v/>
      </c>
      <c r="J97" s="214"/>
    </row>
    <row r="98" spans="1:10" x14ac:dyDescent="0.2">
      <c r="A98" s="213">
        <f>COUNTIF(Indicador10[[#This Row],[Observaciones]],"Cumple")</f>
        <v>0</v>
      </c>
      <c r="D98" s="881"/>
      <c r="E98" s="553" t="s">
        <v>921</v>
      </c>
      <c r="F98" s="554"/>
      <c r="G98" s="554"/>
      <c r="H98" s="590" t="str">
        <f>IF(Indicador10[[#This Row],[No. De Actividades de mantenimiento preventivo ejecutadas x trimestre (MEVh)]]="","",IF(Indicador10[[#This Row],[No. Total de actividades de mantenimentos preventivo programadas (MPVh)]]="","",Indicador10[[#This Row],[No. De Actividades de mantenimiento preventivo ejecutadas x trimestre (MEVh)]]/Indicador10[[#This Row],[No. Total de actividades de mantenimentos preventivo programadas (MPVh)]]))</f>
        <v/>
      </c>
      <c r="I98" s="591" t="str">
        <f>IF(Indicador10[[#This Row],[Cumplimiento]]="","",IF(Indicador10[[#This Row],[Cumplimiento]]=100%,"Cumple","No Cumple"))</f>
        <v/>
      </c>
      <c r="J98" s="214"/>
    </row>
    <row r="99" spans="1:10" x14ac:dyDescent="0.2">
      <c r="A99" s="213">
        <f>COUNTIF(Indicador10[[#This Row],[Observaciones]],"Cumple")</f>
        <v>0</v>
      </c>
      <c r="D99" s="881"/>
      <c r="E99" s="560" t="s">
        <v>922</v>
      </c>
      <c r="F99" s="561"/>
      <c r="G99" s="561"/>
      <c r="H99" s="597" t="str">
        <f>IF(Indicador10[[#This Row],[No. De Actividades de mantenimiento preventivo ejecutadas x trimestre (MEVh)]]="","",IF(Indicador10[[#This Row],[No. Total de actividades de mantenimentos preventivo programadas (MPVh)]]="","",Indicador10[[#This Row],[No. De Actividades de mantenimiento preventivo ejecutadas x trimestre (MEVh)]]/Indicador10[[#This Row],[No. Total de actividades de mantenimentos preventivo programadas (MPVh)]]))</f>
        <v/>
      </c>
      <c r="I99" s="591" t="str">
        <f>IF(Indicador10[[#This Row],[Cumplimiento]]="","",IF(Indicador10[[#This Row],[Cumplimiento]]=100%,"Cumple","No Cumple"))</f>
        <v/>
      </c>
      <c r="J99" s="214"/>
    </row>
    <row r="100" spans="1:10" x14ac:dyDescent="0.2">
      <c r="D100" s="881"/>
      <c r="E100" s="560" t="s">
        <v>373</v>
      </c>
      <c r="F100" s="574"/>
      <c r="G100" s="574"/>
      <c r="H100" s="574"/>
      <c r="I100" s="598"/>
      <c r="J100" s="214"/>
    </row>
    <row r="102" spans="1:10" ht="24" x14ac:dyDescent="0.2">
      <c r="A102" s="213" t="s">
        <v>983</v>
      </c>
      <c r="D102" s="881" t="s">
        <v>984</v>
      </c>
      <c r="E102" s="216" t="s">
        <v>304</v>
      </c>
      <c r="F102" s="217" t="s">
        <v>985</v>
      </c>
      <c r="G102" s="217" t="s">
        <v>986</v>
      </c>
      <c r="H102" s="217" t="s">
        <v>444</v>
      </c>
      <c r="I102" s="225" t="s">
        <v>917</v>
      </c>
      <c r="J102" s="214"/>
    </row>
    <row r="103" spans="1:10" x14ac:dyDescent="0.2">
      <c r="A103" s="213">
        <f>COUNTIF(Indicador11[[#This Row],[Observaciones]],"Cumple")</f>
        <v>0</v>
      </c>
      <c r="D103" s="881"/>
      <c r="E103" s="553" t="s">
        <v>919</v>
      </c>
      <c r="F103" s="554"/>
      <c r="G103" s="554"/>
      <c r="H103" s="590" t="str">
        <f>IF(Indicador11[[#This Row],[No. Total de capacitaciones en seguridad vial programadas (CPSV)]]="","",IF(Indicador11[[#This Row],[No. De capacitaciones en seguridad vial ejecutadas (CESV)]]="","",Indicador11[[#This Row],[No. Total de capacitaciones en seguridad vial programadas (CPSV)]]/Indicador11[[#This Row],[No. De capacitaciones en seguridad vial ejecutadas (CESV)]]))</f>
        <v/>
      </c>
      <c r="I103" s="591" t="str">
        <f>IF(Indicador11[[#This Row],[Cumplimiento]]="","",IF(Indicador11[[#This Row],[Cumplimiento]]&gt;79%,"Cumple","No Cumple"))</f>
        <v/>
      </c>
      <c r="J103" s="214"/>
    </row>
    <row r="104" spans="1:10" x14ac:dyDescent="0.2">
      <c r="A104" s="213">
        <f>COUNTIF(Indicador11[[#This Row],[Observaciones]],"Cumple")</f>
        <v>0</v>
      </c>
      <c r="D104" s="881"/>
      <c r="E104" s="553" t="s">
        <v>920</v>
      </c>
      <c r="F104" s="554"/>
      <c r="G104" s="554"/>
      <c r="H104" s="590" t="str">
        <f>IF(Indicador11[[#This Row],[No. Total de capacitaciones en seguridad vial programadas (CPSV)]]="","",IF(Indicador11[[#This Row],[No. De capacitaciones en seguridad vial ejecutadas (CESV)]]="","",Indicador11[[#This Row],[No. Total de capacitaciones en seguridad vial programadas (CPSV)]]/Indicador11[[#This Row],[No. De capacitaciones en seguridad vial ejecutadas (CESV)]]))</f>
        <v/>
      </c>
      <c r="I104" s="591" t="str">
        <f>IF(Indicador11[[#This Row],[Cumplimiento]]="","",IF(Indicador11[[#This Row],[Cumplimiento]]&gt;79%,"Cumple","No Cumple"))</f>
        <v/>
      </c>
      <c r="J104" s="214"/>
    </row>
    <row r="105" spans="1:10" x14ac:dyDescent="0.2">
      <c r="A105" s="213">
        <f>COUNTIF(Indicador11[[#This Row],[Observaciones]],"Cumple")</f>
        <v>0</v>
      </c>
      <c r="D105" s="881"/>
      <c r="E105" s="553" t="s">
        <v>921</v>
      </c>
      <c r="F105" s="554"/>
      <c r="G105" s="554"/>
      <c r="H105" s="590" t="str">
        <f>IF(Indicador11[[#This Row],[No. Total de capacitaciones en seguridad vial programadas (CPSV)]]="","",IF(Indicador11[[#This Row],[No. De capacitaciones en seguridad vial ejecutadas (CESV)]]="","",Indicador11[[#This Row],[No. Total de capacitaciones en seguridad vial programadas (CPSV)]]/Indicador11[[#This Row],[No. De capacitaciones en seguridad vial ejecutadas (CESV)]]))</f>
        <v/>
      </c>
      <c r="I105" s="591" t="str">
        <f>IF(Indicador11[[#This Row],[Cumplimiento]]="","",IF(Indicador11[[#This Row],[Cumplimiento]]&gt;79%,"Cumple","No Cumple"))</f>
        <v/>
      </c>
      <c r="J105" s="214"/>
    </row>
    <row r="106" spans="1:10" x14ac:dyDescent="0.2">
      <c r="A106" s="213">
        <f>COUNTIF(Indicador11[[#This Row],[Observaciones]],"Cumple")</f>
        <v>0</v>
      </c>
      <c r="D106" s="881"/>
      <c r="E106" s="560" t="s">
        <v>922</v>
      </c>
      <c r="F106" s="561"/>
      <c r="G106" s="561"/>
      <c r="H106" s="597" t="str">
        <f>IF(Indicador11[[#This Row],[No. Total de capacitaciones en seguridad vial programadas (CPSV)]]="","",IF(Indicador11[[#This Row],[No. De capacitaciones en seguridad vial ejecutadas (CESV)]]="","",Indicador11[[#This Row],[No. Total de capacitaciones en seguridad vial programadas (CPSV)]]/Indicador11[[#This Row],[No. De capacitaciones en seguridad vial ejecutadas (CESV)]]))</f>
        <v/>
      </c>
      <c r="I106" s="591" t="str">
        <f>IF(Indicador11[[#This Row],[Cumplimiento]]="","",IF(Indicador11[[#This Row],[Cumplimiento]]&gt;79%,"Cumple","No Cumple"))</f>
        <v/>
      </c>
      <c r="J106" s="214"/>
    </row>
    <row r="107" spans="1:10" x14ac:dyDescent="0.2">
      <c r="D107" s="881"/>
      <c r="E107" s="560" t="s">
        <v>373</v>
      </c>
      <c r="F107" s="576">
        <f>SUBTOTAL(109,Indicador11[No. Total de capacitaciones en seguridad vial programadas (CPSV)])</f>
        <v>0</v>
      </c>
      <c r="G107" s="576">
        <f>SUBTOTAL(109,Indicador11[No. De capacitaciones en seguridad vial ejecutadas (CESV)])</f>
        <v>0</v>
      </c>
      <c r="H107" s="577" t="e">
        <f>SUBTOTAL(101,Indicador11[Cumplimiento])</f>
        <v>#DIV/0!</v>
      </c>
      <c r="I107" s="598"/>
      <c r="J107" s="214"/>
    </row>
    <row r="109" spans="1:10" ht="36" customHeight="1" x14ac:dyDescent="0.2">
      <c r="A109" s="213" t="s">
        <v>987</v>
      </c>
      <c r="D109" s="881" t="s">
        <v>988</v>
      </c>
      <c r="E109" s="216" t="s">
        <v>304</v>
      </c>
      <c r="F109" s="217" t="s">
        <v>989</v>
      </c>
      <c r="G109" s="217" t="s">
        <v>990</v>
      </c>
      <c r="H109" s="217" t="s">
        <v>444</v>
      </c>
      <c r="I109" s="225" t="s">
        <v>917</v>
      </c>
      <c r="J109" s="214"/>
    </row>
    <row r="110" spans="1:10" x14ac:dyDescent="0.2">
      <c r="A110" s="213">
        <f>COUNTIF(Indicador12[[#This Row],[Observaciones]],"Cumple")</f>
        <v>0</v>
      </c>
      <c r="D110" s="881"/>
      <c r="E110" s="553" t="s">
        <v>919</v>
      </c>
      <c r="F110" s="554"/>
      <c r="G110" s="554"/>
      <c r="H110" s="590" t="str">
        <f>IFERROR(Indicador12[[#This Row],[No. De colaboradores de la organización capacitados en seguridad vial (CFSV)]]/Indicador12[[#This Row],[No. Total de colaboradores de la organización (CT)]],"")</f>
        <v/>
      </c>
      <c r="I110" s="591" t="str">
        <f>IF(Indicador12[[#This Row],[Cumplimiento]]="","",IF(Indicador12[[#This Row],[Cumplimiento]]&gt;79%,"Cumple","No Cumple"))</f>
        <v/>
      </c>
      <c r="J110" s="214"/>
    </row>
    <row r="111" spans="1:10" x14ac:dyDescent="0.2">
      <c r="A111" s="213">
        <f>COUNTIF(Indicador12[[#This Row],[Observaciones]],"Cumple")</f>
        <v>0</v>
      </c>
      <c r="D111" s="881"/>
      <c r="E111" s="553" t="s">
        <v>920</v>
      </c>
      <c r="F111" s="554"/>
      <c r="G111" s="554"/>
      <c r="H111" s="590" t="str">
        <f>IFERROR(Indicador12[[#This Row],[No. De colaboradores de la organización capacitados en seguridad vial (CFSV)]]/Indicador12[[#This Row],[No. Total de colaboradores de la organización (CT)]],"")</f>
        <v/>
      </c>
      <c r="I111" s="591" t="str">
        <f>IF(Indicador12[[#This Row],[Cumplimiento]]="","",IF(Indicador12[[#This Row],[Cumplimiento]]&gt;79%,"Cumple","No Cumple"))</f>
        <v/>
      </c>
      <c r="J111" s="214"/>
    </row>
    <row r="112" spans="1:10" x14ac:dyDescent="0.2">
      <c r="A112" s="213">
        <f>COUNTIF(Indicador12[[#This Row],[Observaciones]],"Cumple")</f>
        <v>0</v>
      </c>
      <c r="D112" s="881"/>
      <c r="E112" s="553" t="s">
        <v>921</v>
      </c>
      <c r="F112" s="554"/>
      <c r="G112" s="554"/>
      <c r="H112" s="590" t="str">
        <f>IFERROR(Indicador12[[#This Row],[No. De colaboradores de la organización capacitados en seguridad vial (CFSV)]]/Indicador12[[#This Row],[No. Total de colaboradores de la organización (CT)]],"")</f>
        <v/>
      </c>
      <c r="I112" s="591" t="str">
        <f>IF(Indicador12[[#This Row],[Cumplimiento]]="","",IF(Indicador12[[#This Row],[Cumplimiento]]&gt;79%,"Cumple","No Cumple"))</f>
        <v/>
      </c>
      <c r="J112" s="214"/>
    </row>
    <row r="113" spans="1:10" x14ac:dyDescent="0.2">
      <c r="A113" s="213">
        <f>COUNTIF(Indicador12[[#This Row],[Observaciones]],"Cumple")</f>
        <v>0</v>
      </c>
      <c r="D113" s="881"/>
      <c r="E113" s="560" t="s">
        <v>922</v>
      </c>
      <c r="F113" s="561"/>
      <c r="G113" s="561"/>
      <c r="H113" s="597" t="str">
        <f>IFERROR(Indicador12[[#This Row],[No. De colaboradores de la organización capacitados en seguridad vial (CFSV)]]/Indicador12[[#This Row],[No. Total de colaboradores de la organización (CT)]],"")</f>
        <v/>
      </c>
      <c r="I113" s="591" t="str">
        <f>IF(Indicador12[[#This Row],[Cumplimiento]]="","",IF(Indicador12[[#This Row],[Cumplimiento]]&gt;79%,"Cumple","No Cumple"))</f>
        <v/>
      </c>
      <c r="J113" s="214"/>
    </row>
    <row r="114" spans="1:10" x14ac:dyDescent="0.2">
      <c r="D114" s="881"/>
      <c r="E114" s="560" t="s">
        <v>373</v>
      </c>
      <c r="F114" s="574"/>
      <c r="G114" s="574"/>
      <c r="H114" s="574"/>
      <c r="I114" s="598"/>
      <c r="J114" s="214"/>
    </row>
    <row r="116" spans="1:10" ht="24" x14ac:dyDescent="0.2">
      <c r="A116" s="213" t="s">
        <v>991</v>
      </c>
      <c r="D116" s="883" t="s">
        <v>992</v>
      </c>
      <c r="E116" s="216" t="s">
        <v>63</v>
      </c>
      <c r="F116" s="217" t="s">
        <v>993</v>
      </c>
      <c r="G116" s="217" t="s">
        <v>994</v>
      </c>
      <c r="H116" s="217" t="s">
        <v>444</v>
      </c>
      <c r="I116" s="217" t="s">
        <v>917</v>
      </c>
      <c r="J116" s="214"/>
    </row>
    <row r="117" spans="1:10" x14ac:dyDescent="0.2">
      <c r="A117" s="213">
        <f>COUNTIF(Indicador13[[#This Row],[Observaciones]],"Cumple")</f>
        <v>0</v>
      </c>
      <c r="D117" s="883"/>
      <c r="E117" s="605" t="s">
        <v>63</v>
      </c>
      <c r="F117" s="606">
        <v>0</v>
      </c>
      <c r="G117" s="606">
        <v>0</v>
      </c>
      <c r="H117" s="597" t="str">
        <f>IFERROR(Indicador13[[#This Row],[No.  De comformidades gestionadas y cerradas ('#NCG)]]/Indicador13[[#This Row],[No.  De no comformidades identificadas y analizadas ('#NCI)]],"")</f>
        <v/>
      </c>
      <c r="I117" s="591" t="str">
        <f>IF(Indicador13[[#This Row],[Cumplimiento]]="","",IF(Indicador13[[#This Row],[Cumplimiento]]&gt;90%,"Cumple","No Cumple"))</f>
        <v/>
      </c>
      <c r="J117" s="214"/>
    </row>
    <row r="118" spans="1:10" ht="15.75" x14ac:dyDescent="0.2">
      <c r="D118" s="223"/>
      <c r="E118" s="607" t="s">
        <v>373</v>
      </c>
      <c r="F118" s="584"/>
      <c r="G118" s="584"/>
      <c r="H118" s="608" t="str">
        <f>IFERROR(100%-H117,"")</f>
        <v/>
      </c>
      <c r="I118" s="591" t="str">
        <f>IF(Indicador13[[#This Row],[Cumplimiento]]="","",IF(Indicador13[[#This Row],[Cumplimiento]]&gt;90%,"Cumple","No Cumple"))</f>
        <v/>
      </c>
      <c r="J118" s="214"/>
    </row>
    <row r="120" spans="1:10" x14ac:dyDescent="0.2">
      <c r="A120" s="213" t="s">
        <v>995</v>
      </c>
      <c r="D120" s="881" t="s">
        <v>996</v>
      </c>
      <c r="E120" s="216" t="s">
        <v>304</v>
      </c>
      <c r="F120" s="217" t="s">
        <v>997</v>
      </c>
      <c r="G120" s="217" t="s">
        <v>998</v>
      </c>
      <c r="H120" s="217" t="s">
        <v>444</v>
      </c>
      <c r="I120" s="225" t="s">
        <v>917</v>
      </c>
      <c r="J120" s="214"/>
    </row>
    <row r="121" spans="1:10" x14ac:dyDescent="0.2">
      <c r="A121" s="213">
        <f>COUNTIF(Indicador14[[#This Row],[Observaciones]],"Cumple")</f>
        <v>0</v>
      </c>
      <c r="D121" s="881"/>
      <c r="E121" s="553" t="s">
        <v>919</v>
      </c>
      <c r="F121" s="554"/>
      <c r="G121" s="554"/>
      <c r="H121" s="590" t="str">
        <f>IFERROR(Indicador14[[#This Row],[No. Actividades ejecutadas (AEDist)]]/Indicador14[[#This Row],[No. Actividades programadas (APDist)]],"")</f>
        <v/>
      </c>
      <c r="I121" s="591" t="str">
        <f>IF(Indicador14[[#This Row],[Cumplimiento]]="","",IF(Indicador14[[#This Row],[Cumplimiento]]&gt;79%,"Cumple","No Cumple"))</f>
        <v/>
      </c>
      <c r="J121" s="214"/>
    </row>
    <row r="122" spans="1:10" x14ac:dyDescent="0.2">
      <c r="A122" s="213">
        <f>COUNTIF(Indicador14[[#This Row],[Observaciones]],"Cumple")</f>
        <v>0</v>
      </c>
      <c r="D122" s="881"/>
      <c r="E122" s="553" t="s">
        <v>920</v>
      </c>
      <c r="F122" s="554"/>
      <c r="G122" s="554"/>
      <c r="H122" s="590" t="str">
        <f>IFERROR(Indicador14[[#This Row],[No. Actividades ejecutadas (AEDist)]]/Indicador14[[#This Row],[No. Actividades programadas (APDist)]],"")</f>
        <v/>
      </c>
      <c r="I122" s="591" t="str">
        <f>IF(Indicador14[[#This Row],[Cumplimiento]]="","",IF(Indicador14[[#This Row],[Cumplimiento]]&gt;79%,"Cumple","No Cumple"))</f>
        <v/>
      </c>
      <c r="J122" s="214"/>
    </row>
    <row r="123" spans="1:10" x14ac:dyDescent="0.2">
      <c r="A123" s="213">
        <f>COUNTIF(Indicador14[[#This Row],[Observaciones]],"Cumple")</f>
        <v>0</v>
      </c>
      <c r="D123" s="881"/>
      <c r="E123" s="553" t="s">
        <v>921</v>
      </c>
      <c r="F123" s="554"/>
      <c r="G123" s="554"/>
      <c r="H123" s="590" t="str">
        <f>IFERROR(Indicador14[[#This Row],[No. Actividades ejecutadas (AEDist)]]/Indicador14[[#This Row],[No. Actividades programadas (APDist)]],"")</f>
        <v/>
      </c>
      <c r="I123" s="591" t="str">
        <f>IF(Indicador14[[#This Row],[Cumplimiento]]="","",IF(Indicador14[[#This Row],[Cumplimiento]]&gt;79%,"Cumple","No Cumple"))</f>
        <v/>
      </c>
      <c r="J123" s="214"/>
    </row>
    <row r="124" spans="1:10" x14ac:dyDescent="0.2">
      <c r="A124" s="213">
        <f>COUNTIF(Indicador14[[#This Row],[Observaciones]],"Cumple")</f>
        <v>0</v>
      </c>
      <c r="D124" s="881"/>
      <c r="E124" s="560" t="s">
        <v>922</v>
      </c>
      <c r="F124" s="561"/>
      <c r="G124" s="561"/>
      <c r="H124" s="597" t="str">
        <f>IFERROR(Indicador14[[#This Row],[No. Actividades ejecutadas (AEDist)]]/Indicador14[[#This Row],[No. Actividades programadas (APDist)]],"")</f>
        <v/>
      </c>
      <c r="I124" s="591" t="str">
        <f>IF(Indicador14[[#This Row],[Cumplimiento]]="","",IF(Indicador14[[#This Row],[Cumplimiento]]&gt;79%,"Cumple","No Cumple"))</f>
        <v/>
      </c>
      <c r="J124" s="214"/>
    </row>
    <row r="125" spans="1:10" x14ac:dyDescent="0.2">
      <c r="D125" s="881"/>
      <c r="E125" s="560" t="s">
        <v>373</v>
      </c>
      <c r="F125" s="574"/>
      <c r="G125" s="574"/>
      <c r="H125" s="574"/>
      <c r="I125" s="598"/>
      <c r="J125" s="214"/>
    </row>
    <row r="127" spans="1:10" x14ac:dyDescent="0.2">
      <c r="A127" s="213" t="s">
        <v>999</v>
      </c>
      <c r="D127" s="881" t="s">
        <v>1000</v>
      </c>
      <c r="E127" s="216" t="s">
        <v>304</v>
      </c>
      <c r="F127" s="217" t="s">
        <v>1001</v>
      </c>
      <c r="G127" s="217" t="s">
        <v>1002</v>
      </c>
      <c r="H127" s="217" t="s">
        <v>444</v>
      </c>
      <c r="I127" s="225" t="s">
        <v>917</v>
      </c>
      <c r="J127" s="214"/>
    </row>
    <row r="128" spans="1:10" x14ac:dyDescent="0.2">
      <c r="A128" s="213">
        <f>COUNTIF(Indicador15[[#This Row],[Observaciones]],"Cumple")</f>
        <v>0</v>
      </c>
      <c r="D128" s="881"/>
      <c r="E128" s="553" t="s">
        <v>919</v>
      </c>
      <c r="F128" s="554"/>
      <c r="G128" s="554"/>
      <c r="H128" s="590" t="str">
        <f>IFERROR(Indicador15[[#This Row],[No. Actividades ejecutadas (AESust)]]/Indicador15[[#This Row],[No. Actividades programadas (APSust)]],"")</f>
        <v/>
      </c>
      <c r="I128" s="591" t="str">
        <f>IF(Indicador15[[#This Row],[Cumplimiento]]="","",IF(Indicador15[[#This Row],[Cumplimiento]]&gt;79%,"Cumple","No Cumple"))</f>
        <v/>
      </c>
      <c r="J128" s="214"/>
    </row>
    <row r="129" spans="1:10" x14ac:dyDescent="0.2">
      <c r="A129" s="213">
        <f>COUNTIF(Indicador15[[#This Row],[Observaciones]],"Cumple")</f>
        <v>0</v>
      </c>
      <c r="D129" s="881"/>
      <c r="E129" s="553" t="s">
        <v>920</v>
      </c>
      <c r="F129" s="554"/>
      <c r="G129" s="554"/>
      <c r="H129" s="590" t="str">
        <f>IFERROR(Indicador15[[#This Row],[No. Actividades ejecutadas (AESust)]]/Indicador15[[#This Row],[No. Actividades programadas (APSust)]],"")</f>
        <v/>
      </c>
      <c r="I129" s="591" t="str">
        <f>IF(Indicador15[[#This Row],[Cumplimiento]]="","",IF(Indicador15[[#This Row],[Cumplimiento]]&gt;79%,"Cumple","No Cumple"))</f>
        <v/>
      </c>
      <c r="J129" s="214"/>
    </row>
    <row r="130" spans="1:10" x14ac:dyDescent="0.2">
      <c r="A130" s="213">
        <f>COUNTIF(Indicador15[[#This Row],[Observaciones]],"Cumple")</f>
        <v>0</v>
      </c>
      <c r="D130" s="881"/>
      <c r="E130" s="553" t="s">
        <v>921</v>
      </c>
      <c r="F130" s="554"/>
      <c r="G130" s="554"/>
      <c r="H130" s="590" t="str">
        <f>IFERROR(Indicador15[[#This Row],[No. Actividades ejecutadas (AESust)]]/Indicador15[[#This Row],[No. Actividades programadas (APSust)]],"")</f>
        <v/>
      </c>
      <c r="I130" s="591" t="str">
        <f>IF(Indicador15[[#This Row],[Cumplimiento]]="","",IF(Indicador15[[#This Row],[Cumplimiento]]&gt;79%,"Cumple","No Cumple"))</f>
        <v/>
      </c>
      <c r="J130" s="214"/>
    </row>
    <row r="131" spans="1:10" x14ac:dyDescent="0.2">
      <c r="A131" s="213">
        <f>COUNTIF(Indicador15[[#This Row],[Observaciones]],"Cumple")</f>
        <v>0</v>
      </c>
      <c r="D131" s="881"/>
      <c r="E131" s="560" t="s">
        <v>922</v>
      </c>
      <c r="F131" s="561"/>
      <c r="G131" s="561"/>
      <c r="H131" s="597" t="str">
        <f>IFERROR(Indicador15[[#This Row],[No. Actividades ejecutadas (AESust)]]/Indicador15[[#This Row],[No. Actividades programadas (APSust)]],"")</f>
        <v/>
      </c>
      <c r="I131" s="591" t="str">
        <f>IF(Indicador15[[#This Row],[Cumplimiento]]="","",IF(Indicador15[[#This Row],[Cumplimiento]]&gt;79%,"Cumple","No Cumple"))</f>
        <v/>
      </c>
      <c r="J131" s="214"/>
    </row>
    <row r="132" spans="1:10" x14ac:dyDescent="0.2">
      <c r="D132" s="881"/>
      <c r="E132" s="560" t="s">
        <v>373</v>
      </c>
      <c r="F132" s="574"/>
      <c r="G132" s="574"/>
      <c r="H132" s="574"/>
      <c r="I132" s="598"/>
      <c r="J132" s="214"/>
    </row>
    <row r="134" spans="1:10" x14ac:dyDescent="0.2">
      <c r="A134" s="213" t="s">
        <v>1003</v>
      </c>
      <c r="D134" s="881" t="s">
        <v>1004</v>
      </c>
      <c r="E134" s="216" t="s">
        <v>304</v>
      </c>
      <c r="F134" s="217" t="s">
        <v>1005</v>
      </c>
      <c r="G134" s="217" t="s">
        <v>1006</v>
      </c>
      <c r="H134" s="217" t="s">
        <v>444</v>
      </c>
      <c r="I134" s="225" t="s">
        <v>917</v>
      </c>
      <c r="J134" s="214"/>
    </row>
    <row r="135" spans="1:10" x14ac:dyDescent="0.2">
      <c r="A135" s="213">
        <f>COUNTIF(Indicador16[[#This Row],[Observaciones]],"Cumple")</f>
        <v>0</v>
      </c>
      <c r="D135" s="881"/>
      <c r="E135" s="553" t="s">
        <v>919</v>
      </c>
      <c r="F135" s="554"/>
      <c r="G135" s="554"/>
      <c r="H135" s="590" t="str">
        <f>IFERROR(Indicador16[[#This Row],[No. Actividades ejecutadas (AEAct)]]/Indicador16[[#This Row],[No. Actividades programadas (APAct)]],"")</f>
        <v/>
      </c>
      <c r="I135" s="591" t="str">
        <f>IF(Indicador16[[#This Row],[Cumplimiento]]="","",IF(Indicador16[[#This Row],[Cumplimiento]]&gt;79%,"Cumple","No Cumple"))</f>
        <v/>
      </c>
      <c r="J135" s="214"/>
    </row>
    <row r="136" spans="1:10" x14ac:dyDescent="0.2">
      <c r="A136" s="213">
        <f>COUNTIF(Indicador16[[#This Row],[Observaciones]],"Cumple")</f>
        <v>0</v>
      </c>
      <c r="D136" s="881"/>
      <c r="E136" s="553" t="s">
        <v>920</v>
      </c>
      <c r="F136" s="554"/>
      <c r="G136" s="554"/>
      <c r="H136" s="590" t="str">
        <f>IFERROR(Indicador16[[#This Row],[No. Actividades ejecutadas (AEAct)]]/Indicador16[[#This Row],[No. Actividades programadas (APAct)]],"")</f>
        <v/>
      </c>
      <c r="I136" s="591" t="str">
        <f>IF(Indicador16[[#This Row],[Cumplimiento]]="","",IF(Indicador16[[#This Row],[Cumplimiento]]&gt;79%,"Cumple","No Cumple"))</f>
        <v/>
      </c>
      <c r="J136" s="214"/>
    </row>
    <row r="137" spans="1:10" x14ac:dyDescent="0.2">
      <c r="A137" s="213">
        <f>COUNTIF(Indicador16[[#This Row],[Observaciones]],"Cumple")</f>
        <v>0</v>
      </c>
      <c r="D137" s="881"/>
      <c r="E137" s="553" t="s">
        <v>921</v>
      </c>
      <c r="F137" s="554"/>
      <c r="G137" s="554"/>
      <c r="H137" s="590" t="str">
        <f>IFERROR(Indicador16[[#This Row],[No. Actividades ejecutadas (AEAct)]]/Indicador16[[#This Row],[No. Actividades programadas (APAct)]],"")</f>
        <v/>
      </c>
      <c r="I137" s="591" t="str">
        <f>IF(Indicador16[[#This Row],[Cumplimiento]]="","",IF(Indicador16[[#This Row],[Cumplimiento]]&gt;79%,"Cumple","No Cumple"))</f>
        <v/>
      </c>
      <c r="J137" s="214"/>
    </row>
    <row r="138" spans="1:10" x14ac:dyDescent="0.2">
      <c r="A138" s="213">
        <f>COUNTIF(Indicador16[[#This Row],[Observaciones]],"Cumple")</f>
        <v>0</v>
      </c>
      <c r="D138" s="881"/>
      <c r="E138" s="560" t="s">
        <v>922</v>
      </c>
      <c r="F138" s="561"/>
      <c r="G138" s="561"/>
      <c r="H138" s="597" t="str">
        <f>IFERROR(Indicador16[[#This Row],[No. Actividades ejecutadas (AEAct)]]/Indicador16[[#This Row],[No. Actividades programadas (APAct)]],"")</f>
        <v/>
      </c>
      <c r="I138" s="591" t="str">
        <f>IF(Indicador16[[#This Row],[Cumplimiento]]="","",IF(Indicador16[[#This Row],[Cumplimiento]]&gt;79%,"Cumple","No Cumple"))</f>
        <v/>
      </c>
      <c r="J138" s="214"/>
    </row>
    <row r="139" spans="1:10" x14ac:dyDescent="0.2">
      <c r="D139" s="881"/>
      <c r="E139" s="560" t="s">
        <v>373</v>
      </c>
      <c r="F139" s="574"/>
      <c r="G139" s="574"/>
      <c r="H139" s="574"/>
      <c r="I139" s="598"/>
      <c r="J139" s="214"/>
    </row>
  </sheetData>
  <sheetProtection algorithmName="SHA-512" hashValue="m7YmCkYaExqlOLZlld88q0y0TWPFqqHn/+pyFfF4u1qpPMUGAyh1SdvQd8nN3JiepNwa0w1V37oVk+M1ew5dMg==" saltValue="Gz23veLXOqLU8kxIs0U2sQ==" spinCount="100000" sheet="1" deleteColumns="0" deleteRows="0"/>
  <mergeCells count="17">
    <mergeCell ref="D109:D114"/>
    <mergeCell ref="D116:D117"/>
    <mergeCell ref="D120:D125"/>
    <mergeCell ref="D127:D132"/>
    <mergeCell ref="D134:D139"/>
    <mergeCell ref="D102:D107"/>
    <mergeCell ref="F2:H2"/>
    <mergeCell ref="D4:D7"/>
    <mergeCell ref="D10:D14"/>
    <mergeCell ref="D17:D18"/>
    <mergeCell ref="D21:D26"/>
    <mergeCell ref="D28:D33"/>
    <mergeCell ref="D35:D48"/>
    <mergeCell ref="D50:D63"/>
    <mergeCell ref="D65:D78"/>
    <mergeCell ref="D80:D93"/>
    <mergeCell ref="D95:D100"/>
  </mergeCells>
  <conditionalFormatting sqref="I22:I26 I29:I32 I34">
    <cfRule type="containsText" dxfId="31" priority="25" operator="containsText" text="No Cumple">
      <formula>NOT(ISERROR(SEARCH("No Cumple",I22)))</formula>
    </cfRule>
    <cfRule type="containsText" dxfId="30" priority="26" operator="containsText" text="Cumple">
      <formula>NOT(ISERROR(SEARCH("Cumple",I22)))</formula>
    </cfRule>
  </conditionalFormatting>
  <conditionalFormatting sqref="I36:I47">
    <cfRule type="containsText" dxfId="29" priority="23" stopIfTrue="1" operator="containsText" text="No Cumple">
      <formula>NOT(ISERROR(SEARCH("No Cumple",I36)))</formula>
    </cfRule>
    <cfRule type="containsText" dxfId="28" priority="24" operator="containsText" text="Cumple">
      <formula>NOT(ISERROR(SEARCH("Cumple",I36)))</formula>
    </cfRule>
  </conditionalFormatting>
  <conditionalFormatting sqref="I51:I62">
    <cfRule type="containsText" dxfId="27" priority="21" operator="containsText" text="No Cumple">
      <formula>NOT(ISERROR(SEARCH("No Cumple",I51)))</formula>
    </cfRule>
    <cfRule type="containsText" dxfId="26" priority="22" operator="containsText" text="Cumple">
      <formula>NOT(ISERROR(SEARCH("Cumple",I51)))</formula>
    </cfRule>
  </conditionalFormatting>
  <conditionalFormatting sqref="I66:I77">
    <cfRule type="containsText" dxfId="25" priority="19" operator="containsText" text="No Cumple">
      <formula>NOT(ISERROR(SEARCH("No Cumple",I66)))</formula>
    </cfRule>
    <cfRule type="containsText" dxfId="24" priority="20" operator="containsText" text="Cumple">
      <formula>NOT(ISERROR(SEARCH("Cumple",I66)))</formula>
    </cfRule>
  </conditionalFormatting>
  <conditionalFormatting sqref="I81:I92">
    <cfRule type="containsText" dxfId="23" priority="17" stopIfTrue="1" operator="containsText" text="No Cumple">
      <formula>NOT(ISERROR(SEARCH("No Cumple",I81)))</formula>
    </cfRule>
    <cfRule type="containsText" dxfId="22" priority="18" operator="containsText" text="Cumple">
      <formula>NOT(ISERROR(SEARCH("Cumple",I81)))</formula>
    </cfRule>
  </conditionalFormatting>
  <conditionalFormatting sqref="I96:I99">
    <cfRule type="containsText" dxfId="21" priority="15" operator="containsText" text="No Cumple">
      <formula>NOT(ISERROR(SEARCH("No Cumple",I96)))</formula>
    </cfRule>
    <cfRule type="containsText" dxfId="20" priority="16" operator="containsText" text="Cumple">
      <formula>NOT(ISERROR(SEARCH("Cumple",I96)))</formula>
    </cfRule>
  </conditionalFormatting>
  <conditionalFormatting sqref="I103:I106">
    <cfRule type="containsText" dxfId="19" priority="13" stopIfTrue="1" operator="containsText" text="No Cumple">
      <formula>NOT(ISERROR(SEARCH("No Cumple",I103)))</formula>
    </cfRule>
    <cfRule type="containsText" dxfId="18" priority="14" operator="containsText" text="Cumple">
      <formula>NOT(ISERROR(SEARCH("Cumple",I103)))</formula>
    </cfRule>
  </conditionalFormatting>
  <conditionalFormatting sqref="I110:I113">
    <cfRule type="containsText" dxfId="17" priority="11" stopIfTrue="1" operator="containsText" text="No Cumple">
      <formula>NOT(ISERROR(SEARCH("No Cumple",I110)))</formula>
    </cfRule>
    <cfRule type="containsText" dxfId="16" priority="12" operator="containsText" text="Cumple">
      <formula>NOT(ISERROR(SEARCH("Cumple",I110)))</formula>
    </cfRule>
  </conditionalFormatting>
  <conditionalFormatting sqref="I117:I118">
    <cfRule type="containsText" dxfId="15" priority="9" stopIfTrue="1" operator="containsText" text="No Cumple">
      <formula>NOT(ISERROR(SEARCH("No Cumple",I117)))</formula>
    </cfRule>
    <cfRule type="containsText" dxfId="14" priority="10" operator="containsText" text="Cumple">
      <formula>NOT(ISERROR(SEARCH("Cumple",I117)))</formula>
    </cfRule>
  </conditionalFormatting>
  <conditionalFormatting sqref="I121:I124">
    <cfRule type="containsText" dxfId="13" priority="7" stopIfTrue="1" operator="containsText" text="No Cumple">
      <formula>NOT(ISERROR(SEARCH("No Cumple",I121)))</formula>
    </cfRule>
    <cfRule type="containsText" dxfId="12" priority="8" operator="containsText" text="Cumple">
      <formula>NOT(ISERROR(SEARCH("Cumple",I121)))</formula>
    </cfRule>
  </conditionalFormatting>
  <conditionalFormatting sqref="I128:I131">
    <cfRule type="containsText" dxfId="11" priority="5" stopIfTrue="1" operator="containsText" text="No Cumple">
      <formula>NOT(ISERROR(SEARCH("No Cumple",I128)))</formula>
    </cfRule>
    <cfRule type="containsText" dxfId="10" priority="6" operator="containsText" text="Cumple">
      <formula>NOT(ISERROR(SEARCH("Cumple",I128)))</formula>
    </cfRule>
  </conditionalFormatting>
  <conditionalFormatting sqref="I135:I138">
    <cfRule type="containsText" dxfId="9" priority="3" stopIfTrue="1" operator="containsText" text="No Cumple">
      <formula>NOT(ISERROR(SEARCH("No Cumple",I135)))</formula>
    </cfRule>
    <cfRule type="containsText" dxfId="8" priority="4" operator="containsText" text="Cumple">
      <formula>NOT(ISERROR(SEARCH("Cumple",I135)))</formula>
    </cfRule>
  </conditionalFormatting>
  <conditionalFormatting sqref="J23:J25">
    <cfRule type="containsText" dxfId="7" priority="1" operator="containsText" text="Sin Mejora Continua">
      <formula>NOT(ISERROR(SEARCH("Sin Mejora Continua",J23)))</formula>
    </cfRule>
    <cfRule type="containsText" dxfId="6" priority="2" operator="containsText" text="Mejora Continua">
      <formula>NOT(ISERROR(SEARCH("Mejora Continua",J23)))</formula>
    </cfRule>
  </conditionalFormatting>
  <conditionalFormatting sqref="L11:L14">
    <cfRule type="containsText" dxfId="5" priority="29" operator="containsText" text="No Cumple">
      <formula>NOT(ISERROR(SEARCH("No Cumple",L11)))</formula>
    </cfRule>
    <cfRule type="containsText" dxfId="4" priority="30" stopIfTrue="1" operator="containsText" text="Cumple">
      <formula>NOT(ISERROR(SEARCH("Cumple",L11)))</formula>
    </cfRule>
  </conditionalFormatting>
  <conditionalFormatting sqref="N4:N7">
    <cfRule type="containsText" dxfId="3" priority="31" stopIfTrue="1" operator="containsText" text="No Cumple">
      <formula>NOT(ISERROR(SEARCH("No Cumple",N4)))</formula>
    </cfRule>
    <cfRule type="containsText" dxfId="2" priority="32" operator="containsText" text="Cumple">
      <formula>NOT(ISERROR(SEARCH("Cumple",N4)))</formula>
    </cfRule>
  </conditionalFormatting>
  <conditionalFormatting sqref="O18:O19">
    <cfRule type="containsText" dxfId="1" priority="27" stopIfTrue="1" operator="containsText" text="No Cumple">
      <formula>NOT(ISERROR(SEARCH("No Cumple",O18)))</formula>
    </cfRule>
    <cfRule type="containsText" dxfId="0" priority="28" operator="containsText" text="Cumple">
      <formula>NOT(ISERROR(SEARCH("Cumple",O18)))</formula>
    </cfRule>
  </conditionalFormatting>
  <pageMargins left="0.7" right="0.7" top="0.75" bottom="0.75" header="0.3" footer="0.3"/>
  <pageSetup orientation="portrait" r:id="rId1"/>
  <legacyDrawing r:id="rId2"/>
  <tableParts count="16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/>
  <dimension ref="A1:C17760"/>
  <sheetViews>
    <sheetView workbookViewId="0">
      <pane ySplit="1" topLeftCell="A88" activePane="bottomLeft" state="frozen"/>
      <selection activeCell="B88" sqref="B88"/>
      <selection pane="bottomLeft" activeCell="B88" sqref="B88"/>
    </sheetView>
  </sheetViews>
  <sheetFormatPr baseColWidth="10" defaultColWidth="11.42578125" defaultRowHeight="12.75" x14ac:dyDescent="0.2"/>
  <cols>
    <col min="1" max="1" width="11.42578125" style="6" customWidth="1"/>
    <col min="2" max="2" width="120.7109375" style="18" customWidth="1"/>
    <col min="3" max="256" width="11.42578125" style="5"/>
    <col min="257" max="257" width="6.85546875" style="5" customWidth="1"/>
    <col min="258" max="258" width="80.85546875" style="5" customWidth="1"/>
    <col min="259" max="512" width="11.42578125" style="5"/>
    <col min="513" max="513" width="6.85546875" style="5" customWidth="1"/>
    <col min="514" max="514" width="80.85546875" style="5" customWidth="1"/>
    <col min="515" max="768" width="11.42578125" style="5"/>
    <col min="769" max="769" width="6.85546875" style="5" customWidth="1"/>
    <col min="770" max="770" width="80.85546875" style="5" customWidth="1"/>
    <col min="771" max="1024" width="11.42578125" style="5"/>
    <col min="1025" max="1025" width="6.85546875" style="5" customWidth="1"/>
    <col min="1026" max="1026" width="80.85546875" style="5" customWidth="1"/>
    <col min="1027" max="1280" width="11.42578125" style="5"/>
    <col min="1281" max="1281" width="6.85546875" style="5" customWidth="1"/>
    <col min="1282" max="1282" width="80.85546875" style="5" customWidth="1"/>
    <col min="1283" max="1536" width="11.42578125" style="5"/>
    <col min="1537" max="1537" width="6.85546875" style="5" customWidth="1"/>
    <col min="1538" max="1538" width="80.85546875" style="5" customWidth="1"/>
    <col min="1539" max="1792" width="11.42578125" style="5"/>
    <col min="1793" max="1793" width="6.85546875" style="5" customWidth="1"/>
    <col min="1794" max="1794" width="80.85546875" style="5" customWidth="1"/>
    <col min="1795" max="2048" width="11.42578125" style="5"/>
    <col min="2049" max="2049" width="6.85546875" style="5" customWidth="1"/>
    <col min="2050" max="2050" width="80.85546875" style="5" customWidth="1"/>
    <col min="2051" max="2304" width="11.42578125" style="5"/>
    <col min="2305" max="2305" width="6.85546875" style="5" customWidth="1"/>
    <col min="2306" max="2306" width="80.85546875" style="5" customWidth="1"/>
    <col min="2307" max="2560" width="11.42578125" style="5"/>
    <col min="2561" max="2561" width="6.85546875" style="5" customWidth="1"/>
    <col min="2562" max="2562" width="80.85546875" style="5" customWidth="1"/>
    <col min="2563" max="2816" width="11.42578125" style="5"/>
    <col min="2817" max="2817" width="6.85546875" style="5" customWidth="1"/>
    <col min="2818" max="2818" width="80.85546875" style="5" customWidth="1"/>
    <col min="2819" max="3072" width="11.42578125" style="5"/>
    <col min="3073" max="3073" width="6.85546875" style="5" customWidth="1"/>
    <col min="3074" max="3074" width="80.85546875" style="5" customWidth="1"/>
    <col min="3075" max="3328" width="11.42578125" style="5"/>
    <col min="3329" max="3329" width="6.85546875" style="5" customWidth="1"/>
    <col min="3330" max="3330" width="80.85546875" style="5" customWidth="1"/>
    <col min="3331" max="3584" width="11.42578125" style="5"/>
    <col min="3585" max="3585" width="6.85546875" style="5" customWidth="1"/>
    <col min="3586" max="3586" width="80.85546875" style="5" customWidth="1"/>
    <col min="3587" max="3840" width="11.42578125" style="5"/>
    <col min="3841" max="3841" width="6.85546875" style="5" customWidth="1"/>
    <col min="3842" max="3842" width="80.85546875" style="5" customWidth="1"/>
    <col min="3843" max="4096" width="11.42578125" style="5"/>
    <col min="4097" max="4097" width="6.85546875" style="5" customWidth="1"/>
    <col min="4098" max="4098" width="80.85546875" style="5" customWidth="1"/>
    <col min="4099" max="4352" width="11.42578125" style="5"/>
    <col min="4353" max="4353" width="6.85546875" style="5" customWidth="1"/>
    <col min="4354" max="4354" width="80.85546875" style="5" customWidth="1"/>
    <col min="4355" max="4608" width="11.42578125" style="5"/>
    <col min="4609" max="4609" width="6.85546875" style="5" customWidth="1"/>
    <col min="4610" max="4610" width="80.85546875" style="5" customWidth="1"/>
    <col min="4611" max="4864" width="11.42578125" style="5"/>
    <col min="4865" max="4865" width="6.85546875" style="5" customWidth="1"/>
    <col min="4866" max="4866" width="80.85546875" style="5" customWidth="1"/>
    <col min="4867" max="5120" width="11.42578125" style="5"/>
    <col min="5121" max="5121" width="6.85546875" style="5" customWidth="1"/>
    <col min="5122" max="5122" width="80.85546875" style="5" customWidth="1"/>
    <col min="5123" max="5376" width="11.42578125" style="5"/>
    <col min="5377" max="5377" width="6.85546875" style="5" customWidth="1"/>
    <col min="5378" max="5378" width="80.85546875" style="5" customWidth="1"/>
    <col min="5379" max="5632" width="11.42578125" style="5"/>
    <col min="5633" max="5633" width="6.85546875" style="5" customWidth="1"/>
    <col min="5634" max="5634" width="80.85546875" style="5" customWidth="1"/>
    <col min="5635" max="5888" width="11.42578125" style="5"/>
    <col min="5889" max="5889" width="6.85546875" style="5" customWidth="1"/>
    <col min="5890" max="5890" width="80.85546875" style="5" customWidth="1"/>
    <col min="5891" max="6144" width="11.42578125" style="5"/>
    <col min="6145" max="6145" width="6.85546875" style="5" customWidth="1"/>
    <col min="6146" max="6146" width="80.85546875" style="5" customWidth="1"/>
    <col min="6147" max="6400" width="11.42578125" style="5"/>
    <col min="6401" max="6401" width="6.85546875" style="5" customWidth="1"/>
    <col min="6402" max="6402" width="80.85546875" style="5" customWidth="1"/>
    <col min="6403" max="6656" width="11.42578125" style="5"/>
    <col min="6657" max="6657" width="6.85546875" style="5" customWidth="1"/>
    <col min="6658" max="6658" width="80.85546875" style="5" customWidth="1"/>
    <col min="6659" max="6912" width="11.42578125" style="5"/>
    <col min="6913" max="6913" width="6.85546875" style="5" customWidth="1"/>
    <col min="6914" max="6914" width="80.85546875" style="5" customWidth="1"/>
    <col min="6915" max="7168" width="11.42578125" style="5"/>
    <col min="7169" max="7169" width="6.85546875" style="5" customWidth="1"/>
    <col min="7170" max="7170" width="80.85546875" style="5" customWidth="1"/>
    <col min="7171" max="7424" width="11.42578125" style="5"/>
    <col min="7425" max="7425" width="6.85546875" style="5" customWidth="1"/>
    <col min="7426" max="7426" width="80.85546875" style="5" customWidth="1"/>
    <col min="7427" max="7680" width="11.42578125" style="5"/>
    <col min="7681" max="7681" width="6.85546875" style="5" customWidth="1"/>
    <col min="7682" max="7682" width="80.85546875" style="5" customWidth="1"/>
    <col min="7683" max="7936" width="11.42578125" style="5"/>
    <col min="7937" max="7937" width="6.85546875" style="5" customWidth="1"/>
    <col min="7938" max="7938" width="80.85546875" style="5" customWidth="1"/>
    <col min="7939" max="8192" width="11.42578125" style="5"/>
    <col min="8193" max="8193" width="6.85546875" style="5" customWidth="1"/>
    <col min="8194" max="8194" width="80.85546875" style="5" customWidth="1"/>
    <col min="8195" max="8448" width="11.42578125" style="5"/>
    <col min="8449" max="8449" width="6.85546875" style="5" customWidth="1"/>
    <col min="8450" max="8450" width="80.85546875" style="5" customWidth="1"/>
    <col min="8451" max="8704" width="11.42578125" style="5"/>
    <col min="8705" max="8705" width="6.85546875" style="5" customWidth="1"/>
    <col min="8706" max="8706" width="80.85546875" style="5" customWidth="1"/>
    <col min="8707" max="8960" width="11.42578125" style="5"/>
    <col min="8961" max="8961" width="6.85546875" style="5" customWidth="1"/>
    <col min="8962" max="8962" width="80.85546875" style="5" customWidth="1"/>
    <col min="8963" max="9216" width="11.42578125" style="5"/>
    <col min="9217" max="9217" width="6.85546875" style="5" customWidth="1"/>
    <col min="9218" max="9218" width="80.85546875" style="5" customWidth="1"/>
    <col min="9219" max="9472" width="11.42578125" style="5"/>
    <col min="9473" max="9473" width="6.85546875" style="5" customWidth="1"/>
    <col min="9474" max="9474" width="80.85546875" style="5" customWidth="1"/>
    <col min="9475" max="9728" width="11.42578125" style="5"/>
    <col min="9729" max="9729" width="6.85546875" style="5" customWidth="1"/>
    <col min="9730" max="9730" width="80.85546875" style="5" customWidth="1"/>
    <col min="9731" max="9984" width="11.42578125" style="5"/>
    <col min="9985" max="9985" width="6.85546875" style="5" customWidth="1"/>
    <col min="9986" max="9986" width="80.85546875" style="5" customWidth="1"/>
    <col min="9987" max="10240" width="11.42578125" style="5"/>
    <col min="10241" max="10241" width="6.85546875" style="5" customWidth="1"/>
    <col min="10242" max="10242" width="80.85546875" style="5" customWidth="1"/>
    <col min="10243" max="10496" width="11.42578125" style="5"/>
    <col min="10497" max="10497" width="6.85546875" style="5" customWidth="1"/>
    <col min="10498" max="10498" width="80.85546875" style="5" customWidth="1"/>
    <col min="10499" max="10752" width="11.42578125" style="5"/>
    <col min="10753" max="10753" width="6.85546875" style="5" customWidth="1"/>
    <col min="10754" max="10754" width="80.85546875" style="5" customWidth="1"/>
    <col min="10755" max="11008" width="11.42578125" style="5"/>
    <col min="11009" max="11009" width="6.85546875" style="5" customWidth="1"/>
    <col min="11010" max="11010" width="80.85546875" style="5" customWidth="1"/>
    <col min="11011" max="11264" width="11.42578125" style="5"/>
    <col min="11265" max="11265" width="6.85546875" style="5" customWidth="1"/>
    <col min="11266" max="11266" width="80.85546875" style="5" customWidth="1"/>
    <col min="11267" max="11520" width="11.42578125" style="5"/>
    <col min="11521" max="11521" width="6.85546875" style="5" customWidth="1"/>
    <col min="11522" max="11522" width="80.85546875" style="5" customWidth="1"/>
    <col min="11523" max="11776" width="11.42578125" style="5"/>
    <col min="11777" max="11777" width="6.85546875" style="5" customWidth="1"/>
    <col min="11778" max="11778" width="80.85546875" style="5" customWidth="1"/>
    <col min="11779" max="12032" width="11.42578125" style="5"/>
    <col min="12033" max="12033" width="6.85546875" style="5" customWidth="1"/>
    <col min="12034" max="12034" width="80.85546875" style="5" customWidth="1"/>
    <col min="12035" max="12288" width="11.42578125" style="5"/>
    <col min="12289" max="12289" width="6.85546875" style="5" customWidth="1"/>
    <col min="12290" max="12290" width="80.85546875" style="5" customWidth="1"/>
    <col min="12291" max="12544" width="11.42578125" style="5"/>
    <col min="12545" max="12545" width="6.85546875" style="5" customWidth="1"/>
    <col min="12546" max="12546" width="80.85546875" style="5" customWidth="1"/>
    <col min="12547" max="12800" width="11.42578125" style="5"/>
    <col min="12801" max="12801" width="6.85546875" style="5" customWidth="1"/>
    <col min="12802" max="12802" width="80.85546875" style="5" customWidth="1"/>
    <col min="12803" max="13056" width="11.42578125" style="5"/>
    <col min="13057" max="13057" width="6.85546875" style="5" customWidth="1"/>
    <col min="13058" max="13058" width="80.85546875" style="5" customWidth="1"/>
    <col min="13059" max="13312" width="11.42578125" style="5"/>
    <col min="13313" max="13313" width="6.85546875" style="5" customWidth="1"/>
    <col min="13314" max="13314" width="80.85546875" style="5" customWidth="1"/>
    <col min="13315" max="13568" width="11.42578125" style="5"/>
    <col min="13569" max="13569" width="6.85546875" style="5" customWidth="1"/>
    <col min="13570" max="13570" width="80.85546875" style="5" customWidth="1"/>
    <col min="13571" max="13824" width="11.42578125" style="5"/>
    <col min="13825" max="13825" width="6.85546875" style="5" customWidth="1"/>
    <col min="13826" max="13826" width="80.85546875" style="5" customWidth="1"/>
    <col min="13827" max="14080" width="11.42578125" style="5"/>
    <col min="14081" max="14081" width="6.85546875" style="5" customWidth="1"/>
    <col min="14082" max="14082" width="80.85546875" style="5" customWidth="1"/>
    <col min="14083" max="14336" width="11.42578125" style="5"/>
    <col min="14337" max="14337" width="6.85546875" style="5" customWidth="1"/>
    <col min="14338" max="14338" width="80.85546875" style="5" customWidth="1"/>
    <col min="14339" max="14592" width="11.42578125" style="5"/>
    <col min="14593" max="14593" width="6.85546875" style="5" customWidth="1"/>
    <col min="14594" max="14594" width="80.85546875" style="5" customWidth="1"/>
    <col min="14595" max="14848" width="11.42578125" style="5"/>
    <col min="14849" max="14849" width="6.85546875" style="5" customWidth="1"/>
    <col min="14850" max="14850" width="80.85546875" style="5" customWidth="1"/>
    <col min="14851" max="15104" width="11.42578125" style="5"/>
    <col min="15105" max="15105" width="6.85546875" style="5" customWidth="1"/>
    <col min="15106" max="15106" width="80.85546875" style="5" customWidth="1"/>
    <col min="15107" max="15360" width="11.42578125" style="5"/>
    <col min="15361" max="15361" width="6.85546875" style="5" customWidth="1"/>
    <col min="15362" max="15362" width="80.85546875" style="5" customWidth="1"/>
    <col min="15363" max="15616" width="11.42578125" style="5"/>
    <col min="15617" max="15617" width="6.85546875" style="5" customWidth="1"/>
    <col min="15618" max="15618" width="80.85546875" style="5" customWidth="1"/>
    <col min="15619" max="15872" width="11.42578125" style="5"/>
    <col min="15873" max="15873" width="6.85546875" style="5" customWidth="1"/>
    <col min="15874" max="15874" width="80.85546875" style="5" customWidth="1"/>
    <col min="15875" max="16128" width="11.42578125" style="5"/>
    <col min="16129" max="16129" width="6.85546875" style="5" customWidth="1"/>
    <col min="16130" max="16130" width="80.85546875" style="5" customWidth="1"/>
    <col min="16131" max="16384" width="11.42578125" style="5"/>
  </cols>
  <sheetData>
    <row r="1" spans="1:2" ht="16.5" thickBot="1" x14ac:dyDescent="0.25">
      <c r="A1" s="19" t="s">
        <v>480</v>
      </c>
      <c r="B1" s="20" t="s">
        <v>488</v>
      </c>
    </row>
    <row r="2" spans="1:2" ht="13.5" x14ac:dyDescent="0.25">
      <c r="A2" s="15">
        <v>10</v>
      </c>
      <c r="B2" s="16" t="s">
        <v>1007</v>
      </c>
    </row>
    <row r="3" spans="1:2" ht="13.5" x14ac:dyDescent="0.25">
      <c r="A3" s="609">
        <v>11</v>
      </c>
      <c r="B3" s="610" t="s">
        <v>1008</v>
      </c>
    </row>
    <row r="4" spans="1:2" ht="13.5" x14ac:dyDescent="0.25">
      <c r="A4" s="609">
        <v>19</v>
      </c>
      <c r="B4" s="610" t="s">
        <v>1009</v>
      </c>
    </row>
    <row r="5" spans="1:2" ht="13.5" x14ac:dyDescent="0.25">
      <c r="A5" s="609">
        <v>20</v>
      </c>
      <c r="B5" s="610" t="s">
        <v>1010</v>
      </c>
    </row>
    <row r="6" spans="1:2" ht="13.5" x14ac:dyDescent="0.25">
      <c r="A6" s="609">
        <v>21</v>
      </c>
      <c r="B6" s="610" t="s">
        <v>1011</v>
      </c>
    </row>
    <row r="7" spans="1:2" ht="13.5" x14ac:dyDescent="0.25">
      <c r="A7" s="609">
        <v>22</v>
      </c>
      <c r="B7" s="610" t="s">
        <v>1012</v>
      </c>
    </row>
    <row r="8" spans="1:2" ht="13.5" x14ac:dyDescent="0.25">
      <c r="A8" s="609">
        <v>23</v>
      </c>
      <c r="B8" s="610" t="s">
        <v>1013</v>
      </c>
    </row>
    <row r="9" spans="1:2" ht="13.5" x14ac:dyDescent="0.25">
      <c r="A9" s="609">
        <v>29</v>
      </c>
      <c r="B9" s="610" t="s">
        <v>1014</v>
      </c>
    </row>
    <row r="10" spans="1:2" ht="13.5" x14ac:dyDescent="0.25">
      <c r="A10" s="609">
        <v>30</v>
      </c>
      <c r="B10" s="610" t="s">
        <v>1015</v>
      </c>
    </row>
    <row r="11" spans="1:2" ht="13.5" x14ac:dyDescent="0.25">
      <c r="A11" s="609">
        <v>31</v>
      </c>
      <c r="B11" s="610" t="s">
        <v>1016</v>
      </c>
    </row>
    <row r="12" spans="1:2" ht="13.5" x14ac:dyDescent="0.25">
      <c r="A12" s="609">
        <v>32</v>
      </c>
      <c r="B12" s="610" t="s">
        <v>1017</v>
      </c>
    </row>
    <row r="13" spans="1:2" ht="13.5" x14ac:dyDescent="0.25">
      <c r="A13" s="609">
        <v>38</v>
      </c>
      <c r="B13" s="610" t="s">
        <v>1018</v>
      </c>
    </row>
    <row r="14" spans="1:2" ht="13.5" x14ac:dyDescent="0.25">
      <c r="A14" s="609">
        <v>39</v>
      </c>
      <c r="B14" s="610" t="s">
        <v>1019</v>
      </c>
    </row>
    <row r="15" spans="1:2" ht="13.5" x14ac:dyDescent="0.25">
      <c r="A15" s="609">
        <v>40</v>
      </c>
      <c r="B15" s="610" t="s">
        <v>1020</v>
      </c>
    </row>
    <row r="16" spans="1:2" ht="13.5" x14ac:dyDescent="0.25">
      <c r="A16" s="609">
        <v>41</v>
      </c>
      <c r="B16" s="610" t="s">
        <v>1021</v>
      </c>
    </row>
    <row r="17" spans="1:2" ht="13.5" x14ac:dyDescent="0.25">
      <c r="A17" s="609">
        <v>42</v>
      </c>
      <c r="B17" s="610" t="s">
        <v>1022</v>
      </c>
    </row>
    <row r="18" spans="1:2" ht="13.5" x14ac:dyDescent="0.25">
      <c r="A18" s="609">
        <v>43</v>
      </c>
      <c r="B18" s="610" t="s">
        <v>1023</v>
      </c>
    </row>
    <row r="19" spans="1:2" ht="13.5" x14ac:dyDescent="0.25">
      <c r="A19" s="609">
        <v>48</v>
      </c>
      <c r="B19" s="610" t="s">
        <v>1024</v>
      </c>
    </row>
    <row r="20" spans="1:2" ht="13.5" x14ac:dyDescent="0.25">
      <c r="A20" s="609">
        <v>49</v>
      </c>
      <c r="B20" s="610" t="s">
        <v>1025</v>
      </c>
    </row>
    <row r="21" spans="1:2" ht="13.5" x14ac:dyDescent="0.25">
      <c r="A21" s="609">
        <v>50</v>
      </c>
      <c r="B21" s="610" t="s">
        <v>1026</v>
      </c>
    </row>
    <row r="22" spans="1:2" ht="13.5" x14ac:dyDescent="0.25">
      <c r="A22" s="609">
        <v>51</v>
      </c>
      <c r="B22" s="610" t="s">
        <v>1027</v>
      </c>
    </row>
    <row r="23" spans="1:2" ht="13.5" x14ac:dyDescent="0.25">
      <c r="A23" s="609">
        <v>52</v>
      </c>
      <c r="B23" s="610" t="s">
        <v>1028</v>
      </c>
    </row>
    <row r="24" spans="1:2" ht="13.5" x14ac:dyDescent="0.25">
      <c r="A24" s="609">
        <v>53</v>
      </c>
      <c r="B24" s="610" t="s">
        <v>1029</v>
      </c>
    </row>
    <row r="25" spans="1:2" ht="13.5" x14ac:dyDescent="0.25">
      <c r="A25" s="609">
        <v>54</v>
      </c>
      <c r="B25" s="610" t="s">
        <v>1030</v>
      </c>
    </row>
    <row r="26" spans="1:2" ht="13.5" x14ac:dyDescent="0.25">
      <c r="A26" s="609">
        <v>58</v>
      </c>
      <c r="B26" s="610" t="s">
        <v>1031</v>
      </c>
    </row>
    <row r="27" spans="1:2" ht="13.5" x14ac:dyDescent="0.25">
      <c r="A27" s="609">
        <v>59</v>
      </c>
      <c r="B27" s="610" t="s">
        <v>1032</v>
      </c>
    </row>
    <row r="28" spans="1:2" ht="13.5" x14ac:dyDescent="0.25">
      <c r="A28" s="609">
        <v>60</v>
      </c>
      <c r="B28" s="610" t="s">
        <v>1033</v>
      </c>
    </row>
    <row r="29" spans="1:2" ht="13.5" x14ac:dyDescent="0.25">
      <c r="A29" s="609">
        <v>61</v>
      </c>
      <c r="B29" s="610" t="s">
        <v>1034</v>
      </c>
    </row>
    <row r="30" spans="1:2" ht="13.5" x14ac:dyDescent="0.25">
      <c r="A30" s="609">
        <v>62</v>
      </c>
      <c r="B30" s="610" t="s">
        <v>1035</v>
      </c>
    </row>
    <row r="31" spans="1:2" ht="13.5" x14ac:dyDescent="0.25">
      <c r="A31" s="609">
        <v>63</v>
      </c>
      <c r="B31" s="610" t="s">
        <v>1036</v>
      </c>
    </row>
    <row r="32" spans="1:2" ht="13.5" x14ac:dyDescent="0.25">
      <c r="A32" s="609">
        <v>64</v>
      </c>
      <c r="B32" s="610" t="s">
        <v>1037</v>
      </c>
    </row>
    <row r="33" spans="1:2" ht="13.5" x14ac:dyDescent="0.25">
      <c r="A33" s="609">
        <v>65</v>
      </c>
      <c r="B33" s="610" t="s">
        <v>1038</v>
      </c>
    </row>
    <row r="34" spans="1:2" ht="13.5" x14ac:dyDescent="0.25">
      <c r="A34" s="609">
        <v>66</v>
      </c>
      <c r="B34" s="610" t="s">
        <v>1039</v>
      </c>
    </row>
    <row r="35" spans="1:2" ht="13.5" x14ac:dyDescent="0.25">
      <c r="A35" s="609">
        <v>68</v>
      </c>
      <c r="B35" s="610" t="s">
        <v>1040</v>
      </c>
    </row>
    <row r="36" spans="1:2" ht="13.5" x14ac:dyDescent="0.25">
      <c r="A36" s="609">
        <v>69</v>
      </c>
      <c r="B36" s="610" t="s">
        <v>1041</v>
      </c>
    </row>
    <row r="37" spans="1:2" ht="13.5" x14ac:dyDescent="0.25">
      <c r="A37" s="609">
        <v>70</v>
      </c>
      <c r="B37" s="610" t="s">
        <v>1042</v>
      </c>
    </row>
    <row r="38" spans="1:2" ht="13.5" x14ac:dyDescent="0.25">
      <c r="A38" s="609">
        <v>71</v>
      </c>
      <c r="B38" s="610" t="s">
        <v>1043</v>
      </c>
    </row>
    <row r="39" spans="1:2" ht="13.5" x14ac:dyDescent="0.25">
      <c r="A39" s="609">
        <v>72</v>
      </c>
      <c r="B39" s="610" t="s">
        <v>1044</v>
      </c>
    </row>
    <row r="40" spans="1:2" ht="13.5" x14ac:dyDescent="0.25">
      <c r="A40" s="609">
        <v>73</v>
      </c>
      <c r="B40" s="610" t="s">
        <v>1045</v>
      </c>
    </row>
    <row r="41" spans="1:2" ht="13.5" x14ac:dyDescent="0.25">
      <c r="A41" s="609">
        <v>78</v>
      </c>
      <c r="B41" s="610" t="s">
        <v>1046</v>
      </c>
    </row>
    <row r="42" spans="1:2" ht="13.5" x14ac:dyDescent="0.25">
      <c r="A42" s="609">
        <v>79</v>
      </c>
      <c r="B42" s="610" t="s">
        <v>1047</v>
      </c>
    </row>
    <row r="43" spans="1:2" ht="13.5" x14ac:dyDescent="0.25">
      <c r="A43" s="609">
        <v>80</v>
      </c>
      <c r="B43" s="610" t="s">
        <v>1048</v>
      </c>
    </row>
    <row r="44" spans="1:2" ht="13.5" x14ac:dyDescent="0.25">
      <c r="A44" s="609">
        <v>81</v>
      </c>
      <c r="B44" s="610" t="s">
        <v>1049</v>
      </c>
    </row>
    <row r="45" spans="1:2" ht="13.5" x14ac:dyDescent="0.25">
      <c r="A45" s="609">
        <v>82</v>
      </c>
      <c r="B45" s="610" t="s">
        <v>1050</v>
      </c>
    </row>
    <row r="46" spans="1:2" ht="13.5" x14ac:dyDescent="0.25">
      <c r="A46" s="609">
        <v>83</v>
      </c>
      <c r="B46" s="610" t="s">
        <v>1051</v>
      </c>
    </row>
    <row r="47" spans="1:2" ht="13.5" x14ac:dyDescent="0.25">
      <c r="A47" s="609">
        <v>84</v>
      </c>
      <c r="B47" s="610" t="s">
        <v>1052</v>
      </c>
    </row>
    <row r="48" spans="1:2" ht="13.5" x14ac:dyDescent="0.25">
      <c r="A48" s="609">
        <v>85</v>
      </c>
      <c r="B48" s="610" t="s">
        <v>1053</v>
      </c>
    </row>
    <row r="49" spans="1:2" ht="13.5" x14ac:dyDescent="0.25">
      <c r="A49" s="609">
        <v>86</v>
      </c>
      <c r="B49" s="610" t="s">
        <v>1054</v>
      </c>
    </row>
    <row r="50" spans="1:2" ht="13.5" x14ac:dyDescent="0.25">
      <c r="A50" s="609">
        <v>88</v>
      </c>
      <c r="B50" s="610" t="s">
        <v>1055</v>
      </c>
    </row>
    <row r="51" spans="1:2" ht="13.5" x14ac:dyDescent="0.25">
      <c r="A51" s="609">
        <v>90</v>
      </c>
      <c r="B51" s="610" t="s">
        <v>1056</v>
      </c>
    </row>
    <row r="52" spans="1:2" ht="13.5" x14ac:dyDescent="0.25">
      <c r="A52" s="609">
        <v>91</v>
      </c>
      <c r="B52" s="610" t="s">
        <v>1057</v>
      </c>
    </row>
    <row r="53" spans="1:2" ht="13.5" x14ac:dyDescent="0.25">
      <c r="A53" s="609">
        <v>92</v>
      </c>
      <c r="B53" s="610" t="s">
        <v>1058</v>
      </c>
    </row>
    <row r="54" spans="1:2" ht="13.5" x14ac:dyDescent="0.25">
      <c r="A54" s="609">
        <v>93</v>
      </c>
      <c r="B54" s="610" t="s">
        <v>1059</v>
      </c>
    </row>
    <row r="55" spans="1:2" ht="13.5" x14ac:dyDescent="0.25">
      <c r="A55" s="609">
        <v>100</v>
      </c>
      <c r="B55" s="610" t="s">
        <v>1060</v>
      </c>
    </row>
    <row r="56" spans="1:2" ht="13.5" x14ac:dyDescent="0.25">
      <c r="A56" s="609">
        <v>101</v>
      </c>
      <c r="B56" s="610" t="s">
        <v>1061</v>
      </c>
    </row>
    <row r="57" spans="1:2" ht="13.5" x14ac:dyDescent="0.25">
      <c r="A57" s="609">
        <v>108</v>
      </c>
      <c r="B57" s="610" t="s">
        <v>1062</v>
      </c>
    </row>
    <row r="58" spans="1:2" ht="13.5" x14ac:dyDescent="0.25">
      <c r="A58" s="609">
        <v>109</v>
      </c>
      <c r="B58" s="610" t="s">
        <v>1063</v>
      </c>
    </row>
    <row r="59" spans="1:2" ht="13.5" x14ac:dyDescent="0.25">
      <c r="A59" s="609">
        <v>110</v>
      </c>
      <c r="B59" s="610" t="s">
        <v>1064</v>
      </c>
    </row>
    <row r="60" spans="1:2" ht="13.5" x14ac:dyDescent="0.25">
      <c r="A60" s="609">
        <v>111</v>
      </c>
      <c r="B60" s="610" t="s">
        <v>1065</v>
      </c>
    </row>
    <row r="61" spans="1:2" ht="13.5" x14ac:dyDescent="0.25">
      <c r="A61" s="609">
        <v>112</v>
      </c>
      <c r="B61" s="610" t="s">
        <v>1066</v>
      </c>
    </row>
    <row r="62" spans="1:2" ht="13.5" x14ac:dyDescent="0.25">
      <c r="A62" s="609">
        <v>113</v>
      </c>
      <c r="B62" s="610" t="s">
        <v>1067</v>
      </c>
    </row>
    <row r="63" spans="1:2" ht="13.5" x14ac:dyDescent="0.25">
      <c r="A63" s="609">
        <v>114</v>
      </c>
      <c r="B63" s="610" t="s">
        <v>1068</v>
      </c>
    </row>
    <row r="64" spans="1:2" ht="13.5" x14ac:dyDescent="0.25">
      <c r="A64" s="609">
        <v>115</v>
      </c>
      <c r="B64" s="610" t="s">
        <v>1069</v>
      </c>
    </row>
    <row r="65" spans="1:2" ht="13.5" x14ac:dyDescent="0.25">
      <c r="A65" s="609">
        <v>116</v>
      </c>
      <c r="B65" s="610" t="s">
        <v>1070</v>
      </c>
    </row>
    <row r="66" spans="1:2" ht="13.5" x14ac:dyDescent="0.25">
      <c r="A66" s="609">
        <v>117</v>
      </c>
      <c r="B66" s="610" t="s">
        <v>1071</v>
      </c>
    </row>
    <row r="67" spans="1:2" ht="13.5" x14ac:dyDescent="0.25">
      <c r="A67" s="609">
        <v>118</v>
      </c>
      <c r="B67" s="610" t="s">
        <v>1072</v>
      </c>
    </row>
    <row r="68" spans="1:2" ht="13.5" x14ac:dyDescent="0.25">
      <c r="A68" s="609">
        <v>119</v>
      </c>
      <c r="B68" s="610" t="s">
        <v>1073</v>
      </c>
    </row>
    <row r="69" spans="1:2" ht="13.5" x14ac:dyDescent="0.25">
      <c r="A69" s="609">
        <v>120</v>
      </c>
      <c r="B69" s="610" t="s">
        <v>1074</v>
      </c>
    </row>
    <row r="70" spans="1:2" ht="13.5" x14ac:dyDescent="0.25">
      <c r="A70" s="609">
        <v>121</v>
      </c>
      <c r="B70" s="610" t="s">
        <v>1075</v>
      </c>
    </row>
    <row r="71" spans="1:2" ht="13.5" x14ac:dyDescent="0.25">
      <c r="A71" s="609">
        <v>122</v>
      </c>
      <c r="B71" s="610" t="s">
        <v>1076</v>
      </c>
    </row>
    <row r="72" spans="1:2" ht="13.5" x14ac:dyDescent="0.25">
      <c r="A72" s="609">
        <v>123</v>
      </c>
      <c r="B72" s="610" t="s">
        <v>1077</v>
      </c>
    </row>
    <row r="73" spans="1:2" ht="13.5" x14ac:dyDescent="0.25">
      <c r="A73" s="609">
        <v>128</v>
      </c>
      <c r="B73" s="610" t="s">
        <v>1078</v>
      </c>
    </row>
    <row r="74" spans="1:2" ht="13.5" x14ac:dyDescent="0.25">
      <c r="A74" s="609">
        <v>130</v>
      </c>
      <c r="B74" s="610" t="s">
        <v>1079</v>
      </c>
    </row>
    <row r="75" spans="1:2" ht="13.5" x14ac:dyDescent="0.25">
      <c r="A75" s="609">
        <v>131</v>
      </c>
      <c r="B75" s="610" t="s">
        <v>1080</v>
      </c>
    </row>
    <row r="76" spans="1:2" ht="13.5" x14ac:dyDescent="0.25">
      <c r="A76" s="609">
        <v>138</v>
      </c>
      <c r="B76" s="610" t="s">
        <v>1081</v>
      </c>
    </row>
    <row r="77" spans="1:2" ht="13.5" x14ac:dyDescent="0.25">
      <c r="A77" s="609">
        <v>139</v>
      </c>
      <c r="B77" s="610" t="s">
        <v>1082</v>
      </c>
    </row>
    <row r="78" spans="1:2" ht="13.5" x14ac:dyDescent="0.25">
      <c r="A78" s="609">
        <v>140</v>
      </c>
      <c r="B78" s="610" t="s">
        <v>1083</v>
      </c>
    </row>
    <row r="79" spans="1:2" ht="13.5" x14ac:dyDescent="0.25">
      <c r="A79" s="609">
        <v>150</v>
      </c>
      <c r="B79" s="610" t="s">
        <v>1084</v>
      </c>
    </row>
    <row r="80" spans="1:2" ht="13.5" x14ac:dyDescent="0.25">
      <c r="A80" s="609">
        <v>151</v>
      </c>
      <c r="B80" s="610" t="s">
        <v>1085</v>
      </c>
    </row>
    <row r="81" spans="1:2" ht="13.5" x14ac:dyDescent="0.25">
      <c r="A81" s="609">
        <v>152</v>
      </c>
      <c r="B81" s="610" t="s">
        <v>1086</v>
      </c>
    </row>
    <row r="82" spans="1:2" ht="13.5" x14ac:dyDescent="0.25">
      <c r="A82" s="609">
        <v>157</v>
      </c>
      <c r="B82" s="610" t="s">
        <v>1087</v>
      </c>
    </row>
    <row r="83" spans="1:2" ht="13.5" x14ac:dyDescent="0.25">
      <c r="A83" s="609">
        <v>158</v>
      </c>
      <c r="B83" s="610" t="s">
        <v>1088</v>
      </c>
    </row>
    <row r="84" spans="1:2" ht="13.5" x14ac:dyDescent="0.25">
      <c r="A84" s="609">
        <v>159</v>
      </c>
      <c r="B84" s="610" t="s">
        <v>1089</v>
      </c>
    </row>
    <row r="85" spans="1:2" ht="13.5" x14ac:dyDescent="0.25">
      <c r="A85" s="609">
        <v>160</v>
      </c>
      <c r="B85" s="610" t="s">
        <v>1090</v>
      </c>
    </row>
    <row r="86" spans="1:2" ht="13.5" x14ac:dyDescent="0.25">
      <c r="A86" s="609">
        <v>161</v>
      </c>
      <c r="B86" s="610" t="s">
        <v>1091</v>
      </c>
    </row>
    <row r="87" spans="1:2" ht="13.5" x14ac:dyDescent="0.25">
      <c r="A87" s="609">
        <v>162</v>
      </c>
      <c r="B87" s="610" t="s">
        <v>1092</v>
      </c>
    </row>
    <row r="88" spans="1:2" ht="13.5" x14ac:dyDescent="0.25">
      <c r="A88" s="609">
        <v>163</v>
      </c>
      <c r="B88" s="610" t="s">
        <v>1093</v>
      </c>
    </row>
    <row r="89" spans="1:2" ht="13.5" x14ac:dyDescent="0.25">
      <c r="A89" s="609">
        <v>164</v>
      </c>
      <c r="B89" s="610" t="s">
        <v>1094</v>
      </c>
    </row>
    <row r="90" spans="1:2" ht="13.5" x14ac:dyDescent="0.25">
      <c r="A90" s="609">
        <v>169</v>
      </c>
      <c r="B90" s="610" t="s">
        <v>1095</v>
      </c>
    </row>
    <row r="91" spans="1:2" ht="13.5" x14ac:dyDescent="0.25">
      <c r="A91" s="609">
        <v>170</v>
      </c>
      <c r="B91" s="610" t="s">
        <v>1096</v>
      </c>
    </row>
    <row r="92" spans="1:2" ht="13.5" x14ac:dyDescent="0.25">
      <c r="A92" s="609">
        <v>171</v>
      </c>
      <c r="B92" s="610" t="s">
        <v>1097</v>
      </c>
    </row>
    <row r="93" spans="1:2" ht="13.5" x14ac:dyDescent="0.25">
      <c r="A93" s="609">
        <v>172</v>
      </c>
      <c r="B93" s="610" t="s">
        <v>1098</v>
      </c>
    </row>
    <row r="94" spans="1:2" ht="13.5" x14ac:dyDescent="0.25">
      <c r="A94" s="609">
        <v>173</v>
      </c>
      <c r="B94" s="610" t="s">
        <v>1099</v>
      </c>
    </row>
    <row r="95" spans="1:2" ht="13.5" x14ac:dyDescent="0.25">
      <c r="A95" s="609">
        <v>174</v>
      </c>
      <c r="B95" s="610" t="s">
        <v>1100</v>
      </c>
    </row>
    <row r="96" spans="1:2" ht="13.5" x14ac:dyDescent="0.25">
      <c r="A96" s="609">
        <v>175</v>
      </c>
      <c r="B96" s="610" t="s">
        <v>1101</v>
      </c>
    </row>
    <row r="97" spans="1:2" ht="13.5" x14ac:dyDescent="0.25">
      <c r="A97" s="609">
        <v>176</v>
      </c>
      <c r="B97" s="610" t="s">
        <v>1102</v>
      </c>
    </row>
    <row r="98" spans="1:2" ht="13.5" x14ac:dyDescent="0.25">
      <c r="A98" s="609">
        <v>177</v>
      </c>
      <c r="B98" s="610" t="s">
        <v>1103</v>
      </c>
    </row>
    <row r="99" spans="1:2" ht="13.5" x14ac:dyDescent="0.25">
      <c r="A99" s="609">
        <v>178</v>
      </c>
      <c r="B99" s="610" t="s">
        <v>1078</v>
      </c>
    </row>
    <row r="100" spans="1:2" ht="13.5" x14ac:dyDescent="0.25">
      <c r="A100" s="609">
        <v>180</v>
      </c>
      <c r="B100" s="610" t="s">
        <v>1104</v>
      </c>
    </row>
    <row r="101" spans="1:2" ht="13.5" x14ac:dyDescent="0.25">
      <c r="A101" s="609">
        <v>188</v>
      </c>
      <c r="B101" s="610" t="s">
        <v>1105</v>
      </c>
    </row>
    <row r="102" spans="1:2" ht="13.5" x14ac:dyDescent="0.25">
      <c r="A102" s="609">
        <v>189</v>
      </c>
      <c r="B102" s="610" t="s">
        <v>1106</v>
      </c>
    </row>
    <row r="103" spans="1:2" ht="13.5" x14ac:dyDescent="0.25">
      <c r="A103" s="609">
        <v>200</v>
      </c>
      <c r="B103" s="610" t="s">
        <v>1107</v>
      </c>
    </row>
    <row r="104" spans="1:2" ht="13.5" x14ac:dyDescent="0.25">
      <c r="A104" s="609">
        <v>201</v>
      </c>
      <c r="B104" s="610" t="s">
        <v>1108</v>
      </c>
    </row>
    <row r="105" spans="1:2" ht="13.5" x14ac:dyDescent="0.25">
      <c r="A105" s="609">
        <v>202</v>
      </c>
      <c r="B105" s="610" t="s">
        <v>1109</v>
      </c>
    </row>
    <row r="106" spans="1:2" ht="13.5" x14ac:dyDescent="0.25">
      <c r="A106" s="609">
        <v>203</v>
      </c>
      <c r="B106" s="610" t="s">
        <v>1110</v>
      </c>
    </row>
    <row r="107" spans="1:2" ht="13.5" x14ac:dyDescent="0.25">
      <c r="A107" s="609">
        <v>204</v>
      </c>
      <c r="B107" s="610" t="s">
        <v>1111</v>
      </c>
    </row>
    <row r="108" spans="1:2" ht="13.5" x14ac:dyDescent="0.25">
      <c r="A108" s="609">
        <v>205</v>
      </c>
      <c r="B108" s="610" t="s">
        <v>1112</v>
      </c>
    </row>
    <row r="109" spans="1:2" ht="13.5" x14ac:dyDescent="0.25">
      <c r="A109" s="609">
        <v>208</v>
      </c>
      <c r="B109" s="610" t="s">
        <v>1113</v>
      </c>
    </row>
    <row r="110" spans="1:2" ht="13.5" x14ac:dyDescent="0.25">
      <c r="A110" s="609">
        <v>209</v>
      </c>
      <c r="B110" s="610" t="s">
        <v>1114</v>
      </c>
    </row>
    <row r="111" spans="1:2" ht="13.5" x14ac:dyDescent="0.25">
      <c r="A111" s="609">
        <v>210</v>
      </c>
      <c r="B111" s="610" t="s">
        <v>1115</v>
      </c>
    </row>
    <row r="112" spans="1:2" ht="13.5" x14ac:dyDescent="0.25">
      <c r="A112" s="609">
        <v>220</v>
      </c>
      <c r="B112" s="610" t="s">
        <v>1116</v>
      </c>
    </row>
    <row r="113" spans="1:2" ht="13.5" x14ac:dyDescent="0.25">
      <c r="A113" s="609">
        <v>221</v>
      </c>
      <c r="B113" s="610" t="s">
        <v>1117</v>
      </c>
    </row>
    <row r="114" spans="1:2" ht="13.5" x14ac:dyDescent="0.25">
      <c r="A114" s="609">
        <v>222</v>
      </c>
      <c r="B114" s="610" t="s">
        <v>1118</v>
      </c>
    </row>
    <row r="115" spans="1:2" ht="13.5" x14ac:dyDescent="0.25">
      <c r="A115" s="609">
        <v>223</v>
      </c>
      <c r="B115" s="610" t="s">
        <v>1119</v>
      </c>
    </row>
    <row r="116" spans="1:2" ht="13.5" x14ac:dyDescent="0.25">
      <c r="A116" s="609">
        <v>228</v>
      </c>
      <c r="B116" s="610" t="s">
        <v>1120</v>
      </c>
    </row>
    <row r="117" spans="1:2" ht="13.5" x14ac:dyDescent="0.25">
      <c r="A117" s="609">
        <v>229</v>
      </c>
      <c r="B117" s="610" t="s">
        <v>1121</v>
      </c>
    </row>
    <row r="118" spans="1:2" ht="13.5" x14ac:dyDescent="0.25">
      <c r="A118" s="609">
        <v>230</v>
      </c>
      <c r="B118" s="610" t="s">
        <v>1122</v>
      </c>
    </row>
    <row r="119" spans="1:2" ht="13.5" x14ac:dyDescent="0.25">
      <c r="A119" s="609">
        <v>231</v>
      </c>
      <c r="B119" s="610" t="s">
        <v>1123</v>
      </c>
    </row>
    <row r="120" spans="1:2" ht="13.5" x14ac:dyDescent="0.25">
      <c r="A120" s="609">
        <v>232</v>
      </c>
      <c r="B120" s="610" t="s">
        <v>1124</v>
      </c>
    </row>
    <row r="121" spans="1:2" ht="13.5" x14ac:dyDescent="0.25">
      <c r="A121" s="609">
        <v>233</v>
      </c>
      <c r="B121" s="610" t="s">
        <v>1125</v>
      </c>
    </row>
    <row r="122" spans="1:2" ht="13.5" x14ac:dyDescent="0.25">
      <c r="A122" s="609">
        <v>238</v>
      </c>
      <c r="B122" s="610" t="s">
        <v>1126</v>
      </c>
    </row>
    <row r="123" spans="1:2" ht="13.5" x14ac:dyDescent="0.25">
      <c r="A123" s="609">
        <v>239</v>
      </c>
      <c r="B123" s="610" t="s">
        <v>1127</v>
      </c>
    </row>
    <row r="124" spans="1:2" ht="13.5" x14ac:dyDescent="0.25">
      <c r="A124" s="609">
        <v>240</v>
      </c>
      <c r="B124" s="610" t="s">
        <v>1128</v>
      </c>
    </row>
    <row r="125" spans="1:2" ht="13.5" x14ac:dyDescent="0.25">
      <c r="A125" s="609">
        <v>250</v>
      </c>
      <c r="B125" s="610" t="s">
        <v>1129</v>
      </c>
    </row>
    <row r="126" spans="1:2" ht="13.5" x14ac:dyDescent="0.25">
      <c r="A126" s="609">
        <v>260</v>
      </c>
      <c r="B126" s="610" t="s">
        <v>1130</v>
      </c>
    </row>
    <row r="127" spans="1:2" ht="13.5" x14ac:dyDescent="0.25">
      <c r="A127" s="609">
        <v>261</v>
      </c>
      <c r="B127" s="610" t="s">
        <v>1131</v>
      </c>
    </row>
    <row r="128" spans="1:2" ht="13.5" x14ac:dyDescent="0.25">
      <c r="A128" s="609">
        <v>269</v>
      </c>
      <c r="B128" s="610" t="s">
        <v>1132</v>
      </c>
    </row>
    <row r="129" spans="1:2" ht="13.5" x14ac:dyDescent="0.25">
      <c r="A129" s="609">
        <v>270</v>
      </c>
      <c r="B129" s="610" t="s">
        <v>1133</v>
      </c>
    </row>
    <row r="130" spans="1:2" ht="13.5" x14ac:dyDescent="0.25">
      <c r="A130" s="609">
        <v>271</v>
      </c>
      <c r="B130" s="610" t="s">
        <v>1134</v>
      </c>
    </row>
    <row r="131" spans="1:2" ht="13.5" x14ac:dyDescent="0.25">
      <c r="A131" s="609">
        <v>272</v>
      </c>
      <c r="B131" s="610" t="s">
        <v>1135</v>
      </c>
    </row>
    <row r="132" spans="1:2" ht="13.5" x14ac:dyDescent="0.25">
      <c r="A132" s="609">
        <v>278</v>
      </c>
      <c r="B132" s="610" t="s">
        <v>1136</v>
      </c>
    </row>
    <row r="133" spans="1:2" ht="13.5" x14ac:dyDescent="0.25">
      <c r="A133" s="609">
        <v>279</v>
      </c>
      <c r="B133" s="610" t="s">
        <v>1137</v>
      </c>
    </row>
    <row r="134" spans="1:2" ht="13.5" x14ac:dyDescent="0.25">
      <c r="A134" s="609">
        <v>300</v>
      </c>
      <c r="B134" s="610" t="s">
        <v>1138</v>
      </c>
    </row>
    <row r="135" spans="1:2" ht="13.5" x14ac:dyDescent="0.25">
      <c r="A135" s="609">
        <v>301</v>
      </c>
      <c r="B135" s="610" t="s">
        <v>1139</v>
      </c>
    </row>
    <row r="136" spans="1:2" ht="13.5" x14ac:dyDescent="0.25">
      <c r="A136" s="609">
        <v>302</v>
      </c>
      <c r="B136" s="610" t="s">
        <v>1140</v>
      </c>
    </row>
    <row r="137" spans="1:2" ht="13.5" x14ac:dyDescent="0.25">
      <c r="A137" s="609">
        <v>303</v>
      </c>
      <c r="B137" s="610" t="s">
        <v>1141</v>
      </c>
    </row>
    <row r="138" spans="1:2" ht="13.5" x14ac:dyDescent="0.25">
      <c r="A138" s="609">
        <v>308</v>
      </c>
      <c r="B138" s="610" t="s">
        <v>1142</v>
      </c>
    </row>
    <row r="139" spans="1:2" ht="13.5" x14ac:dyDescent="0.25">
      <c r="A139" s="609">
        <v>309</v>
      </c>
      <c r="B139" s="610" t="s">
        <v>1143</v>
      </c>
    </row>
    <row r="140" spans="1:2" ht="13.5" x14ac:dyDescent="0.25">
      <c r="A140" s="609">
        <v>310</v>
      </c>
      <c r="B140" s="610" t="s">
        <v>1144</v>
      </c>
    </row>
    <row r="141" spans="1:2" ht="13.5" x14ac:dyDescent="0.25">
      <c r="A141" s="609">
        <v>311</v>
      </c>
      <c r="B141" s="610" t="s">
        <v>1145</v>
      </c>
    </row>
    <row r="142" spans="1:2" ht="13.5" x14ac:dyDescent="0.25">
      <c r="A142" s="609">
        <v>318</v>
      </c>
      <c r="B142" s="610" t="s">
        <v>1146</v>
      </c>
    </row>
    <row r="143" spans="1:2" ht="13.5" x14ac:dyDescent="0.25">
      <c r="A143" s="609">
        <v>319</v>
      </c>
      <c r="B143" s="610" t="s">
        <v>1147</v>
      </c>
    </row>
    <row r="144" spans="1:2" ht="13.5" x14ac:dyDescent="0.25">
      <c r="A144" s="609">
        <v>320</v>
      </c>
      <c r="B144" s="610" t="s">
        <v>1148</v>
      </c>
    </row>
    <row r="145" spans="1:2" ht="13.5" x14ac:dyDescent="0.25">
      <c r="A145" s="609">
        <v>321</v>
      </c>
      <c r="B145" s="610" t="s">
        <v>1149</v>
      </c>
    </row>
    <row r="146" spans="1:2" ht="13.5" x14ac:dyDescent="0.25">
      <c r="A146" s="609">
        <v>322</v>
      </c>
      <c r="B146" s="610" t="s">
        <v>1150</v>
      </c>
    </row>
    <row r="147" spans="1:2" ht="13.5" x14ac:dyDescent="0.25">
      <c r="A147" s="609">
        <v>323</v>
      </c>
      <c r="B147" s="610" t="s">
        <v>1151</v>
      </c>
    </row>
    <row r="148" spans="1:2" ht="13.5" x14ac:dyDescent="0.25">
      <c r="A148" s="609">
        <v>328</v>
      </c>
      <c r="B148" s="610" t="s">
        <v>1152</v>
      </c>
    </row>
    <row r="149" spans="1:2" ht="13.5" x14ac:dyDescent="0.25">
      <c r="A149" s="609">
        <v>329</v>
      </c>
      <c r="B149" s="610" t="s">
        <v>1153</v>
      </c>
    </row>
    <row r="150" spans="1:2" ht="13.5" x14ac:dyDescent="0.25">
      <c r="A150" s="609">
        <v>330</v>
      </c>
      <c r="B150" s="610" t="s">
        <v>1154</v>
      </c>
    </row>
    <row r="151" spans="1:2" ht="13.5" x14ac:dyDescent="0.25">
      <c r="A151" s="609">
        <v>331</v>
      </c>
      <c r="B151" s="610" t="s">
        <v>1155</v>
      </c>
    </row>
    <row r="152" spans="1:2" ht="13.5" x14ac:dyDescent="0.25">
      <c r="A152" s="609">
        <v>338</v>
      </c>
      <c r="B152" s="610" t="s">
        <v>1156</v>
      </c>
    </row>
    <row r="153" spans="1:2" ht="13.5" x14ac:dyDescent="0.25">
      <c r="A153" s="609">
        <v>339</v>
      </c>
      <c r="B153" s="610" t="s">
        <v>1157</v>
      </c>
    </row>
    <row r="154" spans="1:2" ht="13.5" x14ac:dyDescent="0.25">
      <c r="A154" s="609">
        <v>340</v>
      </c>
      <c r="B154" s="610" t="s">
        <v>1158</v>
      </c>
    </row>
    <row r="155" spans="1:2" ht="13.5" x14ac:dyDescent="0.25">
      <c r="A155" s="609">
        <v>341</v>
      </c>
      <c r="B155" s="610" t="s">
        <v>1159</v>
      </c>
    </row>
    <row r="156" spans="1:2" ht="13.5" x14ac:dyDescent="0.25">
      <c r="A156" s="609">
        <v>350</v>
      </c>
      <c r="B156" s="610" t="s">
        <v>1160</v>
      </c>
    </row>
    <row r="157" spans="1:2" ht="13.5" x14ac:dyDescent="0.25">
      <c r="A157" s="609">
        <v>360</v>
      </c>
      <c r="B157" s="610" t="s">
        <v>1161</v>
      </c>
    </row>
    <row r="158" spans="1:2" ht="13.5" x14ac:dyDescent="0.25">
      <c r="A158" s="609">
        <v>361</v>
      </c>
      <c r="B158" s="610" t="s">
        <v>1162</v>
      </c>
    </row>
    <row r="159" spans="1:2" ht="13.5" x14ac:dyDescent="0.25">
      <c r="A159" s="609">
        <v>362</v>
      </c>
      <c r="B159" s="610" t="s">
        <v>1163</v>
      </c>
    </row>
    <row r="160" spans="1:2" ht="13.5" x14ac:dyDescent="0.25">
      <c r="A160" s="609">
        <v>363</v>
      </c>
      <c r="B160" s="610" t="s">
        <v>1164</v>
      </c>
    </row>
    <row r="161" spans="1:2" ht="13.5" x14ac:dyDescent="0.25">
      <c r="A161" s="609">
        <v>364</v>
      </c>
      <c r="B161" s="610" t="s">
        <v>1165</v>
      </c>
    </row>
    <row r="162" spans="1:2" ht="13.5" x14ac:dyDescent="0.25">
      <c r="A162" s="609">
        <v>368</v>
      </c>
      <c r="B162" s="610" t="s">
        <v>1166</v>
      </c>
    </row>
    <row r="163" spans="1:2" ht="13.5" x14ac:dyDescent="0.25">
      <c r="A163" s="609">
        <v>369</v>
      </c>
      <c r="B163" s="610" t="s">
        <v>1167</v>
      </c>
    </row>
    <row r="164" spans="1:2" ht="13.5" x14ac:dyDescent="0.25">
      <c r="A164" s="609">
        <v>370</v>
      </c>
      <c r="B164" s="610" t="s">
        <v>1168</v>
      </c>
    </row>
    <row r="165" spans="1:2" ht="13.5" x14ac:dyDescent="0.25">
      <c r="A165" s="609">
        <v>380</v>
      </c>
      <c r="B165" s="610" t="s">
        <v>1169</v>
      </c>
    </row>
    <row r="166" spans="1:2" ht="13.5" x14ac:dyDescent="0.25">
      <c r="A166" s="609">
        <v>381</v>
      </c>
      <c r="B166" s="610" t="s">
        <v>1170</v>
      </c>
    </row>
    <row r="167" spans="1:2" ht="13.5" x14ac:dyDescent="0.25">
      <c r="A167" s="609">
        <v>382</v>
      </c>
      <c r="B167" s="610" t="s">
        <v>1171</v>
      </c>
    </row>
    <row r="168" spans="1:2" ht="13.5" x14ac:dyDescent="0.25">
      <c r="A168" s="609">
        <v>383</v>
      </c>
      <c r="B168" s="610" t="s">
        <v>1172</v>
      </c>
    </row>
    <row r="169" spans="1:2" ht="13.5" x14ac:dyDescent="0.25">
      <c r="A169" s="609">
        <v>384</v>
      </c>
      <c r="B169" s="610" t="s">
        <v>1173</v>
      </c>
    </row>
    <row r="170" spans="1:2" ht="13.5" x14ac:dyDescent="0.25">
      <c r="A170" s="609">
        <v>388</v>
      </c>
      <c r="B170" s="610" t="s">
        <v>1174</v>
      </c>
    </row>
    <row r="171" spans="1:2" ht="13.5" x14ac:dyDescent="0.25">
      <c r="A171" s="609">
        <v>389</v>
      </c>
      <c r="B171" s="610" t="s">
        <v>1175</v>
      </c>
    </row>
    <row r="172" spans="1:2" ht="13.5" x14ac:dyDescent="0.25">
      <c r="A172" s="609">
        <v>390</v>
      </c>
      <c r="B172" s="610" t="s">
        <v>1176</v>
      </c>
    </row>
    <row r="173" spans="1:2" ht="13.5" x14ac:dyDescent="0.25">
      <c r="A173" s="609">
        <v>391</v>
      </c>
      <c r="B173" s="610" t="s">
        <v>1177</v>
      </c>
    </row>
    <row r="174" spans="1:2" ht="13.5" x14ac:dyDescent="0.25">
      <c r="A174" s="609">
        <v>392</v>
      </c>
      <c r="B174" s="610" t="s">
        <v>1178</v>
      </c>
    </row>
    <row r="175" spans="1:2" ht="13.5" x14ac:dyDescent="0.25">
      <c r="A175" s="609">
        <v>393</v>
      </c>
      <c r="B175" s="610" t="s">
        <v>1179</v>
      </c>
    </row>
    <row r="176" spans="1:2" ht="13.5" x14ac:dyDescent="0.25">
      <c r="A176" s="609">
        <v>394</v>
      </c>
      <c r="B176" s="610" t="s">
        <v>1180</v>
      </c>
    </row>
    <row r="177" spans="1:2" ht="13.5" x14ac:dyDescent="0.25">
      <c r="A177" s="609">
        <v>398</v>
      </c>
      <c r="B177" s="610" t="s">
        <v>1181</v>
      </c>
    </row>
    <row r="178" spans="1:2" ht="13.5" x14ac:dyDescent="0.25">
      <c r="A178" s="609">
        <v>399</v>
      </c>
      <c r="B178" s="610" t="s">
        <v>1182</v>
      </c>
    </row>
    <row r="179" spans="1:2" ht="13.5" x14ac:dyDescent="0.25">
      <c r="A179" s="609">
        <v>400</v>
      </c>
      <c r="B179" s="610" t="s">
        <v>1183</v>
      </c>
    </row>
    <row r="180" spans="1:2" ht="13.5" x14ac:dyDescent="0.25">
      <c r="A180" s="609">
        <v>401</v>
      </c>
      <c r="B180" s="610" t="s">
        <v>1184</v>
      </c>
    </row>
    <row r="181" spans="1:2" ht="13.5" x14ac:dyDescent="0.25">
      <c r="A181" s="609">
        <v>402</v>
      </c>
      <c r="B181" s="610" t="s">
        <v>1185</v>
      </c>
    </row>
    <row r="182" spans="1:2" ht="13.5" x14ac:dyDescent="0.25">
      <c r="A182" s="609">
        <v>403</v>
      </c>
      <c r="B182" s="610" t="s">
        <v>1186</v>
      </c>
    </row>
    <row r="183" spans="1:2" ht="13.5" x14ac:dyDescent="0.25">
      <c r="A183" s="609">
        <v>408</v>
      </c>
      <c r="B183" s="610" t="s">
        <v>1187</v>
      </c>
    </row>
    <row r="184" spans="1:2" ht="13.5" x14ac:dyDescent="0.25">
      <c r="A184" s="609">
        <v>410</v>
      </c>
      <c r="B184" s="610" t="s">
        <v>1188</v>
      </c>
    </row>
    <row r="185" spans="1:2" ht="13.5" x14ac:dyDescent="0.25">
      <c r="A185" s="609">
        <v>411</v>
      </c>
      <c r="B185" s="610" t="s">
        <v>1189</v>
      </c>
    </row>
    <row r="186" spans="1:2" ht="13.5" x14ac:dyDescent="0.25">
      <c r="A186" s="609">
        <v>412</v>
      </c>
      <c r="B186" s="610" t="s">
        <v>1190</v>
      </c>
    </row>
    <row r="187" spans="1:2" ht="13.5" x14ac:dyDescent="0.25">
      <c r="A187" s="609">
        <v>413</v>
      </c>
      <c r="B187" s="610" t="s">
        <v>1191</v>
      </c>
    </row>
    <row r="188" spans="1:2" ht="13.5" x14ac:dyDescent="0.25">
      <c r="A188" s="609">
        <v>414</v>
      </c>
      <c r="B188" s="610" t="s">
        <v>1192</v>
      </c>
    </row>
    <row r="189" spans="1:2" ht="13.5" x14ac:dyDescent="0.25">
      <c r="A189" s="609">
        <v>415</v>
      </c>
      <c r="B189" s="610" t="s">
        <v>1193</v>
      </c>
    </row>
    <row r="190" spans="1:2" ht="13.5" x14ac:dyDescent="0.25">
      <c r="A190" s="609">
        <v>416</v>
      </c>
      <c r="B190" s="610" t="s">
        <v>1194</v>
      </c>
    </row>
    <row r="191" spans="1:2" ht="13.5" x14ac:dyDescent="0.25">
      <c r="A191" s="609">
        <v>417</v>
      </c>
      <c r="B191" s="610" t="s">
        <v>1195</v>
      </c>
    </row>
    <row r="192" spans="1:2" ht="13.5" x14ac:dyDescent="0.25">
      <c r="A192" s="609">
        <v>418</v>
      </c>
      <c r="B192" s="610" t="s">
        <v>1196</v>
      </c>
    </row>
    <row r="193" spans="1:2" ht="13.5" x14ac:dyDescent="0.25">
      <c r="A193" s="609">
        <v>419</v>
      </c>
      <c r="B193" s="610" t="s">
        <v>1197</v>
      </c>
    </row>
    <row r="194" spans="1:2" ht="13.5" x14ac:dyDescent="0.25">
      <c r="A194" s="609">
        <v>420</v>
      </c>
      <c r="B194" s="610" t="s">
        <v>1198</v>
      </c>
    </row>
    <row r="195" spans="1:2" ht="13.5" x14ac:dyDescent="0.25">
      <c r="A195" s="609">
        <v>421</v>
      </c>
      <c r="B195" s="610" t="s">
        <v>1199</v>
      </c>
    </row>
    <row r="196" spans="1:2" ht="13.5" x14ac:dyDescent="0.25">
      <c r="A196" s="609">
        <v>422</v>
      </c>
      <c r="B196" s="610" t="s">
        <v>1200</v>
      </c>
    </row>
    <row r="197" spans="1:2" ht="13.5" x14ac:dyDescent="0.25">
      <c r="A197" s="609">
        <v>423</v>
      </c>
      <c r="B197" s="610" t="s">
        <v>1201</v>
      </c>
    </row>
    <row r="198" spans="1:2" ht="13.5" x14ac:dyDescent="0.25">
      <c r="A198" s="609">
        <v>424</v>
      </c>
      <c r="B198" s="610" t="s">
        <v>1202</v>
      </c>
    </row>
    <row r="199" spans="1:2" ht="13.5" x14ac:dyDescent="0.25">
      <c r="A199" s="609">
        <v>425</v>
      </c>
      <c r="B199" s="610" t="s">
        <v>1203</v>
      </c>
    </row>
    <row r="200" spans="1:2" ht="13.5" x14ac:dyDescent="0.25">
      <c r="A200" s="609">
        <v>426</v>
      </c>
      <c r="B200" s="610" t="s">
        <v>1204</v>
      </c>
    </row>
    <row r="201" spans="1:2" ht="13.5" x14ac:dyDescent="0.25">
      <c r="A201" s="609">
        <v>427</v>
      </c>
      <c r="B201" s="610" t="s">
        <v>1205</v>
      </c>
    </row>
    <row r="202" spans="1:2" ht="13.5" x14ac:dyDescent="0.25">
      <c r="A202" s="609">
        <v>428</v>
      </c>
      <c r="B202" s="610" t="s">
        <v>1206</v>
      </c>
    </row>
    <row r="203" spans="1:2" ht="13.5" x14ac:dyDescent="0.25">
      <c r="A203" s="609">
        <v>429</v>
      </c>
      <c r="B203" s="610" t="s">
        <v>1207</v>
      </c>
    </row>
    <row r="204" spans="1:2" ht="13.5" x14ac:dyDescent="0.25">
      <c r="A204" s="609">
        <v>430</v>
      </c>
      <c r="B204" s="610" t="s">
        <v>1208</v>
      </c>
    </row>
    <row r="205" spans="1:2" ht="13.5" x14ac:dyDescent="0.25">
      <c r="A205" s="609">
        <v>431</v>
      </c>
      <c r="B205" s="610" t="s">
        <v>1209</v>
      </c>
    </row>
    <row r="206" spans="1:2" ht="13.5" x14ac:dyDescent="0.25">
      <c r="A206" s="609">
        <v>432</v>
      </c>
      <c r="B206" s="610" t="s">
        <v>1210</v>
      </c>
    </row>
    <row r="207" spans="1:2" ht="13.5" x14ac:dyDescent="0.25">
      <c r="A207" s="609">
        <v>433</v>
      </c>
      <c r="B207" s="610" t="s">
        <v>1211</v>
      </c>
    </row>
    <row r="208" spans="1:2" ht="13.5" x14ac:dyDescent="0.25">
      <c r="A208" s="609">
        <v>434</v>
      </c>
      <c r="B208" s="610" t="s">
        <v>1212</v>
      </c>
    </row>
    <row r="209" spans="1:2" ht="13.5" x14ac:dyDescent="0.25">
      <c r="A209" s="609">
        <v>435</v>
      </c>
      <c r="B209" s="610" t="s">
        <v>1213</v>
      </c>
    </row>
    <row r="210" spans="1:2" ht="13.5" x14ac:dyDescent="0.25">
      <c r="A210" s="609">
        <v>436</v>
      </c>
      <c r="B210" s="610" t="s">
        <v>1214</v>
      </c>
    </row>
    <row r="211" spans="1:2" ht="13.5" x14ac:dyDescent="0.25">
      <c r="A211" s="609">
        <v>437</v>
      </c>
      <c r="B211" s="610" t="s">
        <v>1215</v>
      </c>
    </row>
    <row r="212" spans="1:2" ht="13.5" x14ac:dyDescent="0.25">
      <c r="A212" s="609">
        <v>438</v>
      </c>
      <c r="B212" s="610" t="s">
        <v>1216</v>
      </c>
    </row>
    <row r="213" spans="1:2" ht="13.5" x14ac:dyDescent="0.25">
      <c r="A213" s="609">
        <v>439</v>
      </c>
      <c r="B213" s="610" t="s">
        <v>1217</v>
      </c>
    </row>
    <row r="214" spans="1:2" ht="13.5" x14ac:dyDescent="0.25">
      <c r="A214" s="609">
        <v>450</v>
      </c>
      <c r="B214" s="610" t="s">
        <v>1218</v>
      </c>
    </row>
    <row r="215" spans="1:2" ht="13.5" x14ac:dyDescent="0.25">
      <c r="A215" s="609">
        <v>451</v>
      </c>
      <c r="B215" s="610" t="s">
        <v>1219</v>
      </c>
    </row>
    <row r="216" spans="1:2" ht="13.5" x14ac:dyDescent="0.25">
      <c r="A216" s="609">
        <v>452</v>
      </c>
      <c r="B216" s="610" t="s">
        <v>1220</v>
      </c>
    </row>
    <row r="217" spans="1:2" ht="13.5" x14ac:dyDescent="0.25">
      <c r="A217" s="609">
        <v>459</v>
      </c>
      <c r="B217" s="610" t="s">
        <v>1221</v>
      </c>
    </row>
    <row r="218" spans="1:2" ht="13.5" x14ac:dyDescent="0.25">
      <c r="A218" s="609">
        <v>460</v>
      </c>
      <c r="B218" s="610" t="s">
        <v>1222</v>
      </c>
    </row>
    <row r="219" spans="1:2" ht="13.5" x14ac:dyDescent="0.25">
      <c r="A219" s="609">
        <v>461</v>
      </c>
      <c r="B219" s="610" t="s">
        <v>1223</v>
      </c>
    </row>
    <row r="220" spans="1:2" ht="13.5" x14ac:dyDescent="0.25">
      <c r="A220" s="609">
        <v>462</v>
      </c>
      <c r="B220" s="610" t="s">
        <v>1224</v>
      </c>
    </row>
    <row r="221" spans="1:2" ht="13.5" x14ac:dyDescent="0.25">
      <c r="A221" s="609">
        <v>463</v>
      </c>
      <c r="B221" s="610" t="s">
        <v>1225</v>
      </c>
    </row>
    <row r="222" spans="1:2" ht="13.5" x14ac:dyDescent="0.25">
      <c r="A222" s="609">
        <v>468</v>
      </c>
      <c r="B222" s="610" t="s">
        <v>1226</v>
      </c>
    </row>
    <row r="223" spans="1:2" ht="13.5" x14ac:dyDescent="0.25">
      <c r="A223" s="609">
        <v>469</v>
      </c>
      <c r="B223" s="610" t="s">
        <v>1227</v>
      </c>
    </row>
    <row r="224" spans="1:2" ht="13.5" x14ac:dyDescent="0.25">
      <c r="A224" s="609">
        <v>470</v>
      </c>
      <c r="B224" s="610" t="s">
        <v>1228</v>
      </c>
    </row>
    <row r="225" spans="1:2" ht="13.5" x14ac:dyDescent="0.25">
      <c r="A225" s="609">
        <v>471</v>
      </c>
      <c r="B225" s="610" t="s">
        <v>1229</v>
      </c>
    </row>
    <row r="226" spans="1:2" ht="13.5" x14ac:dyDescent="0.25">
      <c r="A226" s="609">
        <v>478</v>
      </c>
      <c r="B226" s="610" t="s">
        <v>1230</v>
      </c>
    </row>
    <row r="227" spans="1:2" ht="13.5" x14ac:dyDescent="0.25">
      <c r="A227" s="609">
        <v>479</v>
      </c>
      <c r="B227" s="610" t="s">
        <v>1231</v>
      </c>
    </row>
    <row r="228" spans="1:2" ht="13.5" x14ac:dyDescent="0.25">
      <c r="A228" s="609">
        <v>480</v>
      </c>
      <c r="B228" s="610" t="s">
        <v>1232</v>
      </c>
    </row>
    <row r="229" spans="1:2" ht="13.5" x14ac:dyDescent="0.25">
      <c r="A229" s="609">
        <v>490</v>
      </c>
      <c r="B229" s="610" t="s">
        <v>1233</v>
      </c>
    </row>
    <row r="230" spans="1:2" ht="13.5" x14ac:dyDescent="0.25">
      <c r="A230" s="609">
        <v>491</v>
      </c>
      <c r="B230" s="610" t="s">
        <v>1234</v>
      </c>
    </row>
    <row r="231" spans="1:2" ht="13.5" x14ac:dyDescent="0.25">
      <c r="A231" s="609">
        <v>498</v>
      </c>
      <c r="B231" s="610" t="s">
        <v>1235</v>
      </c>
    </row>
    <row r="232" spans="1:2" ht="13.5" x14ac:dyDescent="0.25">
      <c r="A232" s="609">
        <v>499</v>
      </c>
      <c r="B232" s="610" t="s">
        <v>1236</v>
      </c>
    </row>
    <row r="233" spans="1:2" ht="13.5" x14ac:dyDescent="0.25">
      <c r="A233" s="609">
        <v>500</v>
      </c>
      <c r="B233" s="610" t="s">
        <v>1237</v>
      </c>
    </row>
    <row r="234" spans="1:2" ht="13.5" x14ac:dyDescent="0.25">
      <c r="A234" s="609">
        <v>501</v>
      </c>
      <c r="B234" s="610" t="s">
        <v>1238</v>
      </c>
    </row>
    <row r="235" spans="1:2" ht="13.5" x14ac:dyDescent="0.25">
      <c r="A235" s="609">
        <v>502</v>
      </c>
      <c r="B235" s="610" t="s">
        <v>1239</v>
      </c>
    </row>
    <row r="236" spans="1:2" ht="13.5" x14ac:dyDescent="0.25">
      <c r="A236" s="609">
        <v>509</v>
      </c>
      <c r="B236" s="610" t="s">
        <v>1240</v>
      </c>
    </row>
    <row r="237" spans="1:2" ht="13.5" x14ac:dyDescent="0.25">
      <c r="A237" s="609">
        <v>510</v>
      </c>
      <c r="B237" s="610" t="s">
        <v>1241</v>
      </c>
    </row>
    <row r="238" spans="1:2" ht="13.5" x14ac:dyDescent="0.25">
      <c r="A238" s="609">
        <v>511</v>
      </c>
      <c r="B238" s="610" t="s">
        <v>1242</v>
      </c>
    </row>
    <row r="239" spans="1:2" ht="13.5" x14ac:dyDescent="0.25">
      <c r="A239" s="609">
        <v>512</v>
      </c>
      <c r="B239" s="610" t="s">
        <v>1243</v>
      </c>
    </row>
    <row r="240" spans="1:2" ht="13.5" x14ac:dyDescent="0.25">
      <c r="A240" s="609">
        <v>519</v>
      </c>
      <c r="B240" s="610" t="s">
        <v>1244</v>
      </c>
    </row>
    <row r="241" spans="1:2" ht="13.5" x14ac:dyDescent="0.25">
      <c r="A241" s="609">
        <v>520</v>
      </c>
      <c r="B241" s="610" t="s">
        <v>1245</v>
      </c>
    </row>
    <row r="242" spans="1:2" ht="13.5" x14ac:dyDescent="0.25">
      <c r="A242" s="609">
        <v>530</v>
      </c>
      <c r="B242" s="610" t="s">
        <v>1246</v>
      </c>
    </row>
    <row r="243" spans="1:2" ht="13.5" x14ac:dyDescent="0.25">
      <c r="A243" s="609">
        <v>531</v>
      </c>
      <c r="B243" s="610" t="s">
        <v>1247</v>
      </c>
    </row>
    <row r="244" spans="1:2" ht="13.5" x14ac:dyDescent="0.25">
      <c r="A244" s="609">
        <v>532</v>
      </c>
      <c r="B244" s="610" t="s">
        <v>1248</v>
      </c>
    </row>
    <row r="245" spans="1:2" ht="13.5" x14ac:dyDescent="0.25">
      <c r="A245" s="609">
        <v>537</v>
      </c>
      <c r="B245" s="610" t="s">
        <v>1249</v>
      </c>
    </row>
    <row r="246" spans="1:2" ht="13.5" x14ac:dyDescent="0.25">
      <c r="A246" s="609">
        <v>538</v>
      </c>
      <c r="B246" s="610" t="s">
        <v>1250</v>
      </c>
    </row>
    <row r="247" spans="1:2" ht="13.5" x14ac:dyDescent="0.25">
      <c r="A247" s="609">
        <v>539</v>
      </c>
      <c r="B247" s="610" t="s">
        <v>1251</v>
      </c>
    </row>
    <row r="248" spans="1:2" ht="13.5" x14ac:dyDescent="0.25">
      <c r="A248" s="609">
        <v>540</v>
      </c>
      <c r="B248" s="610" t="s">
        <v>1252</v>
      </c>
    </row>
    <row r="249" spans="1:2" ht="13.5" x14ac:dyDescent="0.25">
      <c r="A249" s="609">
        <v>541</v>
      </c>
      <c r="B249" s="610" t="s">
        <v>1253</v>
      </c>
    </row>
    <row r="250" spans="1:2" ht="13.5" x14ac:dyDescent="0.25">
      <c r="A250" s="609">
        <v>542</v>
      </c>
      <c r="B250" s="610" t="s">
        <v>1254</v>
      </c>
    </row>
    <row r="251" spans="1:2" ht="13.5" x14ac:dyDescent="0.25">
      <c r="A251" s="609">
        <v>543</v>
      </c>
      <c r="B251" s="610" t="s">
        <v>1255</v>
      </c>
    </row>
    <row r="252" spans="1:2" ht="13.5" x14ac:dyDescent="0.25">
      <c r="A252" s="609">
        <v>544</v>
      </c>
      <c r="B252" s="610" t="s">
        <v>1256</v>
      </c>
    </row>
    <row r="253" spans="1:2" ht="13.5" x14ac:dyDescent="0.25">
      <c r="A253" s="609">
        <v>545</v>
      </c>
      <c r="B253" s="610" t="s">
        <v>1257</v>
      </c>
    </row>
    <row r="254" spans="1:2" ht="13.5" x14ac:dyDescent="0.25">
      <c r="A254" s="609">
        <v>546</v>
      </c>
      <c r="B254" s="610" t="s">
        <v>1258</v>
      </c>
    </row>
    <row r="255" spans="1:2" ht="13.5" x14ac:dyDescent="0.25">
      <c r="A255" s="609">
        <v>547</v>
      </c>
      <c r="B255" s="610" t="s">
        <v>1259</v>
      </c>
    </row>
    <row r="256" spans="1:2" ht="13.5" x14ac:dyDescent="0.25">
      <c r="A256" s="609">
        <v>548</v>
      </c>
      <c r="B256" s="610" t="s">
        <v>1260</v>
      </c>
    </row>
    <row r="257" spans="1:2" ht="13.5" x14ac:dyDescent="0.25">
      <c r="A257" s="609">
        <v>549</v>
      </c>
      <c r="B257" s="610" t="s">
        <v>1261</v>
      </c>
    </row>
    <row r="258" spans="1:2" ht="13.5" x14ac:dyDescent="0.25">
      <c r="A258" s="609">
        <v>550</v>
      </c>
      <c r="B258" s="610" t="s">
        <v>1262</v>
      </c>
    </row>
    <row r="259" spans="1:2" ht="13.5" x14ac:dyDescent="0.25">
      <c r="A259" s="609">
        <v>551</v>
      </c>
      <c r="B259" s="610" t="s">
        <v>1263</v>
      </c>
    </row>
    <row r="260" spans="1:2" ht="13.5" x14ac:dyDescent="0.25">
      <c r="A260" s="609">
        <v>552</v>
      </c>
      <c r="B260" s="610" t="s">
        <v>1264</v>
      </c>
    </row>
    <row r="261" spans="1:2" ht="13.5" x14ac:dyDescent="0.25">
      <c r="A261" s="609">
        <v>557</v>
      </c>
      <c r="B261" s="610" t="s">
        <v>1265</v>
      </c>
    </row>
    <row r="262" spans="1:2" ht="13.5" x14ac:dyDescent="0.25">
      <c r="A262" s="609">
        <v>558</v>
      </c>
      <c r="B262" s="610" t="s">
        <v>1266</v>
      </c>
    </row>
    <row r="263" spans="1:2" ht="13.5" x14ac:dyDescent="0.25">
      <c r="A263" s="609">
        <v>559</v>
      </c>
      <c r="B263" s="610" t="s">
        <v>1267</v>
      </c>
    </row>
    <row r="264" spans="1:2" ht="13.5" x14ac:dyDescent="0.25">
      <c r="A264" s="609">
        <v>560</v>
      </c>
      <c r="B264" s="610" t="s">
        <v>1268</v>
      </c>
    </row>
    <row r="265" spans="1:2" ht="13.5" x14ac:dyDescent="0.25">
      <c r="A265" s="609">
        <v>567</v>
      </c>
      <c r="B265" s="610" t="s">
        <v>1269</v>
      </c>
    </row>
    <row r="266" spans="1:2" ht="13.5" x14ac:dyDescent="0.25">
      <c r="A266" s="609">
        <v>568</v>
      </c>
      <c r="B266" s="610" t="s">
        <v>1270</v>
      </c>
    </row>
    <row r="267" spans="1:2" ht="13.5" x14ac:dyDescent="0.25">
      <c r="A267" s="609">
        <v>569</v>
      </c>
      <c r="B267" s="610" t="s">
        <v>1271</v>
      </c>
    </row>
    <row r="268" spans="1:2" ht="13.5" x14ac:dyDescent="0.25">
      <c r="A268" s="609">
        <v>570</v>
      </c>
      <c r="B268" s="610" t="s">
        <v>1272</v>
      </c>
    </row>
    <row r="269" spans="1:2" ht="13.5" x14ac:dyDescent="0.25">
      <c r="A269" s="609">
        <v>578</v>
      </c>
      <c r="B269" s="610" t="s">
        <v>1273</v>
      </c>
    </row>
    <row r="270" spans="1:2" ht="13.5" x14ac:dyDescent="0.25">
      <c r="A270" s="609">
        <v>579</v>
      </c>
      <c r="B270" s="610" t="s">
        <v>1274</v>
      </c>
    </row>
    <row r="271" spans="1:2" ht="13.5" x14ac:dyDescent="0.25">
      <c r="A271" s="609">
        <v>600</v>
      </c>
      <c r="B271" s="610" t="s">
        <v>1275</v>
      </c>
    </row>
    <row r="272" spans="1:2" ht="13.5" x14ac:dyDescent="0.25">
      <c r="A272" s="609">
        <v>601</v>
      </c>
      <c r="B272" s="610" t="s">
        <v>1276</v>
      </c>
    </row>
    <row r="273" spans="1:2" ht="13.5" x14ac:dyDescent="0.25">
      <c r="A273" s="609">
        <v>609</v>
      </c>
      <c r="B273" s="610" t="s">
        <v>1277</v>
      </c>
    </row>
    <row r="274" spans="1:2" ht="13.5" x14ac:dyDescent="0.25">
      <c r="A274" s="609">
        <v>610</v>
      </c>
      <c r="B274" s="610" t="s">
        <v>1278</v>
      </c>
    </row>
    <row r="275" spans="1:2" ht="13.5" x14ac:dyDescent="0.25">
      <c r="A275" s="609">
        <v>611</v>
      </c>
      <c r="B275" s="610" t="s">
        <v>1279</v>
      </c>
    </row>
    <row r="276" spans="1:2" ht="13.5" x14ac:dyDescent="0.25">
      <c r="A276" s="609">
        <v>620</v>
      </c>
      <c r="B276" s="610" t="s">
        <v>1280</v>
      </c>
    </row>
    <row r="277" spans="1:2" ht="13.5" x14ac:dyDescent="0.25">
      <c r="A277" s="609">
        <v>621</v>
      </c>
      <c r="B277" s="610" t="s">
        <v>1281</v>
      </c>
    </row>
    <row r="278" spans="1:2" ht="13.5" x14ac:dyDescent="0.25">
      <c r="A278" s="609">
        <v>622</v>
      </c>
      <c r="B278" s="610" t="s">
        <v>1282</v>
      </c>
    </row>
    <row r="279" spans="1:2" ht="13.5" x14ac:dyDescent="0.25">
      <c r="A279" s="609">
        <v>623</v>
      </c>
      <c r="B279" s="610" t="s">
        <v>1283</v>
      </c>
    </row>
    <row r="280" spans="1:2" ht="13.5" x14ac:dyDescent="0.25">
      <c r="A280" s="609">
        <v>624</v>
      </c>
      <c r="B280" s="610" t="s">
        <v>1284</v>
      </c>
    </row>
    <row r="281" spans="1:2" ht="13.5" x14ac:dyDescent="0.25">
      <c r="A281" s="609">
        <v>625</v>
      </c>
      <c r="B281" s="610" t="s">
        <v>1285</v>
      </c>
    </row>
    <row r="282" spans="1:2" ht="13.5" x14ac:dyDescent="0.25">
      <c r="A282" s="609">
        <v>628</v>
      </c>
      <c r="B282" s="610" t="s">
        <v>1286</v>
      </c>
    </row>
    <row r="283" spans="1:2" ht="13.5" x14ac:dyDescent="0.25">
      <c r="A283" s="609">
        <v>629</v>
      </c>
      <c r="B283" s="610" t="s">
        <v>1287</v>
      </c>
    </row>
    <row r="284" spans="1:2" ht="13.5" x14ac:dyDescent="0.25">
      <c r="A284" s="609">
        <v>630</v>
      </c>
      <c r="B284" s="610" t="s">
        <v>1288</v>
      </c>
    </row>
    <row r="285" spans="1:2" ht="13.5" x14ac:dyDescent="0.25">
      <c r="A285" s="609">
        <v>631</v>
      </c>
      <c r="B285" s="610" t="s">
        <v>1289</v>
      </c>
    </row>
    <row r="286" spans="1:2" ht="13.5" x14ac:dyDescent="0.25">
      <c r="A286" s="609">
        <v>632</v>
      </c>
      <c r="B286" s="610" t="s">
        <v>1290</v>
      </c>
    </row>
    <row r="287" spans="1:2" ht="13.5" x14ac:dyDescent="0.25">
      <c r="A287" s="609">
        <v>638</v>
      </c>
      <c r="B287" s="610" t="s">
        <v>1291</v>
      </c>
    </row>
    <row r="288" spans="1:2" ht="13.5" x14ac:dyDescent="0.25">
      <c r="A288" s="609">
        <v>639</v>
      </c>
      <c r="B288" s="610" t="s">
        <v>1292</v>
      </c>
    </row>
    <row r="289" spans="1:2" ht="13.5" x14ac:dyDescent="0.25">
      <c r="A289" s="609">
        <v>640</v>
      </c>
      <c r="B289" s="610" t="s">
        <v>1293</v>
      </c>
    </row>
    <row r="290" spans="1:2" ht="13.5" x14ac:dyDescent="0.25">
      <c r="A290" s="609">
        <v>650</v>
      </c>
      <c r="B290" s="610" t="s">
        <v>1294</v>
      </c>
    </row>
    <row r="291" spans="1:2" ht="13.5" x14ac:dyDescent="0.25">
      <c r="A291" s="609">
        <v>651</v>
      </c>
      <c r="B291" s="610" t="s">
        <v>1295</v>
      </c>
    </row>
    <row r="292" spans="1:2" ht="13.5" x14ac:dyDescent="0.25">
      <c r="A292" s="609">
        <v>652</v>
      </c>
      <c r="B292" s="610" t="s">
        <v>1296</v>
      </c>
    </row>
    <row r="293" spans="1:2" ht="13.5" x14ac:dyDescent="0.25">
      <c r="A293" s="609">
        <v>653</v>
      </c>
      <c r="B293" s="610" t="s">
        <v>1297</v>
      </c>
    </row>
    <row r="294" spans="1:2" ht="13.5" x14ac:dyDescent="0.25">
      <c r="A294" s="609">
        <v>654</v>
      </c>
      <c r="B294" s="610" t="s">
        <v>1298</v>
      </c>
    </row>
    <row r="295" spans="1:2" ht="13.5" x14ac:dyDescent="0.25">
      <c r="A295" s="609">
        <v>658</v>
      </c>
      <c r="B295" s="610" t="s">
        <v>1299</v>
      </c>
    </row>
    <row r="296" spans="1:2" ht="13.5" x14ac:dyDescent="0.25">
      <c r="A296" s="609">
        <v>659</v>
      </c>
      <c r="B296" s="610" t="s">
        <v>1300</v>
      </c>
    </row>
    <row r="297" spans="1:2" ht="13.5" x14ac:dyDescent="0.25">
      <c r="A297" s="609">
        <v>660</v>
      </c>
      <c r="B297" s="610" t="s">
        <v>1301</v>
      </c>
    </row>
    <row r="298" spans="1:2" ht="13.5" x14ac:dyDescent="0.25">
      <c r="A298" s="609">
        <v>661</v>
      </c>
      <c r="B298" s="610" t="s">
        <v>1302</v>
      </c>
    </row>
    <row r="299" spans="1:2" ht="13.5" x14ac:dyDescent="0.25">
      <c r="A299" s="609">
        <v>662</v>
      </c>
      <c r="B299" s="610" t="s">
        <v>1303</v>
      </c>
    </row>
    <row r="300" spans="1:2" ht="13.5" x14ac:dyDescent="0.25">
      <c r="A300" s="609">
        <v>663</v>
      </c>
      <c r="B300" s="610" t="s">
        <v>1304</v>
      </c>
    </row>
    <row r="301" spans="1:2" ht="13.5" x14ac:dyDescent="0.25">
      <c r="A301" s="609">
        <v>668</v>
      </c>
      <c r="B301" s="610" t="s">
        <v>1305</v>
      </c>
    </row>
    <row r="302" spans="1:2" ht="13.5" x14ac:dyDescent="0.25">
      <c r="A302" s="609">
        <v>669</v>
      </c>
      <c r="B302" s="610" t="s">
        <v>1306</v>
      </c>
    </row>
    <row r="303" spans="1:2" ht="13.5" x14ac:dyDescent="0.25">
      <c r="A303" s="609">
        <v>700</v>
      </c>
      <c r="B303" s="610" t="s">
        <v>1307</v>
      </c>
    </row>
    <row r="304" spans="1:2" ht="13.5" x14ac:dyDescent="0.25">
      <c r="A304" s="609">
        <v>701</v>
      </c>
      <c r="B304" s="610" t="s">
        <v>1308</v>
      </c>
    </row>
    <row r="305" spans="1:2" ht="13.5" x14ac:dyDescent="0.25">
      <c r="A305" s="609">
        <v>702</v>
      </c>
      <c r="B305" s="610" t="s">
        <v>1309</v>
      </c>
    </row>
    <row r="306" spans="1:2" ht="13.5" x14ac:dyDescent="0.25">
      <c r="A306" s="609">
        <v>703</v>
      </c>
      <c r="B306" s="610" t="s">
        <v>1310</v>
      </c>
    </row>
    <row r="307" spans="1:2" ht="13.5" x14ac:dyDescent="0.25">
      <c r="A307" s="609">
        <v>704</v>
      </c>
      <c r="B307" s="610" t="s">
        <v>1311</v>
      </c>
    </row>
    <row r="308" spans="1:2" ht="13.5" x14ac:dyDescent="0.25">
      <c r="A308" s="609">
        <v>706</v>
      </c>
      <c r="B308" s="610" t="s">
        <v>1312</v>
      </c>
    </row>
    <row r="309" spans="1:2" ht="13.5" x14ac:dyDescent="0.25">
      <c r="A309" s="609">
        <v>709</v>
      </c>
      <c r="B309" s="610" t="s">
        <v>1313</v>
      </c>
    </row>
    <row r="310" spans="1:2" ht="13.5" x14ac:dyDescent="0.25">
      <c r="A310" s="609">
        <v>710</v>
      </c>
      <c r="B310" s="610" t="s">
        <v>1314</v>
      </c>
    </row>
    <row r="311" spans="1:2" ht="13.5" x14ac:dyDescent="0.25">
      <c r="A311" s="609">
        <v>711</v>
      </c>
      <c r="B311" s="610" t="s">
        <v>1315</v>
      </c>
    </row>
    <row r="312" spans="1:2" ht="13.5" x14ac:dyDescent="0.25">
      <c r="A312" s="609">
        <v>712</v>
      </c>
      <c r="B312" s="610" t="s">
        <v>1316</v>
      </c>
    </row>
    <row r="313" spans="1:2" ht="13.5" x14ac:dyDescent="0.25">
      <c r="A313" s="609">
        <v>720</v>
      </c>
      <c r="B313" s="610" t="s">
        <v>1317</v>
      </c>
    </row>
    <row r="314" spans="1:2" ht="13.5" x14ac:dyDescent="0.25">
      <c r="A314" s="609">
        <v>721</v>
      </c>
      <c r="B314" s="610" t="s">
        <v>1318</v>
      </c>
    </row>
    <row r="315" spans="1:2" ht="13.5" x14ac:dyDescent="0.25">
      <c r="A315" s="609">
        <v>722</v>
      </c>
      <c r="B315" s="610" t="s">
        <v>1319</v>
      </c>
    </row>
    <row r="316" spans="1:2" ht="13.5" x14ac:dyDescent="0.25">
      <c r="A316" s="609">
        <v>723</v>
      </c>
      <c r="B316" s="610" t="s">
        <v>1320</v>
      </c>
    </row>
    <row r="317" spans="1:2" ht="13.5" x14ac:dyDescent="0.25">
      <c r="A317" s="609">
        <v>727</v>
      </c>
      <c r="B317" s="610" t="s">
        <v>1321</v>
      </c>
    </row>
    <row r="318" spans="1:2" ht="13.5" x14ac:dyDescent="0.25">
      <c r="A318" s="609">
        <v>728</v>
      </c>
      <c r="B318" s="610" t="s">
        <v>1322</v>
      </c>
    </row>
    <row r="319" spans="1:2" ht="13.5" x14ac:dyDescent="0.25">
      <c r="A319" s="609">
        <v>729</v>
      </c>
      <c r="B319" s="610" t="s">
        <v>1323</v>
      </c>
    </row>
    <row r="320" spans="1:2" ht="13.5" x14ac:dyDescent="0.25">
      <c r="A320" s="609">
        <v>730</v>
      </c>
      <c r="B320" s="610" t="s">
        <v>1324</v>
      </c>
    </row>
    <row r="321" spans="1:2" ht="13.5" x14ac:dyDescent="0.25">
      <c r="A321" s="609">
        <v>740</v>
      </c>
      <c r="B321" s="610" t="s">
        <v>1325</v>
      </c>
    </row>
    <row r="322" spans="1:2" ht="13.5" x14ac:dyDescent="0.25">
      <c r="A322" s="609">
        <v>741</v>
      </c>
      <c r="B322" s="610" t="s">
        <v>1326</v>
      </c>
    </row>
    <row r="323" spans="1:2" ht="13.5" x14ac:dyDescent="0.25">
      <c r="A323" s="609">
        <v>742</v>
      </c>
      <c r="B323" s="610" t="s">
        <v>1327</v>
      </c>
    </row>
    <row r="324" spans="1:2" ht="13.5" x14ac:dyDescent="0.25">
      <c r="A324" s="609">
        <v>743</v>
      </c>
      <c r="B324" s="610" t="s">
        <v>1328</v>
      </c>
    </row>
    <row r="325" spans="1:2" ht="13.5" x14ac:dyDescent="0.25">
      <c r="A325" s="609">
        <v>748</v>
      </c>
      <c r="B325" s="610" t="s">
        <v>1329</v>
      </c>
    </row>
    <row r="326" spans="1:2" ht="13.5" x14ac:dyDescent="0.25">
      <c r="A326" s="609">
        <v>750</v>
      </c>
      <c r="B326" s="610" t="s">
        <v>1330</v>
      </c>
    </row>
    <row r="327" spans="1:2" ht="13.5" x14ac:dyDescent="0.25">
      <c r="A327" s="609">
        <v>760</v>
      </c>
      <c r="B327" s="610" t="s">
        <v>1331</v>
      </c>
    </row>
    <row r="328" spans="1:2" ht="13.5" x14ac:dyDescent="0.25">
      <c r="A328" s="609">
        <v>761</v>
      </c>
      <c r="B328" s="610" t="s">
        <v>1332</v>
      </c>
    </row>
    <row r="329" spans="1:2" ht="13.5" x14ac:dyDescent="0.25">
      <c r="A329" s="609">
        <v>769</v>
      </c>
      <c r="B329" s="610" t="s">
        <v>1333</v>
      </c>
    </row>
    <row r="330" spans="1:2" ht="13.5" x14ac:dyDescent="0.25">
      <c r="A330" s="609">
        <v>770</v>
      </c>
      <c r="B330" s="610" t="s">
        <v>1334</v>
      </c>
    </row>
    <row r="331" spans="1:2" ht="13.5" x14ac:dyDescent="0.25">
      <c r="A331" s="609">
        <v>771</v>
      </c>
      <c r="B331" s="610" t="s">
        <v>1335</v>
      </c>
    </row>
    <row r="332" spans="1:2" ht="13.5" x14ac:dyDescent="0.25">
      <c r="A332" s="609">
        <v>772</v>
      </c>
      <c r="B332" s="610" t="s">
        <v>1336</v>
      </c>
    </row>
    <row r="333" spans="1:2" ht="13.5" x14ac:dyDescent="0.25">
      <c r="A333" s="609">
        <v>773</v>
      </c>
      <c r="B333" s="610" t="s">
        <v>1337</v>
      </c>
    </row>
    <row r="334" spans="1:2" ht="13.5" x14ac:dyDescent="0.25">
      <c r="A334" s="609">
        <v>774</v>
      </c>
      <c r="B334" s="610" t="s">
        <v>1338</v>
      </c>
    </row>
    <row r="335" spans="1:2" ht="13.5" x14ac:dyDescent="0.25">
      <c r="A335" s="609">
        <v>778</v>
      </c>
      <c r="B335" s="610" t="s">
        <v>1339</v>
      </c>
    </row>
    <row r="336" spans="1:2" ht="13.5" x14ac:dyDescent="0.25">
      <c r="A336" s="609">
        <v>779</v>
      </c>
      <c r="B336" s="610" t="s">
        <v>1340</v>
      </c>
    </row>
    <row r="337" spans="1:2" ht="13.5" x14ac:dyDescent="0.25">
      <c r="A337" s="609">
        <v>780</v>
      </c>
      <c r="B337" s="610" t="s">
        <v>1341</v>
      </c>
    </row>
    <row r="338" spans="1:2" ht="13.5" x14ac:dyDescent="0.25">
      <c r="A338" s="609">
        <v>781</v>
      </c>
      <c r="B338" s="610" t="s">
        <v>1342</v>
      </c>
    </row>
    <row r="339" spans="1:2" ht="13.5" x14ac:dyDescent="0.25">
      <c r="A339" s="609">
        <v>782</v>
      </c>
      <c r="B339" s="610" t="s">
        <v>1343</v>
      </c>
    </row>
    <row r="340" spans="1:2" ht="13.5" x14ac:dyDescent="0.25">
      <c r="A340" s="609">
        <v>783</v>
      </c>
      <c r="B340" s="610" t="s">
        <v>1344</v>
      </c>
    </row>
    <row r="341" spans="1:2" ht="13.5" x14ac:dyDescent="0.25">
      <c r="A341" s="609">
        <v>784</v>
      </c>
      <c r="B341" s="610" t="s">
        <v>1345</v>
      </c>
    </row>
    <row r="342" spans="1:2" ht="13.5" x14ac:dyDescent="0.25">
      <c r="A342" s="609">
        <v>785</v>
      </c>
      <c r="B342" s="610" t="s">
        <v>1346</v>
      </c>
    </row>
    <row r="343" spans="1:2" ht="13.5" x14ac:dyDescent="0.25">
      <c r="A343" s="609">
        <v>786</v>
      </c>
      <c r="B343" s="610" t="s">
        <v>1347</v>
      </c>
    </row>
    <row r="344" spans="1:2" ht="13.5" x14ac:dyDescent="0.25">
      <c r="A344" s="609">
        <v>787</v>
      </c>
      <c r="B344" s="610" t="s">
        <v>1348</v>
      </c>
    </row>
    <row r="345" spans="1:2" ht="13.5" x14ac:dyDescent="0.25">
      <c r="A345" s="609">
        <v>788</v>
      </c>
      <c r="B345" s="610" t="s">
        <v>1349</v>
      </c>
    </row>
    <row r="346" spans="1:2" ht="13.5" x14ac:dyDescent="0.25">
      <c r="A346" s="609">
        <v>790</v>
      </c>
      <c r="B346" s="610" t="s">
        <v>1350</v>
      </c>
    </row>
    <row r="347" spans="1:2" ht="13.5" x14ac:dyDescent="0.25">
      <c r="A347" s="609">
        <v>791</v>
      </c>
      <c r="B347" s="610" t="s">
        <v>1351</v>
      </c>
    </row>
    <row r="348" spans="1:2" ht="13.5" x14ac:dyDescent="0.25">
      <c r="A348" s="609">
        <v>792</v>
      </c>
      <c r="B348" s="610" t="s">
        <v>1352</v>
      </c>
    </row>
    <row r="349" spans="1:2" ht="13.5" x14ac:dyDescent="0.25">
      <c r="A349" s="609">
        <v>793</v>
      </c>
      <c r="B349" s="610" t="s">
        <v>1353</v>
      </c>
    </row>
    <row r="350" spans="1:2" ht="13.5" x14ac:dyDescent="0.25">
      <c r="A350" s="609">
        <v>794</v>
      </c>
      <c r="B350" s="610" t="s">
        <v>1354</v>
      </c>
    </row>
    <row r="351" spans="1:2" ht="13.5" x14ac:dyDescent="0.25">
      <c r="A351" s="609">
        <v>795</v>
      </c>
      <c r="B351" s="610" t="s">
        <v>1355</v>
      </c>
    </row>
    <row r="352" spans="1:2" ht="13.5" x14ac:dyDescent="0.25">
      <c r="A352" s="609">
        <v>796</v>
      </c>
      <c r="B352" s="610" t="s">
        <v>1356</v>
      </c>
    </row>
    <row r="353" spans="1:2" ht="13.5" x14ac:dyDescent="0.25">
      <c r="A353" s="609">
        <v>798</v>
      </c>
      <c r="B353" s="610" t="s">
        <v>1357</v>
      </c>
    </row>
    <row r="354" spans="1:2" ht="13.5" x14ac:dyDescent="0.25">
      <c r="A354" s="609">
        <v>799</v>
      </c>
      <c r="B354" s="610" t="s">
        <v>1358</v>
      </c>
    </row>
    <row r="355" spans="1:2" ht="13.5" x14ac:dyDescent="0.25">
      <c r="A355" s="609">
        <v>800</v>
      </c>
      <c r="B355" s="610" t="s">
        <v>1359</v>
      </c>
    </row>
    <row r="356" spans="1:2" ht="13.5" x14ac:dyDescent="0.25">
      <c r="A356" s="609">
        <v>810</v>
      </c>
      <c r="B356" s="610" t="s">
        <v>1360</v>
      </c>
    </row>
    <row r="357" spans="1:2" ht="13.5" x14ac:dyDescent="0.25">
      <c r="A357" s="609">
        <v>811</v>
      </c>
      <c r="B357" s="610" t="s">
        <v>1361</v>
      </c>
    </row>
    <row r="358" spans="1:2" ht="13.5" x14ac:dyDescent="0.25">
      <c r="A358" s="609">
        <v>812</v>
      </c>
      <c r="B358" s="610" t="s">
        <v>1362</v>
      </c>
    </row>
    <row r="359" spans="1:2" ht="13.5" x14ac:dyDescent="0.25">
      <c r="A359" s="609">
        <v>819</v>
      </c>
      <c r="B359" s="610" t="s">
        <v>1363</v>
      </c>
    </row>
    <row r="360" spans="1:2" ht="13.5" x14ac:dyDescent="0.25">
      <c r="A360" s="609">
        <v>820</v>
      </c>
      <c r="B360" s="610" t="s">
        <v>1364</v>
      </c>
    </row>
    <row r="361" spans="1:2" ht="13.5" x14ac:dyDescent="0.25">
      <c r="A361" s="609">
        <v>821</v>
      </c>
      <c r="B361" s="610" t="s">
        <v>1365</v>
      </c>
    </row>
    <row r="362" spans="1:2" ht="13.5" x14ac:dyDescent="0.25">
      <c r="A362" s="609">
        <v>822</v>
      </c>
      <c r="B362" s="610" t="s">
        <v>1366</v>
      </c>
    </row>
    <row r="363" spans="1:2" ht="13.5" x14ac:dyDescent="0.25">
      <c r="A363" s="609">
        <v>823</v>
      </c>
      <c r="B363" s="610" t="s">
        <v>1367</v>
      </c>
    </row>
    <row r="364" spans="1:2" ht="13.5" x14ac:dyDescent="0.25">
      <c r="A364" s="609">
        <v>828</v>
      </c>
      <c r="B364" s="610" t="s">
        <v>1368</v>
      </c>
    </row>
    <row r="365" spans="1:2" ht="13.5" x14ac:dyDescent="0.25">
      <c r="A365" s="609">
        <v>829</v>
      </c>
      <c r="B365" s="610" t="s">
        <v>1369</v>
      </c>
    </row>
    <row r="366" spans="1:2" ht="13.5" x14ac:dyDescent="0.25">
      <c r="A366" s="609">
        <v>830</v>
      </c>
      <c r="B366" s="610" t="s">
        <v>1370</v>
      </c>
    </row>
    <row r="367" spans="1:2" ht="13.5" x14ac:dyDescent="0.25">
      <c r="A367" s="609">
        <v>831</v>
      </c>
      <c r="B367" s="610" t="s">
        <v>1371</v>
      </c>
    </row>
    <row r="368" spans="1:2" ht="13.5" x14ac:dyDescent="0.25">
      <c r="A368" s="609">
        <v>832</v>
      </c>
      <c r="B368" s="610" t="s">
        <v>1372</v>
      </c>
    </row>
    <row r="369" spans="1:2" ht="13.5" x14ac:dyDescent="0.25">
      <c r="A369" s="609">
        <v>838</v>
      </c>
      <c r="B369" s="610" t="s">
        <v>1373</v>
      </c>
    </row>
    <row r="370" spans="1:2" ht="13.5" x14ac:dyDescent="0.25">
      <c r="A370" s="609">
        <v>839</v>
      </c>
      <c r="B370" s="610" t="s">
        <v>1374</v>
      </c>
    </row>
    <row r="371" spans="1:2" ht="13.5" x14ac:dyDescent="0.25">
      <c r="A371" s="609">
        <v>840</v>
      </c>
      <c r="B371" s="610" t="s">
        <v>1375</v>
      </c>
    </row>
    <row r="372" spans="1:2" ht="13.5" x14ac:dyDescent="0.25">
      <c r="A372" s="609">
        <v>841</v>
      </c>
      <c r="B372" s="610" t="s">
        <v>1376</v>
      </c>
    </row>
    <row r="373" spans="1:2" ht="13.5" x14ac:dyDescent="0.25">
      <c r="A373" s="609">
        <v>842</v>
      </c>
      <c r="B373" s="610" t="s">
        <v>1377</v>
      </c>
    </row>
    <row r="374" spans="1:2" ht="13.5" x14ac:dyDescent="0.25">
      <c r="A374" s="609">
        <v>843</v>
      </c>
      <c r="B374" s="610" t="s">
        <v>1378</v>
      </c>
    </row>
    <row r="375" spans="1:2" ht="13.5" x14ac:dyDescent="0.25">
      <c r="A375" s="609">
        <v>844</v>
      </c>
      <c r="B375" s="610" t="s">
        <v>1379</v>
      </c>
    </row>
    <row r="376" spans="1:2" ht="13.5" x14ac:dyDescent="0.25">
      <c r="A376" s="609">
        <v>845</v>
      </c>
      <c r="B376" s="610" t="s">
        <v>1380</v>
      </c>
    </row>
    <row r="377" spans="1:2" ht="13.5" x14ac:dyDescent="0.25">
      <c r="A377" s="609">
        <v>846</v>
      </c>
      <c r="B377" s="610" t="s">
        <v>1381</v>
      </c>
    </row>
    <row r="378" spans="1:2" ht="13.5" x14ac:dyDescent="0.25">
      <c r="A378" s="609">
        <v>847</v>
      </c>
      <c r="B378" s="610" t="s">
        <v>1382</v>
      </c>
    </row>
    <row r="379" spans="1:2" ht="13.5" x14ac:dyDescent="0.25">
      <c r="A379" s="609">
        <v>848</v>
      </c>
      <c r="B379" s="610" t="s">
        <v>1383</v>
      </c>
    </row>
    <row r="380" spans="1:2" ht="13.5" x14ac:dyDescent="0.25">
      <c r="A380" s="609">
        <v>849</v>
      </c>
      <c r="B380" s="610" t="s">
        <v>1384</v>
      </c>
    </row>
    <row r="381" spans="1:2" ht="13.5" x14ac:dyDescent="0.25">
      <c r="A381" s="609">
        <v>850</v>
      </c>
      <c r="B381" s="610" t="s">
        <v>1385</v>
      </c>
    </row>
    <row r="382" spans="1:2" ht="13.5" x14ac:dyDescent="0.25">
      <c r="A382" s="609">
        <v>851</v>
      </c>
      <c r="B382" s="610" t="s">
        <v>1386</v>
      </c>
    </row>
    <row r="383" spans="1:2" ht="13.5" x14ac:dyDescent="0.25">
      <c r="A383" s="609">
        <v>852</v>
      </c>
      <c r="B383" s="610" t="s">
        <v>1387</v>
      </c>
    </row>
    <row r="384" spans="1:2" ht="13.5" x14ac:dyDescent="0.25">
      <c r="A384" s="609">
        <v>853</v>
      </c>
      <c r="B384" s="610" t="s">
        <v>1388</v>
      </c>
    </row>
    <row r="385" spans="1:2" ht="13.5" x14ac:dyDescent="0.25">
      <c r="A385" s="609">
        <v>854</v>
      </c>
      <c r="B385" s="610" t="s">
        <v>1389</v>
      </c>
    </row>
    <row r="386" spans="1:2" ht="13.5" x14ac:dyDescent="0.25">
      <c r="A386" s="609">
        <v>855</v>
      </c>
      <c r="B386" s="610" t="s">
        <v>1390</v>
      </c>
    </row>
    <row r="387" spans="1:2" ht="13.5" x14ac:dyDescent="0.25">
      <c r="A387" s="609">
        <v>859</v>
      </c>
      <c r="B387" s="610" t="s">
        <v>1391</v>
      </c>
    </row>
    <row r="388" spans="1:2" ht="13.5" x14ac:dyDescent="0.25">
      <c r="A388" s="609">
        <v>860</v>
      </c>
      <c r="B388" s="610" t="s">
        <v>1392</v>
      </c>
    </row>
    <row r="389" spans="1:2" ht="13.5" x14ac:dyDescent="0.25">
      <c r="A389" s="609">
        <v>861</v>
      </c>
      <c r="B389" s="610" t="s">
        <v>1393</v>
      </c>
    </row>
    <row r="390" spans="1:2" ht="13.5" x14ac:dyDescent="0.25">
      <c r="A390" s="609">
        <v>862</v>
      </c>
      <c r="B390" s="610" t="s">
        <v>1394</v>
      </c>
    </row>
    <row r="391" spans="1:2" ht="13.5" x14ac:dyDescent="0.25">
      <c r="A391" s="609">
        <v>863</v>
      </c>
      <c r="B391" s="610" t="s">
        <v>1395</v>
      </c>
    </row>
    <row r="392" spans="1:2" ht="13.5" x14ac:dyDescent="0.25">
      <c r="A392" s="609">
        <v>864</v>
      </c>
      <c r="B392" s="610" t="s">
        <v>1396</v>
      </c>
    </row>
    <row r="393" spans="1:2" ht="13.5" x14ac:dyDescent="0.25">
      <c r="A393" s="609">
        <v>865</v>
      </c>
      <c r="B393" s="610" t="s">
        <v>1397</v>
      </c>
    </row>
    <row r="394" spans="1:2" ht="13.5" x14ac:dyDescent="0.25">
      <c r="A394" s="609">
        <v>869</v>
      </c>
      <c r="B394" s="610" t="s">
        <v>1398</v>
      </c>
    </row>
    <row r="395" spans="1:2" ht="13.5" x14ac:dyDescent="0.25">
      <c r="A395" s="609">
        <v>870</v>
      </c>
      <c r="B395" s="610" t="s">
        <v>1399</v>
      </c>
    </row>
    <row r="396" spans="1:2" ht="13.5" x14ac:dyDescent="0.25">
      <c r="A396" s="609">
        <v>871</v>
      </c>
      <c r="B396" s="610" t="s">
        <v>1400</v>
      </c>
    </row>
    <row r="397" spans="1:2" ht="13.5" x14ac:dyDescent="0.25">
      <c r="A397" s="609">
        <v>879</v>
      </c>
      <c r="B397" s="610" t="s">
        <v>1401</v>
      </c>
    </row>
    <row r="398" spans="1:2" ht="13.5" x14ac:dyDescent="0.25">
      <c r="A398" s="609">
        <v>880</v>
      </c>
      <c r="B398" s="610" t="s">
        <v>1402</v>
      </c>
    </row>
    <row r="399" spans="1:2" ht="13.5" x14ac:dyDescent="0.25">
      <c r="A399" s="609">
        <v>888</v>
      </c>
      <c r="B399" s="610" t="s">
        <v>1403</v>
      </c>
    </row>
    <row r="400" spans="1:2" ht="13.5" x14ac:dyDescent="0.25">
      <c r="A400" s="609">
        <v>889</v>
      </c>
      <c r="B400" s="610" t="s">
        <v>1404</v>
      </c>
    </row>
    <row r="401" spans="1:2" ht="13.5" x14ac:dyDescent="0.25">
      <c r="A401" s="609">
        <v>900</v>
      </c>
      <c r="B401" s="610" t="s">
        <v>1405</v>
      </c>
    </row>
    <row r="402" spans="1:2" ht="13.5" x14ac:dyDescent="0.25">
      <c r="A402" s="609">
        <v>901</v>
      </c>
      <c r="B402" s="610" t="s">
        <v>1406</v>
      </c>
    </row>
    <row r="403" spans="1:2" ht="13.5" x14ac:dyDescent="0.25">
      <c r="A403" s="609">
        <v>902</v>
      </c>
      <c r="B403" s="610" t="s">
        <v>1407</v>
      </c>
    </row>
    <row r="404" spans="1:2" ht="13.5" x14ac:dyDescent="0.25">
      <c r="A404" s="609">
        <v>903</v>
      </c>
      <c r="B404" s="610" t="s">
        <v>1408</v>
      </c>
    </row>
    <row r="405" spans="1:2" ht="13.5" x14ac:dyDescent="0.25">
      <c r="A405" s="609">
        <v>904</v>
      </c>
      <c r="B405" s="610" t="s">
        <v>1409</v>
      </c>
    </row>
    <row r="406" spans="1:2" ht="13.5" x14ac:dyDescent="0.25">
      <c r="A406" s="609">
        <v>905</v>
      </c>
      <c r="B406" s="610" t="s">
        <v>1410</v>
      </c>
    </row>
    <row r="407" spans="1:2" ht="13.5" x14ac:dyDescent="0.25">
      <c r="A407" s="609">
        <v>906</v>
      </c>
      <c r="B407" s="610" t="s">
        <v>1411</v>
      </c>
    </row>
    <row r="408" spans="1:2" ht="13.5" x14ac:dyDescent="0.25">
      <c r="A408" s="609">
        <v>907</v>
      </c>
      <c r="B408" s="610" t="s">
        <v>1412</v>
      </c>
    </row>
    <row r="409" spans="1:2" ht="13.5" x14ac:dyDescent="0.25">
      <c r="A409" s="609">
        <v>909</v>
      </c>
      <c r="B409" s="610" t="s">
        <v>1413</v>
      </c>
    </row>
    <row r="410" spans="1:2" ht="13.5" x14ac:dyDescent="0.25">
      <c r="A410" s="609">
        <v>910</v>
      </c>
      <c r="B410" s="610" t="s">
        <v>1414</v>
      </c>
    </row>
    <row r="411" spans="1:2" ht="13.5" x14ac:dyDescent="0.25">
      <c r="A411" s="609">
        <v>911</v>
      </c>
      <c r="B411" s="610" t="s">
        <v>1415</v>
      </c>
    </row>
    <row r="412" spans="1:2" ht="13.5" x14ac:dyDescent="0.25">
      <c r="A412" s="609">
        <v>912</v>
      </c>
      <c r="B412" s="610" t="s">
        <v>1416</v>
      </c>
    </row>
    <row r="413" spans="1:2" ht="13.5" x14ac:dyDescent="0.25">
      <c r="A413" s="609">
        <v>913</v>
      </c>
      <c r="B413" s="610" t="s">
        <v>1417</v>
      </c>
    </row>
    <row r="414" spans="1:2" ht="13.5" x14ac:dyDescent="0.25">
      <c r="A414" s="609">
        <v>914</v>
      </c>
      <c r="B414" s="610" t="s">
        <v>1418</v>
      </c>
    </row>
    <row r="415" spans="1:2" ht="13.5" x14ac:dyDescent="0.25">
      <c r="A415" s="609">
        <v>915</v>
      </c>
      <c r="B415" s="610" t="s">
        <v>1419</v>
      </c>
    </row>
    <row r="416" spans="1:2" ht="13.5" x14ac:dyDescent="0.25">
      <c r="A416" s="609">
        <v>916</v>
      </c>
      <c r="B416" s="610" t="s">
        <v>1420</v>
      </c>
    </row>
    <row r="417" spans="1:2" ht="13.5" x14ac:dyDescent="0.25">
      <c r="A417" s="609">
        <v>917</v>
      </c>
      <c r="B417" s="610" t="s">
        <v>1421</v>
      </c>
    </row>
    <row r="418" spans="1:2" ht="13.5" x14ac:dyDescent="0.25">
      <c r="A418" s="609">
        <v>918</v>
      </c>
      <c r="B418" s="610" t="s">
        <v>1422</v>
      </c>
    </row>
    <row r="419" spans="1:2" ht="13.5" x14ac:dyDescent="0.25">
      <c r="A419" s="609">
        <v>919</v>
      </c>
      <c r="B419" s="610" t="s">
        <v>1423</v>
      </c>
    </row>
    <row r="420" spans="1:2" ht="13.5" x14ac:dyDescent="0.25">
      <c r="A420" s="609">
        <v>920</v>
      </c>
      <c r="B420" s="610" t="s">
        <v>1424</v>
      </c>
    </row>
    <row r="421" spans="1:2" ht="13.5" x14ac:dyDescent="0.25">
      <c r="A421" s="609">
        <v>929</v>
      </c>
      <c r="B421" s="610" t="s">
        <v>1425</v>
      </c>
    </row>
    <row r="422" spans="1:2" ht="13.5" x14ac:dyDescent="0.25">
      <c r="A422" s="609">
        <v>930</v>
      </c>
      <c r="B422" s="610" t="s">
        <v>1426</v>
      </c>
    </row>
    <row r="423" spans="1:2" ht="13.5" x14ac:dyDescent="0.25">
      <c r="A423" s="609">
        <v>931</v>
      </c>
      <c r="B423" s="610" t="s">
        <v>1427</v>
      </c>
    </row>
    <row r="424" spans="1:2" ht="13.5" x14ac:dyDescent="0.25">
      <c r="A424" s="609">
        <v>932</v>
      </c>
      <c r="B424" s="610" t="s">
        <v>1428</v>
      </c>
    </row>
    <row r="425" spans="1:2" ht="13.5" x14ac:dyDescent="0.25">
      <c r="A425" s="609">
        <v>938</v>
      </c>
      <c r="B425" s="610" t="s">
        <v>1429</v>
      </c>
    </row>
    <row r="426" spans="1:2" ht="13.5" x14ac:dyDescent="0.25">
      <c r="A426" s="609">
        <v>939</v>
      </c>
      <c r="B426" s="610" t="s">
        <v>1430</v>
      </c>
    </row>
    <row r="427" spans="1:2" ht="13.5" x14ac:dyDescent="0.25">
      <c r="A427" s="609">
        <v>940</v>
      </c>
      <c r="B427" s="610" t="s">
        <v>1431</v>
      </c>
    </row>
    <row r="428" spans="1:2" ht="13.5" x14ac:dyDescent="0.25">
      <c r="A428" s="609">
        <v>941</v>
      </c>
      <c r="B428" s="610" t="s">
        <v>1432</v>
      </c>
    </row>
    <row r="429" spans="1:2" ht="13.5" x14ac:dyDescent="0.25">
      <c r="A429" s="609">
        <v>942</v>
      </c>
      <c r="B429" s="610" t="s">
        <v>1433</v>
      </c>
    </row>
    <row r="430" spans="1:2" ht="13.5" x14ac:dyDescent="0.25">
      <c r="A430" s="609">
        <v>943</v>
      </c>
      <c r="B430" s="610" t="s">
        <v>1434</v>
      </c>
    </row>
    <row r="431" spans="1:2" ht="13.5" x14ac:dyDescent="0.25">
      <c r="A431" s="609">
        <v>948</v>
      </c>
      <c r="B431" s="610" t="s">
        <v>1435</v>
      </c>
    </row>
    <row r="432" spans="1:2" ht="13.5" x14ac:dyDescent="0.25">
      <c r="A432" s="609">
        <v>949</v>
      </c>
      <c r="B432" s="610" t="s">
        <v>1436</v>
      </c>
    </row>
    <row r="433" spans="1:2" ht="13.5" x14ac:dyDescent="0.25">
      <c r="A433" s="609">
        <v>950</v>
      </c>
      <c r="B433" s="610" t="s">
        <v>1437</v>
      </c>
    </row>
    <row r="434" spans="1:2" ht="13.5" x14ac:dyDescent="0.25">
      <c r="A434" s="609">
        <v>960</v>
      </c>
      <c r="B434" s="610" t="s">
        <v>1438</v>
      </c>
    </row>
    <row r="435" spans="1:2" ht="13.5" x14ac:dyDescent="0.25">
      <c r="A435" s="609">
        <v>970</v>
      </c>
      <c r="B435" s="610" t="s">
        <v>1439</v>
      </c>
    </row>
    <row r="436" spans="1:2" ht="13.5" x14ac:dyDescent="0.25">
      <c r="A436" s="609">
        <v>971</v>
      </c>
      <c r="B436" s="610" t="s">
        <v>1440</v>
      </c>
    </row>
    <row r="437" spans="1:2" ht="13.5" x14ac:dyDescent="0.25">
      <c r="A437" s="609">
        <v>979</v>
      </c>
      <c r="B437" s="610" t="s">
        <v>1441</v>
      </c>
    </row>
    <row r="438" spans="1:2" ht="13.5" x14ac:dyDescent="0.25">
      <c r="A438" s="609">
        <v>980</v>
      </c>
      <c r="B438" s="610" t="s">
        <v>1442</v>
      </c>
    </row>
    <row r="439" spans="1:2" ht="13.5" x14ac:dyDescent="0.25">
      <c r="A439" s="609">
        <v>981</v>
      </c>
      <c r="B439" s="610" t="s">
        <v>1443</v>
      </c>
    </row>
    <row r="440" spans="1:2" ht="13.5" x14ac:dyDescent="0.25">
      <c r="A440" s="609">
        <v>982</v>
      </c>
      <c r="B440" s="610" t="s">
        <v>1444</v>
      </c>
    </row>
    <row r="441" spans="1:2" ht="13.5" x14ac:dyDescent="0.25">
      <c r="A441" s="609">
        <v>983</v>
      </c>
      <c r="B441" s="610" t="s">
        <v>1445</v>
      </c>
    </row>
    <row r="442" spans="1:2" ht="13.5" x14ac:dyDescent="0.25">
      <c r="A442" s="609">
        <v>984</v>
      </c>
      <c r="B442" s="610" t="s">
        <v>1446</v>
      </c>
    </row>
    <row r="443" spans="1:2" ht="13.5" x14ac:dyDescent="0.25">
      <c r="A443" s="609">
        <v>985</v>
      </c>
      <c r="B443" s="610" t="s">
        <v>1447</v>
      </c>
    </row>
    <row r="444" spans="1:2" ht="13.5" x14ac:dyDescent="0.25">
      <c r="A444" s="609">
        <v>986</v>
      </c>
      <c r="B444" s="610" t="s">
        <v>1448</v>
      </c>
    </row>
    <row r="445" spans="1:2" ht="13.5" x14ac:dyDescent="0.25">
      <c r="A445" s="609">
        <v>987</v>
      </c>
      <c r="B445" s="610" t="s">
        <v>1449</v>
      </c>
    </row>
    <row r="446" spans="1:2" ht="13.5" x14ac:dyDescent="0.25">
      <c r="A446" s="609">
        <v>988</v>
      </c>
      <c r="B446" s="610" t="s">
        <v>1450</v>
      </c>
    </row>
    <row r="447" spans="1:2" ht="13.5" x14ac:dyDescent="0.25">
      <c r="A447" s="609">
        <v>990</v>
      </c>
      <c r="B447" s="610" t="s">
        <v>1451</v>
      </c>
    </row>
    <row r="448" spans="1:2" ht="13.5" x14ac:dyDescent="0.25">
      <c r="A448" s="609">
        <v>991</v>
      </c>
      <c r="B448" s="610" t="s">
        <v>1452</v>
      </c>
    </row>
    <row r="449" spans="1:2" ht="13.5" x14ac:dyDescent="0.25">
      <c r="A449" s="609">
        <v>992</v>
      </c>
      <c r="B449" s="610" t="s">
        <v>1453</v>
      </c>
    </row>
    <row r="450" spans="1:2" ht="13.5" x14ac:dyDescent="0.25">
      <c r="A450" s="609">
        <v>993</v>
      </c>
      <c r="B450" s="610" t="s">
        <v>1454</v>
      </c>
    </row>
    <row r="451" spans="1:2" ht="13.5" x14ac:dyDescent="0.25">
      <c r="A451" s="609">
        <v>994</v>
      </c>
      <c r="B451" s="610" t="s">
        <v>1455</v>
      </c>
    </row>
    <row r="452" spans="1:2" ht="13.5" x14ac:dyDescent="0.25">
      <c r="A452" s="609">
        <v>998</v>
      </c>
      <c r="B452" s="610" t="s">
        <v>1456</v>
      </c>
    </row>
    <row r="453" spans="1:2" ht="13.5" x14ac:dyDescent="0.25">
      <c r="A453" s="609">
        <v>999</v>
      </c>
      <c r="B453" s="610" t="s">
        <v>1457</v>
      </c>
    </row>
    <row r="454" spans="1:2" ht="13.5" x14ac:dyDescent="0.25">
      <c r="A454" s="609">
        <v>1000</v>
      </c>
      <c r="B454" s="610" t="s">
        <v>1458</v>
      </c>
    </row>
    <row r="455" spans="1:2" ht="13.5" x14ac:dyDescent="0.25">
      <c r="A455" s="609">
        <v>1008</v>
      </c>
      <c r="B455" s="610" t="s">
        <v>1459</v>
      </c>
    </row>
    <row r="456" spans="1:2" ht="13.5" x14ac:dyDescent="0.25">
      <c r="A456" s="609">
        <v>1009</v>
      </c>
      <c r="B456" s="610" t="s">
        <v>1460</v>
      </c>
    </row>
    <row r="457" spans="1:2" ht="13.5" x14ac:dyDescent="0.25">
      <c r="A457" s="609">
        <v>1010</v>
      </c>
      <c r="B457" s="610" t="s">
        <v>1461</v>
      </c>
    </row>
    <row r="458" spans="1:2" ht="13.5" x14ac:dyDescent="0.25">
      <c r="A458" s="609">
        <v>1020</v>
      </c>
      <c r="B458" s="610" t="s">
        <v>1462</v>
      </c>
    </row>
    <row r="459" spans="1:2" ht="13.5" x14ac:dyDescent="0.25">
      <c r="A459" s="609">
        <v>1021</v>
      </c>
      <c r="B459" s="610" t="s">
        <v>1463</v>
      </c>
    </row>
    <row r="460" spans="1:2" ht="13.5" x14ac:dyDescent="0.25">
      <c r="A460" s="609">
        <v>1022</v>
      </c>
      <c r="B460" s="610" t="s">
        <v>1464</v>
      </c>
    </row>
    <row r="461" spans="1:2" ht="13.5" x14ac:dyDescent="0.25">
      <c r="A461" s="609">
        <v>1023</v>
      </c>
      <c r="B461" s="610" t="s">
        <v>1465</v>
      </c>
    </row>
    <row r="462" spans="1:2" ht="13.5" x14ac:dyDescent="0.25">
      <c r="A462" s="609">
        <v>1024</v>
      </c>
      <c r="B462" s="610" t="s">
        <v>1466</v>
      </c>
    </row>
    <row r="463" spans="1:2" ht="13.5" x14ac:dyDescent="0.25">
      <c r="A463" s="609">
        <v>1025</v>
      </c>
      <c r="B463" s="610" t="s">
        <v>1467</v>
      </c>
    </row>
    <row r="464" spans="1:2" ht="13.5" x14ac:dyDescent="0.25">
      <c r="A464" s="609">
        <v>1026</v>
      </c>
      <c r="B464" s="610" t="s">
        <v>1468</v>
      </c>
    </row>
    <row r="465" spans="1:2" ht="13.5" x14ac:dyDescent="0.25">
      <c r="A465" s="609">
        <v>1027</v>
      </c>
      <c r="B465" s="610" t="s">
        <v>1469</v>
      </c>
    </row>
    <row r="466" spans="1:2" ht="13.5" x14ac:dyDescent="0.25">
      <c r="A466" s="609">
        <v>1028</v>
      </c>
      <c r="B466" s="610" t="s">
        <v>1470</v>
      </c>
    </row>
    <row r="467" spans="1:2" ht="13.5" x14ac:dyDescent="0.25">
      <c r="A467" s="609">
        <v>1029</v>
      </c>
      <c r="B467" s="610" t="s">
        <v>1471</v>
      </c>
    </row>
    <row r="468" spans="1:2" ht="13.5" x14ac:dyDescent="0.25">
      <c r="A468" s="609">
        <v>1030</v>
      </c>
      <c r="B468" s="610" t="s">
        <v>1472</v>
      </c>
    </row>
    <row r="469" spans="1:2" ht="13.5" x14ac:dyDescent="0.25">
      <c r="A469" s="609">
        <v>1031</v>
      </c>
      <c r="B469" s="610" t="s">
        <v>1473</v>
      </c>
    </row>
    <row r="470" spans="1:2" ht="13.5" x14ac:dyDescent="0.25">
      <c r="A470" s="609">
        <v>1032</v>
      </c>
      <c r="B470" s="610" t="s">
        <v>1474</v>
      </c>
    </row>
    <row r="471" spans="1:2" ht="13.5" x14ac:dyDescent="0.25">
      <c r="A471" s="609">
        <v>1033</v>
      </c>
      <c r="B471" s="610" t="s">
        <v>1475</v>
      </c>
    </row>
    <row r="472" spans="1:2" ht="13.5" x14ac:dyDescent="0.25">
      <c r="A472" s="609">
        <v>1039</v>
      </c>
      <c r="B472" s="610" t="s">
        <v>1476</v>
      </c>
    </row>
    <row r="473" spans="1:2" ht="13.5" x14ac:dyDescent="0.25">
      <c r="A473" s="609">
        <v>1040</v>
      </c>
      <c r="B473" s="610" t="s">
        <v>1477</v>
      </c>
    </row>
    <row r="474" spans="1:2" ht="13.5" x14ac:dyDescent="0.25">
      <c r="A474" s="609">
        <v>1048</v>
      </c>
      <c r="B474" s="610" t="s">
        <v>1478</v>
      </c>
    </row>
    <row r="475" spans="1:2" ht="13.5" x14ac:dyDescent="0.25">
      <c r="A475" s="609">
        <v>1049</v>
      </c>
      <c r="B475" s="610" t="s">
        <v>1479</v>
      </c>
    </row>
    <row r="476" spans="1:2" ht="13.5" x14ac:dyDescent="0.25">
      <c r="A476" s="609">
        <v>1100</v>
      </c>
      <c r="B476" s="610" t="s">
        <v>1480</v>
      </c>
    </row>
    <row r="477" spans="1:2" ht="13.5" x14ac:dyDescent="0.25">
      <c r="A477" s="609">
        <v>1101</v>
      </c>
      <c r="B477" s="610" t="s">
        <v>1481</v>
      </c>
    </row>
    <row r="478" spans="1:2" ht="13.5" x14ac:dyDescent="0.25">
      <c r="A478" s="609">
        <v>1102</v>
      </c>
      <c r="B478" s="610" t="s">
        <v>1482</v>
      </c>
    </row>
    <row r="479" spans="1:2" ht="13.5" x14ac:dyDescent="0.25">
      <c r="A479" s="609">
        <v>1103</v>
      </c>
      <c r="B479" s="610" t="s">
        <v>1483</v>
      </c>
    </row>
    <row r="480" spans="1:2" ht="13.5" x14ac:dyDescent="0.25">
      <c r="A480" s="609">
        <v>1104</v>
      </c>
      <c r="B480" s="610" t="s">
        <v>1484</v>
      </c>
    </row>
    <row r="481" spans="1:2" ht="13.5" x14ac:dyDescent="0.25">
      <c r="A481" s="609">
        <v>1105</v>
      </c>
      <c r="B481" s="610" t="s">
        <v>1485</v>
      </c>
    </row>
    <row r="482" spans="1:2" ht="13.5" x14ac:dyDescent="0.25">
      <c r="A482" s="609">
        <v>1106</v>
      </c>
      <c r="B482" s="610" t="s">
        <v>1486</v>
      </c>
    </row>
    <row r="483" spans="1:2" ht="13.5" x14ac:dyDescent="0.25">
      <c r="A483" s="609">
        <v>1108</v>
      </c>
      <c r="B483" s="610" t="s">
        <v>1487</v>
      </c>
    </row>
    <row r="484" spans="1:2" ht="13.5" x14ac:dyDescent="0.25">
      <c r="A484" s="609">
        <v>1109</v>
      </c>
      <c r="B484" s="610" t="s">
        <v>1488</v>
      </c>
    </row>
    <row r="485" spans="1:2" ht="13.5" x14ac:dyDescent="0.25">
      <c r="A485" s="609">
        <v>1110</v>
      </c>
      <c r="B485" s="610" t="s">
        <v>1489</v>
      </c>
    </row>
    <row r="486" spans="1:2" ht="13.5" x14ac:dyDescent="0.25">
      <c r="A486" s="609">
        <v>1111</v>
      </c>
      <c r="B486" s="610" t="s">
        <v>1490</v>
      </c>
    </row>
    <row r="487" spans="1:2" ht="13.5" x14ac:dyDescent="0.25">
      <c r="A487" s="609">
        <v>1112</v>
      </c>
      <c r="B487" s="610" t="s">
        <v>1491</v>
      </c>
    </row>
    <row r="488" spans="1:2" ht="13.5" x14ac:dyDescent="0.25">
      <c r="A488" s="609">
        <v>1113</v>
      </c>
      <c r="B488" s="610" t="s">
        <v>1492</v>
      </c>
    </row>
    <row r="489" spans="1:2" ht="13.5" x14ac:dyDescent="0.25">
      <c r="A489" s="609">
        <v>1118</v>
      </c>
      <c r="B489" s="610" t="s">
        <v>1493</v>
      </c>
    </row>
    <row r="490" spans="1:2" ht="13.5" x14ac:dyDescent="0.25">
      <c r="A490" s="609">
        <v>1119</v>
      </c>
      <c r="B490" s="610" t="s">
        <v>1494</v>
      </c>
    </row>
    <row r="491" spans="1:2" ht="13.5" x14ac:dyDescent="0.25">
      <c r="A491" s="609">
        <v>1120</v>
      </c>
      <c r="B491" s="610" t="s">
        <v>1495</v>
      </c>
    </row>
    <row r="492" spans="1:2" ht="13.5" x14ac:dyDescent="0.25">
      <c r="A492" s="609">
        <v>1121</v>
      </c>
      <c r="B492" s="610" t="s">
        <v>1496</v>
      </c>
    </row>
    <row r="493" spans="1:2" ht="13.5" x14ac:dyDescent="0.25">
      <c r="A493" s="609">
        <v>1122</v>
      </c>
      <c r="B493" s="610" t="s">
        <v>1497</v>
      </c>
    </row>
    <row r="494" spans="1:2" ht="13.5" x14ac:dyDescent="0.25">
      <c r="A494" s="609">
        <v>1123</v>
      </c>
      <c r="B494" s="610" t="s">
        <v>1498</v>
      </c>
    </row>
    <row r="495" spans="1:2" ht="13.5" x14ac:dyDescent="0.25">
      <c r="A495" s="609">
        <v>1124</v>
      </c>
      <c r="B495" s="610" t="s">
        <v>1499</v>
      </c>
    </row>
    <row r="496" spans="1:2" ht="13.5" x14ac:dyDescent="0.25">
      <c r="A496" s="609">
        <v>1125</v>
      </c>
      <c r="B496" s="610" t="s">
        <v>1500</v>
      </c>
    </row>
    <row r="497" spans="1:2" ht="13.5" x14ac:dyDescent="0.25">
      <c r="A497" s="609">
        <v>1128</v>
      </c>
      <c r="B497" s="610" t="s">
        <v>1501</v>
      </c>
    </row>
    <row r="498" spans="1:2" ht="13.5" x14ac:dyDescent="0.25">
      <c r="A498" s="609">
        <v>1129</v>
      </c>
      <c r="B498" s="610" t="s">
        <v>1502</v>
      </c>
    </row>
    <row r="499" spans="1:2" ht="13.5" x14ac:dyDescent="0.25">
      <c r="A499" s="609">
        <v>1140</v>
      </c>
      <c r="B499" s="610" t="s">
        <v>1503</v>
      </c>
    </row>
    <row r="500" spans="1:2" ht="13.5" x14ac:dyDescent="0.25">
      <c r="A500" s="609">
        <v>1150</v>
      </c>
      <c r="B500" s="610" t="s">
        <v>1504</v>
      </c>
    </row>
    <row r="501" spans="1:2" ht="13.5" x14ac:dyDescent="0.25">
      <c r="A501" s="609">
        <v>1151</v>
      </c>
      <c r="B501" s="610" t="s">
        <v>1505</v>
      </c>
    </row>
    <row r="502" spans="1:2" ht="13.5" x14ac:dyDescent="0.25">
      <c r="A502" s="609">
        <v>1159</v>
      </c>
      <c r="B502" s="610" t="s">
        <v>1506</v>
      </c>
    </row>
    <row r="503" spans="1:2" ht="13.5" x14ac:dyDescent="0.25">
      <c r="A503" s="609">
        <v>1160</v>
      </c>
      <c r="B503" s="610" t="s">
        <v>1507</v>
      </c>
    </row>
    <row r="504" spans="1:2" ht="13.5" x14ac:dyDescent="0.25">
      <c r="A504" s="609">
        <v>1161</v>
      </c>
      <c r="B504" s="610" t="s">
        <v>1508</v>
      </c>
    </row>
    <row r="505" spans="1:2" ht="13.5" x14ac:dyDescent="0.25">
      <c r="A505" s="609">
        <v>1162</v>
      </c>
      <c r="B505" s="610" t="s">
        <v>1509</v>
      </c>
    </row>
    <row r="506" spans="1:2" ht="13.5" x14ac:dyDescent="0.25">
      <c r="A506" s="609">
        <v>1170</v>
      </c>
      <c r="B506" s="610" t="s">
        <v>1510</v>
      </c>
    </row>
    <row r="507" spans="1:2" ht="13.5" x14ac:dyDescent="0.25">
      <c r="A507" s="609">
        <v>1171</v>
      </c>
      <c r="B507" s="610" t="s">
        <v>1511</v>
      </c>
    </row>
    <row r="508" spans="1:2" ht="13.5" x14ac:dyDescent="0.25">
      <c r="A508" s="609">
        <v>1172</v>
      </c>
      <c r="B508" s="610" t="s">
        <v>1512</v>
      </c>
    </row>
    <row r="509" spans="1:2" ht="13.5" x14ac:dyDescent="0.25">
      <c r="A509" s="609">
        <v>1173</v>
      </c>
      <c r="B509" s="610" t="s">
        <v>1513</v>
      </c>
    </row>
    <row r="510" spans="1:2" ht="13.5" x14ac:dyDescent="0.25">
      <c r="A510" s="609">
        <v>1174</v>
      </c>
      <c r="B510" s="610" t="s">
        <v>1514</v>
      </c>
    </row>
    <row r="511" spans="1:2" ht="13.5" x14ac:dyDescent="0.25">
      <c r="A511" s="609">
        <v>1175</v>
      </c>
      <c r="B511" s="610" t="s">
        <v>1515</v>
      </c>
    </row>
    <row r="512" spans="1:2" ht="13.5" x14ac:dyDescent="0.25">
      <c r="A512" s="609">
        <v>1176</v>
      </c>
      <c r="B512" s="610" t="s">
        <v>1516</v>
      </c>
    </row>
    <row r="513" spans="1:2" ht="13.5" x14ac:dyDescent="0.25">
      <c r="A513" s="609">
        <v>1177</v>
      </c>
      <c r="B513" s="610" t="s">
        <v>1517</v>
      </c>
    </row>
    <row r="514" spans="1:2" ht="13.5" x14ac:dyDescent="0.25">
      <c r="A514" s="609">
        <v>1178</v>
      </c>
      <c r="B514" s="610" t="s">
        <v>1518</v>
      </c>
    </row>
    <row r="515" spans="1:2" ht="13.5" x14ac:dyDescent="0.25">
      <c r="A515" s="609">
        <v>1179</v>
      </c>
      <c r="B515" s="610" t="s">
        <v>1519</v>
      </c>
    </row>
    <row r="516" spans="1:2" ht="13.5" x14ac:dyDescent="0.25">
      <c r="A516" s="609">
        <v>1180</v>
      </c>
      <c r="B516" s="610" t="s">
        <v>1520</v>
      </c>
    </row>
    <row r="517" spans="1:2" ht="13.5" x14ac:dyDescent="0.25">
      <c r="A517" s="609">
        <v>1200</v>
      </c>
      <c r="B517" s="610" t="s">
        <v>1521</v>
      </c>
    </row>
    <row r="518" spans="1:2" ht="13.5" x14ac:dyDescent="0.25">
      <c r="A518" s="609">
        <v>1201</v>
      </c>
      <c r="B518" s="610" t="s">
        <v>1522</v>
      </c>
    </row>
    <row r="519" spans="1:2" ht="13.5" x14ac:dyDescent="0.25">
      <c r="A519" s="609">
        <v>1202</v>
      </c>
      <c r="B519" s="610" t="s">
        <v>1523</v>
      </c>
    </row>
    <row r="520" spans="1:2" ht="13.5" x14ac:dyDescent="0.25">
      <c r="A520" s="609">
        <v>1203</v>
      </c>
      <c r="B520" s="610" t="s">
        <v>1524</v>
      </c>
    </row>
    <row r="521" spans="1:2" ht="13.5" x14ac:dyDescent="0.25">
      <c r="A521" s="609">
        <v>1208</v>
      </c>
      <c r="B521" s="610" t="s">
        <v>1525</v>
      </c>
    </row>
    <row r="522" spans="1:2" ht="13.5" x14ac:dyDescent="0.25">
      <c r="A522" s="609">
        <v>1209</v>
      </c>
      <c r="B522" s="610" t="s">
        <v>1526</v>
      </c>
    </row>
    <row r="523" spans="1:2" ht="13.5" x14ac:dyDescent="0.25">
      <c r="A523" s="609">
        <v>1210</v>
      </c>
      <c r="B523" s="610" t="s">
        <v>1527</v>
      </c>
    </row>
    <row r="524" spans="1:2" ht="13.5" x14ac:dyDescent="0.25">
      <c r="A524" s="609">
        <v>1211</v>
      </c>
      <c r="B524" s="610" t="s">
        <v>1528</v>
      </c>
    </row>
    <row r="525" spans="1:2" ht="13.5" x14ac:dyDescent="0.25">
      <c r="A525" s="609">
        <v>1212</v>
      </c>
      <c r="B525" s="610" t="s">
        <v>1529</v>
      </c>
    </row>
    <row r="526" spans="1:2" ht="13.5" x14ac:dyDescent="0.25">
      <c r="A526" s="609">
        <v>1213</v>
      </c>
      <c r="B526" s="610" t="s">
        <v>1530</v>
      </c>
    </row>
    <row r="527" spans="1:2" ht="13.5" x14ac:dyDescent="0.25">
      <c r="A527" s="609">
        <v>1214</v>
      </c>
      <c r="B527" s="610" t="s">
        <v>1531</v>
      </c>
    </row>
    <row r="528" spans="1:2" ht="13.5" x14ac:dyDescent="0.25">
      <c r="A528" s="609">
        <v>1215</v>
      </c>
      <c r="B528" s="610" t="s">
        <v>1532</v>
      </c>
    </row>
    <row r="529" spans="1:2" ht="13.5" x14ac:dyDescent="0.25">
      <c r="A529" s="609">
        <v>1216</v>
      </c>
      <c r="B529" s="610" t="s">
        <v>1533</v>
      </c>
    </row>
    <row r="530" spans="1:2" ht="13.5" x14ac:dyDescent="0.25">
      <c r="A530" s="609">
        <v>1218</v>
      </c>
      <c r="B530" s="610" t="s">
        <v>1534</v>
      </c>
    </row>
    <row r="531" spans="1:2" ht="13.5" x14ac:dyDescent="0.25">
      <c r="A531" s="609">
        <v>1219</v>
      </c>
      <c r="B531" s="610" t="s">
        <v>1535</v>
      </c>
    </row>
    <row r="532" spans="1:2" ht="13.5" x14ac:dyDescent="0.25">
      <c r="A532" s="609">
        <v>1220</v>
      </c>
      <c r="B532" s="610" t="s">
        <v>1536</v>
      </c>
    </row>
    <row r="533" spans="1:2" ht="13.5" x14ac:dyDescent="0.25">
      <c r="A533" s="609">
        <v>1221</v>
      </c>
      <c r="B533" s="610" t="s">
        <v>1537</v>
      </c>
    </row>
    <row r="534" spans="1:2" ht="13.5" x14ac:dyDescent="0.25">
      <c r="A534" s="609">
        <v>1222</v>
      </c>
      <c r="B534" s="610" t="s">
        <v>1538</v>
      </c>
    </row>
    <row r="535" spans="1:2" ht="13.5" x14ac:dyDescent="0.25">
      <c r="A535" s="609">
        <v>1223</v>
      </c>
      <c r="B535" s="610" t="s">
        <v>1539</v>
      </c>
    </row>
    <row r="536" spans="1:2" ht="13.5" x14ac:dyDescent="0.25">
      <c r="A536" s="609">
        <v>1224</v>
      </c>
      <c r="B536" s="610" t="s">
        <v>1540</v>
      </c>
    </row>
    <row r="537" spans="1:2" ht="13.5" x14ac:dyDescent="0.25">
      <c r="A537" s="609">
        <v>1225</v>
      </c>
      <c r="B537" s="610" t="s">
        <v>1541</v>
      </c>
    </row>
    <row r="538" spans="1:2" ht="13.5" x14ac:dyDescent="0.25">
      <c r="A538" s="609">
        <v>1226</v>
      </c>
      <c r="B538" s="610" t="s">
        <v>1542</v>
      </c>
    </row>
    <row r="539" spans="1:2" ht="13.5" x14ac:dyDescent="0.25">
      <c r="A539" s="609">
        <v>1227</v>
      </c>
      <c r="B539" s="610" t="s">
        <v>1543</v>
      </c>
    </row>
    <row r="540" spans="1:2" ht="13.5" x14ac:dyDescent="0.25">
      <c r="A540" s="609">
        <v>1228</v>
      </c>
      <c r="B540" s="610" t="s">
        <v>1544</v>
      </c>
    </row>
    <row r="541" spans="1:2" ht="13.5" x14ac:dyDescent="0.25">
      <c r="A541" s="609">
        <v>1229</v>
      </c>
      <c r="B541" s="610" t="s">
        <v>1545</v>
      </c>
    </row>
    <row r="542" spans="1:2" ht="13.5" x14ac:dyDescent="0.25">
      <c r="A542" s="609">
        <v>1230</v>
      </c>
      <c r="B542" s="610" t="s">
        <v>1546</v>
      </c>
    </row>
    <row r="543" spans="1:2" ht="13.5" x14ac:dyDescent="0.25">
      <c r="A543" s="609">
        <v>1231</v>
      </c>
      <c r="B543" s="610" t="s">
        <v>1547</v>
      </c>
    </row>
    <row r="544" spans="1:2" ht="13.5" x14ac:dyDescent="0.25">
      <c r="A544" s="609">
        <v>1232</v>
      </c>
      <c r="B544" s="610" t="s">
        <v>1548</v>
      </c>
    </row>
    <row r="545" spans="1:2" ht="13.5" x14ac:dyDescent="0.25">
      <c r="A545" s="609">
        <v>1233</v>
      </c>
      <c r="B545" s="610" t="s">
        <v>1549</v>
      </c>
    </row>
    <row r="546" spans="1:2" ht="13.5" x14ac:dyDescent="0.25">
      <c r="A546" s="609">
        <v>1234</v>
      </c>
      <c r="B546" s="610" t="s">
        <v>1550</v>
      </c>
    </row>
    <row r="547" spans="1:2" ht="13.5" x14ac:dyDescent="0.25">
      <c r="A547" s="609">
        <v>1235</v>
      </c>
      <c r="B547" s="610" t="s">
        <v>1551</v>
      </c>
    </row>
    <row r="548" spans="1:2" ht="13.5" x14ac:dyDescent="0.25">
      <c r="A548" s="609">
        <v>1236</v>
      </c>
      <c r="B548" s="610" t="s">
        <v>1552</v>
      </c>
    </row>
    <row r="549" spans="1:2" ht="13.5" x14ac:dyDescent="0.25">
      <c r="A549" s="609">
        <v>1238</v>
      </c>
      <c r="B549" s="610" t="s">
        <v>1553</v>
      </c>
    </row>
    <row r="550" spans="1:2" ht="13.5" x14ac:dyDescent="0.25">
      <c r="A550" s="609">
        <v>1239</v>
      </c>
      <c r="B550" s="610" t="s">
        <v>1554</v>
      </c>
    </row>
    <row r="551" spans="1:2" ht="13.5" x14ac:dyDescent="0.25">
      <c r="A551" s="609">
        <v>1240</v>
      </c>
      <c r="B551" s="610" t="s">
        <v>1555</v>
      </c>
    </row>
    <row r="552" spans="1:2" ht="13.5" x14ac:dyDescent="0.25">
      <c r="A552" s="609">
        <v>1250</v>
      </c>
      <c r="B552" s="610" t="s">
        <v>1556</v>
      </c>
    </row>
    <row r="553" spans="1:2" ht="13.5" x14ac:dyDescent="0.25">
      <c r="A553" s="609">
        <v>1251</v>
      </c>
      <c r="B553" s="610" t="s">
        <v>1557</v>
      </c>
    </row>
    <row r="554" spans="1:2" ht="13.5" x14ac:dyDescent="0.25">
      <c r="A554" s="609">
        <v>1252</v>
      </c>
      <c r="B554" s="610" t="s">
        <v>1558</v>
      </c>
    </row>
    <row r="555" spans="1:2" ht="13.5" x14ac:dyDescent="0.25">
      <c r="A555" s="609">
        <v>1253</v>
      </c>
      <c r="B555" s="610" t="s">
        <v>1559</v>
      </c>
    </row>
    <row r="556" spans="1:2" ht="13.5" x14ac:dyDescent="0.25">
      <c r="A556" s="609">
        <v>1254</v>
      </c>
      <c r="B556" s="610" t="s">
        <v>1560</v>
      </c>
    </row>
    <row r="557" spans="1:2" ht="13.5" x14ac:dyDescent="0.25">
      <c r="A557" s="609">
        <v>1255</v>
      </c>
      <c r="B557" s="610" t="s">
        <v>1561</v>
      </c>
    </row>
    <row r="558" spans="1:2" ht="13.5" x14ac:dyDescent="0.25">
      <c r="A558" s="609">
        <v>1256</v>
      </c>
      <c r="B558" s="610" t="s">
        <v>1562</v>
      </c>
    </row>
    <row r="559" spans="1:2" ht="13.5" x14ac:dyDescent="0.25">
      <c r="A559" s="609">
        <v>1257</v>
      </c>
      <c r="B559" s="610" t="s">
        <v>1563</v>
      </c>
    </row>
    <row r="560" spans="1:2" ht="13.5" x14ac:dyDescent="0.25">
      <c r="A560" s="609">
        <v>1259</v>
      </c>
      <c r="B560" s="610" t="s">
        <v>1564</v>
      </c>
    </row>
    <row r="561" spans="1:2" ht="13.5" x14ac:dyDescent="0.25">
      <c r="A561" s="609">
        <v>1260</v>
      </c>
      <c r="B561" s="610" t="s">
        <v>1565</v>
      </c>
    </row>
    <row r="562" spans="1:2" ht="13.5" x14ac:dyDescent="0.25">
      <c r="A562" s="609">
        <v>1261</v>
      </c>
      <c r="B562" s="610" t="s">
        <v>1566</v>
      </c>
    </row>
    <row r="563" spans="1:2" ht="13.5" x14ac:dyDescent="0.25">
      <c r="A563" s="609">
        <v>1262</v>
      </c>
      <c r="B563" s="610" t="s">
        <v>1567</v>
      </c>
    </row>
    <row r="564" spans="1:2" ht="13.5" x14ac:dyDescent="0.25">
      <c r="A564" s="609">
        <v>1263</v>
      </c>
      <c r="B564" s="610" t="s">
        <v>1568</v>
      </c>
    </row>
    <row r="565" spans="1:2" ht="13.5" x14ac:dyDescent="0.25">
      <c r="A565" s="609">
        <v>1268</v>
      </c>
      <c r="B565" s="610" t="s">
        <v>1569</v>
      </c>
    </row>
    <row r="566" spans="1:2" ht="13.5" x14ac:dyDescent="0.25">
      <c r="A566" s="609">
        <v>1269</v>
      </c>
      <c r="B566" s="610" t="s">
        <v>1570</v>
      </c>
    </row>
    <row r="567" spans="1:2" ht="13.5" x14ac:dyDescent="0.25">
      <c r="A567" s="609">
        <v>1270</v>
      </c>
      <c r="B567" s="610" t="s">
        <v>1571</v>
      </c>
    </row>
    <row r="568" spans="1:2" ht="13.5" x14ac:dyDescent="0.25">
      <c r="A568" s="609">
        <v>1271</v>
      </c>
      <c r="B568" s="610" t="s">
        <v>1572</v>
      </c>
    </row>
    <row r="569" spans="1:2" ht="13.5" x14ac:dyDescent="0.25">
      <c r="A569" s="609">
        <v>1272</v>
      </c>
      <c r="B569" s="610" t="s">
        <v>1573</v>
      </c>
    </row>
    <row r="570" spans="1:2" ht="13.5" x14ac:dyDescent="0.25">
      <c r="A570" s="609">
        <v>1273</v>
      </c>
      <c r="B570" s="610" t="s">
        <v>1574</v>
      </c>
    </row>
    <row r="571" spans="1:2" ht="13.5" x14ac:dyDescent="0.25">
      <c r="A571" s="609">
        <v>1274</v>
      </c>
      <c r="B571" s="610" t="s">
        <v>1575</v>
      </c>
    </row>
    <row r="572" spans="1:2" ht="13.5" x14ac:dyDescent="0.25">
      <c r="A572" s="609">
        <v>1275</v>
      </c>
      <c r="B572" s="610" t="s">
        <v>1576</v>
      </c>
    </row>
    <row r="573" spans="1:2" ht="13.5" x14ac:dyDescent="0.25">
      <c r="A573" s="609">
        <v>1276</v>
      </c>
      <c r="B573" s="610" t="s">
        <v>1577</v>
      </c>
    </row>
    <row r="574" spans="1:2" ht="13.5" x14ac:dyDescent="0.25">
      <c r="A574" s="609">
        <v>1277</v>
      </c>
      <c r="B574" s="610" t="s">
        <v>1578</v>
      </c>
    </row>
    <row r="575" spans="1:2" ht="13.5" x14ac:dyDescent="0.25">
      <c r="A575" s="609">
        <v>1278</v>
      </c>
      <c r="B575" s="610" t="s">
        <v>1579</v>
      </c>
    </row>
    <row r="576" spans="1:2" ht="13.5" x14ac:dyDescent="0.25">
      <c r="A576" s="609">
        <v>1279</v>
      </c>
      <c r="B576" s="610" t="s">
        <v>1580</v>
      </c>
    </row>
    <row r="577" spans="1:2" ht="13.5" x14ac:dyDescent="0.25">
      <c r="A577" s="609">
        <v>1280</v>
      </c>
      <c r="B577" s="610" t="s">
        <v>1581</v>
      </c>
    </row>
    <row r="578" spans="1:2" ht="13.5" x14ac:dyDescent="0.25">
      <c r="A578" s="609">
        <v>1281</v>
      </c>
      <c r="B578" s="610" t="s">
        <v>1582</v>
      </c>
    </row>
    <row r="579" spans="1:2" ht="13.5" x14ac:dyDescent="0.25">
      <c r="A579" s="609">
        <v>1288</v>
      </c>
      <c r="B579" s="610" t="s">
        <v>1583</v>
      </c>
    </row>
    <row r="580" spans="1:2" ht="13.5" x14ac:dyDescent="0.25">
      <c r="A580" s="609">
        <v>1289</v>
      </c>
      <c r="B580" s="610" t="s">
        <v>1584</v>
      </c>
    </row>
    <row r="581" spans="1:2" ht="13.5" x14ac:dyDescent="0.25">
      <c r="A581" s="609">
        <v>1290</v>
      </c>
      <c r="B581" s="610" t="s">
        <v>1585</v>
      </c>
    </row>
    <row r="582" spans="1:2" ht="13.5" x14ac:dyDescent="0.25">
      <c r="A582" s="609">
        <v>1300</v>
      </c>
      <c r="B582" s="610" t="s">
        <v>1586</v>
      </c>
    </row>
    <row r="583" spans="1:2" ht="13.5" x14ac:dyDescent="0.25">
      <c r="A583" s="609">
        <v>1310</v>
      </c>
      <c r="B583" s="610" t="s">
        <v>1587</v>
      </c>
    </row>
    <row r="584" spans="1:2" ht="13.5" x14ac:dyDescent="0.25">
      <c r="A584" s="609">
        <v>1318</v>
      </c>
      <c r="B584" s="610" t="s">
        <v>1588</v>
      </c>
    </row>
    <row r="585" spans="1:2" ht="13.5" x14ac:dyDescent="0.25">
      <c r="A585" s="609">
        <v>1319</v>
      </c>
      <c r="B585" s="610" t="s">
        <v>1589</v>
      </c>
    </row>
    <row r="586" spans="1:2" ht="13.5" x14ac:dyDescent="0.25">
      <c r="A586" s="609">
        <v>1320</v>
      </c>
      <c r="B586" s="610" t="s">
        <v>1590</v>
      </c>
    </row>
    <row r="587" spans="1:2" ht="13.5" x14ac:dyDescent="0.25">
      <c r="A587" s="609">
        <v>1321</v>
      </c>
      <c r="B587" s="610" t="s">
        <v>1591</v>
      </c>
    </row>
    <row r="588" spans="1:2" ht="13.5" x14ac:dyDescent="0.25">
      <c r="A588" s="609">
        <v>1322</v>
      </c>
      <c r="B588" s="610" t="s">
        <v>1592</v>
      </c>
    </row>
    <row r="589" spans="1:2" ht="13.5" x14ac:dyDescent="0.25">
      <c r="A589" s="609">
        <v>1323</v>
      </c>
      <c r="B589" s="610" t="s">
        <v>1593</v>
      </c>
    </row>
    <row r="590" spans="1:2" ht="13.5" x14ac:dyDescent="0.25">
      <c r="A590" s="609">
        <v>1329</v>
      </c>
      <c r="B590" s="610" t="s">
        <v>1594</v>
      </c>
    </row>
    <row r="591" spans="1:2" ht="13.5" x14ac:dyDescent="0.25">
      <c r="A591" s="609">
        <v>1330</v>
      </c>
      <c r="B591" s="610" t="s">
        <v>1595</v>
      </c>
    </row>
    <row r="592" spans="1:2" ht="13.5" x14ac:dyDescent="0.25">
      <c r="A592" s="609">
        <v>1338</v>
      </c>
      <c r="B592" s="610" t="s">
        <v>1596</v>
      </c>
    </row>
    <row r="593" spans="1:2" ht="13.5" x14ac:dyDescent="0.25">
      <c r="A593" s="609">
        <v>1339</v>
      </c>
      <c r="B593" s="610" t="s">
        <v>1597</v>
      </c>
    </row>
    <row r="594" spans="1:2" ht="13.5" x14ac:dyDescent="0.25">
      <c r="A594" s="609">
        <v>1340</v>
      </c>
      <c r="B594" s="610" t="s">
        <v>1598</v>
      </c>
    </row>
    <row r="595" spans="1:2" ht="13.5" x14ac:dyDescent="0.25">
      <c r="A595" s="609">
        <v>1341</v>
      </c>
      <c r="B595" s="610" t="s">
        <v>1599</v>
      </c>
    </row>
    <row r="596" spans="1:2" ht="13.5" x14ac:dyDescent="0.25">
      <c r="A596" s="609">
        <v>1342</v>
      </c>
      <c r="B596" s="610" t="s">
        <v>1600</v>
      </c>
    </row>
    <row r="597" spans="1:2" ht="13.5" x14ac:dyDescent="0.25">
      <c r="A597" s="609">
        <v>1348</v>
      </c>
      <c r="B597" s="610" t="s">
        <v>1601</v>
      </c>
    </row>
    <row r="598" spans="1:2" ht="13.5" x14ac:dyDescent="0.25">
      <c r="A598" s="609">
        <v>1349</v>
      </c>
      <c r="B598" s="610" t="s">
        <v>1602</v>
      </c>
    </row>
    <row r="599" spans="1:2" ht="13.5" x14ac:dyDescent="0.25">
      <c r="A599" s="609">
        <v>1350</v>
      </c>
      <c r="B599" s="610" t="s">
        <v>1603</v>
      </c>
    </row>
    <row r="600" spans="1:2" ht="13.5" x14ac:dyDescent="0.25">
      <c r="A600" s="609">
        <v>1360</v>
      </c>
      <c r="B600" s="610" t="s">
        <v>1604</v>
      </c>
    </row>
    <row r="601" spans="1:2" ht="13.5" x14ac:dyDescent="0.25">
      <c r="A601" s="609">
        <v>1361</v>
      </c>
      <c r="B601" s="610" t="s">
        <v>1605</v>
      </c>
    </row>
    <row r="602" spans="1:2" ht="13.5" x14ac:dyDescent="0.25">
      <c r="A602" s="609">
        <v>1362</v>
      </c>
      <c r="B602" s="610" t="s">
        <v>1606</v>
      </c>
    </row>
    <row r="603" spans="1:2" ht="13.5" x14ac:dyDescent="0.25">
      <c r="A603" s="609">
        <v>1363</v>
      </c>
      <c r="B603" s="610" t="s">
        <v>1607</v>
      </c>
    </row>
    <row r="604" spans="1:2" ht="13.5" x14ac:dyDescent="0.25">
      <c r="A604" s="609">
        <v>1364</v>
      </c>
      <c r="B604" s="610" t="s">
        <v>1608</v>
      </c>
    </row>
    <row r="605" spans="1:2" ht="13.5" x14ac:dyDescent="0.25">
      <c r="A605" s="609">
        <v>1365</v>
      </c>
      <c r="B605" s="610" t="s">
        <v>1609</v>
      </c>
    </row>
    <row r="606" spans="1:2" ht="13.5" x14ac:dyDescent="0.25">
      <c r="A606" s="609">
        <v>1368</v>
      </c>
      <c r="B606" s="610" t="s">
        <v>1610</v>
      </c>
    </row>
    <row r="607" spans="1:2" ht="13.5" x14ac:dyDescent="0.25">
      <c r="A607" s="609">
        <v>1369</v>
      </c>
      <c r="B607" s="610" t="s">
        <v>1611</v>
      </c>
    </row>
    <row r="608" spans="1:2" ht="13.5" x14ac:dyDescent="0.25">
      <c r="A608" s="609">
        <v>1370</v>
      </c>
      <c r="B608" s="610" t="s">
        <v>1612</v>
      </c>
    </row>
    <row r="609" spans="1:2" ht="13.5" x14ac:dyDescent="0.25">
      <c r="A609" s="609">
        <v>1371</v>
      </c>
      <c r="B609" s="610" t="s">
        <v>1613</v>
      </c>
    </row>
    <row r="610" spans="1:2" ht="13.5" x14ac:dyDescent="0.25">
      <c r="A610" s="609">
        <v>1372</v>
      </c>
      <c r="B610" s="610" t="s">
        <v>1614</v>
      </c>
    </row>
    <row r="611" spans="1:2" ht="13.5" x14ac:dyDescent="0.25">
      <c r="A611" s="609">
        <v>1373</v>
      </c>
      <c r="B611" s="610" t="s">
        <v>1615</v>
      </c>
    </row>
    <row r="612" spans="1:2" ht="13.5" x14ac:dyDescent="0.25">
      <c r="A612" s="609">
        <v>1374</v>
      </c>
      <c r="B612" s="610" t="s">
        <v>1616</v>
      </c>
    </row>
    <row r="613" spans="1:2" ht="13.5" x14ac:dyDescent="0.25">
      <c r="A613" s="609">
        <v>1380</v>
      </c>
      <c r="B613" s="610" t="s">
        <v>1617</v>
      </c>
    </row>
    <row r="614" spans="1:2" ht="13.5" x14ac:dyDescent="0.25">
      <c r="A614" s="609">
        <v>1390</v>
      </c>
      <c r="B614" s="610" t="s">
        <v>1618</v>
      </c>
    </row>
    <row r="615" spans="1:2" ht="13.5" x14ac:dyDescent="0.25">
      <c r="A615" s="609">
        <v>1391</v>
      </c>
      <c r="B615" s="610" t="s">
        <v>1619</v>
      </c>
    </row>
    <row r="616" spans="1:2" ht="13.5" x14ac:dyDescent="0.25">
      <c r="A616" s="609">
        <v>1398</v>
      </c>
      <c r="B616" s="610" t="s">
        <v>1620</v>
      </c>
    </row>
    <row r="617" spans="1:2" ht="13.5" x14ac:dyDescent="0.25">
      <c r="A617" s="609">
        <v>1400</v>
      </c>
      <c r="B617" s="610" t="s">
        <v>1621</v>
      </c>
    </row>
    <row r="618" spans="1:2" ht="13.5" x14ac:dyDescent="0.25">
      <c r="A618" s="609">
        <v>1401</v>
      </c>
      <c r="B618" s="610" t="s">
        <v>1622</v>
      </c>
    </row>
    <row r="619" spans="1:2" ht="13.5" x14ac:dyDescent="0.25">
      <c r="A619" s="609">
        <v>1403</v>
      </c>
      <c r="B619" s="610" t="s">
        <v>1623</v>
      </c>
    </row>
    <row r="620" spans="1:2" ht="13.5" x14ac:dyDescent="0.25">
      <c r="A620" s="609">
        <v>1404</v>
      </c>
      <c r="B620" s="610" t="s">
        <v>1624</v>
      </c>
    </row>
    <row r="621" spans="1:2" ht="13.5" x14ac:dyDescent="0.25">
      <c r="A621" s="609">
        <v>1405</v>
      </c>
      <c r="B621" s="610" t="s">
        <v>1625</v>
      </c>
    </row>
    <row r="622" spans="1:2" ht="13.5" x14ac:dyDescent="0.25">
      <c r="A622" s="609">
        <v>1406</v>
      </c>
      <c r="B622" s="610" t="s">
        <v>1626</v>
      </c>
    </row>
    <row r="623" spans="1:2" ht="13.5" x14ac:dyDescent="0.25">
      <c r="A623" s="609">
        <v>1408</v>
      </c>
      <c r="B623" s="610" t="s">
        <v>1627</v>
      </c>
    </row>
    <row r="624" spans="1:2" ht="13.5" x14ac:dyDescent="0.25">
      <c r="A624" s="609">
        <v>1409</v>
      </c>
      <c r="B624" s="610" t="s">
        <v>1628</v>
      </c>
    </row>
    <row r="625" spans="1:2" ht="13.5" x14ac:dyDescent="0.25">
      <c r="A625" s="609">
        <v>1410</v>
      </c>
      <c r="B625" s="610" t="s">
        <v>1629</v>
      </c>
    </row>
    <row r="626" spans="1:2" ht="13.5" x14ac:dyDescent="0.25">
      <c r="A626" s="609">
        <v>1411</v>
      </c>
      <c r="B626" s="610" t="s">
        <v>1630</v>
      </c>
    </row>
    <row r="627" spans="1:2" ht="13.5" x14ac:dyDescent="0.25">
      <c r="A627" s="609">
        <v>1412</v>
      </c>
      <c r="B627" s="610" t="s">
        <v>1631</v>
      </c>
    </row>
    <row r="628" spans="1:2" ht="13.5" x14ac:dyDescent="0.25">
      <c r="A628" s="609">
        <v>1413</v>
      </c>
      <c r="B628" s="610" t="s">
        <v>1632</v>
      </c>
    </row>
    <row r="629" spans="1:2" ht="13.5" x14ac:dyDescent="0.25">
      <c r="A629" s="609">
        <v>1414</v>
      </c>
      <c r="B629" s="610" t="s">
        <v>1633</v>
      </c>
    </row>
    <row r="630" spans="1:2" ht="13.5" x14ac:dyDescent="0.25">
      <c r="A630" s="609">
        <v>1415</v>
      </c>
      <c r="B630" s="610" t="s">
        <v>1634</v>
      </c>
    </row>
    <row r="631" spans="1:2" ht="13.5" x14ac:dyDescent="0.25">
      <c r="A631" s="609">
        <v>1416</v>
      </c>
      <c r="B631" s="610" t="s">
        <v>1635</v>
      </c>
    </row>
    <row r="632" spans="1:2" ht="13.5" x14ac:dyDescent="0.25">
      <c r="A632" s="609">
        <v>1418</v>
      </c>
      <c r="B632" s="610" t="s">
        <v>1636</v>
      </c>
    </row>
    <row r="633" spans="1:2" ht="13.5" x14ac:dyDescent="0.25">
      <c r="A633" s="609">
        <v>1419</v>
      </c>
      <c r="B633" s="610" t="s">
        <v>1637</v>
      </c>
    </row>
    <row r="634" spans="1:2" ht="13.5" x14ac:dyDescent="0.25">
      <c r="A634" s="609">
        <v>1420</v>
      </c>
      <c r="B634" s="610" t="s">
        <v>1638</v>
      </c>
    </row>
    <row r="635" spans="1:2" ht="13.5" x14ac:dyDescent="0.25">
      <c r="A635" s="609">
        <v>1421</v>
      </c>
      <c r="B635" s="610" t="s">
        <v>1639</v>
      </c>
    </row>
    <row r="636" spans="1:2" ht="13.5" x14ac:dyDescent="0.25">
      <c r="A636" s="609">
        <v>1422</v>
      </c>
      <c r="B636" s="610" t="s">
        <v>1640</v>
      </c>
    </row>
    <row r="637" spans="1:2" ht="13.5" x14ac:dyDescent="0.25">
      <c r="A637" s="609">
        <v>1428</v>
      </c>
      <c r="B637" s="610" t="s">
        <v>1641</v>
      </c>
    </row>
    <row r="638" spans="1:2" ht="13.5" x14ac:dyDescent="0.25">
      <c r="A638" s="609">
        <v>1429</v>
      </c>
      <c r="B638" s="610" t="s">
        <v>1642</v>
      </c>
    </row>
    <row r="639" spans="1:2" ht="13.5" x14ac:dyDescent="0.25">
      <c r="A639" s="609">
        <v>1430</v>
      </c>
      <c r="B639" s="610" t="s">
        <v>1643</v>
      </c>
    </row>
    <row r="640" spans="1:2" ht="13.5" x14ac:dyDescent="0.25">
      <c r="A640" s="609">
        <v>1431</v>
      </c>
      <c r="B640" s="610" t="s">
        <v>1644</v>
      </c>
    </row>
    <row r="641" spans="1:2" ht="13.5" x14ac:dyDescent="0.25">
      <c r="A641" s="609">
        <v>1438</v>
      </c>
      <c r="B641" s="610" t="s">
        <v>1645</v>
      </c>
    </row>
    <row r="642" spans="1:2" ht="13.5" x14ac:dyDescent="0.25">
      <c r="A642" s="609">
        <v>1439</v>
      </c>
      <c r="B642" s="610" t="s">
        <v>1646</v>
      </c>
    </row>
    <row r="643" spans="1:2" ht="13.5" x14ac:dyDescent="0.25">
      <c r="A643" s="609">
        <v>1440</v>
      </c>
      <c r="B643" s="610" t="s">
        <v>1647</v>
      </c>
    </row>
    <row r="644" spans="1:2" ht="13.5" x14ac:dyDescent="0.25">
      <c r="A644" s="609">
        <v>1441</v>
      </c>
      <c r="B644" s="610" t="s">
        <v>1648</v>
      </c>
    </row>
    <row r="645" spans="1:2" ht="13.5" x14ac:dyDescent="0.25">
      <c r="A645" s="609">
        <v>1448</v>
      </c>
      <c r="B645" s="610" t="s">
        <v>1649</v>
      </c>
    </row>
    <row r="646" spans="1:2" ht="13.5" x14ac:dyDescent="0.25">
      <c r="A646" s="609">
        <v>1449</v>
      </c>
      <c r="B646" s="610" t="s">
        <v>1650</v>
      </c>
    </row>
    <row r="647" spans="1:2" ht="13.5" x14ac:dyDescent="0.25">
      <c r="A647" s="609">
        <v>1450</v>
      </c>
      <c r="B647" s="610" t="s">
        <v>1651</v>
      </c>
    </row>
    <row r="648" spans="1:2" ht="13.5" x14ac:dyDescent="0.25">
      <c r="A648" s="609">
        <v>1451</v>
      </c>
      <c r="B648" s="610" t="s">
        <v>1652</v>
      </c>
    </row>
    <row r="649" spans="1:2" ht="13.5" x14ac:dyDescent="0.25">
      <c r="A649" s="609">
        <v>1452</v>
      </c>
      <c r="B649" s="610" t="s">
        <v>1653</v>
      </c>
    </row>
    <row r="650" spans="1:2" ht="13.5" x14ac:dyDescent="0.25">
      <c r="A650" s="609">
        <v>1453</v>
      </c>
      <c r="B650" s="610" t="s">
        <v>1654</v>
      </c>
    </row>
    <row r="651" spans="1:2" ht="13.5" x14ac:dyDescent="0.25">
      <c r="A651" s="609">
        <v>1454</v>
      </c>
      <c r="B651" s="610" t="s">
        <v>1655</v>
      </c>
    </row>
    <row r="652" spans="1:2" ht="13.5" x14ac:dyDescent="0.25">
      <c r="A652" s="609">
        <v>1455</v>
      </c>
      <c r="B652" s="610" t="s">
        <v>1656</v>
      </c>
    </row>
    <row r="653" spans="1:2" ht="13.5" x14ac:dyDescent="0.25">
      <c r="A653" s="609">
        <v>1456</v>
      </c>
      <c r="B653" s="610" t="s">
        <v>1657</v>
      </c>
    </row>
    <row r="654" spans="1:2" ht="13.5" x14ac:dyDescent="0.25">
      <c r="A654" s="609">
        <v>1458</v>
      </c>
      <c r="B654" s="610" t="s">
        <v>1658</v>
      </c>
    </row>
    <row r="655" spans="1:2" ht="13.5" x14ac:dyDescent="0.25">
      <c r="A655" s="609">
        <v>1459</v>
      </c>
      <c r="B655" s="610" t="s">
        <v>1659</v>
      </c>
    </row>
    <row r="656" spans="1:2" ht="13.5" x14ac:dyDescent="0.25">
      <c r="A656" s="609">
        <v>1460</v>
      </c>
      <c r="B656" s="610" t="s">
        <v>1660</v>
      </c>
    </row>
    <row r="657" spans="1:2" ht="13.5" x14ac:dyDescent="0.25">
      <c r="A657" s="609">
        <v>1461</v>
      </c>
      <c r="B657" s="610" t="s">
        <v>1661</v>
      </c>
    </row>
    <row r="658" spans="1:2" ht="13.5" x14ac:dyDescent="0.25">
      <c r="A658" s="609">
        <v>1462</v>
      </c>
      <c r="B658" s="610" t="s">
        <v>1662</v>
      </c>
    </row>
    <row r="659" spans="1:2" ht="13.5" x14ac:dyDescent="0.25">
      <c r="A659" s="609">
        <v>1463</v>
      </c>
      <c r="B659" s="610" t="s">
        <v>1663</v>
      </c>
    </row>
    <row r="660" spans="1:2" ht="13.5" x14ac:dyDescent="0.25">
      <c r="A660" s="609">
        <v>1464</v>
      </c>
      <c r="B660" s="610" t="s">
        <v>1664</v>
      </c>
    </row>
    <row r="661" spans="1:2" ht="13.5" x14ac:dyDescent="0.25">
      <c r="A661" s="609">
        <v>1465</v>
      </c>
      <c r="B661" s="610" t="s">
        <v>1665</v>
      </c>
    </row>
    <row r="662" spans="1:2" ht="13.5" x14ac:dyDescent="0.25">
      <c r="A662" s="609">
        <v>1466</v>
      </c>
      <c r="B662" s="610" t="s">
        <v>1666</v>
      </c>
    </row>
    <row r="663" spans="1:2" ht="13.5" x14ac:dyDescent="0.25">
      <c r="A663" s="609">
        <v>1467</v>
      </c>
      <c r="B663" s="610" t="s">
        <v>1667</v>
      </c>
    </row>
    <row r="664" spans="1:2" ht="13.5" x14ac:dyDescent="0.25">
      <c r="A664" s="609">
        <v>1468</v>
      </c>
      <c r="B664" s="610" t="s">
        <v>1668</v>
      </c>
    </row>
    <row r="665" spans="1:2" ht="13.5" x14ac:dyDescent="0.25">
      <c r="A665" s="609">
        <v>1469</v>
      </c>
      <c r="B665" s="610" t="s">
        <v>1669</v>
      </c>
    </row>
    <row r="666" spans="1:2" ht="13.5" x14ac:dyDescent="0.25">
      <c r="A666" s="609">
        <v>1470</v>
      </c>
      <c r="B666" s="610" t="s">
        <v>1670</v>
      </c>
    </row>
    <row r="667" spans="1:2" ht="13.5" x14ac:dyDescent="0.25">
      <c r="A667" s="609">
        <v>1471</v>
      </c>
      <c r="B667" s="610" t="s">
        <v>1671</v>
      </c>
    </row>
    <row r="668" spans="1:2" ht="13.5" x14ac:dyDescent="0.25">
      <c r="A668" s="609">
        <v>1472</v>
      </c>
      <c r="B668" s="610" t="s">
        <v>1672</v>
      </c>
    </row>
    <row r="669" spans="1:2" ht="13.5" x14ac:dyDescent="0.25">
      <c r="A669" s="609">
        <v>1473</v>
      </c>
      <c r="B669" s="610" t="s">
        <v>1673</v>
      </c>
    </row>
    <row r="670" spans="1:2" ht="13.5" x14ac:dyDescent="0.25">
      <c r="A670" s="609">
        <v>1478</v>
      </c>
      <c r="B670" s="610" t="s">
        <v>1674</v>
      </c>
    </row>
    <row r="671" spans="1:2" ht="13.5" x14ac:dyDescent="0.25">
      <c r="A671" s="609">
        <v>1479</v>
      </c>
      <c r="B671" s="610" t="s">
        <v>1675</v>
      </c>
    </row>
    <row r="672" spans="1:2" ht="13.5" x14ac:dyDescent="0.25">
      <c r="A672" s="609">
        <v>1480</v>
      </c>
      <c r="B672" s="610" t="s">
        <v>1676</v>
      </c>
    </row>
    <row r="673" spans="1:2" ht="13.5" x14ac:dyDescent="0.25">
      <c r="A673" s="609">
        <v>1481</v>
      </c>
      <c r="B673" s="610" t="s">
        <v>1677</v>
      </c>
    </row>
    <row r="674" spans="1:2" ht="13.5" x14ac:dyDescent="0.25">
      <c r="A674" s="609">
        <v>1482</v>
      </c>
      <c r="B674" s="610" t="s">
        <v>1678</v>
      </c>
    </row>
    <row r="675" spans="1:2" ht="13.5" x14ac:dyDescent="0.25">
      <c r="A675" s="609">
        <v>1483</v>
      </c>
      <c r="B675" s="610" t="s">
        <v>1679</v>
      </c>
    </row>
    <row r="676" spans="1:2" ht="13.5" x14ac:dyDescent="0.25">
      <c r="A676" s="609">
        <v>1488</v>
      </c>
      <c r="B676" s="610" t="s">
        <v>1680</v>
      </c>
    </row>
    <row r="677" spans="1:2" ht="13.5" x14ac:dyDescent="0.25">
      <c r="A677" s="609">
        <v>1489</v>
      </c>
      <c r="B677" s="610" t="s">
        <v>1681</v>
      </c>
    </row>
    <row r="678" spans="1:2" ht="13.5" x14ac:dyDescent="0.25">
      <c r="A678" s="609">
        <v>1490</v>
      </c>
      <c r="B678" s="610" t="s">
        <v>1682</v>
      </c>
    </row>
    <row r="679" spans="1:2" ht="13.5" x14ac:dyDescent="0.25">
      <c r="A679" s="609">
        <v>1491</v>
      </c>
      <c r="B679" s="610" t="s">
        <v>1683</v>
      </c>
    </row>
    <row r="680" spans="1:2" ht="13.5" x14ac:dyDescent="0.25">
      <c r="A680" s="609">
        <v>1498</v>
      </c>
      <c r="B680" s="610" t="s">
        <v>1684</v>
      </c>
    </row>
    <row r="681" spans="1:2" ht="13.5" x14ac:dyDescent="0.25">
      <c r="A681" s="609">
        <v>1499</v>
      </c>
      <c r="B681" s="610" t="s">
        <v>1685</v>
      </c>
    </row>
    <row r="682" spans="1:2" ht="13.5" x14ac:dyDescent="0.25">
      <c r="A682" s="609">
        <v>1500</v>
      </c>
      <c r="B682" s="610" t="s">
        <v>1686</v>
      </c>
    </row>
    <row r="683" spans="1:2" ht="13.5" x14ac:dyDescent="0.25">
      <c r="A683" s="609">
        <v>1501</v>
      </c>
      <c r="B683" s="610" t="s">
        <v>1687</v>
      </c>
    </row>
    <row r="684" spans="1:2" ht="13.5" x14ac:dyDescent="0.25">
      <c r="A684" s="609">
        <v>1502</v>
      </c>
      <c r="B684" s="610" t="s">
        <v>1688</v>
      </c>
    </row>
    <row r="685" spans="1:2" ht="13.5" x14ac:dyDescent="0.25">
      <c r="A685" s="609">
        <v>1503</v>
      </c>
      <c r="B685" s="610" t="s">
        <v>1689</v>
      </c>
    </row>
    <row r="686" spans="1:2" ht="13.5" x14ac:dyDescent="0.25">
      <c r="A686" s="609">
        <v>1504</v>
      </c>
      <c r="B686" s="610" t="s">
        <v>1690</v>
      </c>
    </row>
    <row r="687" spans="1:2" ht="13.5" x14ac:dyDescent="0.25">
      <c r="A687" s="609">
        <v>1505</v>
      </c>
      <c r="B687" s="610" t="s">
        <v>1691</v>
      </c>
    </row>
    <row r="688" spans="1:2" ht="13.5" x14ac:dyDescent="0.25">
      <c r="A688" s="609">
        <v>1508</v>
      </c>
      <c r="B688" s="610" t="s">
        <v>1692</v>
      </c>
    </row>
    <row r="689" spans="1:2" ht="13.5" x14ac:dyDescent="0.25">
      <c r="A689" s="609">
        <v>1509</v>
      </c>
      <c r="B689" s="610" t="s">
        <v>1693</v>
      </c>
    </row>
    <row r="690" spans="1:2" ht="13.5" x14ac:dyDescent="0.25">
      <c r="A690" s="609">
        <v>1510</v>
      </c>
      <c r="B690" s="610" t="s">
        <v>1694</v>
      </c>
    </row>
    <row r="691" spans="1:2" ht="13.5" x14ac:dyDescent="0.25">
      <c r="A691" s="609">
        <v>1511</v>
      </c>
      <c r="B691" s="610" t="s">
        <v>1695</v>
      </c>
    </row>
    <row r="692" spans="1:2" ht="13.5" x14ac:dyDescent="0.25">
      <c r="A692" s="609">
        <v>1512</v>
      </c>
      <c r="B692" s="610" t="s">
        <v>1696</v>
      </c>
    </row>
    <row r="693" spans="1:2" ht="13.5" x14ac:dyDescent="0.25">
      <c r="A693" s="609">
        <v>1513</v>
      </c>
      <c r="B693" s="610" t="s">
        <v>1697</v>
      </c>
    </row>
    <row r="694" spans="1:2" ht="13.5" x14ac:dyDescent="0.25">
      <c r="A694" s="609">
        <v>1514</v>
      </c>
      <c r="B694" s="610" t="s">
        <v>1698</v>
      </c>
    </row>
    <row r="695" spans="1:2" ht="13.5" x14ac:dyDescent="0.25">
      <c r="A695" s="609">
        <v>1515</v>
      </c>
      <c r="B695" s="610" t="s">
        <v>1699</v>
      </c>
    </row>
    <row r="696" spans="1:2" ht="13.5" x14ac:dyDescent="0.25">
      <c r="A696" s="609">
        <v>1516</v>
      </c>
      <c r="B696" s="610" t="s">
        <v>1700</v>
      </c>
    </row>
    <row r="697" spans="1:2" ht="13.5" x14ac:dyDescent="0.25">
      <c r="A697" s="609">
        <v>1518</v>
      </c>
      <c r="B697" s="610" t="s">
        <v>1701</v>
      </c>
    </row>
    <row r="698" spans="1:2" ht="13.5" x14ac:dyDescent="0.25">
      <c r="A698" s="609">
        <v>1519</v>
      </c>
      <c r="B698" s="610" t="s">
        <v>1702</v>
      </c>
    </row>
    <row r="699" spans="1:2" ht="13.5" x14ac:dyDescent="0.25">
      <c r="A699" s="609">
        <v>1520</v>
      </c>
      <c r="B699" s="610" t="s">
        <v>1703</v>
      </c>
    </row>
    <row r="700" spans="1:2" ht="13.5" x14ac:dyDescent="0.25">
      <c r="A700" s="609">
        <v>1521</v>
      </c>
      <c r="B700" s="610" t="s">
        <v>1704</v>
      </c>
    </row>
    <row r="701" spans="1:2" ht="13.5" x14ac:dyDescent="0.25">
      <c r="A701" s="609">
        <v>1522</v>
      </c>
      <c r="B701" s="610" t="s">
        <v>1705</v>
      </c>
    </row>
    <row r="702" spans="1:2" ht="13.5" x14ac:dyDescent="0.25">
      <c r="A702" s="609">
        <v>1523</v>
      </c>
      <c r="B702" s="610" t="s">
        <v>1706</v>
      </c>
    </row>
    <row r="703" spans="1:2" ht="13.5" x14ac:dyDescent="0.25">
      <c r="A703" s="609">
        <v>1528</v>
      </c>
      <c r="B703" s="610" t="s">
        <v>1707</v>
      </c>
    </row>
    <row r="704" spans="1:2" ht="13.5" x14ac:dyDescent="0.25">
      <c r="A704" s="609">
        <v>1529</v>
      </c>
      <c r="B704" s="610" t="s">
        <v>1708</v>
      </c>
    </row>
    <row r="705" spans="1:2" ht="13.5" x14ac:dyDescent="0.25">
      <c r="A705" s="609">
        <v>1530</v>
      </c>
      <c r="B705" s="610" t="s">
        <v>1709</v>
      </c>
    </row>
    <row r="706" spans="1:2" ht="13.5" x14ac:dyDescent="0.25">
      <c r="A706" s="609">
        <v>1531</v>
      </c>
      <c r="B706" s="610" t="s">
        <v>1710</v>
      </c>
    </row>
    <row r="707" spans="1:2" ht="13.5" x14ac:dyDescent="0.25">
      <c r="A707" s="609">
        <v>1532</v>
      </c>
      <c r="B707" s="610" t="s">
        <v>1711</v>
      </c>
    </row>
    <row r="708" spans="1:2" ht="13.5" x14ac:dyDescent="0.25">
      <c r="A708" s="609">
        <v>1533</v>
      </c>
      <c r="B708" s="610" t="s">
        <v>1712</v>
      </c>
    </row>
    <row r="709" spans="1:2" ht="13.5" x14ac:dyDescent="0.25">
      <c r="A709" s="609">
        <v>1534</v>
      </c>
      <c r="B709" s="610" t="s">
        <v>1713</v>
      </c>
    </row>
    <row r="710" spans="1:2" ht="13.5" x14ac:dyDescent="0.25">
      <c r="A710" s="609">
        <v>1535</v>
      </c>
      <c r="B710" s="610" t="s">
        <v>1714</v>
      </c>
    </row>
    <row r="711" spans="1:2" ht="13.5" x14ac:dyDescent="0.25">
      <c r="A711" s="609">
        <v>1536</v>
      </c>
      <c r="B711" s="610" t="s">
        <v>1715</v>
      </c>
    </row>
    <row r="712" spans="1:2" ht="13.5" x14ac:dyDescent="0.25">
      <c r="A712" s="609">
        <v>1537</v>
      </c>
      <c r="B712" s="610" t="s">
        <v>1716</v>
      </c>
    </row>
    <row r="713" spans="1:2" ht="13.5" x14ac:dyDescent="0.25">
      <c r="A713" s="609">
        <v>1538</v>
      </c>
      <c r="B713" s="610" t="s">
        <v>1717</v>
      </c>
    </row>
    <row r="714" spans="1:2" ht="13.5" x14ac:dyDescent="0.25">
      <c r="A714" s="609">
        <v>1539</v>
      </c>
      <c r="B714" s="610" t="s">
        <v>1718</v>
      </c>
    </row>
    <row r="715" spans="1:2" ht="13.5" x14ac:dyDescent="0.25">
      <c r="A715" s="609">
        <v>1540</v>
      </c>
      <c r="B715" s="610" t="s">
        <v>1719</v>
      </c>
    </row>
    <row r="716" spans="1:2" ht="13.5" x14ac:dyDescent="0.25">
      <c r="A716" s="609">
        <v>1541</v>
      </c>
      <c r="B716" s="610" t="s">
        <v>1720</v>
      </c>
    </row>
    <row r="717" spans="1:2" ht="13.5" x14ac:dyDescent="0.25">
      <c r="A717" s="609">
        <v>1542</v>
      </c>
      <c r="B717" s="610" t="s">
        <v>1721</v>
      </c>
    </row>
    <row r="718" spans="1:2" ht="13.5" x14ac:dyDescent="0.25">
      <c r="A718" s="609">
        <v>1543</v>
      </c>
      <c r="B718" s="610" t="s">
        <v>1722</v>
      </c>
    </row>
    <row r="719" spans="1:2" ht="13.5" x14ac:dyDescent="0.25">
      <c r="A719" s="609">
        <v>1548</v>
      </c>
      <c r="B719" s="610" t="s">
        <v>1723</v>
      </c>
    </row>
    <row r="720" spans="1:2" ht="13.5" x14ac:dyDescent="0.25">
      <c r="A720" s="609">
        <v>1550</v>
      </c>
      <c r="B720" s="610" t="s">
        <v>1724</v>
      </c>
    </row>
    <row r="721" spans="1:2" ht="13.5" x14ac:dyDescent="0.25">
      <c r="A721" s="609">
        <v>1551</v>
      </c>
      <c r="B721" s="610" t="s">
        <v>1725</v>
      </c>
    </row>
    <row r="722" spans="1:2" ht="13.5" x14ac:dyDescent="0.25">
      <c r="A722" s="609">
        <v>1552</v>
      </c>
      <c r="B722" s="610" t="s">
        <v>1726</v>
      </c>
    </row>
    <row r="723" spans="1:2" ht="13.5" x14ac:dyDescent="0.25">
      <c r="A723" s="609">
        <v>1560</v>
      </c>
      <c r="B723" s="610" t="s">
        <v>1727</v>
      </c>
    </row>
    <row r="724" spans="1:2" ht="13.5" x14ac:dyDescent="0.25">
      <c r="A724" s="609">
        <v>1561</v>
      </c>
      <c r="B724" s="610" t="s">
        <v>1728</v>
      </c>
    </row>
    <row r="725" spans="1:2" ht="13.5" x14ac:dyDescent="0.25">
      <c r="A725" s="609">
        <v>1562</v>
      </c>
      <c r="B725" s="610" t="s">
        <v>1729</v>
      </c>
    </row>
    <row r="726" spans="1:2" ht="13.5" x14ac:dyDescent="0.25">
      <c r="A726" s="609">
        <v>1568</v>
      </c>
      <c r="B726" s="610" t="s">
        <v>1730</v>
      </c>
    </row>
    <row r="727" spans="1:2" ht="13.5" x14ac:dyDescent="0.25">
      <c r="A727" s="609">
        <v>1569</v>
      </c>
      <c r="B727" s="610" t="s">
        <v>1731</v>
      </c>
    </row>
    <row r="728" spans="1:2" ht="13.5" x14ac:dyDescent="0.25">
      <c r="A728" s="609">
        <v>1570</v>
      </c>
      <c r="B728" s="610" t="s">
        <v>1732</v>
      </c>
    </row>
    <row r="729" spans="1:2" ht="13.5" x14ac:dyDescent="0.25">
      <c r="A729" s="609">
        <v>1571</v>
      </c>
      <c r="B729" s="610" t="s">
        <v>1733</v>
      </c>
    </row>
    <row r="730" spans="1:2" ht="13.5" x14ac:dyDescent="0.25">
      <c r="A730" s="609">
        <v>1572</v>
      </c>
      <c r="B730" s="610" t="s">
        <v>1734</v>
      </c>
    </row>
    <row r="731" spans="1:2" ht="13.5" x14ac:dyDescent="0.25">
      <c r="A731" s="609">
        <v>1573</v>
      </c>
      <c r="B731" s="610" t="s">
        <v>1735</v>
      </c>
    </row>
    <row r="732" spans="1:2" ht="13.5" x14ac:dyDescent="0.25">
      <c r="A732" s="609">
        <v>1574</v>
      </c>
      <c r="B732" s="610" t="s">
        <v>1736</v>
      </c>
    </row>
    <row r="733" spans="1:2" ht="13.5" x14ac:dyDescent="0.25">
      <c r="A733" s="609">
        <v>1578</v>
      </c>
      <c r="B733" s="610" t="s">
        <v>1737</v>
      </c>
    </row>
    <row r="734" spans="1:2" ht="13.5" x14ac:dyDescent="0.25">
      <c r="A734" s="609">
        <v>1579</v>
      </c>
      <c r="B734" s="610" t="s">
        <v>1738</v>
      </c>
    </row>
    <row r="735" spans="1:2" ht="13.5" x14ac:dyDescent="0.25">
      <c r="A735" s="609">
        <v>1580</v>
      </c>
      <c r="B735" s="610" t="s">
        <v>1739</v>
      </c>
    </row>
    <row r="736" spans="1:2" ht="13.5" x14ac:dyDescent="0.25">
      <c r="A736" s="609">
        <v>1588</v>
      </c>
      <c r="B736" s="610" t="s">
        <v>1740</v>
      </c>
    </row>
    <row r="737" spans="1:2" ht="13.5" x14ac:dyDescent="0.25">
      <c r="A737" s="609">
        <v>1589</v>
      </c>
      <c r="B737" s="610" t="s">
        <v>1741</v>
      </c>
    </row>
    <row r="738" spans="1:2" ht="13.5" x14ac:dyDescent="0.25">
      <c r="A738" s="609">
        <v>1590</v>
      </c>
      <c r="B738" s="610" t="s">
        <v>1742</v>
      </c>
    </row>
    <row r="739" spans="1:2" ht="13.5" x14ac:dyDescent="0.25">
      <c r="A739" s="609">
        <v>1591</v>
      </c>
      <c r="B739" s="610" t="s">
        <v>1743</v>
      </c>
    </row>
    <row r="740" spans="1:2" ht="13.5" x14ac:dyDescent="0.25">
      <c r="A740" s="609">
        <v>1598</v>
      </c>
      <c r="B740" s="610" t="s">
        <v>1744</v>
      </c>
    </row>
    <row r="741" spans="1:2" ht="13.5" x14ac:dyDescent="0.25">
      <c r="A741" s="609">
        <v>1599</v>
      </c>
      <c r="B741" s="610" t="s">
        <v>1745</v>
      </c>
    </row>
    <row r="742" spans="1:2" ht="13.5" x14ac:dyDescent="0.25">
      <c r="A742" s="609">
        <v>1600</v>
      </c>
      <c r="B742" s="610" t="s">
        <v>1746</v>
      </c>
    </row>
    <row r="743" spans="1:2" ht="13.5" x14ac:dyDescent="0.25">
      <c r="A743" s="609">
        <v>1601</v>
      </c>
      <c r="B743" s="610" t="s">
        <v>1747</v>
      </c>
    </row>
    <row r="744" spans="1:2" ht="13.5" x14ac:dyDescent="0.25">
      <c r="A744" s="609">
        <v>1602</v>
      </c>
      <c r="B744" s="610" t="s">
        <v>1748</v>
      </c>
    </row>
    <row r="745" spans="1:2" ht="13.5" x14ac:dyDescent="0.25">
      <c r="A745" s="609">
        <v>1603</v>
      </c>
      <c r="B745" s="610" t="s">
        <v>1749</v>
      </c>
    </row>
    <row r="746" spans="1:2" ht="13.5" x14ac:dyDescent="0.25">
      <c r="A746" s="609">
        <v>1604</v>
      </c>
      <c r="B746" s="610" t="s">
        <v>1750</v>
      </c>
    </row>
    <row r="747" spans="1:2" ht="13.5" x14ac:dyDescent="0.25">
      <c r="A747" s="609">
        <v>1605</v>
      </c>
      <c r="B747" s="610" t="s">
        <v>1751</v>
      </c>
    </row>
    <row r="748" spans="1:2" ht="13.5" x14ac:dyDescent="0.25">
      <c r="A748" s="609">
        <v>1608</v>
      </c>
      <c r="B748" s="610" t="s">
        <v>1752</v>
      </c>
    </row>
    <row r="749" spans="1:2" ht="13.5" x14ac:dyDescent="0.25">
      <c r="A749" s="609">
        <v>1609</v>
      </c>
      <c r="B749" s="610" t="s">
        <v>1753</v>
      </c>
    </row>
    <row r="750" spans="1:2" ht="13.5" x14ac:dyDescent="0.25">
      <c r="A750" s="609">
        <v>1610</v>
      </c>
      <c r="B750" s="610" t="s">
        <v>1754</v>
      </c>
    </row>
    <row r="751" spans="1:2" ht="13.5" x14ac:dyDescent="0.25">
      <c r="A751" s="609">
        <v>1611</v>
      </c>
      <c r="B751" s="610" t="s">
        <v>1755</v>
      </c>
    </row>
    <row r="752" spans="1:2" ht="13.5" x14ac:dyDescent="0.25">
      <c r="A752" s="609">
        <v>1612</v>
      </c>
      <c r="B752" s="610" t="s">
        <v>1756</v>
      </c>
    </row>
    <row r="753" spans="1:2" ht="13.5" x14ac:dyDescent="0.25">
      <c r="A753" s="609">
        <v>1613</v>
      </c>
      <c r="B753" s="610" t="s">
        <v>1757</v>
      </c>
    </row>
    <row r="754" spans="1:2" ht="13.5" x14ac:dyDescent="0.25">
      <c r="A754" s="609">
        <v>1618</v>
      </c>
      <c r="B754" s="610" t="s">
        <v>1758</v>
      </c>
    </row>
    <row r="755" spans="1:2" ht="13.5" x14ac:dyDescent="0.25">
      <c r="A755" s="609">
        <v>1619</v>
      </c>
      <c r="B755" s="610" t="s">
        <v>1759</v>
      </c>
    </row>
    <row r="756" spans="1:2" ht="13.5" x14ac:dyDescent="0.25">
      <c r="A756" s="609">
        <v>1620</v>
      </c>
      <c r="B756" s="610" t="s">
        <v>1760</v>
      </c>
    </row>
    <row r="757" spans="1:2" ht="13.5" x14ac:dyDescent="0.25">
      <c r="A757" s="609">
        <v>1622</v>
      </c>
      <c r="B757" s="610" t="s">
        <v>1761</v>
      </c>
    </row>
    <row r="758" spans="1:2" ht="13.5" x14ac:dyDescent="0.25">
      <c r="A758" s="609">
        <v>1623</v>
      </c>
      <c r="B758" s="610" t="s">
        <v>1762</v>
      </c>
    </row>
    <row r="759" spans="1:2" ht="13.5" x14ac:dyDescent="0.25">
      <c r="A759" s="609">
        <v>1624</v>
      </c>
      <c r="B759" s="610" t="s">
        <v>1763</v>
      </c>
    </row>
    <row r="760" spans="1:2" ht="13.5" x14ac:dyDescent="0.25">
      <c r="A760" s="609">
        <v>1625</v>
      </c>
      <c r="B760" s="610" t="s">
        <v>1764</v>
      </c>
    </row>
    <row r="761" spans="1:2" ht="13.5" x14ac:dyDescent="0.25">
      <c r="A761" s="609">
        <v>1628</v>
      </c>
      <c r="B761" s="610" t="s">
        <v>1765</v>
      </c>
    </row>
    <row r="762" spans="1:2" ht="13.5" x14ac:dyDescent="0.25">
      <c r="A762" s="609">
        <v>1629</v>
      </c>
      <c r="B762" s="610" t="s">
        <v>1766</v>
      </c>
    </row>
    <row r="763" spans="1:2" ht="13.5" x14ac:dyDescent="0.25">
      <c r="A763" s="609">
        <v>1630</v>
      </c>
      <c r="B763" s="610" t="s">
        <v>1767</v>
      </c>
    </row>
    <row r="764" spans="1:2" ht="13.5" x14ac:dyDescent="0.25">
      <c r="A764" s="609">
        <v>1631</v>
      </c>
      <c r="B764" s="610" t="s">
        <v>1768</v>
      </c>
    </row>
    <row r="765" spans="1:2" ht="13.5" x14ac:dyDescent="0.25">
      <c r="A765" s="609">
        <v>1638</v>
      </c>
      <c r="B765" s="610" t="s">
        <v>1769</v>
      </c>
    </row>
    <row r="766" spans="1:2" ht="13.5" x14ac:dyDescent="0.25">
      <c r="A766" s="609">
        <v>1639</v>
      </c>
      <c r="B766" s="610" t="s">
        <v>1770</v>
      </c>
    </row>
    <row r="767" spans="1:2" ht="13.5" x14ac:dyDescent="0.25">
      <c r="A767" s="609">
        <v>1640</v>
      </c>
      <c r="B767" s="610" t="s">
        <v>1771</v>
      </c>
    </row>
    <row r="768" spans="1:2" ht="13.5" x14ac:dyDescent="0.25">
      <c r="A768" s="609">
        <v>1641</v>
      </c>
      <c r="B768" s="610" t="s">
        <v>1772</v>
      </c>
    </row>
    <row r="769" spans="1:2" ht="13.5" x14ac:dyDescent="0.25">
      <c r="A769" s="609">
        <v>1642</v>
      </c>
      <c r="B769" s="610" t="s">
        <v>1773</v>
      </c>
    </row>
    <row r="770" spans="1:2" ht="13.5" x14ac:dyDescent="0.25">
      <c r="A770" s="609">
        <v>1643</v>
      </c>
      <c r="B770" s="610" t="s">
        <v>1774</v>
      </c>
    </row>
    <row r="771" spans="1:2" ht="13.5" x14ac:dyDescent="0.25">
      <c r="A771" s="609">
        <v>1648</v>
      </c>
      <c r="B771" s="610" t="s">
        <v>1775</v>
      </c>
    </row>
    <row r="772" spans="1:2" ht="13.5" x14ac:dyDescent="0.25">
      <c r="A772" s="609">
        <v>1649</v>
      </c>
      <c r="B772" s="610" t="s">
        <v>1776</v>
      </c>
    </row>
    <row r="773" spans="1:2" ht="13.5" x14ac:dyDescent="0.25">
      <c r="A773" s="609">
        <v>1650</v>
      </c>
      <c r="B773" s="610" t="s">
        <v>1777</v>
      </c>
    </row>
    <row r="774" spans="1:2" ht="13.5" x14ac:dyDescent="0.25">
      <c r="A774" s="609">
        <v>1658</v>
      </c>
      <c r="B774" s="610" t="s">
        <v>1778</v>
      </c>
    </row>
    <row r="775" spans="1:2" ht="13.5" x14ac:dyDescent="0.25">
      <c r="A775" s="609">
        <v>1659</v>
      </c>
      <c r="B775" s="610" t="s">
        <v>1779</v>
      </c>
    </row>
    <row r="776" spans="1:2" ht="13.5" x14ac:dyDescent="0.25">
      <c r="A776" s="609">
        <v>1700</v>
      </c>
      <c r="B776" s="610" t="s">
        <v>1780</v>
      </c>
    </row>
    <row r="777" spans="1:2" ht="13.5" x14ac:dyDescent="0.25">
      <c r="A777" s="609">
        <v>1701</v>
      </c>
      <c r="B777" s="610" t="s">
        <v>1781</v>
      </c>
    </row>
    <row r="778" spans="1:2" ht="13.5" x14ac:dyDescent="0.25">
      <c r="A778" s="609">
        <v>1702</v>
      </c>
      <c r="B778" s="610" t="s">
        <v>1782</v>
      </c>
    </row>
    <row r="779" spans="1:2" ht="13.5" x14ac:dyDescent="0.25">
      <c r="A779" s="609">
        <v>1703</v>
      </c>
      <c r="B779" s="610" t="s">
        <v>1783</v>
      </c>
    </row>
    <row r="780" spans="1:2" ht="13.5" x14ac:dyDescent="0.25">
      <c r="A780" s="609">
        <v>1704</v>
      </c>
      <c r="B780" s="610" t="s">
        <v>1784</v>
      </c>
    </row>
    <row r="781" spans="1:2" ht="13.5" x14ac:dyDescent="0.25">
      <c r="A781" s="609">
        <v>1705</v>
      </c>
      <c r="B781" s="610" t="s">
        <v>1785</v>
      </c>
    </row>
    <row r="782" spans="1:2" ht="13.5" x14ac:dyDescent="0.25">
      <c r="A782" s="609">
        <v>1706</v>
      </c>
      <c r="B782" s="610" t="s">
        <v>1786</v>
      </c>
    </row>
    <row r="783" spans="1:2" ht="13.5" x14ac:dyDescent="0.25">
      <c r="A783" s="609">
        <v>1707</v>
      </c>
      <c r="B783" s="610" t="s">
        <v>1787</v>
      </c>
    </row>
    <row r="784" spans="1:2" ht="13.5" x14ac:dyDescent="0.25">
      <c r="A784" s="609">
        <v>1708</v>
      </c>
      <c r="B784" s="610" t="s">
        <v>1788</v>
      </c>
    </row>
    <row r="785" spans="1:2" ht="13.5" x14ac:dyDescent="0.25">
      <c r="A785" s="609">
        <v>1709</v>
      </c>
      <c r="B785" s="610" t="s">
        <v>1789</v>
      </c>
    </row>
    <row r="786" spans="1:2" ht="13.5" x14ac:dyDescent="0.25">
      <c r="A786" s="609">
        <v>1710</v>
      </c>
      <c r="B786" s="610" t="s">
        <v>1790</v>
      </c>
    </row>
    <row r="787" spans="1:2" ht="13.5" x14ac:dyDescent="0.25">
      <c r="A787" s="609">
        <v>1712</v>
      </c>
      <c r="B787" s="610" t="s">
        <v>1791</v>
      </c>
    </row>
    <row r="788" spans="1:2" ht="13.5" x14ac:dyDescent="0.25">
      <c r="A788" s="609">
        <v>1713</v>
      </c>
      <c r="B788" s="610" t="s">
        <v>1792</v>
      </c>
    </row>
    <row r="789" spans="1:2" ht="13.5" x14ac:dyDescent="0.25">
      <c r="A789" s="609">
        <v>1714</v>
      </c>
      <c r="B789" s="610" t="s">
        <v>1793</v>
      </c>
    </row>
    <row r="790" spans="1:2" ht="13.5" x14ac:dyDescent="0.25">
      <c r="A790" s="609">
        <v>1715</v>
      </c>
      <c r="B790" s="610" t="s">
        <v>1794</v>
      </c>
    </row>
    <row r="791" spans="1:2" ht="13.5" x14ac:dyDescent="0.25">
      <c r="A791" s="609">
        <v>1716</v>
      </c>
      <c r="B791" s="610" t="s">
        <v>1795</v>
      </c>
    </row>
    <row r="792" spans="1:2" ht="13.5" x14ac:dyDescent="0.25">
      <c r="A792" s="609">
        <v>1717</v>
      </c>
      <c r="B792" s="610" t="s">
        <v>1796</v>
      </c>
    </row>
    <row r="793" spans="1:2" ht="13.5" x14ac:dyDescent="0.25">
      <c r="A793" s="609">
        <v>1718</v>
      </c>
      <c r="B793" s="610" t="s">
        <v>1797</v>
      </c>
    </row>
    <row r="794" spans="1:2" ht="13.5" x14ac:dyDescent="0.25">
      <c r="A794" s="609">
        <v>1719</v>
      </c>
      <c r="B794" s="610" t="s">
        <v>1798</v>
      </c>
    </row>
    <row r="795" spans="1:2" ht="13.5" x14ac:dyDescent="0.25">
      <c r="A795" s="609">
        <v>1720</v>
      </c>
      <c r="B795" s="610" t="s">
        <v>1799</v>
      </c>
    </row>
    <row r="796" spans="1:2" ht="13.5" x14ac:dyDescent="0.25">
      <c r="A796" s="609">
        <v>1721</v>
      </c>
      <c r="B796" s="610" t="s">
        <v>1800</v>
      </c>
    </row>
    <row r="797" spans="1:2" ht="13.5" x14ac:dyDescent="0.25">
      <c r="A797" s="609">
        <v>1722</v>
      </c>
      <c r="B797" s="610" t="s">
        <v>1801</v>
      </c>
    </row>
    <row r="798" spans="1:2" ht="13.5" x14ac:dyDescent="0.25">
      <c r="A798" s="609">
        <v>1723</v>
      </c>
      <c r="B798" s="610" t="s">
        <v>1802</v>
      </c>
    </row>
    <row r="799" spans="1:2" ht="13.5" x14ac:dyDescent="0.25">
      <c r="A799" s="609">
        <v>1724</v>
      </c>
      <c r="B799" s="610" t="s">
        <v>1803</v>
      </c>
    </row>
    <row r="800" spans="1:2" ht="13.5" x14ac:dyDescent="0.25">
      <c r="A800" s="609">
        <v>1725</v>
      </c>
      <c r="B800" s="610" t="s">
        <v>1804</v>
      </c>
    </row>
    <row r="801" spans="1:2" ht="13.5" x14ac:dyDescent="0.25">
      <c r="A801" s="609">
        <v>1726</v>
      </c>
      <c r="B801" s="610" t="s">
        <v>1805</v>
      </c>
    </row>
    <row r="802" spans="1:2" ht="13.5" x14ac:dyDescent="0.25">
      <c r="A802" s="609">
        <v>1727</v>
      </c>
      <c r="B802" s="610" t="s">
        <v>1806</v>
      </c>
    </row>
    <row r="803" spans="1:2" ht="13.5" x14ac:dyDescent="0.25">
      <c r="A803" s="609">
        <v>1728</v>
      </c>
      <c r="B803" s="610" t="s">
        <v>1807</v>
      </c>
    </row>
    <row r="804" spans="1:2" ht="13.5" x14ac:dyDescent="0.25">
      <c r="A804" s="609">
        <v>1729</v>
      </c>
      <c r="B804" s="610" t="s">
        <v>1808</v>
      </c>
    </row>
    <row r="805" spans="1:2" ht="13.5" x14ac:dyDescent="0.25">
      <c r="A805" s="609">
        <v>1730</v>
      </c>
      <c r="B805" s="610" t="s">
        <v>1809</v>
      </c>
    </row>
    <row r="806" spans="1:2" ht="13.5" x14ac:dyDescent="0.25">
      <c r="A806" s="609">
        <v>1731</v>
      </c>
      <c r="B806" s="610" t="s">
        <v>1810</v>
      </c>
    </row>
    <row r="807" spans="1:2" ht="13.5" x14ac:dyDescent="0.25">
      <c r="A807" s="609">
        <v>1732</v>
      </c>
      <c r="B807" s="610" t="s">
        <v>1811</v>
      </c>
    </row>
    <row r="808" spans="1:2" ht="13.5" x14ac:dyDescent="0.25">
      <c r="A808" s="609">
        <v>1733</v>
      </c>
      <c r="B808" s="610" t="s">
        <v>1812</v>
      </c>
    </row>
    <row r="809" spans="1:2" ht="13.5" x14ac:dyDescent="0.25">
      <c r="A809" s="609">
        <v>1734</v>
      </c>
      <c r="B809" s="610" t="s">
        <v>1813</v>
      </c>
    </row>
    <row r="810" spans="1:2" ht="13.5" x14ac:dyDescent="0.25">
      <c r="A810" s="609">
        <v>1735</v>
      </c>
      <c r="B810" s="610" t="s">
        <v>1814</v>
      </c>
    </row>
    <row r="811" spans="1:2" ht="13.5" x14ac:dyDescent="0.25">
      <c r="A811" s="609">
        <v>1736</v>
      </c>
      <c r="B811" s="610" t="s">
        <v>1815</v>
      </c>
    </row>
    <row r="812" spans="1:2" ht="13.5" x14ac:dyDescent="0.25">
      <c r="A812" s="609">
        <v>1737</v>
      </c>
      <c r="B812" s="610" t="s">
        <v>1816</v>
      </c>
    </row>
    <row r="813" spans="1:2" ht="13.5" x14ac:dyDescent="0.25">
      <c r="A813" s="609">
        <v>1738</v>
      </c>
      <c r="B813" s="610" t="s">
        <v>1817</v>
      </c>
    </row>
    <row r="814" spans="1:2" ht="13.5" x14ac:dyDescent="0.25">
      <c r="A814" s="609">
        <v>1739</v>
      </c>
      <c r="B814" s="610" t="s">
        <v>1818</v>
      </c>
    </row>
    <row r="815" spans="1:2" ht="13.5" x14ac:dyDescent="0.25">
      <c r="A815" s="609">
        <v>1740</v>
      </c>
      <c r="B815" s="610" t="s">
        <v>1819</v>
      </c>
    </row>
    <row r="816" spans="1:2" ht="13.5" x14ac:dyDescent="0.25">
      <c r="A816" s="609">
        <v>1741</v>
      </c>
      <c r="B816" s="610" t="s">
        <v>1820</v>
      </c>
    </row>
    <row r="817" spans="1:2" ht="13.5" x14ac:dyDescent="0.25">
      <c r="A817" s="609">
        <v>1742</v>
      </c>
      <c r="B817" s="610" t="s">
        <v>1821</v>
      </c>
    </row>
    <row r="818" spans="1:2" ht="13.5" x14ac:dyDescent="0.25">
      <c r="A818" s="609">
        <v>1743</v>
      </c>
      <c r="B818" s="610" t="s">
        <v>1822</v>
      </c>
    </row>
    <row r="819" spans="1:2" ht="13.5" x14ac:dyDescent="0.25">
      <c r="A819" s="609">
        <v>1744</v>
      </c>
      <c r="B819" s="610" t="s">
        <v>1823</v>
      </c>
    </row>
    <row r="820" spans="1:2" ht="13.5" x14ac:dyDescent="0.25">
      <c r="A820" s="609">
        <v>1745</v>
      </c>
      <c r="B820" s="610" t="s">
        <v>1824</v>
      </c>
    </row>
    <row r="821" spans="1:2" ht="13.5" x14ac:dyDescent="0.25">
      <c r="A821" s="609">
        <v>1746</v>
      </c>
      <c r="B821" s="610" t="s">
        <v>1825</v>
      </c>
    </row>
    <row r="822" spans="1:2" ht="13.5" x14ac:dyDescent="0.25">
      <c r="A822" s="609">
        <v>1748</v>
      </c>
      <c r="B822" s="610" t="s">
        <v>1826</v>
      </c>
    </row>
    <row r="823" spans="1:2" ht="13.5" x14ac:dyDescent="0.25">
      <c r="A823" s="609">
        <v>1749</v>
      </c>
      <c r="B823" s="610" t="s">
        <v>1827</v>
      </c>
    </row>
    <row r="824" spans="1:2" ht="13.5" x14ac:dyDescent="0.25">
      <c r="A824" s="609">
        <v>1750</v>
      </c>
      <c r="B824" s="610" t="s">
        <v>1828</v>
      </c>
    </row>
    <row r="825" spans="1:2" ht="13.5" x14ac:dyDescent="0.25">
      <c r="A825" s="609">
        <v>1790</v>
      </c>
      <c r="B825" s="610" t="s">
        <v>1829</v>
      </c>
    </row>
    <row r="826" spans="1:2" ht="13.5" x14ac:dyDescent="0.25">
      <c r="A826" s="609">
        <v>1800</v>
      </c>
      <c r="B826" s="610" t="s">
        <v>1830</v>
      </c>
    </row>
    <row r="827" spans="1:2" ht="13.5" x14ac:dyDescent="0.25">
      <c r="A827" s="609">
        <v>1801</v>
      </c>
      <c r="B827" s="610" t="s">
        <v>1831</v>
      </c>
    </row>
    <row r="828" spans="1:2" ht="13.5" x14ac:dyDescent="0.25">
      <c r="A828" s="609">
        <v>1808</v>
      </c>
      <c r="B828" s="610" t="s">
        <v>1832</v>
      </c>
    </row>
    <row r="829" spans="1:2" ht="13.5" x14ac:dyDescent="0.25">
      <c r="A829" s="609">
        <v>1809</v>
      </c>
      <c r="B829" s="610" t="s">
        <v>1833</v>
      </c>
    </row>
    <row r="830" spans="1:2" ht="13.5" x14ac:dyDescent="0.25">
      <c r="A830" s="609">
        <v>1810</v>
      </c>
      <c r="B830" s="610" t="s">
        <v>1834</v>
      </c>
    </row>
    <row r="831" spans="1:2" ht="13.5" x14ac:dyDescent="0.25">
      <c r="A831" s="609">
        <v>1820</v>
      </c>
      <c r="B831" s="610" t="s">
        <v>1835</v>
      </c>
    </row>
    <row r="832" spans="1:2" ht="13.5" x14ac:dyDescent="0.25">
      <c r="A832" s="609">
        <v>1821</v>
      </c>
      <c r="B832" s="610" t="s">
        <v>1836</v>
      </c>
    </row>
    <row r="833" spans="1:2" ht="13.5" x14ac:dyDescent="0.25">
      <c r="A833" s="609">
        <v>1828</v>
      </c>
      <c r="B833" s="610" t="s">
        <v>1837</v>
      </c>
    </row>
    <row r="834" spans="1:2" ht="13.5" x14ac:dyDescent="0.25">
      <c r="A834" s="609">
        <v>1830</v>
      </c>
      <c r="B834" s="610" t="s">
        <v>1838</v>
      </c>
    </row>
    <row r="835" spans="1:2" ht="13.5" x14ac:dyDescent="0.25">
      <c r="A835" s="609">
        <v>1832</v>
      </c>
      <c r="B835" s="610" t="s">
        <v>1839</v>
      </c>
    </row>
    <row r="836" spans="1:2" ht="13.5" x14ac:dyDescent="0.25">
      <c r="A836" s="609">
        <v>1833</v>
      </c>
      <c r="B836" s="610" t="s">
        <v>1840</v>
      </c>
    </row>
    <row r="837" spans="1:2" ht="13.5" x14ac:dyDescent="0.25">
      <c r="A837" s="609">
        <v>1834</v>
      </c>
      <c r="B837" s="610" t="s">
        <v>1841</v>
      </c>
    </row>
    <row r="838" spans="1:2" ht="13.5" x14ac:dyDescent="0.25">
      <c r="A838" s="609">
        <v>1835</v>
      </c>
      <c r="B838" s="610" t="s">
        <v>1842</v>
      </c>
    </row>
    <row r="839" spans="1:2" ht="13.5" x14ac:dyDescent="0.25">
      <c r="A839" s="609">
        <v>1838</v>
      </c>
      <c r="B839" s="610" t="s">
        <v>1843</v>
      </c>
    </row>
    <row r="840" spans="1:2" ht="13.5" x14ac:dyDescent="0.25">
      <c r="A840" s="609">
        <v>1839</v>
      </c>
      <c r="B840" s="610" t="s">
        <v>1844</v>
      </c>
    </row>
    <row r="841" spans="1:2" ht="13.5" x14ac:dyDescent="0.25">
      <c r="A841" s="609">
        <v>1840</v>
      </c>
      <c r="B841" s="610" t="s">
        <v>1845</v>
      </c>
    </row>
    <row r="842" spans="1:2" ht="13.5" x14ac:dyDescent="0.25">
      <c r="A842" s="609">
        <v>1841</v>
      </c>
      <c r="B842" s="610" t="s">
        <v>1846</v>
      </c>
    </row>
    <row r="843" spans="1:2" ht="13.5" x14ac:dyDescent="0.25">
      <c r="A843" s="609">
        <v>1842</v>
      </c>
      <c r="B843" s="610" t="s">
        <v>1847</v>
      </c>
    </row>
    <row r="844" spans="1:2" ht="13.5" x14ac:dyDescent="0.25">
      <c r="A844" s="609">
        <v>1843</v>
      </c>
      <c r="B844" s="610" t="s">
        <v>1848</v>
      </c>
    </row>
    <row r="845" spans="1:2" ht="13.5" x14ac:dyDescent="0.25">
      <c r="A845" s="609">
        <v>1844</v>
      </c>
      <c r="B845" s="610" t="s">
        <v>1849</v>
      </c>
    </row>
    <row r="846" spans="1:2" ht="13.5" x14ac:dyDescent="0.25">
      <c r="A846" s="609">
        <v>1848</v>
      </c>
      <c r="B846" s="610" t="s">
        <v>1850</v>
      </c>
    </row>
    <row r="847" spans="1:2" ht="13.5" x14ac:dyDescent="0.25">
      <c r="A847" s="609">
        <v>1849</v>
      </c>
      <c r="B847" s="610" t="s">
        <v>1851</v>
      </c>
    </row>
    <row r="848" spans="1:2" ht="13.5" x14ac:dyDescent="0.25">
      <c r="A848" s="609">
        <v>1850</v>
      </c>
      <c r="B848" s="610" t="s">
        <v>1852</v>
      </c>
    </row>
    <row r="849" spans="1:2" ht="13.5" x14ac:dyDescent="0.25">
      <c r="A849" s="609">
        <v>1860</v>
      </c>
      <c r="B849" s="610" t="s">
        <v>1853</v>
      </c>
    </row>
    <row r="850" spans="1:2" ht="13.5" x14ac:dyDescent="0.25">
      <c r="A850" s="609">
        <v>1869</v>
      </c>
      <c r="B850" s="610" t="s">
        <v>1854</v>
      </c>
    </row>
    <row r="851" spans="1:2" ht="13.5" x14ac:dyDescent="0.25">
      <c r="A851" s="609">
        <v>1871</v>
      </c>
      <c r="B851" s="610" t="s">
        <v>1855</v>
      </c>
    </row>
    <row r="852" spans="1:2" ht="13.5" x14ac:dyDescent="0.25">
      <c r="A852" s="609">
        <v>1872</v>
      </c>
      <c r="B852" s="610" t="s">
        <v>1856</v>
      </c>
    </row>
    <row r="853" spans="1:2" ht="13.5" x14ac:dyDescent="0.25">
      <c r="A853" s="609">
        <v>1873</v>
      </c>
      <c r="B853" s="610" t="s">
        <v>1857</v>
      </c>
    </row>
    <row r="854" spans="1:2" ht="13.5" x14ac:dyDescent="0.25">
      <c r="A854" s="609">
        <v>1874</v>
      </c>
      <c r="B854" s="610" t="s">
        <v>1858</v>
      </c>
    </row>
    <row r="855" spans="1:2" ht="13.5" x14ac:dyDescent="0.25">
      <c r="A855" s="609">
        <v>1875</v>
      </c>
      <c r="B855" s="610" t="s">
        <v>1859</v>
      </c>
    </row>
    <row r="856" spans="1:2" ht="13.5" x14ac:dyDescent="0.25">
      <c r="A856" s="609">
        <v>1876</v>
      </c>
      <c r="B856" s="610" t="s">
        <v>1860</v>
      </c>
    </row>
    <row r="857" spans="1:2" ht="13.5" x14ac:dyDescent="0.25">
      <c r="A857" s="609">
        <v>1877</v>
      </c>
      <c r="B857" s="610" t="s">
        <v>1861</v>
      </c>
    </row>
    <row r="858" spans="1:2" ht="13.5" x14ac:dyDescent="0.25">
      <c r="A858" s="609">
        <v>1878</v>
      </c>
      <c r="B858" s="610" t="s">
        <v>1862</v>
      </c>
    </row>
    <row r="859" spans="1:2" ht="13.5" x14ac:dyDescent="0.25">
      <c r="A859" s="609">
        <v>1879</v>
      </c>
      <c r="B859" s="610" t="s">
        <v>1863</v>
      </c>
    </row>
    <row r="860" spans="1:2" ht="13.5" x14ac:dyDescent="0.25">
      <c r="A860" s="609">
        <v>1880</v>
      </c>
      <c r="B860" s="610" t="s">
        <v>1864</v>
      </c>
    </row>
    <row r="861" spans="1:2" ht="13.5" x14ac:dyDescent="0.25">
      <c r="A861" s="609">
        <v>1881</v>
      </c>
      <c r="B861" s="610" t="s">
        <v>1865</v>
      </c>
    </row>
    <row r="862" spans="1:2" ht="13.5" x14ac:dyDescent="0.25">
      <c r="A862" s="609">
        <v>1882</v>
      </c>
      <c r="B862" s="610" t="s">
        <v>1866</v>
      </c>
    </row>
    <row r="863" spans="1:2" ht="13.5" x14ac:dyDescent="0.25">
      <c r="A863" s="609">
        <v>1883</v>
      </c>
      <c r="B863" s="610" t="s">
        <v>1867</v>
      </c>
    </row>
    <row r="864" spans="1:2" ht="13.5" x14ac:dyDescent="0.25">
      <c r="A864" s="609">
        <v>1884</v>
      </c>
      <c r="B864" s="610" t="s">
        <v>1868</v>
      </c>
    </row>
    <row r="865" spans="1:2" ht="13.5" x14ac:dyDescent="0.25">
      <c r="A865" s="609">
        <v>1885</v>
      </c>
      <c r="B865" s="610" t="s">
        <v>1869</v>
      </c>
    </row>
    <row r="866" spans="1:2" ht="13.5" x14ac:dyDescent="0.25">
      <c r="A866" s="609">
        <v>1886</v>
      </c>
      <c r="B866" s="610" t="s">
        <v>1870</v>
      </c>
    </row>
    <row r="867" spans="1:2" ht="13.5" x14ac:dyDescent="0.25">
      <c r="A867" s="609">
        <v>1887</v>
      </c>
      <c r="B867" s="610" t="s">
        <v>1871</v>
      </c>
    </row>
    <row r="868" spans="1:2" ht="13.5" x14ac:dyDescent="0.25">
      <c r="A868" s="609">
        <v>1888</v>
      </c>
      <c r="B868" s="610" t="s">
        <v>1872</v>
      </c>
    </row>
    <row r="869" spans="1:2" ht="13.5" x14ac:dyDescent="0.25">
      <c r="A869" s="609">
        <v>1889</v>
      </c>
      <c r="B869" s="610" t="s">
        <v>1873</v>
      </c>
    </row>
    <row r="870" spans="1:2" ht="13.5" x14ac:dyDescent="0.25">
      <c r="A870" s="609">
        <v>1890</v>
      </c>
      <c r="B870" s="610" t="s">
        <v>1874</v>
      </c>
    </row>
    <row r="871" spans="1:2" ht="13.5" x14ac:dyDescent="0.25">
      <c r="A871" s="609">
        <v>1891</v>
      </c>
      <c r="B871" s="610" t="s">
        <v>1875</v>
      </c>
    </row>
    <row r="872" spans="1:2" ht="13.5" x14ac:dyDescent="0.25">
      <c r="A872" s="609">
        <v>1892</v>
      </c>
      <c r="B872" s="610" t="s">
        <v>1876</v>
      </c>
    </row>
    <row r="873" spans="1:2" ht="13.5" x14ac:dyDescent="0.25">
      <c r="A873" s="609">
        <v>1893</v>
      </c>
      <c r="B873" s="610" t="s">
        <v>1877</v>
      </c>
    </row>
    <row r="874" spans="1:2" ht="13.5" x14ac:dyDescent="0.25">
      <c r="A874" s="609">
        <v>1894</v>
      </c>
      <c r="B874" s="610" t="s">
        <v>1878</v>
      </c>
    </row>
    <row r="875" spans="1:2" ht="13.5" x14ac:dyDescent="0.25">
      <c r="A875" s="609">
        <v>1898</v>
      </c>
      <c r="B875" s="610" t="s">
        <v>1879</v>
      </c>
    </row>
    <row r="876" spans="1:2" ht="13.5" x14ac:dyDescent="0.25">
      <c r="A876" s="609">
        <v>1899</v>
      </c>
      <c r="B876" s="610" t="s">
        <v>1880</v>
      </c>
    </row>
    <row r="877" spans="1:2" ht="13.5" x14ac:dyDescent="0.25">
      <c r="A877" s="609">
        <v>1900</v>
      </c>
      <c r="B877" s="610" t="s">
        <v>1881</v>
      </c>
    </row>
    <row r="878" spans="1:2" ht="13.5" x14ac:dyDescent="0.25">
      <c r="A878" s="609">
        <v>1901</v>
      </c>
      <c r="B878" s="610" t="s">
        <v>1882</v>
      </c>
    </row>
    <row r="879" spans="1:2" ht="13.5" x14ac:dyDescent="0.25">
      <c r="A879" s="609">
        <v>1902</v>
      </c>
      <c r="B879" s="610" t="s">
        <v>1883</v>
      </c>
    </row>
    <row r="880" spans="1:2" ht="13.5" x14ac:dyDescent="0.25">
      <c r="A880" s="609">
        <v>1903</v>
      </c>
      <c r="B880" s="610" t="s">
        <v>1884</v>
      </c>
    </row>
    <row r="881" spans="1:2" ht="13.5" x14ac:dyDescent="0.25">
      <c r="A881" s="609">
        <v>1904</v>
      </c>
      <c r="B881" s="610" t="s">
        <v>1885</v>
      </c>
    </row>
    <row r="882" spans="1:2" ht="13.5" x14ac:dyDescent="0.25">
      <c r="A882" s="609">
        <v>1905</v>
      </c>
      <c r="B882" s="610" t="s">
        <v>1886</v>
      </c>
    </row>
    <row r="883" spans="1:2" ht="13.5" x14ac:dyDescent="0.25">
      <c r="A883" s="609">
        <v>1906</v>
      </c>
      <c r="B883" s="610" t="s">
        <v>1887</v>
      </c>
    </row>
    <row r="884" spans="1:2" ht="13.5" x14ac:dyDescent="0.25">
      <c r="A884" s="609">
        <v>1907</v>
      </c>
      <c r="B884" s="610" t="s">
        <v>1888</v>
      </c>
    </row>
    <row r="885" spans="1:2" ht="13.5" x14ac:dyDescent="0.25">
      <c r="A885" s="609">
        <v>1908</v>
      </c>
      <c r="B885" s="610" t="s">
        <v>1889</v>
      </c>
    </row>
    <row r="886" spans="1:2" ht="13.5" x14ac:dyDescent="0.25">
      <c r="A886" s="609">
        <v>1909</v>
      </c>
      <c r="B886" s="610" t="s">
        <v>1890</v>
      </c>
    </row>
    <row r="887" spans="1:2" ht="13.5" x14ac:dyDescent="0.25">
      <c r="A887" s="609">
        <v>1910</v>
      </c>
      <c r="B887" s="610" t="s">
        <v>1891</v>
      </c>
    </row>
    <row r="888" spans="1:2" ht="13.5" x14ac:dyDescent="0.25">
      <c r="A888" s="609">
        <v>1911</v>
      </c>
      <c r="B888" s="610" t="s">
        <v>1892</v>
      </c>
    </row>
    <row r="889" spans="1:2" ht="13.5" x14ac:dyDescent="0.25">
      <c r="A889" s="609">
        <v>1912</v>
      </c>
      <c r="B889" s="610" t="s">
        <v>1893</v>
      </c>
    </row>
    <row r="890" spans="1:2" ht="13.5" x14ac:dyDescent="0.25">
      <c r="A890" s="609">
        <v>1913</v>
      </c>
      <c r="B890" s="610" t="s">
        <v>1894</v>
      </c>
    </row>
    <row r="891" spans="1:2" ht="13.5" x14ac:dyDescent="0.25">
      <c r="A891" s="609">
        <v>1914</v>
      </c>
      <c r="B891" s="610" t="s">
        <v>1895</v>
      </c>
    </row>
    <row r="892" spans="1:2" ht="13.5" x14ac:dyDescent="0.25">
      <c r="A892" s="609">
        <v>1915</v>
      </c>
      <c r="B892" s="610" t="s">
        <v>1896</v>
      </c>
    </row>
    <row r="893" spans="1:2" ht="13.5" x14ac:dyDescent="0.25">
      <c r="A893" s="609">
        <v>1916</v>
      </c>
      <c r="B893" s="610" t="s">
        <v>1897</v>
      </c>
    </row>
    <row r="894" spans="1:2" ht="13.5" x14ac:dyDescent="0.25">
      <c r="A894" s="609">
        <v>1917</v>
      </c>
      <c r="B894" s="610" t="s">
        <v>1898</v>
      </c>
    </row>
    <row r="895" spans="1:2" ht="13.5" x14ac:dyDescent="0.25">
      <c r="A895" s="609">
        <v>1918</v>
      </c>
      <c r="B895" s="610" t="s">
        <v>1899</v>
      </c>
    </row>
    <row r="896" spans="1:2" ht="13.5" x14ac:dyDescent="0.25">
      <c r="A896" s="609">
        <v>1919</v>
      </c>
      <c r="B896" s="610" t="s">
        <v>1900</v>
      </c>
    </row>
    <row r="897" spans="1:2" ht="13.5" x14ac:dyDescent="0.25">
      <c r="A897" s="609">
        <v>1920</v>
      </c>
      <c r="B897" s="610" t="s">
        <v>1901</v>
      </c>
    </row>
    <row r="898" spans="1:2" ht="13.5" x14ac:dyDescent="0.25">
      <c r="A898" s="609">
        <v>1921</v>
      </c>
      <c r="B898" s="610" t="s">
        <v>1902</v>
      </c>
    </row>
    <row r="899" spans="1:2" ht="13.5" x14ac:dyDescent="0.25">
      <c r="A899" s="609">
        <v>1922</v>
      </c>
      <c r="B899" s="610" t="s">
        <v>1903</v>
      </c>
    </row>
    <row r="900" spans="1:2" ht="13.5" x14ac:dyDescent="0.25">
      <c r="A900" s="609">
        <v>1923</v>
      </c>
      <c r="B900" s="610" t="s">
        <v>1904</v>
      </c>
    </row>
    <row r="901" spans="1:2" ht="13.5" x14ac:dyDescent="0.25">
      <c r="A901" s="609">
        <v>1928</v>
      </c>
      <c r="B901" s="610" t="s">
        <v>1905</v>
      </c>
    </row>
    <row r="902" spans="1:2" ht="13.5" x14ac:dyDescent="0.25">
      <c r="A902" s="609">
        <v>1929</v>
      </c>
      <c r="B902" s="610" t="s">
        <v>1906</v>
      </c>
    </row>
    <row r="903" spans="1:2" ht="13.5" x14ac:dyDescent="0.25">
      <c r="A903" s="609">
        <v>1930</v>
      </c>
      <c r="B903" s="610" t="s">
        <v>1907</v>
      </c>
    </row>
    <row r="904" spans="1:2" ht="13.5" x14ac:dyDescent="0.25">
      <c r="A904" s="609">
        <v>1940</v>
      </c>
      <c r="B904" s="610" t="s">
        <v>1908</v>
      </c>
    </row>
    <row r="905" spans="1:2" ht="13.5" x14ac:dyDescent="0.25">
      <c r="A905" s="609">
        <v>1941</v>
      </c>
      <c r="B905" s="610" t="s">
        <v>1909</v>
      </c>
    </row>
    <row r="906" spans="1:2" ht="13.5" x14ac:dyDescent="0.25">
      <c r="A906" s="609">
        <v>1943</v>
      </c>
      <c r="B906" s="610" t="s">
        <v>1910</v>
      </c>
    </row>
    <row r="907" spans="1:2" ht="13.5" x14ac:dyDescent="0.25">
      <c r="A907" s="609">
        <v>1944</v>
      </c>
      <c r="B907" s="610" t="s">
        <v>1911</v>
      </c>
    </row>
    <row r="908" spans="1:2" ht="13.5" x14ac:dyDescent="0.25">
      <c r="A908" s="609">
        <v>1945</v>
      </c>
      <c r="B908" s="610" t="s">
        <v>1912</v>
      </c>
    </row>
    <row r="909" spans="1:2" ht="13.5" x14ac:dyDescent="0.25">
      <c r="A909" s="609">
        <v>1946</v>
      </c>
      <c r="B909" s="610" t="s">
        <v>1913</v>
      </c>
    </row>
    <row r="910" spans="1:2" ht="13.5" x14ac:dyDescent="0.25">
      <c r="A910" s="609">
        <v>1948</v>
      </c>
      <c r="B910" s="610" t="s">
        <v>1914</v>
      </c>
    </row>
    <row r="911" spans="1:2" ht="13.5" x14ac:dyDescent="0.25">
      <c r="A911" s="609">
        <v>1949</v>
      </c>
      <c r="B911" s="610" t="s">
        <v>1915</v>
      </c>
    </row>
    <row r="912" spans="1:2" ht="13.5" x14ac:dyDescent="0.25">
      <c r="A912" s="609">
        <v>1950</v>
      </c>
      <c r="B912" s="610" t="s">
        <v>1916</v>
      </c>
    </row>
    <row r="913" spans="1:2" ht="13.5" x14ac:dyDescent="0.25">
      <c r="A913" s="609">
        <v>1951</v>
      </c>
      <c r="B913" s="610" t="s">
        <v>1917</v>
      </c>
    </row>
    <row r="914" spans="1:2" ht="13.5" x14ac:dyDescent="0.25">
      <c r="A914" s="609">
        <v>1952</v>
      </c>
      <c r="B914" s="610" t="s">
        <v>1918</v>
      </c>
    </row>
    <row r="915" spans="1:2" ht="13.5" x14ac:dyDescent="0.25">
      <c r="A915" s="609">
        <v>1953</v>
      </c>
      <c r="B915" s="610" t="s">
        <v>1919</v>
      </c>
    </row>
    <row r="916" spans="1:2" ht="13.5" x14ac:dyDescent="0.25">
      <c r="A916" s="609">
        <v>1954</v>
      </c>
      <c r="B916" s="610" t="s">
        <v>1920</v>
      </c>
    </row>
    <row r="917" spans="1:2" ht="13.5" x14ac:dyDescent="0.25">
      <c r="A917" s="609">
        <v>1955</v>
      </c>
      <c r="B917" s="610" t="s">
        <v>1921</v>
      </c>
    </row>
    <row r="918" spans="1:2" ht="13.5" x14ac:dyDescent="0.25">
      <c r="A918" s="609">
        <v>1958</v>
      </c>
      <c r="B918" s="610" t="s">
        <v>1922</v>
      </c>
    </row>
    <row r="919" spans="1:2" ht="13.5" x14ac:dyDescent="0.25">
      <c r="A919" s="609">
        <v>1960</v>
      </c>
      <c r="B919" s="610" t="s">
        <v>1923</v>
      </c>
    </row>
    <row r="920" spans="1:2" ht="13.5" x14ac:dyDescent="0.25">
      <c r="A920" s="609">
        <v>1961</v>
      </c>
      <c r="B920" s="610" t="s">
        <v>1924</v>
      </c>
    </row>
    <row r="921" spans="1:2" ht="13.5" x14ac:dyDescent="0.25">
      <c r="A921" s="609">
        <v>1962</v>
      </c>
      <c r="B921" s="610" t="s">
        <v>1925</v>
      </c>
    </row>
    <row r="922" spans="1:2" ht="13.5" x14ac:dyDescent="0.25">
      <c r="A922" s="609">
        <v>1963</v>
      </c>
      <c r="B922" s="610" t="s">
        <v>1926</v>
      </c>
    </row>
    <row r="923" spans="1:2" ht="13.5" x14ac:dyDescent="0.25">
      <c r="A923" s="609">
        <v>1965</v>
      </c>
      <c r="B923" s="610" t="s">
        <v>1927</v>
      </c>
    </row>
    <row r="924" spans="1:2" ht="13.5" x14ac:dyDescent="0.25">
      <c r="A924" s="609">
        <v>1966</v>
      </c>
      <c r="B924" s="610" t="s">
        <v>1928</v>
      </c>
    </row>
    <row r="925" spans="1:2" ht="13.5" x14ac:dyDescent="0.25">
      <c r="A925" s="609">
        <v>1968</v>
      </c>
      <c r="B925" s="610" t="s">
        <v>1929</v>
      </c>
    </row>
    <row r="926" spans="1:2" ht="13.5" x14ac:dyDescent="0.25">
      <c r="A926" s="609">
        <v>1969</v>
      </c>
      <c r="B926" s="610" t="s">
        <v>1930</v>
      </c>
    </row>
    <row r="927" spans="1:2" ht="13.5" x14ac:dyDescent="0.25">
      <c r="A927" s="609">
        <v>1970</v>
      </c>
      <c r="B927" s="610" t="s">
        <v>1931</v>
      </c>
    </row>
    <row r="928" spans="1:2" ht="13.5" x14ac:dyDescent="0.25">
      <c r="A928" s="609">
        <v>1971</v>
      </c>
      <c r="B928" s="610" t="s">
        <v>1932</v>
      </c>
    </row>
    <row r="929" spans="1:2" ht="13.5" x14ac:dyDescent="0.25">
      <c r="A929" s="609">
        <v>1972</v>
      </c>
      <c r="B929" s="610" t="s">
        <v>1933</v>
      </c>
    </row>
    <row r="930" spans="1:2" ht="13.5" x14ac:dyDescent="0.25">
      <c r="A930" s="609">
        <v>1973</v>
      </c>
      <c r="B930" s="610" t="s">
        <v>1934</v>
      </c>
    </row>
    <row r="931" spans="1:2" ht="13.5" x14ac:dyDescent="0.25">
      <c r="A931" s="609">
        <v>1974</v>
      </c>
      <c r="B931" s="610" t="s">
        <v>1935</v>
      </c>
    </row>
    <row r="932" spans="1:2" ht="13.5" x14ac:dyDescent="0.25">
      <c r="A932" s="609">
        <v>1975</v>
      </c>
      <c r="B932" s="610" t="s">
        <v>1936</v>
      </c>
    </row>
    <row r="933" spans="1:2" ht="13.5" x14ac:dyDescent="0.25">
      <c r="A933" s="609">
        <v>1976</v>
      </c>
      <c r="B933" s="610" t="s">
        <v>1937</v>
      </c>
    </row>
    <row r="934" spans="1:2" ht="13.5" x14ac:dyDescent="0.25">
      <c r="A934" s="609">
        <v>1977</v>
      </c>
      <c r="B934" s="610" t="s">
        <v>1938</v>
      </c>
    </row>
    <row r="935" spans="1:2" ht="13.5" x14ac:dyDescent="0.25">
      <c r="A935" s="609">
        <v>1978</v>
      </c>
      <c r="B935" s="610" t="s">
        <v>1939</v>
      </c>
    </row>
    <row r="936" spans="1:2" ht="13.5" x14ac:dyDescent="0.25">
      <c r="A936" s="609">
        <v>1980</v>
      </c>
      <c r="B936" s="610" t="s">
        <v>1940</v>
      </c>
    </row>
    <row r="937" spans="1:2" ht="13.5" x14ac:dyDescent="0.25">
      <c r="A937" s="609">
        <v>1981</v>
      </c>
      <c r="B937" s="610" t="s">
        <v>1941</v>
      </c>
    </row>
    <row r="938" spans="1:2" ht="13.5" x14ac:dyDescent="0.25">
      <c r="A938" s="609">
        <v>1982</v>
      </c>
      <c r="B938" s="610" t="s">
        <v>1942</v>
      </c>
    </row>
    <row r="939" spans="1:2" ht="13.5" x14ac:dyDescent="0.25">
      <c r="A939" s="609">
        <v>1983</v>
      </c>
      <c r="B939" s="610" t="s">
        <v>1943</v>
      </c>
    </row>
    <row r="940" spans="1:2" ht="13.5" x14ac:dyDescent="0.25">
      <c r="A940" s="609">
        <v>1984</v>
      </c>
      <c r="B940" s="610" t="s">
        <v>1944</v>
      </c>
    </row>
    <row r="941" spans="1:2" ht="13.5" x14ac:dyDescent="0.25">
      <c r="A941" s="609">
        <v>1985</v>
      </c>
      <c r="B941" s="610" t="s">
        <v>1945</v>
      </c>
    </row>
    <row r="942" spans="1:2" ht="13.5" x14ac:dyDescent="0.25">
      <c r="A942" s="609">
        <v>1986</v>
      </c>
      <c r="B942" s="610" t="s">
        <v>1946</v>
      </c>
    </row>
    <row r="943" spans="1:2" ht="13.5" x14ac:dyDescent="0.25">
      <c r="A943" s="609">
        <v>1987</v>
      </c>
      <c r="B943" s="610" t="s">
        <v>1947</v>
      </c>
    </row>
    <row r="944" spans="1:2" ht="13.5" x14ac:dyDescent="0.25">
      <c r="A944" s="609">
        <v>1988</v>
      </c>
      <c r="B944" s="610" t="s">
        <v>1948</v>
      </c>
    </row>
    <row r="945" spans="1:2" ht="13.5" x14ac:dyDescent="0.25">
      <c r="A945" s="609">
        <v>1990</v>
      </c>
      <c r="B945" s="610" t="s">
        <v>1949</v>
      </c>
    </row>
    <row r="946" spans="1:2" ht="13.5" x14ac:dyDescent="0.25">
      <c r="A946" s="609">
        <v>1991</v>
      </c>
      <c r="B946" s="610" t="s">
        <v>1950</v>
      </c>
    </row>
    <row r="947" spans="1:2" ht="13.5" x14ac:dyDescent="0.25">
      <c r="A947" s="609">
        <v>2000</v>
      </c>
      <c r="B947" s="610" t="s">
        <v>1951</v>
      </c>
    </row>
    <row r="948" spans="1:2" ht="13.5" x14ac:dyDescent="0.25">
      <c r="A948" s="609">
        <v>2001</v>
      </c>
      <c r="B948" s="610" t="s">
        <v>1952</v>
      </c>
    </row>
    <row r="949" spans="1:2" ht="13.5" x14ac:dyDescent="0.25">
      <c r="A949" s="609">
        <v>2002</v>
      </c>
      <c r="B949" s="610" t="s">
        <v>1953</v>
      </c>
    </row>
    <row r="950" spans="1:2" ht="13.5" x14ac:dyDescent="0.25">
      <c r="A950" s="609">
        <v>2008</v>
      </c>
      <c r="B950" s="610" t="s">
        <v>1954</v>
      </c>
    </row>
    <row r="951" spans="1:2" ht="13.5" x14ac:dyDescent="0.25">
      <c r="A951" s="609">
        <v>2010</v>
      </c>
      <c r="B951" s="610" t="s">
        <v>1955</v>
      </c>
    </row>
    <row r="952" spans="1:2" ht="13.5" x14ac:dyDescent="0.25">
      <c r="A952" s="609">
        <v>2011</v>
      </c>
      <c r="B952" s="610" t="s">
        <v>1956</v>
      </c>
    </row>
    <row r="953" spans="1:2" ht="13.5" x14ac:dyDescent="0.25">
      <c r="A953" s="609">
        <v>2012</v>
      </c>
      <c r="B953" s="610" t="s">
        <v>1957</v>
      </c>
    </row>
    <row r="954" spans="1:2" ht="13.5" x14ac:dyDescent="0.25">
      <c r="A954" s="609">
        <v>2014</v>
      </c>
      <c r="B954" s="610" t="s">
        <v>1958</v>
      </c>
    </row>
    <row r="955" spans="1:2" ht="13.5" x14ac:dyDescent="0.25">
      <c r="A955" s="609">
        <v>2015</v>
      </c>
      <c r="B955" s="610" t="s">
        <v>1959</v>
      </c>
    </row>
    <row r="956" spans="1:2" ht="13.5" x14ac:dyDescent="0.25">
      <c r="A956" s="609">
        <v>2016</v>
      </c>
      <c r="B956" s="610" t="s">
        <v>1960</v>
      </c>
    </row>
    <row r="957" spans="1:2" ht="13.5" x14ac:dyDescent="0.25">
      <c r="A957" s="609">
        <v>2017</v>
      </c>
      <c r="B957" s="610" t="s">
        <v>1961</v>
      </c>
    </row>
    <row r="958" spans="1:2" ht="13.5" x14ac:dyDescent="0.25">
      <c r="A958" s="609">
        <v>2019</v>
      </c>
      <c r="B958" s="610" t="s">
        <v>1962</v>
      </c>
    </row>
    <row r="959" spans="1:2" ht="13.5" x14ac:dyDescent="0.25">
      <c r="A959" s="609">
        <v>2020</v>
      </c>
      <c r="B959" s="610" t="s">
        <v>1963</v>
      </c>
    </row>
    <row r="960" spans="1:2" ht="13.5" x14ac:dyDescent="0.25">
      <c r="A960" s="609">
        <v>2021</v>
      </c>
      <c r="B960" s="610" t="s">
        <v>1964</v>
      </c>
    </row>
    <row r="961" spans="1:2" ht="13.5" x14ac:dyDescent="0.25">
      <c r="A961" s="609">
        <v>2022</v>
      </c>
      <c r="B961" s="610" t="s">
        <v>1965</v>
      </c>
    </row>
    <row r="962" spans="1:2" ht="13.5" x14ac:dyDescent="0.25">
      <c r="A962" s="609">
        <v>2023</v>
      </c>
      <c r="B962" s="610" t="s">
        <v>1966</v>
      </c>
    </row>
    <row r="963" spans="1:2" ht="13.5" x14ac:dyDescent="0.25">
      <c r="A963" s="609">
        <v>2024</v>
      </c>
      <c r="B963" s="610" t="s">
        <v>1967</v>
      </c>
    </row>
    <row r="964" spans="1:2" ht="13.5" x14ac:dyDescent="0.25">
      <c r="A964" s="609">
        <v>2025</v>
      </c>
      <c r="B964" s="610" t="s">
        <v>1968</v>
      </c>
    </row>
    <row r="965" spans="1:2" ht="13.5" x14ac:dyDescent="0.25">
      <c r="A965" s="609">
        <v>2026</v>
      </c>
      <c r="B965" s="610" t="s">
        <v>1969</v>
      </c>
    </row>
    <row r="966" spans="1:2" ht="13.5" x14ac:dyDescent="0.25">
      <c r="A966" s="609">
        <v>2028</v>
      </c>
      <c r="B966" s="610" t="s">
        <v>1970</v>
      </c>
    </row>
    <row r="967" spans="1:2" ht="13.5" x14ac:dyDescent="0.25">
      <c r="A967" s="609">
        <v>2029</v>
      </c>
      <c r="B967" s="610" t="s">
        <v>1971</v>
      </c>
    </row>
    <row r="968" spans="1:2" ht="13.5" x14ac:dyDescent="0.25">
      <c r="A968" s="609">
        <v>2030</v>
      </c>
      <c r="B968" s="610" t="s">
        <v>1972</v>
      </c>
    </row>
    <row r="969" spans="1:2" ht="13.5" x14ac:dyDescent="0.25">
      <c r="A969" s="609">
        <v>2031</v>
      </c>
      <c r="B969" s="610" t="s">
        <v>1973</v>
      </c>
    </row>
    <row r="970" spans="1:2" ht="13.5" x14ac:dyDescent="0.25">
      <c r="A970" s="609">
        <v>2038</v>
      </c>
      <c r="B970" s="610" t="s">
        <v>1974</v>
      </c>
    </row>
    <row r="971" spans="1:2" ht="13.5" x14ac:dyDescent="0.25">
      <c r="A971" s="609">
        <v>2040</v>
      </c>
      <c r="B971" s="610" t="s">
        <v>1975</v>
      </c>
    </row>
    <row r="972" spans="1:2" ht="13.5" x14ac:dyDescent="0.25">
      <c r="A972" s="609">
        <v>2041</v>
      </c>
      <c r="B972" s="610" t="s">
        <v>1976</v>
      </c>
    </row>
    <row r="973" spans="1:2" ht="13.5" x14ac:dyDescent="0.25">
      <c r="A973" s="609">
        <v>2042</v>
      </c>
      <c r="B973" s="610" t="s">
        <v>1977</v>
      </c>
    </row>
    <row r="974" spans="1:2" ht="13.5" x14ac:dyDescent="0.25">
      <c r="A974" s="609">
        <v>2048</v>
      </c>
      <c r="B974" s="610" t="s">
        <v>1978</v>
      </c>
    </row>
    <row r="975" spans="1:2" ht="13.5" x14ac:dyDescent="0.25">
      <c r="A975" s="609">
        <v>2049</v>
      </c>
      <c r="B975" s="610" t="s">
        <v>1979</v>
      </c>
    </row>
    <row r="976" spans="1:2" ht="13.5" x14ac:dyDescent="0.25">
      <c r="A976" s="609">
        <v>2050</v>
      </c>
      <c r="B976" s="610" t="s">
        <v>1980</v>
      </c>
    </row>
    <row r="977" spans="1:2" ht="13.5" x14ac:dyDescent="0.25">
      <c r="A977" s="609">
        <v>2051</v>
      </c>
      <c r="B977" s="610" t="s">
        <v>1981</v>
      </c>
    </row>
    <row r="978" spans="1:2" ht="13.5" x14ac:dyDescent="0.25">
      <c r="A978" s="609">
        <v>2052</v>
      </c>
      <c r="B978" s="610" t="s">
        <v>1982</v>
      </c>
    </row>
    <row r="979" spans="1:2" ht="13.5" x14ac:dyDescent="0.25">
      <c r="A979" s="609">
        <v>2053</v>
      </c>
      <c r="B979" s="610" t="s">
        <v>1983</v>
      </c>
    </row>
    <row r="980" spans="1:2" ht="13.5" x14ac:dyDescent="0.25">
      <c r="A980" s="609">
        <v>2058</v>
      </c>
      <c r="B980" s="610" t="s">
        <v>1984</v>
      </c>
    </row>
    <row r="981" spans="1:2" ht="13.5" x14ac:dyDescent="0.25">
      <c r="A981" s="609">
        <v>2059</v>
      </c>
      <c r="B981" s="610" t="s">
        <v>1985</v>
      </c>
    </row>
    <row r="982" spans="1:2" ht="13.5" x14ac:dyDescent="0.25">
      <c r="A982" s="609">
        <v>2060</v>
      </c>
      <c r="B982" s="610" t="s">
        <v>1986</v>
      </c>
    </row>
    <row r="983" spans="1:2" ht="13.5" x14ac:dyDescent="0.25">
      <c r="A983" s="609">
        <v>2061</v>
      </c>
      <c r="B983" s="610" t="s">
        <v>1987</v>
      </c>
    </row>
    <row r="984" spans="1:2" ht="13.5" x14ac:dyDescent="0.25">
      <c r="A984" s="609">
        <v>2062</v>
      </c>
      <c r="B984" s="610" t="s">
        <v>1988</v>
      </c>
    </row>
    <row r="985" spans="1:2" ht="13.5" x14ac:dyDescent="0.25">
      <c r="A985" s="609">
        <v>2068</v>
      </c>
      <c r="B985" s="610" t="s">
        <v>1989</v>
      </c>
    </row>
    <row r="986" spans="1:2" ht="13.5" x14ac:dyDescent="0.25">
      <c r="A986" s="609">
        <v>2069</v>
      </c>
      <c r="B986" s="610" t="s">
        <v>1990</v>
      </c>
    </row>
    <row r="987" spans="1:2" ht="13.5" x14ac:dyDescent="0.25">
      <c r="A987" s="609">
        <v>2070</v>
      </c>
      <c r="B987" s="610" t="s">
        <v>1991</v>
      </c>
    </row>
    <row r="988" spans="1:2" ht="13.5" x14ac:dyDescent="0.25">
      <c r="A988" s="609">
        <v>2071</v>
      </c>
      <c r="B988" s="610" t="s">
        <v>1992</v>
      </c>
    </row>
    <row r="989" spans="1:2" ht="13.5" x14ac:dyDescent="0.25">
      <c r="A989" s="609">
        <v>2072</v>
      </c>
      <c r="B989" s="610" t="s">
        <v>1993</v>
      </c>
    </row>
    <row r="990" spans="1:2" ht="13.5" x14ac:dyDescent="0.25">
      <c r="A990" s="609">
        <v>2078</v>
      </c>
      <c r="B990" s="610" t="s">
        <v>1994</v>
      </c>
    </row>
    <row r="991" spans="1:2" ht="13.5" x14ac:dyDescent="0.25">
      <c r="A991" s="609">
        <v>2080</v>
      </c>
      <c r="B991" s="610" t="s">
        <v>1995</v>
      </c>
    </row>
    <row r="992" spans="1:2" ht="13.5" x14ac:dyDescent="0.25">
      <c r="A992" s="609">
        <v>2081</v>
      </c>
      <c r="B992" s="610" t="s">
        <v>1996</v>
      </c>
    </row>
    <row r="993" spans="1:2" ht="13.5" x14ac:dyDescent="0.25">
      <c r="A993" s="609">
        <v>2082</v>
      </c>
      <c r="B993" s="610" t="s">
        <v>1997</v>
      </c>
    </row>
    <row r="994" spans="1:2" ht="13.5" x14ac:dyDescent="0.25">
      <c r="A994" s="609">
        <v>2088</v>
      </c>
      <c r="B994" s="610" t="s">
        <v>1998</v>
      </c>
    </row>
    <row r="995" spans="1:2" ht="13.5" x14ac:dyDescent="0.25">
      <c r="A995" s="609">
        <v>2089</v>
      </c>
      <c r="B995" s="610" t="s">
        <v>1999</v>
      </c>
    </row>
    <row r="996" spans="1:2" ht="13.5" x14ac:dyDescent="0.25">
      <c r="A996" s="609">
        <v>2100</v>
      </c>
      <c r="B996" s="610" t="s">
        <v>2000</v>
      </c>
    </row>
    <row r="997" spans="1:2" ht="13.5" x14ac:dyDescent="0.25">
      <c r="A997" s="609">
        <v>2101</v>
      </c>
      <c r="B997" s="610" t="s">
        <v>2001</v>
      </c>
    </row>
    <row r="998" spans="1:2" ht="13.5" x14ac:dyDescent="0.25">
      <c r="A998" s="609">
        <v>2102</v>
      </c>
      <c r="B998" s="610" t="s">
        <v>2002</v>
      </c>
    </row>
    <row r="999" spans="1:2" ht="13.5" x14ac:dyDescent="0.25">
      <c r="A999" s="609">
        <v>2103</v>
      </c>
      <c r="B999" s="610" t="s">
        <v>2003</v>
      </c>
    </row>
    <row r="1000" spans="1:2" ht="13.5" x14ac:dyDescent="0.25">
      <c r="A1000" s="609">
        <v>2104</v>
      </c>
      <c r="B1000" s="610" t="s">
        <v>2004</v>
      </c>
    </row>
    <row r="1001" spans="1:2" ht="13.5" x14ac:dyDescent="0.25">
      <c r="A1001" s="609">
        <v>2105</v>
      </c>
      <c r="B1001" s="610" t="s">
        <v>2005</v>
      </c>
    </row>
    <row r="1002" spans="1:2" ht="13.5" x14ac:dyDescent="0.25">
      <c r="A1002" s="609">
        <v>2106</v>
      </c>
      <c r="B1002" s="610" t="s">
        <v>2006</v>
      </c>
    </row>
    <row r="1003" spans="1:2" ht="13.5" x14ac:dyDescent="0.25">
      <c r="A1003" s="609">
        <v>2107</v>
      </c>
      <c r="B1003" s="610" t="s">
        <v>2007</v>
      </c>
    </row>
    <row r="1004" spans="1:2" ht="13.5" x14ac:dyDescent="0.25">
      <c r="A1004" s="609">
        <v>2108</v>
      </c>
      <c r="B1004" s="610" t="s">
        <v>2008</v>
      </c>
    </row>
    <row r="1005" spans="1:2" ht="13.5" x14ac:dyDescent="0.25">
      <c r="A1005" s="609">
        <v>2109</v>
      </c>
      <c r="B1005" s="610" t="s">
        <v>2009</v>
      </c>
    </row>
    <row r="1006" spans="1:2" ht="13.5" x14ac:dyDescent="0.25">
      <c r="A1006" s="609">
        <v>2110</v>
      </c>
      <c r="B1006" s="610" t="s">
        <v>2010</v>
      </c>
    </row>
    <row r="1007" spans="1:2" ht="13.5" x14ac:dyDescent="0.25">
      <c r="A1007" s="609">
        <v>2111</v>
      </c>
      <c r="B1007" s="610" t="s">
        <v>2011</v>
      </c>
    </row>
    <row r="1008" spans="1:2" ht="13.5" x14ac:dyDescent="0.25">
      <c r="A1008" s="609">
        <v>2112</v>
      </c>
      <c r="B1008" s="610" t="s">
        <v>2012</v>
      </c>
    </row>
    <row r="1009" spans="1:2" ht="13.5" x14ac:dyDescent="0.25">
      <c r="A1009" s="609">
        <v>2113</v>
      </c>
      <c r="B1009" s="610" t="s">
        <v>2013</v>
      </c>
    </row>
    <row r="1010" spans="1:2" ht="13.5" x14ac:dyDescent="0.25">
      <c r="A1010" s="609">
        <v>2114</v>
      </c>
      <c r="B1010" s="610" t="s">
        <v>2014</v>
      </c>
    </row>
    <row r="1011" spans="1:2" ht="13.5" x14ac:dyDescent="0.25">
      <c r="A1011" s="609">
        <v>2115</v>
      </c>
      <c r="B1011" s="610" t="s">
        <v>2015</v>
      </c>
    </row>
    <row r="1012" spans="1:2" ht="13.5" x14ac:dyDescent="0.25">
      <c r="A1012" s="609">
        <v>2116</v>
      </c>
      <c r="B1012" s="610" t="s">
        <v>2016</v>
      </c>
    </row>
    <row r="1013" spans="1:2" ht="13.5" x14ac:dyDescent="0.25">
      <c r="A1013" s="609">
        <v>2117</v>
      </c>
      <c r="B1013" s="610" t="s">
        <v>2017</v>
      </c>
    </row>
    <row r="1014" spans="1:2" ht="13.5" x14ac:dyDescent="0.25">
      <c r="A1014" s="609">
        <v>2118</v>
      </c>
      <c r="B1014" s="610" t="s">
        <v>2018</v>
      </c>
    </row>
    <row r="1015" spans="1:2" ht="13.5" x14ac:dyDescent="0.25">
      <c r="A1015" s="609">
        <v>2119</v>
      </c>
      <c r="B1015" s="610" t="s">
        <v>2019</v>
      </c>
    </row>
    <row r="1016" spans="1:2" ht="13.5" x14ac:dyDescent="0.25">
      <c r="A1016" s="609">
        <v>2120</v>
      </c>
      <c r="B1016" s="610" t="s">
        <v>2020</v>
      </c>
    </row>
    <row r="1017" spans="1:2" ht="13.5" x14ac:dyDescent="0.25">
      <c r="A1017" s="609">
        <v>2121</v>
      </c>
      <c r="B1017" s="610" t="s">
        <v>2021</v>
      </c>
    </row>
    <row r="1018" spans="1:2" ht="13.5" x14ac:dyDescent="0.25">
      <c r="A1018" s="609">
        <v>2122</v>
      </c>
      <c r="B1018" s="610" t="s">
        <v>2022</v>
      </c>
    </row>
    <row r="1019" spans="1:2" ht="13.5" x14ac:dyDescent="0.25">
      <c r="A1019" s="609">
        <v>2123</v>
      </c>
      <c r="B1019" s="610" t="s">
        <v>2023</v>
      </c>
    </row>
    <row r="1020" spans="1:2" ht="13.5" x14ac:dyDescent="0.25">
      <c r="A1020" s="609">
        <v>2124</v>
      </c>
      <c r="B1020" s="610" t="s">
        <v>2024</v>
      </c>
    </row>
    <row r="1021" spans="1:2" ht="13.5" x14ac:dyDescent="0.25">
      <c r="A1021" s="609">
        <v>2125</v>
      </c>
      <c r="B1021" s="610" t="s">
        <v>2025</v>
      </c>
    </row>
    <row r="1022" spans="1:2" ht="13.5" x14ac:dyDescent="0.25">
      <c r="A1022" s="609">
        <v>2126</v>
      </c>
      <c r="B1022" s="610" t="s">
        <v>2026</v>
      </c>
    </row>
    <row r="1023" spans="1:2" ht="13.5" x14ac:dyDescent="0.25">
      <c r="A1023" s="609">
        <v>2127</v>
      </c>
      <c r="B1023" s="610" t="s">
        <v>2027</v>
      </c>
    </row>
    <row r="1024" spans="1:2" ht="13.5" x14ac:dyDescent="0.25">
      <c r="A1024" s="609">
        <v>2128</v>
      </c>
      <c r="B1024" s="610" t="s">
        <v>2028</v>
      </c>
    </row>
    <row r="1025" spans="1:2" ht="13.5" x14ac:dyDescent="0.25">
      <c r="A1025" s="609">
        <v>2129</v>
      </c>
      <c r="B1025" s="610" t="s">
        <v>2029</v>
      </c>
    </row>
    <row r="1026" spans="1:2" ht="13.5" x14ac:dyDescent="0.25">
      <c r="A1026" s="609">
        <v>2130</v>
      </c>
      <c r="B1026" s="610" t="s">
        <v>2030</v>
      </c>
    </row>
    <row r="1027" spans="1:2" ht="13.5" x14ac:dyDescent="0.25">
      <c r="A1027" s="609">
        <v>2131</v>
      </c>
      <c r="B1027" s="610" t="s">
        <v>2031</v>
      </c>
    </row>
    <row r="1028" spans="1:2" ht="13.5" x14ac:dyDescent="0.25">
      <c r="A1028" s="609">
        <v>2132</v>
      </c>
      <c r="B1028" s="610" t="s">
        <v>2032</v>
      </c>
    </row>
    <row r="1029" spans="1:2" ht="13.5" x14ac:dyDescent="0.25">
      <c r="A1029" s="609">
        <v>2133</v>
      </c>
      <c r="B1029" s="610" t="s">
        <v>2033</v>
      </c>
    </row>
    <row r="1030" spans="1:2" ht="13.5" x14ac:dyDescent="0.25">
      <c r="A1030" s="609">
        <v>2134</v>
      </c>
      <c r="B1030" s="610" t="s">
        <v>2034</v>
      </c>
    </row>
    <row r="1031" spans="1:2" ht="13.5" x14ac:dyDescent="0.25">
      <c r="A1031" s="609">
        <v>2135</v>
      </c>
      <c r="B1031" s="610" t="s">
        <v>2035</v>
      </c>
    </row>
    <row r="1032" spans="1:2" ht="13.5" x14ac:dyDescent="0.25">
      <c r="A1032" s="609">
        <v>2136</v>
      </c>
      <c r="B1032" s="610" t="s">
        <v>2036</v>
      </c>
    </row>
    <row r="1033" spans="1:2" ht="13.5" x14ac:dyDescent="0.25">
      <c r="A1033" s="609">
        <v>2137</v>
      </c>
      <c r="B1033" s="610" t="s">
        <v>2037</v>
      </c>
    </row>
    <row r="1034" spans="1:2" ht="13.5" x14ac:dyDescent="0.25">
      <c r="A1034" s="609">
        <v>2138</v>
      </c>
      <c r="B1034" s="610" t="s">
        <v>2038</v>
      </c>
    </row>
    <row r="1035" spans="1:2" ht="13.5" x14ac:dyDescent="0.25">
      <c r="A1035" s="609">
        <v>2139</v>
      </c>
      <c r="B1035" s="610" t="s">
        <v>2029</v>
      </c>
    </row>
    <row r="1036" spans="1:2" ht="13.5" x14ac:dyDescent="0.25">
      <c r="A1036" s="609">
        <v>2140</v>
      </c>
      <c r="B1036" s="610" t="s">
        <v>2039</v>
      </c>
    </row>
    <row r="1037" spans="1:2" ht="13.5" x14ac:dyDescent="0.25">
      <c r="A1037" s="609">
        <v>2150</v>
      </c>
      <c r="B1037" s="610" t="s">
        <v>2040</v>
      </c>
    </row>
    <row r="1038" spans="1:2" ht="13.5" x14ac:dyDescent="0.25">
      <c r="A1038" s="609">
        <v>2152</v>
      </c>
      <c r="B1038" s="610" t="s">
        <v>2041</v>
      </c>
    </row>
    <row r="1039" spans="1:2" ht="13.5" x14ac:dyDescent="0.25">
      <c r="A1039" s="609">
        <v>2153</v>
      </c>
      <c r="B1039" s="610" t="s">
        <v>2042</v>
      </c>
    </row>
    <row r="1040" spans="1:2" ht="13.5" x14ac:dyDescent="0.25">
      <c r="A1040" s="609">
        <v>2154</v>
      </c>
      <c r="B1040" s="610" t="s">
        <v>2043</v>
      </c>
    </row>
    <row r="1041" spans="1:2" ht="13.5" x14ac:dyDescent="0.25">
      <c r="A1041" s="609">
        <v>2155</v>
      </c>
      <c r="B1041" s="610" t="s">
        <v>2044</v>
      </c>
    </row>
    <row r="1042" spans="1:2" ht="13.5" x14ac:dyDescent="0.25">
      <c r="A1042" s="609">
        <v>2156</v>
      </c>
      <c r="B1042" s="610" t="s">
        <v>2045</v>
      </c>
    </row>
    <row r="1043" spans="1:2" ht="13.5" x14ac:dyDescent="0.25">
      <c r="A1043" s="609">
        <v>2157</v>
      </c>
      <c r="B1043" s="610" t="s">
        <v>2046</v>
      </c>
    </row>
    <row r="1044" spans="1:2" ht="13.5" x14ac:dyDescent="0.25">
      <c r="A1044" s="609">
        <v>2158</v>
      </c>
      <c r="B1044" s="610" t="s">
        <v>2047</v>
      </c>
    </row>
    <row r="1045" spans="1:2" ht="13.5" x14ac:dyDescent="0.25">
      <c r="A1045" s="609">
        <v>2159</v>
      </c>
      <c r="B1045" s="610" t="s">
        <v>2048</v>
      </c>
    </row>
    <row r="1046" spans="1:2" ht="13.5" x14ac:dyDescent="0.25">
      <c r="A1046" s="609">
        <v>2160</v>
      </c>
      <c r="B1046" s="610" t="s">
        <v>2049</v>
      </c>
    </row>
    <row r="1047" spans="1:2" ht="13.5" x14ac:dyDescent="0.25">
      <c r="A1047" s="609">
        <v>2161</v>
      </c>
      <c r="B1047" s="610" t="s">
        <v>2050</v>
      </c>
    </row>
    <row r="1048" spans="1:2" ht="13.5" x14ac:dyDescent="0.25">
      <c r="A1048" s="609">
        <v>2162</v>
      </c>
      <c r="B1048" s="610" t="s">
        <v>2051</v>
      </c>
    </row>
    <row r="1049" spans="1:2" ht="13.5" x14ac:dyDescent="0.25">
      <c r="A1049" s="609">
        <v>2163</v>
      </c>
      <c r="B1049" s="610" t="s">
        <v>2052</v>
      </c>
    </row>
    <row r="1050" spans="1:2" ht="13.5" x14ac:dyDescent="0.25">
      <c r="A1050" s="609">
        <v>2164</v>
      </c>
      <c r="B1050" s="610" t="s">
        <v>2053</v>
      </c>
    </row>
    <row r="1051" spans="1:2" ht="13.5" x14ac:dyDescent="0.25">
      <c r="A1051" s="609">
        <v>2165</v>
      </c>
      <c r="B1051" s="610" t="s">
        <v>2054</v>
      </c>
    </row>
    <row r="1052" spans="1:2" ht="13.5" x14ac:dyDescent="0.25">
      <c r="A1052" s="609">
        <v>2166</v>
      </c>
      <c r="B1052" s="610" t="s">
        <v>2055</v>
      </c>
    </row>
    <row r="1053" spans="1:2" ht="13.5" x14ac:dyDescent="0.25">
      <c r="A1053" s="609">
        <v>2167</v>
      </c>
      <c r="B1053" s="610" t="s">
        <v>2056</v>
      </c>
    </row>
    <row r="1054" spans="1:2" ht="13.5" x14ac:dyDescent="0.25">
      <c r="A1054" s="609">
        <v>2168</v>
      </c>
      <c r="B1054" s="610" t="s">
        <v>2028</v>
      </c>
    </row>
    <row r="1055" spans="1:2" ht="13.5" x14ac:dyDescent="0.25">
      <c r="A1055" s="609">
        <v>2169</v>
      </c>
      <c r="B1055" s="610" t="s">
        <v>2057</v>
      </c>
    </row>
    <row r="1056" spans="1:2" ht="13.5" x14ac:dyDescent="0.25">
      <c r="A1056" s="609">
        <v>2170</v>
      </c>
      <c r="B1056" s="610" t="s">
        <v>2058</v>
      </c>
    </row>
    <row r="1057" spans="1:2" ht="13.5" x14ac:dyDescent="0.25">
      <c r="A1057" s="609">
        <v>2180</v>
      </c>
      <c r="B1057" s="610" t="s">
        <v>2059</v>
      </c>
    </row>
    <row r="1058" spans="1:2" ht="13.5" x14ac:dyDescent="0.25">
      <c r="A1058" s="609">
        <v>2190</v>
      </c>
      <c r="B1058" s="610" t="s">
        <v>2060</v>
      </c>
    </row>
    <row r="1059" spans="1:2" ht="13.5" x14ac:dyDescent="0.25">
      <c r="A1059" s="609">
        <v>2191</v>
      </c>
      <c r="B1059" s="610" t="s">
        <v>2061</v>
      </c>
    </row>
    <row r="1060" spans="1:2" ht="13.5" x14ac:dyDescent="0.25">
      <c r="A1060" s="609">
        <v>2198</v>
      </c>
      <c r="B1060" s="610" t="s">
        <v>2062</v>
      </c>
    </row>
    <row r="1061" spans="1:2" ht="13.5" x14ac:dyDescent="0.25">
      <c r="A1061" s="609">
        <v>2199</v>
      </c>
      <c r="B1061" s="610" t="s">
        <v>2063</v>
      </c>
    </row>
    <row r="1062" spans="1:2" ht="13.5" x14ac:dyDescent="0.25">
      <c r="A1062" s="609">
        <v>2200</v>
      </c>
      <c r="B1062" s="610" t="s">
        <v>2064</v>
      </c>
    </row>
    <row r="1063" spans="1:2" ht="13.5" x14ac:dyDescent="0.25">
      <c r="A1063" s="609">
        <v>2210</v>
      </c>
      <c r="B1063" s="610" t="s">
        <v>2065</v>
      </c>
    </row>
    <row r="1064" spans="1:2" ht="13.5" x14ac:dyDescent="0.25">
      <c r="A1064" s="609">
        <v>2211</v>
      </c>
      <c r="B1064" s="610" t="s">
        <v>2066</v>
      </c>
    </row>
    <row r="1065" spans="1:2" ht="13.5" x14ac:dyDescent="0.25">
      <c r="A1065" s="609">
        <v>2212</v>
      </c>
      <c r="B1065" s="610" t="s">
        <v>2067</v>
      </c>
    </row>
    <row r="1066" spans="1:2" ht="13.5" x14ac:dyDescent="0.25">
      <c r="A1066" s="609">
        <v>2218</v>
      </c>
      <c r="B1066" s="610" t="s">
        <v>2028</v>
      </c>
    </row>
    <row r="1067" spans="1:2" ht="13.5" x14ac:dyDescent="0.25">
      <c r="A1067" s="609">
        <v>2219</v>
      </c>
      <c r="B1067" s="610" t="s">
        <v>2068</v>
      </c>
    </row>
    <row r="1068" spans="1:2" ht="13.5" x14ac:dyDescent="0.25">
      <c r="A1068" s="609">
        <v>2220</v>
      </c>
      <c r="B1068" s="610" t="s">
        <v>2069</v>
      </c>
    </row>
    <row r="1069" spans="1:2" ht="13.5" x14ac:dyDescent="0.25">
      <c r="A1069" s="609">
        <v>2221</v>
      </c>
      <c r="B1069" s="610" t="s">
        <v>2070</v>
      </c>
    </row>
    <row r="1070" spans="1:2" ht="13.5" x14ac:dyDescent="0.25">
      <c r="A1070" s="609">
        <v>2222</v>
      </c>
      <c r="B1070" s="610" t="s">
        <v>2071</v>
      </c>
    </row>
    <row r="1071" spans="1:2" ht="13.5" x14ac:dyDescent="0.25">
      <c r="A1071" s="609">
        <v>2223</v>
      </c>
      <c r="B1071" s="610" t="s">
        <v>2072</v>
      </c>
    </row>
    <row r="1072" spans="1:2" ht="13.5" x14ac:dyDescent="0.25">
      <c r="A1072" s="609">
        <v>2224</v>
      </c>
      <c r="B1072" s="610" t="s">
        <v>2073</v>
      </c>
    </row>
    <row r="1073" spans="1:2" ht="13.5" x14ac:dyDescent="0.25">
      <c r="A1073" s="609">
        <v>2228</v>
      </c>
      <c r="B1073" s="610" t="s">
        <v>2074</v>
      </c>
    </row>
    <row r="1074" spans="1:2" ht="13.5" x14ac:dyDescent="0.25">
      <c r="A1074" s="609">
        <v>2229</v>
      </c>
      <c r="B1074" s="610" t="s">
        <v>2075</v>
      </c>
    </row>
    <row r="1075" spans="1:2" ht="13.5" x14ac:dyDescent="0.25">
      <c r="A1075" s="609">
        <v>2230</v>
      </c>
      <c r="B1075" s="610" t="s">
        <v>2076</v>
      </c>
    </row>
    <row r="1076" spans="1:2" ht="13.5" x14ac:dyDescent="0.25">
      <c r="A1076" s="609">
        <v>2231</v>
      </c>
      <c r="B1076" s="610" t="s">
        <v>2077</v>
      </c>
    </row>
    <row r="1077" spans="1:2" ht="13.5" x14ac:dyDescent="0.25">
      <c r="A1077" s="609">
        <v>2232</v>
      </c>
      <c r="B1077" s="610" t="s">
        <v>2078</v>
      </c>
    </row>
    <row r="1078" spans="1:2" ht="13.5" x14ac:dyDescent="0.25">
      <c r="A1078" s="609">
        <v>2233</v>
      </c>
      <c r="B1078" s="610" t="s">
        <v>2079</v>
      </c>
    </row>
    <row r="1079" spans="1:2" ht="13.5" x14ac:dyDescent="0.25">
      <c r="A1079" s="609">
        <v>2238</v>
      </c>
      <c r="B1079" s="610" t="s">
        <v>2080</v>
      </c>
    </row>
    <row r="1080" spans="1:2" ht="13.5" x14ac:dyDescent="0.25">
      <c r="A1080" s="609">
        <v>2239</v>
      </c>
      <c r="B1080" s="610" t="s">
        <v>2081</v>
      </c>
    </row>
    <row r="1081" spans="1:2" ht="13.5" x14ac:dyDescent="0.25">
      <c r="A1081" s="609">
        <v>2240</v>
      </c>
      <c r="B1081" s="610" t="s">
        <v>2082</v>
      </c>
    </row>
    <row r="1082" spans="1:2" ht="13.5" x14ac:dyDescent="0.25">
      <c r="A1082" s="609">
        <v>2241</v>
      </c>
      <c r="B1082" s="610" t="s">
        <v>2083</v>
      </c>
    </row>
    <row r="1083" spans="1:2" ht="13.5" x14ac:dyDescent="0.25">
      <c r="A1083" s="609">
        <v>2242</v>
      </c>
      <c r="B1083" s="610" t="s">
        <v>2084</v>
      </c>
    </row>
    <row r="1084" spans="1:2" ht="13.5" x14ac:dyDescent="0.25">
      <c r="A1084" s="609">
        <v>2243</v>
      </c>
      <c r="B1084" s="610" t="s">
        <v>2085</v>
      </c>
    </row>
    <row r="1085" spans="1:2" ht="13.5" x14ac:dyDescent="0.25">
      <c r="A1085" s="609">
        <v>2244</v>
      </c>
      <c r="B1085" s="610" t="s">
        <v>2086</v>
      </c>
    </row>
    <row r="1086" spans="1:2" ht="13.5" x14ac:dyDescent="0.25">
      <c r="A1086" s="609">
        <v>2245</v>
      </c>
      <c r="B1086" s="610" t="s">
        <v>2087</v>
      </c>
    </row>
    <row r="1087" spans="1:2" ht="13.5" x14ac:dyDescent="0.25">
      <c r="A1087" s="609">
        <v>2246</v>
      </c>
      <c r="B1087" s="610" t="s">
        <v>2088</v>
      </c>
    </row>
    <row r="1088" spans="1:2" ht="13.5" x14ac:dyDescent="0.25">
      <c r="A1088" s="609">
        <v>2247</v>
      </c>
      <c r="B1088" s="610" t="s">
        <v>2089</v>
      </c>
    </row>
    <row r="1089" spans="1:2" ht="13.5" x14ac:dyDescent="0.25">
      <c r="A1089" s="609">
        <v>2248</v>
      </c>
      <c r="B1089" s="610" t="s">
        <v>2090</v>
      </c>
    </row>
    <row r="1090" spans="1:2" ht="13.5" x14ac:dyDescent="0.25">
      <c r="A1090" s="609">
        <v>2249</v>
      </c>
      <c r="B1090" s="610" t="s">
        <v>2091</v>
      </c>
    </row>
    <row r="1091" spans="1:2" ht="13.5" x14ac:dyDescent="0.25">
      <c r="A1091" s="609">
        <v>2250</v>
      </c>
      <c r="B1091" s="610" t="s">
        <v>2092</v>
      </c>
    </row>
    <row r="1092" spans="1:2" ht="13.5" x14ac:dyDescent="0.25">
      <c r="A1092" s="609">
        <v>2251</v>
      </c>
      <c r="B1092" s="610" t="s">
        <v>2093</v>
      </c>
    </row>
    <row r="1093" spans="1:2" ht="13.5" x14ac:dyDescent="0.25">
      <c r="A1093" s="609">
        <v>2252</v>
      </c>
      <c r="B1093" s="610" t="s">
        <v>2094</v>
      </c>
    </row>
    <row r="1094" spans="1:2" ht="13.5" x14ac:dyDescent="0.25">
      <c r="A1094" s="609">
        <v>2253</v>
      </c>
      <c r="B1094" s="610" t="s">
        <v>2095</v>
      </c>
    </row>
    <row r="1095" spans="1:2" ht="13.5" x14ac:dyDescent="0.25">
      <c r="A1095" s="609">
        <v>2254</v>
      </c>
      <c r="B1095" s="610" t="s">
        <v>2096</v>
      </c>
    </row>
    <row r="1096" spans="1:2" ht="13.5" x14ac:dyDescent="0.25">
      <c r="A1096" s="609">
        <v>2258</v>
      </c>
      <c r="B1096" s="610" t="s">
        <v>2097</v>
      </c>
    </row>
    <row r="1097" spans="1:2" ht="13.5" x14ac:dyDescent="0.25">
      <c r="A1097" s="609">
        <v>2259</v>
      </c>
      <c r="B1097" s="610" t="s">
        <v>2098</v>
      </c>
    </row>
    <row r="1098" spans="1:2" ht="13.5" x14ac:dyDescent="0.25">
      <c r="A1098" s="609">
        <v>2260</v>
      </c>
      <c r="B1098" s="610" t="s">
        <v>2099</v>
      </c>
    </row>
    <row r="1099" spans="1:2" ht="13.5" x14ac:dyDescent="0.25">
      <c r="A1099" s="609">
        <v>2270</v>
      </c>
      <c r="B1099" s="610" t="s">
        <v>2100</v>
      </c>
    </row>
    <row r="1100" spans="1:2" ht="13.5" x14ac:dyDescent="0.25">
      <c r="A1100" s="609">
        <v>2271</v>
      </c>
      <c r="B1100" s="610" t="s">
        <v>2101</v>
      </c>
    </row>
    <row r="1101" spans="1:2" ht="13.5" x14ac:dyDescent="0.25">
      <c r="A1101" s="609">
        <v>2273</v>
      </c>
      <c r="B1101" s="610" t="s">
        <v>2102</v>
      </c>
    </row>
    <row r="1102" spans="1:2" ht="13.5" x14ac:dyDescent="0.25">
      <c r="A1102" s="609">
        <v>2274</v>
      </c>
      <c r="B1102" s="610" t="s">
        <v>2103</v>
      </c>
    </row>
    <row r="1103" spans="1:2" ht="13.5" x14ac:dyDescent="0.25">
      <c r="A1103" s="609">
        <v>2275</v>
      </c>
      <c r="B1103" s="610" t="s">
        <v>2104</v>
      </c>
    </row>
    <row r="1104" spans="1:2" ht="13.5" x14ac:dyDescent="0.25">
      <c r="A1104" s="609">
        <v>2276</v>
      </c>
      <c r="B1104" s="610" t="s">
        <v>2105</v>
      </c>
    </row>
    <row r="1105" spans="1:2" ht="13.5" x14ac:dyDescent="0.25">
      <c r="A1105" s="609">
        <v>2278</v>
      </c>
      <c r="B1105" s="610" t="s">
        <v>2106</v>
      </c>
    </row>
    <row r="1106" spans="1:2" ht="13.5" x14ac:dyDescent="0.25">
      <c r="A1106" s="609">
        <v>2279</v>
      </c>
      <c r="B1106" s="610" t="s">
        <v>2107</v>
      </c>
    </row>
    <row r="1107" spans="1:2" ht="13.5" x14ac:dyDescent="0.25">
      <c r="A1107" s="609">
        <v>2280</v>
      </c>
      <c r="B1107" s="610" t="s">
        <v>2108</v>
      </c>
    </row>
    <row r="1108" spans="1:2" ht="13.5" x14ac:dyDescent="0.25">
      <c r="A1108" s="609">
        <v>2281</v>
      </c>
      <c r="B1108" s="610" t="s">
        <v>2109</v>
      </c>
    </row>
    <row r="1109" spans="1:2" ht="13.5" x14ac:dyDescent="0.25">
      <c r="A1109" s="609">
        <v>2290</v>
      </c>
      <c r="B1109" s="610" t="s">
        <v>2110</v>
      </c>
    </row>
    <row r="1110" spans="1:2" ht="13.5" x14ac:dyDescent="0.25">
      <c r="A1110" s="609">
        <v>2298</v>
      </c>
      <c r="B1110" s="610" t="s">
        <v>2111</v>
      </c>
    </row>
    <row r="1111" spans="1:2" ht="13.5" x14ac:dyDescent="0.25">
      <c r="A1111" s="609">
        <v>2299</v>
      </c>
      <c r="B1111" s="610" t="s">
        <v>2029</v>
      </c>
    </row>
    <row r="1112" spans="1:2" ht="13.5" x14ac:dyDescent="0.25">
      <c r="A1112" s="609">
        <v>2300</v>
      </c>
      <c r="B1112" s="610" t="s">
        <v>2112</v>
      </c>
    </row>
    <row r="1113" spans="1:2" ht="13.5" x14ac:dyDescent="0.25">
      <c r="A1113" s="609">
        <v>2301</v>
      </c>
      <c r="B1113" s="610" t="s">
        <v>2113</v>
      </c>
    </row>
    <row r="1114" spans="1:2" ht="13.5" x14ac:dyDescent="0.25">
      <c r="A1114" s="609">
        <v>2302</v>
      </c>
      <c r="B1114" s="610" t="s">
        <v>2114</v>
      </c>
    </row>
    <row r="1115" spans="1:2" ht="13.5" x14ac:dyDescent="0.25">
      <c r="A1115" s="609">
        <v>2303</v>
      </c>
      <c r="B1115" s="610" t="s">
        <v>2115</v>
      </c>
    </row>
    <row r="1116" spans="1:2" ht="13.5" x14ac:dyDescent="0.25">
      <c r="A1116" s="609">
        <v>2304</v>
      </c>
      <c r="B1116" s="610" t="s">
        <v>2116</v>
      </c>
    </row>
    <row r="1117" spans="1:2" ht="13.5" x14ac:dyDescent="0.25">
      <c r="A1117" s="609">
        <v>2305</v>
      </c>
      <c r="B1117" s="610" t="s">
        <v>2117</v>
      </c>
    </row>
    <row r="1118" spans="1:2" ht="13.5" x14ac:dyDescent="0.25">
      <c r="A1118" s="609">
        <v>2306</v>
      </c>
      <c r="B1118" s="610" t="s">
        <v>2118</v>
      </c>
    </row>
    <row r="1119" spans="1:2" ht="13.5" x14ac:dyDescent="0.25">
      <c r="A1119" s="609">
        <v>2307</v>
      </c>
      <c r="B1119" s="610" t="s">
        <v>2119</v>
      </c>
    </row>
    <row r="1120" spans="1:2" ht="13.5" x14ac:dyDescent="0.25">
      <c r="A1120" s="609">
        <v>2308</v>
      </c>
      <c r="B1120" s="610" t="s">
        <v>2120</v>
      </c>
    </row>
    <row r="1121" spans="1:2" ht="13.5" x14ac:dyDescent="0.25">
      <c r="A1121" s="609">
        <v>2309</v>
      </c>
      <c r="B1121" s="610" t="s">
        <v>2121</v>
      </c>
    </row>
    <row r="1122" spans="1:2" ht="13.5" x14ac:dyDescent="0.25">
      <c r="A1122" s="609">
        <v>2310</v>
      </c>
      <c r="B1122" s="610" t="s">
        <v>2122</v>
      </c>
    </row>
    <row r="1123" spans="1:2" ht="13.5" x14ac:dyDescent="0.25">
      <c r="A1123" s="609">
        <v>2311</v>
      </c>
      <c r="B1123" s="610" t="s">
        <v>2123</v>
      </c>
    </row>
    <row r="1124" spans="1:2" ht="13.5" x14ac:dyDescent="0.25">
      <c r="A1124" s="609">
        <v>2312</v>
      </c>
      <c r="B1124" s="610" t="s">
        <v>2124</v>
      </c>
    </row>
    <row r="1125" spans="1:2" ht="13.5" x14ac:dyDescent="0.25">
      <c r="A1125" s="609">
        <v>2318</v>
      </c>
      <c r="B1125" s="610" t="s">
        <v>2125</v>
      </c>
    </row>
    <row r="1126" spans="1:2" ht="13.5" x14ac:dyDescent="0.25">
      <c r="A1126" s="609">
        <v>2319</v>
      </c>
      <c r="B1126" s="610" t="s">
        <v>2126</v>
      </c>
    </row>
    <row r="1127" spans="1:2" ht="13.5" x14ac:dyDescent="0.25">
      <c r="A1127" s="609">
        <v>2320</v>
      </c>
      <c r="B1127" s="610" t="s">
        <v>2127</v>
      </c>
    </row>
    <row r="1128" spans="1:2" ht="13.5" x14ac:dyDescent="0.25">
      <c r="A1128" s="609">
        <v>2321</v>
      </c>
      <c r="B1128" s="610" t="s">
        <v>2128</v>
      </c>
    </row>
    <row r="1129" spans="1:2" ht="13.5" x14ac:dyDescent="0.25">
      <c r="A1129" s="609">
        <v>2322</v>
      </c>
      <c r="B1129" s="610" t="s">
        <v>2129</v>
      </c>
    </row>
    <row r="1130" spans="1:2" ht="13.5" x14ac:dyDescent="0.25">
      <c r="A1130" s="609">
        <v>2323</v>
      </c>
      <c r="B1130" s="610" t="s">
        <v>2130</v>
      </c>
    </row>
    <row r="1131" spans="1:2" ht="13.5" x14ac:dyDescent="0.25">
      <c r="A1131" s="609">
        <v>2324</v>
      </c>
      <c r="B1131" s="610" t="s">
        <v>2131</v>
      </c>
    </row>
    <row r="1132" spans="1:2" ht="13.5" x14ac:dyDescent="0.25">
      <c r="A1132" s="609">
        <v>2325</v>
      </c>
      <c r="B1132" s="610" t="s">
        <v>2132</v>
      </c>
    </row>
    <row r="1133" spans="1:2" ht="13.5" x14ac:dyDescent="0.25">
      <c r="A1133" s="609">
        <v>2326</v>
      </c>
      <c r="B1133" s="610" t="s">
        <v>2133</v>
      </c>
    </row>
    <row r="1134" spans="1:2" ht="13.5" x14ac:dyDescent="0.25">
      <c r="A1134" s="609">
        <v>2327</v>
      </c>
      <c r="B1134" s="610" t="s">
        <v>2134</v>
      </c>
    </row>
    <row r="1135" spans="1:2" ht="13.5" x14ac:dyDescent="0.25">
      <c r="A1135" s="609">
        <v>2328</v>
      </c>
      <c r="B1135" s="610" t="s">
        <v>2135</v>
      </c>
    </row>
    <row r="1136" spans="1:2" ht="13.5" x14ac:dyDescent="0.25">
      <c r="A1136" s="609">
        <v>2329</v>
      </c>
      <c r="B1136" s="610" t="s">
        <v>2136</v>
      </c>
    </row>
    <row r="1137" spans="1:2" ht="13.5" x14ac:dyDescent="0.25">
      <c r="A1137" s="609">
        <v>2330</v>
      </c>
      <c r="B1137" s="610" t="s">
        <v>2137</v>
      </c>
    </row>
    <row r="1138" spans="1:2" ht="13.5" x14ac:dyDescent="0.25">
      <c r="A1138" s="609">
        <v>2331</v>
      </c>
      <c r="B1138" s="610" t="s">
        <v>2138</v>
      </c>
    </row>
    <row r="1139" spans="1:2" ht="13.5" x14ac:dyDescent="0.25">
      <c r="A1139" s="609">
        <v>2332</v>
      </c>
      <c r="B1139" s="610" t="s">
        <v>2139</v>
      </c>
    </row>
    <row r="1140" spans="1:2" ht="13.5" x14ac:dyDescent="0.25">
      <c r="A1140" s="609">
        <v>2333</v>
      </c>
      <c r="B1140" s="610" t="s">
        <v>2140</v>
      </c>
    </row>
    <row r="1141" spans="1:2" ht="13.5" x14ac:dyDescent="0.25">
      <c r="A1141" s="609">
        <v>2334</v>
      </c>
      <c r="B1141" s="610" t="s">
        <v>2141</v>
      </c>
    </row>
    <row r="1142" spans="1:2" ht="13.5" x14ac:dyDescent="0.25">
      <c r="A1142" s="609">
        <v>2335</v>
      </c>
      <c r="B1142" s="610" t="s">
        <v>2142</v>
      </c>
    </row>
    <row r="1143" spans="1:2" ht="13.5" x14ac:dyDescent="0.25">
      <c r="A1143" s="609">
        <v>2336</v>
      </c>
      <c r="B1143" s="610" t="s">
        <v>2143</v>
      </c>
    </row>
    <row r="1144" spans="1:2" ht="13.5" x14ac:dyDescent="0.25">
      <c r="A1144" s="609">
        <v>2337</v>
      </c>
      <c r="B1144" s="610" t="s">
        <v>2144</v>
      </c>
    </row>
    <row r="1145" spans="1:2" ht="13.5" x14ac:dyDescent="0.25">
      <c r="A1145" s="609">
        <v>2339</v>
      </c>
      <c r="B1145" s="610" t="s">
        <v>2145</v>
      </c>
    </row>
    <row r="1146" spans="1:2" ht="13.5" x14ac:dyDescent="0.25">
      <c r="A1146" s="609">
        <v>2340</v>
      </c>
      <c r="B1146" s="610" t="s">
        <v>2146</v>
      </c>
    </row>
    <row r="1147" spans="1:2" ht="13.5" x14ac:dyDescent="0.25">
      <c r="A1147" s="609">
        <v>2348</v>
      </c>
      <c r="B1147" s="610" t="s">
        <v>2147</v>
      </c>
    </row>
    <row r="1148" spans="1:2" ht="13.5" x14ac:dyDescent="0.25">
      <c r="A1148" s="609">
        <v>2349</v>
      </c>
      <c r="B1148" s="610" t="s">
        <v>2148</v>
      </c>
    </row>
    <row r="1149" spans="1:2" ht="13.5" x14ac:dyDescent="0.25">
      <c r="A1149" s="609">
        <v>2350</v>
      </c>
      <c r="B1149" s="610" t="s">
        <v>2149</v>
      </c>
    </row>
    <row r="1150" spans="1:2" ht="13.5" x14ac:dyDescent="0.25">
      <c r="A1150" s="609">
        <v>2351</v>
      </c>
      <c r="B1150" s="610" t="s">
        <v>2150</v>
      </c>
    </row>
    <row r="1151" spans="1:2" ht="13.5" x14ac:dyDescent="0.25">
      <c r="A1151" s="609">
        <v>2352</v>
      </c>
      <c r="B1151" s="610" t="s">
        <v>2151</v>
      </c>
    </row>
    <row r="1152" spans="1:2" ht="13.5" x14ac:dyDescent="0.25">
      <c r="A1152" s="609">
        <v>2353</v>
      </c>
      <c r="B1152" s="610" t="s">
        <v>2152</v>
      </c>
    </row>
    <row r="1153" spans="1:2" ht="13.5" x14ac:dyDescent="0.25">
      <c r="A1153" s="609">
        <v>2354</v>
      </c>
      <c r="B1153" s="610" t="s">
        <v>2153</v>
      </c>
    </row>
    <row r="1154" spans="1:2" ht="13.5" x14ac:dyDescent="0.25">
      <c r="A1154" s="609">
        <v>2355</v>
      </c>
      <c r="B1154" s="610" t="s">
        <v>2154</v>
      </c>
    </row>
    <row r="1155" spans="1:2" ht="13.5" x14ac:dyDescent="0.25">
      <c r="A1155" s="609">
        <v>2356</v>
      </c>
      <c r="B1155" s="610" t="s">
        <v>2155</v>
      </c>
    </row>
    <row r="1156" spans="1:2" ht="13.5" x14ac:dyDescent="0.25">
      <c r="A1156" s="609">
        <v>2357</v>
      </c>
      <c r="B1156" s="610" t="s">
        <v>2156</v>
      </c>
    </row>
    <row r="1157" spans="1:2" ht="13.5" x14ac:dyDescent="0.25">
      <c r="A1157" s="609">
        <v>2358</v>
      </c>
      <c r="B1157" s="610" t="s">
        <v>2157</v>
      </c>
    </row>
    <row r="1158" spans="1:2" ht="13.5" x14ac:dyDescent="0.25">
      <c r="A1158" s="609">
        <v>2359</v>
      </c>
      <c r="B1158" s="610" t="s">
        <v>2158</v>
      </c>
    </row>
    <row r="1159" spans="1:2" ht="13.5" x14ac:dyDescent="0.25">
      <c r="A1159" s="609">
        <v>2360</v>
      </c>
      <c r="B1159" s="610" t="s">
        <v>2159</v>
      </c>
    </row>
    <row r="1160" spans="1:2" ht="13.5" x14ac:dyDescent="0.25">
      <c r="A1160" s="609">
        <v>2361</v>
      </c>
      <c r="B1160" s="610" t="s">
        <v>2160</v>
      </c>
    </row>
    <row r="1161" spans="1:2" ht="13.5" x14ac:dyDescent="0.25">
      <c r="A1161" s="609">
        <v>2362</v>
      </c>
      <c r="B1161" s="610" t="s">
        <v>2161</v>
      </c>
    </row>
    <row r="1162" spans="1:2" ht="13.5" x14ac:dyDescent="0.25">
      <c r="A1162" s="609">
        <v>2363</v>
      </c>
      <c r="B1162" s="610" t="s">
        <v>2162</v>
      </c>
    </row>
    <row r="1163" spans="1:2" ht="13.5" x14ac:dyDescent="0.25">
      <c r="A1163" s="609">
        <v>2364</v>
      </c>
      <c r="B1163" s="610" t="s">
        <v>2163</v>
      </c>
    </row>
    <row r="1164" spans="1:2" ht="13.5" x14ac:dyDescent="0.25">
      <c r="A1164" s="609">
        <v>2365</v>
      </c>
      <c r="B1164" s="610" t="s">
        <v>2164</v>
      </c>
    </row>
    <row r="1165" spans="1:2" ht="13.5" x14ac:dyDescent="0.25">
      <c r="A1165" s="609">
        <v>2366</v>
      </c>
      <c r="B1165" s="610" t="s">
        <v>2165</v>
      </c>
    </row>
    <row r="1166" spans="1:2" ht="13.5" x14ac:dyDescent="0.25">
      <c r="A1166" s="609">
        <v>2367</v>
      </c>
      <c r="B1166" s="610" t="s">
        <v>2166</v>
      </c>
    </row>
    <row r="1167" spans="1:2" ht="13.5" x14ac:dyDescent="0.25">
      <c r="A1167" s="609">
        <v>2369</v>
      </c>
      <c r="B1167" s="610" t="s">
        <v>2167</v>
      </c>
    </row>
    <row r="1168" spans="1:2" ht="13.5" x14ac:dyDescent="0.25">
      <c r="A1168" s="609">
        <v>2370</v>
      </c>
      <c r="B1168" s="610" t="s">
        <v>2168</v>
      </c>
    </row>
    <row r="1169" spans="1:2" ht="13.5" x14ac:dyDescent="0.25">
      <c r="A1169" s="609">
        <v>2371</v>
      </c>
      <c r="B1169" s="610" t="s">
        <v>2169</v>
      </c>
    </row>
    <row r="1170" spans="1:2" ht="13.5" x14ac:dyDescent="0.25">
      <c r="A1170" s="609">
        <v>2372</v>
      </c>
      <c r="B1170" s="610" t="s">
        <v>2170</v>
      </c>
    </row>
    <row r="1171" spans="1:2" ht="13.5" x14ac:dyDescent="0.25">
      <c r="A1171" s="609">
        <v>2373</v>
      </c>
      <c r="B1171" s="610" t="s">
        <v>2171</v>
      </c>
    </row>
    <row r="1172" spans="1:2" ht="13.5" x14ac:dyDescent="0.25">
      <c r="A1172" s="609">
        <v>2374</v>
      </c>
      <c r="B1172" s="610" t="s">
        <v>2172</v>
      </c>
    </row>
    <row r="1173" spans="1:2" ht="13.5" x14ac:dyDescent="0.25">
      <c r="A1173" s="609">
        <v>2375</v>
      </c>
      <c r="B1173" s="610" t="s">
        <v>2173</v>
      </c>
    </row>
    <row r="1174" spans="1:2" ht="13.5" x14ac:dyDescent="0.25">
      <c r="A1174" s="609">
        <v>2376</v>
      </c>
      <c r="B1174" s="610" t="s">
        <v>2174</v>
      </c>
    </row>
    <row r="1175" spans="1:2" ht="13.5" x14ac:dyDescent="0.25">
      <c r="A1175" s="609">
        <v>2377</v>
      </c>
      <c r="B1175" s="610" t="s">
        <v>2175</v>
      </c>
    </row>
    <row r="1176" spans="1:2" ht="13.5" x14ac:dyDescent="0.25">
      <c r="A1176" s="609">
        <v>2379</v>
      </c>
      <c r="B1176" s="610" t="s">
        <v>2176</v>
      </c>
    </row>
    <row r="1177" spans="1:2" ht="13.5" x14ac:dyDescent="0.25">
      <c r="A1177" s="609">
        <v>2380</v>
      </c>
      <c r="B1177" s="610" t="s">
        <v>2177</v>
      </c>
    </row>
    <row r="1178" spans="1:2" ht="13.5" x14ac:dyDescent="0.25">
      <c r="A1178" s="609">
        <v>2381</v>
      </c>
      <c r="B1178" s="610" t="s">
        <v>2178</v>
      </c>
    </row>
    <row r="1179" spans="1:2" ht="13.5" x14ac:dyDescent="0.25">
      <c r="A1179" s="609">
        <v>2382</v>
      </c>
      <c r="B1179" s="610" t="s">
        <v>2179</v>
      </c>
    </row>
    <row r="1180" spans="1:2" ht="13.5" x14ac:dyDescent="0.25">
      <c r="A1180" s="609">
        <v>2383</v>
      </c>
      <c r="B1180" s="610" t="s">
        <v>2180</v>
      </c>
    </row>
    <row r="1181" spans="1:2" ht="13.5" x14ac:dyDescent="0.25">
      <c r="A1181" s="609">
        <v>2384</v>
      </c>
      <c r="B1181" s="610" t="s">
        <v>2181</v>
      </c>
    </row>
    <row r="1182" spans="1:2" ht="13.5" x14ac:dyDescent="0.25">
      <c r="A1182" s="609">
        <v>2385</v>
      </c>
      <c r="B1182" s="610" t="s">
        <v>2182</v>
      </c>
    </row>
    <row r="1183" spans="1:2" ht="13.5" x14ac:dyDescent="0.25">
      <c r="A1183" s="609">
        <v>2386</v>
      </c>
      <c r="B1183" s="610" t="s">
        <v>2183</v>
      </c>
    </row>
    <row r="1184" spans="1:2" ht="13.5" x14ac:dyDescent="0.25">
      <c r="A1184" s="609">
        <v>2387</v>
      </c>
      <c r="B1184" s="610" t="s">
        <v>2184</v>
      </c>
    </row>
    <row r="1185" spans="1:2" ht="13.5" x14ac:dyDescent="0.25">
      <c r="A1185" s="609">
        <v>2388</v>
      </c>
      <c r="B1185" s="610" t="s">
        <v>2185</v>
      </c>
    </row>
    <row r="1186" spans="1:2" ht="13.5" x14ac:dyDescent="0.25">
      <c r="A1186" s="609">
        <v>2389</v>
      </c>
      <c r="B1186" s="610" t="s">
        <v>2186</v>
      </c>
    </row>
    <row r="1187" spans="1:2" ht="13.5" x14ac:dyDescent="0.25">
      <c r="A1187" s="609">
        <v>2390</v>
      </c>
      <c r="B1187" s="610" t="s">
        <v>2187</v>
      </c>
    </row>
    <row r="1188" spans="1:2" ht="13.5" x14ac:dyDescent="0.25">
      <c r="A1188" s="609">
        <v>2391</v>
      </c>
      <c r="B1188" s="610" t="s">
        <v>2188</v>
      </c>
    </row>
    <row r="1189" spans="1:2" ht="13.5" x14ac:dyDescent="0.25">
      <c r="A1189" s="609">
        <v>2392</v>
      </c>
      <c r="B1189" s="610" t="s">
        <v>2189</v>
      </c>
    </row>
    <row r="1190" spans="1:2" ht="13.5" x14ac:dyDescent="0.25">
      <c r="A1190" s="609">
        <v>2393</v>
      </c>
      <c r="B1190" s="610" t="s">
        <v>2190</v>
      </c>
    </row>
    <row r="1191" spans="1:2" ht="13.5" x14ac:dyDescent="0.25">
      <c r="A1191" s="609">
        <v>2394</v>
      </c>
      <c r="B1191" s="610" t="s">
        <v>2191</v>
      </c>
    </row>
    <row r="1192" spans="1:2" ht="13.5" x14ac:dyDescent="0.25">
      <c r="A1192" s="609">
        <v>2395</v>
      </c>
      <c r="B1192" s="610" t="s">
        <v>2192</v>
      </c>
    </row>
    <row r="1193" spans="1:2" ht="13.5" x14ac:dyDescent="0.25">
      <c r="A1193" s="609">
        <v>2396</v>
      </c>
      <c r="B1193" s="610" t="s">
        <v>2193</v>
      </c>
    </row>
    <row r="1194" spans="1:2" ht="13.5" x14ac:dyDescent="0.25">
      <c r="A1194" s="609">
        <v>2397</v>
      </c>
      <c r="B1194" s="610" t="s">
        <v>2194</v>
      </c>
    </row>
    <row r="1195" spans="1:2" ht="13.5" x14ac:dyDescent="0.25">
      <c r="A1195" s="609">
        <v>2398</v>
      </c>
      <c r="B1195" s="610" t="s">
        <v>2195</v>
      </c>
    </row>
    <row r="1196" spans="1:2" ht="13.5" x14ac:dyDescent="0.25">
      <c r="A1196" s="609">
        <v>2399</v>
      </c>
      <c r="B1196" s="610" t="s">
        <v>2196</v>
      </c>
    </row>
    <row r="1197" spans="1:2" ht="13.5" x14ac:dyDescent="0.25">
      <c r="A1197" s="609">
        <v>2400</v>
      </c>
      <c r="B1197" s="610" t="s">
        <v>2197</v>
      </c>
    </row>
    <row r="1198" spans="1:2" ht="13.5" x14ac:dyDescent="0.25">
      <c r="A1198" s="609">
        <v>2409</v>
      </c>
      <c r="B1198" s="610" t="s">
        <v>2198</v>
      </c>
    </row>
    <row r="1199" spans="1:2" ht="13.5" x14ac:dyDescent="0.25">
      <c r="A1199" s="609">
        <v>2410</v>
      </c>
      <c r="B1199" s="610" t="s">
        <v>2199</v>
      </c>
    </row>
    <row r="1200" spans="1:2" ht="13.5" x14ac:dyDescent="0.25">
      <c r="A1200" s="609">
        <v>2411</v>
      </c>
      <c r="B1200" s="610" t="s">
        <v>2200</v>
      </c>
    </row>
    <row r="1201" spans="1:2" ht="13.5" x14ac:dyDescent="0.25">
      <c r="A1201" s="609">
        <v>2419</v>
      </c>
      <c r="B1201" s="610" t="s">
        <v>2201</v>
      </c>
    </row>
    <row r="1202" spans="1:2" ht="13.5" x14ac:dyDescent="0.25">
      <c r="A1202" s="609">
        <v>2420</v>
      </c>
      <c r="B1202" s="610" t="s">
        <v>2202</v>
      </c>
    </row>
    <row r="1203" spans="1:2" ht="13.5" x14ac:dyDescent="0.25">
      <c r="A1203" s="609">
        <v>2421</v>
      </c>
      <c r="B1203" s="610" t="s">
        <v>2203</v>
      </c>
    </row>
    <row r="1204" spans="1:2" ht="13.5" x14ac:dyDescent="0.25">
      <c r="A1204" s="609">
        <v>2422</v>
      </c>
      <c r="B1204" s="610" t="s">
        <v>2204</v>
      </c>
    </row>
    <row r="1205" spans="1:2" ht="13.5" x14ac:dyDescent="0.25">
      <c r="A1205" s="609">
        <v>2423</v>
      </c>
      <c r="B1205" s="610" t="s">
        <v>2205</v>
      </c>
    </row>
    <row r="1206" spans="1:2" ht="13.5" x14ac:dyDescent="0.25">
      <c r="A1206" s="609">
        <v>2424</v>
      </c>
      <c r="B1206" s="610" t="s">
        <v>2206</v>
      </c>
    </row>
    <row r="1207" spans="1:2" ht="13.5" x14ac:dyDescent="0.25">
      <c r="A1207" s="609">
        <v>2428</v>
      </c>
      <c r="B1207" s="610" t="s">
        <v>2207</v>
      </c>
    </row>
    <row r="1208" spans="1:2" ht="13.5" x14ac:dyDescent="0.25">
      <c r="A1208" s="609">
        <v>2429</v>
      </c>
      <c r="B1208" s="610" t="s">
        <v>2208</v>
      </c>
    </row>
    <row r="1209" spans="1:2" ht="13.5" x14ac:dyDescent="0.25">
      <c r="A1209" s="609">
        <v>2430</v>
      </c>
      <c r="B1209" s="610" t="s">
        <v>2209</v>
      </c>
    </row>
    <row r="1210" spans="1:2" ht="13.5" x14ac:dyDescent="0.25">
      <c r="A1210" s="609">
        <v>2440</v>
      </c>
      <c r="B1210" s="610" t="s">
        <v>2210</v>
      </c>
    </row>
    <row r="1211" spans="1:2" ht="13.5" x14ac:dyDescent="0.25">
      <c r="A1211" s="609">
        <v>2441</v>
      </c>
      <c r="B1211" s="610" t="s">
        <v>2211</v>
      </c>
    </row>
    <row r="1212" spans="1:2" ht="13.5" x14ac:dyDescent="0.25">
      <c r="A1212" s="609">
        <v>2442</v>
      </c>
      <c r="B1212" s="610" t="s">
        <v>2212</v>
      </c>
    </row>
    <row r="1213" spans="1:2" ht="13.5" x14ac:dyDescent="0.25">
      <c r="A1213" s="609">
        <v>2443</v>
      </c>
      <c r="B1213" s="610" t="s">
        <v>2213</v>
      </c>
    </row>
    <row r="1214" spans="1:2" ht="13.5" x14ac:dyDescent="0.25">
      <c r="A1214" s="609">
        <v>2448</v>
      </c>
      <c r="B1214" s="610" t="s">
        <v>2214</v>
      </c>
    </row>
    <row r="1215" spans="1:2" ht="13.5" x14ac:dyDescent="0.25">
      <c r="A1215" s="609">
        <v>2449</v>
      </c>
      <c r="B1215" s="610" t="s">
        <v>2215</v>
      </c>
    </row>
    <row r="1216" spans="1:2" ht="13.5" x14ac:dyDescent="0.25">
      <c r="A1216" s="609">
        <v>2450</v>
      </c>
      <c r="B1216" s="610" t="s">
        <v>2216</v>
      </c>
    </row>
    <row r="1217" spans="1:2" ht="13.5" x14ac:dyDescent="0.25">
      <c r="A1217" s="609">
        <v>2451</v>
      </c>
      <c r="B1217" s="610" t="s">
        <v>2217</v>
      </c>
    </row>
    <row r="1218" spans="1:2" ht="13.5" x14ac:dyDescent="0.25">
      <c r="A1218" s="609">
        <v>2452</v>
      </c>
      <c r="B1218" s="610" t="s">
        <v>2218</v>
      </c>
    </row>
    <row r="1219" spans="1:2" ht="13.5" x14ac:dyDescent="0.25">
      <c r="A1219" s="609">
        <v>2453</v>
      </c>
      <c r="B1219" s="610" t="s">
        <v>2219</v>
      </c>
    </row>
    <row r="1220" spans="1:2" ht="13.5" x14ac:dyDescent="0.25">
      <c r="A1220" s="609">
        <v>2454</v>
      </c>
      <c r="B1220" s="610" t="s">
        <v>2220</v>
      </c>
    </row>
    <row r="1221" spans="1:2" ht="13.5" x14ac:dyDescent="0.25">
      <c r="A1221" s="609">
        <v>2458</v>
      </c>
      <c r="B1221" s="610" t="s">
        <v>2221</v>
      </c>
    </row>
    <row r="1222" spans="1:2" ht="13.5" x14ac:dyDescent="0.25">
      <c r="A1222" s="609">
        <v>2459</v>
      </c>
      <c r="B1222" s="610" t="s">
        <v>2222</v>
      </c>
    </row>
    <row r="1223" spans="1:2" ht="13.5" x14ac:dyDescent="0.25">
      <c r="A1223" s="609">
        <v>2460</v>
      </c>
      <c r="B1223" s="610" t="s">
        <v>2223</v>
      </c>
    </row>
    <row r="1224" spans="1:2" ht="13.5" x14ac:dyDescent="0.25">
      <c r="A1224" s="609">
        <v>2461</v>
      </c>
      <c r="B1224" s="610" t="s">
        <v>2224</v>
      </c>
    </row>
    <row r="1225" spans="1:2" ht="13.5" x14ac:dyDescent="0.25">
      <c r="A1225" s="609">
        <v>2462</v>
      </c>
      <c r="B1225" s="610" t="s">
        <v>2225</v>
      </c>
    </row>
    <row r="1226" spans="1:2" ht="13.5" x14ac:dyDescent="0.25">
      <c r="A1226" s="609">
        <v>2463</v>
      </c>
      <c r="B1226" s="610" t="s">
        <v>2226</v>
      </c>
    </row>
    <row r="1227" spans="1:2" ht="13.5" x14ac:dyDescent="0.25">
      <c r="A1227" s="609">
        <v>2468</v>
      </c>
      <c r="B1227" s="610" t="s">
        <v>2227</v>
      </c>
    </row>
    <row r="1228" spans="1:2" ht="13.5" x14ac:dyDescent="0.25">
      <c r="A1228" s="609">
        <v>2469</v>
      </c>
      <c r="B1228" s="610" t="s">
        <v>2228</v>
      </c>
    </row>
    <row r="1229" spans="1:2" ht="13.5" x14ac:dyDescent="0.25">
      <c r="A1229" s="609">
        <v>2500</v>
      </c>
      <c r="B1229" s="610" t="s">
        <v>2229</v>
      </c>
    </row>
    <row r="1230" spans="1:2" ht="13.5" x14ac:dyDescent="0.25">
      <c r="A1230" s="609">
        <v>2501</v>
      </c>
      <c r="B1230" s="610" t="s">
        <v>2230</v>
      </c>
    </row>
    <row r="1231" spans="1:2" ht="13.5" x14ac:dyDescent="0.25">
      <c r="A1231" s="609">
        <v>2502</v>
      </c>
      <c r="B1231" s="610" t="s">
        <v>2231</v>
      </c>
    </row>
    <row r="1232" spans="1:2" ht="13.5" x14ac:dyDescent="0.25">
      <c r="A1232" s="609">
        <v>2503</v>
      </c>
      <c r="B1232" s="610" t="s">
        <v>2232</v>
      </c>
    </row>
    <row r="1233" spans="1:2" ht="13.5" x14ac:dyDescent="0.25">
      <c r="A1233" s="609">
        <v>2504</v>
      </c>
      <c r="B1233" s="610" t="s">
        <v>2233</v>
      </c>
    </row>
    <row r="1234" spans="1:2" ht="13.5" x14ac:dyDescent="0.25">
      <c r="A1234" s="609">
        <v>2505</v>
      </c>
      <c r="B1234" s="610" t="s">
        <v>2234</v>
      </c>
    </row>
    <row r="1235" spans="1:2" ht="13.5" x14ac:dyDescent="0.25">
      <c r="A1235" s="609">
        <v>2506</v>
      </c>
      <c r="B1235" s="610" t="s">
        <v>2235</v>
      </c>
    </row>
    <row r="1236" spans="1:2" ht="13.5" x14ac:dyDescent="0.25">
      <c r="A1236" s="609">
        <v>2507</v>
      </c>
      <c r="B1236" s="610" t="s">
        <v>2236</v>
      </c>
    </row>
    <row r="1237" spans="1:2" ht="13.5" x14ac:dyDescent="0.25">
      <c r="A1237" s="609">
        <v>2509</v>
      </c>
      <c r="B1237" s="610" t="s">
        <v>2237</v>
      </c>
    </row>
    <row r="1238" spans="1:2" ht="13.5" x14ac:dyDescent="0.25">
      <c r="A1238" s="609">
        <v>2510</v>
      </c>
      <c r="B1238" s="610" t="s">
        <v>2238</v>
      </c>
    </row>
    <row r="1239" spans="1:2" ht="13.5" x14ac:dyDescent="0.25">
      <c r="A1239" s="609">
        <v>2511</v>
      </c>
      <c r="B1239" s="610" t="s">
        <v>2239</v>
      </c>
    </row>
    <row r="1240" spans="1:2" ht="13.5" x14ac:dyDescent="0.25">
      <c r="A1240" s="609">
        <v>2512</v>
      </c>
      <c r="B1240" s="610" t="s">
        <v>2240</v>
      </c>
    </row>
    <row r="1241" spans="1:2" ht="13.5" x14ac:dyDescent="0.25">
      <c r="A1241" s="609">
        <v>2513</v>
      </c>
      <c r="B1241" s="610" t="s">
        <v>2241</v>
      </c>
    </row>
    <row r="1242" spans="1:2" ht="13.5" x14ac:dyDescent="0.25">
      <c r="A1242" s="609">
        <v>2514</v>
      </c>
      <c r="B1242" s="610" t="s">
        <v>2242</v>
      </c>
    </row>
    <row r="1243" spans="1:2" ht="13.5" x14ac:dyDescent="0.25">
      <c r="A1243" s="609">
        <v>2515</v>
      </c>
      <c r="B1243" s="610" t="s">
        <v>2243</v>
      </c>
    </row>
    <row r="1244" spans="1:2" ht="13.5" x14ac:dyDescent="0.25">
      <c r="A1244" s="609">
        <v>2518</v>
      </c>
      <c r="B1244" s="610" t="s">
        <v>2244</v>
      </c>
    </row>
    <row r="1245" spans="1:2" ht="13.5" x14ac:dyDescent="0.25">
      <c r="A1245" s="609">
        <v>2519</v>
      </c>
      <c r="B1245" s="610" t="s">
        <v>2245</v>
      </c>
    </row>
    <row r="1246" spans="1:2" ht="13.5" x14ac:dyDescent="0.25">
      <c r="A1246" s="609">
        <v>2520</v>
      </c>
      <c r="B1246" s="610" t="s">
        <v>2246</v>
      </c>
    </row>
    <row r="1247" spans="1:2" ht="13.5" x14ac:dyDescent="0.25">
      <c r="A1247" s="609">
        <v>2521</v>
      </c>
      <c r="B1247" s="610" t="s">
        <v>2247</v>
      </c>
    </row>
    <row r="1248" spans="1:2" ht="13.5" x14ac:dyDescent="0.25">
      <c r="A1248" s="609">
        <v>2528</v>
      </c>
      <c r="B1248" s="610" t="s">
        <v>2248</v>
      </c>
    </row>
    <row r="1249" spans="1:2" ht="13.5" x14ac:dyDescent="0.25">
      <c r="A1249" s="609">
        <v>2529</v>
      </c>
      <c r="B1249" s="610" t="s">
        <v>2249</v>
      </c>
    </row>
    <row r="1250" spans="1:2" ht="13.5" x14ac:dyDescent="0.25">
      <c r="A1250" s="609">
        <v>2530</v>
      </c>
      <c r="B1250" s="610" t="s">
        <v>2250</v>
      </c>
    </row>
    <row r="1251" spans="1:2" ht="13.5" x14ac:dyDescent="0.25">
      <c r="A1251" s="609">
        <v>2531</v>
      </c>
      <c r="B1251" s="610" t="s">
        <v>2251</v>
      </c>
    </row>
    <row r="1252" spans="1:2" ht="13.5" x14ac:dyDescent="0.25">
      <c r="A1252" s="609">
        <v>2532</v>
      </c>
      <c r="B1252" s="610" t="s">
        <v>2252</v>
      </c>
    </row>
    <row r="1253" spans="1:2" ht="13.5" x14ac:dyDescent="0.25">
      <c r="A1253" s="609">
        <v>2533</v>
      </c>
      <c r="B1253" s="610" t="s">
        <v>2253</v>
      </c>
    </row>
    <row r="1254" spans="1:2" ht="13.5" x14ac:dyDescent="0.25">
      <c r="A1254" s="609">
        <v>2534</v>
      </c>
      <c r="B1254" s="610" t="s">
        <v>2254</v>
      </c>
    </row>
    <row r="1255" spans="1:2" ht="13.5" x14ac:dyDescent="0.25">
      <c r="A1255" s="609">
        <v>2535</v>
      </c>
      <c r="B1255" s="610" t="s">
        <v>2255</v>
      </c>
    </row>
    <row r="1256" spans="1:2" ht="13.5" x14ac:dyDescent="0.25">
      <c r="A1256" s="609">
        <v>2536</v>
      </c>
      <c r="B1256" s="610" t="s">
        <v>2256</v>
      </c>
    </row>
    <row r="1257" spans="1:2" ht="13.5" x14ac:dyDescent="0.25">
      <c r="A1257" s="609">
        <v>2537</v>
      </c>
      <c r="B1257" s="610" t="s">
        <v>2257</v>
      </c>
    </row>
    <row r="1258" spans="1:2" ht="13.5" x14ac:dyDescent="0.25">
      <c r="A1258" s="609">
        <v>2538</v>
      </c>
      <c r="B1258" s="610" t="s">
        <v>2258</v>
      </c>
    </row>
    <row r="1259" spans="1:2" ht="13.5" x14ac:dyDescent="0.25">
      <c r="A1259" s="609">
        <v>2539</v>
      </c>
      <c r="B1259" s="610" t="s">
        <v>2259</v>
      </c>
    </row>
    <row r="1260" spans="1:2" ht="13.5" x14ac:dyDescent="0.25">
      <c r="A1260" s="609">
        <v>2540</v>
      </c>
      <c r="B1260" s="610" t="s">
        <v>2260</v>
      </c>
    </row>
    <row r="1261" spans="1:2" ht="13.5" x14ac:dyDescent="0.25">
      <c r="A1261" s="609">
        <v>2541</v>
      </c>
      <c r="B1261" s="610" t="s">
        <v>2261</v>
      </c>
    </row>
    <row r="1262" spans="1:2" ht="13.5" x14ac:dyDescent="0.25">
      <c r="A1262" s="609">
        <v>2548</v>
      </c>
      <c r="B1262" s="610" t="s">
        <v>2262</v>
      </c>
    </row>
    <row r="1263" spans="1:2" ht="13.5" x14ac:dyDescent="0.25">
      <c r="A1263" s="609">
        <v>2549</v>
      </c>
      <c r="B1263" s="610" t="s">
        <v>2263</v>
      </c>
    </row>
    <row r="1264" spans="1:2" ht="13.5" x14ac:dyDescent="0.25">
      <c r="A1264" s="609">
        <v>2550</v>
      </c>
      <c r="B1264" s="610" t="s">
        <v>2264</v>
      </c>
    </row>
    <row r="1265" spans="1:2" ht="13.5" x14ac:dyDescent="0.25">
      <c r="A1265" s="609">
        <v>2551</v>
      </c>
      <c r="B1265" s="610" t="s">
        <v>2265</v>
      </c>
    </row>
    <row r="1266" spans="1:2" ht="13.5" x14ac:dyDescent="0.25">
      <c r="A1266" s="609">
        <v>2552</v>
      </c>
      <c r="B1266" s="610" t="s">
        <v>2266</v>
      </c>
    </row>
    <row r="1267" spans="1:2" ht="13.5" x14ac:dyDescent="0.25">
      <c r="A1267" s="609">
        <v>2553</v>
      </c>
      <c r="B1267" s="610" t="s">
        <v>2267</v>
      </c>
    </row>
    <row r="1268" spans="1:2" ht="13.5" x14ac:dyDescent="0.25">
      <c r="A1268" s="609">
        <v>2554</v>
      </c>
      <c r="B1268" s="610" t="s">
        <v>2268</v>
      </c>
    </row>
    <row r="1269" spans="1:2" ht="13.5" x14ac:dyDescent="0.25">
      <c r="A1269" s="609">
        <v>2555</v>
      </c>
      <c r="B1269" s="610" t="s">
        <v>2269</v>
      </c>
    </row>
    <row r="1270" spans="1:2" ht="13.5" x14ac:dyDescent="0.25">
      <c r="A1270" s="609">
        <v>2556</v>
      </c>
      <c r="B1270" s="610" t="s">
        <v>2270</v>
      </c>
    </row>
    <row r="1271" spans="1:2" ht="13.5" x14ac:dyDescent="0.25">
      <c r="A1271" s="609">
        <v>2558</v>
      </c>
      <c r="B1271" s="610" t="s">
        <v>2271</v>
      </c>
    </row>
    <row r="1272" spans="1:2" ht="13.5" x14ac:dyDescent="0.25">
      <c r="A1272" s="609">
        <v>2559</v>
      </c>
      <c r="B1272" s="610" t="s">
        <v>2272</v>
      </c>
    </row>
    <row r="1273" spans="1:2" ht="13.5" x14ac:dyDescent="0.25">
      <c r="A1273" s="609">
        <v>2560</v>
      </c>
      <c r="B1273" s="610" t="s">
        <v>2273</v>
      </c>
    </row>
    <row r="1274" spans="1:2" ht="13.5" x14ac:dyDescent="0.25">
      <c r="A1274" s="609">
        <v>2561</v>
      </c>
      <c r="B1274" s="610" t="s">
        <v>2274</v>
      </c>
    </row>
    <row r="1275" spans="1:2" ht="13.5" x14ac:dyDescent="0.25">
      <c r="A1275" s="609">
        <v>2562</v>
      </c>
      <c r="B1275" s="610" t="s">
        <v>2275</v>
      </c>
    </row>
    <row r="1276" spans="1:2" ht="13.5" x14ac:dyDescent="0.25">
      <c r="A1276" s="609">
        <v>2563</v>
      </c>
      <c r="B1276" s="610" t="s">
        <v>2276</v>
      </c>
    </row>
    <row r="1277" spans="1:2" ht="13.5" x14ac:dyDescent="0.25">
      <c r="A1277" s="609">
        <v>2564</v>
      </c>
      <c r="B1277" s="610" t="s">
        <v>2277</v>
      </c>
    </row>
    <row r="1278" spans="1:2" ht="13.5" x14ac:dyDescent="0.25">
      <c r="A1278" s="609">
        <v>2568</v>
      </c>
      <c r="B1278" s="610" t="s">
        <v>2278</v>
      </c>
    </row>
    <row r="1279" spans="1:2" ht="13.5" x14ac:dyDescent="0.25">
      <c r="A1279" s="609">
        <v>2569</v>
      </c>
      <c r="B1279" s="610" t="s">
        <v>2279</v>
      </c>
    </row>
    <row r="1280" spans="1:2" ht="13.5" x14ac:dyDescent="0.25">
      <c r="A1280" s="609">
        <v>2570</v>
      </c>
      <c r="B1280" s="610" t="s">
        <v>2280</v>
      </c>
    </row>
    <row r="1281" spans="1:2" ht="13.5" x14ac:dyDescent="0.25">
      <c r="A1281" s="609">
        <v>2571</v>
      </c>
      <c r="B1281" s="610" t="s">
        <v>2281</v>
      </c>
    </row>
    <row r="1282" spans="1:2" ht="13.5" x14ac:dyDescent="0.25">
      <c r="A1282" s="609">
        <v>2572</v>
      </c>
      <c r="B1282" s="610" t="s">
        <v>2282</v>
      </c>
    </row>
    <row r="1283" spans="1:2" ht="13.5" x14ac:dyDescent="0.25">
      <c r="A1283" s="609">
        <v>2578</v>
      </c>
      <c r="B1283" s="610" t="s">
        <v>2283</v>
      </c>
    </row>
    <row r="1284" spans="1:2" ht="13.5" x14ac:dyDescent="0.25">
      <c r="A1284" s="609">
        <v>2579</v>
      </c>
      <c r="B1284" s="610" t="s">
        <v>2284</v>
      </c>
    </row>
    <row r="1285" spans="1:2" ht="13.5" x14ac:dyDescent="0.25">
      <c r="A1285" s="609">
        <v>2580</v>
      </c>
      <c r="B1285" s="610" t="s">
        <v>2285</v>
      </c>
    </row>
    <row r="1286" spans="1:2" ht="13.5" x14ac:dyDescent="0.25">
      <c r="A1286" s="609">
        <v>2581</v>
      </c>
      <c r="B1286" s="610" t="s">
        <v>2286</v>
      </c>
    </row>
    <row r="1287" spans="1:2" ht="13.5" x14ac:dyDescent="0.25">
      <c r="A1287" s="609">
        <v>2588</v>
      </c>
      <c r="B1287" s="610" t="s">
        <v>2287</v>
      </c>
    </row>
    <row r="1288" spans="1:2" ht="13.5" x14ac:dyDescent="0.25">
      <c r="A1288" s="609">
        <v>2589</v>
      </c>
      <c r="B1288" s="610" t="s">
        <v>2288</v>
      </c>
    </row>
    <row r="1289" spans="1:2" ht="13.5" x14ac:dyDescent="0.25">
      <c r="A1289" s="609">
        <v>2590</v>
      </c>
      <c r="B1289" s="610" t="s">
        <v>2289</v>
      </c>
    </row>
    <row r="1290" spans="1:2" ht="13.5" x14ac:dyDescent="0.25">
      <c r="A1290" s="609">
        <v>2591</v>
      </c>
      <c r="B1290" s="610" t="s">
        <v>2290</v>
      </c>
    </row>
    <row r="1291" spans="1:2" ht="13.5" x14ac:dyDescent="0.25">
      <c r="A1291" s="609">
        <v>2592</v>
      </c>
      <c r="B1291" s="610" t="s">
        <v>2291</v>
      </c>
    </row>
    <row r="1292" spans="1:2" ht="13.5" x14ac:dyDescent="0.25">
      <c r="A1292" s="609">
        <v>2593</v>
      </c>
      <c r="B1292" s="610" t="s">
        <v>2292</v>
      </c>
    </row>
    <row r="1293" spans="1:2" ht="13.5" x14ac:dyDescent="0.25">
      <c r="A1293" s="609">
        <v>2594</v>
      </c>
      <c r="B1293" s="610" t="s">
        <v>2293</v>
      </c>
    </row>
    <row r="1294" spans="1:2" ht="13.5" x14ac:dyDescent="0.25">
      <c r="A1294" s="609">
        <v>2598</v>
      </c>
      <c r="B1294" s="610" t="s">
        <v>2294</v>
      </c>
    </row>
    <row r="1295" spans="1:2" ht="13.5" x14ac:dyDescent="0.25">
      <c r="A1295" s="609">
        <v>2599</v>
      </c>
      <c r="B1295" s="610" t="s">
        <v>2295</v>
      </c>
    </row>
    <row r="1296" spans="1:2" ht="13.5" x14ac:dyDescent="0.25">
      <c r="A1296" s="609">
        <v>2600</v>
      </c>
      <c r="B1296" s="610" t="s">
        <v>2296</v>
      </c>
    </row>
    <row r="1297" spans="1:2" ht="13.5" x14ac:dyDescent="0.25">
      <c r="A1297" s="609">
        <v>2610</v>
      </c>
      <c r="B1297" s="610" t="s">
        <v>2297</v>
      </c>
    </row>
    <row r="1298" spans="1:2" ht="13.5" x14ac:dyDescent="0.25">
      <c r="A1298" s="609">
        <v>2620</v>
      </c>
      <c r="B1298" s="610" t="s">
        <v>2298</v>
      </c>
    </row>
    <row r="1299" spans="1:2" ht="13.5" x14ac:dyDescent="0.25">
      <c r="A1299" s="609">
        <v>2630</v>
      </c>
      <c r="B1299" s="610" t="s">
        <v>2299</v>
      </c>
    </row>
    <row r="1300" spans="1:2" ht="13.5" x14ac:dyDescent="0.25">
      <c r="A1300" s="609">
        <v>2631</v>
      </c>
      <c r="B1300" s="610" t="s">
        <v>2300</v>
      </c>
    </row>
    <row r="1301" spans="1:2" ht="13.5" x14ac:dyDescent="0.25">
      <c r="A1301" s="609">
        <v>2632</v>
      </c>
      <c r="B1301" s="610" t="s">
        <v>2301</v>
      </c>
    </row>
    <row r="1302" spans="1:2" ht="13.5" x14ac:dyDescent="0.25">
      <c r="A1302" s="609">
        <v>2638</v>
      </c>
      <c r="B1302" s="610" t="s">
        <v>2302</v>
      </c>
    </row>
    <row r="1303" spans="1:2" ht="13.5" x14ac:dyDescent="0.25">
      <c r="A1303" s="609">
        <v>2639</v>
      </c>
      <c r="B1303" s="610" t="s">
        <v>2303</v>
      </c>
    </row>
    <row r="1304" spans="1:2" ht="13.5" x14ac:dyDescent="0.25">
      <c r="A1304" s="609">
        <v>2640</v>
      </c>
      <c r="B1304" s="610" t="s">
        <v>2304</v>
      </c>
    </row>
    <row r="1305" spans="1:2" ht="13.5" x14ac:dyDescent="0.25">
      <c r="A1305" s="609">
        <v>2641</v>
      </c>
      <c r="B1305" s="610" t="s">
        <v>2305</v>
      </c>
    </row>
    <row r="1306" spans="1:2" ht="13.5" x14ac:dyDescent="0.25">
      <c r="A1306" s="609">
        <v>2642</v>
      </c>
      <c r="B1306" s="610" t="s">
        <v>2306</v>
      </c>
    </row>
    <row r="1307" spans="1:2" ht="13.5" x14ac:dyDescent="0.25">
      <c r="A1307" s="609">
        <v>2643</v>
      </c>
      <c r="B1307" s="610" t="s">
        <v>2307</v>
      </c>
    </row>
    <row r="1308" spans="1:2" ht="13.5" x14ac:dyDescent="0.25">
      <c r="A1308" s="609">
        <v>2644</v>
      </c>
      <c r="B1308" s="610" t="s">
        <v>2308</v>
      </c>
    </row>
    <row r="1309" spans="1:2" ht="13.5" x14ac:dyDescent="0.25">
      <c r="A1309" s="609">
        <v>2645</v>
      </c>
      <c r="B1309" s="610" t="s">
        <v>2309</v>
      </c>
    </row>
    <row r="1310" spans="1:2" ht="13.5" x14ac:dyDescent="0.25">
      <c r="A1310" s="609">
        <v>2646</v>
      </c>
      <c r="B1310" s="610" t="s">
        <v>2310</v>
      </c>
    </row>
    <row r="1311" spans="1:2" ht="13.5" x14ac:dyDescent="0.25">
      <c r="A1311" s="609">
        <v>2647</v>
      </c>
      <c r="B1311" s="610" t="s">
        <v>2311</v>
      </c>
    </row>
    <row r="1312" spans="1:2" ht="13.5" x14ac:dyDescent="0.25">
      <c r="A1312" s="609">
        <v>2648</v>
      </c>
      <c r="B1312" s="610" t="s">
        <v>2312</v>
      </c>
    </row>
    <row r="1313" spans="1:2" ht="13.5" x14ac:dyDescent="0.25">
      <c r="A1313" s="609">
        <v>2649</v>
      </c>
      <c r="B1313" s="610" t="s">
        <v>2313</v>
      </c>
    </row>
    <row r="1314" spans="1:2" ht="13.5" x14ac:dyDescent="0.25">
      <c r="A1314" s="609">
        <v>2650</v>
      </c>
      <c r="B1314" s="610" t="s">
        <v>2314</v>
      </c>
    </row>
    <row r="1315" spans="1:2" ht="13.5" x14ac:dyDescent="0.25">
      <c r="A1315" s="609">
        <v>2651</v>
      </c>
      <c r="B1315" s="610" t="s">
        <v>2315</v>
      </c>
    </row>
    <row r="1316" spans="1:2" ht="13.5" x14ac:dyDescent="0.25">
      <c r="A1316" s="609">
        <v>2652</v>
      </c>
      <c r="B1316" s="610" t="s">
        <v>2316</v>
      </c>
    </row>
    <row r="1317" spans="1:2" ht="13.5" x14ac:dyDescent="0.25">
      <c r="A1317" s="609">
        <v>2660</v>
      </c>
      <c r="B1317" s="610" t="s">
        <v>2317</v>
      </c>
    </row>
    <row r="1318" spans="1:2" ht="13.5" x14ac:dyDescent="0.25">
      <c r="A1318" s="609">
        <v>2661</v>
      </c>
      <c r="B1318" s="610" t="s">
        <v>2318</v>
      </c>
    </row>
    <row r="1319" spans="1:2" ht="13.5" x14ac:dyDescent="0.25">
      <c r="A1319" s="609">
        <v>2662</v>
      </c>
      <c r="B1319" s="610" t="s">
        <v>2319</v>
      </c>
    </row>
    <row r="1320" spans="1:2" ht="13.5" x14ac:dyDescent="0.25">
      <c r="A1320" s="609">
        <v>2669</v>
      </c>
      <c r="B1320" s="610" t="s">
        <v>2320</v>
      </c>
    </row>
    <row r="1321" spans="1:2" ht="13.5" x14ac:dyDescent="0.25">
      <c r="A1321" s="609">
        <v>2670</v>
      </c>
      <c r="B1321" s="610" t="s">
        <v>2321</v>
      </c>
    </row>
    <row r="1322" spans="1:2" ht="13.5" x14ac:dyDescent="0.25">
      <c r="A1322" s="609">
        <v>2680</v>
      </c>
      <c r="B1322" s="610" t="s">
        <v>2322</v>
      </c>
    </row>
    <row r="1323" spans="1:2" ht="13.5" x14ac:dyDescent="0.25">
      <c r="A1323" s="609">
        <v>2681</v>
      </c>
      <c r="B1323" s="610" t="s">
        <v>2323</v>
      </c>
    </row>
    <row r="1324" spans="1:2" ht="13.5" x14ac:dyDescent="0.25">
      <c r="A1324" s="609">
        <v>2682</v>
      </c>
      <c r="B1324" s="610" t="s">
        <v>2324</v>
      </c>
    </row>
    <row r="1325" spans="1:2" ht="13.5" x14ac:dyDescent="0.25">
      <c r="A1325" s="609">
        <v>2689</v>
      </c>
      <c r="B1325" s="610" t="s">
        <v>2325</v>
      </c>
    </row>
    <row r="1326" spans="1:2" ht="13.5" x14ac:dyDescent="0.25">
      <c r="A1326" s="609">
        <v>2690</v>
      </c>
      <c r="B1326" s="610" t="s">
        <v>2326</v>
      </c>
    </row>
    <row r="1327" spans="1:2" ht="13.5" x14ac:dyDescent="0.25">
      <c r="A1327" s="609">
        <v>2691</v>
      </c>
      <c r="B1327" s="610" t="s">
        <v>2327</v>
      </c>
    </row>
    <row r="1328" spans="1:2" ht="13.5" x14ac:dyDescent="0.25">
      <c r="A1328" s="609">
        <v>2692</v>
      </c>
      <c r="B1328" s="610" t="s">
        <v>2328</v>
      </c>
    </row>
    <row r="1329" spans="1:2" ht="13.5" x14ac:dyDescent="0.25">
      <c r="A1329" s="609">
        <v>2693</v>
      </c>
      <c r="B1329" s="610" t="s">
        <v>2329</v>
      </c>
    </row>
    <row r="1330" spans="1:2" ht="13.5" x14ac:dyDescent="0.25">
      <c r="A1330" s="609">
        <v>2698</v>
      </c>
      <c r="B1330" s="610" t="s">
        <v>2330</v>
      </c>
    </row>
    <row r="1331" spans="1:2" ht="13.5" x14ac:dyDescent="0.25">
      <c r="A1331" s="609">
        <v>2699</v>
      </c>
      <c r="B1331" s="610" t="s">
        <v>2331</v>
      </c>
    </row>
    <row r="1332" spans="1:2" ht="13.5" x14ac:dyDescent="0.25">
      <c r="A1332" s="609">
        <v>2700</v>
      </c>
      <c r="B1332" s="610" t="s">
        <v>2332</v>
      </c>
    </row>
    <row r="1333" spans="1:2" ht="13.5" x14ac:dyDescent="0.25">
      <c r="A1333" s="609">
        <v>2701</v>
      </c>
      <c r="B1333" s="610" t="s">
        <v>2333</v>
      </c>
    </row>
    <row r="1334" spans="1:2" ht="13.5" x14ac:dyDescent="0.25">
      <c r="A1334" s="609">
        <v>2702</v>
      </c>
      <c r="B1334" s="610" t="s">
        <v>2334</v>
      </c>
    </row>
    <row r="1335" spans="1:2" ht="13.5" x14ac:dyDescent="0.25">
      <c r="A1335" s="609">
        <v>2703</v>
      </c>
      <c r="B1335" s="610" t="s">
        <v>2335</v>
      </c>
    </row>
    <row r="1336" spans="1:2" ht="13.5" x14ac:dyDescent="0.25">
      <c r="A1336" s="609">
        <v>2704</v>
      </c>
      <c r="B1336" s="610" t="s">
        <v>2336</v>
      </c>
    </row>
    <row r="1337" spans="1:2" ht="13.5" x14ac:dyDescent="0.25">
      <c r="A1337" s="609">
        <v>2705</v>
      </c>
      <c r="B1337" s="610" t="s">
        <v>2337</v>
      </c>
    </row>
    <row r="1338" spans="1:2" ht="13.5" x14ac:dyDescent="0.25">
      <c r="A1338" s="609">
        <v>2706</v>
      </c>
      <c r="B1338" s="610" t="s">
        <v>2338</v>
      </c>
    </row>
    <row r="1339" spans="1:2" ht="13.5" x14ac:dyDescent="0.25">
      <c r="A1339" s="609">
        <v>2707</v>
      </c>
      <c r="B1339" s="610" t="s">
        <v>2339</v>
      </c>
    </row>
    <row r="1340" spans="1:2" ht="13.5" x14ac:dyDescent="0.25">
      <c r="A1340" s="609">
        <v>2708</v>
      </c>
      <c r="B1340" s="610" t="s">
        <v>2340</v>
      </c>
    </row>
    <row r="1341" spans="1:2" ht="13.5" x14ac:dyDescent="0.25">
      <c r="A1341" s="609">
        <v>2709</v>
      </c>
      <c r="B1341" s="610" t="s">
        <v>2341</v>
      </c>
    </row>
    <row r="1342" spans="1:2" ht="13.5" x14ac:dyDescent="0.25">
      <c r="A1342" s="609">
        <v>2710</v>
      </c>
      <c r="B1342" s="610" t="s">
        <v>2342</v>
      </c>
    </row>
    <row r="1343" spans="1:2" ht="13.5" x14ac:dyDescent="0.25">
      <c r="A1343" s="609">
        <v>2711</v>
      </c>
      <c r="B1343" s="610" t="s">
        <v>2343</v>
      </c>
    </row>
    <row r="1344" spans="1:2" ht="13.5" x14ac:dyDescent="0.25">
      <c r="A1344" s="609">
        <v>2712</v>
      </c>
      <c r="B1344" s="610" t="s">
        <v>2344</v>
      </c>
    </row>
    <row r="1345" spans="1:2" ht="13.5" x14ac:dyDescent="0.25">
      <c r="A1345" s="609">
        <v>2713</v>
      </c>
      <c r="B1345" s="610" t="s">
        <v>2345</v>
      </c>
    </row>
    <row r="1346" spans="1:2" ht="13.5" x14ac:dyDescent="0.25">
      <c r="A1346" s="609">
        <v>2714</v>
      </c>
      <c r="B1346" s="610" t="s">
        <v>2346</v>
      </c>
    </row>
    <row r="1347" spans="1:2" ht="13.5" x14ac:dyDescent="0.25">
      <c r="A1347" s="609">
        <v>2718</v>
      </c>
      <c r="B1347" s="610" t="s">
        <v>2347</v>
      </c>
    </row>
    <row r="1348" spans="1:2" ht="13.5" x14ac:dyDescent="0.25">
      <c r="A1348" s="609">
        <v>2719</v>
      </c>
      <c r="B1348" s="610" t="s">
        <v>2348</v>
      </c>
    </row>
    <row r="1349" spans="1:2" ht="13.5" x14ac:dyDescent="0.25">
      <c r="A1349" s="609">
        <v>2720</v>
      </c>
      <c r="B1349" s="610" t="s">
        <v>2349</v>
      </c>
    </row>
    <row r="1350" spans="1:2" ht="13.5" x14ac:dyDescent="0.25">
      <c r="A1350" s="609">
        <v>2721</v>
      </c>
      <c r="B1350" s="610" t="s">
        <v>2350</v>
      </c>
    </row>
    <row r="1351" spans="1:2" ht="13.5" x14ac:dyDescent="0.25">
      <c r="A1351" s="609">
        <v>2722</v>
      </c>
      <c r="B1351" s="610" t="s">
        <v>2351</v>
      </c>
    </row>
    <row r="1352" spans="1:2" ht="13.5" x14ac:dyDescent="0.25">
      <c r="A1352" s="609">
        <v>2723</v>
      </c>
      <c r="B1352" s="610" t="s">
        <v>2352</v>
      </c>
    </row>
    <row r="1353" spans="1:2" ht="13.5" x14ac:dyDescent="0.25">
      <c r="A1353" s="609">
        <v>2724</v>
      </c>
      <c r="B1353" s="610" t="s">
        <v>2353</v>
      </c>
    </row>
    <row r="1354" spans="1:2" ht="13.5" x14ac:dyDescent="0.25">
      <c r="A1354" s="609">
        <v>2725</v>
      </c>
      <c r="B1354" s="610" t="s">
        <v>2354</v>
      </c>
    </row>
    <row r="1355" spans="1:2" ht="13.5" x14ac:dyDescent="0.25">
      <c r="A1355" s="609">
        <v>2726</v>
      </c>
      <c r="B1355" s="610" t="s">
        <v>2355</v>
      </c>
    </row>
    <row r="1356" spans="1:2" ht="13.5" x14ac:dyDescent="0.25">
      <c r="A1356" s="609">
        <v>2727</v>
      </c>
      <c r="B1356" s="610" t="s">
        <v>2356</v>
      </c>
    </row>
    <row r="1357" spans="1:2" ht="13.5" x14ac:dyDescent="0.25">
      <c r="A1357" s="609">
        <v>2728</v>
      </c>
      <c r="B1357" s="610" t="s">
        <v>2357</v>
      </c>
    </row>
    <row r="1358" spans="1:2" ht="13.5" x14ac:dyDescent="0.25">
      <c r="A1358" s="609">
        <v>2729</v>
      </c>
      <c r="B1358" s="610" t="s">
        <v>2358</v>
      </c>
    </row>
    <row r="1359" spans="1:2" ht="13.5" x14ac:dyDescent="0.25">
      <c r="A1359" s="609">
        <v>2730</v>
      </c>
      <c r="B1359" s="610" t="s">
        <v>2359</v>
      </c>
    </row>
    <row r="1360" spans="1:2" ht="13.5" x14ac:dyDescent="0.25">
      <c r="A1360" s="609">
        <v>2731</v>
      </c>
      <c r="B1360" s="610" t="s">
        <v>2360</v>
      </c>
    </row>
    <row r="1361" spans="1:2" ht="13.5" x14ac:dyDescent="0.25">
      <c r="A1361" s="609">
        <v>2732</v>
      </c>
      <c r="B1361" s="610" t="s">
        <v>2361</v>
      </c>
    </row>
    <row r="1362" spans="1:2" ht="13.5" x14ac:dyDescent="0.25">
      <c r="A1362" s="609">
        <v>2733</v>
      </c>
      <c r="B1362" s="610" t="s">
        <v>2362</v>
      </c>
    </row>
    <row r="1363" spans="1:2" ht="13.5" x14ac:dyDescent="0.25">
      <c r="A1363" s="609">
        <v>2738</v>
      </c>
      <c r="B1363" s="610" t="s">
        <v>2363</v>
      </c>
    </row>
    <row r="1364" spans="1:2" ht="13.5" x14ac:dyDescent="0.25">
      <c r="A1364" s="609">
        <v>2739</v>
      </c>
      <c r="B1364" s="610" t="s">
        <v>2364</v>
      </c>
    </row>
    <row r="1365" spans="1:2" ht="13.5" x14ac:dyDescent="0.25">
      <c r="A1365" s="609">
        <v>2740</v>
      </c>
      <c r="B1365" s="610" t="s">
        <v>2365</v>
      </c>
    </row>
    <row r="1366" spans="1:2" ht="13.5" x14ac:dyDescent="0.25">
      <c r="A1366" s="609">
        <v>2741</v>
      </c>
      <c r="B1366" s="610" t="s">
        <v>2366</v>
      </c>
    </row>
    <row r="1367" spans="1:2" ht="13.5" x14ac:dyDescent="0.25">
      <c r="A1367" s="609">
        <v>2748</v>
      </c>
      <c r="B1367" s="610" t="s">
        <v>2367</v>
      </c>
    </row>
    <row r="1368" spans="1:2" ht="13.5" x14ac:dyDescent="0.25">
      <c r="A1368" s="609">
        <v>2749</v>
      </c>
      <c r="B1368" s="610" t="s">
        <v>2368</v>
      </c>
    </row>
    <row r="1369" spans="1:2" ht="13.5" x14ac:dyDescent="0.25">
      <c r="A1369" s="609">
        <v>2750</v>
      </c>
      <c r="B1369" s="610" t="s">
        <v>2369</v>
      </c>
    </row>
    <row r="1370" spans="1:2" ht="13.5" x14ac:dyDescent="0.25">
      <c r="A1370" s="609">
        <v>2751</v>
      </c>
      <c r="B1370" s="610" t="s">
        <v>2370</v>
      </c>
    </row>
    <row r="1371" spans="1:2" ht="13.5" x14ac:dyDescent="0.25">
      <c r="A1371" s="609">
        <v>2752</v>
      </c>
      <c r="B1371" s="610" t="s">
        <v>2371</v>
      </c>
    </row>
    <row r="1372" spans="1:2" ht="13.5" x14ac:dyDescent="0.25">
      <c r="A1372" s="609">
        <v>2753</v>
      </c>
      <c r="B1372" s="610" t="s">
        <v>2372</v>
      </c>
    </row>
    <row r="1373" spans="1:2" ht="13.5" x14ac:dyDescent="0.25">
      <c r="A1373" s="609">
        <v>2754</v>
      </c>
      <c r="B1373" s="610" t="s">
        <v>2373</v>
      </c>
    </row>
    <row r="1374" spans="1:2" ht="13.5" x14ac:dyDescent="0.25">
      <c r="A1374" s="609">
        <v>2758</v>
      </c>
      <c r="B1374" s="610" t="s">
        <v>2374</v>
      </c>
    </row>
    <row r="1375" spans="1:2" ht="13.5" x14ac:dyDescent="0.25">
      <c r="A1375" s="609">
        <v>2759</v>
      </c>
      <c r="B1375" s="610" t="s">
        <v>2375</v>
      </c>
    </row>
    <row r="1376" spans="1:2" ht="13.5" x14ac:dyDescent="0.25">
      <c r="A1376" s="609">
        <v>2760</v>
      </c>
      <c r="B1376" s="610" t="s">
        <v>2376</v>
      </c>
    </row>
    <row r="1377" spans="1:2" ht="13.5" x14ac:dyDescent="0.25">
      <c r="A1377" s="609">
        <v>2761</v>
      </c>
      <c r="B1377" s="610" t="s">
        <v>2377</v>
      </c>
    </row>
    <row r="1378" spans="1:2" ht="13.5" x14ac:dyDescent="0.25">
      <c r="A1378" s="609">
        <v>2762</v>
      </c>
      <c r="B1378" s="610" t="s">
        <v>2378</v>
      </c>
    </row>
    <row r="1379" spans="1:2" ht="13.5" x14ac:dyDescent="0.25">
      <c r="A1379" s="609">
        <v>2763</v>
      </c>
      <c r="B1379" s="610" t="s">
        <v>2379</v>
      </c>
    </row>
    <row r="1380" spans="1:2" ht="13.5" x14ac:dyDescent="0.25">
      <c r="A1380" s="609">
        <v>2764</v>
      </c>
      <c r="B1380" s="610" t="s">
        <v>2380</v>
      </c>
    </row>
    <row r="1381" spans="1:2" ht="13.5" x14ac:dyDescent="0.25">
      <c r="A1381" s="609">
        <v>2765</v>
      </c>
      <c r="B1381" s="610" t="s">
        <v>2381</v>
      </c>
    </row>
    <row r="1382" spans="1:2" ht="13.5" x14ac:dyDescent="0.25">
      <c r="A1382" s="609">
        <v>2766</v>
      </c>
      <c r="B1382" s="610" t="s">
        <v>2382</v>
      </c>
    </row>
    <row r="1383" spans="1:2" ht="13.5" x14ac:dyDescent="0.25">
      <c r="A1383" s="609">
        <v>2767</v>
      </c>
      <c r="B1383" s="610" t="s">
        <v>2383</v>
      </c>
    </row>
    <row r="1384" spans="1:2" ht="13.5" x14ac:dyDescent="0.25">
      <c r="A1384" s="609">
        <v>2768</v>
      </c>
      <c r="B1384" s="610" t="s">
        <v>2384</v>
      </c>
    </row>
    <row r="1385" spans="1:2" ht="13.5" x14ac:dyDescent="0.25">
      <c r="A1385" s="609">
        <v>2769</v>
      </c>
      <c r="B1385" s="610" t="s">
        <v>2385</v>
      </c>
    </row>
    <row r="1386" spans="1:2" ht="13.5" x14ac:dyDescent="0.25">
      <c r="A1386" s="609">
        <v>2770</v>
      </c>
      <c r="B1386" s="610" t="s">
        <v>2386</v>
      </c>
    </row>
    <row r="1387" spans="1:2" ht="13.5" x14ac:dyDescent="0.25">
      <c r="A1387" s="609">
        <v>2771</v>
      </c>
      <c r="B1387" s="610" t="s">
        <v>2387</v>
      </c>
    </row>
    <row r="1388" spans="1:2" ht="13.5" x14ac:dyDescent="0.25">
      <c r="A1388" s="609">
        <v>2772</v>
      </c>
      <c r="B1388" s="610" t="s">
        <v>2388</v>
      </c>
    </row>
    <row r="1389" spans="1:2" ht="13.5" x14ac:dyDescent="0.25">
      <c r="A1389" s="609">
        <v>2773</v>
      </c>
      <c r="B1389" s="610" t="s">
        <v>2389</v>
      </c>
    </row>
    <row r="1390" spans="1:2" ht="13.5" x14ac:dyDescent="0.25">
      <c r="A1390" s="609">
        <v>2774</v>
      </c>
      <c r="B1390" s="610" t="s">
        <v>2390</v>
      </c>
    </row>
    <row r="1391" spans="1:2" ht="13.5" x14ac:dyDescent="0.25">
      <c r="A1391" s="609">
        <v>2775</v>
      </c>
      <c r="B1391" s="610" t="s">
        <v>2391</v>
      </c>
    </row>
    <row r="1392" spans="1:2" ht="13.5" x14ac:dyDescent="0.25">
      <c r="A1392" s="609">
        <v>2776</v>
      </c>
      <c r="B1392" s="610" t="s">
        <v>2392</v>
      </c>
    </row>
    <row r="1393" spans="1:2" ht="13.5" x14ac:dyDescent="0.25">
      <c r="A1393" s="609">
        <v>2778</v>
      </c>
      <c r="B1393" s="610" t="s">
        <v>2393</v>
      </c>
    </row>
    <row r="1394" spans="1:2" ht="13.5" x14ac:dyDescent="0.25">
      <c r="A1394" s="609">
        <v>2779</v>
      </c>
      <c r="B1394" s="610" t="s">
        <v>2394</v>
      </c>
    </row>
    <row r="1395" spans="1:2" ht="13.5" x14ac:dyDescent="0.25">
      <c r="A1395" s="609">
        <v>2780</v>
      </c>
      <c r="B1395" s="610" t="s">
        <v>2395</v>
      </c>
    </row>
    <row r="1396" spans="1:2" ht="13.5" x14ac:dyDescent="0.25">
      <c r="A1396" s="609">
        <v>2781</v>
      </c>
      <c r="B1396" s="610" t="s">
        <v>2396</v>
      </c>
    </row>
    <row r="1397" spans="1:2" ht="13.5" x14ac:dyDescent="0.25">
      <c r="A1397" s="609">
        <v>2782</v>
      </c>
      <c r="B1397" s="610" t="s">
        <v>2397</v>
      </c>
    </row>
    <row r="1398" spans="1:2" ht="13.5" x14ac:dyDescent="0.25">
      <c r="A1398" s="609">
        <v>2783</v>
      </c>
      <c r="B1398" s="610" t="s">
        <v>2398</v>
      </c>
    </row>
    <row r="1399" spans="1:2" ht="13.5" x14ac:dyDescent="0.25">
      <c r="A1399" s="609">
        <v>2784</v>
      </c>
      <c r="B1399" s="610" t="s">
        <v>2399</v>
      </c>
    </row>
    <row r="1400" spans="1:2" ht="13.5" x14ac:dyDescent="0.25">
      <c r="A1400" s="609">
        <v>2788</v>
      </c>
      <c r="B1400" s="610" t="s">
        <v>2400</v>
      </c>
    </row>
    <row r="1401" spans="1:2" ht="13.5" x14ac:dyDescent="0.25">
      <c r="A1401" s="609">
        <v>2790</v>
      </c>
      <c r="B1401" s="610" t="s">
        <v>2401</v>
      </c>
    </row>
    <row r="1402" spans="1:2" ht="13.5" x14ac:dyDescent="0.25">
      <c r="A1402" s="609">
        <v>2791</v>
      </c>
      <c r="B1402" s="610" t="s">
        <v>2402</v>
      </c>
    </row>
    <row r="1403" spans="1:2" ht="13.5" x14ac:dyDescent="0.25">
      <c r="A1403" s="609">
        <v>2792</v>
      </c>
      <c r="B1403" s="610" t="s">
        <v>2403</v>
      </c>
    </row>
    <row r="1404" spans="1:2" ht="13.5" x14ac:dyDescent="0.25">
      <c r="A1404" s="609">
        <v>2793</v>
      </c>
      <c r="B1404" s="610" t="s">
        <v>2404</v>
      </c>
    </row>
    <row r="1405" spans="1:2" ht="13.5" x14ac:dyDescent="0.25">
      <c r="A1405" s="609">
        <v>2794</v>
      </c>
      <c r="B1405" s="610" t="s">
        <v>2405</v>
      </c>
    </row>
    <row r="1406" spans="1:2" ht="13.5" x14ac:dyDescent="0.25">
      <c r="A1406" s="609">
        <v>2798</v>
      </c>
      <c r="B1406" s="610" t="s">
        <v>2406</v>
      </c>
    </row>
    <row r="1407" spans="1:2" ht="13.5" x14ac:dyDescent="0.25">
      <c r="A1407" s="609">
        <v>2799</v>
      </c>
      <c r="B1407" s="610" t="s">
        <v>2407</v>
      </c>
    </row>
    <row r="1408" spans="1:2" ht="13.5" x14ac:dyDescent="0.25">
      <c r="A1408" s="609">
        <v>2800</v>
      </c>
      <c r="B1408" s="610" t="s">
        <v>2408</v>
      </c>
    </row>
    <row r="1409" spans="1:2" ht="13.5" x14ac:dyDescent="0.25">
      <c r="A1409" s="609">
        <v>2810</v>
      </c>
      <c r="B1409" s="610" t="s">
        <v>2409</v>
      </c>
    </row>
    <row r="1410" spans="1:2" ht="13.5" x14ac:dyDescent="0.25">
      <c r="A1410" s="609">
        <v>2811</v>
      </c>
      <c r="B1410" s="610" t="s">
        <v>2410</v>
      </c>
    </row>
    <row r="1411" spans="1:2" ht="13.5" x14ac:dyDescent="0.25">
      <c r="A1411" s="609">
        <v>2812</v>
      </c>
      <c r="B1411" s="610" t="s">
        <v>2411</v>
      </c>
    </row>
    <row r="1412" spans="1:2" ht="13.5" x14ac:dyDescent="0.25">
      <c r="A1412" s="609">
        <v>2813</v>
      </c>
      <c r="B1412" s="610" t="s">
        <v>2412</v>
      </c>
    </row>
    <row r="1413" spans="1:2" ht="13.5" x14ac:dyDescent="0.25">
      <c r="A1413" s="609">
        <v>2814</v>
      </c>
      <c r="B1413" s="610" t="s">
        <v>2413</v>
      </c>
    </row>
    <row r="1414" spans="1:2" ht="13.5" x14ac:dyDescent="0.25">
      <c r="A1414" s="609">
        <v>2818</v>
      </c>
      <c r="B1414" s="610" t="s">
        <v>2414</v>
      </c>
    </row>
    <row r="1415" spans="1:2" ht="13.5" x14ac:dyDescent="0.25">
      <c r="A1415" s="609">
        <v>2819</v>
      </c>
      <c r="B1415" s="610" t="s">
        <v>2415</v>
      </c>
    </row>
    <row r="1416" spans="1:2" ht="13.5" x14ac:dyDescent="0.25">
      <c r="A1416" s="609">
        <v>2820</v>
      </c>
      <c r="B1416" s="610" t="s">
        <v>2416</v>
      </c>
    </row>
    <row r="1417" spans="1:2" ht="13.5" x14ac:dyDescent="0.25">
      <c r="A1417" s="609">
        <v>2821</v>
      </c>
      <c r="B1417" s="610" t="s">
        <v>2417</v>
      </c>
    </row>
    <row r="1418" spans="1:2" ht="13.5" x14ac:dyDescent="0.25">
      <c r="A1418" s="609">
        <v>2822</v>
      </c>
      <c r="B1418" s="610" t="s">
        <v>2418</v>
      </c>
    </row>
    <row r="1419" spans="1:2" ht="13.5" x14ac:dyDescent="0.25">
      <c r="A1419" s="609">
        <v>2823</v>
      </c>
      <c r="B1419" s="610" t="s">
        <v>2419</v>
      </c>
    </row>
    <row r="1420" spans="1:2" ht="13.5" x14ac:dyDescent="0.25">
      <c r="A1420" s="609">
        <v>2824</v>
      </c>
      <c r="B1420" s="610" t="s">
        <v>2420</v>
      </c>
    </row>
    <row r="1421" spans="1:2" ht="13.5" x14ac:dyDescent="0.25">
      <c r="A1421" s="609">
        <v>2825</v>
      </c>
      <c r="B1421" s="610" t="s">
        <v>2421</v>
      </c>
    </row>
    <row r="1422" spans="1:2" ht="13.5" x14ac:dyDescent="0.25">
      <c r="A1422" s="609">
        <v>2826</v>
      </c>
      <c r="B1422" s="610" t="s">
        <v>2422</v>
      </c>
    </row>
    <row r="1423" spans="1:2" ht="13.5" x14ac:dyDescent="0.25">
      <c r="A1423" s="609">
        <v>2827</v>
      </c>
      <c r="B1423" s="610" t="s">
        <v>2423</v>
      </c>
    </row>
    <row r="1424" spans="1:2" ht="13.5" x14ac:dyDescent="0.25">
      <c r="A1424" s="609">
        <v>2828</v>
      </c>
      <c r="B1424" s="610" t="s">
        <v>2424</v>
      </c>
    </row>
    <row r="1425" spans="1:2" ht="13.5" x14ac:dyDescent="0.25">
      <c r="A1425" s="609">
        <v>2829</v>
      </c>
      <c r="B1425" s="610" t="s">
        <v>2425</v>
      </c>
    </row>
    <row r="1426" spans="1:2" ht="13.5" x14ac:dyDescent="0.25">
      <c r="A1426" s="609">
        <v>2830</v>
      </c>
      <c r="B1426" s="610" t="s">
        <v>2426</v>
      </c>
    </row>
    <row r="1427" spans="1:2" ht="13.5" x14ac:dyDescent="0.25">
      <c r="A1427" s="609">
        <v>2831</v>
      </c>
      <c r="B1427" s="610" t="s">
        <v>2427</v>
      </c>
    </row>
    <row r="1428" spans="1:2" ht="13.5" x14ac:dyDescent="0.25">
      <c r="A1428" s="609">
        <v>2832</v>
      </c>
      <c r="B1428" s="610" t="s">
        <v>2428</v>
      </c>
    </row>
    <row r="1429" spans="1:2" ht="13.5" x14ac:dyDescent="0.25">
      <c r="A1429" s="609">
        <v>2839</v>
      </c>
      <c r="B1429" s="610" t="s">
        <v>2429</v>
      </c>
    </row>
    <row r="1430" spans="1:2" ht="13.5" x14ac:dyDescent="0.25">
      <c r="A1430" s="609">
        <v>2840</v>
      </c>
      <c r="B1430" s="610" t="s">
        <v>2430</v>
      </c>
    </row>
    <row r="1431" spans="1:2" ht="13.5" x14ac:dyDescent="0.25">
      <c r="A1431" s="609">
        <v>2848</v>
      </c>
      <c r="B1431" s="610" t="s">
        <v>2431</v>
      </c>
    </row>
    <row r="1432" spans="1:2" ht="13.5" x14ac:dyDescent="0.25">
      <c r="A1432" s="609">
        <v>2849</v>
      </c>
      <c r="B1432" s="610" t="s">
        <v>2432</v>
      </c>
    </row>
    <row r="1433" spans="1:2" ht="13.5" x14ac:dyDescent="0.25">
      <c r="A1433" s="609">
        <v>2850</v>
      </c>
      <c r="B1433" s="610" t="s">
        <v>2433</v>
      </c>
    </row>
    <row r="1434" spans="1:2" ht="13.5" x14ac:dyDescent="0.25">
      <c r="A1434" s="609">
        <v>2851</v>
      </c>
      <c r="B1434" s="610" t="s">
        <v>2434</v>
      </c>
    </row>
    <row r="1435" spans="1:2" ht="13.5" x14ac:dyDescent="0.25">
      <c r="A1435" s="609">
        <v>2858</v>
      </c>
      <c r="B1435" s="610" t="s">
        <v>2435</v>
      </c>
    </row>
    <row r="1436" spans="1:2" ht="13.5" x14ac:dyDescent="0.25">
      <c r="A1436" s="609">
        <v>2859</v>
      </c>
      <c r="B1436" s="610" t="s">
        <v>2436</v>
      </c>
    </row>
    <row r="1437" spans="1:2" ht="13.5" x14ac:dyDescent="0.25">
      <c r="A1437" s="609">
        <v>2860</v>
      </c>
      <c r="B1437" s="610" t="s">
        <v>2437</v>
      </c>
    </row>
    <row r="1438" spans="1:2" ht="13.5" x14ac:dyDescent="0.25">
      <c r="A1438" s="609">
        <v>2861</v>
      </c>
      <c r="B1438" s="610" t="s">
        <v>2438</v>
      </c>
    </row>
    <row r="1439" spans="1:2" ht="13.5" x14ac:dyDescent="0.25">
      <c r="A1439" s="609">
        <v>2862</v>
      </c>
      <c r="B1439" s="610" t="s">
        <v>2439</v>
      </c>
    </row>
    <row r="1440" spans="1:2" ht="13.5" x14ac:dyDescent="0.25">
      <c r="A1440" s="609">
        <v>2863</v>
      </c>
      <c r="B1440" s="610" t="s">
        <v>2440</v>
      </c>
    </row>
    <row r="1441" spans="1:2" ht="13.5" x14ac:dyDescent="0.25">
      <c r="A1441" s="609">
        <v>2864</v>
      </c>
      <c r="B1441" s="610" t="s">
        <v>2441</v>
      </c>
    </row>
    <row r="1442" spans="1:2" ht="13.5" x14ac:dyDescent="0.25">
      <c r="A1442" s="609">
        <v>2865</v>
      </c>
      <c r="B1442" s="610" t="s">
        <v>2442</v>
      </c>
    </row>
    <row r="1443" spans="1:2" ht="13.5" x14ac:dyDescent="0.25">
      <c r="A1443" s="609">
        <v>2866</v>
      </c>
      <c r="B1443" s="610" t="s">
        <v>2443</v>
      </c>
    </row>
    <row r="1444" spans="1:2" ht="13.5" x14ac:dyDescent="0.25">
      <c r="A1444" s="609">
        <v>2867</v>
      </c>
      <c r="B1444" s="610" t="s">
        <v>2444</v>
      </c>
    </row>
    <row r="1445" spans="1:2" ht="13.5" x14ac:dyDescent="0.25">
      <c r="A1445" s="609">
        <v>2869</v>
      </c>
      <c r="B1445" s="610" t="s">
        <v>2445</v>
      </c>
    </row>
    <row r="1446" spans="1:2" ht="13.5" x14ac:dyDescent="0.25">
      <c r="A1446" s="609">
        <v>2870</v>
      </c>
      <c r="B1446" s="610" t="s">
        <v>2446</v>
      </c>
    </row>
    <row r="1447" spans="1:2" ht="13.5" x14ac:dyDescent="0.25">
      <c r="A1447" s="609">
        <v>2871</v>
      </c>
      <c r="B1447" s="610" t="s">
        <v>2447</v>
      </c>
    </row>
    <row r="1448" spans="1:2" ht="13.5" x14ac:dyDescent="0.25">
      <c r="A1448" s="609">
        <v>2872</v>
      </c>
      <c r="B1448" s="610" t="s">
        <v>2448</v>
      </c>
    </row>
    <row r="1449" spans="1:2" ht="13.5" x14ac:dyDescent="0.25">
      <c r="A1449" s="609">
        <v>2873</v>
      </c>
      <c r="B1449" s="610" t="s">
        <v>2449</v>
      </c>
    </row>
    <row r="1450" spans="1:2" ht="13.5" x14ac:dyDescent="0.25">
      <c r="A1450" s="609">
        <v>2874</v>
      </c>
      <c r="B1450" s="610" t="s">
        <v>2450</v>
      </c>
    </row>
    <row r="1451" spans="1:2" ht="13.5" x14ac:dyDescent="0.25">
      <c r="A1451" s="609">
        <v>2875</v>
      </c>
      <c r="B1451" s="610" t="s">
        <v>2451</v>
      </c>
    </row>
    <row r="1452" spans="1:2" ht="13.5" x14ac:dyDescent="0.25">
      <c r="A1452" s="609">
        <v>2878</v>
      </c>
      <c r="B1452" s="610" t="s">
        <v>2452</v>
      </c>
    </row>
    <row r="1453" spans="1:2" ht="13.5" x14ac:dyDescent="0.25">
      <c r="A1453" s="609">
        <v>2879</v>
      </c>
      <c r="B1453" s="610" t="s">
        <v>2453</v>
      </c>
    </row>
    <row r="1454" spans="1:2" ht="13.5" x14ac:dyDescent="0.25">
      <c r="A1454" s="609">
        <v>2880</v>
      </c>
      <c r="B1454" s="610" t="s">
        <v>2454</v>
      </c>
    </row>
    <row r="1455" spans="1:2" ht="13.5" x14ac:dyDescent="0.25">
      <c r="A1455" s="609">
        <v>2881</v>
      </c>
      <c r="B1455" s="610" t="s">
        <v>2455</v>
      </c>
    </row>
    <row r="1456" spans="1:2" ht="13.5" x14ac:dyDescent="0.25">
      <c r="A1456" s="609">
        <v>2882</v>
      </c>
      <c r="B1456" s="610" t="s">
        <v>2456</v>
      </c>
    </row>
    <row r="1457" spans="1:2" ht="13.5" x14ac:dyDescent="0.25">
      <c r="A1457" s="609">
        <v>2883</v>
      </c>
      <c r="B1457" s="610" t="s">
        <v>2457</v>
      </c>
    </row>
    <row r="1458" spans="1:2" ht="13.5" x14ac:dyDescent="0.25">
      <c r="A1458" s="609">
        <v>2888</v>
      </c>
      <c r="B1458" s="610" t="s">
        <v>2458</v>
      </c>
    </row>
    <row r="1459" spans="1:2" ht="13.5" x14ac:dyDescent="0.25">
      <c r="A1459" s="609">
        <v>2889</v>
      </c>
      <c r="B1459" s="610" t="s">
        <v>2459</v>
      </c>
    </row>
    <row r="1460" spans="1:2" ht="13.5" x14ac:dyDescent="0.25">
      <c r="A1460" s="609">
        <v>2890</v>
      </c>
      <c r="B1460" s="610" t="s">
        <v>2460</v>
      </c>
    </row>
    <row r="1461" spans="1:2" ht="13.5" x14ac:dyDescent="0.25">
      <c r="A1461" s="609">
        <v>2891</v>
      </c>
      <c r="B1461" s="610" t="s">
        <v>2461</v>
      </c>
    </row>
    <row r="1462" spans="1:2" ht="13.5" x14ac:dyDescent="0.25">
      <c r="A1462" s="609">
        <v>2892</v>
      </c>
      <c r="B1462" s="610" t="s">
        <v>2462</v>
      </c>
    </row>
    <row r="1463" spans="1:2" ht="13.5" x14ac:dyDescent="0.25">
      <c r="A1463" s="609">
        <v>2893</v>
      </c>
      <c r="B1463" s="610" t="s">
        <v>2463</v>
      </c>
    </row>
    <row r="1464" spans="1:2" ht="13.5" x14ac:dyDescent="0.25">
      <c r="A1464" s="609">
        <v>2894</v>
      </c>
      <c r="B1464" s="610" t="s">
        <v>2464</v>
      </c>
    </row>
    <row r="1465" spans="1:2" ht="13.5" x14ac:dyDescent="0.25">
      <c r="A1465" s="609">
        <v>2895</v>
      </c>
      <c r="B1465" s="610" t="s">
        <v>2465</v>
      </c>
    </row>
    <row r="1466" spans="1:2" ht="13.5" x14ac:dyDescent="0.25">
      <c r="A1466" s="609">
        <v>2896</v>
      </c>
      <c r="B1466" s="610" t="s">
        <v>2466</v>
      </c>
    </row>
    <row r="1467" spans="1:2" ht="13.5" x14ac:dyDescent="0.25">
      <c r="A1467" s="609">
        <v>2897</v>
      </c>
      <c r="B1467" s="610" t="s">
        <v>2467</v>
      </c>
    </row>
    <row r="1468" spans="1:2" ht="13.5" x14ac:dyDescent="0.25">
      <c r="A1468" s="609">
        <v>2898</v>
      </c>
      <c r="B1468" s="610" t="s">
        <v>2468</v>
      </c>
    </row>
    <row r="1469" spans="1:2" ht="13.5" x14ac:dyDescent="0.25">
      <c r="A1469" s="609">
        <v>2899</v>
      </c>
      <c r="B1469" s="610" t="s">
        <v>2469</v>
      </c>
    </row>
    <row r="1470" spans="1:2" ht="13.5" x14ac:dyDescent="0.25">
      <c r="A1470" s="609">
        <v>2900</v>
      </c>
      <c r="B1470" s="610" t="s">
        <v>2470</v>
      </c>
    </row>
    <row r="1471" spans="1:2" ht="13.5" x14ac:dyDescent="0.25">
      <c r="A1471" s="609">
        <v>2901</v>
      </c>
      <c r="B1471" s="610" t="s">
        <v>2471</v>
      </c>
    </row>
    <row r="1472" spans="1:2" ht="13.5" x14ac:dyDescent="0.25">
      <c r="A1472" s="609">
        <v>2902</v>
      </c>
      <c r="B1472" s="610" t="s">
        <v>2472</v>
      </c>
    </row>
    <row r="1473" spans="1:2" ht="13.5" x14ac:dyDescent="0.25">
      <c r="A1473" s="609">
        <v>2903</v>
      </c>
      <c r="B1473" s="610" t="s">
        <v>2473</v>
      </c>
    </row>
    <row r="1474" spans="1:2" ht="13.5" x14ac:dyDescent="0.25">
      <c r="A1474" s="609">
        <v>2904</v>
      </c>
      <c r="B1474" s="610" t="s">
        <v>2474</v>
      </c>
    </row>
    <row r="1475" spans="1:2" ht="13.5" x14ac:dyDescent="0.25">
      <c r="A1475" s="609">
        <v>2908</v>
      </c>
      <c r="B1475" s="610" t="s">
        <v>2475</v>
      </c>
    </row>
    <row r="1476" spans="1:2" ht="13.5" x14ac:dyDescent="0.25">
      <c r="A1476" s="609">
        <v>2909</v>
      </c>
      <c r="B1476" s="610" t="s">
        <v>2476</v>
      </c>
    </row>
    <row r="1477" spans="1:2" ht="13.5" x14ac:dyDescent="0.25">
      <c r="A1477" s="609">
        <v>2910</v>
      </c>
      <c r="B1477" s="610" t="s">
        <v>2477</v>
      </c>
    </row>
    <row r="1478" spans="1:2" ht="13.5" x14ac:dyDescent="0.25">
      <c r="A1478" s="609">
        <v>2911</v>
      </c>
      <c r="B1478" s="610" t="s">
        <v>2478</v>
      </c>
    </row>
    <row r="1479" spans="1:2" ht="13.5" x14ac:dyDescent="0.25">
      <c r="A1479" s="609">
        <v>2912</v>
      </c>
      <c r="B1479" s="610" t="s">
        <v>2479</v>
      </c>
    </row>
    <row r="1480" spans="1:2" ht="13.5" x14ac:dyDescent="0.25">
      <c r="A1480" s="609">
        <v>2913</v>
      </c>
      <c r="B1480" s="610" t="s">
        <v>2480</v>
      </c>
    </row>
    <row r="1481" spans="1:2" ht="13.5" x14ac:dyDescent="0.25">
      <c r="A1481" s="609">
        <v>2914</v>
      </c>
      <c r="B1481" s="610" t="s">
        <v>2481</v>
      </c>
    </row>
    <row r="1482" spans="1:2" ht="13.5" x14ac:dyDescent="0.25">
      <c r="A1482" s="609">
        <v>2915</v>
      </c>
      <c r="B1482" s="610" t="s">
        <v>2482</v>
      </c>
    </row>
    <row r="1483" spans="1:2" ht="13.5" x14ac:dyDescent="0.25">
      <c r="A1483" s="609">
        <v>2918</v>
      </c>
      <c r="B1483" s="610" t="s">
        <v>2483</v>
      </c>
    </row>
    <row r="1484" spans="1:2" ht="13.5" x14ac:dyDescent="0.25">
      <c r="A1484" s="609">
        <v>2919</v>
      </c>
      <c r="B1484" s="610" t="s">
        <v>2484</v>
      </c>
    </row>
    <row r="1485" spans="1:2" ht="13.5" x14ac:dyDescent="0.25">
      <c r="A1485" s="609">
        <v>2920</v>
      </c>
      <c r="B1485" s="610" t="s">
        <v>2485</v>
      </c>
    </row>
    <row r="1486" spans="1:2" ht="13.5" x14ac:dyDescent="0.25">
      <c r="A1486" s="609">
        <v>2921</v>
      </c>
      <c r="B1486" s="610" t="s">
        <v>2486</v>
      </c>
    </row>
    <row r="1487" spans="1:2" ht="13.5" x14ac:dyDescent="0.25">
      <c r="A1487" s="609">
        <v>2922</v>
      </c>
      <c r="B1487" s="610" t="s">
        <v>2487</v>
      </c>
    </row>
    <row r="1488" spans="1:2" ht="13.5" x14ac:dyDescent="0.25">
      <c r="A1488" s="609">
        <v>2928</v>
      </c>
      <c r="B1488" s="610" t="s">
        <v>2488</v>
      </c>
    </row>
    <row r="1489" spans="1:2" ht="13.5" x14ac:dyDescent="0.25">
      <c r="A1489" s="609">
        <v>2929</v>
      </c>
      <c r="B1489" s="610" t="s">
        <v>2489</v>
      </c>
    </row>
    <row r="1490" spans="1:2" ht="13.5" x14ac:dyDescent="0.25">
      <c r="A1490" s="609">
        <v>2930</v>
      </c>
      <c r="B1490" s="610" t="s">
        <v>2490</v>
      </c>
    </row>
    <row r="1491" spans="1:2" ht="13.5" x14ac:dyDescent="0.25">
      <c r="A1491" s="609">
        <v>2931</v>
      </c>
      <c r="B1491" s="610" t="s">
        <v>2491</v>
      </c>
    </row>
    <row r="1492" spans="1:2" ht="13.5" x14ac:dyDescent="0.25">
      <c r="A1492" s="609">
        <v>2938</v>
      </c>
      <c r="B1492" s="610" t="s">
        <v>2492</v>
      </c>
    </row>
    <row r="1493" spans="1:2" ht="13.5" x14ac:dyDescent="0.25">
      <c r="A1493" s="609">
        <v>2939</v>
      </c>
      <c r="B1493" s="610" t="s">
        <v>2493</v>
      </c>
    </row>
    <row r="1494" spans="1:2" ht="13.5" x14ac:dyDescent="0.25">
      <c r="A1494" s="609">
        <v>2940</v>
      </c>
      <c r="B1494" s="610" t="s">
        <v>2494</v>
      </c>
    </row>
    <row r="1495" spans="1:2" ht="13.5" x14ac:dyDescent="0.25">
      <c r="A1495" s="609">
        <v>2941</v>
      </c>
      <c r="B1495" s="610" t="s">
        <v>2495</v>
      </c>
    </row>
    <row r="1496" spans="1:2" ht="13.5" x14ac:dyDescent="0.25">
      <c r="A1496" s="609">
        <v>2948</v>
      </c>
      <c r="B1496" s="610" t="s">
        <v>2496</v>
      </c>
    </row>
    <row r="1497" spans="1:2" ht="13.5" x14ac:dyDescent="0.25">
      <c r="A1497" s="609">
        <v>2949</v>
      </c>
      <c r="B1497" s="610" t="s">
        <v>2497</v>
      </c>
    </row>
    <row r="1498" spans="1:2" ht="13.5" x14ac:dyDescent="0.25">
      <c r="A1498" s="609">
        <v>2950</v>
      </c>
      <c r="B1498" s="610" t="s">
        <v>2498</v>
      </c>
    </row>
    <row r="1499" spans="1:2" ht="13.5" x14ac:dyDescent="0.25">
      <c r="A1499" s="609">
        <v>2951</v>
      </c>
      <c r="B1499" s="610" t="s">
        <v>2499</v>
      </c>
    </row>
    <row r="1500" spans="1:2" ht="13.5" x14ac:dyDescent="0.25">
      <c r="A1500" s="609">
        <v>2952</v>
      </c>
      <c r="B1500" s="610" t="s">
        <v>2500</v>
      </c>
    </row>
    <row r="1501" spans="1:2" ht="13.5" x14ac:dyDescent="0.25">
      <c r="A1501" s="609">
        <v>2953</v>
      </c>
      <c r="B1501" s="610" t="s">
        <v>2501</v>
      </c>
    </row>
    <row r="1502" spans="1:2" ht="13.5" x14ac:dyDescent="0.25">
      <c r="A1502" s="609">
        <v>2954</v>
      </c>
      <c r="B1502" s="610" t="s">
        <v>2502</v>
      </c>
    </row>
    <row r="1503" spans="1:2" ht="13.5" x14ac:dyDescent="0.25">
      <c r="A1503" s="609">
        <v>2955</v>
      </c>
      <c r="B1503" s="610" t="s">
        <v>2503</v>
      </c>
    </row>
    <row r="1504" spans="1:2" ht="13.5" x14ac:dyDescent="0.25">
      <c r="A1504" s="609">
        <v>2956</v>
      </c>
      <c r="B1504" s="610" t="s">
        <v>2504</v>
      </c>
    </row>
    <row r="1505" spans="1:2" ht="13.5" x14ac:dyDescent="0.25">
      <c r="A1505" s="609">
        <v>2957</v>
      </c>
      <c r="B1505" s="610" t="s">
        <v>2505</v>
      </c>
    </row>
    <row r="1506" spans="1:2" ht="13.5" x14ac:dyDescent="0.25">
      <c r="A1506" s="609">
        <v>2958</v>
      </c>
      <c r="B1506" s="610" t="s">
        <v>2506</v>
      </c>
    </row>
    <row r="1507" spans="1:2" ht="13.5" x14ac:dyDescent="0.25">
      <c r="A1507" s="609">
        <v>2959</v>
      </c>
      <c r="B1507" s="610" t="s">
        <v>2507</v>
      </c>
    </row>
    <row r="1508" spans="1:2" ht="13.5" x14ac:dyDescent="0.25">
      <c r="A1508" s="609">
        <v>2960</v>
      </c>
      <c r="B1508" s="610" t="s">
        <v>2508</v>
      </c>
    </row>
    <row r="1509" spans="1:2" ht="13.5" x14ac:dyDescent="0.25">
      <c r="A1509" s="609">
        <v>2961</v>
      </c>
      <c r="B1509" s="610" t="s">
        <v>2509</v>
      </c>
    </row>
    <row r="1510" spans="1:2" ht="13.5" x14ac:dyDescent="0.25">
      <c r="A1510" s="609">
        <v>2962</v>
      </c>
      <c r="B1510" s="610" t="s">
        <v>2510</v>
      </c>
    </row>
    <row r="1511" spans="1:2" ht="13.5" x14ac:dyDescent="0.25">
      <c r="A1511" s="609">
        <v>2963</v>
      </c>
      <c r="B1511" s="610" t="s">
        <v>2511</v>
      </c>
    </row>
    <row r="1512" spans="1:2" ht="13.5" x14ac:dyDescent="0.25">
      <c r="A1512" s="609">
        <v>2964</v>
      </c>
      <c r="B1512" s="610" t="s">
        <v>2512</v>
      </c>
    </row>
    <row r="1513" spans="1:2" ht="13.5" x14ac:dyDescent="0.25">
      <c r="A1513" s="609">
        <v>2965</v>
      </c>
      <c r="B1513" s="610" t="s">
        <v>2513</v>
      </c>
    </row>
    <row r="1514" spans="1:2" ht="13.5" x14ac:dyDescent="0.25">
      <c r="A1514" s="609">
        <v>2966</v>
      </c>
      <c r="B1514" s="610" t="s">
        <v>2514</v>
      </c>
    </row>
    <row r="1515" spans="1:2" ht="13.5" x14ac:dyDescent="0.25">
      <c r="A1515" s="609">
        <v>2968</v>
      </c>
      <c r="B1515" s="610" t="s">
        <v>2515</v>
      </c>
    </row>
    <row r="1516" spans="1:2" ht="13.5" x14ac:dyDescent="0.25">
      <c r="A1516" s="609">
        <v>2969</v>
      </c>
      <c r="B1516" s="610" t="s">
        <v>2516</v>
      </c>
    </row>
    <row r="1517" spans="1:2" ht="13.5" x14ac:dyDescent="0.25">
      <c r="A1517" s="609">
        <v>2970</v>
      </c>
      <c r="B1517" s="610" t="s">
        <v>2517</v>
      </c>
    </row>
    <row r="1518" spans="1:2" ht="13.5" x14ac:dyDescent="0.25">
      <c r="A1518" s="609">
        <v>2971</v>
      </c>
      <c r="B1518" s="610" t="s">
        <v>2518</v>
      </c>
    </row>
    <row r="1519" spans="1:2" ht="13.5" x14ac:dyDescent="0.25">
      <c r="A1519" s="609">
        <v>2972</v>
      </c>
      <c r="B1519" s="610" t="s">
        <v>2519</v>
      </c>
    </row>
    <row r="1520" spans="1:2" ht="13.5" x14ac:dyDescent="0.25">
      <c r="A1520" s="609">
        <v>2973</v>
      </c>
      <c r="B1520" s="610" t="s">
        <v>2520</v>
      </c>
    </row>
    <row r="1521" spans="1:2" ht="13.5" x14ac:dyDescent="0.25">
      <c r="A1521" s="609">
        <v>2978</v>
      </c>
      <c r="B1521" s="610" t="s">
        <v>2521</v>
      </c>
    </row>
    <row r="1522" spans="1:2" ht="13.5" x14ac:dyDescent="0.25">
      <c r="A1522" s="609">
        <v>2979</v>
      </c>
      <c r="B1522" s="610" t="s">
        <v>2522</v>
      </c>
    </row>
    <row r="1523" spans="1:2" ht="13.5" x14ac:dyDescent="0.25">
      <c r="A1523" s="609">
        <v>2980</v>
      </c>
      <c r="B1523" s="610" t="s">
        <v>2523</v>
      </c>
    </row>
    <row r="1524" spans="1:2" ht="13.5" x14ac:dyDescent="0.25">
      <c r="A1524" s="609">
        <v>2981</v>
      </c>
      <c r="B1524" s="610" t="s">
        <v>2524</v>
      </c>
    </row>
    <row r="1525" spans="1:2" ht="13.5" x14ac:dyDescent="0.25">
      <c r="A1525" s="609">
        <v>2982</v>
      </c>
      <c r="B1525" s="610" t="s">
        <v>2525</v>
      </c>
    </row>
    <row r="1526" spans="1:2" ht="13.5" x14ac:dyDescent="0.25">
      <c r="A1526" s="609">
        <v>2983</v>
      </c>
      <c r="B1526" s="610" t="s">
        <v>2526</v>
      </c>
    </row>
    <row r="1527" spans="1:2" ht="13.5" x14ac:dyDescent="0.25">
      <c r="A1527" s="609">
        <v>2984</v>
      </c>
      <c r="B1527" s="610" t="s">
        <v>2527</v>
      </c>
    </row>
    <row r="1528" spans="1:2" ht="13.5" x14ac:dyDescent="0.25">
      <c r="A1528" s="609">
        <v>2988</v>
      </c>
      <c r="B1528" s="610" t="s">
        <v>2528</v>
      </c>
    </row>
    <row r="1529" spans="1:2" ht="13.5" x14ac:dyDescent="0.25">
      <c r="A1529" s="609">
        <v>2989</v>
      </c>
      <c r="B1529" s="610" t="s">
        <v>2529</v>
      </c>
    </row>
    <row r="1530" spans="1:2" ht="13.5" x14ac:dyDescent="0.25">
      <c r="A1530" s="609">
        <v>2990</v>
      </c>
      <c r="B1530" s="610" t="s">
        <v>2530</v>
      </c>
    </row>
    <row r="1531" spans="1:2" ht="13.5" x14ac:dyDescent="0.25">
      <c r="A1531" s="609">
        <v>2991</v>
      </c>
      <c r="B1531" s="610" t="s">
        <v>2531</v>
      </c>
    </row>
    <row r="1532" spans="1:2" ht="13.5" x14ac:dyDescent="0.25">
      <c r="A1532" s="609">
        <v>2998</v>
      </c>
      <c r="B1532" s="610" t="s">
        <v>2532</v>
      </c>
    </row>
    <row r="1533" spans="1:2" ht="13.5" x14ac:dyDescent="0.25">
      <c r="A1533" s="609">
        <v>2999</v>
      </c>
      <c r="B1533" s="610" t="s">
        <v>2533</v>
      </c>
    </row>
    <row r="1534" spans="1:2" ht="13.5" x14ac:dyDescent="0.25">
      <c r="A1534" s="609">
        <v>3000</v>
      </c>
      <c r="B1534" s="610" t="s">
        <v>2534</v>
      </c>
    </row>
    <row r="1535" spans="1:2" ht="13.5" x14ac:dyDescent="0.25">
      <c r="A1535" s="609">
        <v>3001</v>
      </c>
      <c r="B1535" s="610" t="s">
        <v>2535</v>
      </c>
    </row>
    <row r="1536" spans="1:2" ht="13.5" x14ac:dyDescent="0.25">
      <c r="A1536" s="609">
        <v>3002</v>
      </c>
      <c r="B1536" s="610" t="s">
        <v>2536</v>
      </c>
    </row>
    <row r="1537" spans="1:2" ht="13.5" x14ac:dyDescent="0.25">
      <c r="A1537" s="609">
        <v>3003</v>
      </c>
      <c r="B1537" s="610" t="s">
        <v>2537</v>
      </c>
    </row>
    <row r="1538" spans="1:2" ht="13.5" x14ac:dyDescent="0.25">
      <c r="A1538" s="609">
        <v>3004</v>
      </c>
      <c r="B1538" s="610" t="s">
        <v>2538</v>
      </c>
    </row>
    <row r="1539" spans="1:2" ht="13.5" x14ac:dyDescent="0.25">
      <c r="A1539" s="609">
        <v>3005</v>
      </c>
      <c r="B1539" s="610" t="s">
        <v>2539</v>
      </c>
    </row>
    <row r="1540" spans="1:2" ht="13.5" x14ac:dyDescent="0.25">
      <c r="A1540" s="609">
        <v>3006</v>
      </c>
      <c r="B1540" s="610" t="s">
        <v>2540</v>
      </c>
    </row>
    <row r="1541" spans="1:2" ht="13.5" x14ac:dyDescent="0.25">
      <c r="A1541" s="609">
        <v>3007</v>
      </c>
      <c r="B1541" s="610" t="s">
        <v>2541</v>
      </c>
    </row>
    <row r="1542" spans="1:2" ht="13.5" x14ac:dyDescent="0.25">
      <c r="A1542" s="609">
        <v>3008</v>
      </c>
      <c r="B1542" s="610" t="s">
        <v>2542</v>
      </c>
    </row>
    <row r="1543" spans="1:2" ht="13.5" x14ac:dyDescent="0.25">
      <c r="A1543" s="609">
        <v>3009</v>
      </c>
      <c r="B1543" s="610" t="s">
        <v>2543</v>
      </c>
    </row>
    <row r="1544" spans="1:2" ht="13.5" x14ac:dyDescent="0.25">
      <c r="A1544" s="609">
        <v>3010</v>
      </c>
      <c r="B1544" s="610" t="s">
        <v>2544</v>
      </c>
    </row>
    <row r="1545" spans="1:2" ht="13.5" x14ac:dyDescent="0.25">
      <c r="A1545" s="609">
        <v>3011</v>
      </c>
      <c r="B1545" s="610" t="s">
        <v>2545</v>
      </c>
    </row>
    <row r="1546" spans="1:2" ht="13.5" x14ac:dyDescent="0.25">
      <c r="A1546" s="609">
        <v>3012</v>
      </c>
      <c r="B1546" s="610" t="s">
        <v>2546</v>
      </c>
    </row>
    <row r="1547" spans="1:2" ht="13.5" x14ac:dyDescent="0.25">
      <c r="A1547" s="609">
        <v>3013</v>
      </c>
      <c r="B1547" s="610" t="s">
        <v>2547</v>
      </c>
    </row>
    <row r="1548" spans="1:2" ht="13.5" x14ac:dyDescent="0.25">
      <c r="A1548" s="609">
        <v>3014</v>
      </c>
      <c r="B1548" s="610" t="s">
        <v>2548</v>
      </c>
    </row>
    <row r="1549" spans="1:2" ht="13.5" x14ac:dyDescent="0.25">
      <c r="A1549" s="609">
        <v>3015</v>
      </c>
      <c r="B1549" s="610" t="s">
        <v>2549</v>
      </c>
    </row>
    <row r="1550" spans="1:2" ht="13.5" x14ac:dyDescent="0.25">
      <c r="A1550" s="609">
        <v>3016</v>
      </c>
      <c r="B1550" s="610" t="s">
        <v>2550</v>
      </c>
    </row>
    <row r="1551" spans="1:2" ht="13.5" x14ac:dyDescent="0.25">
      <c r="A1551" s="609">
        <v>3017</v>
      </c>
      <c r="B1551" s="610" t="s">
        <v>2551</v>
      </c>
    </row>
    <row r="1552" spans="1:2" ht="13.5" x14ac:dyDescent="0.25">
      <c r="A1552" s="609">
        <v>3018</v>
      </c>
      <c r="B1552" s="610" t="s">
        <v>2552</v>
      </c>
    </row>
    <row r="1553" spans="1:2" ht="13.5" x14ac:dyDescent="0.25">
      <c r="A1553" s="609">
        <v>3019</v>
      </c>
      <c r="B1553" s="610" t="s">
        <v>2553</v>
      </c>
    </row>
    <row r="1554" spans="1:2" ht="13.5" x14ac:dyDescent="0.25">
      <c r="A1554" s="609">
        <v>3020</v>
      </c>
      <c r="B1554" s="610" t="s">
        <v>2554</v>
      </c>
    </row>
    <row r="1555" spans="1:2" ht="13.5" x14ac:dyDescent="0.25">
      <c r="A1555" s="609">
        <v>3021</v>
      </c>
      <c r="B1555" s="610" t="s">
        <v>2555</v>
      </c>
    </row>
    <row r="1556" spans="1:2" ht="13.5" x14ac:dyDescent="0.25">
      <c r="A1556" s="609">
        <v>3022</v>
      </c>
      <c r="B1556" s="610" t="s">
        <v>2556</v>
      </c>
    </row>
    <row r="1557" spans="1:2" ht="13.5" x14ac:dyDescent="0.25">
      <c r="A1557" s="609">
        <v>3023</v>
      </c>
      <c r="B1557" s="610" t="s">
        <v>2557</v>
      </c>
    </row>
    <row r="1558" spans="1:2" ht="13.5" x14ac:dyDescent="0.25">
      <c r="A1558" s="609">
        <v>3024</v>
      </c>
      <c r="B1558" s="610" t="s">
        <v>2558</v>
      </c>
    </row>
    <row r="1559" spans="1:2" ht="13.5" x14ac:dyDescent="0.25">
      <c r="A1559" s="609">
        <v>3025</v>
      </c>
      <c r="B1559" s="610" t="s">
        <v>2559</v>
      </c>
    </row>
    <row r="1560" spans="1:2" ht="13.5" x14ac:dyDescent="0.25">
      <c r="A1560" s="609">
        <v>3026</v>
      </c>
      <c r="B1560" s="610" t="s">
        <v>2560</v>
      </c>
    </row>
    <row r="1561" spans="1:2" ht="13.5" x14ac:dyDescent="0.25">
      <c r="A1561" s="609">
        <v>3027</v>
      </c>
      <c r="B1561" s="610" t="s">
        <v>2561</v>
      </c>
    </row>
    <row r="1562" spans="1:2" ht="13.5" x14ac:dyDescent="0.25">
      <c r="A1562" s="609">
        <v>3028</v>
      </c>
      <c r="B1562" s="610" t="s">
        <v>2562</v>
      </c>
    </row>
    <row r="1563" spans="1:2" ht="13.5" x14ac:dyDescent="0.25">
      <c r="A1563" s="609">
        <v>3029</v>
      </c>
      <c r="B1563" s="610" t="s">
        <v>2563</v>
      </c>
    </row>
    <row r="1564" spans="1:2" ht="13.5" x14ac:dyDescent="0.25">
      <c r="A1564" s="609">
        <v>3030</v>
      </c>
      <c r="B1564" s="610" t="s">
        <v>2564</v>
      </c>
    </row>
    <row r="1565" spans="1:2" ht="13.5" x14ac:dyDescent="0.25">
      <c r="A1565" s="609">
        <v>3040</v>
      </c>
      <c r="B1565" s="610" t="s">
        <v>2565</v>
      </c>
    </row>
    <row r="1566" spans="1:2" ht="13.5" x14ac:dyDescent="0.25">
      <c r="A1566" s="609">
        <v>3041</v>
      </c>
      <c r="B1566" s="610" t="s">
        <v>2566</v>
      </c>
    </row>
    <row r="1567" spans="1:2" ht="13.5" x14ac:dyDescent="0.25">
      <c r="A1567" s="609">
        <v>3042</v>
      </c>
      <c r="B1567" s="610" t="s">
        <v>2567</v>
      </c>
    </row>
    <row r="1568" spans="1:2" ht="13.5" x14ac:dyDescent="0.25">
      <c r="A1568" s="609">
        <v>3043</v>
      </c>
      <c r="B1568" s="610" t="s">
        <v>2568</v>
      </c>
    </row>
    <row r="1569" spans="1:2" ht="13.5" x14ac:dyDescent="0.25">
      <c r="A1569" s="609">
        <v>3044</v>
      </c>
      <c r="B1569" s="610" t="s">
        <v>2569</v>
      </c>
    </row>
    <row r="1570" spans="1:2" ht="13.5" x14ac:dyDescent="0.25">
      <c r="A1570" s="609">
        <v>3045</v>
      </c>
      <c r="B1570" s="610" t="s">
        <v>2570</v>
      </c>
    </row>
    <row r="1571" spans="1:2" ht="13.5" x14ac:dyDescent="0.25">
      <c r="A1571" s="609">
        <v>3046</v>
      </c>
      <c r="B1571" s="610" t="s">
        <v>2571</v>
      </c>
    </row>
    <row r="1572" spans="1:2" ht="13.5" x14ac:dyDescent="0.25">
      <c r="A1572" s="609">
        <v>3047</v>
      </c>
      <c r="B1572" s="610" t="s">
        <v>2572</v>
      </c>
    </row>
    <row r="1573" spans="1:2" ht="13.5" x14ac:dyDescent="0.25">
      <c r="A1573" s="609">
        <v>3048</v>
      </c>
      <c r="B1573" s="610" t="s">
        <v>2573</v>
      </c>
    </row>
    <row r="1574" spans="1:2" ht="13.5" x14ac:dyDescent="0.25">
      <c r="A1574" s="609">
        <v>3049</v>
      </c>
      <c r="B1574" s="610" t="s">
        <v>2574</v>
      </c>
    </row>
    <row r="1575" spans="1:2" ht="13.5" x14ac:dyDescent="0.25">
      <c r="A1575" s="609">
        <v>3050</v>
      </c>
      <c r="B1575" s="610" t="s">
        <v>2575</v>
      </c>
    </row>
    <row r="1576" spans="1:2" ht="13.5" x14ac:dyDescent="0.25">
      <c r="A1576" s="609">
        <v>3051</v>
      </c>
      <c r="B1576" s="610" t="s">
        <v>2576</v>
      </c>
    </row>
    <row r="1577" spans="1:2" ht="13.5" x14ac:dyDescent="0.25">
      <c r="A1577" s="609">
        <v>3052</v>
      </c>
      <c r="B1577" s="610" t="s">
        <v>2577</v>
      </c>
    </row>
    <row r="1578" spans="1:2" ht="13.5" x14ac:dyDescent="0.25">
      <c r="A1578" s="609">
        <v>3053</v>
      </c>
      <c r="B1578" s="610" t="s">
        <v>2578</v>
      </c>
    </row>
    <row r="1579" spans="1:2" ht="13.5" x14ac:dyDescent="0.25">
      <c r="A1579" s="609">
        <v>3054</v>
      </c>
      <c r="B1579" s="610" t="s">
        <v>2579</v>
      </c>
    </row>
    <row r="1580" spans="1:2" ht="13.5" x14ac:dyDescent="0.25">
      <c r="A1580" s="609">
        <v>3055</v>
      </c>
      <c r="B1580" s="610" t="s">
        <v>2580</v>
      </c>
    </row>
    <row r="1581" spans="1:2" ht="13.5" x14ac:dyDescent="0.25">
      <c r="A1581" s="609">
        <v>3056</v>
      </c>
      <c r="B1581" s="610" t="s">
        <v>2581</v>
      </c>
    </row>
    <row r="1582" spans="1:2" ht="13.5" x14ac:dyDescent="0.25">
      <c r="A1582" s="609">
        <v>3057</v>
      </c>
      <c r="B1582" s="610" t="s">
        <v>2582</v>
      </c>
    </row>
    <row r="1583" spans="1:2" ht="13.5" x14ac:dyDescent="0.25">
      <c r="A1583" s="609">
        <v>3058</v>
      </c>
      <c r="B1583" s="610" t="s">
        <v>2583</v>
      </c>
    </row>
    <row r="1584" spans="1:2" ht="13.5" x14ac:dyDescent="0.25">
      <c r="A1584" s="609">
        <v>3059</v>
      </c>
      <c r="B1584" s="610" t="s">
        <v>2584</v>
      </c>
    </row>
    <row r="1585" spans="1:2" ht="13.5" x14ac:dyDescent="0.25">
      <c r="A1585" s="609">
        <v>3060</v>
      </c>
      <c r="B1585" s="610" t="s">
        <v>2585</v>
      </c>
    </row>
    <row r="1586" spans="1:2" ht="13.5" x14ac:dyDescent="0.25">
      <c r="A1586" s="609">
        <v>3061</v>
      </c>
      <c r="B1586" s="610" t="s">
        <v>2586</v>
      </c>
    </row>
    <row r="1587" spans="1:2" ht="13.5" x14ac:dyDescent="0.25">
      <c r="A1587" s="609">
        <v>3062</v>
      </c>
      <c r="B1587" s="610" t="s">
        <v>2587</v>
      </c>
    </row>
    <row r="1588" spans="1:2" ht="13.5" x14ac:dyDescent="0.25">
      <c r="A1588" s="609">
        <v>3063</v>
      </c>
      <c r="B1588" s="610" t="s">
        <v>2588</v>
      </c>
    </row>
    <row r="1589" spans="1:2" ht="13.5" x14ac:dyDescent="0.25">
      <c r="A1589" s="609">
        <v>3064</v>
      </c>
      <c r="B1589" s="610" t="s">
        <v>2589</v>
      </c>
    </row>
    <row r="1590" spans="1:2" ht="13.5" x14ac:dyDescent="0.25">
      <c r="A1590" s="609">
        <v>3065</v>
      </c>
      <c r="B1590" s="610" t="s">
        <v>2590</v>
      </c>
    </row>
    <row r="1591" spans="1:2" ht="13.5" x14ac:dyDescent="0.25">
      <c r="A1591" s="609">
        <v>3066</v>
      </c>
      <c r="B1591" s="610" t="s">
        <v>2591</v>
      </c>
    </row>
    <row r="1592" spans="1:2" ht="13.5" x14ac:dyDescent="0.25">
      <c r="A1592" s="609">
        <v>3067</v>
      </c>
      <c r="B1592" s="610" t="s">
        <v>2592</v>
      </c>
    </row>
    <row r="1593" spans="1:2" ht="13.5" x14ac:dyDescent="0.25">
      <c r="A1593" s="609">
        <v>3068</v>
      </c>
      <c r="B1593" s="610" t="s">
        <v>2593</v>
      </c>
    </row>
    <row r="1594" spans="1:2" ht="13.5" x14ac:dyDescent="0.25">
      <c r="A1594" s="609">
        <v>3069</v>
      </c>
      <c r="B1594" s="610" t="s">
        <v>2594</v>
      </c>
    </row>
    <row r="1595" spans="1:2" ht="13.5" x14ac:dyDescent="0.25">
      <c r="A1595" s="609">
        <v>3070</v>
      </c>
      <c r="B1595" s="610" t="s">
        <v>2595</v>
      </c>
    </row>
    <row r="1596" spans="1:2" ht="13.5" x14ac:dyDescent="0.25">
      <c r="A1596" s="609">
        <v>3071</v>
      </c>
      <c r="B1596" s="610" t="s">
        <v>2596</v>
      </c>
    </row>
    <row r="1597" spans="1:2" ht="13.5" x14ac:dyDescent="0.25">
      <c r="A1597" s="609">
        <v>3072</v>
      </c>
      <c r="B1597" s="610" t="s">
        <v>2597</v>
      </c>
    </row>
    <row r="1598" spans="1:2" ht="13.5" x14ac:dyDescent="0.25">
      <c r="A1598" s="609">
        <v>3073</v>
      </c>
      <c r="B1598" s="610" t="s">
        <v>2598</v>
      </c>
    </row>
    <row r="1599" spans="1:2" ht="13.5" x14ac:dyDescent="0.25">
      <c r="A1599" s="609">
        <v>3074</v>
      </c>
      <c r="B1599" s="610" t="s">
        <v>2599</v>
      </c>
    </row>
    <row r="1600" spans="1:2" ht="13.5" x14ac:dyDescent="0.25">
      <c r="A1600" s="609">
        <v>3075</v>
      </c>
      <c r="B1600" s="610" t="s">
        <v>2600</v>
      </c>
    </row>
    <row r="1601" spans="1:2" ht="13.5" x14ac:dyDescent="0.25">
      <c r="A1601" s="609">
        <v>3076</v>
      </c>
      <c r="B1601" s="610" t="s">
        <v>2601</v>
      </c>
    </row>
    <row r="1602" spans="1:2" ht="13.5" x14ac:dyDescent="0.25">
      <c r="A1602" s="609">
        <v>3077</v>
      </c>
      <c r="B1602" s="610" t="s">
        <v>2602</v>
      </c>
    </row>
    <row r="1603" spans="1:2" ht="13.5" x14ac:dyDescent="0.25">
      <c r="A1603" s="609">
        <v>3078</v>
      </c>
      <c r="B1603" s="610" t="s">
        <v>2603</v>
      </c>
    </row>
    <row r="1604" spans="1:2" ht="13.5" x14ac:dyDescent="0.25">
      <c r="A1604" s="609">
        <v>3079</v>
      </c>
      <c r="B1604" s="610" t="s">
        <v>2604</v>
      </c>
    </row>
    <row r="1605" spans="1:2" ht="13.5" x14ac:dyDescent="0.25">
      <c r="A1605" s="609">
        <v>3080</v>
      </c>
      <c r="B1605" s="610" t="s">
        <v>2605</v>
      </c>
    </row>
    <row r="1606" spans="1:2" ht="13.5" x14ac:dyDescent="0.25">
      <c r="A1606" s="609">
        <v>3081</v>
      </c>
      <c r="B1606" s="610" t="s">
        <v>2606</v>
      </c>
    </row>
    <row r="1607" spans="1:2" ht="13.5" x14ac:dyDescent="0.25">
      <c r="A1607" s="609">
        <v>3082</v>
      </c>
      <c r="B1607" s="610" t="s">
        <v>2607</v>
      </c>
    </row>
    <row r="1608" spans="1:2" ht="13.5" x14ac:dyDescent="0.25">
      <c r="A1608" s="609">
        <v>3083</v>
      </c>
      <c r="B1608" s="610" t="s">
        <v>2608</v>
      </c>
    </row>
    <row r="1609" spans="1:2" ht="13.5" x14ac:dyDescent="0.25">
      <c r="A1609" s="609">
        <v>3084</v>
      </c>
      <c r="B1609" s="610" t="s">
        <v>2609</v>
      </c>
    </row>
    <row r="1610" spans="1:2" ht="13.5" x14ac:dyDescent="0.25">
      <c r="A1610" s="609">
        <v>3089</v>
      </c>
      <c r="B1610" s="610" t="s">
        <v>2610</v>
      </c>
    </row>
    <row r="1611" spans="1:2" ht="13.5" x14ac:dyDescent="0.25">
      <c r="A1611" s="609">
        <v>3090</v>
      </c>
      <c r="B1611" s="610" t="s">
        <v>2611</v>
      </c>
    </row>
    <row r="1612" spans="1:2" ht="13.5" x14ac:dyDescent="0.25">
      <c r="A1612" s="609">
        <v>3091</v>
      </c>
      <c r="B1612" s="610" t="s">
        <v>2612</v>
      </c>
    </row>
    <row r="1613" spans="1:2" ht="13.5" x14ac:dyDescent="0.25">
      <c r="A1613" s="609">
        <v>3092</v>
      </c>
      <c r="B1613" s="610" t="s">
        <v>2613</v>
      </c>
    </row>
    <row r="1614" spans="1:2" ht="13.5" x14ac:dyDescent="0.25">
      <c r="A1614" s="609">
        <v>3093</v>
      </c>
      <c r="B1614" s="610" t="s">
        <v>2614</v>
      </c>
    </row>
    <row r="1615" spans="1:2" ht="13.5" x14ac:dyDescent="0.25">
      <c r="A1615" s="609">
        <v>3094</v>
      </c>
      <c r="B1615" s="610" t="s">
        <v>2615</v>
      </c>
    </row>
    <row r="1616" spans="1:2" ht="13.5" x14ac:dyDescent="0.25">
      <c r="A1616" s="609">
        <v>3098</v>
      </c>
      <c r="B1616" s="610" t="s">
        <v>2616</v>
      </c>
    </row>
    <row r="1617" spans="1:2" ht="13.5" x14ac:dyDescent="0.25">
      <c r="A1617" s="609">
        <v>3099</v>
      </c>
      <c r="B1617" s="610" t="s">
        <v>2617</v>
      </c>
    </row>
    <row r="1618" spans="1:2" ht="13.5" x14ac:dyDescent="0.25">
      <c r="A1618" s="609">
        <v>3100</v>
      </c>
      <c r="B1618" s="610" t="s">
        <v>2618</v>
      </c>
    </row>
    <row r="1619" spans="1:2" ht="13.5" x14ac:dyDescent="0.25">
      <c r="A1619" s="609">
        <v>3101</v>
      </c>
      <c r="B1619" s="610" t="s">
        <v>2619</v>
      </c>
    </row>
    <row r="1620" spans="1:2" ht="13.5" x14ac:dyDescent="0.25">
      <c r="A1620" s="609">
        <v>3102</v>
      </c>
      <c r="B1620" s="610" t="s">
        <v>2620</v>
      </c>
    </row>
    <row r="1621" spans="1:2" ht="13.5" x14ac:dyDescent="0.25">
      <c r="A1621" s="609">
        <v>3108</v>
      </c>
      <c r="B1621" s="610" t="s">
        <v>2621</v>
      </c>
    </row>
    <row r="1622" spans="1:2" ht="13.5" x14ac:dyDescent="0.25">
      <c r="A1622" s="609">
        <v>3109</v>
      </c>
      <c r="B1622" s="610" t="s">
        <v>2621</v>
      </c>
    </row>
    <row r="1623" spans="1:2" ht="13.5" x14ac:dyDescent="0.25">
      <c r="A1623" s="609">
        <v>3110</v>
      </c>
      <c r="B1623" s="610" t="s">
        <v>2622</v>
      </c>
    </row>
    <row r="1624" spans="1:2" ht="13.5" x14ac:dyDescent="0.25">
      <c r="A1624" s="609">
        <v>3120</v>
      </c>
      <c r="B1624" s="610" t="s">
        <v>2623</v>
      </c>
    </row>
    <row r="1625" spans="1:2" ht="13.5" x14ac:dyDescent="0.25">
      <c r="A1625" s="609">
        <v>3121</v>
      </c>
      <c r="B1625" s="610" t="s">
        <v>2624</v>
      </c>
    </row>
    <row r="1626" spans="1:2" ht="13.5" x14ac:dyDescent="0.25">
      <c r="A1626" s="609">
        <v>3122</v>
      </c>
      <c r="B1626" s="610" t="s">
        <v>2625</v>
      </c>
    </row>
    <row r="1627" spans="1:2" ht="13.5" x14ac:dyDescent="0.25">
      <c r="A1627" s="609">
        <v>3123</v>
      </c>
      <c r="B1627" s="610" t="s">
        <v>2626</v>
      </c>
    </row>
    <row r="1628" spans="1:2" ht="13.5" x14ac:dyDescent="0.25">
      <c r="A1628" s="609">
        <v>3128</v>
      </c>
      <c r="B1628" s="610" t="s">
        <v>2627</v>
      </c>
    </row>
    <row r="1629" spans="1:2" ht="13.5" x14ac:dyDescent="0.25">
      <c r="A1629" s="609">
        <v>3129</v>
      </c>
      <c r="B1629" s="610" t="s">
        <v>2628</v>
      </c>
    </row>
    <row r="1630" spans="1:2" ht="13.5" x14ac:dyDescent="0.25">
      <c r="A1630" s="609">
        <v>3130</v>
      </c>
      <c r="B1630" s="610" t="s">
        <v>2629</v>
      </c>
    </row>
    <row r="1631" spans="1:2" ht="13.5" x14ac:dyDescent="0.25">
      <c r="A1631" s="609">
        <v>3131</v>
      </c>
      <c r="B1631" s="610" t="s">
        <v>2630</v>
      </c>
    </row>
    <row r="1632" spans="1:2" ht="13.5" x14ac:dyDescent="0.25">
      <c r="A1632" s="609">
        <v>3132</v>
      </c>
      <c r="B1632" s="610" t="s">
        <v>2631</v>
      </c>
    </row>
    <row r="1633" spans="1:2" ht="13.5" x14ac:dyDescent="0.25">
      <c r="A1633" s="609">
        <v>3133</v>
      </c>
      <c r="B1633" s="610" t="s">
        <v>2632</v>
      </c>
    </row>
    <row r="1634" spans="1:2" ht="13.5" x14ac:dyDescent="0.25">
      <c r="A1634" s="609">
        <v>3138</v>
      </c>
      <c r="B1634" s="610" t="s">
        <v>2633</v>
      </c>
    </row>
    <row r="1635" spans="1:2" ht="13.5" x14ac:dyDescent="0.25">
      <c r="A1635" s="609">
        <v>3139</v>
      </c>
      <c r="B1635" s="610" t="s">
        <v>2634</v>
      </c>
    </row>
    <row r="1636" spans="1:2" ht="13.5" x14ac:dyDescent="0.25">
      <c r="A1636" s="609">
        <v>3140</v>
      </c>
      <c r="B1636" s="610" t="s">
        <v>2635</v>
      </c>
    </row>
    <row r="1637" spans="1:2" ht="13.5" x14ac:dyDescent="0.25">
      <c r="A1637" s="609">
        <v>3141</v>
      </c>
      <c r="B1637" s="610" t="s">
        <v>2636</v>
      </c>
    </row>
    <row r="1638" spans="1:2" ht="13.5" x14ac:dyDescent="0.25">
      <c r="A1638" s="609">
        <v>3142</v>
      </c>
      <c r="B1638" s="610" t="s">
        <v>2637</v>
      </c>
    </row>
    <row r="1639" spans="1:2" ht="13.5" x14ac:dyDescent="0.25">
      <c r="A1639" s="609">
        <v>3148</v>
      </c>
      <c r="B1639" s="610" t="s">
        <v>2638</v>
      </c>
    </row>
    <row r="1640" spans="1:2" ht="13.5" x14ac:dyDescent="0.25">
      <c r="A1640" s="609">
        <v>3149</v>
      </c>
      <c r="B1640" s="610" t="s">
        <v>2639</v>
      </c>
    </row>
    <row r="1641" spans="1:2" ht="13.5" x14ac:dyDescent="0.25">
      <c r="A1641" s="609">
        <v>3150</v>
      </c>
      <c r="B1641" s="610" t="s">
        <v>2640</v>
      </c>
    </row>
    <row r="1642" spans="1:2" ht="13.5" x14ac:dyDescent="0.25">
      <c r="A1642" s="609">
        <v>3151</v>
      </c>
      <c r="B1642" s="610" t="s">
        <v>2641</v>
      </c>
    </row>
    <row r="1643" spans="1:2" ht="13.5" x14ac:dyDescent="0.25">
      <c r="A1643" s="609">
        <v>3152</v>
      </c>
      <c r="B1643" s="610" t="s">
        <v>2642</v>
      </c>
    </row>
    <row r="1644" spans="1:2" ht="13.5" x14ac:dyDescent="0.25">
      <c r="A1644" s="609">
        <v>3153</v>
      </c>
      <c r="B1644" s="610" t="s">
        <v>2643</v>
      </c>
    </row>
    <row r="1645" spans="1:2" ht="13.5" x14ac:dyDescent="0.25">
      <c r="A1645" s="609">
        <v>3154</v>
      </c>
      <c r="B1645" s="610" t="s">
        <v>2644</v>
      </c>
    </row>
    <row r="1646" spans="1:2" ht="13.5" x14ac:dyDescent="0.25">
      <c r="A1646" s="609">
        <v>3155</v>
      </c>
      <c r="B1646" s="610" t="s">
        <v>2645</v>
      </c>
    </row>
    <row r="1647" spans="1:2" ht="13.5" x14ac:dyDescent="0.25">
      <c r="A1647" s="609">
        <v>3158</v>
      </c>
      <c r="B1647" s="610" t="s">
        <v>2646</v>
      </c>
    </row>
    <row r="1648" spans="1:2" ht="13.5" x14ac:dyDescent="0.25">
      <c r="A1648" s="609">
        <v>3159</v>
      </c>
      <c r="B1648" s="610" t="s">
        <v>2647</v>
      </c>
    </row>
    <row r="1649" spans="1:2" ht="13.5" x14ac:dyDescent="0.25">
      <c r="A1649" s="609">
        <v>3160</v>
      </c>
      <c r="B1649" s="610" t="s">
        <v>2648</v>
      </c>
    </row>
    <row r="1650" spans="1:2" ht="13.5" x14ac:dyDescent="0.25">
      <c r="A1650" s="609">
        <v>3170</v>
      </c>
      <c r="B1650" s="610" t="s">
        <v>2649</v>
      </c>
    </row>
    <row r="1651" spans="1:2" ht="13.5" x14ac:dyDescent="0.25">
      <c r="A1651" s="609">
        <v>3180</v>
      </c>
      <c r="B1651" s="610" t="s">
        <v>2650</v>
      </c>
    </row>
    <row r="1652" spans="1:2" ht="13.5" x14ac:dyDescent="0.25">
      <c r="A1652" s="609">
        <v>3181</v>
      </c>
      <c r="B1652" s="610" t="s">
        <v>2651</v>
      </c>
    </row>
    <row r="1653" spans="1:2" ht="13.5" x14ac:dyDescent="0.25">
      <c r="A1653" s="609">
        <v>3182</v>
      </c>
      <c r="B1653" s="610" t="s">
        <v>2652</v>
      </c>
    </row>
    <row r="1654" spans="1:2" ht="13.5" x14ac:dyDescent="0.25">
      <c r="A1654" s="609">
        <v>3190</v>
      </c>
      <c r="B1654" s="610" t="s">
        <v>2653</v>
      </c>
    </row>
    <row r="1655" spans="1:2" ht="13.5" x14ac:dyDescent="0.25">
      <c r="A1655" s="609">
        <v>3200</v>
      </c>
      <c r="B1655" s="610" t="s">
        <v>2654</v>
      </c>
    </row>
    <row r="1656" spans="1:2" ht="13.5" x14ac:dyDescent="0.25">
      <c r="A1656" s="609">
        <v>3201</v>
      </c>
      <c r="B1656" s="610" t="s">
        <v>2655</v>
      </c>
    </row>
    <row r="1657" spans="1:2" ht="13.5" x14ac:dyDescent="0.25">
      <c r="A1657" s="609">
        <v>3202</v>
      </c>
      <c r="B1657" s="610" t="s">
        <v>2656</v>
      </c>
    </row>
    <row r="1658" spans="1:2" ht="13.5" x14ac:dyDescent="0.25">
      <c r="A1658" s="609">
        <v>3203</v>
      </c>
      <c r="B1658" s="610" t="s">
        <v>2657</v>
      </c>
    </row>
    <row r="1659" spans="1:2" ht="13.5" x14ac:dyDescent="0.25">
      <c r="A1659" s="609">
        <v>3204</v>
      </c>
      <c r="B1659" s="610" t="s">
        <v>2658</v>
      </c>
    </row>
    <row r="1660" spans="1:2" ht="13.5" x14ac:dyDescent="0.25">
      <c r="A1660" s="609">
        <v>3205</v>
      </c>
      <c r="B1660" s="610" t="s">
        <v>2659</v>
      </c>
    </row>
    <row r="1661" spans="1:2" ht="13.5" x14ac:dyDescent="0.25">
      <c r="A1661" s="609">
        <v>3207</v>
      </c>
      <c r="B1661" s="610" t="s">
        <v>2660</v>
      </c>
    </row>
    <row r="1662" spans="1:2" ht="13.5" x14ac:dyDescent="0.25">
      <c r="A1662" s="609">
        <v>3208</v>
      </c>
      <c r="B1662" s="610" t="s">
        <v>2661</v>
      </c>
    </row>
    <row r="1663" spans="1:2" ht="13.5" x14ac:dyDescent="0.25">
      <c r="A1663" s="609">
        <v>3209</v>
      </c>
      <c r="B1663" s="610" t="s">
        <v>2662</v>
      </c>
    </row>
    <row r="1664" spans="1:2" ht="13.5" x14ac:dyDescent="0.25">
      <c r="A1664" s="609">
        <v>3210</v>
      </c>
      <c r="B1664" s="610" t="s">
        <v>2663</v>
      </c>
    </row>
    <row r="1665" spans="1:2" ht="13.5" x14ac:dyDescent="0.25">
      <c r="A1665" s="609">
        <v>3211</v>
      </c>
      <c r="B1665" s="610" t="s">
        <v>2664</v>
      </c>
    </row>
    <row r="1666" spans="1:2" ht="13.5" x14ac:dyDescent="0.25">
      <c r="A1666" s="609">
        <v>3212</v>
      </c>
      <c r="B1666" s="610" t="s">
        <v>2665</v>
      </c>
    </row>
    <row r="1667" spans="1:2" ht="13.5" x14ac:dyDescent="0.25">
      <c r="A1667" s="609">
        <v>3213</v>
      </c>
      <c r="B1667" s="610" t="s">
        <v>2666</v>
      </c>
    </row>
    <row r="1668" spans="1:2" ht="13.5" x14ac:dyDescent="0.25">
      <c r="A1668" s="609">
        <v>3214</v>
      </c>
      <c r="B1668" s="610" t="s">
        <v>2667</v>
      </c>
    </row>
    <row r="1669" spans="1:2" ht="13.5" x14ac:dyDescent="0.25">
      <c r="A1669" s="609">
        <v>3215</v>
      </c>
      <c r="B1669" s="610" t="s">
        <v>2668</v>
      </c>
    </row>
    <row r="1670" spans="1:2" ht="13.5" x14ac:dyDescent="0.25">
      <c r="A1670" s="609">
        <v>3216</v>
      </c>
      <c r="B1670" s="610" t="s">
        <v>2669</v>
      </c>
    </row>
    <row r="1671" spans="1:2" ht="13.5" x14ac:dyDescent="0.25">
      <c r="A1671" s="609">
        <v>3217</v>
      </c>
      <c r="B1671" s="610" t="s">
        <v>2670</v>
      </c>
    </row>
    <row r="1672" spans="1:2" ht="13.5" x14ac:dyDescent="0.25">
      <c r="A1672" s="609">
        <v>3218</v>
      </c>
      <c r="B1672" s="610" t="s">
        <v>2671</v>
      </c>
    </row>
    <row r="1673" spans="1:2" ht="13.5" x14ac:dyDescent="0.25">
      <c r="A1673" s="609">
        <v>3220</v>
      </c>
      <c r="B1673" s="610" t="s">
        <v>2672</v>
      </c>
    </row>
    <row r="1674" spans="1:2" ht="13.5" x14ac:dyDescent="0.25">
      <c r="A1674" s="609">
        <v>3221</v>
      </c>
      <c r="B1674" s="610" t="s">
        <v>2673</v>
      </c>
    </row>
    <row r="1675" spans="1:2" ht="13.5" x14ac:dyDescent="0.25">
      <c r="A1675" s="609">
        <v>3222</v>
      </c>
      <c r="B1675" s="610" t="s">
        <v>2674</v>
      </c>
    </row>
    <row r="1676" spans="1:2" ht="13.5" x14ac:dyDescent="0.25">
      <c r="A1676" s="609">
        <v>3229</v>
      </c>
      <c r="B1676" s="610" t="s">
        <v>2675</v>
      </c>
    </row>
    <row r="1677" spans="1:2" ht="13.5" x14ac:dyDescent="0.25">
      <c r="A1677" s="609">
        <v>3230</v>
      </c>
      <c r="B1677" s="610" t="s">
        <v>2676</v>
      </c>
    </row>
    <row r="1678" spans="1:2" ht="13.5" x14ac:dyDescent="0.25">
      <c r="A1678" s="609">
        <v>3231</v>
      </c>
      <c r="B1678" s="610" t="s">
        <v>2677</v>
      </c>
    </row>
    <row r="1679" spans="1:2" ht="13.5" x14ac:dyDescent="0.25">
      <c r="A1679" s="609">
        <v>3232</v>
      </c>
      <c r="B1679" s="610" t="s">
        <v>2678</v>
      </c>
    </row>
    <row r="1680" spans="1:2" ht="13.5" x14ac:dyDescent="0.25">
      <c r="A1680" s="609">
        <v>3233</v>
      </c>
      <c r="B1680" s="610" t="s">
        <v>2679</v>
      </c>
    </row>
    <row r="1681" spans="1:2" ht="13.5" x14ac:dyDescent="0.25">
      <c r="A1681" s="609">
        <v>3234</v>
      </c>
      <c r="B1681" s="610" t="s">
        <v>2680</v>
      </c>
    </row>
    <row r="1682" spans="1:2" ht="13.5" x14ac:dyDescent="0.25">
      <c r="A1682" s="609">
        <v>3235</v>
      </c>
      <c r="B1682" s="610" t="s">
        <v>2681</v>
      </c>
    </row>
    <row r="1683" spans="1:2" ht="13.5" x14ac:dyDescent="0.25">
      <c r="A1683" s="609">
        <v>3236</v>
      </c>
      <c r="B1683" s="610" t="s">
        <v>2682</v>
      </c>
    </row>
    <row r="1684" spans="1:2" ht="13.5" x14ac:dyDescent="0.25">
      <c r="A1684" s="609">
        <v>3237</v>
      </c>
      <c r="B1684" s="610" t="s">
        <v>2683</v>
      </c>
    </row>
    <row r="1685" spans="1:2" ht="13.5" x14ac:dyDescent="0.25">
      <c r="A1685" s="609">
        <v>3238</v>
      </c>
      <c r="B1685" s="610" t="s">
        <v>2684</v>
      </c>
    </row>
    <row r="1686" spans="1:2" ht="13.5" x14ac:dyDescent="0.25">
      <c r="A1686" s="609">
        <v>3239</v>
      </c>
      <c r="B1686" s="610" t="s">
        <v>2685</v>
      </c>
    </row>
    <row r="1687" spans="1:2" ht="13.5" x14ac:dyDescent="0.25">
      <c r="A1687" s="609">
        <v>3240</v>
      </c>
      <c r="B1687" s="610" t="s">
        <v>2686</v>
      </c>
    </row>
    <row r="1688" spans="1:2" ht="13.5" x14ac:dyDescent="0.25">
      <c r="A1688" s="609">
        <v>3241</v>
      </c>
      <c r="B1688" s="610" t="s">
        <v>2687</v>
      </c>
    </row>
    <row r="1689" spans="1:2" ht="13.5" x14ac:dyDescent="0.25">
      <c r="A1689" s="609">
        <v>3249</v>
      </c>
      <c r="B1689" s="610" t="s">
        <v>2688</v>
      </c>
    </row>
    <row r="1690" spans="1:2" ht="13.5" x14ac:dyDescent="0.25">
      <c r="A1690" s="609">
        <v>3250</v>
      </c>
      <c r="B1690" s="610" t="s">
        <v>2689</v>
      </c>
    </row>
    <row r="1691" spans="1:2" ht="13.5" x14ac:dyDescent="0.25">
      <c r="A1691" s="609">
        <v>3260</v>
      </c>
      <c r="B1691" s="610" t="s">
        <v>2690</v>
      </c>
    </row>
    <row r="1692" spans="1:2" ht="13.5" x14ac:dyDescent="0.25">
      <c r="A1692" s="609">
        <v>3300</v>
      </c>
      <c r="B1692" s="610" t="s">
        <v>2691</v>
      </c>
    </row>
    <row r="1693" spans="1:2" ht="13.5" x14ac:dyDescent="0.25">
      <c r="A1693" s="609">
        <v>3301</v>
      </c>
      <c r="B1693" s="610" t="s">
        <v>2692</v>
      </c>
    </row>
    <row r="1694" spans="1:2" ht="13.5" x14ac:dyDescent="0.25">
      <c r="A1694" s="609">
        <v>3302</v>
      </c>
      <c r="B1694" s="610" t="s">
        <v>2693</v>
      </c>
    </row>
    <row r="1695" spans="1:2" ht="13.5" x14ac:dyDescent="0.25">
      <c r="A1695" s="609">
        <v>3303</v>
      </c>
      <c r="B1695" s="610" t="s">
        <v>2694</v>
      </c>
    </row>
    <row r="1696" spans="1:2" ht="13.5" x14ac:dyDescent="0.25">
      <c r="A1696" s="609">
        <v>3308</v>
      </c>
      <c r="B1696" s="610" t="s">
        <v>2695</v>
      </c>
    </row>
    <row r="1697" spans="1:2" ht="13.5" x14ac:dyDescent="0.25">
      <c r="A1697" s="609">
        <v>3309</v>
      </c>
      <c r="B1697" s="610" t="s">
        <v>2696</v>
      </c>
    </row>
    <row r="1698" spans="1:2" ht="13.5" x14ac:dyDescent="0.25">
      <c r="A1698" s="609">
        <v>3310</v>
      </c>
      <c r="B1698" s="610" t="s">
        <v>2697</v>
      </c>
    </row>
    <row r="1699" spans="1:2" ht="13.5" x14ac:dyDescent="0.25">
      <c r="A1699" s="609">
        <v>3311</v>
      </c>
      <c r="B1699" s="610" t="s">
        <v>2698</v>
      </c>
    </row>
    <row r="1700" spans="1:2" ht="13.5" x14ac:dyDescent="0.25">
      <c r="A1700" s="609">
        <v>3312</v>
      </c>
      <c r="B1700" s="610" t="s">
        <v>2699</v>
      </c>
    </row>
    <row r="1701" spans="1:2" ht="13.5" x14ac:dyDescent="0.25">
      <c r="A1701" s="609">
        <v>3313</v>
      </c>
      <c r="B1701" s="610" t="s">
        <v>2700</v>
      </c>
    </row>
    <row r="1702" spans="1:2" ht="13.5" x14ac:dyDescent="0.25">
      <c r="A1702" s="609">
        <v>3314</v>
      </c>
      <c r="B1702" s="610" t="s">
        <v>2701</v>
      </c>
    </row>
    <row r="1703" spans="1:2" ht="13.5" x14ac:dyDescent="0.25">
      <c r="A1703" s="609">
        <v>3315</v>
      </c>
      <c r="B1703" s="610" t="s">
        <v>2702</v>
      </c>
    </row>
    <row r="1704" spans="1:2" ht="13.5" x14ac:dyDescent="0.25">
      <c r="A1704" s="609">
        <v>3316</v>
      </c>
      <c r="B1704" s="610" t="s">
        <v>2703</v>
      </c>
    </row>
    <row r="1705" spans="1:2" ht="13.5" x14ac:dyDescent="0.25">
      <c r="A1705" s="609">
        <v>3317</v>
      </c>
      <c r="B1705" s="610" t="s">
        <v>2704</v>
      </c>
    </row>
    <row r="1706" spans="1:2" ht="13.5" x14ac:dyDescent="0.25">
      <c r="A1706" s="609">
        <v>3318</v>
      </c>
      <c r="B1706" s="610" t="s">
        <v>2705</v>
      </c>
    </row>
    <row r="1707" spans="1:2" ht="13.5" x14ac:dyDescent="0.25">
      <c r="A1707" s="609">
        <v>3319</v>
      </c>
      <c r="B1707" s="610" t="s">
        <v>2706</v>
      </c>
    </row>
    <row r="1708" spans="1:2" ht="13.5" x14ac:dyDescent="0.25">
      <c r="A1708" s="609">
        <v>3320</v>
      </c>
      <c r="B1708" s="610" t="s">
        <v>2707</v>
      </c>
    </row>
    <row r="1709" spans="1:2" ht="13.5" x14ac:dyDescent="0.25">
      <c r="A1709" s="609">
        <v>3321</v>
      </c>
      <c r="B1709" s="610" t="s">
        <v>2708</v>
      </c>
    </row>
    <row r="1710" spans="1:2" ht="13.5" x14ac:dyDescent="0.25">
      <c r="A1710" s="609">
        <v>3330</v>
      </c>
      <c r="B1710" s="610" t="s">
        <v>2709</v>
      </c>
    </row>
    <row r="1711" spans="1:2" ht="13.5" x14ac:dyDescent="0.25">
      <c r="A1711" s="609">
        <v>3331</v>
      </c>
      <c r="B1711" s="610" t="s">
        <v>2710</v>
      </c>
    </row>
    <row r="1712" spans="1:2" ht="13.5" x14ac:dyDescent="0.25">
      <c r="A1712" s="609">
        <v>3332</v>
      </c>
      <c r="B1712" s="610" t="s">
        <v>2711</v>
      </c>
    </row>
    <row r="1713" spans="1:2" ht="13.5" x14ac:dyDescent="0.25">
      <c r="A1713" s="609">
        <v>3333</v>
      </c>
      <c r="B1713" s="610" t="s">
        <v>2712</v>
      </c>
    </row>
    <row r="1714" spans="1:2" ht="13.5" x14ac:dyDescent="0.25">
      <c r="A1714" s="609">
        <v>3334</v>
      </c>
      <c r="B1714" s="610" t="s">
        <v>2713</v>
      </c>
    </row>
    <row r="1715" spans="1:2" ht="13.5" x14ac:dyDescent="0.25">
      <c r="A1715" s="609">
        <v>3335</v>
      </c>
      <c r="B1715" s="610" t="s">
        <v>2714</v>
      </c>
    </row>
    <row r="1716" spans="1:2" ht="13.5" x14ac:dyDescent="0.25">
      <c r="A1716" s="609">
        <v>3336</v>
      </c>
      <c r="B1716" s="610" t="s">
        <v>2715</v>
      </c>
    </row>
    <row r="1717" spans="1:2" ht="13.5" x14ac:dyDescent="0.25">
      <c r="A1717" s="609">
        <v>3337</v>
      </c>
      <c r="B1717" s="610" t="s">
        <v>2716</v>
      </c>
    </row>
    <row r="1718" spans="1:2" ht="13.5" x14ac:dyDescent="0.25">
      <c r="A1718" s="609">
        <v>3338</v>
      </c>
      <c r="B1718" s="610" t="s">
        <v>2717</v>
      </c>
    </row>
    <row r="1719" spans="1:2" ht="13.5" x14ac:dyDescent="0.25">
      <c r="A1719" s="609">
        <v>3339</v>
      </c>
      <c r="B1719" s="610" t="s">
        <v>2711</v>
      </c>
    </row>
    <row r="1720" spans="1:2" ht="13.5" x14ac:dyDescent="0.25">
      <c r="A1720" s="609">
        <v>3340</v>
      </c>
      <c r="B1720" s="610" t="s">
        <v>2718</v>
      </c>
    </row>
    <row r="1721" spans="1:2" ht="13.5" x14ac:dyDescent="0.25">
      <c r="A1721" s="609">
        <v>3341</v>
      </c>
      <c r="B1721" s="610" t="s">
        <v>2719</v>
      </c>
    </row>
    <row r="1722" spans="1:2" ht="13.5" x14ac:dyDescent="0.25">
      <c r="A1722" s="609">
        <v>3342</v>
      </c>
      <c r="B1722" s="610" t="s">
        <v>2720</v>
      </c>
    </row>
    <row r="1723" spans="1:2" ht="13.5" x14ac:dyDescent="0.25">
      <c r="A1723" s="609">
        <v>3343</v>
      </c>
      <c r="B1723" s="610" t="s">
        <v>2721</v>
      </c>
    </row>
    <row r="1724" spans="1:2" ht="13.5" x14ac:dyDescent="0.25">
      <c r="A1724" s="609">
        <v>3344</v>
      </c>
      <c r="B1724" s="610" t="s">
        <v>2722</v>
      </c>
    </row>
    <row r="1725" spans="1:2" ht="13.5" x14ac:dyDescent="0.25">
      <c r="A1725" s="609">
        <v>3348</v>
      </c>
      <c r="B1725" s="610" t="s">
        <v>2723</v>
      </c>
    </row>
    <row r="1726" spans="1:2" ht="13.5" x14ac:dyDescent="0.25">
      <c r="A1726" s="609">
        <v>3349</v>
      </c>
      <c r="B1726" s="610" t="s">
        <v>2724</v>
      </c>
    </row>
    <row r="1727" spans="1:2" ht="13.5" x14ac:dyDescent="0.25">
      <c r="A1727" s="609">
        <v>3350</v>
      </c>
      <c r="B1727" s="610" t="s">
        <v>2725</v>
      </c>
    </row>
    <row r="1728" spans="1:2" ht="13.5" x14ac:dyDescent="0.25">
      <c r="A1728" s="609">
        <v>3351</v>
      </c>
      <c r="B1728" s="610" t="s">
        <v>2726</v>
      </c>
    </row>
    <row r="1729" spans="1:2" ht="13.5" x14ac:dyDescent="0.25">
      <c r="A1729" s="609">
        <v>3352</v>
      </c>
      <c r="B1729" s="610" t="s">
        <v>2727</v>
      </c>
    </row>
    <row r="1730" spans="1:2" ht="13.5" x14ac:dyDescent="0.25">
      <c r="A1730" s="609">
        <v>3358</v>
      </c>
      <c r="B1730" s="610" t="s">
        <v>2728</v>
      </c>
    </row>
    <row r="1731" spans="1:2" ht="13.5" x14ac:dyDescent="0.25">
      <c r="A1731" s="609">
        <v>3359</v>
      </c>
      <c r="B1731" s="610" t="s">
        <v>2729</v>
      </c>
    </row>
    <row r="1732" spans="1:2" ht="13.5" x14ac:dyDescent="0.25">
      <c r="A1732" s="609">
        <v>3360</v>
      </c>
      <c r="B1732" s="610" t="s">
        <v>2730</v>
      </c>
    </row>
    <row r="1733" spans="1:2" ht="13.5" x14ac:dyDescent="0.25">
      <c r="A1733" s="609">
        <v>3361</v>
      </c>
      <c r="B1733" s="610" t="s">
        <v>2731</v>
      </c>
    </row>
    <row r="1734" spans="1:2" ht="13.5" x14ac:dyDescent="0.25">
      <c r="A1734" s="609">
        <v>3362</v>
      </c>
      <c r="B1734" s="610" t="s">
        <v>2732</v>
      </c>
    </row>
    <row r="1735" spans="1:2" ht="13.5" x14ac:dyDescent="0.25">
      <c r="A1735" s="609">
        <v>3363</v>
      </c>
      <c r="B1735" s="610" t="s">
        <v>2733</v>
      </c>
    </row>
    <row r="1736" spans="1:2" ht="13.5" x14ac:dyDescent="0.25">
      <c r="A1736" s="609">
        <v>3368</v>
      </c>
      <c r="B1736" s="610" t="s">
        <v>2734</v>
      </c>
    </row>
    <row r="1737" spans="1:2" ht="13.5" x14ac:dyDescent="0.25">
      <c r="A1737" s="609">
        <v>3369</v>
      </c>
      <c r="B1737" s="610" t="s">
        <v>2735</v>
      </c>
    </row>
    <row r="1738" spans="1:2" ht="13.5" x14ac:dyDescent="0.25">
      <c r="A1738" s="609">
        <v>3370</v>
      </c>
      <c r="B1738" s="610" t="s">
        <v>2736</v>
      </c>
    </row>
    <row r="1739" spans="1:2" ht="13.5" x14ac:dyDescent="0.25">
      <c r="A1739" s="609">
        <v>3371</v>
      </c>
      <c r="B1739" s="610" t="s">
        <v>2737</v>
      </c>
    </row>
    <row r="1740" spans="1:2" ht="13.5" x14ac:dyDescent="0.25">
      <c r="A1740" s="609">
        <v>3379</v>
      </c>
      <c r="B1740" s="610" t="s">
        <v>2738</v>
      </c>
    </row>
    <row r="1741" spans="1:2" ht="13.5" x14ac:dyDescent="0.25">
      <c r="A1741" s="609">
        <v>3400</v>
      </c>
      <c r="B1741" s="610" t="s">
        <v>2739</v>
      </c>
    </row>
    <row r="1742" spans="1:2" ht="13.5" x14ac:dyDescent="0.25">
      <c r="A1742" s="609">
        <v>3410</v>
      </c>
      <c r="B1742" s="610" t="s">
        <v>2740</v>
      </c>
    </row>
    <row r="1743" spans="1:2" ht="13.5" x14ac:dyDescent="0.25">
      <c r="A1743" s="609">
        <v>3411</v>
      </c>
      <c r="B1743" s="610" t="s">
        <v>2741</v>
      </c>
    </row>
    <row r="1744" spans="1:2" ht="13.5" x14ac:dyDescent="0.25">
      <c r="A1744" s="609">
        <v>3418</v>
      </c>
      <c r="B1744" s="610" t="s">
        <v>2742</v>
      </c>
    </row>
    <row r="1745" spans="1:2" ht="13.5" x14ac:dyDescent="0.25">
      <c r="A1745" s="609">
        <v>3419</v>
      </c>
      <c r="B1745" s="610" t="s">
        <v>2743</v>
      </c>
    </row>
    <row r="1746" spans="1:2" ht="13.5" x14ac:dyDescent="0.25">
      <c r="A1746" s="609">
        <v>3420</v>
      </c>
      <c r="B1746" s="610" t="s">
        <v>2744</v>
      </c>
    </row>
    <row r="1747" spans="1:2" ht="13.5" x14ac:dyDescent="0.25">
      <c r="A1747" s="609">
        <v>3421</v>
      </c>
      <c r="B1747" s="610" t="s">
        <v>2745</v>
      </c>
    </row>
    <row r="1748" spans="1:2" ht="13.5" x14ac:dyDescent="0.25">
      <c r="A1748" s="609">
        <v>3429</v>
      </c>
      <c r="B1748" s="610" t="s">
        <v>2746</v>
      </c>
    </row>
    <row r="1749" spans="1:2" ht="13.5" x14ac:dyDescent="0.25">
      <c r="A1749" s="609">
        <v>3430</v>
      </c>
      <c r="B1749" s="610" t="s">
        <v>2747</v>
      </c>
    </row>
    <row r="1750" spans="1:2" ht="13.5" x14ac:dyDescent="0.25">
      <c r="A1750" s="609">
        <v>3431</v>
      </c>
      <c r="B1750" s="610" t="s">
        <v>2748</v>
      </c>
    </row>
    <row r="1751" spans="1:2" ht="13.5" x14ac:dyDescent="0.25">
      <c r="A1751" s="609">
        <v>3432</v>
      </c>
      <c r="B1751" s="610" t="s">
        <v>2749</v>
      </c>
    </row>
    <row r="1752" spans="1:2" ht="13.5" x14ac:dyDescent="0.25">
      <c r="A1752" s="609">
        <v>3433</v>
      </c>
      <c r="B1752" s="610" t="s">
        <v>2750</v>
      </c>
    </row>
    <row r="1753" spans="1:2" ht="13.5" x14ac:dyDescent="0.25">
      <c r="A1753" s="609">
        <v>3434</v>
      </c>
      <c r="B1753" s="610" t="s">
        <v>2751</v>
      </c>
    </row>
    <row r="1754" spans="1:2" ht="13.5" x14ac:dyDescent="0.25">
      <c r="A1754" s="609">
        <v>3438</v>
      </c>
      <c r="B1754" s="610" t="s">
        <v>2752</v>
      </c>
    </row>
    <row r="1755" spans="1:2" ht="13.5" x14ac:dyDescent="0.25">
      <c r="A1755" s="609">
        <v>3439</v>
      </c>
      <c r="B1755" s="610" t="s">
        <v>2753</v>
      </c>
    </row>
    <row r="1756" spans="1:2" ht="13.5" x14ac:dyDescent="0.25">
      <c r="A1756" s="609">
        <v>3440</v>
      </c>
      <c r="B1756" s="610" t="s">
        <v>2754</v>
      </c>
    </row>
    <row r="1757" spans="1:2" ht="13.5" x14ac:dyDescent="0.25">
      <c r="A1757" s="609">
        <v>3441</v>
      </c>
      <c r="B1757" s="610" t="s">
        <v>2755</v>
      </c>
    </row>
    <row r="1758" spans="1:2" ht="13.5" x14ac:dyDescent="0.25">
      <c r="A1758" s="609">
        <v>3442</v>
      </c>
      <c r="B1758" s="610" t="s">
        <v>2756</v>
      </c>
    </row>
    <row r="1759" spans="1:2" ht="13.5" x14ac:dyDescent="0.25">
      <c r="A1759" s="609">
        <v>3443</v>
      </c>
      <c r="B1759" s="610" t="s">
        <v>2757</v>
      </c>
    </row>
    <row r="1760" spans="1:2" ht="13.5" x14ac:dyDescent="0.25">
      <c r="A1760" s="609">
        <v>3444</v>
      </c>
      <c r="B1760" s="610" t="s">
        <v>2758</v>
      </c>
    </row>
    <row r="1761" spans="1:2" ht="13.5" x14ac:dyDescent="0.25">
      <c r="A1761" s="609">
        <v>3445</v>
      </c>
      <c r="B1761" s="610" t="s">
        <v>2759</v>
      </c>
    </row>
    <row r="1762" spans="1:2" ht="13.5" x14ac:dyDescent="0.25">
      <c r="A1762" s="609">
        <v>3446</v>
      </c>
      <c r="B1762" s="610" t="s">
        <v>2760</v>
      </c>
    </row>
    <row r="1763" spans="1:2" ht="13.5" x14ac:dyDescent="0.25">
      <c r="A1763" s="609">
        <v>3448</v>
      </c>
      <c r="B1763" s="610" t="s">
        <v>2761</v>
      </c>
    </row>
    <row r="1764" spans="1:2" ht="13.5" x14ac:dyDescent="0.25">
      <c r="A1764" s="609">
        <v>3449</v>
      </c>
      <c r="B1764" s="610" t="s">
        <v>2762</v>
      </c>
    </row>
    <row r="1765" spans="1:2" ht="13.5" x14ac:dyDescent="0.25">
      <c r="A1765" s="609">
        <v>3450</v>
      </c>
      <c r="B1765" s="610" t="s">
        <v>2763</v>
      </c>
    </row>
    <row r="1766" spans="1:2" ht="13.5" x14ac:dyDescent="0.25">
      <c r="A1766" s="609">
        <v>3451</v>
      </c>
      <c r="B1766" s="610" t="s">
        <v>2764</v>
      </c>
    </row>
    <row r="1767" spans="1:2" ht="13.5" x14ac:dyDescent="0.25">
      <c r="A1767" s="609">
        <v>3452</v>
      </c>
      <c r="B1767" s="610" t="s">
        <v>2765</v>
      </c>
    </row>
    <row r="1768" spans="1:2" ht="13.5" x14ac:dyDescent="0.25">
      <c r="A1768" s="609">
        <v>3453</v>
      </c>
      <c r="B1768" s="610" t="s">
        <v>2766</v>
      </c>
    </row>
    <row r="1769" spans="1:2" ht="13.5" x14ac:dyDescent="0.25">
      <c r="A1769" s="609">
        <v>3454</v>
      </c>
      <c r="B1769" s="610" t="s">
        <v>2767</v>
      </c>
    </row>
    <row r="1770" spans="1:2" ht="13.5" x14ac:dyDescent="0.25">
      <c r="A1770" s="609">
        <v>3455</v>
      </c>
      <c r="B1770" s="610" t="s">
        <v>2768</v>
      </c>
    </row>
    <row r="1771" spans="1:2" ht="13.5" x14ac:dyDescent="0.25">
      <c r="A1771" s="609">
        <v>3456</v>
      </c>
      <c r="B1771" s="610" t="s">
        <v>2769</v>
      </c>
    </row>
    <row r="1772" spans="1:2" ht="13.5" x14ac:dyDescent="0.25">
      <c r="A1772" s="609">
        <v>3457</v>
      </c>
      <c r="B1772" s="610" t="s">
        <v>2770</v>
      </c>
    </row>
    <row r="1773" spans="1:2" ht="13.5" x14ac:dyDescent="0.25">
      <c r="A1773" s="609">
        <v>3458</v>
      </c>
      <c r="B1773" s="610" t="s">
        <v>2771</v>
      </c>
    </row>
    <row r="1774" spans="1:2" ht="13.5" x14ac:dyDescent="0.25">
      <c r="A1774" s="609">
        <v>3459</v>
      </c>
      <c r="B1774" s="610" t="s">
        <v>2772</v>
      </c>
    </row>
    <row r="1775" spans="1:2" ht="13.5" x14ac:dyDescent="0.25">
      <c r="A1775" s="609">
        <v>3460</v>
      </c>
      <c r="B1775" s="610" t="s">
        <v>2773</v>
      </c>
    </row>
    <row r="1776" spans="1:2" ht="13.5" x14ac:dyDescent="0.25">
      <c r="A1776" s="609">
        <v>3461</v>
      </c>
      <c r="B1776" s="610" t="s">
        <v>2774</v>
      </c>
    </row>
    <row r="1777" spans="1:2" ht="13.5" x14ac:dyDescent="0.25">
      <c r="A1777" s="609">
        <v>3462</v>
      </c>
      <c r="B1777" s="610" t="s">
        <v>2775</v>
      </c>
    </row>
    <row r="1778" spans="1:2" ht="13.5" x14ac:dyDescent="0.25">
      <c r="A1778" s="609">
        <v>3468</v>
      </c>
      <c r="B1778" s="610" t="s">
        <v>2776</v>
      </c>
    </row>
    <row r="1779" spans="1:2" ht="13.5" x14ac:dyDescent="0.25">
      <c r="A1779" s="609">
        <v>3469</v>
      </c>
      <c r="B1779" s="610" t="s">
        <v>2777</v>
      </c>
    </row>
    <row r="1780" spans="1:2" ht="13.5" x14ac:dyDescent="0.25">
      <c r="A1780" s="609">
        <v>3470</v>
      </c>
      <c r="B1780" s="610" t="s">
        <v>2778</v>
      </c>
    </row>
    <row r="1781" spans="1:2" ht="13.5" x14ac:dyDescent="0.25">
      <c r="A1781" s="609">
        <v>3480</v>
      </c>
      <c r="B1781" s="610" t="s">
        <v>2779</v>
      </c>
    </row>
    <row r="1782" spans="1:2" ht="13.5" x14ac:dyDescent="0.25">
      <c r="A1782" s="609">
        <v>3481</v>
      </c>
      <c r="B1782" s="610" t="s">
        <v>2780</v>
      </c>
    </row>
    <row r="1783" spans="1:2" ht="13.5" x14ac:dyDescent="0.25">
      <c r="A1783" s="609">
        <v>3482</v>
      </c>
      <c r="B1783" s="610" t="s">
        <v>2781</v>
      </c>
    </row>
    <row r="1784" spans="1:2" ht="13.5" x14ac:dyDescent="0.25">
      <c r="A1784" s="609">
        <v>3483</v>
      </c>
      <c r="B1784" s="610" t="s">
        <v>2782</v>
      </c>
    </row>
    <row r="1785" spans="1:2" ht="13.5" x14ac:dyDescent="0.25">
      <c r="A1785" s="609">
        <v>3484</v>
      </c>
      <c r="B1785" s="610" t="s">
        <v>2783</v>
      </c>
    </row>
    <row r="1786" spans="1:2" ht="13.5" x14ac:dyDescent="0.25">
      <c r="A1786" s="609">
        <v>3485</v>
      </c>
      <c r="B1786" s="610" t="s">
        <v>2784</v>
      </c>
    </row>
    <row r="1787" spans="1:2" ht="13.5" x14ac:dyDescent="0.25">
      <c r="A1787" s="609">
        <v>3488</v>
      </c>
      <c r="B1787" s="610" t="s">
        <v>2785</v>
      </c>
    </row>
    <row r="1788" spans="1:2" ht="13.5" x14ac:dyDescent="0.25">
      <c r="A1788" s="609">
        <v>3489</v>
      </c>
      <c r="B1788" s="610" t="s">
        <v>2786</v>
      </c>
    </row>
    <row r="1789" spans="1:2" ht="13.5" x14ac:dyDescent="0.25">
      <c r="A1789" s="609">
        <v>3490</v>
      </c>
      <c r="B1789" s="610" t="s">
        <v>2787</v>
      </c>
    </row>
    <row r="1790" spans="1:2" ht="13.5" x14ac:dyDescent="0.25">
      <c r="A1790" s="609">
        <v>3491</v>
      </c>
      <c r="B1790" s="610" t="s">
        <v>2788</v>
      </c>
    </row>
    <row r="1791" spans="1:2" ht="13.5" x14ac:dyDescent="0.25">
      <c r="A1791" s="609">
        <v>3492</v>
      </c>
      <c r="B1791" s="610" t="s">
        <v>2789</v>
      </c>
    </row>
    <row r="1792" spans="1:2" ht="13.5" x14ac:dyDescent="0.25">
      <c r="A1792" s="609">
        <v>3498</v>
      </c>
      <c r="B1792" s="610" t="s">
        <v>2790</v>
      </c>
    </row>
    <row r="1793" spans="1:2" ht="13.5" x14ac:dyDescent="0.25">
      <c r="A1793" s="609">
        <v>3499</v>
      </c>
      <c r="B1793" s="610" t="s">
        <v>2791</v>
      </c>
    </row>
    <row r="1794" spans="1:2" ht="13.5" x14ac:dyDescent="0.25">
      <c r="A1794" s="609">
        <v>3500</v>
      </c>
      <c r="B1794" s="610" t="s">
        <v>2792</v>
      </c>
    </row>
    <row r="1795" spans="1:2" ht="13.5" x14ac:dyDescent="0.25">
      <c r="A1795" s="609">
        <v>3501</v>
      </c>
      <c r="B1795" s="610" t="s">
        <v>2793</v>
      </c>
    </row>
    <row r="1796" spans="1:2" ht="13.5" x14ac:dyDescent="0.25">
      <c r="A1796" s="609">
        <v>3502</v>
      </c>
      <c r="B1796" s="610" t="s">
        <v>2794</v>
      </c>
    </row>
    <row r="1797" spans="1:2" ht="13.5" x14ac:dyDescent="0.25">
      <c r="A1797" s="609">
        <v>3508</v>
      </c>
      <c r="B1797" s="610" t="s">
        <v>2795</v>
      </c>
    </row>
    <row r="1798" spans="1:2" ht="13.5" x14ac:dyDescent="0.25">
      <c r="A1798" s="609">
        <v>3509</v>
      </c>
      <c r="B1798" s="610" t="s">
        <v>2796</v>
      </c>
    </row>
    <row r="1799" spans="1:2" ht="13.5" x14ac:dyDescent="0.25">
      <c r="A1799" s="609">
        <v>3510</v>
      </c>
      <c r="B1799" s="610" t="s">
        <v>2797</v>
      </c>
    </row>
    <row r="1800" spans="1:2" ht="13.5" x14ac:dyDescent="0.25">
      <c r="A1800" s="609">
        <v>3511</v>
      </c>
      <c r="B1800" s="610" t="s">
        <v>2798</v>
      </c>
    </row>
    <row r="1801" spans="1:2" ht="13.5" x14ac:dyDescent="0.25">
      <c r="A1801" s="609">
        <v>3518</v>
      </c>
      <c r="B1801" s="610" t="s">
        <v>2799</v>
      </c>
    </row>
    <row r="1802" spans="1:2" ht="13.5" x14ac:dyDescent="0.25">
      <c r="A1802" s="609">
        <v>3519</v>
      </c>
      <c r="B1802" s="610" t="s">
        <v>2800</v>
      </c>
    </row>
    <row r="1803" spans="1:2" ht="13.5" x14ac:dyDescent="0.25">
      <c r="A1803" s="609">
        <v>3520</v>
      </c>
      <c r="B1803" s="610" t="s">
        <v>2801</v>
      </c>
    </row>
    <row r="1804" spans="1:2" ht="13.5" x14ac:dyDescent="0.25">
      <c r="A1804" s="609">
        <v>3521</v>
      </c>
      <c r="B1804" s="610" t="s">
        <v>2802</v>
      </c>
    </row>
    <row r="1805" spans="1:2" ht="13.5" x14ac:dyDescent="0.25">
      <c r="A1805" s="609">
        <v>3522</v>
      </c>
      <c r="B1805" s="610" t="s">
        <v>2803</v>
      </c>
    </row>
    <row r="1806" spans="1:2" ht="13.5" x14ac:dyDescent="0.25">
      <c r="A1806" s="609">
        <v>3523</v>
      </c>
      <c r="B1806" s="610" t="s">
        <v>2804</v>
      </c>
    </row>
    <row r="1807" spans="1:2" ht="13.5" x14ac:dyDescent="0.25">
      <c r="A1807" s="609">
        <v>3524</v>
      </c>
      <c r="B1807" s="610" t="s">
        <v>2805</v>
      </c>
    </row>
    <row r="1808" spans="1:2" ht="13.5" x14ac:dyDescent="0.25">
      <c r="A1808" s="609">
        <v>3525</v>
      </c>
      <c r="B1808" s="610" t="s">
        <v>2806</v>
      </c>
    </row>
    <row r="1809" spans="1:2" ht="13.5" x14ac:dyDescent="0.25">
      <c r="A1809" s="609">
        <v>3526</v>
      </c>
      <c r="B1809" s="610" t="s">
        <v>2807</v>
      </c>
    </row>
    <row r="1810" spans="1:2" ht="13.5" x14ac:dyDescent="0.25">
      <c r="A1810" s="609">
        <v>3529</v>
      </c>
      <c r="B1810" s="610" t="s">
        <v>2808</v>
      </c>
    </row>
    <row r="1811" spans="1:2" ht="13.5" x14ac:dyDescent="0.25">
      <c r="A1811" s="609">
        <v>3530</v>
      </c>
      <c r="B1811" s="610" t="s">
        <v>2809</v>
      </c>
    </row>
    <row r="1812" spans="1:2" ht="13.5" x14ac:dyDescent="0.25">
      <c r="A1812" s="609">
        <v>3531</v>
      </c>
      <c r="B1812" s="610" t="s">
        <v>2810</v>
      </c>
    </row>
    <row r="1813" spans="1:2" ht="13.5" x14ac:dyDescent="0.25">
      <c r="A1813" s="609">
        <v>3532</v>
      </c>
      <c r="B1813" s="610" t="s">
        <v>2811</v>
      </c>
    </row>
    <row r="1814" spans="1:2" ht="13.5" x14ac:dyDescent="0.25">
      <c r="A1814" s="609">
        <v>3533</v>
      </c>
      <c r="B1814" s="610" t="s">
        <v>2812</v>
      </c>
    </row>
    <row r="1815" spans="1:2" ht="13.5" x14ac:dyDescent="0.25">
      <c r="A1815" s="609">
        <v>3534</v>
      </c>
      <c r="B1815" s="610" t="s">
        <v>2813</v>
      </c>
    </row>
    <row r="1816" spans="1:2" ht="13.5" x14ac:dyDescent="0.25">
      <c r="A1816" s="609">
        <v>3535</v>
      </c>
      <c r="B1816" s="610" t="s">
        <v>2814</v>
      </c>
    </row>
    <row r="1817" spans="1:2" ht="13.5" x14ac:dyDescent="0.25">
      <c r="A1817" s="609">
        <v>3536</v>
      </c>
      <c r="B1817" s="610" t="s">
        <v>2815</v>
      </c>
    </row>
    <row r="1818" spans="1:2" ht="13.5" x14ac:dyDescent="0.25">
      <c r="A1818" s="609">
        <v>3538</v>
      </c>
      <c r="B1818" s="610" t="s">
        <v>2816</v>
      </c>
    </row>
    <row r="1819" spans="1:2" ht="13.5" x14ac:dyDescent="0.25">
      <c r="A1819" s="609">
        <v>3539</v>
      </c>
      <c r="B1819" s="610" t="s">
        <v>2817</v>
      </c>
    </row>
    <row r="1820" spans="1:2" ht="13.5" x14ac:dyDescent="0.25">
      <c r="A1820" s="609">
        <v>3540</v>
      </c>
      <c r="B1820" s="610" t="s">
        <v>2818</v>
      </c>
    </row>
    <row r="1821" spans="1:2" ht="13.5" x14ac:dyDescent="0.25">
      <c r="A1821" s="609">
        <v>3541</v>
      </c>
      <c r="B1821" s="610" t="s">
        <v>2819</v>
      </c>
    </row>
    <row r="1822" spans="1:2" ht="13.5" x14ac:dyDescent="0.25">
      <c r="A1822" s="609">
        <v>3542</v>
      </c>
      <c r="B1822" s="610" t="s">
        <v>2820</v>
      </c>
    </row>
    <row r="1823" spans="1:2" ht="13.5" x14ac:dyDescent="0.25">
      <c r="A1823" s="609">
        <v>3543</v>
      </c>
      <c r="B1823" s="610" t="s">
        <v>2821</v>
      </c>
    </row>
    <row r="1824" spans="1:2" ht="13.5" x14ac:dyDescent="0.25">
      <c r="A1824" s="609">
        <v>3544</v>
      </c>
      <c r="B1824" s="610" t="s">
        <v>2822</v>
      </c>
    </row>
    <row r="1825" spans="1:2" ht="13.5" x14ac:dyDescent="0.25">
      <c r="A1825" s="609">
        <v>3545</v>
      </c>
      <c r="B1825" s="610" t="s">
        <v>2823</v>
      </c>
    </row>
    <row r="1826" spans="1:2" ht="13.5" x14ac:dyDescent="0.25">
      <c r="A1826" s="609">
        <v>3548</v>
      </c>
      <c r="B1826" s="610" t="s">
        <v>2824</v>
      </c>
    </row>
    <row r="1827" spans="1:2" ht="13.5" x14ac:dyDescent="0.25">
      <c r="A1827" s="609">
        <v>3549</v>
      </c>
      <c r="B1827" s="610" t="s">
        <v>2825</v>
      </c>
    </row>
    <row r="1828" spans="1:2" ht="13.5" x14ac:dyDescent="0.25">
      <c r="A1828" s="609">
        <v>3550</v>
      </c>
      <c r="B1828" s="610" t="s">
        <v>2826</v>
      </c>
    </row>
    <row r="1829" spans="1:2" ht="13.5" x14ac:dyDescent="0.25">
      <c r="A1829" s="609">
        <v>3551</v>
      </c>
      <c r="B1829" s="610" t="s">
        <v>2827</v>
      </c>
    </row>
    <row r="1830" spans="1:2" ht="13.5" x14ac:dyDescent="0.25">
      <c r="A1830" s="609">
        <v>3552</v>
      </c>
      <c r="B1830" s="610" t="s">
        <v>2828</v>
      </c>
    </row>
    <row r="1831" spans="1:2" ht="13.5" x14ac:dyDescent="0.25">
      <c r="A1831" s="609">
        <v>3553</v>
      </c>
      <c r="B1831" s="610" t="s">
        <v>2829</v>
      </c>
    </row>
    <row r="1832" spans="1:2" ht="13.5" x14ac:dyDescent="0.25">
      <c r="A1832" s="609">
        <v>3554</v>
      </c>
      <c r="B1832" s="610" t="s">
        <v>2830</v>
      </c>
    </row>
    <row r="1833" spans="1:2" ht="13.5" x14ac:dyDescent="0.25">
      <c r="A1833" s="609">
        <v>3555</v>
      </c>
      <c r="B1833" s="610" t="s">
        <v>2831</v>
      </c>
    </row>
    <row r="1834" spans="1:2" ht="13.5" x14ac:dyDescent="0.25">
      <c r="A1834" s="609">
        <v>3556</v>
      </c>
      <c r="B1834" s="610" t="s">
        <v>2832</v>
      </c>
    </row>
    <row r="1835" spans="1:2" ht="13.5" x14ac:dyDescent="0.25">
      <c r="A1835" s="609">
        <v>3557</v>
      </c>
      <c r="B1835" s="610" t="s">
        <v>2833</v>
      </c>
    </row>
    <row r="1836" spans="1:2" ht="13.5" x14ac:dyDescent="0.25">
      <c r="A1836" s="609">
        <v>3558</v>
      </c>
      <c r="B1836" s="610" t="s">
        <v>2834</v>
      </c>
    </row>
    <row r="1837" spans="1:2" ht="13.5" x14ac:dyDescent="0.25">
      <c r="A1837" s="609">
        <v>3559</v>
      </c>
      <c r="B1837" s="610" t="s">
        <v>2835</v>
      </c>
    </row>
    <row r="1838" spans="1:2" ht="13.5" x14ac:dyDescent="0.25">
      <c r="A1838" s="609">
        <v>3560</v>
      </c>
      <c r="B1838" s="610" t="s">
        <v>2836</v>
      </c>
    </row>
    <row r="1839" spans="1:2" ht="13.5" x14ac:dyDescent="0.25">
      <c r="A1839" s="609">
        <v>3561</v>
      </c>
      <c r="B1839" s="610" t="s">
        <v>2837</v>
      </c>
    </row>
    <row r="1840" spans="1:2" ht="13.5" x14ac:dyDescent="0.25">
      <c r="A1840" s="609">
        <v>3562</v>
      </c>
      <c r="B1840" s="610" t="s">
        <v>2838</v>
      </c>
    </row>
    <row r="1841" spans="1:2" ht="13.5" x14ac:dyDescent="0.25">
      <c r="A1841" s="609">
        <v>3563</v>
      </c>
      <c r="B1841" s="610" t="s">
        <v>2839</v>
      </c>
    </row>
    <row r="1842" spans="1:2" ht="13.5" x14ac:dyDescent="0.25">
      <c r="A1842" s="609">
        <v>3564</v>
      </c>
      <c r="B1842" s="610" t="s">
        <v>2840</v>
      </c>
    </row>
    <row r="1843" spans="1:2" ht="13.5" x14ac:dyDescent="0.25">
      <c r="A1843" s="609">
        <v>3568</v>
      </c>
      <c r="B1843" s="610" t="s">
        <v>2841</v>
      </c>
    </row>
    <row r="1844" spans="1:2" ht="13.5" x14ac:dyDescent="0.25">
      <c r="A1844" s="609">
        <v>3569</v>
      </c>
      <c r="B1844" s="610" t="s">
        <v>2842</v>
      </c>
    </row>
    <row r="1845" spans="1:2" ht="13.5" x14ac:dyDescent="0.25">
      <c r="A1845" s="609">
        <v>3570</v>
      </c>
      <c r="B1845" s="610" t="s">
        <v>2843</v>
      </c>
    </row>
    <row r="1846" spans="1:2" ht="13.5" x14ac:dyDescent="0.25">
      <c r="A1846" s="609">
        <v>3571</v>
      </c>
      <c r="B1846" s="610" t="s">
        <v>2844</v>
      </c>
    </row>
    <row r="1847" spans="1:2" ht="13.5" x14ac:dyDescent="0.25">
      <c r="A1847" s="609">
        <v>3572</v>
      </c>
      <c r="B1847" s="610" t="s">
        <v>2845</v>
      </c>
    </row>
    <row r="1848" spans="1:2" ht="13.5" x14ac:dyDescent="0.25">
      <c r="A1848" s="609">
        <v>3573</v>
      </c>
      <c r="B1848" s="610" t="s">
        <v>2846</v>
      </c>
    </row>
    <row r="1849" spans="1:2" ht="13.5" x14ac:dyDescent="0.25">
      <c r="A1849" s="609">
        <v>3575</v>
      </c>
      <c r="B1849" s="610" t="s">
        <v>2847</v>
      </c>
    </row>
    <row r="1850" spans="1:2" ht="13.5" x14ac:dyDescent="0.25">
      <c r="A1850" s="609">
        <v>3576</v>
      </c>
      <c r="B1850" s="610" t="s">
        <v>2848</v>
      </c>
    </row>
    <row r="1851" spans="1:2" ht="13.5" x14ac:dyDescent="0.25">
      <c r="A1851" s="609">
        <v>3577</v>
      </c>
      <c r="B1851" s="610" t="s">
        <v>2849</v>
      </c>
    </row>
    <row r="1852" spans="1:2" ht="13.5" x14ac:dyDescent="0.25">
      <c r="A1852" s="609">
        <v>3578</v>
      </c>
      <c r="B1852" s="610" t="s">
        <v>2850</v>
      </c>
    </row>
    <row r="1853" spans="1:2" ht="13.5" x14ac:dyDescent="0.25">
      <c r="A1853" s="609">
        <v>3579</v>
      </c>
      <c r="B1853" s="610" t="s">
        <v>2851</v>
      </c>
    </row>
    <row r="1854" spans="1:2" ht="13.5" x14ac:dyDescent="0.25">
      <c r="A1854" s="609">
        <v>3580</v>
      </c>
      <c r="B1854" s="610" t="s">
        <v>2852</v>
      </c>
    </row>
    <row r="1855" spans="1:2" ht="13.5" x14ac:dyDescent="0.25">
      <c r="A1855" s="609">
        <v>3581</v>
      </c>
      <c r="B1855" s="610" t="s">
        <v>2853</v>
      </c>
    </row>
    <row r="1856" spans="1:2" ht="13.5" x14ac:dyDescent="0.25">
      <c r="A1856" s="609">
        <v>3582</v>
      </c>
      <c r="B1856" s="610" t="s">
        <v>2854</v>
      </c>
    </row>
    <row r="1857" spans="1:2" ht="13.5" x14ac:dyDescent="0.25">
      <c r="A1857" s="609">
        <v>3588</v>
      </c>
      <c r="B1857" s="610" t="s">
        <v>2855</v>
      </c>
    </row>
    <row r="1858" spans="1:2" ht="13.5" x14ac:dyDescent="0.25">
      <c r="A1858" s="609">
        <v>3589</v>
      </c>
      <c r="B1858" s="610" t="s">
        <v>2856</v>
      </c>
    </row>
    <row r="1859" spans="1:2" ht="13.5" x14ac:dyDescent="0.25">
      <c r="A1859" s="609">
        <v>3590</v>
      </c>
      <c r="B1859" s="610" t="s">
        <v>2857</v>
      </c>
    </row>
    <row r="1860" spans="1:2" ht="13.5" x14ac:dyDescent="0.25">
      <c r="A1860" s="609">
        <v>3591</v>
      </c>
      <c r="B1860" s="610" t="s">
        <v>2858</v>
      </c>
    </row>
    <row r="1861" spans="1:2" ht="13.5" x14ac:dyDescent="0.25">
      <c r="A1861" s="609">
        <v>3592</v>
      </c>
      <c r="B1861" s="610" t="s">
        <v>2859</v>
      </c>
    </row>
    <row r="1862" spans="1:2" ht="13.5" x14ac:dyDescent="0.25">
      <c r="A1862" s="609">
        <v>3593</v>
      </c>
      <c r="B1862" s="610" t="s">
        <v>2860</v>
      </c>
    </row>
    <row r="1863" spans="1:2" ht="13.5" x14ac:dyDescent="0.25">
      <c r="A1863" s="609">
        <v>3594</v>
      </c>
      <c r="B1863" s="610" t="s">
        <v>2861</v>
      </c>
    </row>
    <row r="1864" spans="1:2" ht="13.5" x14ac:dyDescent="0.25">
      <c r="A1864" s="609">
        <v>3595</v>
      </c>
      <c r="B1864" s="610" t="s">
        <v>2862</v>
      </c>
    </row>
    <row r="1865" spans="1:2" ht="13.5" x14ac:dyDescent="0.25">
      <c r="A1865" s="609">
        <v>3596</v>
      </c>
      <c r="B1865" s="610" t="s">
        <v>2863</v>
      </c>
    </row>
    <row r="1866" spans="1:2" ht="13.5" x14ac:dyDescent="0.25">
      <c r="A1866" s="609">
        <v>3598</v>
      </c>
      <c r="B1866" s="610" t="s">
        <v>2864</v>
      </c>
    </row>
    <row r="1867" spans="1:2" ht="13.5" x14ac:dyDescent="0.25">
      <c r="A1867" s="609">
        <v>3599</v>
      </c>
      <c r="B1867" s="610" t="s">
        <v>2865</v>
      </c>
    </row>
    <row r="1868" spans="1:2" ht="13.5" x14ac:dyDescent="0.25">
      <c r="A1868" s="609">
        <v>3600</v>
      </c>
      <c r="B1868" s="610" t="s">
        <v>2866</v>
      </c>
    </row>
    <row r="1869" spans="1:2" ht="13.5" x14ac:dyDescent="0.25">
      <c r="A1869" s="609">
        <v>3601</v>
      </c>
      <c r="B1869" s="610" t="s">
        <v>2867</v>
      </c>
    </row>
    <row r="1870" spans="1:2" ht="13.5" x14ac:dyDescent="0.25">
      <c r="A1870" s="609">
        <v>3602</v>
      </c>
      <c r="B1870" s="610" t="s">
        <v>2868</v>
      </c>
    </row>
    <row r="1871" spans="1:2" ht="13.5" x14ac:dyDescent="0.25">
      <c r="A1871" s="609">
        <v>3605</v>
      </c>
      <c r="B1871" s="610" t="s">
        <v>2869</v>
      </c>
    </row>
    <row r="1872" spans="1:2" ht="13.5" x14ac:dyDescent="0.25">
      <c r="A1872" s="609">
        <v>3606</v>
      </c>
      <c r="B1872" s="610" t="s">
        <v>2870</v>
      </c>
    </row>
    <row r="1873" spans="1:2" ht="13.5" x14ac:dyDescent="0.25">
      <c r="A1873" s="609">
        <v>3608</v>
      </c>
      <c r="B1873" s="610" t="s">
        <v>2871</v>
      </c>
    </row>
    <row r="1874" spans="1:2" ht="13.5" x14ac:dyDescent="0.25">
      <c r="A1874" s="609">
        <v>3609</v>
      </c>
      <c r="B1874" s="610" t="s">
        <v>2872</v>
      </c>
    </row>
    <row r="1875" spans="1:2" ht="13.5" x14ac:dyDescent="0.25">
      <c r="A1875" s="609">
        <v>3610</v>
      </c>
      <c r="B1875" s="610" t="s">
        <v>2873</v>
      </c>
    </row>
    <row r="1876" spans="1:2" ht="13.5" x14ac:dyDescent="0.25">
      <c r="A1876" s="609">
        <v>3611</v>
      </c>
      <c r="B1876" s="610" t="s">
        <v>2874</v>
      </c>
    </row>
    <row r="1877" spans="1:2" ht="13.5" x14ac:dyDescent="0.25">
      <c r="A1877" s="609">
        <v>3612</v>
      </c>
      <c r="B1877" s="610" t="s">
        <v>2875</v>
      </c>
    </row>
    <row r="1878" spans="1:2" ht="13.5" x14ac:dyDescent="0.25">
      <c r="A1878" s="609">
        <v>3613</v>
      </c>
      <c r="B1878" s="610" t="s">
        <v>2876</v>
      </c>
    </row>
    <row r="1879" spans="1:2" ht="13.5" x14ac:dyDescent="0.25">
      <c r="A1879" s="609">
        <v>3618</v>
      </c>
      <c r="B1879" s="610" t="s">
        <v>2877</v>
      </c>
    </row>
    <row r="1880" spans="1:2" ht="13.5" x14ac:dyDescent="0.25">
      <c r="A1880" s="609">
        <v>3619</v>
      </c>
      <c r="B1880" s="610" t="s">
        <v>2878</v>
      </c>
    </row>
    <row r="1881" spans="1:2" ht="13.5" x14ac:dyDescent="0.25">
      <c r="A1881" s="609">
        <v>3620</v>
      </c>
      <c r="B1881" s="610" t="s">
        <v>2879</v>
      </c>
    </row>
    <row r="1882" spans="1:2" ht="13.5" x14ac:dyDescent="0.25">
      <c r="A1882" s="609">
        <v>3621</v>
      </c>
      <c r="B1882" s="610" t="s">
        <v>2880</v>
      </c>
    </row>
    <row r="1883" spans="1:2" ht="13.5" x14ac:dyDescent="0.25">
      <c r="A1883" s="609">
        <v>3622</v>
      </c>
      <c r="B1883" s="610" t="s">
        <v>2881</v>
      </c>
    </row>
    <row r="1884" spans="1:2" ht="13.5" x14ac:dyDescent="0.25">
      <c r="A1884" s="609">
        <v>3623</v>
      </c>
      <c r="B1884" s="610" t="s">
        <v>2882</v>
      </c>
    </row>
    <row r="1885" spans="1:2" ht="13.5" x14ac:dyDescent="0.25">
      <c r="A1885" s="609">
        <v>3624</v>
      </c>
      <c r="B1885" s="610" t="s">
        <v>2883</v>
      </c>
    </row>
    <row r="1886" spans="1:2" ht="13.5" x14ac:dyDescent="0.25">
      <c r="A1886" s="609">
        <v>3625</v>
      </c>
      <c r="B1886" s="610" t="s">
        <v>2884</v>
      </c>
    </row>
    <row r="1887" spans="1:2" ht="13.5" x14ac:dyDescent="0.25">
      <c r="A1887" s="609">
        <v>3626</v>
      </c>
      <c r="B1887" s="610" t="s">
        <v>2885</v>
      </c>
    </row>
    <row r="1888" spans="1:2" ht="13.5" x14ac:dyDescent="0.25">
      <c r="A1888" s="609">
        <v>3627</v>
      </c>
      <c r="B1888" s="610" t="s">
        <v>2886</v>
      </c>
    </row>
    <row r="1889" spans="1:2" ht="13.5" x14ac:dyDescent="0.25">
      <c r="A1889" s="609">
        <v>3628</v>
      </c>
      <c r="B1889" s="610" t="s">
        <v>2887</v>
      </c>
    </row>
    <row r="1890" spans="1:2" ht="13.5" x14ac:dyDescent="0.25">
      <c r="A1890" s="609">
        <v>3629</v>
      </c>
      <c r="B1890" s="610" t="s">
        <v>2888</v>
      </c>
    </row>
    <row r="1891" spans="1:2" ht="13.5" x14ac:dyDescent="0.25">
      <c r="A1891" s="609">
        <v>3630</v>
      </c>
      <c r="B1891" s="610" t="s">
        <v>2889</v>
      </c>
    </row>
    <row r="1892" spans="1:2" ht="13.5" x14ac:dyDescent="0.25">
      <c r="A1892" s="609">
        <v>3631</v>
      </c>
      <c r="B1892" s="610" t="s">
        <v>2890</v>
      </c>
    </row>
    <row r="1893" spans="1:2" ht="13.5" x14ac:dyDescent="0.25">
      <c r="A1893" s="609">
        <v>3632</v>
      </c>
      <c r="B1893" s="610" t="s">
        <v>2891</v>
      </c>
    </row>
    <row r="1894" spans="1:2" ht="13.5" x14ac:dyDescent="0.25">
      <c r="A1894" s="609">
        <v>3633</v>
      </c>
      <c r="B1894" s="610" t="s">
        <v>2892</v>
      </c>
    </row>
    <row r="1895" spans="1:2" ht="13.5" x14ac:dyDescent="0.25">
      <c r="A1895" s="609">
        <v>3634</v>
      </c>
      <c r="B1895" s="610" t="s">
        <v>2893</v>
      </c>
    </row>
    <row r="1896" spans="1:2" ht="13.5" x14ac:dyDescent="0.25">
      <c r="A1896" s="609">
        <v>3635</v>
      </c>
      <c r="B1896" s="610" t="s">
        <v>2894</v>
      </c>
    </row>
    <row r="1897" spans="1:2" ht="13.5" x14ac:dyDescent="0.25">
      <c r="A1897" s="609">
        <v>3636</v>
      </c>
      <c r="B1897" s="610" t="s">
        <v>2895</v>
      </c>
    </row>
    <row r="1898" spans="1:2" ht="13.5" x14ac:dyDescent="0.25">
      <c r="A1898" s="609">
        <v>3637</v>
      </c>
      <c r="B1898" s="610" t="s">
        <v>2896</v>
      </c>
    </row>
    <row r="1899" spans="1:2" ht="13.5" x14ac:dyDescent="0.25">
      <c r="A1899" s="609">
        <v>3638</v>
      </c>
      <c r="B1899" s="610" t="s">
        <v>2897</v>
      </c>
    </row>
    <row r="1900" spans="1:2" ht="13.5" x14ac:dyDescent="0.25">
      <c r="A1900" s="609">
        <v>3639</v>
      </c>
      <c r="B1900" s="610" t="s">
        <v>2898</v>
      </c>
    </row>
    <row r="1901" spans="1:2" ht="13.5" x14ac:dyDescent="0.25">
      <c r="A1901" s="609">
        <v>3640</v>
      </c>
      <c r="B1901" s="610" t="s">
        <v>2899</v>
      </c>
    </row>
    <row r="1902" spans="1:2" ht="13.5" x14ac:dyDescent="0.25">
      <c r="A1902" s="609">
        <v>3641</v>
      </c>
      <c r="B1902" s="610" t="s">
        <v>2900</v>
      </c>
    </row>
    <row r="1903" spans="1:2" ht="13.5" x14ac:dyDescent="0.25">
      <c r="A1903" s="609">
        <v>3642</v>
      </c>
      <c r="B1903" s="610" t="s">
        <v>2901</v>
      </c>
    </row>
    <row r="1904" spans="1:2" ht="13.5" x14ac:dyDescent="0.25">
      <c r="A1904" s="609">
        <v>3643</v>
      </c>
      <c r="B1904" s="610" t="s">
        <v>2902</v>
      </c>
    </row>
    <row r="1905" spans="1:2" ht="13.5" x14ac:dyDescent="0.25">
      <c r="A1905" s="609">
        <v>3644</v>
      </c>
      <c r="B1905" s="610" t="s">
        <v>2903</v>
      </c>
    </row>
    <row r="1906" spans="1:2" ht="13.5" x14ac:dyDescent="0.25">
      <c r="A1906" s="609">
        <v>3645</v>
      </c>
      <c r="B1906" s="610" t="s">
        <v>2904</v>
      </c>
    </row>
    <row r="1907" spans="1:2" ht="13.5" x14ac:dyDescent="0.25">
      <c r="A1907" s="609">
        <v>3646</v>
      </c>
      <c r="B1907" s="610" t="s">
        <v>2905</v>
      </c>
    </row>
    <row r="1908" spans="1:2" ht="13.5" x14ac:dyDescent="0.25">
      <c r="A1908" s="609">
        <v>3647</v>
      </c>
      <c r="B1908" s="610" t="s">
        <v>2906</v>
      </c>
    </row>
    <row r="1909" spans="1:2" ht="13.5" x14ac:dyDescent="0.25">
      <c r="A1909" s="609">
        <v>3648</v>
      </c>
      <c r="B1909" s="610" t="s">
        <v>2907</v>
      </c>
    </row>
    <row r="1910" spans="1:2" ht="13.5" x14ac:dyDescent="0.25">
      <c r="A1910" s="609">
        <v>3649</v>
      </c>
      <c r="B1910" s="610" t="s">
        <v>2908</v>
      </c>
    </row>
    <row r="1911" spans="1:2" ht="13.5" x14ac:dyDescent="0.25">
      <c r="A1911" s="609">
        <v>3650</v>
      </c>
      <c r="B1911" s="610" t="s">
        <v>2909</v>
      </c>
    </row>
    <row r="1912" spans="1:2" ht="13.5" x14ac:dyDescent="0.25">
      <c r="A1912" s="609">
        <v>3651</v>
      </c>
      <c r="B1912" s="610" t="s">
        <v>2910</v>
      </c>
    </row>
    <row r="1913" spans="1:2" ht="13.5" x14ac:dyDescent="0.25">
      <c r="A1913" s="609">
        <v>3652</v>
      </c>
      <c r="B1913" s="610" t="s">
        <v>2911</v>
      </c>
    </row>
    <row r="1914" spans="1:2" ht="13.5" x14ac:dyDescent="0.25">
      <c r="A1914" s="609">
        <v>3653</v>
      </c>
      <c r="B1914" s="610" t="s">
        <v>2912</v>
      </c>
    </row>
    <row r="1915" spans="1:2" ht="13.5" x14ac:dyDescent="0.25">
      <c r="A1915" s="609">
        <v>3654</v>
      </c>
      <c r="B1915" s="610" t="s">
        <v>2913</v>
      </c>
    </row>
    <row r="1916" spans="1:2" ht="13.5" x14ac:dyDescent="0.25">
      <c r="A1916" s="609">
        <v>3655</v>
      </c>
      <c r="B1916" s="610" t="s">
        <v>2914</v>
      </c>
    </row>
    <row r="1917" spans="1:2" ht="13.5" x14ac:dyDescent="0.25">
      <c r="A1917" s="609">
        <v>3656</v>
      </c>
      <c r="B1917" s="610" t="s">
        <v>2915</v>
      </c>
    </row>
    <row r="1918" spans="1:2" ht="13.5" x14ac:dyDescent="0.25">
      <c r="A1918" s="609">
        <v>3658</v>
      </c>
      <c r="B1918" s="610" t="s">
        <v>2916</v>
      </c>
    </row>
    <row r="1919" spans="1:2" ht="13.5" x14ac:dyDescent="0.25">
      <c r="A1919" s="609">
        <v>3659</v>
      </c>
      <c r="B1919" s="610" t="s">
        <v>2917</v>
      </c>
    </row>
    <row r="1920" spans="1:2" ht="13.5" x14ac:dyDescent="0.25">
      <c r="A1920" s="609">
        <v>3660</v>
      </c>
      <c r="B1920" s="610" t="s">
        <v>2918</v>
      </c>
    </row>
    <row r="1921" spans="1:2" ht="13.5" x14ac:dyDescent="0.25">
      <c r="A1921" s="609">
        <v>3661</v>
      </c>
      <c r="B1921" s="610" t="s">
        <v>2919</v>
      </c>
    </row>
    <row r="1922" spans="1:2" ht="13.5" x14ac:dyDescent="0.25">
      <c r="A1922" s="609">
        <v>3662</v>
      </c>
      <c r="B1922" s="610" t="s">
        <v>2920</v>
      </c>
    </row>
    <row r="1923" spans="1:2" ht="13.5" x14ac:dyDescent="0.25">
      <c r="A1923" s="609">
        <v>3663</v>
      </c>
      <c r="B1923" s="610" t="s">
        <v>2921</v>
      </c>
    </row>
    <row r="1924" spans="1:2" ht="13.5" x14ac:dyDescent="0.25">
      <c r="A1924" s="609">
        <v>3664</v>
      </c>
      <c r="B1924" s="610" t="s">
        <v>2922</v>
      </c>
    </row>
    <row r="1925" spans="1:2" ht="13.5" x14ac:dyDescent="0.25">
      <c r="A1925" s="609">
        <v>3665</v>
      </c>
      <c r="B1925" s="610" t="s">
        <v>2923</v>
      </c>
    </row>
    <row r="1926" spans="1:2" ht="13.5" x14ac:dyDescent="0.25">
      <c r="A1926" s="609">
        <v>3668</v>
      </c>
      <c r="B1926" s="610" t="s">
        <v>2924</v>
      </c>
    </row>
    <row r="1927" spans="1:2" ht="13.5" x14ac:dyDescent="0.25">
      <c r="A1927" s="609">
        <v>3669</v>
      </c>
      <c r="B1927" s="610" t="s">
        <v>2925</v>
      </c>
    </row>
    <row r="1928" spans="1:2" ht="13.5" x14ac:dyDescent="0.25">
      <c r="A1928" s="609">
        <v>3670</v>
      </c>
      <c r="B1928" s="610" t="s">
        <v>2926</v>
      </c>
    </row>
    <row r="1929" spans="1:2" ht="13.5" x14ac:dyDescent="0.25">
      <c r="A1929" s="609">
        <v>3671</v>
      </c>
      <c r="B1929" s="610" t="s">
        <v>2927</v>
      </c>
    </row>
    <row r="1930" spans="1:2" ht="13.5" x14ac:dyDescent="0.25">
      <c r="A1930" s="609">
        <v>3672</v>
      </c>
      <c r="B1930" s="610" t="s">
        <v>2928</v>
      </c>
    </row>
    <row r="1931" spans="1:2" ht="13.5" x14ac:dyDescent="0.25">
      <c r="A1931" s="609">
        <v>3673</v>
      </c>
      <c r="B1931" s="610" t="s">
        <v>2929</v>
      </c>
    </row>
    <row r="1932" spans="1:2" ht="13.5" x14ac:dyDescent="0.25">
      <c r="A1932" s="609">
        <v>3674</v>
      </c>
      <c r="B1932" s="610" t="s">
        <v>2930</v>
      </c>
    </row>
    <row r="1933" spans="1:2" ht="13.5" x14ac:dyDescent="0.25">
      <c r="A1933" s="609">
        <v>3675</v>
      </c>
      <c r="B1933" s="610" t="s">
        <v>2931</v>
      </c>
    </row>
    <row r="1934" spans="1:2" ht="13.5" x14ac:dyDescent="0.25">
      <c r="A1934" s="609">
        <v>3678</v>
      </c>
      <c r="B1934" s="610" t="s">
        <v>2932</v>
      </c>
    </row>
    <row r="1935" spans="1:2" ht="13.5" x14ac:dyDescent="0.25">
      <c r="A1935" s="609">
        <v>3679</v>
      </c>
      <c r="B1935" s="610" t="s">
        <v>2933</v>
      </c>
    </row>
    <row r="1936" spans="1:2" ht="13.5" x14ac:dyDescent="0.25">
      <c r="A1936" s="609">
        <v>3680</v>
      </c>
      <c r="B1936" s="610" t="s">
        <v>2934</v>
      </c>
    </row>
    <row r="1937" spans="1:2" ht="13.5" x14ac:dyDescent="0.25">
      <c r="A1937" s="609">
        <v>3681</v>
      </c>
      <c r="B1937" s="610" t="s">
        <v>2935</v>
      </c>
    </row>
    <row r="1938" spans="1:2" ht="13.5" x14ac:dyDescent="0.25">
      <c r="A1938" s="609">
        <v>3682</v>
      </c>
      <c r="B1938" s="610" t="s">
        <v>2936</v>
      </c>
    </row>
    <row r="1939" spans="1:2" ht="13.5" x14ac:dyDescent="0.25">
      <c r="A1939" s="609">
        <v>3683</v>
      </c>
      <c r="B1939" s="610" t="s">
        <v>2937</v>
      </c>
    </row>
    <row r="1940" spans="1:2" ht="13.5" x14ac:dyDescent="0.25">
      <c r="A1940" s="609">
        <v>3684</v>
      </c>
      <c r="B1940" s="610" t="s">
        <v>2938</v>
      </c>
    </row>
    <row r="1941" spans="1:2" ht="13.5" x14ac:dyDescent="0.25">
      <c r="A1941" s="609">
        <v>3685</v>
      </c>
      <c r="B1941" s="610" t="s">
        <v>2939</v>
      </c>
    </row>
    <row r="1942" spans="1:2" ht="13.5" x14ac:dyDescent="0.25">
      <c r="A1942" s="609">
        <v>3686</v>
      </c>
      <c r="B1942" s="610" t="s">
        <v>2940</v>
      </c>
    </row>
    <row r="1943" spans="1:2" ht="13.5" x14ac:dyDescent="0.25">
      <c r="A1943" s="609">
        <v>3688</v>
      </c>
      <c r="B1943" s="610" t="s">
        <v>2941</v>
      </c>
    </row>
    <row r="1944" spans="1:2" ht="13.5" x14ac:dyDescent="0.25">
      <c r="A1944" s="609">
        <v>3689</v>
      </c>
      <c r="B1944" s="610" t="s">
        <v>2942</v>
      </c>
    </row>
    <row r="1945" spans="1:2" ht="13.5" x14ac:dyDescent="0.25">
      <c r="A1945" s="609">
        <v>3690</v>
      </c>
      <c r="B1945" s="610" t="s">
        <v>2943</v>
      </c>
    </row>
    <row r="1946" spans="1:2" ht="13.5" x14ac:dyDescent="0.25">
      <c r="A1946" s="609">
        <v>3691</v>
      </c>
      <c r="B1946" s="610" t="s">
        <v>2944</v>
      </c>
    </row>
    <row r="1947" spans="1:2" ht="13.5" x14ac:dyDescent="0.25">
      <c r="A1947" s="609">
        <v>3692</v>
      </c>
      <c r="B1947" s="610" t="s">
        <v>2945</v>
      </c>
    </row>
    <row r="1948" spans="1:2" ht="13.5" x14ac:dyDescent="0.25">
      <c r="A1948" s="609">
        <v>3693</v>
      </c>
      <c r="B1948" s="610" t="s">
        <v>2946</v>
      </c>
    </row>
    <row r="1949" spans="1:2" ht="13.5" x14ac:dyDescent="0.25">
      <c r="A1949" s="609">
        <v>3696</v>
      </c>
      <c r="B1949" s="610" t="s">
        <v>2947</v>
      </c>
    </row>
    <row r="1950" spans="1:2" ht="13.5" x14ac:dyDescent="0.25">
      <c r="A1950" s="609">
        <v>3697</v>
      </c>
      <c r="B1950" s="610" t="s">
        <v>2948</v>
      </c>
    </row>
    <row r="1951" spans="1:2" ht="13.5" x14ac:dyDescent="0.25">
      <c r="A1951" s="609">
        <v>3698</v>
      </c>
      <c r="B1951" s="610" t="s">
        <v>2949</v>
      </c>
    </row>
    <row r="1952" spans="1:2" ht="13.5" x14ac:dyDescent="0.25">
      <c r="A1952" s="609">
        <v>3699</v>
      </c>
      <c r="B1952" s="610" t="s">
        <v>2950</v>
      </c>
    </row>
    <row r="1953" spans="1:2" ht="13.5" x14ac:dyDescent="0.25">
      <c r="A1953" s="609">
        <v>3700</v>
      </c>
      <c r="B1953" s="610" t="s">
        <v>2951</v>
      </c>
    </row>
    <row r="1954" spans="1:2" ht="13.5" x14ac:dyDescent="0.25">
      <c r="A1954" s="609">
        <v>3701</v>
      </c>
      <c r="B1954" s="610" t="s">
        <v>2952</v>
      </c>
    </row>
    <row r="1955" spans="1:2" ht="13.5" x14ac:dyDescent="0.25">
      <c r="A1955" s="609">
        <v>3702</v>
      </c>
      <c r="B1955" s="610" t="s">
        <v>2953</v>
      </c>
    </row>
    <row r="1956" spans="1:2" ht="13.5" x14ac:dyDescent="0.25">
      <c r="A1956" s="609">
        <v>3703</v>
      </c>
      <c r="B1956" s="610" t="s">
        <v>2954</v>
      </c>
    </row>
    <row r="1957" spans="1:2" ht="13.5" x14ac:dyDescent="0.25">
      <c r="A1957" s="609">
        <v>3704</v>
      </c>
      <c r="B1957" s="610" t="s">
        <v>2955</v>
      </c>
    </row>
    <row r="1958" spans="1:2" ht="13.5" x14ac:dyDescent="0.25">
      <c r="A1958" s="609">
        <v>3705</v>
      </c>
      <c r="B1958" s="610" t="s">
        <v>2956</v>
      </c>
    </row>
    <row r="1959" spans="1:2" ht="13.5" x14ac:dyDescent="0.25">
      <c r="A1959" s="609">
        <v>3706</v>
      </c>
      <c r="B1959" s="610" t="s">
        <v>2957</v>
      </c>
    </row>
    <row r="1960" spans="1:2" ht="13.5" x14ac:dyDescent="0.25">
      <c r="A1960" s="609">
        <v>3708</v>
      </c>
      <c r="B1960" s="610" t="s">
        <v>2958</v>
      </c>
    </row>
    <row r="1961" spans="1:2" ht="13.5" x14ac:dyDescent="0.25">
      <c r="A1961" s="609">
        <v>3709</v>
      </c>
      <c r="B1961" s="610" t="s">
        <v>2959</v>
      </c>
    </row>
    <row r="1962" spans="1:2" ht="13.5" x14ac:dyDescent="0.25">
      <c r="A1962" s="609">
        <v>3710</v>
      </c>
      <c r="B1962" s="610" t="s">
        <v>2960</v>
      </c>
    </row>
    <row r="1963" spans="1:2" ht="13.5" x14ac:dyDescent="0.25">
      <c r="A1963" s="609">
        <v>3711</v>
      </c>
      <c r="B1963" s="610" t="s">
        <v>2961</v>
      </c>
    </row>
    <row r="1964" spans="1:2" ht="13.5" x14ac:dyDescent="0.25">
      <c r="A1964" s="609">
        <v>3712</v>
      </c>
      <c r="B1964" s="610" t="s">
        <v>2962</v>
      </c>
    </row>
    <row r="1965" spans="1:2" ht="13.5" x14ac:dyDescent="0.25">
      <c r="A1965" s="609">
        <v>3713</v>
      </c>
      <c r="B1965" s="610" t="s">
        <v>2963</v>
      </c>
    </row>
    <row r="1966" spans="1:2" ht="13.5" x14ac:dyDescent="0.25">
      <c r="A1966" s="609">
        <v>3714</v>
      </c>
      <c r="B1966" s="610" t="s">
        <v>2964</v>
      </c>
    </row>
    <row r="1967" spans="1:2" ht="13.5" x14ac:dyDescent="0.25">
      <c r="A1967" s="609">
        <v>3715</v>
      </c>
      <c r="B1967" s="610" t="s">
        <v>2965</v>
      </c>
    </row>
    <row r="1968" spans="1:2" ht="13.5" x14ac:dyDescent="0.25">
      <c r="A1968" s="609">
        <v>3716</v>
      </c>
      <c r="B1968" s="610" t="s">
        <v>2966</v>
      </c>
    </row>
    <row r="1969" spans="1:2" ht="13.5" x14ac:dyDescent="0.25">
      <c r="A1969" s="609">
        <v>3717</v>
      </c>
      <c r="B1969" s="610" t="s">
        <v>2967</v>
      </c>
    </row>
    <row r="1970" spans="1:2" ht="13.5" x14ac:dyDescent="0.25">
      <c r="A1970" s="609">
        <v>3718</v>
      </c>
      <c r="B1970" s="610" t="s">
        <v>2968</v>
      </c>
    </row>
    <row r="1971" spans="1:2" ht="13.5" x14ac:dyDescent="0.25">
      <c r="A1971" s="609">
        <v>3719</v>
      </c>
      <c r="B1971" s="610" t="s">
        <v>2969</v>
      </c>
    </row>
    <row r="1972" spans="1:2" ht="13.5" x14ac:dyDescent="0.25">
      <c r="A1972" s="609">
        <v>3720</v>
      </c>
      <c r="B1972" s="610" t="s">
        <v>2970</v>
      </c>
    </row>
    <row r="1973" spans="1:2" ht="13.5" x14ac:dyDescent="0.25">
      <c r="A1973" s="609">
        <v>3721</v>
      </c>
      <c r="B1973" s="610" t="s">
        <v>2971</v>
      </c>
    </row>
    <row r="1974" spans="1:2" ht="13.5" x14ac:dyDescent="0.25">
      <c r="A1974" s="609">
        <v>3722</v>
      </c>
      <c r="B1974" s="610" t="s">
        <v>2972</v>
      </c>
    </row>
    <row r="1975" spans="1:2" ht="13.5" x14ac:dyDescent="0.25">
      <c r="A1975" s="609">
        <v>3723</v>
      </c>
      <c r="B1975" s="610" t="s">
        <v>2973</v>
      </c>
    </row>
    <row r="1976" spans="1:2" ht="13.5" x14ac:dyDescent="0.25">
      <c r="A1976" s="609">
        <v>3724</v>
      </c>
      <c r="B1976" s="610" t="s">
        <v>2974</v>
      </c>
    </row>
    <row r="1977" spans="1:2" ht="13.5" x14ac:dyDescent="0.25">
      <c r="A1977" s="609">
        <v>3725</v>
      </c>
      <c r="B1977" s="610" t="s">
        <v>2975</v>
      </c>
    </row>
    <row r="1978" spans="1:2" ht="13.5" x14ac:dyDescent="0.25">
      <c r="A1978" s="609">
        <v>3726</v>
      </c>
      <c r="B1978" s="610" t="s">
        <v>2976</v>
      </c>
    </row>
    <row r="1979" spans="1:2" ht="13.5" x14ac:dyDescent="0.25">
      <c r="A1979" s="609">
        <v>3727</v>
      </c>
      <c r="B1979" s="610" t="s">
        <v>2977</v>
      </c>
    </row>
    <row r="1980" spans="1:2" ht="13.5" x14ac:dyDescent="0.25">
      <c r="A1980" s="609">
        <v>3728</v>
      </c>
      <c r="B1980" s="610" t="s">
        <v>2978</v>
      </c>
    </row>
    <row r="1981" spans="1:2" ht="13.5" x14ac:dyDescent="0.25">
      <c r="A1981" s="609">
        <v>3729</v>
      </c>
      <c r="B1981" s="610" t="s">
        <v>2979</v>
      </c>
    </row>
    <row r="1982" spans="1:2" ht="13.5" x14ac:dyDescent="0.25">
      <c r="A1982" s="609">
        <v>3730</v>
      </c>
      <c r="B1982" s="610" t="s">
        <v>2980</v>
      </c>
    </row>
    <row r="1983" spans="1:2" ht="13.5" x14ac:dyDescent="0.25">
      <c r="A1983" s="609">
        <v>3731</v>
      </c>
      <c r="B1983" s="610" t="s">
        <v>2981</v>
      </c>
    </row>
    <row r="1984" spans="1:2" ht="13.5" x14ac:dyDescent="0.25">
      <c r="A1984" s="609">
        <v>3732</v>
      </c>
      <c r="B1984" s="610" t="s">
        <v>2982</v>
      </c>
    </row>
    <row r="1985" spans="1:2" ht="13.5" x14ac:dyDescent="0.25">
      <c r="A1985" s="609">
        <v>3733</v>
      </c>
      <c r="B1985" s="610" t="s">
        <v>2983</v>
      </c>
    </row>
    <row r="1986" spans="1:2" ht="13.5" x14ac:dyDescent="0.25">
      <c r="A1986" s="609">
        <v>3734</v>
      </c>
      <c r="B1986" s="610" t="s">
        <v>2984</v>
      </c>
    </row>
    <row r="1987" spans="1:2" ht="13.5" x14ac:dyDescent="0.25">
      <c r="A1987" s="609">
        <v>3735</v>
      </c>
      <c r="B1987" s="610" t="s">
        <v>2985</v>
      </c>
    </row>
    <row r="1988" spans="1:2" ht="13.5" x14ac:dyDescent="0.25">
      <c r="A1988" s="609">
        <v>3736</v>
      </c>
      <c r="B1988" s="610" t="s">
        <v>2986</v>
      </c>
    </row>
    <row r="1989" spans="1:2" ht="13.5" x14ac:dyDescent="0.25">
      <c r="A1989" s="609">
        <v>3738</v>
      </c>
      <c r="B1989" s="610" t="s">
        <v>2987</v>
      </c>
    </row>
    <row r="1990" spans="1:2" ht="13.5" x14ac:dyDescent="0.25">
      <c r="A1990" s="609">
        <v>3739</v>
      </c>
      <c r="B1990" s="610" t="s">
        <v>2988</v>
      </c>
    </row>
    <row r="1991" spans="1:2" ht="13.5" x14ac:dyDescent="0.25">
      <c r="A1991" s="609">
        <v>3740</v>
      </c>
      <c r="B1991" s="610" t="s">
        <v>2989</v>
      </c>
    </row>
    <row r="1992" spans="1:2" ht="13.5" x14ac:dyDescent="0.25">
      <c r="A1992" s="609">
        <v>3741</v>
      </c>
      <c r="B1992" s="610" t="s">
        <v>2990</v>
      </c>
    </row>
    <row r="1993" spans="1:2" ht="13.5" x14ac:dyDescent="0.25">
      <c r="A1993" s="609">
        <v>3742</v>
      </c>
      <c r="B1993" s="610" t="s">
        <v>2991</v>
      </c>
    </row>
    <row r="1994" spans="1:2" ht="13.5" x14ac:dyDescent="0.25">
      <c r="A1994" s="609">
        <v>3743</v>
      </c>
      <c r="B1994" s="610" t="s">
        <v>2992</v>
      </c>
    </row>
    <row r="1995" spans="1:2" ht="13.5" x14ac:dyDescent="0.25">
      <c r="A1995" s="609">
        <v>3744</v>
      </c>
      <c r="B1995" s="610" t="s">
        <v>2993</v>
      </c>
    </row>
    <row r="1996" spans="1:2" ht="13.5" x14ac:dyDescent="0.25">
      <c r="A1996" s="609">
        <v>3745</v>
      </c>
      <c r="B1996" s="610" t="s">
        <v>2994</v>
      </c>
    </row>
    <row r="1997" spans="1:2" ht="13.5" x14ac:dyDescent="0.25">
      <c r="A1997" s="609">
        <v>3748</v>
      </c>
      <c r="B1997" s="610" t="s">
        <v>2995</v>
      </c>
    </row>
    <row r="1998" spans="1:2" ht="13.5" x14ac:dyDescent="0.25">
      <c r="A1998" s="609">
        <v>3749</v>
      </c>
      <c r="B1998" s="610" t="s">
        <v>2996</v>
      </c>
    </row>
    <row r="1999" spans="1:2" ht="13.5" x14ac:dyDescent="0.25">
      <c r="A1999" s="609">
        <v>3750</v>
      </c>
      <c r="B1999" s="610" t="s">
        <v>2997</v>
      </c>
    </row>
    <row r="2000" spans="1:2" ht="13.5" x14ac:dyDescent="0.25">
      <c r="A2000" s="609">
        <v>3751</v>
      </c>
      <c r="B2000" s="610" t="s">
        <v>2998</v>
      </c>
    </row>
    <row r="2001" spans="1:2" ht="13.5" x14ac:dyDescent="0.25">
      <c r="A2001" s="609">
        <v>3752</v>
      </c>
      <c r="B2001" s="610" t="s">
        <v>2999</v>
      </c>
    </row>
    <row r="2002" spans="1:2" ht="13.5" x14ac:dyDescent="0.25">
      <c r="A2002" s="609">
        <v>3753</v>
      </c>
      <c r="B2002" s="610" t="s">
        <v>3000</v>
      </c>
    </row>
    <row r="2003" spans="1:2" ht="13.5" x14ac:dyDescent="0.25">
      <c r="A2003" s="609">
        <v>3754</v>
      </c>
      <c r="B2003" s="610" t="s">
        <v>3001</v>
      </c>
    </row>
    <row r="2004" spans="1:2" ht="13.5" x14ac:dyDescent="0.25">
      <c r="A2004" s="609">
        <v>3755</v>
      </c>
      <c r="B2004" s="610" t="s">
        <v>3002</v>
      </c>
    </row>
    <row r="2005" spans="1:2" ht="13.5" x14ac:dyDescent="0.25">
      <c r="A2005" s="609">
        <v>3756</v>
      </c>
      <c r="B2005" s="610" t="s">
        <v>3003</v>
      </c>
    </row>
    <row r="2006" spans="1:2" ht="13.5" x14ac:dyDescent="0.25">
      <c r="A2006" s="609">
        <v>3757</v>
      </c>
      <c r="B2006" s="610" t="s">
        <v>3004</v>
      </c>
    </row>
    <row r="2007" spans="1:2" ht="13.5" x14ac:dyDescent="0.25">
      <c r="A2007" s="609">
        <v>3759</v>
      </c>
      <c r="B2007" s="610" t="s">
        <v>3005</v>
      </c>
    </row>
    <row r="2008" spans="1:2" ht="13.5" x14ac:dyDescent="0.25">
      <c r="A2008" s="609">
        <v>3760</v>
      </c>
      <c r="B2008" s="610" t="s">
        <v>3006</v>
      </c>
    </row>
    <row r="2009" spans="1:2" ht="13.5" x14ac:dyDescent="0.25">
      <c r="A2009" s="609">
        <v>3761</v>
      </c>
      <c r="B2009" s="610" t="s">
        <v>3007</v>
      </c>
    </row>
    <row r="2010" spans="1:2" ht="13.5" x14ac:dyDescent="0.25">
      <c r="A2010" s="609">
        <v>3762</v>
      </c>
      <c r="B2010" s="610" t="s">
        <v>3008</v>
      </c>
    </row>
    <row r="2011" spans="1:2" ht="13.5" x14ac:dyDescent="0.25">
      <c r="A2011" s="609">
        <v>3763</v>
      </c>
      <c r="B2011" s="610" t="s">
        <v>3009</v>
      </c>
    </row>
    <row r="2012" spans="1:2" ht="13.5" x14ac:dyDescent="0.25">
      <c r="A2012" s="609">
        <v>3764</v>
      </c>
      <c r="B2012" s="610" t="s">
        <v>3010</v>
      </c>
    </row>
    <row r="2013" spans="1:2" ht="13.5" x14ac:dyDescent="0.25">
      <c r="A2013" s="609">
        <v>3765</v>
      </c>
      <c r="B2013" s="610" t="s">
        <v>3011</v>
      </c>
    </row>
    <row r="2014" spans="1:2" ht="13.5" x14ac:dyDescent="0.25">
      <c r="A2014" s="609">
        <v>3766</v>
      </c>
      <c r="B2014" s="610" t="s">
        <v>3012</v>
      </c>
    </row>
    <row r="2015" spans="1:2" ht="13.5" x14ac:dyDescent="0.25">
      <c r="A2015" s="609">
        <v>3768</v>
      </c>
      <c r="B2015" s="610" t="s">
        <v>3013</v>
      </c>
    </row>
    <row r="2016" spans="1:2" ht="13.5" x14ac:dyDescent="0.25">
      <c r="A2016" s="609">
        <v>3769</v>
      </c>
      <c r="B2016" s="610" t="s">
        <v>3014</v>
      </c>
    </row>
    <row r="2017" spans="1:2" ht="13.5" x14ac:dyDescent="0.25">
      <c r="A2017" s="609">
        <v>3770</v>
      </c>
      <c r="B2017" s="610" t="s">
        <v>3015</v>
      </c>
    </row>
    <row r="2018" spans="1:2" ht="13.5" x14ac:dyDescent="0.25">
      <c r="A2018" s="609">
        <v>3771</v>
      </c>
      <c r="B2018" s="610" t="s">
        <v>3016</v>
      </c>
    </row>
    <row r="2019" spans="1:2" ht="13.5" x14ac:dyDescent="0.25">
      <c r="A2019" s="609">
        <v>3772</v>
      </c>
      <c r="B2019" s="610" t="s">
        <v>3017</v>
      </c>
    </row>
    <row r="2020" spans="1:2" ht="13.5" x14ac:dyDescent="0.25">
      <c r="A2020" s="609">
        <v>3773</v>
      </c>
      <c r="B2020" s="610" t="s">
        <v>3018</v>
      </c>
    </row>
    <row r="2021" spans="1:2" ht="13.5" x14ac:dyDescent="0.25">
      <c r="A2021" s="609">
        <v>3774</v>
      </c>
      <c r="B2021" s="610" t="s">
        <v>3019</v>
      </c>
    </row>
    <row r="2022" spans="1:2" ht="13.5" x14ac:dyDescent="0.25">
      <c r="A2022" s="609">
        <v>3775</v>
      </c>
      <c r="B2022" s="610" t="s">
        <v>3020</v>
      </c>
    </row>
    <row r="2023" spans="1:2" ht="13.5" x14ac:dyDescent="0.25">
      <c r="A2023" s="609">
        <v>3776</v>
      </c>
      <c r="B2023" s="610" t="s">
        <v>3021</v>
      </c>
    </row>
    <row r="2024" spans="1:2" ht="13.5" x14ac:dyDescent="0.25">
      <c r="A2024" s="609">
        <v>3777</v>
      </c>
      <c r="B2024" s="610" t="s">
        <v>3022</v>
      </c>
    </row>
    <row r="2025" spans="1:2" ht="13.5" x14ac:dyDescent="0.25">
      <c r="A2025" s="609">
        <v>3779</v>
      </c>
      <c r="B2025" s="610" t="s">
        <v>3023</v>
      </c>
    </row>
    <row r="2026" spans="1:2" ht="13.5" x14ac:dyDescent="0.25">
      <c r="A2026" s="609">
        <v>3780</v>
      </c>
      <c r="B2026" s="610" t="s">
        <v>3024</v>
      </c>
    </row>
    <row r="2027" spans="1:2" ht="13.5" x14ac:dyDescent="0.25">
      <c r="A2027" s="609">
        <v>3781</v>
      </c>
      <c r="B2027" s="610" t="s">
        <v>3025</v>
      </c>
    </row>
    <row r="2028" spans="1:2" ht="13.5" x14ac:dyDescent="0.25">
      <c r="A2028" s="609">
        <v>3782</v>
      </c>
      <c r="B2028" s="610" t="s">
        <v>3026</v>
      </c>
    </row>
    <row r="2029" spans="1:2" ht="13.5" x14ac:dyDescent="0.25">
      <c r="A2029" s="609">
        <v>3783</v>
      </c>
      <c r="B2029" s="610" t="s">
        <v>3027</v>
      </c>
    </row>
    <row r="2030" spans="1:2" ht="13.5" x14ac:dyDescent="0.25">
      <c r="A2030" s="609">
        <v>3784</v>
      </c>
      <c r="B2030" s="610" t="s">
        <v>3028</v>
      </c>
    </row>
    <row r="2031" spans="1:2" ht="13.5" x14ac:dyDescent="0.25">
      <c r="A2031" s="609">
        <v>3785</v>
      </c>
      <c r="B2031" s="610" t="s">
        <v>3029</v>
      </c>
    </row>
    <row r="2032" spans="1:2" ht="13.5" x14ac:dyDescent="0.25">
      <c r="A2032" s="609">
        <v>3786</v>
      </c>
      <c r="B2032" s="610" t="s">
        <v>3030</v>
      </c>
    </row>
    <row r="2033" spans="1:2" ht="13.5" x14ac:dyDescent="0.25">
      <c r="A2033" s="609">
        <v>3787</v>
      </c>
      <c r="B2033" s="610" t="s">
        <v>3031</v>
      </c>
    </row>
    <row r="2034" spans="1:2" ht="13.5" x14ac:dyDescent="0.25">
      <c r="A2034" s="609">
        <v>3788</v>
      </c>
      <c r="B2034" s="610" t="s">
        <v>3032</v>
      </c>
    </row>
    <row r="2035" spans="1:2" ht="13.5" x14ac:dyDescent="0.25">
      <c r="A2035" s="609">
        <v>3789</v>
      </c>
      <c r="B2035" s="610" t="s">
        <v>3033</v>
      </c>
    </row>
    <row r="2036" spans="1:2" ht="13.5" x14ac:dyDescent="0.25">
      <c r="A2036" s="609">
        <v>3790</v>
      </c>
      <c r="B2036" s="610" t="s">
        <v>3034</v>
      </c>
    </row>
    <row r="2037" spans="1:2" ht="13.5" x14ac:dyDescent="0.25">
      <c r="A2037" s="609">
        <v>3791</v>
      </c>
      <c r="B2037" s="610" t="s">
        <v>3035</v>
      </c>
    </row>
    <row r="2038" spans="1:2" ht="13.5" x14ac:dyDescent="0.25">
      <c r="A2038" s="609">
        <v>3792</v>
      </c>
      <c r="B2038" s="610" t="s">
        <v>3036</v>
      </c>
    </row>
    <row r="2039" spans="1:2" ht="13.5" x14ac:dyDescent="0.25">
      <c r="A2039" s="609">
        <v>3793</v>
      </c>
      <c r="B2039" s="610" t="s">
        <v>3037</v>
      </c>
    </row>
    <row r="2040" spans="1:2" ht="13.5" x14ac:dyDescent="0.25">
      <c r="A2040" s="609">
        <v>3794</v>
      </c>
      <c r="B2040" s="610" t="s">
        <v>3038</v>
      </c>
    </row>
    <row r="2041" spans="1:2" ht="13.5" x14ac:dyDescent="0.25">
      <c r="A2041" s="609">
        <v>3795</v>
      </c>
      <c r="B2041" s="610" t="s">
        <v>3039</v>
      </c>
    </row>
    <row r="2042" spans="1:2" ht="13.5" x14ac:dyDescent="0.25">
      <c r="A2042" s="609">
        <v>3798</v>
      </c>
      <c r="B2042" s="610" t="s">
        <v>3040</v>
      </c>
    </row>
    <row r="2043" spans="1:2" ht="13.5" x14ac:dyDescent="0.25">
      <c r="A2043" s="609">
        <v>3799</v>
      </c>
      <c r="B2043" s="610" t="s">
        <v>3041</v>
      </c>
    </row>
    <row r="2044" spans="1:2" ht="13.5" x14ac:dyDescent="0.25">
      <c r="A2044" s="609">
        <v>3800</v>
      </c>
      <c r="B2044" s="610" t="s">
        <v>3042</v>
      </c>
    </row>
    <row r="2045" spans="1:2" ht="13.5" x14ac:dyDescent="0.25">
      <c r="A2045" s="609">
        <v>3801</v>
      </c>
      <c r="B2045" s="610" t="s">
        <v>3043</v>
      </c>
    </row>
    <row r="2046" spans="1:2" ht="13.5" x14ac:dyDescent="0.25">
      <c r="A2046" s="609">
        <v>3802</v>
      </c>
      <c r="B2046" s="610" t="s">
        <v>3044</v>
      </c>
    </row>
    <row r="2047" spans="1:2" ht="13.5" x14ac:dyDescent="0.25">
      <c r="A2047" s="609">
        <v>3803</v>
      </c>
      <c r="B2047" s="610" t="s">
        <v>3045</v>
      </c>
    </row>
    <row r="2048" spans="1:2" ht="13.5" x14ac:dyDescent="0.25">
      <c r="A2048" s="609">
        <v>3804</v>
      </c>
      <c r="B2048" s="610" t="s">
        <v>3046</v>
      </c>
    </row>
    <row r="2049" spans="1:2" ht="13.5" x14ac:dyDescent="0.25">
      <c r="A2049" s="609">
        <v>3805</v>
      </c>
      <c r="B2049" s="610" t="s">
        <v>3047</v>
      </c>
    </row>
    <row r="2050" spans="1:2" ht="13.5" x14ac:dyDescent="0.25">
      <c r="A2050" s="609">
        <v>3808</v>
      </c>
      <c r="B2050" s="610" t="s">
        <v>3048</v>
      </c>
    </row>
    <row r="2051" spans="1:2" ht="13.5" x14ac:dyDescent="0.25">
      <c r="A2051" s="609">
        <v>3809</v>
      </c>
      <c r="B2051" s="610" t="s">
        <v>3049</v>
      </c>
    </row>
    <row r="2052" spans="1:2" ht="13.5" x14ac:dyDescent="0.25">
      <c r="A2052" s="609">
        <v>3810</v>
      </c>
      <c r="B2052" s="610" t="s">
        <v>3050</v>
      </c>
    </row>
    <row r="2053" spans="1:2" ht="13.5" x14ac:dyDescent="0.25">
      <c r="A2053" s="609">
        <v>3811</v>
      </c>
      <c r="B2053" s="610" t="s">
        <v>3051</v>
      </c>
    </row>
    <row r="2054" spans="1:2" ht="13.5" x14ac:dyDescent="0.25">
      <c r="A2054" s="609">
        <v>3812</v>
      </c>
      <c r="B2054" s="610" t="s">
        <v>3052</v>
      </c>
    </row>
    <row r="2055" spans="1:2" ht="13.5" x14ac:dyDescent="0.25">
      <c r="A2055" s="609">
        <v>3813</v>
      </c>
      <c r="B2055" s="610" t="s">
        <v>3053</v>
      </c>
    </row>
    <row r="2056" spans="1:2" ht="13.5" x14ac:dyDescent="0.25">
      <c r="A2056" s="609">
        <v>3814</v>
      </c>
      <c r="B2056" s="610" t="s">
        <v>3054</v>
      </c>
    </row>
    <row r="2057" spans="1:2" ht="13.5" x14ac:dyDescent="0.25">
      <c r="A2057" s="609">
        <v>3815</v>
      </c>
      <c r="B2057" s="610" t="s">
        <v>3055</v>
      </c>
    </row>
    <row r="2058" spans="1:2" ht="13.5" x14ac:dyDescent="0.25">
      <c r="A2058" s="609">
        <v>3816</v>
      </c>
      <c r="B2058" s="610" t="s">
        <v>3056</v>
      </c>
    </row>
    <row r="2059" spans="1:2" ht="13.5" x14ac:dyDescent="0.25">
      <c r="A2059" s="609">
        <v>3817</v>
      </c>
      <c r="B2059" s="610" t="s">
        <v>3057</v>
      </c>
    </row>
    <row r="2060" spans="1:2" ht="13.5" x14ac:dyDescent="0.25">
      <c r="A2060" s="609">
        <v>3818</v>
      </c>
      <c r="B2060" s="610" t="s">
        <v>3058</v>
      </c>
    </row>
    <row r="2061" spans="1:2" ht="13.5" x14ac:dyDescent="0.25">
      <c r="A2061" s="609">
        <v>3819</v>
      </c>
      <c r="B2061" s="610" t="s">
        <v>3059</v>
      </c>
    </row>
    <row r="2062" spans="1:2" ht="13.5" x14ac:dyDescent="0.25">
      <c r="A2062" s="609">
        <v>3820</v>
      </c>
      <c r="B2062" s="610" t="s">
        <v>3060</v>
      </c>
    </row>
    <row r="2063" spans="1:2" ht="13.5" x14ac:dyDescent="0.25">
      <c r="A2063" s="609">
        <v>3821</v>
      </c>
      <c r="B2063" s="610" t="s">
        <v>3061</v>
      </c>
    </row>
    <row r="2064" spans="1:2" ht="13.5" x14ac:dyDescent="0.25">
      <c r="A2064" s="609">
        <v>3822</v>
      </c>
      <c r="B2064" s="610" t="s">
        <v>3062</v>
      </c>
    </row>
    <row r="2065" spans="1:2" ht="13.5" x14ac:dyDescent="0.25">
      <c r="A2065" s="609">
        <v>3823</v>
      </c>
      <c r="B2065" s="610" t="s">
        <v>3063</v>
      </c>
    </row>
    <row r="2066" spans="1:2" ht="13.5" x14ac:dyDescent="0.25">
      <c r="A2066" s="609">
        <v>3824</v>
      </c>
      <c r="B2066" s="610" t="s">
        <v>3064</v>
      </c>
    </row>
    <row r="2067" spans="1:2" ht="13.5" x14ac:dyDescent="0.25">
      <c r="A2067" s="609">
        <v>3829</v>
      </c>
      <c r="B2067" s="610" t="s">
        <v>3065</v>
      </c>
    </row>
    <row r="2068" spans="1:2" ht="13.5" x14ac:dyDescent="0.25">
      <c r="A2068" s="609">
        <v>3830</v>
      </c>
      <c r="B2068" s="610" t="s">
        <v>3066</v>
      </c>
    </row>
    <row r="2069" spans="1:2" ht="13.5" x14ac:dyDescent="0.25">
      <c r="A2069" s="609">
        <v>3831</v>
      </c>
      <c r="B2069" s="610" t="s">
        <v>3067</v>
      </c>
    </row>
    <row r="2070" spans="1:2" ht="13.5" x14ac:dyDescent="0.25">
      <c r="A2070" s="609">
        <v>3832</v>
      </c>
      <c r="B2070" s="610" t="s">
        <v>3068</v>
      </c>
    </row>
    <row r="2071" spans="1:2" ht="13.5" x14ac:dyDescent="0.25">
      <c r="A2071" s="609">
        <v>3833</v>
      </c>
      <c r="B2071" s="610" t="s">
        <v>3069</v>
      </c>
    </row>
    <row r="2072" spans="1:2" ht="13.5" x14ac:dyDescent="0.25">
      <c r="A2072" s="609">
        <v>3838</v>
      </c>
      <c r="B2072" s="610" t="s">
        <v>3070</v>
      </c>
    </row>
    <row r="2073" spans="1:2" ht="13.5" x14ac:dyDescent="0.25">
      <c r="A2073" s="609">
        <v>3839</v>
      </c>
      <c r="B2073" s="610" t="s">
        <v>3071</v>
      </c>
    </row>
    <row r="2074" spans="1:2" ht="13.5" x14ac:dyDescent="0.25">
      <c r="A2074" s="609">
        <v>3840</v>
      </c>
      <c r="B2074" s="610" t="s">
        <v>3072</v>
      </c>
    </row>
    <row r="2075" spans="1:2" ht="13.5" x14ac:dyDescent="0.25">
      <c r="A2075" s="609">
        <v>3841</v>
      </c>
      <c r="B2075" s="610" t="s">
        <v>3073</v>
      </c>
    </row>
    <row r="2076" spans="1:2" ht="13.5" x14ac:dyDescent="0.25">
      <c r="A2076" s="609">
        <v>3842</v>
      </c>
      <c r="B2076" s="610" t="s">
        <v>3074</v>
      </c>
    </row>
    <row r="2077" spans="1:2" ht="13.5" x14ac:dyDescent="0.25">
      <c r="A2077" s="609">
        <v>3848</v>
      </c>
      <c r="B2077" s="610" t="s">
        <v>3075</v>
      </c>
    </row>
    <row r="2078" spans="1:2" ht="13.5" x14ac:dyDescent="0.25">
      <c r="A2078" s="609">
        <v>3849</v>
      </c>
      <c r="B2078" s="610" t="s">
        <v>3076</v>
      </c>
    </row>
    <row r="2079" spans="1:2" ht="13.5" x14ac:dyDescent="0.25">
      <c r="A2079" s="609">
        <v>3850</v>
      </c>
      <c r="B2079" s="610" t="s">
        <v>3077</v>
      </c>
    </row>
    <row r="2080" spans="1:2" ht="13.5" x14ac:dyDescent="0.25">
      <c r="A2080" s="609">
        <v>3851</v>
      </c>
      <c r="B2080" s="610" t="s">
        <v>3078</v>
      </c>
    </row>
    <row r="2081" spans="1:2" ht="13.5" x14ac:dyDescent="0.25">
      <c r="A2081" s="609">
        <v>3852</v>
      </c>
      <c r="B2081" s="610" t="s">
        <v>3079</v>
      </c>
    </row>
    <row r="2082" spans="1:2" ht="13.5" x14ac:dyDescent="0.25">
      <c r="A2082" s="609">
        <v>3853</v>
      </c>
      <c r="B2082" s="610" t="s">
        <v>3080</v>
      </c>
    </row>
    <row r="2083" spans="1:2" ht="13.5" x14ac:dyDescent="0.25">
      <c r="A2083" s="609">
        <v>3858</v>
      </c>
      <c r="B2083" s="610" t="s">
        <v>3081</v>
      </c>
    </row>
    <row r="2084" spans="1:2" ht="13.5" x14ac:dyDescent="0.25">
      <c r="A2084" s="609">
        <v>3859</v>
      </c>
      <c r="B2084" s="610" t="s">
        <v>3082</v>
      </c>
    </row>
    <row r="2085" spans="1:2" ht="13.5" x14ac:dyDescent="0.25">
      <c r="A2085" s="609">
        <v>3860</v>
      </c>
      <c r="B2085" s="610" t="s">
        <v>3083</v>
      </c>
    </row>
    <row r="2086" spans="1:2" ht="13.5" x14ac:dyDescent="0.25">
      <c r="A2086" s="609">
        <v>3861</v>
      </c>
      <c r="B2086" s="610" t="s">
        <v>3084</v>
      </c>
    </row>
    <row r="2087" spans="1:2" ht="13.5" x14ac:dyDescent="0.25">
      <c r="A2087" s="609">
        <v>3862</v>
      </c>
      <c r="B2087" s="610" t="s">
        <v>3085</v>
      </c>
    </row>
    <row r="2088" spans="1:2" ht="13.5" x14ac:dyDescent="0.25">
      <c r="A2088" s="609">
        <v>3863</v>
      </c>
      <c r="B2088" s="610" t="s">
        <v>3086</v>
      </c>
    </row>
    <row r="2089" spans="1:2" ht="13.5" x14ac:dyDescent="0.25">
      <c r="A2089" s="609">
        <v>3864</v>
      </c>
      <c r="B2089" s="610" t="s">
        <v>3087</v>
      </c>
    </row>
    <row r="2090" spans="1:2" ht="13.5" x14ac:dyDescent="0.25">
      <c r="A2090" s="609">
        <v>3865</v>
      </c>
      <c r="B2090" s="610" t="s">
        <v>3088</v>
      </c>
    </row>
    <row r="2091" spans="1:2" ht="13.5" x14ac:dyDescent="0.25">
      <c r="A2091" s="609">
        <v>3868</v>
      </c>
      <c r="B2091" s="610" t="s">
        <v>3089</v>
      </c>
    </row>
    <row r="2092" spans="1:2" ht="13.5" x14ac:dyDescent="0.25">
      <c r="A2092" s="609">
        <v>3869</v>
      </c>
      <c r="B2092" s="610" t="s">
        <v>3090</v>
      </c>
    </row>
    <row r="2093" spans="1:2" ht="13.5" x14ac:dyDescent="0.25">
      <c r="A2093" s="609">
        <v>3870</v>
      </c>
      <c r="B2093" s="610" t="s">
        <v>3091</v>
      </c>
    </row>
    <row r="2094" spans="1:2" ht="13.5" x14ac:dyDescent="0.25">
      <c r="A2094" s="609">
        <v>3871</v>
      </c>
      <c r="B2094" s="610" t="s">
        <v>3092</v>
      </c>
    </row>
    <row r="2095" spans="1:2" ht="13.5" x14ac:dyDescent="0.25">
      <c r="A2095" s="609">
        <v>3872</v>
      </c>
      <c r="B2095" s="610" t="s">
        <v>3093</v>
      </c>
    </row>
    <row r="2096" spans="1:2" ht="13.5" x14ac:dyDescent="0.25">
      <c r="A2096" s="609">
        <v>3878</v>
      </c>
      <c r="B2096" s="610" t="s">
        <v>3094</v>
      </c>
    </row>
    <row r="2097" spans="1:2" ht="13.5" x14ac:dyDescent="0.25">
      <c r="A2097" s="609">
        <v>3879</v>
      </c>
      <c r="B2097" s="610" t="s">
        <v>3095</v>
      </c>
    </row>
    <row r="2098" spans="1:2" ht="13.5" x14ac:dyDescent="0.25">
      <c r="A2098" s="609">
        <v>3880</v>
      </c>
      <c r="B2098" s="610" t="s">
        <v>3096</v>
      </c>
    </row>
    <row r="2099" spans="1:2" ht="13.5" x14ac:dyDescent="0.25">
      <c r="A2099" s="609">
        <v>3881</v>
      </c>
      <c r="B2099" s="610" t="s">
        <v>3097</v>
      </c>
    </row>
    <row r="2100" spans="1:2" ht="13.5" x14ac:dyDescent="0.25">
      <c r="A2100" s="609">
        <v>3882</v>
      </c>
      <c r="B2100" s="610" t="s">
        <v>3098</v>
      </c>
    </row>
    <row r="2101" spans="1:2" ht="13.5" x14ac:dyDescent="0.25">
      <c r="A2101" s="609">
        <v>3883</v>
      </c>
      <c r="B2101" s="610" t="s">
        <v>3099</v>
      </c>
    </row>
    <row r="2102" spans="1:2" ht="13.5" x14ac:dyDescent="0.25">
      <c r="A2102" s="609">
        <v>3884</v>
      </c>
      <c r="B2102" s="610" t="s">
        <v>3100</v>
      </c>
    </row>
    <row r="2103" spans="1:2" ht="13.5" x14ac:dyDescent="0.25">
      <c r="A2103" s="609">
        <v>3885</v>
      </c>
      <c r="B2103" s="610" t="s">
        <v>3101</v>
      </c>
    </row>
    <row r="2104" spans="1:2" ht="13.5" x14ac:dyDescent="0.25">
      <c r="A2104" s="609">
        <v>3886</v>
      </c>
      <c r="B2104" s="610" t="s">
        <v>3102</v>
      </c>
    </row>
    <row r="2105" spans="1:2" ht="13.5" x14ac:dyDescent="0.25">
      <c r="A2105" s="609">
        <v>3887</v>
      </c>
      <c r="B2105" s="610" t="s">
        <v>3103</v>
      </c>
    </row>
    <row r="2106" spans="1:2" ht="13.5" x14ac:dyDescent="0.25">
      <c r="A2106" s="609">
        <v>3888</v>
      </c>
      <c r="B2106" s="610" t="s">
        <v>3104</v>
      </c>
    </row>
    <row r="2107" spans="1:2" ht="13.5" x14ac:dyDescent="0.25">
      <c r="A2107" s="609">
        <v>3889</v>
      </c>
      <c r="B2107" s="610" t="s">
        <v>3105</v>
      </c>
    </row>
    <row r="2108" spans="1:2" ht="13.5" x14ac:dyDescent="0.25">
      <c r="A2108" s="609">
        <v>3890</v>
      </c>
      <c r="B2108" s="610" t="s">
        <v>3106</v>
      </c>
    </row>
    <row r="2109" spans="1:2" ht="13.5" x14ac:dyDescent="0.25">
      <c r="A2109" s="609">
        <v>3891</v>
      </c>
      <c r="B2109" s="610" t="s">
        <v>3107</v>
      </c>
    </row>
    <row r="2110" spans="1:2" ht="13.5" x14ac:dyDescent="0.25">
      <c r="A2110" s="609">
        <v>3892</v>
      </c>
      <c r="B2110" s="610" t="s">
        <v>3108</v>
      </c>
    </row>
    <row r="2111" spans="1:2" ht="13.5" x14ac:dyDescent="0.25">
      <c r="A2111" s="609">
        <v>3897</v>
      </c>
      <c r="B2111" s="610" t="s">
        <v>3109</v>
      </c>
    </row>
    <row r="2112" spans="1:2" ht="13.5" x14ac:dyDescent="0.25">
      <c r="A2112" s="609">
        <v>3898</v>
      </c>
      <c r="B2112" s="610" t="s">
        <v>3110</v>
      </c>
    </row>
    <row r="2113" spans="1:2" ht="13.5" x14ac:dyDescent="0.25">
      <c r="A2113" s="609">
        <v>3899</v>
      </c>
      <c r="B2113" s="610" t="s">
        <v>3111</v>
      </c>
    </row>
    <row r="2114" spans="1:2" ht="13.5" x14ac:dyDescent="0.25">
      <c r="A2114" s="609">
        <v>3900</v>
      </c>
      <c r="B2114" s="610" t="s">
        <v>3112</v>
      </c>
    </row>
    <row r="2115" spans="1:2" ht="13.5" x14ac:dyDescent="0.25">
      <c r="A2115" s="609">
        <v>3910</v>
      </c>
      <c r="B2115" s="610" t="s">
        <v>3113</v>
      </c>
    </row>
    <row r="2116" spans="1:2" ht="13.5" x14ac:dyDescent="0.25">
      <c r="A2116" s="609">
        <v>3911</v>
      </c>
      <c r="B2116" s="610" t="s">
        <v>3114</v>
      </c>
    </row>
    <row r="2117" spans="1:2" ht="13.5" x14ac:dyDescent="0.25">
      <c r="A2117" s="609">
        <v>3912</v>
      </c>
      <c r="B2117" s="610" t="s">
        <v>3115</v>
      </c>
    </row>
    <row r="2118" spans="1:2" ht="13.5" x14ac:dyDescent="0.25">
      <c r="A2118" s="609">
        <v>3918</v>
      </c>
      <c r="B2118" s="610" t="s">
        <v>3116</v>
      </c>
    </row>
    <row r="2119" spans="1:2" ht="13.5" x14ac:dyDescent="0.25">
      <c r="A2119" s="609">
        <v>3919</v>
      </c>
      <c r="B2119" s="610" t="s">
        <v>3117</v>
      </c>
    </row>
    <row r="2120" spans="1:2" ht="13.5" x14ac:dyDescent="0.25">
      <c r="A2120" s="609">
        <v>3920</v>
      </c>
      <c r="B2120" s="610" t="s">
        <v>3118</v>
      </c>
    </row>
    <row r="2121" spans="1:2" ht="13.5" x14ac:dyDescent="0.25">
      <c r="A2121" s="609">
        <v>3929</v>
      </c>
      <c r="B2121" s="610" t="s">
        <v>3119</v>
      </c>
    </row>
    <row r="2122" spans="1:2" ht="13.5" x14ac:dyDescent="0.25">
      <c r="A2122" s="609">
        <v>3930</v>
      </c>
      <c r="B2122" s="610" t="s">
        <v>3120</v>
      </c>
    </row>
    <row r="2123" spans="1:2" ht="13.5" x14ac:dyDescent="0.25">
      <c r="A2123" s="609">
        <v>3940</v>
      </c>
      <c r="B2123" s="610" t="s">
        <v>3121</v>
      </c>
    </row>
    <row r="2124" spans="1:2" ht="13.5" x14ac:dyDescent="0.25">
      <c r="A2124" s="609">
        <v>3941</v>
      </c>
      <c r="B2124" s="610" t="s">
        <v>3122</v>
      </c>
    </row>
    <row r="2125" spans="1:2" ht="13.5" x14ac:dyDescent="0.25">
      <c r="A2125" s="609">
        <v>3942</v>
      </c>
      <c r="B2125" s="610" t="s">
        <v>3123</v>
      </c>
    </row>
    <row r="2126" spans="1:2" ht="13.5" x14ac:dyDescent="0.25">
      <c r="A2126" s="609">
        <v>3949</v>
      </c>
      <c r="B2126" s="610" t="s">
        <v>3124</v>
      </c>
    </row>
    <row r="2127" spans="1:2" ht="13.5" x14ac:dyDescent="0.25">
      <c r="A2127" s="609">
        <v>3950</v>
      </c>
      <c r="B2127" s="610" t="s">
        <v>3125</v>
      </c>
    </row>
    <row r="2128" spans="1:2" ht="13.5" x14ac:dyDescent="0.25">
      <c r="A2128" s="609">
        <v>3951</v>
      </c>
      <c r="B2128" s="610" t="s">
        <v>3126</v>
      </c>
    </row>
    <row r="2129" spans="1:2" ht="13.5" x14ac:dyDescent="0.25">
      <c r="A2129" s="609">
        <v>3952</v>
      </c>
      <c r="B2129" s="610" t="s">
        <v>3127</v>
      </c>
    </row>
    <row r="2130" spans="1:2" ht="13.5" x14ac:dyDescent="0.25">
      <c r="A2130" s="609">
        <v>3959</v>
      </c>
      <c r="B2130" s="610" t="s">
        <v>3128</v>
      </c>
    </row>
    <row r="2131" spans="1:2" ht="13.5" x14ac:dyDescent="0.25">
      <c r="A2131" s="609">
        <v>3960</v>
      </c>
      <c r="B2131" s="610" t="s">
        <v>3129</v>
      </c>
    </row>
    <row r="2132" spans="1:2" ht="13.5" x14ac:dyDescent="0.25">
      <c r="A2132" s="609">
        <v>3970</v>
      </c>
      <c r="B2132" s="610" t="s">
        <v>3130</v>
      </c>
    </row>
    <row r="2133" spans="1:2" ht="13.5" x14ac:dyDescent="0.25">
      <c r="A2133" s="609">
        <v>3971</v>
      </c>
      <c r="B2133" s="610" t="s">
        <v>3131</v>
      </c>
    </row>
    <row r="2134" spans="1:2" ht="13.5" x14ac:dyDescent="0.25">
      <c r="A2134" s="609">
        <v>3979</v>
      </c>
      <c r="B2134" s="610" t="s">
        <v>3132</v>
      </c>
    </row>
    <row r="2135" spans="1:2" ht="13.5" x14ac:dyDescent="0.25">
      <c r="A2135" s="609">
        <v>3980</v>
      </c>
      <c r="B2135" s="610" t="s">
        <v>3133</v>
      </c>
    </row>
    <row r="2136" spans="1:2" ht="13.5" x14ac:dyDescent="0.25">
      <c r="A2136" s="609">
        <v>3989</v>
      </c>
      <c r="B2136" s="610" t="s">
        <v>3134</v>
      </c>
    </row>
    <row r="2137" spans="1:2" ht="13.5" x14ac:dyDescent="0.25">
      <c r="A2137" s="609">
        <v>4010</v>
      </c>
      <c r="B2137" s="610" t="s">
        <v>3135</v>
      </c>
    </row>
    <row r="2138" spans="1:2" ht="13.5" x14ac:dyDescent="0.25">
      <c r="A2138" s="609">
        <v>4011</v>
      </c>
      <c r="B2138" s="610" t="s">
        <v>3136</v>
      </c>
    </row>
    <row r="2139" spans="1:2" ht="13.5" x14ac:dyDescent="0.25">
      <c r="A2139" s="609">
        <v>4019</v>
      </c>
      <c r="B2139" s="610" t="s">
        <v>3137</v>
      </c>
    </row>
    <row r="2140" spans="1:2" ht="13.5" x14ac:dyDescent="0.25">
      <c r="A2140" s="609">
        <v>4020</v>
      </c>
      <c r="B2140" s="610" t="s">
        <v>3138</v>
      </c>
    </row>
    <row r="2141" spans="1:2" ht="13.5" x14ac:dyDescent="0.25">
      <c r="A2141" s="609">
        <v>4021</v>
      </c>
      <c r="B2141" s="610" t="s">
        <v>3139</v>
      </c>
    </row>
    <row r="2142" spans="1:2" ht="13.5" x14ac:dyDescent="0.25">
      <c r="A2142" s="609">
        <v>4029</v>
      </c>
      <c r="B2142" s="610" t="s">
        <v>3140</v>
      </c>
    </row>
    <row r="2143" spans="1:2" ht="13.5" x14ac:dyDescent="0.25">
      <c r="A2143" s="609">
        <v>4030</v>
      </c>
      <c r="B2143" s="610" t="s">
        <v>3141</v>
      </c>
    </row>
    <row r="2144" spans="1:2" ht="13.5" x14ac:dyDescent="0.25">
      <c r="A2144" s="609">
        <v>4031</v>
      </c>
      <c r="B2144" s="610" t="s">
        <v>3142</v>
      </c>
    </row>
    <row r="2145" spans="1:2" ht="13.5" x14ac:dyDescent="0.25">
      <c r="A2145" s="609">
        <v>4039</v>
      </c>
      <c r="B2145" s="610" t="s">
        <v>3143</v>
      </c>
    </row>
    <row r="2146" spans="1:2" ht="13.5" x14ac:dyDescent="0.25">
      <c r="A2146" s="609">
        <v>4040</v>
      </c>
      <c r="B2146" s="610" t="s">
        <v>3144</v>
      </c>
    </row>
    <row r="2147" spans="1:2" ht="13.5" x14ac:dyDescent="0.25">
      <c r="A2147" s="609">
        <v>4041</v>
      </c>
      <c r="B2147" s="610" t="s">
        <v>3145</v>
      </c>
    </row>
    <row r="2148" spans="1:2" ht="13.5" x14ac:dyDescent="0.25">
      <c r="A2148" s="609">
        <v>4049</v>
      </c>
      <c r="B2148" s="610" t="s">
        <v>3146</v>
      </c>
    </row>
    <row r="2149" spans="1:2" ht="13.5" x14ac:dyDescent="0.25">
      <c r="A2149" s="609">
        <v>4050</v>
      </c>
      <c r="B2149" s="610" t="s">
        <v>3147</v>
      </c>
    </row>
    <row r="2150" spans="1:2" ht="13.5" x14ac:dyDescent="0.25">
      <c r="A2150" s="609">
        <v>4051</v>
      </c>
      <c r="B2150" s="610" t="s">
        <v>3148</v>
      </c>
    </row>
    <row r="2151" spans="1:2" ht="13.5" x14ac:dyDescent="0.25">
      <c r="A2151" s="609">
        <v>4059</v>
      </c>
      <c r="B2151" s="610" t="s">
        <v>3149</v>
      </c>
    </row>
    <row r="2152" spans="1:2" ht="13.5" x14ac:dyDescent="0.25">
      <c r="A2152" s="609">
        <v>4100</v>
      </c>
      <c r="B2152" s="610" t="s">
        <v>3150</v>
      </c>
    </row>
    <row r="2153" spans="1:2" ht="13.5" x14ac:dyDescent="0.25">
      <c r="A2153" s="609">
        <v>4110</v>
      </c>
      <c r="B2153" s="610" t="s">
        <v>3151</v>
      </c>
    </row>
    <row r="2154" spans="1:2" ht="13.5" x14ac:dyDescent="0.25">
      <c r="A2154" s="609">
        <v>4120</v>
      </c>
      <c r="B2154" s="610" t="s">
        <v>3152</v>
      </c>
    </row>
    <row r="2155" spans="1:2" ht="13.5" x14ac:dyDescent="0.25">
      <c r="A2155" s="609">
        <v>4130</v>
      </c>
      <c r="B2155" s="610" t="s">
        <v>3153</v>
      </c>
    </row>
    <row r="2156" spans="1:2" ht="13.5" x14ac:dyDescent="0.25">
      <c r="A2156" s="609">
        <v>4140</v>
      </c>
      <c r="B2156" s="610" t="s">
        <v>3154</v>
      </c>
    </row>
    <row r="2157" spans="1:2" ht="13.5" x14ac:dyDescent="0.25">
      <c r="A2157" s="609">
        <v>4141</v>
      </c>
      <c r="B2157" s="610" t="s">
        <v>3155</v>
      </c>
    </row>
    <row r="2158" spans="1:2" ht="13.5" x14ac:dyDescent="0.25">
      <c r="A2158" s="609">
        <v>4148</v>
      </c>
      <c r="B2158" s="610" t="s">
        <v>3156</v>
      </c>
    </row>
    <row r="2159" spans="1:2" ht="13.5" x14ac:dyDescent="0.25">
      <c r="A2159" s="609">
        <v>4149</v>
      </c>
      <c r="B2159" s="610" t="s">
        <v>3157</v>
      </c>
    </row>
    <row r="2160" spans="1:2" ht="13.5" x14ac:dyDescent="0.25">
      <c r="A2160" s="609">
        <v>4150</v>
      </c>
      <c r="B2160" s="610" t="s">
        <v>3158</v>
      </c>
    </row>
    <row r="2161" spans="1:2" ht="13.5" x14ac:dyDescent="0.25">
      <c r="A2161" s="609">
        <v>4151</v>
      </c>
      <c r="B2161" s="610" t="s">
        <v>3159</v>
      </c>
    </row>
    <row r="2162" spans="1:2" ht="13.5" x14ac:dyDescent="0.25">
      <c r="A2162" s="609">
        <v>4160</v>
      </c>
      <c r="B2162" s="610" t="s">
        <v>3160</v>
      </c>
    </row>
    <row r="2163" spans="1:2" ht="13.5" x14ac:dyDescent="0.25">
      <c r="A2163" s="609">
        <v>4161</v>
      </c>
      <c r="B2163" s="610" t="s">
        <v>3161</v>
      </c>
    </row>
    <row r="2164" spans="1:2" ht="13.5" x14ac:dyDescent="0.25">
      <c r="A2164" s="609">
        <v>4168</v>
      </c>
      <c r="B2164" s="610" t="s">
        <v>3162</v>
      </c>
    </row>
    <row r="2165" spans="1:2" ht="13.5" x14ac:dyDescent="0.25">
      <c r="A2165" s="609">
        <v>4169</v>
      </c>
      <c r="B2165" s="610" t="s">
        <v>3163</v>
      </c>
    </row>
    <row r="2166" spans="1:2" ht="13.5" x14ac:dyDescent="0.25">
      <c r="A2166" s="609">
        <v>4170</v>
      </c>
      <c r="B2166" s="610" t="s">
        <v>3164</v>
      </c>
    </row>
    <row r="2167" spans="1:2" ht="13.5" x14ac:dyDescent="0.25">
      <c r="A2167" s="609">
        <v>4171</v>
      </c>
      <c r="B2167" s="610" t="s">
        <v>3165</v>
      </c>
    </row>
    <row r="2168" spans="1:2" ht="13.5" x14ac:dyDescent="0.25">
      <c r="A2168" s="609">
        <v>4178</v>
      </c>
      <c r="B2168" s="610" t="s">
        <v>3166</v>
      </c>
    </row>
    <row r="2169" spans="1:2" ht="13.5" x14ac:dyDescent="0.25">
      <c r="A2169" s="609">
        <v>4179</v>
      </c>
      <c r="B2169" s="610" t="s">
        <v>3167</v>
      </c>
    </row>
    <row r="2170" spans="1:2" ht="13.5" x14ac:dyDescent="0.25">
      <c r="A2170" s="609">
        <v>4200</v>
      </c>
      <c r="B2170" s="610" t="s">
        <v>3168</v>
      </c>
    </row>
    <row r="2171" spans="1:2" ht="13.5" x14ac:dyDescent="0.25">
      <c r="A2171" s="609">
        <v>4209</v>
      </c>
      <c r="B2171" s="610" t="s">
        <v>3169</v>
      </c>
    </row>
    <row r="2172" spans="1:2" ht="13.5" x14ac:dyDescent="0.25">
      <c r="A2172" s="609">
        <v>4210</v>
      </c>
      <c r="B2172" s="610" t="s">
        <v>3170</v>
      </c>
    </row>
    <row r="2173" spans="1:2" ht="13.5" x14ac:dyDescent="0.25">
      <c r="A2173" s="609">
        <v>4211</v>
      </c>
      <c r="B2173" s="610" t="s">
        <v>3171</v>
      </c>
    </row>
    <row r="2174" spans="1:2" ht="13.5" x14ac:dyDescent="0.25">
      <c r="A2174" s="609">
        <v>4219</v>
      </c>
      <c r="B2174" s="610" t="s">
        <v>3172</v>
      </c>
    </row>
    <row r="2175" spans="1:2" ht="13.5" x14ac:dyDescent="0.25">
      <c r="A2175" s="609">
        <v>4220</v>
      </c>
      <c r="B2175" s="610" t="s">
        <v>3173</v>
      </c>
    </row>
    <row r="2176" spans="1:2" ht="13.5" x14ac:dyDescent="0.25">
      <c r="A2176" s="609">
        <v>4229</v>
      </c>
      <c r="B2176" s="610" t="s">
        <v>3174</v>
      </c>
    </row>
    <row r="2177" spans="1:2" ht="13.5" x14ac:dyDescent="0.25">
      <c r="A2177" s="609">
        <v>4230</v>
      </c>
      <c r="B2177" s="610" t="s">
        <v>3175</v>
      </c>
    </row>
    <row r="2178" spans="1:2" ht="13.5" x14ac:dyDescent="0.25">
      <c r="A2178" s="609">
        <v>4231</v>
      </c>
      <c r="B2178" s="610" t="s">
        <v>3176</v>
      </c>
    </row>
    <row r="2179" spans="1:2" ht="13.5" x14ac:dyDescent="0.25">
      <c r="A2179" s="609">
        <v>4232</v>
      </c>
      <c r="B2179" s="610" t="s">
        <v>3177</v>
      </c>
    </row>
    <row r="2180" spans="1:2" ht="13.5" x14ac:dyDescent="0.25">
      <c r="A2180" s="609">
        <v>4238</v>
      </c>
      <c r="B2180" s="610" t="s">
        <v>3178</v>
      </c>
    </row>
    <row r="2181" spans="1:2" ht="13.5" x14ac:dyDescent="0.25">
      <c r="A2181" s="609">
        <v>4239</v>
      </c>
      <c r="B2181" s="610" t="s">
        <v>3179</v>
      </c>
    </row>
    <row r="2182" spans="1:2" ht="13.5" x14ac:dyDescent="0.25">
      <c r="A2182" s="609">
        <v>4240</v>
      </c>
      <c r="B2182" s="610" t="s">
        <v>3180</v>
      </c>
    </row>
    <row r="2183" spans="1:2" ht="13.5" x14ac:dyDescent="0.25">
      <c r="A2183" s="609">
        <v>4241</v>
      </c>
      <c r="B2183" s="610" t="s">
        <v>3181</v>
      </c>
    </row>
    <row r="2184" spans="1:2" ht="13.5" x14ac:dyDescent="0.25">
      <c r="A2184" s="609">
        <v>4242</v>
      </c>
      <c r="B2184" s="610" t="s">
        <v>3182</v>
      </c>
    </row>
    <row r="2185" spans="1:2" ht="13.5" x14ac:dyDescent="0.25">
      <c r="A2185" s="609">
        <v>4243</v>
      </c>
      <c r="B2185" s="610" t="s">
        <v>3183</v>
      </c>
    </row>
    <row r="2186" spans="1:2" ht="13.5" x14ac:dyDescent="0.25">
      <c r="A2186" s="609">
        <v>4249</v>
      </c>
      <c r="B2186" s="610" t="s">
        <v>3184</v>
      </c>
    </row>
    <row r="2187" spans="1:2" ht="13.5" x14ac:dyDescent="0.25">
      <c r="A2187" s="609">
        <v>4250</v>
      </c>
      <c r="B2187" s="610" t="s">
        <v>3185</v>
      </c>
    </row>
    <row r="2188" spans="1:2" ht="13.5" x14ac:dyDescent="0.25">
      <c r="A2188" s="609">
        <v>4251</v>
      </c>
      <c r="B2188" s="610" t="s">
        <v>3186</v>
      </c>
    </row>
    <row r="2189" spans="1:2" ht="13.5" x14ac:dyDescent="0.25">
      <c r="A2189" s="609">
        <v>4252</v>
      </c>
      <c r="B2189" s="610" t="s">
        <v>3187</v>
      </c>
    </row>
    <row r="2190" spans="1:2" ht="13.5" x14ac:dyDescent="0.25">
      <c r="A2190" s="609">
        <v>4253</v>
      </c>
      <c r="B2190" s="610" t="s">
        <v>3188</v>
      </c>
    </row>
    <row r="2191" spans="1:2" ht="13.5" x14ac:dyDescent="0.25">
      <c r="A2191" s="609">
        <v>4254</v>
      </c>
      <c r="B2191" s="610" t="s">
        <v>3189</v>
      </c>
    </row>
    <row r="2192" spans="1:2" ht="13.5" x14ac:dyDescent="0.25">
      <c r="A2192" s="609">
        <v>4255</v>
      </c>
      <c r="B2192" s="610" t="s">
        <v>3190</v>
      </c>
    </row>
    <row r="2193" spans="1:2" ht="13.5" x14ac:dyDescent="0.25">
      <c r="A2193" s="609">
        <v>4256</v>
      </c>
      <c r="B2193" s="610" t="s">
        <v>3191</v>
      </c>
    </row>
    <row r="2194" spans="1:2" ht="13.5" x14ac:dyDescent="0.25">
      <c r="A2194" s="609">
        <v>4257</v>
      </c>
      <c r="B2194" s="610" t="s">
        <v>3192</v>
      </c>
    </row>
    <row r="2195" spans="1:2" ht="13.5" x14ac:dyDescent="0.25">
      <c r="A2195" s="609">
        <v>4258</v>
      </c>
      <c r="B2195" s="610" t="s">
        <v>3193</v>
      </c>
    </row>
    <row r="2196" spans="1:2" ht="13.5" x14ac:dyDescent="0.25">
      <c r="A2196" s="609">
        <v>4259</v>
      </c>
      <c r="B2196" s="610" t="s">
        <v>3194</v>
      </c>
    </row>
    <row r="2197" spans="1:2" ht="13.5" x14ac:dyDescent="0.25">
      <c r="A2197" s="609">
        <v>4260</v>
      </c>
      <c r="B2197" s="610" t="s">
        <v>3195</v>
      </c>
    </row>
    <row r="2198" spans="1:2" ht="13.5" x14ac:dyDescent="0.25">
      <c r="A2198" s="609">
        <v>4261</v>
      </c>
      <c r="B2198" s="610" t="s">
        <v>3196</v>
      </c>
    </row>
    <row r="2199" spans="1:2" ht="13.5" x14ac:dyDescent="0.25">
      <c r="A2199" s="609">
        <v>4262</v>
      </c>
      <c r="B2199" s="610" t="s">
        <v>3197</v>
      </c>
    </row>
    <row r="2200" spans="1:2" ht="13.5" x14ac:dyDescent="0.25">
      <c r="A2200" s="609">
        <v>4263</v>
      </c>
      <c r="B2200" s="610" t="s">
        <v>3198</v>
      </c>
    </row>
    <row r="2201" spans="1:2" ht="13.5" x14ac:dyDescent="0.25">
      <c r="A2201" s="609">
        <v>4264</v>
      </c>
      <c r="B2201" s="610" t="s">
        <v>3199</v>
      </c>
    </row>
    <row r="2202" spans="1:2" ht="13.5" x14ac:dyDescent="0.25">
      <c r="A2202" s="609">
        <v>4265</v>
      </c>
      <c r="B2202" s="610" t="s">
        <v>3200</v>
      </c>
    </row>
    <row r="2203" spans="1:2" ht="13.5" x14ac:dyDescent="0.25">
      <c r="A2203" s="609">
        <v>4266</v>
      </c>
      <c r="B2203" s="610" t="s">
        <v>3201</v>
      </c>
    </row>
    <row r="2204" spans="1:2" ht="13.5" x14ac:dyDescent="0.25">
      <c r="A2204" s="609">
        <v>4267</v>
      </c>
      <c r="B2204" s="610" t="s">
        <v>3202</v>
      </c>
    </row>
    <row r="2205" spans="1:2" ht="13.5" x14ac:dyDescent="0.25">
      <c r="A2205" s="609">
        <v>4268</v>
      </c>
      <c r="B2205" s="610" t="s">
        <v>3203</v>
      </c>
    </row>
    <row r="2206" spans="1:2" ht="13.5" x14ac:dyDescent="0.25">
      <c r="A2206" s="609">
        <v>4269</v>
      </c>
      <c r="B2206" s="610" t="s">
        <v>3204</v>
      </c>
    </row>
    <row r="2207" spans="1:2" ht="13.5" x14ac:dyDescent="0.25">
      <c r="A2207" s="609">
        <v>4270</v>
      </c>
      <c r="B2207" s="610" t="s">
        <v>3205</v>
      </c>
    </row>
    <row r="2208" spans="1:2" ht="13.5" x14ac:dyDescent="0.25">
      <c r="A2208" s="609">
        <v>4271</v>
      </c>
      <c r="B2208" s="610" t="s">
        <v>3206</v>
      </c>
    </row>
    <row r="2209" spans="1:2" ht="13.5" x14ac:dyDescent="0.25">
      <c r="A2209" s="609">
        <v>4272</v>
      </c>
      <c r="B2209" s="610" t="s">
        <v>3207</v>
      </c>
    </row>
    <row r="2210" spans="1:2" ht="13.5" x14ac:dyDescent="0.25">
      <c r="A2210" s="609">
        <v>4273</v>
      </c>
      <c r="B2210" s="610" t="s">
        <v>3208</v>
      </c>
    </row>
    <row r="2211" spans="1:2" ht="13.5" x14ac:dyDescent="0.25">
      <c r="A2211" s="609">
        <v>4274</v>
      </c>
      <c r="B2211" s="610" t="s">
        <v>3209</v>
      </c>
    </row>
    <row r="2212" spans="1:2" ht="13.5" x14ac:dyDescent="0.25">
      <c r="A2212" s="609">
        <v>4275</v>
      </c>
      <c r="B2212" s="610" t="s">
        <v>3210</v>
      </c>
    </row>
    <row r="2213" spans="1:2" ht="13.5" x14ac:dyDescent="0.25">
      <c r="A2213" s="609">
        <v>4276</v>
      </c>
      <c r="B2213" s="610" t="s">
        <v>3211</v>
      </c>
    </row>
    <row r="2214" spans="1:2" ht="13.5" x14ac:dyDescent="0.25">
      <c r="A2214" s="609">
        <v>4278</v>
      </c>
      <c r="B2214" s="610" t="s">
        <v>3212</v>
      </c>
    </row>
    <row r="2215" spans="1:2" ht="13.5" x14ac:dyDescent="0.25">
      <c r="A2215" s="609">
        <v>4279</v>
      </c>
      <c r="B2215" s="610" t="s">
        <v>3213</v>
      </c>
    </row>
    <row r="2216" spans="1:2" ht="13.5" x14ac:dyDescent="0.25">
      <c r="A2216" s="609">
        <v>4280</v>
      </c>
      <c r="B2216" s="610" t="s">
        <v>3214</v>
      </c>
    </row>
    <row r="2217" spans="1:2" ht="13.5" x14ac:dyDescent="0.25">
      <c r="A2217" s="609">
        <v>4281</v>
      </c>
      <c r="B2217" s="610" t="s">
        <v>3215</v>
      </c>
    </row>
    <row r="2218" spans="1:2" ht="13.5" x14ac:dyDescent="0.25">
      <c r="A2218" s="609">
        <v>4289</v>
      </c>
      <c r="B2218" s="610" t="s">
        <v>3216</v>
      </c>
    </row>
    <row r="2219" spans="1:2" ht="13.5" x14ac:dyDescent="0.25">
      <c r="A2219" s="609">
        <v>4290</v>
      </c>
      <c r="B2219" s="610" t="s">
        <v>3217</v>
      </c>
    </row>
    <row r="2220" spans="1:2" ht="13.5" x14ac:dyDescent="0.25">
      <c r="A2220" s="609">
        <v>4291</v>
      </c>
      <c r="B2220" s="610" t="s">
        <v>3218</v>
      </c>
    </row>
    <row r="2221" spans="1:2" ht="13.5" x14ac:dyDescent="0.25">
      <c r="A2221" s="609">
        <v>4292</v>
      </c>
      <c r="B2221" s="610" t="s">
        <v>3219</v>
      </c>
    </row>
    <row r="2222" spans="1:2" ht="13.5" x14ac:dyDescent="0.25">
      <c r="A2222" s="609">
        <v>4293</v>
      </c>
      <c r="B2222" s="610" t="s">
        <v>3220</v>
      </c>
    </row>
    <row r="2223" spans="1:2" ht="13.5" x14ac:dyDescent="0.25">
      <c r="A2223" s="609">
        <v>4294</v>
      </c>
      <c r="B2223" s="610" t="s">
        <v>3221</v>
      </c>
    </row>
    <row r="2224" spans="1:2" ht="13.5" x14ac:dyDescent="0.25">
      <c r="A2224" s="609">
        <v>4295</v>
      </c>
      <c r="B2224" s="610" t="s">
        <v>3222</v>
      </c>
    </row>
    <row r="2225" spans="1:2" ht="13.5" x14ac:dyDescent="0.25">
      <c r="A2225" s="609">
        <v>4296</v>
      </c>
      <c r="B2225" s="610" t="s">
        <v>3223</v>
      </c>
    </row>
    <row r="2226" spans="1:2" ht="13.5" x14ac:dyDescent="0.25">
      <c r="A2226" s="609">
        <v>4298</v>
      </c>
      <c r="B2226" s="610" t="s">
        <v>3224</v>
      </c>
    </row>
    <row r="2227" spans="1:2" ht="13.5" x14ac:dyDescent="0.25">
      <c r="A2227" s="609">
        <v>4299</v>
      </c>
      <c r="B2227" s="610" t="s">
        <v>3225</v>
      </c>
    </row>
    <row r="2228" spans="1:2" ht="13.5" x14ac:dyDescent="0.25">
      <c r="A2228" s="609">
        <v>4300</v>
      </c>
      <c r="B2228" s="610" t="s">
        <v>3226</v>
      </c>
    </row>
    <row r="2229" spans="1:2" ht="13.5" x14ac:dyDescent="0.25">
      <c r="A2229" s="609">
        <v>4310</v>
      </c>
      <c r="B2229" s="610" t="s">
        <v>3227</v>
      </c>
    </row>
    <row r="2230" spans="1:2" ht="13.5" x14ac:dyDescent="0.25">
      <c r="A2230" s="609">
        <v>4320</v>
      </c>
      <c r="B2230" s="610" t="s">
        <v>3228</v>
      </c>
    </row>
    <row r="2231" spans="1:2" ht="13.5" x14ac:dyDescent="0.25">
      <c r="A2231" s="609">
        <v>4321</v>
      </c>
      <c r="B2231" s="610" t="s">
        <v>3229</v>
      </c>
    </row>
    <row r="2232" spans="1:2" ht="13.5" x14ac:dyDescent="0.25">
      <c r="A2232" s="609">
        <v>4329</v>
      </c>
      <c r="B2232" s="610" t="s">
        <v>3230</v>
      </c>
    </row>
    <row r="2233" spans="1:2" ht="13.5" x14ac:dyDescent="0.25">
      <c r="A2233" s="609">
        <v>4330</v>
      </c>
      <c r="B2233" s="610" t="s">
        <v>3231</v>
      </c>
    </row>
    <row r="2234" spans="1:2" ht="13.5" x14ac:dyDescent="0.25">
      <c r="A2234" s="609">
        <v>4331</v>
      </c>
      <c r="B2234" s="610" t="s">
        <v>3232</v>
      </c>
    </row>
    <row r="2235" spans="1:2" ht="13.5" x14ac:dyDescent="0.25">
      <c r="A2235" s="609">
        <v>4332</v>
      </c>
      <c r="B2235" s="610" t="s">
        <v>3233</v>
      </c>
    </row>
    <row r="2236" spans="1:2" ht="13.5" x14ac:dyDescent="0.25">
      <c r="A2236" s="609">
        <v>4333</v>
      </c>
      <c r="B2236" s="610" t="s">
        <v>3234</v>
      </c>
    </row>
    <row r="2237" spans="1:2" ht="13.5" x14ac:dyDescent="0.25">
      <c r="A2237" s="609">
        <v>4338</v>
      </c>
      <c r="B2237" s="610" t="s">
        <v>3235</v>
      </c>
    </row>
    <row r="2238" spans="1:2" ht="13.5" x14ac:dyDescent="0.25">
      <c r="A2238" s="609">
        <v>4339</v>
      </c>
      <c r="B2238" s="610" t="s">
        <v>3236</v>
      </c>
    </row>
    <row r="2239" spans="1:2" ht="13.5" x14ac:dyDescent="0.25">
      <c r="A2239" s="609">
        <v>4340</v>
      </c>
      <c r="B2239" s="610" t="s">
        <v>3237</v>
      </c>
    </row>
    <row r="2240" spans="1:2" ht="13.5" x14ac:dyDescent="0.25">
      <c r="A2240" s="609">
        <v>4341</v>
      </c>
      <c r="B2240" s="610" t="s">
        <v>3238</v>
      </c>
    </row>
    <row r="2241" spans="1:2" ht="13.5" x14ac:dyDescent="0.25">
      <c r="A2241" s="609">
        <v>4349</v>
      </c>
      <c r="B2241" s="610" t="s">
        <v>3239</v>
      </c>
    </row>
    <row r="2242" spans="1:2" ht="13.5" x14ac:dyDescent="0.25">
      <c r="A2242" s="609">
        <v>4350</v>
      </c>
      <c r="B2242" s="610" t="s">
        <v>3240</v>
      </c>
    </row>
    <row r="2243" spans="1:2" ht="13.5" x14ac:dyDescent="0.25">
      <c r="A2243" s="609">
        <v>4360</v>
      </c>
      <c r="B2243" s="610" t="s">
        <v>3241</v>
      </c>
    </row>
    <row r="2244" spans="1:2" ht="13.5" x14ac:dyDescent="0.25">
      <c r="A2244" s="609">
        <v>4370</v>
      </c>
      <c r="B2244" s="610" t="s">
        <v>3242</v>
      </c>
    </row>
    <row r="2245" spans="1:2" ht="13.5" x14ac:dyDescent="0.25">
      <c r="A2245" s="609">
        <v>4371</v>
      </c>
      <c r="B2245" s="610" t="s">
        <v>3243</v>
      </c>
    </row>
    <row r="2246" spans="1:2" ht="13.5" x14ac:dyDescent="0.25">
      <c r="A2246" s="609">
        <v>4372</v>
      </c>
      <c r="B2246" s="610" t="s">
        <v>3244</v>
      </c>
    </row>
    <row r="2247" spans="1:2" ht="13.5" x14ac:dyDescent="0.25">
      <c r="A2247" s="609">
        <v>4373</v>
      </c>
      <c r="B2247" s="610" t="s">
        <v>3245</v>
      </c>
    </row>
    <row r="2248" spans="1:2" ht="13.5" x14ac:dyDescent="0.25">
      <c r="A2248" s="609">
        <v>4374</v>
      </c>
      <c r="B2248" s="610" t="s">
        <v>3246</v>
      </c>
    </row>
    <row r="2249" spans="1:2" ht="13.5" x14ac:dyDescent="0.25">
      <c r="A2249" s="609">
        <v>4375</v>
      </c>
      <c r="B2249" s="610" t="s">
        <v>3247</v>
      </c>
    </row>
    <row r="2250" spans="1:2" ht="13.5" x14ac:dyDescent="0.25">
      <c r="A2250" s="609">
        <v>4376</v>
      </c>
      <c r="B2250" s="610" t="s">
        <v>3248</v>
      </c>
    </row>
    <row r="2251" spans="1:2" ht="13.5" x14ac:dyDescent="0.25">
      <c r="A2251" s="609">
        <v>4378</v>
      </c>
      <c r="B2251" s="610" t="s">
        <v>3249</v>
      </c>
    </row>
    <row r="2252" spans="1:2" ht="13.5" x14ac:dyDescent="0.25">
      <c r="A2252" s="609">
        <v>4379</v>
      </c>
      <c r="B2252" s="610" t="s">
        <v>3250</v>
      </c>
    </row>
    <row r="2253" spans="1:2" ht="13.5" x14ac:dyDescent="0.25">
      <c r="A2253" s="609">
        <v>4380</v>
      </c>
      <c r="B2253" s="610" t="s">
        <v>3251</v>
      </c>
    </row>
    <row r="2254" spans="1:2" ht="13.5" x14ac:dyDescent="0.25">
      <c r="A2254" s="609">
        <v>4400</v>
      </c>
      <c r="B2254" s="610" t="s">
        <v>3252</v>
      </c>
    </row>
    <row r="2255" spans="1:2" ht="13.5" x14ac:dyDescent="0.25">
      <c r="A2255" s="609">
        <v>4401</v>
      </c>
      <c r="B2255" s="610" t="s">
        <v>3253</v>
      </c>
    </row>
    <row r="2256" spans="1:2" ht="13.5" x14ac:dyDescent="0.25">
      <c r="A2256" s="609">
        <v>4402</v>
      </c>
      <c r="B2256" s="610" t="s">
        <v>3254</v>
      </c>
    </row>
    <row r="2257" spans="1:2" ht="13.5" x14ac:dyDescent="0.25">
      <c r="A2257" s="609">
        <v>4408</v>
      </c>
      <c r="B2257" s="610" t="s">
        <v>3255</v>
      </c>
    </row>
    <row r="2258" spans="1:2" ht="13.5" x14ac:dyDescent="0.25">
      <c r="A2258" s="609">
        <v>4409</v>
      </c>
      <c r="B2258" s="610" t="s">
        <v>3256</v>
      </c>
    </row>
    <row r="2259" spans="1:2" ht="13.5" x14ac:dyDescent="0.25">
      <c r="A2259" s="609">
        <v>4410</v>
      </c>
      <c r="B2259" s="610" t="s">
        <v>3257</v>
      </c>
    </row>
    <row r="2260" spans="1:2" ht="13.5" x14ac:dyDescent="0.25">
      <c r="A2260" s="609">
        <v>4411</v>
      </c>
      <c r="B2260" s="610" t="s">
        <v>3258</v>
      </c>
    </row>
    <row r="2261" spans="1:2" ht="13.5" x14ac:dyDescent="0.25">
      <c r="A2261" s="609">
        <v>4412</v>
      </c>
      <c r="B2261" s="610" t="s">
        <v>3259</v>
      </c>
    </row>
    <row r="2262" spans="1:2" ht="13.5" x14ac:dyDescent="0.25">
      <c r="A2262" s="609">
        <v>4413</v>
      </c>
      <c r="B2262" s="610" t="s">
        <v>3260</v>
      </c>
    </row>
    <row r="2263" spans="1:2" ht="13.5" x14ac:dyDescent="0.25">
      <c r="A2263" s="609">
        <v>4414</v>
      </c>
      <c r="B2263" s="610" t="s">
        <v>3261</v>
      </c>
    </row>
    <row r="2264" spans="1:2" ht="13.5" x14ac:dyDescent="0.25">
      <c r="A2264" s="609">
        <v>4415</v>
      </c>
      <c r="B2264" s="610" t="s">
        <v>3262</v>
      </c>
    </row>
    <row r="2265" spans="1:2" ht="13.5" x14ac:dyDescent="0.25">
      <c r="A2265" s="609">
        <v>4416</v>
      </c>
      <c r="B2265" s="610" t="s">
        <v>3263</v>
      </c>
    </row>
    <row r="2266" spans="1:2" ht="13.5" x14ac:dyDescent="0.25">
      <c r="A2266" s="609">
        <v>4417</v>
      </c>
      <c r="B2266" s="610" t="s">
        <v>3264</v>
      </c>
    </row>
    <row r="2267" spans="1:2" ht="13.5" x14ac:dyDescent="0.25">
      <c r="A2267" s="609">
        <v>4420</v>
      </c>
      <c r="B2267" s="610" t="s">
        <v>3265</v>
      </c>
    </row>
    <row r="2268" spans="1:2" ht="13.5" x14ac:dyDescent="0.25">
      <c r="A2268" s="609">
        <v>4421</v>
      </c>
      <c r="B2268" s="610" t="s">
        <v>3266</v>
      </c>
    </row>
    <row r="2269" spans="1:2" ht="13.5" x14ac:dyDescent="0.25">
      <c r="A2269" s="609">
        <v>4422</v>
      </c>
      <c r="B2269" s="610" t="s">
        <v>3267</v>
      </c>
    </row>
    <row r="2270" spans="1:2" ht="13.5" x14ac:dyDescent="0.25">
      <c r="A2270" s="609">
        <v>4423</v>
      </c>
      <c r="B2270" s="610" t="s">
        <v>3268</v>
      </c>
    </row>
    <row r="2271" spans="1:2" ht="13.5" x14ac:dyDescent="0.25">
      <c r="A2271" s="609">
        <v>4428</v>
      </c>
      <c r="B2271" s="610" t="s">
        <v>3269</v>
      </c>
    </row>
    <row r="2272" spans="1:2" ht="13.5" x14ac:dyDescent="0.25">
      <c r="A2272" s="609">
        <v>4429</v>
      </c>
      <c r="B2272" s="610" t="s">
        <v>3270</v>
      </c>
    </row>
    <row r="2273" spans="1:2" ht="13.5" x14ac:dyDescent="0.25">
      <c r="A2273" s="609">
        <v>4430</v>
      </c>
      <c r="B2273" s="610" t="s">
        <v>3271</v>
      </c>
    </row>
    <row r="2274" spans="1:2" ht="13.5" x14ac:dyDescent="0.25">
      <c r="A2274" s="609">
        <v>4431</v>
      </c>
      <c r="B2274" s="610" t="s">
        <v>3272</v>
      </c>
    </row>
    <row r="2275" spans="1:2" ht="13.5" x14ac:dyDescent="0.25">
      <c r="A2275" s="609">
        <v>4438</v>
      </c>
      <c r="B2275" s="610" t="s">
        <v>3273</v>
      </c>
    </row>
    <row r="2276" spans="1:2" ht="13.5" x14ac:dyDescent="0.25">
      <c r="A2276" s="609">
        <v>4439</v>
      </c>
      <c r="B2276" s="610" t="s">
        <v>3274</v>
      </c>
    </row>
    <row r="2277" spans="1:2" ht="13.5" x14ac:dyDescent="0.25">
      <c r="A2277" s="609">
        <v>4440</v>
      </c>
      <c r="B2277" s="610" t="s">
        <v>3275</v>
      </c>
    </row>
    <row r="2278" spans="1:2" ht="13.5" x14ac:dyDescent="0.25">
      <c r="A2278" s="609">
        <v>4441</v>
      </c>
      <c r="B2278" s="610" t="s">
        <v>3276</v>
      </c>
    </row>
    <row r="2279" spans="1:2" ht="13.5" x14ac:dyDescent="0.25">
      <c r="A2279" s="609">
        <v>4442</v>
      </c>
      <c r="B2279" s="610" t="s">
        <v>3277</v>
      </c>
    </row>
    <row r="2280" spans="1:2" ht="13.5" x14ac:dyDescent="0.25">
      <c r="A2280" s="609">
        <v>4448</v>
      </c>
      <c r="B2280" s="610" t="s">
        <v>3278</v>
      </c>
    </row>
    <row r="2281" spans="1:2" ht="13.5" x14ac:dyDescent="0.25">
      <c r="A2281" s="609">
        <v>4449</v>
      </c>
      <c r="B2281" s="610" t="s">
        <v>3279</v>
      </c>
    </row>
    <row r="2282" spans="1:2" ht="13.5" x14ac:dyDescent="0.25">
      <c r="A2282" s="609">
        <v>4460</v>
      </c>
      <c r="B2282" s="610" t="s">
        <v>3280</v>
      </c>
    </row>
    <row r="2283" spans="1:2" ht="13.5" x14ac:dyDescent="0.25">
      <c r="A2283" s="609">
        <v>4461</v>
      </c>
      <c r="B2283" s="610" t="s">
        <v>3281</v>
      </c>
    </row>
    <row r="2284" spans="1:2" ht="13.5" x14ac:dyDescent="0.25">
      <c r="A2284" s="609">
        <v>4462</v>
      </c>
      <c r="B2284" s="610" t="s">
        <v>3282</v>
      </c>
    </row>
    <row r="2285" spans="1:2" ht="13.5" x14ac:dyDescent="0.25">
      <c r="A2285" s="609">
        <v>4463</v>
      </c>
      <c r="B2285" s="610" t="s">
        <v>3283</v>
      </c>
    </row>
    <row r="2286" spans="1:2" ht="13.5" x14ac:dyDescent="0.25">
      <c r="A2286" s="609">
        <v>4464</v>
      </c>
      <c r="B2286" s="610" t="s">
        <v>3284</v>
      </c>
    </row>
    <row r="2287" spans="1:2" ht="13.5" x14ac:dyDescent="0.25">
      <c r="A2287" s="609">
        <v>4465</v>
      </c>
      <c r="B2287" s="610" t="s">
        <v>3285</v>
      </c>
    </row>
    <row r="2288" spans="1:2" ht="13.5" x14ac:dyDescent="0.25">
      <c r="A2288" s="609">
        <v>4466</v>
      </c>
      <c r="B2288" s="610" t="s">
        <v>3286</v>
      </c>
    </row>
    <row r="2289" spans="1:2" ht="13.5" x14ac:dyDescent="0.25">
      <c r="A2289" s="609">
        <v>4467</v>
      </c>
      <c r="B2289" s="610" t="s">
        <v>3287</v>
      </c>
    </row>
    <row r="2290" spans="1:2" ht="13.5" x14ac:dyDescent="0.25">
      <c r="A2290" s="609">
        <v>4470</v>
      </c>
      <c r="B2290" s="610" t="s">
        <v>3288</v>
      </c>
    </row>
    <row r="2291" spans="1:2" ht="13.5" x14ac:dyDescent="0.25">
      <c r="A2291" s="609">
        <v>4471</v>
      </c>
      <c r="B2291" s="610" t="s">
        <v>3289</v>
      </c>
    </row>
    <row r="2292" spans="1:2" ht="13.5" x14ac:dyDescent="0.25">
      <c r="A2292" s="609">
        <v>4472</v>
      </c>
      <c r="B2292" s="610" t="s">
        <v>3290</v>
      </c>
    </row>
    <row r="2293" spans="1:2" ht="13.5" x14ac:dyDescent="0.25">
      <c r="A2293" s="609">
        <v>4473</v>
      </c>
      <c r="B2293" s="610" t="s">
        <v>3291</v>
      </c>
    </row>
    <row r="2294" spans="1:2" ht="13.5" x14ac:dyDescent="0.25">
      <c r="A2294" s="609">
        <v>4474</v>
      </c>
      <c r="B2294" s="610" t="s">
        <v>3292</v>
      </c>
    </row>
    <row r="2295" spans="1:2" ht="13.5" x14ac:dyDescent="0.25">
      <c r="A2295" s="609">
        <v>4475</v>
      </c>
      <c r="B2295" s="610" t="s">
        <v>3293</v>
      </c>
    </row>
    <row r="2296" spans="1:2" ht="13.5" x14ac:dyDescent="0.25">
      <c r="A2296" s="609">
        <v>4476</v>
      </c>
      <c r="B2296" s="610" t="s">
        <v>3294</v>
      </c>
    </row>
    <row r="2297" spans="1:2" ht="13.5" x14ac:dyDescent="0.25">
      <c r="A2297" s="609">
        <v>4477</v>
      </c>
      <c r="B2297" s="610" t="s">
        <v>3295</v>
      </c>
    </row>
    <row r="2298" spans="1:2" ht="13.5" x14ac:dyDescent="0.25">
      <c r="A2298" s="609">
        <v>4478</v>
      </c>
      <c r="B2298" s="610" t="s">
        <v>3296</v>
      </c>
    </row>
    <row r="2299" spans="1:2" ht="13.5" x14ac:dyDescent="0.25">
      <c r="A2299" s="609">
        <v>4479</v>
      </c>
      <c r="B2299" s="610" t="s">
        <v>3297</v>
      </c>
    </row>
    <row r="2300" spans="1:2" ht="13.5" x14ac:dyDescent="0.25">
      <c r="A2300" s="609">
        <v>4480</v>
      </c>
      <c r="B2300" s="610" t="s">
        <v>3298</v>
      </c>
    </row>
    <row r="2301" spans="1:2" ht="13.5" x14ac:dyDescent="0.25">
      <c r="A2301" s="609">
        <v>4481</v>
      </c>
      <c r="B2301" s="610" t="s">
        <v>3299</v>
      </c>
    </row>
    <row r="2302" spans="1:2" ht="13.5" x14ac:dyDescent="0.25">
      <c r="A2302" s="609">
        <v>4489</v>
      </c>
      <c r="B2302" s="610" t="s">
        <v>3300</v>
      </c>
    </row>
    <row r="2303" spans="1:2" ht="13.5" x14ac:dyDescent="0.25">
      <c r="A2303" s="609">
        <v>4510</v>
      </c>
      <c r="B2303" s="610" t="s">
        <v>3301</v>
      </c>
    </row>
    <row r="2304" spans="1:2" ht="13.5" x14ac:dyDescent="0.25">
      <c r="A2304" s="609">
        <v>4511</v>
      </c>
      <c r="B2304" s="610" t="s">
        <v>3302</v>
      </c>
    </row>
    <row r="2305" spans="1:2" ht="13.5" x14ac:dyDescent="0.25">
      <c r="A2305" s="609">
        <v>4512</v>
      </c>
      <c r="B2305" s="610" t="s">
        <v>3303</v>
      </c>
    </row>
    <row r="2306" spans="1:2" ht="13.5" x14ac:dyDescent="0.25">
      <c r="A2306" s="609">
        <v>4518</v>
      </c>
      <c r="B2306" s="610" t="s">
        <v>3304</v>
      </c>
    </row>
    <row r="2307" spans="1:2" ht="13.5" x14ac:dyDescent="0.25">
      <c r="A2307" s="609">
        <v>4519</v>
      </c>
      <c r="B2307" s="610" t="s">
        <v>3305</v>
      </c>
    </row>
    <row r="2308" spans="1:2" ht="13.5" x14ac:dyDescent="0.25">
      <c r="A2308" s="609">
        <v>4520</v>
      </c>
      <c r="B2308" s="610" t="s">
        <v>3306</v>
      </c>
    </row>
    <row r="2309" spans="1:2" ht="13.5" x14ac:dyDescent="0.25">
      <c r="A2309" s="609">
        <v>4530</v>
      </c>
      <c r="B2309" s="610" t="s">
        <v>3307</v>
      </c>
    </row>
    <row r="2310" spans="1:2" ht="13.5" x14ac:dyDescent="0.25">
      <c r="A2310" s="609">
        <v>4531</v>
      </c>
      <c r="B2310" s="610" t="s">
        <v>3308</v>
      </c>
    </row>
    <row r="2311" spans="1:2" ht="13.5" x14ac:dyDescent="0.25">
      <c r="A2311" s="609">
        <v>4532</v>
      </c>
      <c r="B2311" s="610" t="s">
        <v>3309</v>
      </c>
    </row>
    <row r="2312" spans="1:2" ht="13.5" x14ac:dyDescent="0.25">
      <c r="A2312" s="609">
        <v>4533</v>
      </c>
      <c r="B2312" s="610" t="s">
        <v>3310</v>
      </c>
    </row>
    <row r="2313" spans="1:2" ht="13.5" x14ac:dyDescent="0.25">
      <c r="A2313" s="609">
        <v>4538</v>
      </c>
      <c r="B2313" s="610" t="s">
        <v>3311</v>
      </c>
    </row>
    <row r="2314" spans="1:2" ht="13.5" x14ac:dyDescent="0.25">
      <c r="A2314" s="609">
        <v>4539</v>
      </c>
      <c r="B2314" s="610" t="s">
        <v>3312</v>
      </c>
    </row>
    <row r="2315" spans="1:2" ht="13.5" x14ac:dyDescent="0.25">
      <c r="A2315" s="609">
        <v>4540</v>
      </c>
      <c r="B2315" s="610" t="s">
        <v>3313</v>
      </c>
    </row>
    <row r="2316" spans="1:2" ht="13.5" x14ac:dyDescent="0.25">
      <c r="A2316" s="609">
        <v>4541</v>
      </c>
      <c r="B2316" s="610" t="s">
        <v>3314</v>
      </c>
    </row>
    <row r="2317" spans="1:2" ht="13.5" x14ac:dyDescent="0.25">
      <c r="A2317" s="609">
        <v>4542</v>
      </c>
      <c r="B2317" s="610" t="s">
        <v>3315</v>
      </c>
    </row>
    <row r="2318" spans="1:2" ht="13.5" x14ac:dyDescent="0.25">
      <c r="A2318" s="609">
        <v>4549</v>
      </c>
      <c r="B2318" s="610" t="s">
        <v>3316</v>
      </c>
    </row>
    <row r="2319" spans="1:2" ht="13.5" x14ac:dyDescent="0.25">
      <c r="A2319" s="609">
        <v>4550</v>
      </c>
      <c r="B2319" s="610" t="s">
        <v>3317</v>
      </c>
    </row>
    <row r="2320" spans="1:2" ht="13.5" x14ac:dyDescent="0.25">
      <c r="A2320" s="609">
        <v>4551</v>
      </c>
      <c r="B2320" s="610" t="s">
        <v>3318</v>
      </c>
    </row>
    <row r="2321" spans="1:2" ht="13.5" x14ac:dyDescent="0.25">
      <c r="A2321" s="609">
        <v>4552</v>
      </c>
      <c r="B2321" s="610" t="s">
        <v>3319</v>
      </c>
    </row>
    <row r="2322" spans="1:2" ht="13.5" x14ac:dyDescent="0.25">
      <c r="A2322" s="609">
        <v>4553</v>
      </c>
      <c r="B2322" s="610" t="s">
        <v>3320</v>
      </c>
    </row>
    <row r="2323" spans="1:2" ht="13.5" x14ac:dyDescent="0.25">
      <c r="A2323" s="609">
        <v>4554</v>
      </c>
      <c r="B2323" s="610" t="s">
        <v>3321</v>
      </c>
    </row>
    <row r="2324" spans="1:2" ht="13.5" x14ac:dyDescent="0.25">
      <c r="A2324" s="609">
        <v>4555</v>
      </c>
      <c r="B2324" s="610" t="s">
        <v>3322</v>
      </c>
    </row>
    <row r="2325" spans="1:2" ht="13.5" x14ac:dyDescent="0.25">
      <c r="A2325" s="609">
        <v>4556</v>
      </c>
      <c r="B2325" s="610" t="s">
        <v>3323</v>
      </c>
    </row>
    <row r="2326" spans="1:2" ht="13.5" x14ac:dyDescent="0.25">
      <c r="A2326" s="609">
        <v>4557</v>
      </c>
      <c r="B2326" s="610" t="s">
        <v>3324</v>
      </c>
    </row>
    <row r="2327" spans="1:2" ht="13.5" x14ac:dyDescent="0.25">
      <c r="A2327" s="609">
        <v>4558</v>
      </c>
      <c r="B2327" s="610" t="s">
        <v>3325</v>
      </c>
    </row>
    <row r="2328" spans="1:2" ht="13.5" x14ac:dyDescent="0.25">
      <c r="A2328" s="609">
        <v>4559</v>
      </c>
      <c r="B2328" s="610" t="s">
        <v>3326</v>
      </c>
    </row>
    <row r="2329" spans="1:2" ht="13.5" x14ac:dyDescent="0.25">
      <c r="A2329" s="609">
        <v>4560</v>
      </c>
      <c r="B2329" s="610" t="s">
        <v>3327</v>
      </c>
    </row>
    <row r="2330" spans="1:2" ht="13.5" x14ac:dyDescent="0.25">
      <c r="A2330" s="609">
        <v>4561</v>
      </c>
      <c r="B2330" s="610" t="s">
        <v>3328</v>
      </c>
    </row>
    <row r="2331" spans="1:2" ht="13.5" x14ac:dyDescent="0.25">
      <c r="A2331" s="609">
        <v>4562</v>
      </c>
      <c r="B2331" s="610" t="s">
        <v>3329</v>
      </c>
    </row>
    <row r="2332" spans="1:2" ht="13.5" x14ac:dyDescent="0.25">
      <c r="A2332" s="609">
        <v>4563</v>
      </c>
      <c r="B2332" s="610" t="s">
        <v>3330</v>
      </c>
    </row>
    <row r="2333" spans="1:2" ht="13.5" x14ac:dyDescent="0.25">
      <c r="A2333" s="609">
        <v>4564</v>
      </c>
      <c r="B2333" s="610" t="s">
        <v>3331</v>
      </c>
    </row>
    <row r="2334" spans="1:2" ht="13.5" x14ac:dyDescent="0.25">
      <c r="A2334" s="609">
        <v>4565</v>
      </c>
      <c r="B2334" s="610" t="s">
        <v>3332</v>
      </c>
    </row>
    <row r="2335" spans="1:2" ht="13.5" x14ac:dyDescent="0.25">
      <c r="A2335" s="609">
        <v>4566</v>
      </c>
      <c r="B2335" s="610" t="s">
        <v>3333</v>
      </c>
    </row>
    <row r="2336" spans="1:2" ht="13.5" x14ac:dyDescent="0.25">
      <c r="A2336" s="609">
        <v>4568</v>
      </c>
      <c r="B2336" s="610" t="s">
        <v>3334</v>
      </c>
    </row>
    <row r="2337" spans="1:2" ht="13.5" x14ac:dyDescent="0.25">
      <c r="A2337" s="609">
        <v>4570</v>
      </c>
      <c r="B2337" s="610" t="s">
        <v>3335</v>
      </c>
    </row>
    <row r="2338" spans="1:2" ht="13.5" x14ac:dyDescent="0.25">
      <c r="A2338" s="609">
        <v>4571</v>
      </c>
      <c r="B2338" s="610" t="s">
        <v>3336</v>
      </c>
    </row>
    <row r="2339" spans="1:2" ht="13.5" x14ac:dyDescent="0.25">
      <c r="A2339" s="609">
        <v>4572</v>
      </c>
      <c r="B2339" s="610" t="s">
        <v>3337</v>
      </c>
    </row>
    <row r="2340" spans="1:2" ht="13.5" x14ac:dyDescent="0.25">
      <c r="A2340" s="609">
        <v>4578</v>
      </c>
      <c r="B2340" s="610" t="s">
        <v>3338</v>
      </c>
    </row>
    <row r="2341" spans="1:2" ht="13.5" x14ac:dyDescent="0.25">
      <c r="A2341" s="609">
        <v>4579</v>
      </c>
      <c r="B2341" s="610" t="s">
        <v>3339</v>
      </c>
    </row>
    <row r="2342" spans="1:2" ht="13.5" x14ac:dyDescent="0.25">
      <c r="A2342" s="609">
        <v>4580</v>
      </c>
      <c r="B2342" s="610" t="s">
        <v>3340</v>
      </c>
    </row>
    <row r="2343" spans="1:2" ht="13.5" x14ac:dyDescent="0.25">
      <c r="A2343" s="609">
        <v>4581</v>
      </c>
      <c r="B2343" s="610" t="s">
        <v>3341</v>
      </c>
    </row>
    <row r="2344" spans="1:2" ht="13.5" x14ac:dyDescent="0.25">
      <c r="A2344" s="609">
        <v>4589</v>
      </c>
      <c r="B2344" s="610" t="s">
        <v>3342</v>
      </c>
    </row>
    <row r="2345" spans="1:2" ht="13.5" x14ac:dyDescent="0.25">
      <c r="A2345" s="609">
        <v>4590</v>
      </c>
      <c r="B2345" s="610" t="s">
        <v>3343</v>
      </c>
    </row>
    <row r="2346" spans="1:2" ht="13.5" x14ac:dyDescent="0.25">
      <c r="A2346" s="609">
        <v>4591</v>
      </c>
      <c r="B2346" s="610" t="s">
        <v>3344</v>
      </c>
    </row>
    <row r="2347" spans="1:2" ht="13.5" x14ac:dyDescent="0.25">
      <c r="A2347" s="609">
        <v>4592</v>
      </c>
      <c r="B2347" s="610" t="s">
        <v>3345</v>
      </c>
    </row>
    <row r="2348" spans="1:2" ht="13.5" x14ac:dyDescent="0.25">
      <c r="A2348" s="609">
        <v>4598</v>
      </c>
      <c r="B2348" s="610" t="s">
        <v>3346</v>
      </c>
    </row>
    <row r="2349" spans="1:2" ht="13.5" x14ac:dyDescent="0.25">
      <c r="A2349" s="609">
        <v>4599</v>
      </c>
      <c r="B2349" s="610" t="s">
        <v>3347</v>
      </c>
    </row>
    <row r="2350" spans="1:2" ht="13.5" x14ac:dyDescent="0.25">
      <c r="A2350" s="609">
        <v>4600</v>
      </c>
      <c r="B2350" s="610" t="s">
        <v>3348</v>
      </c>
    </row>
    <row r="2351" spans="1:2" ht="13.5" x14ac:dyDescent="0.25">
      <c r="A2351" s="609">
        <v>4610</v>
      </c>
      <c r="B2351" s="610" t="s">
        <v>3349</v>
      </c>
    </row>
    <row r="2352" spans="1:2" ht="13.5" x14ac:dyDescent="0.25">
      <c r="A2352" s="609">
        <v>4611</v>
      </c>
      <c r="B2352" s="610" t="s">
        <v>3350</v>
      </c>
    </row>
    <row r="2353" spans="1:2" ht="13.5" x14ac:dyDescent="0.25">
      <c r="A2353" s="609">
        <v>4612</v>
      </c>
      <c r="B2353" s="610" t="s">
        <v>3351</v>
      </c>
    </row>
    <row r="2354" spans="1:2" ht="13.5" x14ac:dyDescent="0.25">
      <c r="A2354" s="609">
        <v>4613</v>
      </c>
      <c r="B2354" s="610" t="s">
        <v>3352</v>
      </c>
    </row>
    <row r="2355" spans="1:2" ht="13.5" x14ac:dyDescent="0.25">
      <c r="A2355" s="609">
        <v>4618</v>
      </c>
      <c r="B2355" s="610" t="s">
        <v>3353</v>
      </c>
    </row>
    <row r="2356" spans="1:2" ht="13.5" x14ac:dyDescent="0.25">
      <c r="A2356" s="609">
        <v>4619</v>
      </c>
      <c r="B2356" s="610" t="s">
        <v>3354</v>
      </c>
    </row>
    <row r="2357" spans="1:2" ht="13.5" x14ac:dyDescent="0.25">
      <c r="A2357" s="609">
        <v>4620</v>
      </c>
      <c r="B2357" s="610" t="s">
        <v>3355</v>
      </c>
    </row>
    <row r="2358" spans="1:2" ht="13.5" x14ac:dyDescent="0.25">
      <c r="A2358" s="609">
        <v>4630</v>
      </c>
      <c r="B2358" s="610" t="s">
        <v>3356</v>
      </c>
    </row>
    <row r="2359" spans="1:2" ht="13.5" x14ac:dyDescent="0.25">
      <c r="A2359" s="609">
        <v>4640</v>
      </c>
      <c r="B2359" s="610" t="s">
        <v>3357</v>
      </c>
    </row>
    <row r="2360" spans="1:2" ht="13.5" x14ac:dyDescent="0.25">
      <c r="A2360" s="609">
        <v>4641</v>
      </c>
      <c r="B2360" s="610" t="s">
        <v>3358</v>
      </c>
    </row>
    <row r="2361" spans="1:2" ht="13.5" x14ac:dyDescent="0.25">
      <c r="A2361" s="609">
        <v>4642</v>
      </c>
      <c r="B2361" s="610" t="s">
        <v>3359</v>
      </c>
    </row>
    <row r="2362" spans="1:2" ht="13.5" x14ac:dyDescent="0.25">
      <c r="A2362" s="609">
        <v>4643</v>
      </c>
      <c r="B2362" s="610" t="s">
        <v>3360</v>
      </c>
    </row>
    <row r="2363" spans="1:2" ht="13.5" x14ac:dyDescent="0.25">
      <c r="A2363" s="609">
        <v>4644</v>
      </c>
      <c r="B2363" s="610" t="s">
        <v>3361</v>
      </c>
    </row>
    <row r="2364" spans="1:2" ht="13.5" x14ac:dyDescent="0.25">
      <c r="A2364" s="609">
        <v>4650</v>
      </c>
      <c r="B2364" s="610" t="s">
        <v>3362</v>
      </c>
    </row>
    <row r="2365" spans="1:2" ht="13.5" x14ac:dyDescent="0.25">
      <c r="A2365" s="609">
        <v>4658</v>
      </c>
      <c r="B2365" s="610" t="s">
        <v>3363</v>
      </c>
    </row>
    <row r="2366" spans="1:2" ht="13.5" x14ac:dyDescent="0.25">
      <c r="A2366" s="609">
        <v>4659</v>
      </c>
      <c r="B2366" s="610" t="s">
        <v>3363</v>
      </c>
    </row>
    <row r="2367" spans="1:2" ht="13.5" x14ac:dyDescent="0.25">
      <c r="A2367" s="609">
        <v>4660</v>
      </c>
      <c r="B2367" s="610" t="s">
        <v>584</v>
      </c>
    </row>
    <row r="2368" spans="1:2" ht="13.5" x14ac:dyDescent="0.25">
      <c r="A2368" s="609">
        <v>4661</v>
      </c>
      <c r="B2368" s="610" t="s">
        <v>3364</v>
      </c>
    </row>
    <row r="2369" spans="1:2" ht="13.5" x14ac:dyDescent="0.25">
      <c r="A2369" s="609">
        <v>4700</v>
      </c>
      <c r="B2369" s="610" t="s">
        <v>3365</v>
      </c>
    </row>
    <row r="2370" spans="1:2" ht="13.5" x14ac:dyDescent="0.25">
      <c r="A2370" s="609">
        <v>4710</v>
      </c>
      <c r="B2370" s="610" t="s">
        <v>3366</v>
      </c>
    </row>
    <row r="2371" spans="1:2" ht="13.5" x14ac:dyDescent="0.25">
      <c r="A2371" s="609">
        <v>4711</v>
      </c>
      <c r="B2371" s="610" t="s">
        <v>3367</v>
      </c>
    </row>
    <row r="2372" spans="1:2" ht="13.5" x14ac:dyDescent="0.25">
      <c r="A2372" s="609">
        <v>4718</v>
      </c>
      <c r="B2372" s="610" t="s">
        <v>3368</v>
      </c>
    </row>
    <row r="2373" spans="1:2" ht="13.5" x14ac:dyDescent="0.25">
      <c r="A2373" s="609">
        <v>4719</v>
      </c>
      <c r="B2373" s="610" t="s">
        <v>3369</v>
      </c>
    </row>
    <row r="2374" spans="1:2" ht="13.5" x14ac:dyDescent="0.25">
      <c r="A2374" s="609">
        <v>4720</v>
      </c>
      <c r="B2374" s="610" t="s">
        <v>3370</v>
      </c>
    </row>
    <row r="2375" spans="1:2" ht="13.5" x14ac:dyDescent="0.25">
      <c r="A2375" s="609">
        <v>4721</v>
      </c>
      <c r="B2375" s="610" t="s">
        <v>3371</v>
      </c>
    </row>
    <row r="2376" spans="1:2" ht="13.5" x14ac:dyDescent="0.25">
      <c r="A2376" s="609">
        <v>4722</v>
      </c>
      <c r="B2376" s="610" t="s">
        <v>3372</v>
      </c>
    </row>
    <row r="2377" spans="1:2" ht="13.5" x14ac:dyDescent="0.25">
      <c r="A2377" s="609">
        <v>4730</v>
      </c>
      <c r="B2377" s="610" t="s">
        <v>3373</v>
      </c>
    </row>
    <row r="2378" spans="1:2" ht="13.5" x14ac:dyDescent="0.25">
      <c r="A2378" s="609">
        <v>4731</v>
      </c>
      <c r="B2378" s="610" t="s">
        <v>3374</v>
      </c>
    </row>
    <row r="2379" spans="1:2" ht="13.5" x14ac:dyDescent="0.25">
      <c r="A2379" s="609">
        <v>4732</v>
      </c>
      <c r="B2379" s="610" t="s">
        <v>3375</v>
      </c>
    </row>
    <row r="2380" spans="1:2" ht="13.5" x14ac:dyDescent="0.25">
      <c r="A2380" s="609">
        <v>4733</v>
      </c>
      <c r="B2380" s="610" t="s">
        <v>3376</v>
      </c>
    </row>
    <row r="2381" spans="1:2" ht="13.5" x14ac:dyDescent="0.25">
      <c r="A2381" s="609">
        <v>4738</v>
      </c>
      <c r="B2381" s="610" t="s">
        <v>3377</v>
      </c>
    </row>
    <row r="2382" spans="1:2" ht="13.5" x14ac:dyDescent="0.25">
      <c r="A2382" s="609">
        <v>4739</v>
      </c>
      <c r="B2382" s="610" t="s">
        <v>3378</v>
      </c>
    </row>
    <row r="2383" spans="1:2" ht="13.5" x14ac:dyDescent="0.25">
      <c r="A2383" s="609">
        <v>4740</v>
      </c>
      <c r="B2383" s="610" t="s">
        <v>3379</v>
      </c>
    </row>
    <row r="2384" spans="1:2" ht="13.5" x14ac:dyDescent="0.25">
      <c r="A2384" s="609">
        <v>4741</v>
      </c>
      <c r="B2384" s="610" t="s">
        <v>3380</v>
      </c>
    </row>
    <row r="2385" spans="1:2" ht="13.5" x14ac:dyDescent="0.25">
      <c r="A2385" s="609">
        <v>4742</v>
      </c>
      <c r="B2385" s="610" t="s">
        <v>3381</v>
      </c>
    </row>
    <row r="2386" spans="1:2" ht="13.5" x14ac:dyDescent="0.25">
      <c r="A2386" s="609">
        <v>4748</v>
      </c>
      <c r="B2386" s="610" t="s">
        <v>3382</v>
      </c>
    </row>
    <row r="2387" spans="1:2" ht="13.5" x14ac:dyDescent="0.25">
      <c r="A2387" s="609">
        <v>4749</v>
      </c>
      <c r="B2387" s="610" t="s">
        <v>3383</v>
      </c>
    </row>
    <row r="2388" spans="1:2" ht="13.5" x14ac:dyDescent="0.25">
      <c r="A2388" s="609">
        <v>4750</v>
      </c>
      <c r="B2388" s="610" t="s">
        <v>3384</v>
      </c>
    </row>
    <row r="2389" spans="1:2" ht="13.5" x14ac:dyDescent="0.25">
      <c r="A2389" s="609">
        <v>4760</v>
      </c>
      <c r="B2389" s="610" t="s">
        <v>3385</v>
      </c>
    </row>
    <row r="2390" spans="1:2" ht="13.5" x14ac:dyDescent="0.25">
      <c r="A2390" s="609">
        <v>4761</v>
      </c>
      <c r="B2390" s="610" t="s">
        <v>3386</v>
      </c>
    </row>
    <row r="2391" spans="1:2" ht="13.5" x14ac:dyDescent="0.25">
      <c r="A2391" s="609">
        <v>4770</v>
      </c>
      <c r="B2391" s="610" t="s">
        <v>3387</v>
      </c>
    </row>
    <row r="2392" spans="1:2" ht="13.5" x14ac:dyDescent="0.25">
      <c r="A2392" s="609">
        <v>4778</v>
      </c>
      <c r="B2392" s="610" t="s">
        <v>3388</v>
      </c>
    </row>
    <row r="2393" spans="1:2" ht="13.5" x14ac:dyDescent="0.25">
      <c r="A2393" s="609">
        <v>4779</v>
      </c>
      <c r="B2393" s="610" t="s">
        <v>3389</v>
      </c>
    </row>
    <row r="2394" spans="1:2" ht="13.5" x14ac:dyDescent="0.25">
      <c r="A2394" s="609">
        <v>4780</v>
      </c>
      <c r="B2394" s="610" t="s">
        <v>3390</v>
      </c>
    </row>
    <row r="2395" spans="1:2" ht="13.5" x14ac:dyDescent="0.25">
      <c r="A2395" s="609">
        <v>4781</v>
      </c>
      <c r="B2395" s="610" t="s">
        <v>3391</v>
      </c>
    </row>
    <row r="2396" spans="1:2" ht="13.5" x14ac:dyDescent="0.25">
      <c r="A2396" s="609">
        <v>4782</v>
      </c>
      <c r="B2396" s="610" t="s">
        <v>3392</v>
      </c>
    </row>
    <row r="2397" spans="1:2" ht="13.5" x14ac:dyDescent="0.25">
      <c r="A2397" s="609">
        <v>4783</v>
      </c>
      <c r="B2397" s="610" t="s">
        <v>3393</v>
      </c>
    </row>
    <row r="2398" spans="1:2" ht="13.5" x14ac:dyDescent="0.25">
      <c r="A2398" s="609">
        <v>4784</v>
      </c>
      <c r="B2398" s="610" t="s">
        <v>3394</v>
      </c>
    </row>
    <row r="2399" spans="1:2" ht="13.5" x14ac:dyDescent="0.25">
      <c r="A2399" s="609">
        <v>4785</v>
      </c>
      <c r="B2399" s="610" t="s">
        <v>3395</v>
      </c>
    </row>
    <row r="2400" spans="1:2" ht="13.5" x14ac:dyDescent="0.25">
      <c r="A2400" s="609">
        <v>4786</v>
      </c>
      <c r="B2400" s="610" t="s">
        <v>3396</v>
      </c>
    </row>
    <row r="2401" spans="1:2" ht="13.5" x14ac:dyDescent="0.25">
      <c r="A2401" s="609">
        <v>4787</v>
      </c>
      <c r="B2401" s="610" t="s">
        <v>3397</v>
      </c>
    </row>
    <row r="2402" spans="1:2" ht="13.5" x14ac:dyDescent="0.25">
      <c r="A2402" s="609">
        <v>4788</v>
      </c>
      <c r="B2402" s="610" t="s">
        <v>3398</v>
      </c>
    </row>
    <row r="2403" spans="1:2" ht="13.5" x14ac:dyDescent="0.25">
      <c r="A2403" s="609">
        <v>4789</v>
      </c>
      <c r="B2403" s="610" t="s">
        <v>3399</v>
      </c>
    </row>
    <row r="2404" spans="1:2" ht="13.5" x14ac:dyDescent="0.25">
      <c r="A2404" s="609">
        <v>4800</v>
      </c>
      <c r="B2404" s="610" t="s">
        <v>3400</v>
      </c>
    </row>
    <row r="2405" spans="1:2" ht="13.5" x14ac:dyDescent="0.25">
      <c r="A2405" s="609">
        <v>4801</v>
      </c>
      <c r="B2405" s="610" t="s">
        <v>3401</v>
      </c>
    </row>
    <row r="2406" spans="1:2" ht="13.5" x14ac:dyDescent="0.25">
      <c r="A2406" s="609">
        <v>4802</v>
      </c>
      <c r="B2406" s="610" t="s">
        <v>3402</v>
      </c>
    </row>
    <row r="2407" spans="1:2" ht="13.5" x14ac:dyDescent="0.25">
      <c r="A2407" s="609">
        <v>4808</v>
      </c>
      <c r="B2407" s="610" t="s">
        <v>3403</v>
      </c>
    </row>
    <row r="2408" spans="1:2" ht="13.5" x14ac:dyDescent="0.25">
      <c r="A2408" s="609">
        <v>4809</v>
      </c>
      <c r="B2408" s="610" t="s">
        <v>3404</v>
      </c>
    </row>
    <row r="2409" spans="1:2" ht="13.5" x14ac:dyDescent="0.25">
      <c r="A2409" s="609">
        <v>4810</v>
      </c>
      <c r="B2409" s="610" t="s">
        <v>3405</v>
      </c>
    </row>
    <row r="2410" spans="1:2" ht="13.5" x14ac:dyDescent="0.25">
      <c r="A2410" s="609">
        <v>4820</v>
      </c>
      <c r="B2410" s="610" t="s">
        <v>3406</v>
      </c>
    </row>
    <row r="2411" spans="1:2" ht="13.5" x14ac:dyDescent="0.25">
      <c r="A2411" s="609">
        <v>4821</v>
      </c>
      <c r="B2411" s="610" t="s">
        <v>3407</v>
      </c>
    </row>
    <row r="2412" spans="1:2" ht="13.5" x14ac:dyDescent="0.25">
      <c r="A2412" s="609">
        <v>4822</v>
      </c>
      <c r="B2412" s="610" t="s">
        <v>3408</v>
      </c>
    </row>
    <row r="2413" spans="1:2" ht="13.5" x14ac:dyDescent="0.25">
      <c r="A2413" s="609">
        <v>4823</v>
      </c>
      <c r="B2413" s="610" t="s">
        <v>3409</v>
      </c>
    </row>
    <row r="2414" spans="1:2" ht="13.5" x14ac:dyDescent="0.25">
      <c r="A2414" s="609">
        <v>4824</v>
      </c>
      <c r="B2414" s="610" t="s">
        <v>3410</v>
      </c>
    </row>
    <row r="2415" spans="1:2" ht="13.5" x14ac:dyDescent="0.25">
      <c r="A2415" s="609">
        <v>4828</v>
      </c>
      <c r="B2415" s="610" t="s">
        <v>3411</v>
      </c>
    </row>
    <row r="2416" spans="1:2" ht="13.5" x14ac:dyDescent="0.25">
      <c r="A2416" s="609">
        <v>4829</v>
      </c>
      <c r="B2416" s="610" t="s">
        <v>3412</v>
      </c>
    </row>
    <row r="2417" spans="1:2" ht="13.5" x14ac:dyDescent="0.25">
      <c r="A2417" s="609">
        <v>4830</v>
      </c>
      <c r="B2417" s="610" t="s">
        <v>3413</v>
      </c>
    </row>
    <row r="2418" spans="1:2" ht="13.5" x14ac:dyDescent="0.25">
      <c r="A2418" s="609">
        <v>4840</v>
      </c>
      <c r="B2418" s="610" t="s">
        <v>3414</v>
      </c>
    </row>
    <row r="2419" spans="1:2" ht="13.5" x14ac:dyDescent="0.25">
      <c r="A2419" s="609">
        <v>4841</v>
      </c>
      <c r="B2419" s="610" t="s">
        <v>3415</v>
      </c>
    </row>
    <row r="2420" spans="1:2" ht="13.5" x14ac:dyDescent="0.25">
      <c r="A2420" s="609">
        <v>4842</v>
      </c>
      <c r="B2420" s="610" t="s">
        <v>3416</v>
      </c>
    </row>
    <row r="2421" spans="1:2" ht="13.5" x14ac:dyDescent="0.25">
      <c r="A2421" s="609">
        <v>4843</v>
      </c>
      <c r="B2421" s="610" t="s">
        <v>3417</v>
      </c>
    </row>
    <row r="2422" spans="1:2" ht="13.5" x14ac:dyDescent="0.25">
      <c r="A2422" s="609">
        <v>4844</v>
      </c>
      <c r="B2422" s="610" t="s">
        <v>3418</v>
      </c>
    </row>
    <row r="2423" spans="1:2" ht="13.5" x14ac:dyDescent="0.25">
      <c r="A2423" s="609">
        <v>4845</v>
      </c>
      <c r="B2423" s="610" t="s">
        <v>3419</v>
      </c>
    </row>
    <row r="2424" spans="1:2" ht="13.5" x14ac:dyDescent="0.25">
      <c r="A2424" s="609">
        <v>4846</v>
      </c>
      <c r="B2424" s="610" t="s">
        <v>3420</v>
      </c>
    </row>
    <row r="2425" spans="1:2" ht="13.5" x14ac:dyDescent="0.25">
      <c r="A2425" s="609">
        <v>4847</v>
      </c>
      <c r="B2425" s="610" t="s">
        <v>3421</v>
      </c>
    </row>
    <row r="2426" spans="1:2" ht="13.5" x14ac:dyDescent="0.25">
      <c r="A2426" s="609">
        <v>4848</v>
      </c>
      <c r="B2426" s="610" t="s">
        <v>3422</v>
      </c>
    </row>
    <row r="2427" spans="1:2" ht="13.5" x14ac:dyDescent="0.25">
      <c r="A2427" s="609">
        <v>4850</v>
      </c>
      <c r="B2427" s="610" t="s">
        <v>3423</v>
      </c>
    </row>
    <row r="2428" spans="1:2" ht="13.5" x14ac:dyDescent="0.25">
      <c r="A2428" s="609">
        <v>4860</v>
      </c>
      <c r="B2428" s="610" t="s">
        <v>3424</v>
      </c>
    </row>
    <row r="2429" spans="1:2" ht="13.5" x14ac:dyDescent="0.25">
      <c r="A2429" s="609">
        <v>4870</v>
      </c>
      <c r="B2429" s="610" t="s">
        <v>3425</v>
      </c>
    </row>
    <row r="2430" spans="1:2" ht="13.5" x14ac:dyDescent="0.25">
      <c r="A2430" s="609">
        <v>4871</v>
      </c>
      <c r="B2430" s="610" t="s">
        <v>3426</v>
      </c>
    </row>
    <row r="2431" spans="1:2" ht="13.5" x14ac:dyDescent="0.25">
      <c r="A2431" s="609">
        <v>4878</v>
      </c>
      <c r="B2431" s="610" t="s">
        <v>3427</v>
      </c>
    </row>
    <row r="2432" spans="1:2" ht="13.5" x14ac:dyDescent="0.25">
      <c r="A2432" s="609">
        <v>4900</v>
      </c>
      <c r="B2432" s="610" t="s">
        <v>3428</v>
      </c>
    </row>
    <row r="2433" spans="1:2" ht="13.5" x14ac:dyDescent="0.25">
      <c r="A2433" s="609">
        <v>4910</v>
      </c>
      <c r="B2433" s="610" t="s">
        <v>3429</v>
      </c>
    </row>
    <row r="2434" spans="1:2" ht="13.5" x14ac:dyDescent="0.25">
      <c r="A2434" s="609">
        <v>4911</v>
      </c>
      <c r="B2434" s="610" t="s">
        <v>3430</v>
      </c>
    </row>
    <row r="2435" spans="1:2" ht="13.5" x14ac:dyDescent="0.25">
      <c r="A2435" s="609">
        <v>4912</v>
      </c>
      <c r="B2435" s="610" t="s">
        <v>3431</v>
      </c>
    </row>
    <row r="2436" spans="1:2" ht="13.5" x14ac:dyDescent="0.25">
      <c r="A2436" s="609">
        <v>4918</v>
      </c>
      <c r="B2436" s="610" t="s">
        <v>3432</v>
      </c>
    </row>
    <row r="2437" spans="1:2" ht="13.5" x14ac:dyDescent="0.25">
      <c r="A2437" s="609">
        <v>4919</v>
      </c>
      <c r="B2437" s="610" t="s">
        <v>3433</v>
      </c>
    </row>
    <row r="2438" spans="1:2" ht="13.5" x14ac:dyDescent="0.25">
      <c r="A2438" s="609">
        <v>4920</v>
      </c>
      <c r="B2438" s="610" t="s">
        <v>585</v>
      </c>
    </row>
    <row r="2439" spans="1:2" ht="13.5" x14ac:dyDescent="0.25">
      <c r="A2439" s="609">
        <v>4930</v>
      </c>
      <c r="B2439" s="610" t="s">
        <v>3434</v>
      </c>
    </row>
    <row r="2440" spans="1:2" ht="13.5" x14ac:dyDescent="0.25">
      <c r="A2440" s="609">
        <v>4931</v>
      </c>
      <c r="B2440" s="610" t="s">
        <v>3435</v>
      </c>
    </row>
    <row r="2441" spans="1:2" ht="13.5" x14ac:dyDescent="0.25">
      <c r="A2441" s="609">
        <v>4939</v>
      </c>
      <c r="B2441" s="610" t="s">
        <v>3436</v>
      </c>
    </row>
    <row r="2442" spans="1:2" ht="13.5" x14ac:dyDescent="0.25">
      <c r="A2442" s="609">
        <v>4940</v>
      </c>
      <c r="B2442" s="610" t="s">
        <v>3437</v>
      </c>
    </row>
    <row r="2443" spans="1:2" ht="13.5" x14ac:dyDescent="0.25">
      <c r="A2443" s="609">
        <v>4950</v>
      </c>
      <c r="B2443" s="610" t="s">
        <v>3438</v>
      </c>
    </row>
    <row r="2444" spans="1:2" ht="13.5" x14ac:dyDescent="0.25">
      <c r="A2444" s="609">
        <v>4951</v>
      </c>
      <c r="B2444" s="610" t="s">
        <v>3439</v>
      </c>
    </row>
    <row r="2445" spans="1:2" ht="13.5" x14ac:dyDescent="0.25">
      <c r="A2445" s="609">
        <v>4952</v>
      </c>
      <c r="B2445" s="610" t="s">
        <v>3440</v>
      </c>
    </row>
    <row r="2446" spans="1:2" ht="13.5" x14ac:dyDescent="0.25">
      <c r="A2446" s="609">
        <v>4953</v>
      </c>
      <c r="B2446" s="610" t="s">
        <v>3441</v>
      </c>
    </row>
    <row r="2447" spans="1:2" ht="13.5" x14ac:dyDescent="0.25">
      <c r="A2447" s="609">
        <v>4954</v>
      </c>
      <c r="B2447" s="610" t="s">
        <v>3442</v>
      </c>
    </row>
    <row r="2448" spans="1:2" ht="13.5" x14ac:dyDescent="0.25">
      <c r="A2448" s="609">
        <v>4955</v>
      </c>
      <c r="B2448" s="610" t="s">
        <v>3443</v>
      </c>
    </row>
    <row r="2449" spans="1:2" ht="13.5" x14ac:dyDescent="0.25">
      <c r="A2449" s="609">
        <v>4956</v>
      </c>
      <c r="B2449" s="610" t="s">
        <v>3444</v>
      </c>
    </row>
    <row r="2450" spans="1:2" ht="13.5" x14ac:dyDescent="0.25">
      <c r="A2450" s="609">
        <v>4957</v>
      </c>
      <c r="B2450" s="610" t="s">
        <v>3445</v>
      </c>
    </row>
    <row r="2451" spans="1:2" ht="13.5" x14ac:dyDescent="0.25">
      <c r="A2451" s="609">
        <v>4958</v>
      </c>
      <c r="B2451" s="610" t="s">
        <v>3446</v>
      </c>
    </row>
    <row r="2452" spans="1:2" ht="13.5" x14ac:dyDescent="0.25">
      <c r="A2452" s="609">
        <v>4959</v>
      </c>
      <c r="B2452" s="610" t="s">
        <v>3447</v>
      </c>
    </row>
    <row r="2453" spans="1:2" ht="13.5" x14ac:dyDescent="0.25">
      <c r="A2453" s="609">
        <v>4960</v>
      </c>
      <c r="B2453" s="610" t="s">
        <v>3448</v>
      </c>
    </row>
    <row r="2454" spans="1:2" ht="13.5" x14ac:dyDescent="0.25">
      <c r="A2454" s="609">
        <v>5000</v>
      </c>
      <c r="B2454" s="610" t="s">
        <v>3449</v>
      </c>
    </row>
    <row r="2455" spans="1:2" ht="13.5" x14ac:dyDescent="0.25">
      <c r="A2455" s="609">
        <v>5010</v>
      </c>
      <c r="B2455" s="610" t="s">
        <v>3450</v>
      </c>
    </row>
    <row r="2456" spans="1:2" ht="13.5" x14ac:dyDescent="0.25">
      <c r="A2456" s="609">
        <v>5020</v>
      </c>
      <c r="B2456" s="610" t="s">
        <v>3451</v>
      </c>
    </row>
    <row r="2457" spans="1:2" ht="13.5" x14ac:dyDescent="0.25">
      <c r="A2457" s="609">
        <v>5030</v>
      </c>
      <c r="B2457" s="610" t="s">
        <v>3452</v>
      </c>
    </row>
    <row r="2458" spans="1:2" ht="13.5" x14ac:dyDescent="0.25">
      <c r="A2458" s="609">
        <v>5040</v>
      </c>
      <c r="B2458" s="610" t="s">
        <v>3453</v>
      </c>
    </row>
    <row r="2459" spans="1:2" ht="13.5" x14ac:dyDescent="0.25">
      <c r="A2459" s="609">
        <v>5050</v>
      </c>
      <c r="B2459" s="610" t="s">
        <v>3454</v>
      </c>
    </row>
    <row r="2460" spans="1:2" ht="13.5" x14ac:dyDescent="0.25">
      <c r="A2460" s="609">
        <v>5060</v>
      </c>
      <c r="B2460" s="610" t="s">
        <v>3455</v>
      </c>
    </row>
    <row r="2461" spans="1:2" ht="13.5" x14ac:dyDescent="0.25">
      <c r="A2461" s="609">
        <v>5061</v>
      </c>
      <c r="B2461" s="610" t="s">
        <v>3456</v>
      </c>
    </row>
    <row r="2462" spans="1:2" ht="13.5" x14ac:dyDescent="0.25">
      <c r="A2462" s="609">
        <v>5062</v>
      </c>
      <c r="B2462" s="610" t="s">
        <v>3457</v>
      </c>
    </row>
    <row r="2463" spans="1:2" ht="13.5" x14ac:dyDescent="0.25">
      <c r="A2463" s="609">
        <v>5063</v>
      </c>
      <c r="B2463" s="610" t="s">
        <v>3458</v>
      </c>
    </row>
    <row r="2464" spans="1:2" ht="13.5" x14ac:dyDescent="0.25">
      <c r="A2464" s="609">
        <v>5064</v>
      </c>
      <c r="B2464" s="610" t="s">
        <v>3459</v>
      </c>
    </row>
    <row r="2465" spans="1:2" ht="13.5" x14ac:dyDescent="0.25">
      <c r="A2465" s="609">
        <v>5069</v>
      </c>
      <c r="B2465" s="610" t="s">
        <v>3460</v>
      </c>
    </row>
    <row r="2466" spans="1:2" ht="13.5" x14ac:dyDescent="0.25">
      <c r="A2466" s="609">
        <v>5070</v>
      </c>
      <c r="B2466" s="610" t="s">
        <v>3461</v>
      </c>
    </row>
    <row r="2467" spans="1:2" ht="13.5" x14ac:dyDescent="0.25">
      <c r="A2467" s="609">
        <v>5071</v>
      </c>
      <c r="B2467" s="610" t="s">
        <v>3462</v>
      </c>
    </row>
    <row r="2468" spans="1:2" ht="13.5" x14ac:dyDescent="0.25">
      <c r="A2468" s="609">
        <v>5078</v>
      </c>
      <c r="B2468" s="610" t="s">
        <v>3463</v>
      </c>
    </row>
    <row r="2469" spans="1:2" ht="13.5" x14ac:dyDescent="0.25">
      <c r="A2469" s="609">
        <v>5080</v>
      </c>
      <c r="B2469" s="610" t="s">
        <v>3464</v>
      </c>
    </row>
    <row r="2470" spans="1:2" ht="13.5" x14ac:dyDescent="0.25">
      <c r="A2470" s="609">
        <v>5081</v>
      </c>
      <c r="B2470" s="610" t="s">
        <v>3465</v>
      </c>
    </row>
    <row r="2471" spans="1:2" ht="13.5" x14ac:dyDescent="0.25">
      <c r="A2471" s="609">
        <v>5088</v>
      </c>
      <c r="B2471" s="610" t="s">
        <v>3466</v>
      </c>
    </row>
    <row r="2472" spans="1:2" ht="13.5" x14ac:dyDescent="0.25">
      <c r="A2472" s="609">
        <v>5089</v>
      </c>
      <c r="B2472" s="610" t="s">
        <v>3467</v>
      </c>
    </row>
    <row r="2473" spans="1:2" ht="13.5" x14ac:dyDescent="0.25">
      <c r="A2473" s="609">
        <v>5100</v>
      </c>
      <c r="B2473" s="610" t="s">
        <v>3468</v>
      </c>
    </row>
    <row r="2474" spans="1:2" ht="13.5" x14ac:dyDescent="0.25">
      <c r="A2474" s="609">
        <v>5109</v>
      </c>
      <c r="B2474" s="610" t="s">
        <v>3469</v>
      </c>
    </row>
    <row r="2475" spans="1:2" ht="13.5" x14ac:dyDescent="0.25">
      <c r="A2475" s="609">
        <v>5110</v>
      </c>
      <c r="B2475" s="610" t="s">
        <v>3470</v>
      </c>
    </row>
    <row r="2476" spans="1:2" ht="13.5" x14ac:dyDescent="0.25">
      <c r="A2476" s="609">
        <v>5111</v>
      </c>
      <c r="B2476" s="610" t="s">
        <v>3471</v>
      </c>
    </row>
    <row r="2477" spans="1:2" ht="13.5" x14ac:dyDescent="0.25">
      <c r="A2477" s="609">
        <v>5118</v>
      </c>
      <c r="B2477" s="610" t="s">
        <v>3472</v>
      </c>
    </row>
    <row r="2478" spans="1:2" ht="13.5" x14ac:dyDescent="0.25">
      <c r="A2478" s="609">
        <v>5119</v>
      </c>
      <c r="B2478" s="610" t="s">
        <v>3473</v>
      </c>
    </row>
    <row r="2479" spans="1:2" ht="13.5" x14ac:dyDescent="0.25">
      <c r="A2479" s="609">
        <v>5120</v>
      </c>
      <c r="B2479" s="610" t="s">
        <v>3474</v>
      </c>
    </row>
    <row r="2480" spans="1:2" ht="13.5" x14ac:dyDescent="0.25">
      <c r="A2480" s="609">
        <v>5130</v>
      </c>
      <c r="B2480" s="610" t="s">
        <v>3475</v>
      </c>
    </row>
    <row r="2481" spans="1:2" ht="13.5" x14ac:dyDescent="0.25">
      <c r="A2481" s="609">
        <v>5131</v>
      </c>
      <c r="B2481" s="610" t="s">
        <v>3476</v>
      </c>
    </row>
    <row r="2482" spans="1:2" ht="13.5" x14ac:dyDescent="0.25">
      <c r="A2482" s="609">
        <v>5140</v>
      </c>
      <c r="B2482" s="610" t="s">
        <v>3477</v>
      </c>
    </row>
    <row r="2483" spans="1:2" ht="13.5" x14ac:dyDescent="0.25">
      <c r="A2483" s="609">
        <v>5150</v>
      </c>
      <c r="B2483" s="610" t="s">
        <v>3478</v>
      </c>
    </row>
    <row r="2484" spans="1:2" ht="13.5" x14ac:dyDescent="0.25">
      <c r="A2484" s="609">
        <v>5160</v>
      </c>
      <c r="B2484" s="610" t="s">
        <v>3479</v>
      </c>
    </row>
    <row r="2485" spans="1:2" ht="13.5" x14ac:dyDescent="0.25">
      <c r="A2485" s="609">
        <v>5161</v>
      </c>
      <c r="B2485" s="610" t="s">
        <v>3480</v>
      </c>
    </row>
    <row r="2486" spans="1:2" ht="13.5" x14ac:dyDescent="0.25">
      <c r="A2486" s="609">
        <v>5162</v>
      </c>
      <c r="B2486" s="610" t="s">
        <v>3481</v>
      </c>
    </row>
    <row r="2487" spans="1:2" ht="13.5" x14ac:dyDescent="0.25">
      <c r="A2487" s="609">
        <v>5163</v>
      </c>
      <c r="B2487" s="610" t="s">
        <v>3482</v>
      </c>
    </row>
    <row r="2488" spans="1:2" ht="13.5" x14ac:dyDescent="0.25">
      <c r="A2488" s="609">
        <v>5168</v>
      </c>
      <c r="B2488" s="610" t="s">
        <v>3483</v>
      </c>
    </row>
    <row r="2489" spans="1:2" ht="13.5" x14ac:dyDescent="0.25">
      <c r="A2489" s="609">
        <v>5169</v>
      </c>
      <c r="B2489" s="610" t="s">
        <v>3484</v>
      </c>
    </row>
    <row r="2490" spans="1:2" ht="13.5" x14ac:dyDescent="0.25">
      <c r="A2490" s="609">
        <v>5170</v>
      </c>
      <c r="B2490" s="610" t="s">
        <v>3485</v>
      </c>
    </row>
    <row r="2491" spans="1:2" ht="13.5" x14ac:dyDescent="0.25">
      <c r="A2491" s="609">
        <v>5171</v>
      </c>
      <c r="B2491" s="610" t="s">
        <v>3486</v>
      </c>
    </row>
    <row r="2492" spans="1:2" ht="13.5" x14ac:dyDescent="0.25">
      <c r="A2492" s="609">
        <v>5172</v>
      </c>
      <c r="B2492" s="610" t="s">
        <v>3487</v>
      </c>
    </row>
    <row r="2493" spans="1:2" ht="13.5" x14ac:dyDescent="0.25">
      <c r="A2493" s="609">
        <v>5178</v>
      </c>
      <c r="B2493" s="610" t="s">
        <v>3488</v>
      </c>
    </row>
    <row r="2494" spans="1:2" ht="13.5" x14ac:dyDescent="0.25">
      <c r="A2494" s="609">
        <v>5180</v>
      </c>
      <c r="B2494" s="610" t="s">
        <v>3489</v>
      </c>
    </row>
    <row r="2495" spans="1:2" ht="13.5" x14ac:dyDescent="0.25">
      <c r="A2495" s="609">
        <v>5181</v>
      </c>
      <c r="B2495" s="610" t="s">
        <v>3490</v>
      </c>
    </row>
    <row r="2496" spans="1:2" ht="13.5" x14ac:dyDescent="0.25">
      <c r="A2496" s="609">
        <v>5182</v>
      </c>
      <c r="B2496" s="610" t="s">
        <v>3491</v>
      </c>
    </row>
    <row r="2497" spans="1:2" ht="13.5" x14ac:dyDescent="0.25">
      <c r="A2497" s="609">
        <v>5183</v>
      </c>
      <c r="B2497" s="610" t="s">
        <v>3492</v>
      </c>
    </row>
    <row r="2498" spans="1:2" ht="13.5" x14ac:dyDescent="0.25">
      <c r="A2498" s="609">
        <v>5184</v>
      </c>
      <c r="B2498" s="610" t="s">
        <v>3493</v>
      </c>
    </row>
    <row r="2499" spans="1:2" ht="13.5" x14ac:dyDescent="0.25">
      <c r="A2499" s="609">
        <v>5185</v>
      </c>
      <c r="B2499" s="610" t="s">
        <v>3494</v>
      </c>
    </row>
    <row r="2500" spans="1:2" ht="13.5" x14ac:dyDescent="0.25">
      <c r="A2500" s="609">
        <v>5188</v>
      </c>
      <c r="B2500" s="610" t="s">
        <v>3495</v>
      </c>
    </row>
    <row r="2501" spans="1:2" ht="13.5" x14ac:dyDescent="0.25">
      <c r="A2501" s="609">
        <v>5190</v>
      </c>
      <c r="B2501" s="610" t="s">
        <v>3496</v>
      </c>
    </row>
    <row r="2502" spans="1:2" ht="13.5" x14ac:dyDescent="0.25">
      <c r="A2502" s="609">
        <v>5191</v>
      </c>
      <c r="B2502" s="610" t="s">
        <v>3497</v>
      </c>
    </row>
    <row r="2503" spans="1:2" ht="13.5" x14ac:dyDescent="0.25">
      <c r="A2503" s="609">
        <v>5192</v>
      </c>
      <c r="B2503" s="610" t="s">
        <v>3498</v>
      </c>
    </row>
    <row r="2504" spans="1:2" ht="13.5" x14ac:dyDescent="0.25">
      <c r="A2504" s="609">
        <v>5193</v>
      </c>
      <c r="B2504" s="610" t="s">
        <v>3499</v>
      </c>
    </row>
    <row r="2505" spans="1:2" ht="13.5" x14ac:dyDescent="0.25">
      <c r="A2505" s="609">
        <v>5194</v>
      </c>
      <c r="B2505" s="610" t="s">
        <v>3500</v>
      </c>
    </row>
    <row r="2506" spans="1:2" ht="13.5" x14ac:dyDescent="0.25">
      <c r="A2506" s="609">
        <v>5198</v>
      </c>
      <c r="B2506" s="610" t="s">
        <v>3501</v>
      </c>
    </row>
    <row r="2507" spans="1:2" ht="13.5" x14ac:dyDescent="0.25">
      <c r="A2507" s="609">
        <v>5199</v>
      </c>
      <c r="B2507" s="610" t="s">
        <v>3502</v>
      </c>
    </row>
    <row r="2508" spans="1:2" ht="13.5" x14ac:dyDescent="0.25">
      <c r="A2508" s="609">
        <v>5200</v>
      </c>
      <c r="B2508" s="610" t="s">
        <v>3503</v>
      </c>
    </row>
    <row r="2509" spans="1:2" ht="13.5" x14ac:dyDescent="0.25">
      <c r="A2509" s="609">
        <v>5201</v>
      </c>
      <c r="B2509" s="610" t="s">
        <v>3504</v>
      </c>
    </row>
    <row r="2510" spans="1:2" ht="13.5" x14ac:dyDescent="0.25">
      <c r="A2510" s="609">
        <v>5202</v>
      </c>
      <c r="B2510" s="610" t="s">
        <v>3505</v>
      </c>
    </row>
    <row r="2511" spans="1:2" ht="13.5" x14ac:dyDescent="0.25">
      <c r="A2511" s="609">
        <v>5203</v>
      </c>
      <c r="B2511" s="610" t="s">
        <v>3506</v>
      </c>
    </row>
    <row r="2512" spans="1:2" ht="13.5" x14ac:dyDescent="0.25">
      <c r="A2512" s="609">
        <v>5204</v>
      </c>
      <c r="B2512" s="610" t="s">
        <v>3507</v>
      </c>
    </row>
    <row r="2513" spans="1:2" ht="13.5" x14ac:dyDescent="0.25">
      <c r="A2513" s="609">
        <v>5205</v>
      </c>
      <c r="B2513" s="610" t="s">
        <v>3508</v>
      </c>
    </row>
    <row r="2514" spans="1:2" ht="13.5" x14ac:dyDescent="0.25">
      <c r="A2514" s="609">
        <v>5206</v>
      </c>
      <c r="B2514" s="610" t="s">
        <v>3509</v>
      </c>
    </row>
    <row r="2515" spans="1:2" ht="13.5" x14ac:dyDescent="0.25">
      <c r="A2515" s="609">
        <v>5207</v>
      </c>
      <c r="B2515" s="610" t="s">
        <v>3510</v>
      </c>
    </row>
    <row r="2516" spans="1:2" ht="13.5" x14ac:dyDescent="0.25">
      <c r="A2516" s="609">
        <v>5208</v>
      </c>
      <c r="B2516" s="610" t="s">
        <v>3511</v>
      </c>
    </row>
    <row r="2517" spans="1:2" ht="13.5" x14ac:dyDescent="0.25">
      <c r="A2517" s="609">
        <v>5209</v>
      </c>
      <c r="B2517" s="610" t="s">
        <v>3512</v>
      </c>
    </row>
    <row r="2518" spans="1:2" ht="13.5" x14ac:dyDescent="0.25">
      <c r="A2518" s="609">
        <v>5210</v>
      </c>
      <c r="B2518" s="610" t="s">
        <v>3513</v>
      </c>
    </row>
    <row r="2519" spans="1:2" ht="13.5" x14ac:dyDescent="0.25">
      <c r="A2519" s="609">
        <v>5211</v>
      </c>
      <c r="B2519" s="610" t="s">
        <v>3514</v>
      </c>
    </row>
    <row r="2520" spans="1:2" ht="13.5" x14ac:dyDescent="0.25">
      <c r="A2520" s="609">
        <v>5212</v>
      </c>
      <c r="B2520" s="610" t="s">
        <v>3515</v>
      </c>
    </row>
    <row r="2521" spans="1:2" ht="13.5" x14ac:dyDescent="0.25">
      <c r="A2521" s="609">
        <v>5213</v>
      </c>
      <c r="B2521" s="610" t="s">
        <v>3516</v>
      </c>
    </row>
    <row r="2522" spans="1:2" ht="13.5" x14ac:dyDescent="0.25">
      <c r="A2522" s="609">
        <v>5214</v>
      </c>
      <c r="B2522" s="610" t="s">
        <v>3517</v>
      </c>
    </row>
    <row r="2523" spans="1:2" ht="13.5" x14ac:dyDescent="0.25">
      <c r="A2523" s="609">
        <v>5215</v>
      </c>
      <c r="B2523" s="610" t="s">
        <v>3518</v>
      </c>
    </row>
    <row r="2524" spans="1:2" ht="13.5" x14ac:dyDescent="0.25">
      <c r="A2524" s="609">
        <v>5216</v>
      </c>
      <c r="B2524" s="610" t="s">
        <v>3519</v>
      </c>
    </row>
    <row r="2525" spans="1:2" ht="13.5" x14ac:dyDescent="0.25">
      <c r="A2525" s="609">
        <v>5217</v>
      </c>
      <c r="B2525" s="610" t="s">
        <v>3520</v>
      </c>
    </row>
    <row r="2526" spans="1:2" ht="13.5" x14ac:dyDescent="0.25">
      <c r="A2526" s="609">
        <v>5218</v>
      </c>
      <c r="B2526" s="610" t="s">
        <v>3521</v>
      </c>
    </row>
    <row r="2527" spans="1:2" ht="13.5" x14ac:dyDescent="0.25">
      <c r="A2527" s="609">
        <v>5219</v>
      </c>
      <c r="B2527" s="610" t="s">
        <v>3522</v>
      </c>
    </row>
    <row r="2528" spans="1:2" ht="13.5" x14ac:dyDescent="0.25">
      <c r="A2528" s="609">
        <v>5220</v>
      </c>
      <c r="B2528" s="610" t="s">
        <v>3523</v>
      </c>
    </row>
    <row r="2529" spans="1:2" ht="13.5" x14ac:dyDescent="0.25">
      <c r="A2529" s="609">
        <v>5221</v>
      </c>
      <c r="B2529" s="610" t="s">
        <v>3524</v>
      </c>
    </row>
    <row r="2530" spans="1:2" ht="13.5" x14ac:dyDescent="0.25">
      <c r="A2530" s="609">
        <v>5222</v>
      </c>
      <c r="B2530" s="610" t="s">
        <v>3525</v>
      </c>
    </row>
    <row r="2531" spans="1:2" ht="13.5" x14ac:dyDescent="0.25">
      <c r="A2531" s="609">
        <v>5223</v>
      </c>
      <c r="B2531" s="610" t="s">
        <v>3526</v>
      </c>
    </row>
    <row r="2532" spans="1:2" ht="13.5" x14ac:dyDescent="0.25">
      <c r="A2532" s="609">
        <v>5224</v>
      </c>
      <c r="B2532" s="610" t="s">
        <v>3527</v>
      </c>
    </row>
    <row r="2533" spans="1:2" ht="13.5" x14ac:dyDescent="0.25">
      <c r="A2533" s="609">
        <v>5225</v>
      </c>
      <c r="B2533" s="610" t="s">
        <v>3528</v>
      </c>
    </row>
    <row r="2534" spans="1:2" ht="13.5" x14ac:dyDescent="0.25">
      <c r="A2534" s="609">
        <v>5226</v>
      </c>
      <c r="B2534" s="610" t="s">
        <v>3529</v>
      </c>
    </row>
    <row r="2535" spans="1:2" ht="13.5" x14ac:dyDescent="0.25">
      <c r="A2535" s="609">
        <v>5227</v>
      </c>
      <c r="B2535" s="610" t="s">
        <v>3530</v>
      </c>
    </row>
    <row r="2536" spans="1:2" ht="13.5" x14ac:dyDescent="0.25">
      <c r="A2536" s="609">
        <v>5228</v>
      </c>
      <c r="B2536" s="610" t="s">
        <v>3531</v>
      </c>
    </row>
    <row r="2537" spans="1:2" ht="13.5" x14ac:dyDescent="0.25">
      <c r="A2537" s="609">
        <v>5229</v>
      </c>
      <c r="B2537" s="610" t="s">
        <v>3532</v>
      </c>
    </row>
    <row r="2538" spans="1:2" ht="13.5" x14ac:dyDescent="0.25">
      <c r="A2538" s="609">
        <v>5230</v>
      </c>
      <c r="B2538" s="610" t="s">
        <v>3533</v>
      </c>
    </row>
    <row r="2539" spans="1:2" ht="13.5" x14ac:dyDescent="0.25">
      <c r="A2539" s="609">
        <v>5231</v>
      </c>
      <c r="B2539" s="610" t="s">
        <v>3534</v>
      </c>
    </row>
    <row r="2540" spans="1:2" ht="13.5" x14ac:dyDescent="0.25">
      <c r="A2540" s="609">
        <v>5232</v>
      </c>
      <c r="B2540" s="610" t="s">
        <v>3535</v>
      </c>
    </row>
    <row r="2541" spans="1:2" ht="13.5" x14ac:dyDescent="0.25">
      <c r="A2541" s="609">
        <v>5234</v>
      </c>
      <c r="B2541" s="610" t="s">
        <v>3536</v>
      </c>
    </row>
    <row r="2542" spans="1:2" ht="13.5" x14ac:dyDescent="0.25">
      <c r="A2542" s="609">
        <v>5235</v>
      </c>
      <c r="B2542" s="610" t="s">
        <v>3537</v>
      </c>
    </row>
    <row r="2543" spans="1:2" ht="13.5" x14ac:dyDescent="0.25">
      <c r="A2543" s="609">
        <v>5236</v>
      </c>
      <c r="B2543" s="610" t="s">
        <v>3538</v>
      </c>
    </row>
    <row r="2544" spans="1:2" ht="13.5" x14ac:dyDescent="0.25">
      <c r="A2544" s="609">
        <v>5238</v>
      </c>
      <c r="B2544" s="610" t="s">
        <v>3539</v>
      </c>
    </row>
    <row r="2545" spans="1:2" ht="13.5" x14ac:dyDescent="0.25">
      <c r="A2545" s="609">
        <v>5239</v>
      </c>
      <c r="B2545" s="610" t="s">
        <v>3540</v>
      </c>
    </row>
    <row r="2546" spans="1:2" ht="13.5" x14ac:dyDescent="0.25">
      <c r="A2546" s="609">
        <v>5240</v>
      </c>
      <c r="B2546" s="610" t="s">
        <v>3541</v>
      </c>
    </row>
    <row r="2547" spans="1:2" ht="13.5" x14ac:dyDescent="0.25">
      <c r="A2547" s="609">
        <v>5241</v>
      </c>
      <c r="B2547" s="610" t="s">
        <v>3542</v>
      </c>
    </row>
    <row r="2548" spans="1:2" ht="13.5" x14ac:dyDescent="0.25">
      <c r="A2548" s="609">
        <v>5242</v>
      </c>
      <c r="B2548" s="610" t="s">
        <v>3543</v>
      </c>
    </row>
    <row r="2549" spans="1:2" ht="13.5" x14ac:dyDescent="0.25">
      <c r="A2549" s="609">
        <v>5243</v>
      </c>
      <c r="B2549" s="610" t="s">
        <v>3544</v>
      </c>
    </row>
    <row r="2550" spans="1:2" ht="13.5" x14ac:dyDescent="0.25">
      <c r="A2550" s="609">
        <v>5244</v>
      </c>
      <c r="B2550" s="610" t="s">
        <v>3545</v>
      </c>
    </row>
    <row r="2551" spans="1:2" ht="13.5" x14ac:dyDescent="0.25">
      <c r="A2551" s="609">
        <v>5245</v>
      </c>
      <c r="B2551" s="610" t="s">
        <v>3546</v>
      </c>
    </row>
    <row r="2552" spans="1:2" ht="13.5" x14ac:dyDescent="0.25">
      <c r="A2552" s="609">
        <v>5246</v>
      </c>
      <c r="B2552" s="610" t="s">
        <v>3547</v>
      </c>
    </row>
    <row r="2553" spans="1:2" ht="13.5" x14ac:dyDescent="0.25">
      <c r="A2553" s="609">
        <v>5248</v>
      </c>
      <c r="B2553" s="610" t="s">
        <v>3548</v>
      </c>
    </row>
    <row r="2554" spans="1:2" ht="13.5" x14ac:dyDescent="0.25">
      <c r="A2554" s="609">
        <v>5249</v>
      </c>
      <c r="B2554" s="610" t="s">
        <v>3549</v>
      </c>
    </row>
    <row r="2555" spans="1:2" ht="13.5" x14ac:dyDescent="0.25">
      <c r="A2555" s="609">
        <v>5250</v>
      </c>
      <c r="B2555" s="610" t="s">
        <v>3550</v>
      </c>
    </row>
    <row r="2556" spans="1:2" ht="13.5" x14ac:dyDescent="0.25">
      <c r="A2556" s="609">
        <v>5251</v>
      </c>
      <c r="B2556" s="610" t="s">
        <v>3551</v>
      </c>
    </row>
    <row r="2557" spans="1:2" ht="13.5" x14ac:dyDescent="0.25">
      <c r="A2557" s="609">
        <v>5252</v>
      </c>
      <c r="B2557" s="610" t="s">
        <v>3552</v>
      </c>
    </row>
    <row r="2558" spans="1:2" ht="13.5" x14ac:dyDescent="0.25">
      <c r="A2558" s="609">
        <v>5253</v>
      </c>
      <c r="B2558" s="610" t="s">
        <v>3553</v>
      </c>
    </row>
    <row r="2559" spans="1:2" ht="13.5" x14ac:dyDescent="0.25">
      <c r="A2559" s="609">
        <v>5258</v>
      </c>
      <c r="B2559" s="610" t="s">
        <v>3554</v>
      </c>
    </row>
    <row r="2560" spans="1:2" ht="13.5" x14ac:dyDescent="0.25">
      <c r="A2560" s="609">
        <v>5259</v>
      </c>
      <c r="B2560" s="610" t="s">
        <v>3555</v>
      </c>
    </row>
    <row r="2561" spans="1:2" ht="13.5" x14ac:dyDescent="0.25">
      <c r="A2561" s="609">
        <v>5260</v>
      </c>
      <c r="B2561" s="610" t="s">
        <v>3556</v>
      </c>
    </row>
    <row r="2562" spans="1:2" ht="13.5" x14ac:dyDescent="0.25">
      <c r="A2562" s="609">
        <v>5261</v>
      </c>
      <c r="B2562" s="610" t="s">
        <v>3557</v>
      </c>
    </row>
    <row r="2563" spans="1:2" ht="13.5" x14ac:dyDescent="0.25">
      <c r="A2563" s="609">
        <v>5262</v>
      </c>
      <c r="B2563" s="610" t="s">
        <v>3558</v>
      </c>
    </row>
    <row r="2564" spans="1:2" ht="13.5" x14ac:dyDescent="0.25">
      <c r="A2564" s="609">
        <v>5263</v>
      </c>
      <c r="B2564" s="610" t="s">
        <v>3559</v>
      </c>
    </row>
    <row r="2565" spans="1:2" ht="13.5" x14ac:dyDescent="0.25">
      <c r="A2565" s="609">
        <v>5264</v>
      </c>
      <c r="B2565" s="610" t="s">
        <v>3560</v>
      </c>
    </row>
    <row r="2566" spans="1:2" ht="13.5" x14ac:dyDescent="0.25">
      <c r="A2566" s="609">
        <v>5265</v>
      </c>
      <c r="B2566" s="610" t="s">
        <v>3561</v>
      </c>
    </row>
    <row r="2567" spans="1:2" ht="13.5" x14ac:dyDescent="0.25">
      <c r="A2567" s="609">
        <v>5268</v>
      </c>
      <c r="B2567" s="610" t="s">
        <v>3562</v>
      </c>
    </row>
    <row r="2568" spans="1:2" ht="13.5" x14ac:dyDescent="0.25">
      <c r="A2568" s="609">
        <v>5269</v>
      </c>
      <c r="B2568" s="610" t="s">
        <v>3563</v>
      </c>
    </row>
    <row r="2569" spans="1:2" ht="13.5" x14ac:dyDescent="0.25">
      <c r="A2569" s="609">
        <v>5270</v>
      </c>
      <c r="B2569" s="610" t="s">
        <v>3564</v>
      </c>
    </row>
    <row r="2570" spans="1:2" ht="13.5" x14ac:dyDescent="0.25">
      <c r="A2570" s="609">
        <v>5271</v>
      </c>
      <c r="B2570" s="610" t="s">
        <v>3565</v>
      </c>
    </row>
    <row r="2571" spans="1:2" ht="13.5" x14ac:dyDescent="0.25">
      <c r="A2571" s="609">
        <v>5272</v>
      </c>
      <c r="B2571" s="610" t="s">
        <v>3566</v>
      </c>
    </row>
    <row r="2572" spans="1:2" ht="13.5" x14ac:dyDescent="0.25">
      <c r="A2572" s="609">
        <v>5273</v>
      </c>
      <c r="B2572" s="610" t="s">
        <v>3567</v>
      </c>
    </row>
    <row r="2573" spans="1:2" ht="13.5" x14ac:dyDescent="0.25">
      <c r="A2573" s="609">
        <v>5274</v>
      </c>
      <c r="B2573" s="610" t="s">
        <v>3568</v>
      </c>
    </row>
    <row r="2574" spans="1:2" ht="13.5" x14ac:dyDescent="0.25">
      <c r="A2574" s="609">
        <v>5275</v>
      </c>
      <c r="B2574" s="610" t="s">
        <v>3569</v>
      </c>
    </row>
    <row r="2575" spans="1:2" ht="13.5" x14ac:dyDescent="0.25">
      <c r="A2575" s="609">
        <v>5276</v>
      </c>
      <c r="B2575" s="610" t="s">
        <v>3570</v>
      </c>
    </row>
    <row r="2576" spans="1:2" ht="13.5" x14ac:dyDescent="0.25">
      <c r="A2576" s="609">
        <v>5277</v>
      </c>
      <c r="B2576" s="610" t="s">
        <v>3571</v>
      </c>
    </row>
    <row r="2577" spans="1:2" ht="13.5" x14ac:dyDescent="0.25">
      <c r="A2577" s="609">
        <v>5278</v>
      </c>
      <c r="B2577" s="610" t="s">
        <v>3572</v>
      </c>
    </row>
    <row r="2578" spans="1:2" ht="13.5" x14ac:dyDescent="0.25">
      <c r="A2578" s="609">
        <v>5279</v>
      </c>
      <c r="B2578" s="610" t="s">
        <v>3573</v>
      </c>
    </row>
    <row r="2579" spans="1:2" ht="13.5" x14ac:dyDescent="0.25">
      <c r="A2579" s="609">
        <v>5280</v>
      </c>
      <c r="B2579" s="610" t="s">
        <v>3574</v>
      </c>
    </row>
    <row r="2580" spans="1:2" ht="13.5" x14ac:dyDescent="0.25">
      <c r="A2580" s="609">
        <v>5281</v>
      </c>
      <c r="B2580" s="610" t="s">
        <v>3575</v>
      </c>
    </row>
    <row r="2581" spans="1:2" ht="13.5" x14ac:dyDescent="0.25">
      <c r="A2581" s="609">
        <v>5282</v>
      </c>
      <c r="B2581" s="610" t="s">
        <v>3576</v>
      </c>
    </row>
    <row r="2582" spans="1:2" ht="13.5" x14ac:dyDescent="0.25">
      <c r="A2582" s="609">
        <v>5283</v>
      </c>
      <c r="B2582" s="610" t="s">
        <v>3577</v>
      </c>
    </row>
    <row r="2583" spans="1:2" ht="13.5" x14ac:dyDescent="0.25">
      <c r="A2583" s="609">
        <v>5284</v>
      </c>
      <c r="B2583" s="610" t="s">
        <v>3578</v>
      </c>
    </row>
    <row r="2584" spans="1:2" ht="13.5" x14ac:dyDescent="0.25">
      <c r="A2584" s="609">
        <v>5285</v>
      </c>
      <c r="B2584" s="610" t="s">
        <v>3579</v>
      </c>
    </row>
    <row r="2585" spans="1:2" ht="13.5" x14ac:dyDescent="0.25">
      <c r="A2585" s="609">
        <v>5286</v>
      </c>
      <c r="B2585" s="610" t="s">
        <v>3580</v>
      </c>
    </row>
    <row r="2586" spans="1:2" ht="13.5" x14ac:dyDescent="0.25">
      <c r="A2586" s="609">
        <v>5287</v>
      </c>
      <c r="B2586" s="610" t="s">
        <v>3581</v>
      </c>
    </row>
    <row r="2587" spans="1:2" ht="13.5" x14ac:dyDescent="0.25">
      <c r="A2587" s="609">
        <v>5288</v>
      </c>
      <c r="B2587" s="610" t="s">
        <v>3582</v>
      </c>
    </row>
    <row r="2588" spans="1:2" ht="13.5" x14ac:dyDescent="0.25">
      <c r="A2588" s="609">
        <v>5289</v>
      </c>
      <c r="B2588" s="610" t="s">
        <v>3583</v>
      </c>
    </row>
    <row r="2589" spans="1:2" ht="13.5" x14ac:dyDescent="0.25">
      <c r="A2589" s="609">
        <v>5290</v>
      </c>
      <c r="B2589" s="610" t="s">
        <v>3584</v>
      </c>
    </row>
    <row r="2590" spans="1:2" ht="13.5" x14ac:dyDescent="0.25">
      <c r="A2590" s="609">
        <v>5291</v>
      </c>
      <c r="B2590" s="610" t="s">
        <v>3585</v>
      </c>
    </row>
    <row r="2591" spans="1:2" ht="13.5" x14ac:dyDescent="0.25">
      <c r="A2591" s="609">
        <v>5292</v>
      </c>
      <c r="B2591" s="610" t="s">
        <v>3586</v>
      </c>
    </row>
    <row r="2592" spans="1:2" ht="13.5" x14ac:dyDescent="0.25">
      <c r="A2592" s="609">
        <v>5293</v>
      </c>
      <c r="B2592" s="610" t="s">
        <v>3587</v>
      </c>
    </row>
    <row r="2593" spans="1:2" ht="13.5" x14ac:dyDescent="0.25">
      <c r="A2593" s="609">
        <v>5294</v>
      </c>
      <c r="B2593" s="610" t="s">
        <v>3588</v>
      </c>
    </row>
    <row r="2594" spans="1:2" ht="13.5" x14ac:dyDescent="0.25">
      <c r="A2594" s="609">
        <v>5295</v>
      </c>
      <c r="B2594" s="610" t="s">
        <v>3589</v>
      </c>
    </row>
    <row r="2595" spans="1:2" ht="13.5" x14ac:dyDescent="0.25">
      <c r="A2595" s="609">
        <v>5296</v>
      </c>
      <c r="B2595" s="610" t="s">
        <v>3590</v>
      </c>
    </row>
    <row r="2596" spans="1:2" ht="13.5" x14ac:dyDescent="0.25">
      <c r="A2596" s="609">
        <v>5298</v>
      </c>
      <c r="B2596" s="610" t="s">
        <v>3591</v>
      </c>
    </row>
    <row r="2597" spans="1:2" ht="13.5" x14ac:dyDescent="0.25">
      <c r="A2597" s="609">
        <v>5299</v>
      </c>
      <c r="B2597" s="610" t="s">
        <v>3592</v>
      </c>
    </row>
    <row r="2598" spans="1:2" ht="13.5" x14ac:dyDescent="0.25">
      <c r="A2598" s="609">
        <v>5300</v>
      </c>
      <c r="B2598" s="610" t="s">
        <v>3593</v>
      </c>
    </row>
    <row r="2599" spans="1:2" ht="13.5" x14ac:dyDescent="0.25">
      <c r="A2599" s="609">
        <v>5301</v>
      </c>
      <c r="B2599" s="610" t="s">
        <v>3594</v>
      </c>
    </row>
    <row r="2600" spans="1:2" ht="13.5" x14ac:dyDescent="0.25">
      <c r="A2600" s="609">
        <v>5302</v>
      </c>
      <c r="B2600" s="610" t="s">
        <v>3595</v>
      </c>
    </row>
    <row r="2601" spans="1:2" ht="13.5" x14ac:dyDescent="0.25">
      <c r="A2601" s="609">
        <v>5303</v>
      </c>
      <c r="B2601" s="610" t="s">
        <v>3596</v>
      </c>
    </row>
    <row r="2602" spans="1:2" ht="13.5" x14ac:dyDescent="0.25">
      <c r="A2602" s="609">
        <v>5304</v>
      </c>
      <c r="B2602" s="610" t="s">
        <v>3597</v>
      </c>
    </row>
    <row r="2603" spans="1:2" ht="13.5" x14ac:dyDescent="0.25">
      <c r="A2603" s="609">
        <v>5305</v>
      </c>
      <c r="B2603" s="610" t="s">
        <v>3598</v>
      </c>
    </row>
    <row r="2604" spans="1:2" ht="13.5" x14ac:dyDescent="0.25">
      <c r="A2604" s="609">
        <v>5306</v>
      </c>
      <c r="B2604" s="610" t="s">
        <v>3599</v>
      </c>
    </row>
    <row r="2605" spans="1:2" ht="13.5" x14ac:dyDescent="0.25">
      <c r="A2605" s="609">
        <v>5307</v>
      </c>
      <c r="B2605" s="610" t="s">
        <v>3600</v>
      </c>
    </row>
    <row r="2606" spans="1:2" ht="13.5" x14ac:dyDescent="0.25">
      <c r="A2606" s="609">
        <v>5308</v>
      </c>
      <c r="B2606" s="610" t="s">
        <v>3601</v>
      </c>
    </row>
    <row r="2607" spans="1:2" ht="13.5" x14ac:dyDescent="0.25">
      <c r="A2607" s="609">
        <v>5309</v>
      </c>
      <c r="B2607" s="610" t="s">
        <v>3602</v>
      </c>
    </row>
    <row r="2608" spans="1:2" ht="13.5" x14ac:dyDescent="0.25">
      <c r="A2608" s="609">
        <v>5310</v>
      </c>
      <c r="B2608" s="610" t="s">
        <v>3603</v>
      </c>
    </row>
    <row r="2609" spans="1:2" ht="13.5" x14ac:dyDescent="0.25">
      <c r="A2609" s="609">
        <v>5311</v>
      </c>
      <c r="B2609" s="610" t="s">
        <v>3604</v>
      </c>
    </row>
    <row r="2610" spans="1:2" ht="13.5" x14ac:dyDescent="0.25">
      <c r="A2610" s="609">
        <v>5312</v>
      </c>
      <c r="B2610" s="610" t="s">
        <v>3605</v>
      </c>
    </row>
    <row r="2611" spans="1:2" ht="13.5" x14ac:dyDescent="0.25">
      <c r="A2611" s="609">
        <v>5313</v>
      </c>
      <c r="B2611" s="610" t="s">
        <v>3606</v>
      </c>
    </row>
    <row r="2612" spans="1:2" ht="13.5" x14ac:dyDescent="0.25">
      <c r="A2612" s="609">
        <v>5314</v>
      </c>
      <c r="B2612" s="610" t="s">
        <v>3607</v>
      </c>
    </row>
    <row r="2613" spans="1:2" ht="13.5" x14ac:dyDescent="0.25">
      <c r="A2613" s="609">
        <v>5315</v>
      </c>
      <c r="B2613" s="610" t="s">
        <v>3608</v>
      </c>
    </row>
    <row r="2614" spans="1:2" ht="13.5" x14ac:dyDescent="0.25">
      <c r="A2614" s="609">
        <v>5316</v>
      </c>
      <c r="B2614" s="610" t="s">
        <v>3609</v>
      </c>
    </row>
    <row r="2615" spans="1:2" ht="13.5" x14ac:dyDescent="0.25">
      <c r="A2615" s="609">
        <v>5317</v>
      </c>
      <c r="B2615" s="610" t="s">
        <v>3610</v>
      </c>
    </row>
    <row r="2616" spans="1:2" ht="13.5" x14ac:dyDescent="0.25">
      <c r="A2616" s="609">
        <v>5319</v>
      </c>
      <c r="B2616" s="610" t="s">
        <v>3611</v>
      </c>
    </row>
    <row r="2617" spans="1:2" ht="13.5" x14ac:dyDescent="0.25">
      <c r="A2617" s="609">
        <v>5320</v>
      </c>
      <c r="B2617" s="610" t="s">
        <v>3612</v>
      </c>
    </row>
    <row r="2618" spans="1:2" ht="13.5" x14ac:dyDescent="0.25">
      <c r="A2618" s="609">
        <v>5321</v>
      </c>
      <c r="B2618" s="610" t="s">
        <v>3613</v>
      </c>
    </row>
    <row r="2619" spans="1:2" ht="13.5" x14ac:dyDescent="0.25">
      <c r="A2619" s="609">
        <v>5322</v>
      </c>
      <c r="B2619" s="610" t="s">
        <v>3614</v>
      </c>
    </row>
    <row r="2620" spans="1:2" ht="13.5" x14ac:dyDescent="0.25">
      <c r="A2620" s="609">
        <v>5323</v>
      </c>
      <c r="B2620" s="610" t="s">
        <v>3615</v>
      </c>
    </row>
    <row r="2621" spans="1:2" ht="13.5" x14ac:dyDescent="0.25">
      <c r="A2621" s="609">
        <v>5324</v>
      </c>
      <c r="B2621" s="610" t="s">
        <v>3616</v>
      </c>
    </row>
    <row r="2622" spans="1:2" ht="13.5" x14ac:dyDescent="0.25">
      <c r="A2622" s="609">
        <v>5325</v>
      </c>
      <c r="B2622" s="610" t="s">
        <v>3617</v>
      </c>
    </row>
    <row r="2623" spans="1:2" ht="13.5" x14ac:dyDescent="0.25">
      <c r="A2623" s="609">
        <v>5326</v>
      </c>
      <c r="B2623" s="610" t="s">
        <v>3618</v>
      </c>
    </row>
    <row r="2624" spans="1:2" ht="13.5" x14ac:dyDescent="0.25">
      <c r="A2624" s="609">
        <v>5327</v>
      </c>
      <c r="B2624" s="610" t="s">
        <v>3619</v>
      </c>
    </row>
    <row r="2625" spans="1:2" ht="13.5" x14ac:dyDescent="0.25">
      <c r="A2625" s="609">
        <v>5329</v>
      </c>
      <c r="B2625" s="610" t="s">
        <v>3620</v>
      </c>
    </row>
    <row r="2626" spans="1:2" ht="13.5" x14ac:dyDescent="0.25">
      <c r="A2626" s="609">
        <v>5330</v>
      </c>
      <c r="B2626" s="610" t="s">
        <v>3621</v>
      </c>
    </row>
    <row r="2627" spans="1:2" ht="13.5" x14ac:dyDescent="0.25">
      <c r="A2627" s="609">
        <v>5331</v>
      </c>
      <c r="B2627" s="610" t="s">
        <v>3622</v>
      </c>
    </row>
    <row r="2628" spans="1:2" ht="13.5" x14ac:dyDescent="0.25">
      <c r="A2628" s="609">
        <v>5332</v>
      </c>
      <c r="B2628" s="610" t="s">
        <v>3623</v>
      </c>
    </row>
    <row r="2629" spans="1:2" ht="13.5" x14ac:dyDescent="0.25">
      <c r="A2629" s="609">
        <v>5333</v>
      </c>
      <c r="B2629" s="610" t="s">
        <v>3624</v>
      </c>
    </row>
    <row r="2630" spans="1:2" ht="13.5" x14ac:dyDescent="0.25">
      <c r="A2630" s="609">
        <v>5334</v>
      </c>
      <c r="B2630" s="610" t="s">
        <v>3625</v>
      </c>
    </row>
    <row r="2631" spans="1:2" ht="13.5" x14ac:dyDescent="0.25">
      <c r="A2631" s="609">
        <v>5335</v>
      </c>
      <c r="B2631" s="610" t="s">
        <v>3626</v>
      </c>
    </row>
    <row r="2632" spans="1:2" ht="13.5" x14ac:dyDescent="0.25">
      <c r="A2632" s="609">
        <v>5336</v>
      </c>
      <c r="B2632" s="610" t="s">
        <v>3625</v>
      </c>
    </row>
    <row r="2633" spans="1:2" ht="13.5" x14ac:dyDescent="0.25">
      <c r="A2633" s="609">
        <v>5337</v>
      </c>
      <c r="B2633" s="610" t="s">
        <v>3627</v>
      </c>
    </row>
    <row r="2634" spans="1:2" ht="13.5" x14ac:dyDescent="0.25">
      <c r="A2634" s="609">
        <v>5339</v>
      </c>
      <c r="B2634" s="610" t="s">
        <v>3628</v>
      </c>
    </row>
    <row r="2635" spans="1:2" ht="13.5" x14ac:dyDescent="0.25">
      <c r="A2635" s="609">
        <v>5340</v>
      </c>
      <c r="B2635" s="610" t="s">
        <v>3629</v>
      </c>
    </row>
    <row r="2636" spans="1:2" ht="13.5" x14ac:dyDescent="0.25">
      <c r="A2636" s="609">
        <v>5341</v>
      </c>
      <c r="B2636" s="610" t="s">
        <v>3630</v>
      </c>
    </row>
    <row r="2637" spans="1:2" ht="13.5" x14ac:dyDescent="0.25">
      <c r="A2637" s="609">
        <v>5342</v>
      </c>
      <c r="B2637" s="610" t="s">
        <v>3631</v>
      </c>
    </row>
    <row r="2638" spans="1:2" ht="13.5" x14ac:dyDescent="0.25">
      <c r="A2638" s="609">
        <v>5343</v>
      </c>
      <c r="B2638" s="610" t="s">
        <v>3632</v>
      </c>
    </row>
    <row r="2639" spans="1:2" ht="13.5" x14ac:dyDescent="0.25">
      <c r="A2639" s="609">
        <v>5344</v>
      </c>
      <c r="B2639" s="610" t="s">
        <v>3633</v>
      </c>
    </row>
    <row r="2640" spans="1:2" ht="13.5" x14ac:dyDescent="0.25">
      <c r="A2640" s="609">
        <v>5345</v>
      </c>
      <c r="B2640" s="610" t="s">
        <v>3634</v>
      </c>
    </row>
    <row r="2641" spans="1:2" ht="13.5" x14ac:dyDescent="0.25">
      <c r="A2641" s="609">
        <v>5346</v>
      </c>
      <c r="B2641" s="610" t="s">
        <v>3635</v>
      </c>
    </row>
    <row r="2642" spans="1:2" ht="13.5" x14ac:dyDescent="0.25">
      <c r="A2642" s="609">
        <v>5347</v>
      </c>
      <c r="B2642" s="610" t="s">
        <v>3636</v>
      </c>
    </row>
    <row r="2643" spans="1:2" ht="13.5" x14ac:dyDescent="0.25">
      <c r="A2643" s="609">
        <v>5349</v>
      </c>
      <c r="B2643" s="610" t="s">
        <v>3637</v>
      </c>
    </row>
    <row r="2644" spans="1:2" ht="13.5" x14ac:dyDescent="0.25">
      <c r="A2644" s="609">
        <v>5350</v>
      </c>
      <c r="B2644" s="610" t="s">
        <v>3638</v>
      </c>
    </row>
    <row r="2645" spans="1:2" ht="13.5" x14ac:dyDescent="0.25">
      <c r="A2645" s="609">
        <v>5351</v>
      </c>
      <c r="B2645" s="610" t="s">
        <v>3639</v>
      </c>
    </row>
    <row r="2646" spans="1:2" ht="13.5" x14ac:dyDescent="0.25">
      <c r="A2646" s="609">
        <v>5352</v>
      </c>
      <c r="B2646" s="610" t="s">
        <v>3640</v>
      </c>
    </row>
    <row r="2647" spans="1:2" ht="13.5" x14ac:dyDescent="0.25">
      <c r="A2647" s="609">
        <v>5353</v>
      </c>
      <c r="B2647" s="610" t="s">
        <v>3641</v>
      </c>
    </row>
    <row r="2648" spans="1:2" ht="13.5" x14ac:dyDescent="0.25">
      <c r="A2648" s="609">
        <v>5354</v>
      </c>
      <c r="B2648" s="610" t="s">
        <v>3642</v>
      </c>
    </row>
    <row r="2649" spans="1:2" ht="13.5" x14ac:dyDescent="0.25">
      <c r="A2649" s="609">
        <v>5355</v>
      </c>
      <c r="B2649" s="610" t="s">
        <v>3643</v>
      </c>
    </row>
    <row r="2650" spans="1:2" ht="13.5" x14ac:dyDescent="0.25">
      <c r="A2650" s="609">
        <v>5356</v>
      </c>
      <c r="B2650" s="610" t="s">
        <v>3644</v>
      </c>
    </row>
    <row r="2651" spans="1:2" ht="13.5" x14ac:dyDescent="0.25">
      <c r="A2651" s="609">
        <v>5360</v>
      </c>
      <c r="B2651" s="610" t="s">
        <v>3645</v>
      </c>
    </row>
    <row r="2652" spans="1:2" ht="13.5" x14ac:dyDescent="0.25">
      <c r="A2652" s="609">
        <v>5361</v>
      </c>
      <c r="B2652" s="610" t="s">
        <v>3646</v>
      </c>
    </row>
    <row r="2653" spans="1:2" ht="13.5" x14ac:dyDescent="0.25">
      <c r="A2653" s="609">
        <v>5362</v>
      </c>
      <c r="B2653" s="610" t="s">
        <v>3647</v>
      </c>
    </row>
    <row r="2654" spans="1:2" ht="13.5" x14ac:dyDescent="0.25">
      <c r="A2654" s="609">
        <v>5368</v>
      </c>
      <c r="B2654" s="610" t="s">
        <v>3648</v>
      </c>
    </row>
    <row r="2655" spans="1:2" ht="13.5" x14ac:dyDescent="0.25">
      <c r="A2655" s="609">
        <v>5369</v>
      </c>
      <c r="B2655" s="610" t="s">
        <v>3649</v>
      </c>
    </row>
    <row r="2656" spans="1:2" ht="13.5" x14ac:dyDescent="0.25">
      <c r="A2656" s="609">
        <v>5370</v>
      </c>
      <c r="B2656" s="610" t="s">
        <v>3650</v>
      </c>
    </row>
    <row r="2657" spans="1:2" ht="13.5" x14ac:dyDescent="0.25">
      <c r="A2657" s="609">
        <v>5371</v>
      </c>
      <c r="B2657" s="610" t="s">
        <v>3651</v>
      </c>
    </row>
    <row r="2658" spans="1:2" ht="13.5" x14ac:dyDescent="0.25">
      <c r="A2658" s="609">
        <v>5372</v>
      </c>
      <c r="B2658" s="610" t="s">
        <v>3652</v>
      </c>
    </row>
    <row r="2659" spans="1:2" ht="13.5" x14ac:dyDescent="0.25">
      <c r="A2659" s="609">
        <v>5373</v>
      </c>
      <c r="B2659" s="610" t="s">
        <v>3653</v>
      </c>
    </row>
    <row r="2660" spans="1:2" ht="13.5" x14ac:dyDescent="0.25">
      <c r="A2660" s="609">
        <v>5374</v>
      </c>
      <c r="B2660" s="610" t="s">
        <v>3654</v>
      </c>
    </row>
    <row r="2661" spans="1:2" ht="13.5" x14ac:dyDescent="0.25">
      <c r="A2661" s="609">
        <v>5375</v>
      </c>
      <c r="B2661" s="610" t="s">
        <v>3655</v>
      </c>
    </row>
    <row r="2662" spans="1:2" ht="13.5" x14ac:dyDescent="0.25">
      <c r="A2662" s="609">
        <v>5376</v>
      </c>
      <c r="B2662" s="610" t="s">
        <v>3656</v>
      </c>
    </row>
    <row r="2663" spans="1:2" ht="13.5" x14ac:dyDescent="0.25">
      <c r="A2663" s="609">
        <v>5378</v>
      </c>
      <c r="B2663" s="610" t="s">
        <v>3657</v>
      </c>
    </row>
    <row r="2664" spans="1:2" ht="13.5" x14ac:dyDescent="0.25">
      <c r="A2664" s="609">
        <v>5379</v>
      </c>
      <c r="B2664" s="610" t="s">
        <v>3658</v>
      </c>
    </row>
    <row r="2665" spans="1:2" ht="13.5" x14ac:dyDescent="0.25">
      <c r="A2665" s="609">
        <v>5400</v>
      </c>
      <c r="B2665" s="610" t="s">
        <v>3659</v>
      </c>
    </row>
    <row r="2666" spans="1:2" ht="13.5" x14ac:dyDescent="0.25">
      <c r="A2666" s="609">
        <v>5401</v>
      </c>
      <c r="B2666" s="610" t="s">
        <v>3660</v>
      </c>
    </row>
    <row r="2667" spans="1:2" ht="13.5" x14ac:dyDescent="0.25">
      <c r="A2667" s="609">
        <v>5409</v>
      </c>
      <c r="B2667" s="610" t="s">
        <v>3661</v>
      </c>
    </row>
    <row r="2668" spans="1:2" ht="13.5" x14ac:dyDescent="0.25">
      <c r="A2668" s="609">
        <v>5410</v>
      </c>
      <c r="B2668" s="610" t="s">
        <v>3662</v>
      </c>
    </row>
    <row r="2669" spans="1:2" ht="13.5" x14ac:dyDescent="0.25">
      <c r="A2669" s="609">
        <v>5420</v>
      </c>
      <c r="B2669" s="610" t="s">
        <v>3663</v>
      </c>
    </row>
    <row r="2670" spans="1:2" ht="13.5" x14ac:dyDescent="0.25">
      <c r="A2670" s="609">
        <v>5430</v>
      </c>
      <c r="B2670" s="610" t="s">
        <v>3664</v>
      </c>
    </row>
    <row r="2671" spans="1:2" ht="13.5" x14ac:dyDescent="0.25">
      <c r="A2671" s="609">
        <v>5500</v>
      </c>
      <c r="B2671" s="610" t="s">
        <v>3665</v>
      </c>
    </row>
    <row r="2672" spans="1:2" ht="13.5" x14ac:dyDescent="0.25">
      <c r="A2672" s="609">
        <v>5501</v>
      </c>
      <c r="B2672" s="610" t="s">
        <v>3666</v>
      </c>
    </row>
    <row r="2673" spans="1:2" ht="13.5" x14ac:dyDescent="0.25">
      <c r="A2673" s="609">
        <v>5509</v>
      </c>
      <c r="B2673" s="610" t="s">
        <v>3667</v>
      </c>
    </row>
    <row r="2674" spans="1:2" ht="13.5" x14ac:dyDescent="0.25">
      <c r="A2674" s="609">
        <v>5510</v>
      </c>
      <c r="B2674" s="610" t="s">
        <v>3668</v>
      </c>
    </row>
    <row r="2675" spans="1:2" ht="13.5" x14ac:dyDescent="0.25">
      <c r="A2675" s="609">
        <v>5511</v>
      </c>
      <c r="B2675" s="610" t="s">
        <v>3669</v>
      </c>
    </row>
    <row r="2676" spans="1:2" ht="13.5" x14ac:dyDescent="0.25">
      <c r="A2676" s="609">
        <v>5512</v>
      </c>
      <c r="B2676" s="610" t="s">
        <v>3670</v>
      </c>
    </row>
    <row r="2677" spans="1:2" ht="13.5" x14ac:dyDescent="0.25">
      <c r="A2677" s="609">
        <v>5513</v>
      </c>
      <c r="B2677" s="610" t="s">
        <v>3671</v>
      </c>
    </row>
    <row r="2678" spans="1:2" ht="13.5" x14ac:dyDescent="0.25">
      <c r="A2678" s="609">
        <v>5518</v>
      </c>
      <c r="B2678" s="610" t="s">
        <v>3672</v>
      </c>
    </row>
    <row r="2679" spans="1:2" ht="13.5" x14ac:dyDescent="0.25">
      <c r="A2679" s="609">
        <v>5519</v>
      </c>
      <c r="B2679" s="610" t="s">
        <v>3673</v>
      </c>
    </row>
    <row r="2680" spans="1:2" ht="13.5" x14ac:dyDescent="0.25">
      <c r="A2680" s="609">
        <v>5520</v>
      </c>
      <c r="B2680" s="610" t="s">
        <v>3674</v>
      </c>
    </row>
    <row r="2681" spans="1:2" ht="13.5" x14ac:dyDescent="0.25">
      <c r="A2681" s="609">
        <v>5521</v>
      </c>
      <c r="B2681" s="610" t="s">
        <v>3675</v>
      </c>
    </row>
    <row r="2682" spans="1:2" ht="13.5" x14ac:dyDescent="0.25">
      <c r="A2682" s="609">
        <v>5522</v>
      </c>
      <c r="B2682" s="610" t="s">
        <v>3676</v>
      </c>
    </row>
    <row r="2683" spans="1:2" ht="13.5" x14ac:dyDescent="0.25">
      <c r="A2683" s="609">
        <v>5523</v>
      </c>
      <c r="B2683" s="610" t="s">
        <v>3677</v>
      </c>
    </row>
    <row r="2684" spans="1:2" ht="13.5" x14ac:dyDescent="0.25">
      <c r="A2684" s="609">
        <v>5528</v>
      </c>
      <c r="B2684" s="610" t="s">
        <v>3678</v>
      </c>
    </row>
    <row r="2685" spans="1:2" ht="13.5" x14ac:dyDescent="0.25">
      <c r="A2685" s="609">
        <v>5529</v>
      </c>
      <c r="B2685" s="610" t="s">
        <v>3679</v>
      </c>
    </row>
    <row r="2686" spans="1:2" ht="13.5" x14ac:dyDescent="0.25">
      <c r="A2686" s="609">
        <v>5530</v>
      </c>
      <c r="B2686" s="610" t="s">
        <v>3680</v>
      </c>
    </row>
    <row r="2687" spans="1:2" ht="13.5" x14ac:dyDescent="0.25">
      <c r="A2687" s="609">
        <v>5531</v>
      </c>
      <c r="B2687" s="610" t="s">
        <v>3681</v>
      </c>
    </row>
    <row r="2688" spans="1:2" ht="13.5" x14ac:dyDescent="0.25">
      <c r="A2688" s="609">
        <v>5532</v>
      </c>
      <c r="B2688" s="610" t="s">
        <v>3682</v>
      </c>
    </row>
    <row r="2689" spans="1:2" ht="13.5" x14ac:dyDescent="0.25">
      <c r="A2689" s="609">
        <v>5533</v>
      </c>
      <c r="B2689" s="610" t="s">
        <v>3683</v>
      </c>
    </row>
    <row r="2690" spans="1:2" ht="13.5" x14ac:dyDescent="0.25">
      <c r="A2690" s="609">
        <v>5538</v>
      </c>
      <c r="B2690" s="610" t="s">
        <v>3684</v>
      </c>
    </row>
    <row r="2691" spans="1:2" ht="13.5" x14ac:dyDescent="0.25">
      <c r="A2691" s="609">
        <v>5539</v>
      </c>
      <c r="B2691" s="610" t="s">
        <v>3685</v>
      </c>
    </row>
    <row r="2692" spans="1:2" ht="13.5" x14ac:dyDescent="0.25">
      <c r="A2692" s="609">
        <v>5550</v>
      </c>
      <c r="B2692" s="610" t="s">
        <v>3686</v>
      </c>
    </row>
    <row r="2693" spans="1:2" ht="13.5" x14ac:dyDescent="0.25">
      <c r="A2693" s="609">
        <v>5551</v>
      </c>
      <c r="B2693" s="610" t="s">
        <v>3687</v>
      </c>
    </row>
    <row r="2694" spans="1:2" ht="13.5" x14ac:dyDescent="0.25">
      <c r="A2694" s="609">
        <v>5552</v>
      </c>
      <c r="B2694" s="610" t="s">
        <v>3688</v>
      </c>
    </row>
    <row r="2695" spans="1:2" ht="13.5" x14ac:dyDescent="0.25">
      <c r="A2695" s="609">
        <v>5559</v>
      </c>
      <c r="B2695" s="610" t="s">
        <v>3689</v>
      </c>
    </row>
    <row r="2696" spans="1:2" ht="13.5" x14ac:dyDescent="0.25">
      <c r="A2696" s="609">
        <v>5560</v>
      </c>
      <c r="B2696" s="610" t="s">
        <v>3690</v>
      </c>
    </row>
    <row r="2697" spans="1:2" ht="13.5" x14ac:dyDescent="0.25">
      <c r="A2697" s="609">
        <v>5570</v>
      </c>
      <c r="B2697" s="610" t="s">
        <v>3691</v>
      </c>
    </row>
    <row r="2698" spans="1:2" ht="13.5" x14ac:dyDescent="0.25">
      <c r="A2698" s="609">
        <v>5571</v>
      </c>
      <c r="B2698" s="610" t="s">
        <v>3692</v>
      </c>
    </row>
    <row r="2699" spans="1:2" ht="13.5" x14ac:dyDescent="0.25">
      <c r="A2699" s="609">
        <v>5579</v>
      </c>
      <c r="B2699" s="610" t="s">
        <v>3693</v>
      </c>
    </row>
    <row r="2700" spans="1:2" ht="13.5" x14ac:dyDescent="0.25">
      <c r="A2700" s="609">
        <v>5580</v>
      </c>
      <c r="B2700" s="610" t="s">
        <v>3694</v>
      </c>
    </row>
    <row r="2701" spans="1:2" ht="13.5" x14ac:dyDescent="0.25">
      <c r="A2701" s="609">
        <v>5600</v>
      </c>
      <c r="B2701" s="610" t="s">
        <v>3695</v>
      </c>
    </row>
    <row r="2702" spans="1:2" ht="13.5" x14ac:dyDescent="0.25">
      <c r="A2702" s="609">
        <v>5601</v>
      </c>
      <c r="B2702" s="610" t="s">
        <v>3696</v>
      </c>
    </row>
    <row r="2703" spans="1:2" ht="13.5" x14ac:dyDescent="0.25">
      <c r="A2703" s="609">
        <v>5602</v>
      </c>
      <c r="B2703" s="610" t="s">
        <v>3697</v>
      </c>
    </row>
    <row r="2704" spans="1:2" ht="13.5" x14ac:dyDescent="0.25">
      <c r="A2704" s="609">
        <v>5603</v>
      </c>
      <c r="B2704" s="610" t="s">
        <v>3698</v>
      </c>
    </row>
    <row r="2705" spans="1:2" ht="13.5" x14ac:dyDescent="0.25">
      <c r="A2705" s="609">
        <v>5608</v>
      </c>
      <c r="B2705" s="610" t="s">
        <v>3699</v>
      </c>
    </row>
    <row r="2706" spans="1:2" ht="13.5" x14ac:dyDescent="0.25">
      <c r="A2706" s="609">
        <v>5609</v>
      </c>
      <c r="B2706" s="610" t="s">
        <v>3700</v>
      </c>
    </row>
    <row r="2707" spans="1:2" ht="13.5" x14ac:dyDescent="0.25">
      <c r="A2707" s="609">
        <v>5620</v>
      </c>
      <c r="B2707" s="610" t="s">
        <v>3701</v>
      </c>
    </row>
    <row r="2708" spans="1:2" ht="13.5" x14ac:dyDescent="0.25">
      <c r="A2708" s="609">
        <v>5621</v>
      </c>
      <c r="B2708" s="610" t="s">
        <v>3702</v>
      </c>
    </row>
    <row r="2709" spans="1:2" ht="13.5" x14ac:dyDescent="0.25">
      <c r="A2709" s="609">
        <v>5640</v>
      </c>
      <c r="B2709" s="610" t="s">
        <v>3703</v>
      </c>
    </row>
    <row r="2710" spans="1:2" ht="13.5" x14ac:dyDescent="0.25">
      <c r="A2710" s="609">
        <v>5641</v>
      </c>
      <c r="B2710" s="610" t="s">
        <v>3704</v>
      </c>
    </row>
    <row r="2711" spans="1:2" ht="13.5" x14ac:dyDescent="0.25">
      <c r="A2711" s="609">
        <v>5642</v>
      </c>
      <c r="B2711" s="610" t="s">
        <v>3705</v>
      </c>
    </row>
    <row r="2712" spans="1:2" ht="13.5" x14ac:dyDescent="0.25">
      <c r="A2712" s="609">
        <v>5643</v>
      </c>
      <c r="B2712" s="610" t="s">
        <v>3706</v>
      </c>
    </row>
    <row r="2713" spans="1:2" ht="13.5" x14ac:dyDescent="0.25">
      <c r="A2713" s="609">
        <v>5644</v>
      </c>
      <c r="B2713" s="610" t="s">
        <v>3707</v>
      </c>
    </row>
    <row r="2714" spans="1:2" ht="13.5" x14ac:dyDescent="0.25">
      <c r="A2714" s="609">
        <v>5645</v>
      </c>
      <c r="B2714" s="610" t="s">
        <v>3708</v>
      </c>
    </row>
    <row r="2715" spans="1:2" ht="13.5" x14ac:dyDescent="0.25">
      <c r="A2715" s="609">
        <v>5646</v>
      </c>
      <c r="B2715" s="610" t="s">
        <v>3709</v>
      </c>
    </row>
    <row r="2716" spans="1:2" ht="13.5" x14ac:dyDescent="0.25">
      <c r="A2716" s="609">
        <v>5647</v>
      </c>
      <c r="B2716" s="610" t="s">
        <v>3710</v>
      </c>
    </row>
    <row r="2717" spans="1:2" ht="13.5" x14ac:dyDescent="0.25">
      <c r="A2717" s="609">
        <v>5648</v>
      </c>
      <c r="B2717" s="610" t="s">
        <v>3711</v>
      </c>
    </row>
    <row r="2718" spans="1:2" ht="13.5" x14ac:dyDescent="0.25">
      <c r="A2718" s="609">
        <v>5649</v>
      </c>
      <c r="B2718" s="610" t="s">
        <v>3712</v>
      </c>
    </row>
    <row r="2719" spans="1:2" ht="13.5" x14ac:dyDescent="0.25">
      <c r="A2719" s="609">
        <v>5650</v>
      </c>
      <c r="B2719" s="610" t="s">
        <v>3713</v>
      </c>
    </row>
    <row r="2720" spans="1:2" ht="13.5" x14ac:dyDescent="0.25">
      <c r="A2720" s="609">
        <v>5651</v>
      </c>
      <c r="B2720" s="610" t="s">
        <v>3714</v>
      </c>
    </row>
    <row r="2721" spans="1:2" ht="13.5" x14ac:dyDescent="0.25">
      <c r="A2721" s="609">
        <v>5660</v>
      </c>
      <c r="B2721" s="610" t="s">
        <v>3715</v>
      </c>
    </row>
    <row r="2722" spans="1:2" ht="13.5" x14ac:dyDescent="0.25">
      <c r="A2722" s="609">
        <v>5670</v>
      </c>
      <c r="B2722" s="610" t="s">
        <v>3716</v>
      </c>
    </row>
    <row r="2723" spans="1:2" ht="13.5" x14ac:dyDescent="0.25">
      <c r="A2723" s="609">
        <v>5671</v>
      </c>
      <c r="B2723" s="610" t="s">
        <v>3717</v>
      </c>
    </row>
    <row r="2724" spans="1:2" ht="13.5" x14ac:dyDescent="0.25">
      <c r="A2724" s="609">
        <v>5672</v>
      </c>
      <c r="B2724" s="610" t="s">
        <v>3718</v>
      </c>
    </row>
    <row r="2725" spans="1:2" ht="13.5" x14ac:dyDescent="0.25">
      <c r="A2725" s="609">
        <v>5678</v>
      </c>
      <c r="B2725" s="610" t="s">
        <v>3719</v>
      </c>
    </row>
    <row r="2726" spans="1:2" ht="13.5" x14ac:dyDescent="0.25">
      <c r="A2726" s="609">
        <v>5679</v>
      </c>
      <c r="B2726" s="610" t="s">
        <v>3720</v>
      </c>
    </row>
    <row r="2727" spans="1:2" ht="13.5" x14ac:dyDescent="0.25">
      <c r="A2727" s="609">
        <v>5680</v>
      </c>
      <c r="B2727" s="610" t="s">
        <v>3721</v>
      </c>
    </row>
    <row r="2728" spans="1:2" ht="13.5" x14ac:dyDescent="0.25">
      <c r="A2728" s="609">
        <v>5688</v>
      </c>
      <c r="B2728" s="610" t="s">
        <v>3722</v>
      </c>
    </row>
    <row r="2729" spans="1:2" ht="13.5" x14ac:dyDescent="0.25">
      <c r="A2729" s="609">
        <v>5689</v>
      </c>
      <c r="B2729" s="610" t="s">
        <v>3723</v>
      </c>
    </row>
    <row r="2730" spans="1:2" ht="13.5" x14ac:dyDescent="0.25">
      <c r="A2730" s="609">
        <v>5690</v>
      </c>
      <c r="B2730" s="610" t="s">
        <v>3724</v>
      </c>
    </row>
    <row r="2731" spans="1:2" ht="13.5" x14ac:dyDescent="0.25">
      <c r="A2731" s="609">
        <v>5691</v>
      </c>
      <c r="B2731" s="610" t="s">
        <v>3725</v>
      </c>
    </row>
    <row r="2732" spans="1:2" ht="13.5" x14ac:dyDescent="0.25">
      <c r="A2732" s="609">
        <v>5692</v>
      </c>
      <c r="B2732" s="610" t="s">
        <v>3726</v>
      </c>
    </row>
    <row r="2733" spans="1:2" ht="13.5" x14ac:dyDescent="0.25">
      <c r="A2733" s="609">
        <v>5693</v>
      </c>
      <c r="B2733" s="610" t="s">
        <v>3727</v>
      </c>
    </row>
    <row r="2734" spans="1:2" ht="13.5" x14ac:dyDescent="0.25">
      <c r="A2734" s="609">
        <v>5694</v>
      </c>
      <c r="B2734" s="610" t="s">
        <v>3728</v>
      </c>
    </row>
    <row r="2735" spans="1:2" ht="13.5" x14ac:dyDescent="0.25">
      <c r="A2735" s="609">
        <v>5695</v>
      </c>
      <c r="B2735" s="610" t="s">
        <v>3729</v>
      </c>
    </row>
    <row r="2736" spans="1:2" ht="13.5" x14ac:dyDescent="0.25">
      <c r="A2736" s="609">
        <v>5696</v>
      </c>
      <c r="B2736" s="610" t="s">
        <v>3730</v>
      </c>
    </row>
    <row r="2737" spans="1:2" ht="13.5" x14ac:dyDescent="0.25">
      <c r="A2737" s="609">
        <v>5698</v>
      </c>
      <c r="B2737" s="610" t="s">
        <v>3731</v>
      </c>
    </row>
    <row r="2738" spans="1:2" ht="13.5" x14ac:dyDescent="0.25">
      <c r="A2738" s="609">
        <v>5699</v>
      </c>
      <c r="B2738" s="610" t="s">
        <v>3732</v>
      </c>
    </row>
    <row r="2739" spans="1:2" ht="13.5" x14ac:dyDescent="0.25">
      <c r="A2739" s="609">
        <v>5700</v>
      </c>
      <c r="B2739" s="610" t="s">
        <v>3733</v>
      </c>
    </row>
    <row r="2740" spans="1:2" ht="13.5" x14ac:dyDescent="0.25">
      <c r="A2740" s="609">
        <v>5710</v>
      </c>
      <c r="B2740" s="610" t="s">
        <v>3734</v>
      </c>
    </row>
    <row r="2741" spans="1:2" ht="13.5" x14ac:dyDescent="0.25">
      <c r="A2741" s="609">
        <v>5711</v>
      </c>
      <c r="B2741" s="610" t="s">
        <v>3735</v>
      </c>
    </row>
    <row r="2742" spans="1:2" ht="13.5" x14ac:dyDescent="0.25">
      <c r="A2742" s="609">
        <v>5712</v>
      </c>
      <c r="B2742" s="610" t="s">
        <v>3736</v>
      </c>
    </row>
    <row r="2743" spans="1:2" ht="13.5" x14ac:dyDescent="0.25">
      <c r="A2743" s="609">
        <v>5713</v>
      </c>
      <c r="B2743" s="610" t="s">
        <v>3737</v>
      </c>
    </row>
    <row r="2744" spans="1:2" ht="13.5" x14ac:dyDescent="0.25">
      <c r="A2744" s="609">
        <v>5714</v>
      </c>
      <c r="B2744" s="610" t="s">
        <v>3738</v>
      </c>
    </row>
    <row r="2745" spans="1:2" ht="13.5" x14ac:dyDescent="0.25">
      <c r="A2745" s="609">
        <v>5715</v>
      </c>
      <c r="B2745" s="610" t="s">
        <v>3739</v>
      </c>
    </row>
    <row r="2746" spans="1:2" ht="13.5" x14ac:dyDescent="0.25">
      <c r="A2746" s="609">
        <v>5716</v>
      </c>
      <c r="B2746" s="610" t="s">
        <v>3740</v>
      </c>
    </row>
    <row r="2747" spans="1:2" ht="13.5" x14ac:dyDescent="0.25">
      <c r="A2747" s="609">
        <v>5718</v>
      </c>
      <c r="B2747" s="610" t="s">
        <v>3741</v>
      </c>
    </row>
    <row r="2748" spans="1:2" ht="13.5" x14ac:dyDescent="0.25">
      <c r="A2748" s="609">
        <v>5719</v>
      </c>
      <c r="B2748" s="610" t="s">
        <v>3742</v>
      </c>
    </row>
    <row r="2749" spans="1:2" ht="13.5" x14ac:dyDescent="0.25">
      <c r="A2749" s="609">
        <v>5720</v>
      </c>
      <c r="B2749" s="610" t="s">
        <v>3743</v>
      </c>
    </row>
    <row r="2750" spans="1:2" ht="13.5" x14ac:dyDescent="0.25">
      <c r="A2750" s="609">
        <v>5721</v>
      </c>
      <c r="B2750" s="610" t="s">
        <v>3744</v>
      </c>
    </row>
    <row r="2751" spans="1:2" ht="13.5" x14ac:dyDescent="0.25">
      <c r="A2751" s="609">
        <v>5722</v>
      </c>
      <c r="B2751" s="610" t="s">
        <v>3745</v>
      </c>
    </row>
    <row r="2752" spans="1:2" ht="13.5" x14ac:dyDescent="0.25">
      <c r="A2752" s="609">
        <v>5723</v>
      </c>
      <c r="B2752" s="610" t="s">
        <v>3746</v>
      </c>
    </row>
    <row r="2753" spans="1:2" ht="13.5" x14ac:dyDescent="0.25">
      <c r="A2753" s="609">
        <v>5724</v>
      </c>
      <c r="B2753" s="610" t="s">
        <v>3747</v>
      </c>
    </row>
    <row r="2754" spans="1:2" ht="13.5" x14ac:dyDescent="0.25">
      <c r="A2754" s="609">
        <v>5728</v>
      </c>
      <c r="B2754" s="610" t="s">
        <v>3748</v>
      </c>
    </row>
    <row r="2755" spans="1:2" ht="13.5" x14ac:dyDescent="0.25">
      <c r="A2755" s="609">
        <v>5730</v>
      </c>
      <c r="B2755" s="610" t="s">
        <v>3749</v>
      </c>
    </row>
    <row r="2756" spans="1:2" ht="13.5" x14ac:dyDescent="0.25">
      <c r="A2756" s="609">
        <v>5731</v>
      </c>
      <c r="B2756" s="610" t="s">
        <v>3750</v>
      </c>
    </row>
    <row r="2757" spans="1:2" ht="13.5" x14ac:dyDescent="0.25">
      <c r="A2757" s="609">
        <v>5732</v>
      </c>
      <c r="B2757" s="610" t="s">
        <v>3751</v>
      </c>
    </row>
    <row r="2758" spans="1:2" ht="13.5" x14ac:dyDescent="0.25">
      <c r="A2758" s="609">
        <v>5733</v>
      </c>
      <c r="B2758" s="610" t="s">
        <v>3752</v>
      </c>
    </row>
    <row r="2759" spans="1:2" ht="13.5" x14ac:dyDescent="0.25">
      <c r="A2759" s="609">
        <v>5734</v>
      </c>
      <c r="B2759" s="610" t="s">
        <v>3753</v>
      </c>
    </row>
    <row r="2760" spans="1:2" ht="13.5" x14ac:dyDescent="0.25">
      <c r="A2760" s="609">
        <v>5738</v>
      </c>
      <c r="B2760" s="610" t="s">
        <v>3754</v>
      </c>
    </row>
    <row r="2761" spans="1:2" ht="13.5" x14ac:dyDescent="0.25">
      <c r="A2761" s="609">
        <v>5739</v>
      </c>
      <c r="B2761" s="610" t="s">
        <v>3755</v>
      </c>
    </row>
    <row r="2762" spans="1:2" ht="13.5" x14ac:dyDescent="0.25">
      <c r="A2762" s="609">
        <v>5740</v>
      </c>
      <c r="B2762" s="610" t="s">
        <v>3756</v>
      </c>
    </row>
    <row r="2763" spans="1:2" ht="13.5" x14ac:dyDescent="0.25">
      <c r="A2763" s="609">
        <v>5741</v>
      </c>
      <c r="B2763" s="610" t="s">
        <v>3757</v>
      </c>
    </row>
    <row r="2764" spans="1:2" ht="13.5" x14ac:dyDescent="0.25">
      <c r="A2764" s="609">
        <v>5742</v>
      </c>
      <c r="B2764" s="610" t="s">
        <v>3758</v>
      </c>
    </row>
    <row r="2765" spans="1:2" ht="13.5" x14ac:dyDescent="0.25">
      <c r="A2765" s="609">
        <v>5743</v>
      </c>
      <c r="B2765" s="610" t="s">
        <v>3759</v>
      </c>
    </row>
    <row r="2766" spans="1:2" ht="13.5" x14ac:dyDescent="0.25">
      <c r="A2766" s="609">
        <v>5744</v>
      </c>
      <c r="B2766" s="610" t="s">
        <v>3760</v>
      </c>
    </row>
    <row r="2767" spans="1:2" ht="13.5" x14ac:dyDescent="0.25">
      <c r="A2767" s="609">
        <v>5745</v>
      </c>
      <c r="B2767" s="610" t="s">
        <v>3761</v>
      </c>
    </row>
    <row r="2768" spans="1:2" ht="13.5" x14ac:dyDescent="0.25">
      <c r="A2768" s="609">
        <v>5750</v>
      </c>
      <c r="B2768" s="610" t="s">
        <v>3762</v>
      </c>
    </row>
    <row r="2769" spans="1:2" ht="13.5" x14ac:dyDescent="0.25">
      <c r="A2769" s="609">
        <v>5751</v>
      </c>
      <c r="B2769" s="610" t="s">
        <v>3763</v>
      </c>
    </row>
    <row r="2770" spans="1:2" ht="13.5" x14ac:dyDescent="0.25">
      <c r="A2770" s="609">
        <v>5752</v>
      </c>
      <c r="B2770" s="610" t="s">
        <v>3764</v>
      </c>
    </row>
    <row r="2771" spans="1:2" ht="13.5" x14ac:dyDescent="0.25">
      <c r="A2771" s="609">
        <v>5753</v>
      </c>
      <c r="B2771" s="610" t="s">
        <v>3765</v>
      </c>
    </row>
    <row r="2772" spans="1:2" ht="13.5" x14ac:dyDescent="0.25">
      <c r="A2772" s="609">
        <v>5754</v>
      </c>
      <c r="B2772" s="610" t="s">
        <v>3766</v>
      </c>
    </row>
    <row r="2773" spans="1:2" ht="13.5" x14ac:dyDescent="0.25">
      <c r="A2773" s="609">
        <v>5755</v>
      </c>
      <c r="B2773" s="610" t="s">
        <v>3767</v>
      </c>
    </row>
    <row r="2774" spans="1:2" ht="13.5" x14ac:dyDescent="0.25">
      <c r="A2774" s="609">
        <v>5756</v>
      </c>
      <c r="B2774" s="610" t="s">
        <v>3768</v>
      </c>
    </row>
    <row r="2775" spans="1:2" ht="13.5" x14ac:dyDescent="0.25">
      <c r="A2775" s="609">
        <v>5758</v>
      </c>
      <c r="B2775" s="610" t="s">
        <v>3769</v>
      </c>
    </row>
    <row r="2776" spans="1:2" ht="13.5" x14ac:dyDescent="0.25">
      <c r="A2776" s="609">
        <v>5759</v>
      </c>
      <c r="B2776" s="610" t="s">
        <v>3770</v>
      </c>
    </row>
    <row r="2777" spans="1:2" ht="13.5" x14ac:dyDescent="0.25">
      <c r="A2777" s="609">
        <v>5760</v>
      </c>
      <c r="B2777" s="610" t="s">
        <v>3771</v>
      </c>
    </row>
    <row r="2778" spans="1:2" ht="13.5" x14ac:dyDescent="0.25">
      <c r="A2778" s="609">
        <v>5761</v>
      </c>
      <c r="B2778" s="610" t="s">
        <v>3772</v>
      </c>
    </row>
    <row r="2779" spans="1:2" ht="13.5" x14ac:dyDescent="0.25">
      <c r="A2779" s="609">
        <v>5762</v>
      </c>
      <c r="B2779" s="610" t="s">
        <v>3773</v>
      </c>
    </row>
    <row r="2780" spans="1:2" ht="13.5" x14ac:dyDescent="0.25">
      <c r="A2780" s="609">
        <v>5763</v>
      </c>
      <c r="B2780" s="610" t="s">
        <v>3774</v>
      </c>
    </row>
    <row r="2781" spans="1:2" ht="13.5" x14ac:dyDescent="0.25">
      <c r="A2781" s="609">
        <v>5764</v>
      </c>
      <c r="B2781" s="610" t="s">
        <v>3775</v>
      </c>
    </row>
    <row r="2782" spans="1:2" ht="13.5" x14ac:dyDescent="0.25">
      <c r="A2782" s="609">
        <v>5765</v>
      </c>
      <c r="B2782" s="610" t="s">
        <v>3776</v>
      </c>
    </row>
    <row r="2783" spans="1:2" ht="13.5" x14ac:dyDescent="0.25">
      <c r="A2783" s="609">
        <v>5768</v>
      </c>
      <c r="B2783" s="610" t="s">
        <v>3777</v>
      </c>
    </row>
    <row r="2784" spans="1:2" ht="13.5" x14ac:dyDescent="0.25">
      <c r="A2784" s="609">
        <v>5769</v>
      </c>
      <c r="B2784" s="610" t="s">
        <v>3778</v>
      </c>
    </row>
    <row r="2785" spans="1:2" ht="13.5" x14ac:dyDescent="0.25">
      <c r="A2785" s="609">
        <v>5770</v>
      </c>
      <c r="B2785" s="610" t="s">
        <v>3779</v>
      </c>
    </row>
    <row r="2786" spans="1:2" ht="13.5" x14ac:dyDescent="0.25">
      <c r="A2786" s="609">
        <v>5771</v>
      </c>
      <c r="B2786" s="610" t="s">
        <v>3780</v>
      </c>
    </row>
    <row r="2787" spans="1:2" ht="13.5" x14ac:dyDescent="0.25">
      <c r="A2787" s="609">
        <v>5772</v>
      </c>
      <c r="B2787" s="610" t="s">
        <v>3781</v>
      </c>
    </row>
    <row r="2788" spans="1:2" ht="13.5" x14ac:dyDescent="0.25">
      <c r="A2788" s="609">
        <v>5778</v>
      </c>
      <c r="B2788" s="610" t="s">
        <v>3782</v>
      </c>
    </row>
    <row r="2789" spans="1:2" ht="13.5" x14ac:dyDescent="0.25">
      <c r="A2789" s="609">
        <v>5779</v>
      </c>
      <c r="B2789" s="610" t="s">
        <v>3783</v>
      </c>
    </row>
    <row r="2790" spans="1:2" ht="13.5" x14ac:dyDescent="0.25">
      <c r="A2790" s="609">
        <v>5780</v>
      </c>
      <c r="B2790" s="610" t="s">
        <v>3784</v>
      </c>
    </row>
    <row r="2791" spans="1:2" ht="13.5" x14ac:dyDescent="0.25">
      <c r="A2791" s="609">
        <v>5781</v>
      </c>
      <c r="B2791" s="610" t="s">
        <v>3785</v>
      </c>
    </row>
    <row r="2792" spans="1:2" ht="13.5" x14ac:dyDescent="0.25">
      <c r="A2792" s="609">
        <v>5789</v>
      </c>
      <c r="B2792" s="610" t="s">
        <v>3786</v>
      </c>
    </row>
    <row r="2793" spans="1:2" ht="13.5" x14ac:dyDescent="0.25">
      <c r="A2793" s="609">
        <v>5790</v>
      </c>
      <c r="B2793" s="610" t="s">
        <v>3787</v>
      </c>
    </row>
    <row r="2794" spans="1:2" ht="13.5" x14ac:dyDescent="0.25">
      <c r="A2794" s="609">
        <v>5791</v>
      </c>
      <c r="B2794" s="610" t="s">
        <v>3788</v>
      </c>
    </row>
    <row r="2795" spans="1:2" ht="13.5" x14ac:dyDescent="0.25">
      <c r="A2795" s="609">
        <v>5792</v>
      </c>
      <c r="B2795" s="610" t="s">
        <v>3789</v>
      </c>
    </row>
    <row r="2796" spans="1:2" ht="13.5" x14ac:dyDescent="0.25">
      <c r="A2796" s="609">
        <v>5793</v>
      </c>
      <c r="B2796" s="610" t="s">
        <v>3790</v>
      </c>
    </row>
    <row r="2797" spans="1:2" ht="13.5" x14ac:dyDescent="0.25">
      <c r="A2797" s="609">
        <v>5794</v>
      </c>
      <c r="B2797" s="610" t="s">
        <v>3791</v>
      </c>
    </row>
    <row r="2798" spans="1:2" ht="13.5" x14ac:dyDescent="0.25">
      <c r="A2798" s="609">
        <v>5798</v>
      </c>
      <c r="B2798" s="610" t="s">
        <v>3792</v>
      </c>
    </row>
    <row r="2799" spans="1:2" ht="13.5" x14ac:dyDescent="0.25">
      <c r="A2799" s="609">
        <v>5799</v>
      </c>
      <c r="B2799" s="610" t="s">
        <v>3793</v>
      </c>
    </row>
    <row r="2800" spans="1:2" ht="13.5" x14ac:dyDescent="0.25">
      <c r="A2800" s="609">
        <v>5800</v>
      </c>
      <c r="B2800" s="610" t="s">
        <v>3794</v>
      </c>
    </row>
    <row r="2801" spans="1:2" ht="13.5" x14ac:dyDescent="0.25">
      <c r="A2801" s="609">
        <v>5804</v>
      </c>
      <c r="B2801" s="610" t="s">
        <v>3795</v>
      </c>
    </row>
    <row r="2802" spans="1:2" ht="13.5" x14ac:dyDescent="0.25">
      <c r="A2802" s="609">
        <v>5808</v>
      </c>
      <c r="B2802" s="610" t="s">
        <v>3796</v>
      </c>
    </row>
    <row r="2803" spans="1:2" ht="13.5" x14ac:dyDescent="0.25">
      <c r="A2803" s="609">
        <v>5809</v>
      </c>
      <c r="B2803" s="610" t="s">
        <v>3797</v>
      </c>
    </row>
    <row r="2804" spans="1:2" ht="13.5" x14ac:dyDescent="0.25">
      <c r="A2804" s="609">
        <v>5810</v>
      </c>
      <c r="B2804" s="610" t="s">
        <v>3798</v>
      </c>
    </row>
    <row r="2805" spans="1:2" ht="13.5" x14ac:dyDescent="0.25">
      <c r="A2805" s="609">
        <v>5811</v>
      </c>
      <c r="B2805" s="610" t="s">
        <v>3799</v>
      </c>
    </row>
    <row r="2806" spans="1:2" ht="13.5" x14ac:dyDescent="0.25">
      <c r="A2806" s="609">
        <v>5812</v>
      </c>
      <c r="B2806" s="610" t="s">
        <v>3800</v>
      </c>
    </row>
    <row r="2807" spans="1:2" ht="13.5" x14ac:dyDescent="0.25">
      <c r="A2807" s="609">
        <v>5813</v>
      </c>
      <c r="B2807" s="610" t="s">
        <v>3801</v>
      </c>
    </row>
    <row r="2808" spans="1:2" ht="13.5" x14ac:dyDescent="0.25">
      <c r="A2808" s="609">
        <v>5818</v>
      </c>
      <c r="B2808" s="610" t="s">
        <v>3802</v>
      </c>
    </row>
    <row r="2809" spans="1:2" ht="13.5" x14ac:dyDescent="0.25">
      <c r="A2809" s="609">
        <v>5819</v>
      </c>
      <c r="B2809" s="610" t="s">
        <v>3803</v>
      </c>
    </row>
    <row r="2810" spans="1:2" ht="13.5" x14ac:dyDescent="0.25">
      <c r="A2810" s="609">
        <v>5820</v>
      </c>
      <c r="B2810" s="610" t="s">
        <v>3804</v>
      </c>
    </row>
    <row r="2811" spans="1:2" ht="13.5" x14ac:dyDescent="0.25">
      <c r="A2811" s="609">
        <v>5821</v>
      </c>
      <c r="B2811" s="610" t="s">
        <v>3805</v>
      </c>
    </row>
    <row r="2812" spans="1:2" ht="13.5" x14ac:dyDescent="0.25">
      <c r="A2812" s="609">
        <v>5822</v>
      </c>
      <c r="B2812" s="610" t="s">
        <v>3806</v>
      </c>
    </row>
    <row r="2813" spans="1:2" ht="13.5" x14ac:dyDescent="0.25">
      <c r="A2813" s="609">
        <v>5824</v>
      </c>
      <c r="B2813" s="610" t="s">
        <v>3807</v>
      </c>
    </row>
    <row r="2814" spans="1:2" ht="13.5" x14ac:dyDescent="0.25">
      <c r="A2814" s="609">
        <v>5828</v>
      </c>
      <c r="B2814" s="610" t="s">
        <v>3808</v>
      </c>
    </row>
    <row r="2815" spans="1:2" ht="13.5" x14ac:dyDescent="0.25">
      <c r="A2815" s="609">
        <v>5829</v>
      </c>
      <c r="B2815" s="610" t="s">
        <v>3809</v>
      </c>
    </row>
    <row r="2816" spans="1:2" ht="13.5" x14ac:dyDescent="0.25">
      <c r="A2816" s="609">
        <v>5830</v>
      </c>
      <c r="B2816" s="610" t="s">
        <v>3810</v>
      </c>
    </row>
    <row r="2817" spans="1:2" ht="13.5" x14ac:dyDescent="0.25">
      <c r="A2817" s="609">
        <v>5831</v>
      </c>
      <c r="B2817" s="610" t="s">
        <v>3811</v>
      </c>
    </row>
    <row r="2818" spans="1:2" ht="13.5" x14ac:dyDescent="0.25">
      <c r="A2818" s="609">
        <v>5832</v>
      </c>
      <c r="B2818" s="610" t="s">
        <v>3812</v>
      </c>
    </row>
    <row r="2819" spans="1:2" ht="13.5" x14ac:dyDescent="0.25">
      <c r="A2819" s="609">
        <v>5834</v>
      </c>
      <c r="B2819" s="610" t="s">
        <v>3813</v>
      </c>
    </row>
    <row r="2820" spans="1:2" ht="13.5" x14ac:dyDescent="0.25">
      <c r="A2820" s="609">
        <v>5836</v>
      </c>
      <c r="B2820" s="610" t="s">
        <v>3814</v>
      </c>
    </row>
    <row r="2821" spans="1:2" ht="13.5" x14ac:dyDescent="0.25">
      <c r="A2821" s="609">
        <v>5837</v>
      </c>
      <c r="B2821" s="610" t="s">
        <v>3815</v>
      </c>
    </row>
    <row r="2822" spans="1:2" ht="13.5" x14ac:dyDescent="0.25">
      <c r="A2822" s="609">
        <v>5838</v>
      </c>
      <c r="B2822" s="610" t="s">
        <v>3816</v>
      </c>
    </row>
    <row r="2823" spans="1:2" ht="13.5" x14ac:dyDescent="0.25">
      <c r="A2823" s="609">
        <v>5839</v>
      </c>
      <c r="B2823" s="610" t="s">
        <v>3817</v>
      </c>
    </row>
    <row r="2824" spans="1:2" ht="13.5" x14ac:dyDescent="0.25">
      <c r="A2824" s="609">
        <v>5845</v>
      </c>
      <c r="B2824" s="610" t="s">
        <v>3818</v>
      </c>
    </row>
    <row r="2825" spans="1:2" ht="13.5" x14ac:dyDescent="0.25">
      <c r="A2825" s="609">
        <v>5846</v>
      </c>
      <c r="B2825" s="610" t="s">
        <v>3819</v>
      </c>
    </row>
    <row r="2826" spans="1:2" ht="13.5" x14ac:dyDescent="0.25">
      <c r="A2826" s="609">
        <v>5847</v>
      </c>
      <c r="B2826" s="610" t="s">
        <v>3820</v>
      </c>
    </row>
    <row r="2827" spans="1:2" ht="13.5" x14ac:dyDescent="0.25">
      <c r="A2827" s="609">
        <v>5848</v>
      </c>
      <c r="B2827" s="610" t="s">
        <v>3821</v>
      </c>
    </row>
    <row r="2828" spans="1:2" ht="13.5" x14ac:dyDescent="0.25">
      <c r="A2828" s="609">
        <v>5849</v>
      </c>
      <c r="B2828" s="610" t="s">
        <v>3822</v>
      </c>
    </row>
    <row r="2829" spans="1:2" ht="13.5" x14ac:dyDescent="0.25">
      <c r="A2829" s="609">
        <v>5850</v>
      </c>
      <c r="B2829" s="610" t="s">
        <v>3823</v>
      </c>
    </row>
    <row r="2830" spans="1:2" ht="13.5" x14ac:dyDescent="0.25">
      <c r="A2830" s="609">
        <v>5860</v>
      </c>
      <c r="B2830" s="610" t="s">
        <v>3824</v>
      </c>
    </row>
    <row r="2831" spans="1:2" ht="13.5" x14ac:dyDescent="0.25">
      <c r="A2831" s="609">
        <v>5870</v>
      </c>
      <c r="B2831" s="610" t="s">
        <v>3825</v>
      </c>
    </row>
    <row r="2832" spans="1:2" ht="13.5" x14ac:dyDescent="0.25">
      <c r="A2832" s="609">
        <v>5880</v>
      </c>
      <c r="B2832" s="610" t="s">
        <v>3826</v>
      </c>
    </row>
    <row r="2833" spans="1:2" ht="13.5" x14ac:dyDescent="0.25">
      <c r="A2833" s="609">
        <v>5881</v>
      </c>
      <c r="B2833" s="610" t="s">
        <v>3827</v>
      </c>
    </row>
    <row r="2834" spans="1:2" ht="13.5" x14ac:dyDescent="0.25">
      <c r="A2834" s="609">
        <v>5888</v>
      </c>
      <c r="B2834" s="610" t="s">
        <v>3828</v>
      </c>
    </row>
    <row r="2835" spans="1:2" ht="13.5" x14ac:dyDescent="0.25">
      <c r="A2835" s="609">
        <v>5889</v>
      </c>
      <c r="B2835" s="610" t="s">
        <v>3829</v>
      </c>
    </row>
    <row r="2836" spans="1:2" ht="13.5" x14ac:dyDescent="0.25">
      <c r="A2836" s="609">
        <v>5890</v>
      </c>
      <c r="B2836" s="610" t="s">
        <v>3830</v>
      </c>
    </row>
    <row r="2837" spans="1:2" ht="13.5" x14ac:dyDescent="0.25">
      <c r="A2837" s="609">
        <v>5891</v>
      </c>
      <c r="B2837" s="610" t="s">
        <v>3831</v>
      </c>
    </row>
    <row r="2838" spans="1:2" ht="13.5" x14ac:dyDescent="0.25">
      <c r="A2838" s="609">
        <v>5899</v>
      </c>
      <c r="B2838" s="610" t="s">
        <v>3832</v>
      </c>
    </row>
    <row r="2839" spans="1:2" ht="13.5" x14ac:dyDescent="0.25">
      <c r="A2839" s="609">
        <v>5900</v>
      </c>
      <c r="B2839" s="610" t="s">
        <v>3833</v>
      </c>
    </row>
    <row r="2840" spans="1:2" ht="13.5" x14ac:dyDescent="0.25">
      <c r="A2840" s="609">
        <v>5901</v>
      </c>
      <c r="B2840" s="610" t="s">
        <v>3834</v>
      </c>
    </row>
    <row r="2841" spans="1:2" ht="13.5" x14ac:dyDescent="0.25">
      <c r="A2841" s="609">
        <v>5902</v>
      </c>
      <c r="B2841" s="610" t="s">
        <v>3835</v>
      </c>
    </row>
    <row r="2842" spans="1:2" ht="13.5" x14ac:dyDescent="0.25">
      <c r="A2842" s="609">
        <v>5903</v>
      </c>
      <c r="B2842" s="610" t="s">
        <v>3836</v>
      </c>
    </row>
    <row r="2843" spans="1:2" ht="13.5" x14ac:dyDescent="0.25">
      <c r="A2843" s="609">
        <v>5908</v>
      </c>
      <c r="B2843" s="610" t="s">
        <v>3837</v>
      </c>
    </row>
    <row r="2844" spans="1:2" ht="13.5" x14ac:dyDescent="0.25">
      <c r="A2844" s="609">
        <v>5909</v>
      </c>
      <c r="B2844" s="610" t="s">
        <v>3838</v>
      </c>
    </row>
    <row r="2845" spans="1:2" ht="13.5" x14ac:dyDescent="0.25">
      <c r="A2845" s="609">
        <v>5910</v>
      </c>
      <c r="B2845" s="610" t="s">
        <v>3839</v>
      </c>
    </row>
    <row r="2846" spans="1:2" ht="13.5" x14ac:dyDescent="0.25">
      <c r="A2846" s="609">
        <v>5920</v>
      </c>
      <c r="B2846" s="610" t="s">
        <v>3840</v>
      </c>
    </row>
    <row r="2847" spans="1:2" ht="13.5" x14ac:dyDescent="0.25">
      <c r="A2847" s="609">
        <v>5921</v>
      </c>
      <c r="B2847" s="610" t="s">
        <v>3841</v>
      </c>
    </row>
    <row r="2848" spans="1:2" ht="13.5" x14ac:dyDescent="0.25">
      <c r="A2848" s="609">
        <v>5929</v>
      </c>
      <c r="B2848" s="610" t="s">
        <v>3842</v>
      </c>
    </row>
    <row r="2849" spans="1:2" ht="13.5" x14ac:dyDescent="0.25">
      <c r="A2849" s="609">
        <v>5930</v>
      </c>
      <c r="B2849" s="610" t="s">
        <v>3843</v>
      </c>
    </row>
    <row r="2850" spans="1:2" ht="13.5" x14ac:dyDescent="0.25">
      <c r="A2850" s="609">
        <v>5931</v>
      </c>
      <c r="B2850" s="610" t="s">
        <v>3844</v>
      </c>
    </row>
    <row r="2851" spans="1:2" ht="13.5" x14ac:dyDescent="0.25">
      <c r="A2851" s="609">
        <v>5932</v>
      </c>
      <c r="B2851" s="610" t="s">
        <v>3845</v>
      </c>
    </row>
    <row r="2852" spans="1:2" ht="13.5" x14ac:dyDescent="0.25">
      <c r="A2852" s="609">
        <v>5933</v>
      </c>
      <c r="B2852" s="610" t="s">
        <v>3846</v>
      </c>
    </row>
    <row r="2853" spans="1:2" ht="13.5" x14ac:dyDescent="0.25">
      <c r="A2853" s="609">
        <v>5934</v>
      </c>
      <c r="B2853" s="610" t="s">
        <v>3847</v>
      </c>
    </row>
    <row r="2854" spans="1:2" ht="13.5" x14ac:dyDescent="0.25">
      <c r="A2854" s="609">
        <v>5935</v>
      </c>
      <c r="B2854" s="610" t="s">
        <v>3848</v>
      </c>
    </row>
    <row r="2855" spans="1:2" ht="13.5" x14ac:dyDescent="0.25">
      <c r="A2855" s="609">
        <v>5936</v>
      </c>
      <c r="B2855" s="610" t="s">
        <v>3849</v>
      </c>
    </row>
    <row r="2856" spans="1:2" ht="13.5" x14ac:dyDescent="0.25">
      <c r="A2856" s="609">
        <v>5937</v>
      </c>
      <c r="B2856" s="610" t="s">
        <v>3850</v>
      </c>
    </row>
    <row r="2857" spans="1:2" ht="13.5" x14ac:dyDescent="0.25">
      <c r="A2857" s="609">
        <v>5938</v>
      </c>
      <c r="B2857" s="610" t="s">
        <v>3851</v>
      </c>
    </row>
    <row r="2858" spans="1:2" ht="13.5" x14ac:dyDescent="0.25">
      <c r="A2858" s="609">
        <v>5939</v>
      </c>
      <c r="B2858" s="610" t="s">
        <v>3852</v>
      </c>
    </row>
    <row r="2859" spans="1:2" ht="13.5" x14ac:dyDescent="0.25">
      <c r="A2859" s="609">
        <v>5940</v>
      </c>
      <c r="B2859" s="610" t="s">
        <v>3853</v>
      </c>
    </row>
    <row r="2860" spans="1:2" ht="13.5" x14ac:dyDescent="0.25">
      <c r="A2860" s="609">
        <v>5941</v>
      </c>
      <c r="B2860" s="610" t="s">
        <v>3854</v>
      </c>
    </row>
    <row r="2861" spans="1:2" ht="13.5" x14ac:dyDescent="0.25">
      <c r="A2861" s="609">
        <v>5942</v>
      </c>
      <c r="B2861" s="610" t="s">
        <v>3855</v>
      </c>
    </row>
    <row r="2862" spans="1:2" ht="13.5" x14ac:dyDescent="0.25">
      <c r="A2862" s="609">
        <v>5948</v>
      </c>
      <c r="B2862" s="610" t="s">
        <v>3856</v>
      </c>
    </row>
    <row r="2863" spans="1:2" ht="13.5" x14ac:dyDescent="0.25">
      <c r="A2863" s="609">
        <v>5949</v>
      </c>
      <c r="B2863" s="610" t="s">
        <v>3857</v>
      </c>
    </row>
    <row r="2864" spans="1:2" ht="13.5" x14ac:dyDescent="0.25">
      <c r="A2864" s="609">
        <v>5950</v>
      </c>
      <c r="B2864" s="610" t="s">
        <v>3858</v>
      </c>
    </row>
    <row r="2865" spans="1:2" ht="13.5" x14ac:dyDescent="0.25">
      <c r="A2865" s="609">
        <v>5951</v>
      </c>
      <c r="B2865" s="610" t="s">
        <v>3859</v>
      </c>
    </row>
    <row r="2866" spans="1:2" ht="13.5" x14ac:dyDescent="0.25">
      <c r="A2866" s="609">
        <v>5952</v>
      </c>
      <c r="B2866" s="610" t="s">
        <v>3860</v>
      </c>
    </row>
    <row r="2867" spans="1:2" ht="13.5" x14ac:dyDescent="0.25">
      <c r="A2867" s="609">
        <v>5953</v>
      </c>
      <c r="B2867" s="610" t="s">
        <v>3861</v>
      </c>
    </row>
    <row r="2868" spans="1:2" ht="13.5" x14ac:dyDescent="0.25">
      <c r="A2868" s="609">
        <v>5954</v>
      </c>
      <c r="B2868" s="610" t="s">
        <v>3862</v>
      </c>
    </row>
    <row r="2869" spans="1:2" ht="13.5" x14ac:dyDescent="0.25">
      <c r="A2869" s="609">
        <v>5958</v>
      </c>
      <c r="B2869" s="610" t="s">
        <v>3863</v>
      </c>
    </row>
    <row r="2870" spans="1:2" ht="13.5" x14ac:dyDescent="0.25">
      <c r="A2870" s="609">
        <v>5959</v>
      </c>
      <c r="B2870" s="610" t="s">
        <v>3864</v>
      </c>
    </row>
    <row r="2871" spans="1:2" ht="13.5" x14ac:dyDescent="0.25">
      <c r="A2871" s="609">
        <v>5960</v>
      </c>
      <c r="B2871" s="610" t="s">
        <v>3865</v>
      </c>
    </row>
    <row r="2872" spans="1:2" ht="13.5" x14ac:dyDescent="0.25">
      <c r="A2872" s="609">
        <v>5961</v>
      </c>
      <c r="B2872" s="610" t="s">
        <v>3866</v>
      </c>
    </row>
    <row r="2873" spans="1:2" ht="13.5" x14ac:dyDescent="0.25">
      <c r="A2873" s="609">
        <v>5962</v>
      </c>
      <c r="B2873" s="610" t="s">
        <v>3867</v>
      </c>
    </row>
    <row r="2874" spans="1:2" ht="13.5" x14ac:dyDescent="0.25">
      <c r="A2874" s="609">
        <v>5963</v>
      </c>
      <c r="B2874" s="610" t="s">
        <v>3868</v>
      </c>
    </row>
    <row r="2875" spans="1:2" ht="13.5" x14ac:dyDescent="0.25">
      <c r="A2875" s="609">
        <v>5964</v>
      </c>
      <c r="B2875" s="610" t="s">
        <v>3869</v>
      </c>
    </row>
    <row r="2876" spans="1:2" ht="13.5" x14ac:dyDescent="0.25">
      <c r="A2876" s="609">
        <v>5965</v>
      </c>
      <c r="B2876" s="610" t="s">
        <v>3870</v>
      </c>
    </row>
    <row r="2877" spans="1:2" ht="13.5" x14ac:dyDescent="0.25">
      <c r="A2877" s="609">
        <v>5966</v>
      </c>
      <c r="B2877" s="610" t="s">
        <v>3871</v>
      </c>
    </row>
    <row r="2878" spans="1:2" ht="13.5" x14ac:dyDescent="0.25">
      <c r="A2878" s="609">
        <v>5967</v>
      </c>
      <c r="B2878" s="610" t="s">
        <v>3872</v>
      </c>
    </row>
    <row r="2879" spans="1:2" ht="13.5" x14ac:dyDescent="0.25">
      <c r="A2879" s="609">
        <v>5968</v>
      </c>
      <c r="B2879" s="610" t="s">
        <v>3873</v>
      </c>
    </row>
    <row r="2880" spans="1:2" ht="13.5" x14ac:dyDescent="0.25">
      <c r="A2880" s="609">
        <v>5969</v>
      </c>
      <c r="B2880" s="610" t="s">
        <v>3874</v>
      </c>
    </row>
    <row r="2881" spans="1:2" ht="13.5" x14ac:dyDescent="0.25">
      <c r="A2881" s="609">
        <v>5970</v>
      </c>
      <c r="B2881" s="610" t="s">
        <v>3875</v>
      </c>
    </row>
    <row r="2882" spans="1:2" ht="13.5" x14ac:dyDescent="0.25">
      <c r="A2882" s="609">
        <v>5978</v>
      </c>
      <c r="B2882" s="610" t="s">
        <v>3876</v>
      </c>
    </row>
    <row r="2883" spans="1:2" ht="13.5" x14ac:dyDescent="0.25">
      <c r="A2883" s="609">
        <v>5980</v>
      </c>
      <c r="B2883" s="610" t="s">
        <v>3877</v>
      </c>
    </row>
    <row r="2884" spans="1:2" ht="13.5" x14ac:dyDescent="0.25">
      <c r="A2884" s="609">
        <v>5981</v>
      </c>
      <c r="B2884" s="610" t="s">
        <v>3878</v>
      </c>
    </row>
    <row r="2885" spans="1:2" ht="13.5" x14ac:dyDescent="0.25">
      <c r="A2885" s="609">
        <v>5982</v>
      </c>
      <c r="B2885" s="610" t="s">
        <v>3879</v>
      </c>
    </row>
    <row r="2886" spans="1:2" ht="13.5" x14ac:dyDescent="0.25">
      <c r="A2886" s="609">
        <v>5988</v>
      </c>
      <c r="B2886" s="610" t="s">
        <v>3880</v>
      </c>
    </row>
    <row r="2887" spans="1:2" ht="13.5" x14ac:dyDescent="0.25">
      <c r="A2887" s="609">
        <v>5989</v>
      </c>
      <c r="B2887" s="610" t="s">
        <v>3881</v>
      </c>
    </row>
    <row r="2888" spans="1:2" ht="13.5" x14ac:dyDescent="0.25">
      <c r="A2888" s="609">
        <v>5990</v>
      </c>
      <c r="B2888" s="610" t="s">
        <v>3882</v>
      </c>
    </row>
    <row r="2889" spans="1:2" ht="13.5" x14ac:dyDescent="0.25">
      <c r="A2889" s="609">
        <v>5991</v>
      </c>
      <c r="B2889" s="610" t="s">
        <v>3883</v>
      </c>
    </row>
    <row r="2890" spans="1:2" ht="13.5" x14ac:dyDescent="0.25">
      <c r="A2890" s="609">
        <v>5992</v>
      </c>
      <c r="B2890" s="610" t="s">
        <v>3884</v>
      </c>
    </row>
    <row r="2891" spans="1:2" ht="13.5" x14ac:dyDescent="0.25">
      <c r="A2891" s="609">
        <v>5993</v>
      </c>
      <c r="B2891" s="610" t="s">
        <v>3885</v>
      </c>
    </row>
    <row r="2892" spans="1:2" ht="13.5" x14ac:dyDescent="0.25">
      <c r="A2892" s="609">
        <v>5994</v>
      </c>
      <c r="B2892" s="610" t="s">
        <v>3886</v>
      </c>
    </row>
    <row r="2893" spans="1:2" ht="13.5" x14ac:dyDescent="0.25">
      <c r="A2893" s="609">
        <v>5995</v>
      </c>
      <c r="B2893" s="610" t="s">
        <v>3887</v>
      </c>
    </row>
    <row r="2894" spans="1:2" ht="13.5" x14ac:dyDescent="0.25">
      <c r="A2894" s="609">
        <v>5996</v>
      </c>
      <c r="B2894" s="610" t="s">
        <v>3888</v>
      </c>
    </row>
    <row r="2895" spans="1:2" ht="13.5" x14ac:dyDescent="0.25">
      <c r="A2895" s="609">
        <v>5997</v>
      </c>
      <c r="B2895" s="610" t="s">
        <v>3889</v>
      </c>
    </row>
    <row r="2896" spans="1:2" ht="13.5" x14ac:dyDescent="0.25">
      <c r="A2896" s="609">
        <v>5998</v>
      </c>
      <c r="B2896" s="610" t="s">
        <v>3890</v>
      </c>
    </row>
    <row r="2897" spans="1:2" ht="13.5" x14ac:dyDescent="0.25">
      <c r="A2897" s="609">
        <v>5999</v>
      </c>
      <c r="B2897" s="610" t="s">
        <v>3891</v>
      </c>
    </row>
    <row r="2898" spans="1:2" ht="13.5" x14ac:dyDescent="0.25">
      <c r="A2898" s="609">
        <v>6000</v>
      </c>
      <c r="B2898" s="610" t="s">
        <v>3892</v>
      </c>
    </row>
    <row r="2899" spans="1:2" ht="13.5" x14ac:dyDescent="0.25">
      <c r="A2899" s="609">
        <v>6010</v>
      </c>
      <c r="B2899" s="610" t="s">
        <v>3893</v>
      </c>
    </row>
    <row r="2900" spans="1:2" ht="13.5" x14ac:dyDescent="0.25">
      <c r="A2900" s="609">
        <v>6011</v>
      </c>
      <c r="B2900" s="610" t="s">
        <v>3894</v>
      </c>
    </row>
    <row r="2901" spans="1:2" ht="13.5" x14ac:dyDescent="0.25">
      <c r="A2901" s="609">
        <v>6012</v>
      </c>
      <c r="B2901" s="610" t="s">
        <v>3895</v>
      </c>
    </row>
    <row r="2902" spans="1:2" ht="13.5" x14ac:dyDescent="0.25">
      <c r="A2902" s="609">
        <v>6013</v>
      </c>
      <c r="B2902" s="610" t="s">
        <v>3896</v>
      </c>
    </row>
    <row r="2903" spans="1:2" ht="13.5" x14ac:dyDescent="0.25">
      <c r="A2903" s="609">
        <v>6014</v>
      </c>
      <c r="B2903" s="610" t="s">
        <v>3897</v>
      </c>
    </row>
    <row r="2904" spans="1:2" ht="13.5" x14ac:dyDescent="0.25">
      <c r="A2904" s="609">
        <v>6018</v>
      </c>
      <c r="B2904" s="610" t="s">
        <v>3898</v>
      </c>
    </row>
    <row r="2905" spans="1:2" ht="13.5" x14ac:dyDescent="0.25">
      <c r="A2905" s="609">
        <v>6019</v>
      </c>
      <c r="B2905" s="610" t="s">
        <v>3899</v>
      </c>
    </row>
    <row r="2906" spans="1:2" ht="13.5" x14ac:dyDescent="0.25">
      <c r="A2906" s="609">
        <v>6020</v>
      </c>
      <c r="B2906" s="610" t="s">
        <v>3900</v>
      </c>
    </row>
    <row r="2907" spans="1:2" ht="13.5" x14ac:dyDescent="0.25">
      <c r="A2907" s="609">
        <v>6021</v>
      </c>
      <c r="B2907" s="610" t="s">
        <v>3901</v>
      </c>
    </row>
    <row r="2908" spans="1:2" ht="13.5" x14ac:dyDescent="0.25">
      <c r="A2908" s="609">
        <v>6022</v>
      </c>
      <c r="B2908" s="610" t="s">
        <v>3902</v>
      </c>
    </row>
    <row r="2909" spans="1:2" ht="13.5" x14ac:dyDescent="0.25">
      <c r="A2909" s="609">
        <v>6028</v>
      </c>
      <c r="B2909" s="610" t="s">
        <v>3903</v>
      </c>
    </row>
    <row r="2910" spans="1:2" ht="13.5" x14ac:dyDescent="0.25">
      <c r="A2910" s="609">
        <v>6029</v>
      </c>
      <c r="B2910" s="610" t="s">
        <v>3904</v>
      </c>
    </row>
    <row r="2911" spans="1:2" ht="13.5" x14ac:dyDescent="0.25">
      <c r="A2911" s="609">
        <v>6030</v>
      </c>
      <c r="B2911" s="610" t="s">
        <v>3905</v>
      </c>
    </row>
    <row r="2912" spans="1:2" ht="13.5" x14ac:dyDescent="0.25">
      <c r="A2912" s="609">
        <v>6031</v>
      </c>
      <c r="B2912" s="610" t="s">
        <v>3906</v>
      </c>
    </row>
    <row r="2913" spans="1:2" ht="13.5" x14ac:dyDescent="0.25">
      <c r="A2913" s="609">
        <v>6038</v>
      </c>
      <c r="B2913" s="610" t="s">
        <v>3907</v>
      </c>
    </row>
    <row r="2914" spans="1:2" ht="13.5" x14ac:dyDescent="0.25">
      <c r="A2914" s="609">
        <v>6039</v>
      </c>
      <c r="B2914" s="610" t="s">
        <v>3908</v>
      </c>
    </row>
    <row r="2915" spans="1:2" ht="13.5" x14ac:dyDescent="0.25">
      <c r="A2915" s="609">
        <v>6040</v>
      </c>
      <c r="B2915" s="610" t="s">
        <v>3909</v>
      </c>
    </row>
    <row r="2916" spans="1:2" ht="13.5" x14ac:dyDescent="0.25">
      <c r="A2916" s="609">
        <v>6049</v>
      </c>
      <c r="B2916" s="610" t="s">
        <v>3910</v>
      </c>
    </row>
    <row r="2917" spans="1:2" ht="13.5" x14ac:dyDescent="0.25">
      <c r="A2917" s="609">
        <v>6050</v>
      </c>
      <c r="B2917" s="610" t="s">
        <v>3911</v>
      </c>
    </row>
    <row r="2918" spans="1:2" ht="13.5" x14ac:dyDescent="0.25">
      <c r="A2918" s="609">
        <v>6060</v>
      </c>
      <c r="B2918" s="610" t="s">
        <v>3912</v>
      </c>
    </row>
    <row r="2919" spans="1:2" ht="13.5" x14ac:dyDescent="0.25">
      <c r="A2919" s="609">
        <v>6070</v>
      </c>
      <c r="B2919" s="610" t="s">
        <v>3913</v>
      </c>
    </row>
    <row r="2920" spans="1:2" ht="13.5" x14ac:dyDescent="0.25">
      <c r="A2920" s="609">
        <v>6071</v>
      </c>
      <c r="B2920" s="610" t="s">
        <v>3914</v>
      </c>
    </row>
    <row r="2921" spans="1:2" ht="13.5" x14ac:dyDescent="0.25">
      <c r="A2921" s="609">
        <v>6072</v>
      </c>
      <c r="B2921" s="610" t="s">
        <v>3915</v>
      </c>
    </row>
    <row r="2922" spans="1:2" ht="13.5" x14ac:dyDescent="0.25">
      <c r="A2922" s="609">
        <v>6073</v>
      </c>
      <c r="B2922" s="610" t="s">
        <v>3916</v>
      </c>
    </row>
    <row r="2923" spans="1:2" ht="13.5" x14ac:dyDescent="0.25">
      <c r="A2923" s="609">
        <v>6078</v>
      </c>
      <c r="B2923" s="610" t="s">
        <v>3917</v>
      </c>
    </row>
    <row r="2924" spans="1:2" ht="13.5" x14ac:dyDescent="0.25">
      <c r="A2924" s="609">
        <v>6079</v>
      </c>
      <c r="B2924" s="610" t="s">
        <v>3918</v>
      </c>
    </row>
    <row r="2925" spans="1:2" ht="13.5" x14ac:dyDescent="0.25">
      <c r="A2925" s="609">
        <v>6080</v>
      </c>
      <c r="B2925" s="610" t="s">
        <v>3919</v>
      </c>
    </row>
    <row r="2926" spans="1:2" ht="13.5" x14ac:dyDescent="0.25">
      <c r="A2926" s="609">
        <v>6081</v>
      </c>
      <c r="B2926" s="610" t="s">
        <v>3920</v>
      </c>
    </row>
    <row r="2927" spans="1:2" ht="13.5" x14ac:dyDescent="0.25">
      <c r="A2927" s="609">
        <v>6082</v>
      </c>
      <c r="B2927" s="610" t="s">
        <v>3921</v>
      </c>
    </row>
    <row r="2928" spans="1:2" ht="13.5" x14ac:dyDescent="0.25">
      <c r="A2928" s="609">
        <v>6083</v>
      </c>
      <c r="B2928" s="610" t="s">
        <v>3922</v>
      </c>
    </row>
    <row r="2929" spans="1:2" ht="13.5" x14ac:dyDescent="0.25">
      <c r="A2929" s="609">
        <v>6084</v>
      </c>
      <c r="B2929" s="610" t="s">
        <v>3923</v>
      </c>
    </row>
    <row r="2930" spans="1:2" ht="13.5" x14ac:dyDescent="0.25">
      <c r="A2930" s="609">
        <v>6088</v>
      </c>
      <c r="B2930" s="610" t="s">
        <v>3924</v>
      </c>
    </row>
    <row r="2931" spans="1:2" ht="13.5" x14ac:dyDescent="0.25">
      <c r="A2931" s="609">
        <v>6089</v>
      </c>
      <c r="B2931" s="610" t="s">
        <v>3925</v>
      </c>
    </row>
    <row r="2932" spans="1:2" ht="13.5" x14ac:dyDescent="0.25">
      <c r="A2932" s="609">
        <v>6100</v>
      </c>
      <c r="B2932" s="610" t="s">
        <v>3926</v>
      </c>
    </row>
    <row r="2933" spans="1:2" ht="13.5" x14ac:dyDescent="0.25">
      <c r="A2933" s="609">
        <v>6101</v>
      </c>
      <c r="B2933" s="610" t="s">
        <v>3927</v>
      </c>
    </row>
    <row r="2934" spans="1:2" ht="13.5" x14ac:dyDescent="0.25">
      <c r="A2934" s="609">
        <v>6102</v>
      </c>
      <c r="B2934" s="610" t="s">
        <v>3928</v>
      </c>
    </row>
    <row r="2935" spans="1:2" ht="13.5" x14ac:dyDescent="0.25">
      <c r="A2935" s="609">
        <v>6103</v>
      </c>
      <c r="B2935" s="610" t="s">
        <v>3929</v>
      </c>
    </row>
    <row r="2936" spans="1:2" ht="13.5" x14ac:dyDescent="0.25">
      <c r="A2936" s="609">
        <v>6104</v>
      </c>
      <c r="B2936" s="610" t="s">
        <v>3930</v>
      </c>
    </row>
    <row r="2937" spans="1:2" ht="13.5" x14ac:dyDescent="0.25">
      <c r="A2937" s="609">
        <v>6108</v>
      </c>
      <c r="B2937" s="610" t="s">
        <v>3931</v>
      </c>
    </row>
    <row r="2938" spans="1:2" ht="13.5" x14ac:dyDescent="0.25">
      <c r="A2938" s="609">
        <v>6109</v>
      </c>
      <c r="B2938" s="610" t="s">
        <v>3932</v>
      </c>
    </row>
    <row r="2939" spans="1:2" ht="13.5" x14ac:dyDescent="0.25">
      <c r="A2939" s="609">
        <v>6110</v>
      </c>
      <c r="B2939" s="610" t="s">
        <v>3933</v>
      </c>
    </row>
    <row r="2940" spans="1:2" ht="13.5" x14ac:dyDescent="0.25">
      <c r="A2940" s="609">
        <v>6111</v>
      </c>
      <c r="B2940" s="610" t="s">
        <v>3934</v>
      </c>
    </row>
    <row r="2941" spans="1:2" ht="13.5" x14ac:dyDescent="0.25">
      <c r="A2941" s="609">
        <v>6112</v>
      </c>
      <c r="B2941" s="610" t="s">
        <v>3935</v>
      </c>
    </row>
    <row r="2942" spans="1:2" ht="13.5" x14ac:dyDescent="0.25">
      <c r="A2942" s="609">
        <v>6113</v>
      </c>
      <c r="B2942" s="610" t="s">
        <v>3936</v>
      </c>
    </row>
    <row r="2943" spans="1:2" ht="13.5" x14ac:dyDescent="0.25">
      <c r="A2943" s="609">
        <v>6114</v>
      </c>
      <c r="B2943" s="610" t="s">
        <v>3937</v>
      </c>
    </row>
    <row r="2944" spans="1:2" ht="13.5" x14ac:dyDescent="0.25">
      <c r="A2944" s="609">
        <v>6115</v>
      </c>
      <c r="B2944" s="610" t="s">
        <v>3938</v>
      </c>
    </row>
    <row r="2945" spans="1:2" ht="13.5" x14ac:dyDescent="0.25">
      <c r="A2945" s="609">
        <v>6116</v>
      </c>
      <c r="B2945" s="610" t="s">
        <v>3939</v>
      </c>
    </row>
    <row r="2946" spans="1:2" ht="13.5" x14ac:dyDescent="0.25">
      <c r="A2946" s="609">
        <v>6117</v>
      </c>
      <c r="B2946" s="610" t="s">
        <v>3940</v>
      </c>
    </row>
    <row r="2947" spans="1:2" ht="13.5" x14ac:dyDescent="0.25">
      <c r="A2947" s="609">
        <v>6118</v>
      </c>
      <c r="B2947" s="610" t="s">
        <v>3941</v>
      </c>
    </row>
    <row r="2948" spans="1:2" ht="13.5" x14ac:dyDescent="0.25">
      <c r="A2948" s="609">
        <v>6119</v>
      </c>
      <c r="B2948" s="610" t="s">
        <v>3942</v>
      </c>
    </row>
    <row r="2949" spans="1:2" ht="13.5" x14ac:dyDescent="0.25">
      <c r="A2949" s="609">
        <v>6140</v>
      </c>
      <c r="B2949" s="610" t="s">
        <v>3943</v>
      </c>
    </row>
    <row r="2950" spans="1:2" ht="13.5" x14ac:dyDescent="0.25">
      <c r="A2950" s="609">
        <v>6141</v>
      </c>
      <c r="B2950" s="610" t="s">
        <v>3944</v>
      </c>
    </row>
    <row r="2951" spans="1:2" ht="13.5" x14ac:dyDescent="0.25">
      <c r="A2951" s="609">
        <v>6142</v>
      </c>
      <c r="B2951" s="610" t="s">
        <v>3945</v>
      </c>
    </row>
    <row r="2952" spans="1:2" ht="13.5" x14ac:dyDescent="0.25">
      <c r="A2952" s="609">
        <v>6143</v>
      </c>
      <c r="B2952" s="610" t="s">
        <v>3946</v>
      </c>
    </row>
    <row r="2953" spans="1:2" ht="13.5" x14ac:dyDescent="0.25">
      <c r="A2953" s="609">
        <v>6144</v>
      </c>
      <c r="B2953" s="610" t="s">
        <v>3947</v>
      </c>
    </row>
    <row r="2954" spans="1:2" ht="13.5" x14ac:dyDescent="0.25">
      <c r="A2954" s="609">
        <v>6145</v>
      </c>
      <c r="B2954" s="610" t="s">
        <v>3948</v>
      </c>
    </row>
    <row r="2955" spans="1:2" ht="13.5" x14ac:dyDescent="0.25">
      <c r="A2955" s="609">
        <v>6146</v>
      </c>
      <c r="B2955" s="610" t="s">
        <v>3949</v>
      </c>
    </row>
    <row r="2956" spans="1:2" ht="13.5" x14ac:dyDescent="0.25">
      <c r="A2956" s="609">
        <v>6147</v>
      </c>
      <c r="B2956" s="610" t="s">
        <v>3950</v>
      </c>
    </row>
    <row r="2957" spans="1:2" ht="13.5" x14ac:dyDescent="0.25">
      <c r="A2957" s="609">
        <v>6148</v>
      </c>
      <c r="B2957" s="610" t="s">
        <v>3951</v>
      </c>
    </row>
    <row r="2958" spans="1:2" ht="13.5" x14ac:dyDescent="0.25">
      <c r="A2958" s="609">
        <v>6149</v>
      </c>
      <c r="B2958" s="610" t="s">
        <v>3952</v>
      </c>
    </row>
    <row r="2959" spans="1:2" ht="13.5" x14ac:dyDescent="0.25">
      <c r="A2959" s="609">
        <v>6150</v>
      </c>
      <c r="B2959" s="610" t="s">
        <v>3953</v>
      </c>
    </row>
    <row r="2960" spans="1:2" ht="13.5" x14ac:dyDescent="0.25">
      <c r="A2960" s="609">
        <v>6151</v>
      </c>
      <c r="B2960" s="610" t="s">
        <v>3954</v>
      </c>
    </row>
    <row r="2961" spans="1:2" ht="13.5" x14ac:dyDescent="0.25">
      <c r="A2961" s="609">
        <v>6159</v>
      </c>
      <c r="B2961" s="610" t="s">
        <v>3955</v>
      </c>
    </row>
    <row r="2962" spans="1:2" ht="13.5" x14ac:dyDescent="0.25">
      <c r="A2962" s="609">
        <v>6160</v>
      </c>
      <c r="B2962" s="610" t="s">
        <v>3956</v>
      </c>
    </row>
    <row r="2963" spans="1:2" ht="13.5" x14ac:dyDescent="0.25">
      <c r="A2963" s="609">
        <v>6161</v>
      </c>
      <c r="B2963" s="610" t="s">
        <v>3957</v>
      </c>
    </row>
    <row r="2964" spans="1:2" ht="13.5" x14ac:dyDescent="0.25">
      <c r="A2964" s="609">
        <v>6162</v>
      </c>
      <c r="B2964" s="610" t="s">
        <v>3958</v>
      </c>
    </row>
    <row r="2965" spans="1:2" ht="13.5" x14ac:dyDescent="0.25">
      <c r="A2965" s="609">
        <v>6163</v>
      </c>
      <c r="B2965" s="610" t="s">
        <v>3959</v>
      </c>
    </row>
    <row r="2966" spans="1:2" ht="13.5" x14ac:dyDescent="0.25">
      <c r="A2966" s="609">
        <v>6164</v>
      </c>
      <c r="B2966" s="610" t="s">
        <v>3960</v>
      </c>
    </row>
    <row r="2967" spans="1:2" ht="13.5" x14ac:dyDescent="0.25">
      <c r="A2967" s="609">
        <v>6165</v>
      </c>
      <c r="B2967" s="610" t="s">
        <v>3961</v>
      </c>
    </row>
    <row r="2968" spans="1:2" ht="13.5" x14ac:dyDescent="0.25">
      <c r="A2968" s="609">
        <v>6168</v>
      </c>
      <c r="B2968" s="610" t="s">
        <v>3962</v>
      </c>
    </row>
    <row r="2969" spans="1:2" ht="13.5" x14ac:dyDescent="0.25">
      <c r="A2969" s="609">
        <v>6169</v>
      </c>
      <c r="B2969" s="610" t="s">
        <v>3963</v>
      </c>
    </row>
    <row r="2970" spans="1:2" ht="13.5" x14ac:dyDescent="0.25">
      <c r="A2970" s="609">
        <v>6170</v>
      </c>
      <c r="B2970" s="610" t="s">
        <v>3964</v>
      </c>
    </row>
    <row r="2971" spans="1:2" ht="13.5" x14ac:dyDescent="0.25">
      <c r="A2971" s="609">
        <v>6171</v>
      </c>
      <c r="B2971" s="610" t="s">
        <v>3965</v>
      </c>
    </row>
    <row r="2972" spans="1:2" ht="13.5" x14ac:dyDescent="0.25">
      <c r="A2972" s="609">
        <v>6172</v>
      </c>
      <c r="B2972" s="610" t="s">
        <v>3966</v>
      </c>
    </row>
    <row r="2973" spans="1:2" ht="13.5" x14ac:dyDescent="0.25">
      <c r="A2973" s="609">
        <v>6173</v>
      </c>
      <c r="B2973" s="610" t="s">
        <v>3967</v>
      </c>
    </row>
    <row r="2974" spans="1:2" ht="13.5" x14ac:dyDescent="0.25">
      <c r="A2974" s="609">
        <v>6174</v>
      </c>
      <c r="B2974" s="610" t="s">
        <v>3968</v>
      </c>
    </row>
    <row r="2975" spans="1:2" ht="13.5" x14ac:dyDescent="0.25">
      <c r="A2975" s="609">
        <v>6175</v>
      </c>
      <c r="B2975" s="610" t="s">
        <v>3969</v>
      </c>
    </row>
    <row r="2976" spans="1:2" ht="13.5" x14ac:dyDescent="0.25">
      <c r="A2976" s="609">
        <v>6176</v>
      </c>
      <c r="B2976" s="610" t="s">
        <v>3970</v>
      </c>
    </row>
    <row r="2977" spans="1:2" ht="13.5" x14ac:dyDescent="0.25">
      <c r="A2977" s="609">
        <v>6178</v>
      </c>
      <c r="B2977" s="610" t="s">
        <v>3971</v>
      </c>
    </row>
    <row r="2978" spans="1:2" ht="13.5" x14ac:dyDescent="0.25">
      <c r="A2978" s="609">
        <v>6179</v>
      </c>
      <c r="B2978" s="610" t="s">
        <v>3972</v>
      </c>
    </row>
    <row r="2979" spans="1:2" ht="13.5" x14ac:dyDescent="0.25">
      <c r="A2979" s="609">
        <v>6180</v>
      </c>
      <c r="B2979" s="610" t="s">
        <v>3973</v>
      </c>
    </row>
    <row r="2980" spans="1:2" ht="13.5" x14ac:dyDescent="0.25">
      <c r="A2980" s="609">
        <v>6181</v>
      </c>
      <c r="B2980" s="610" t="s">
        <v>3974</v>
      </c>
    </row>
    <row r="2981" spans="1:2" ht="13.5" x14ac:dyDescent="0.25">
      <c r="A2981" s="609">
        <v>6182</v>
      </c>
      <c r="B2981" s="610" t="s">
        <v>3975</v>
      </c>
    </row>
    <row r="2982" spans="1:2" ht="13.5" x14ac:dyDescent="0.25">
      <c r="A2982" s="609">
        <v>6183</v>
      </c>
      <c r="B2982" s="610" t="s">
        <v>3976</v>
      </c>
    </row>
    <row r="2983" spans="1:2" ht="13.5" x14ac:dyDescent="0.25">
      <c r="A2983" s="609">
        <v>6184</v>
      </c>
      <c r="B2983" s="610" t="s">
        <v>3977</v>
      </c>
    </row>
    <row r="2984" spans="1:2" ht="13.5" x14ac:dyDescent="0.25">
      <c r="A2984" s="609">
        <v>6185</v>
      </c>
      <c r="B2984" s="610" t="s">
        <v>3978</v>
      </c>
    </row>
    <row r="2985" spans="1:2" ht="13.5" x14ac:dyDescent="0.25">
      <c r="A2985" s="609">
        <v>6186</v>
      </c>
      <c r="B2985" s="610" t="s">
        <v>3979</v>
      </c>
    </row>
    <row r="2986" spans="1:2" ht="13.5" x14ac:dyDescent="0.25">
      <c r="A2986" s="609">
        <v>6187</v>
      </c>
      <c r="B2986" s="610" t="s">
        <v>3980</v>
      </c>
    </row>
    <row r="2987" spans="1:2" ht="13.5" x14ac:dyDescent="0.25">
      <c r="A2987" s="609">
        <v>6188</v>
      </c>
      <c r="B2987" s="610" t="s">
        <v>3981</v>
      </c>
    </row>
    <row r="2988" spans="1:2" ht="13.5" x14ac:dyDescent="0.25">
      <c r="A2988" s="609">
        <v>6189</v>
      </c>
      <c r="B2988" s="610" t="s">
        <v>3982</v>
      </c>
    </row>
    <row r="2989" spans="1:2" ht="13.5" x14ac:dyDescent="0.25">
      <c r="A2989" s="609">
        <v>6190</v>
      </c>
      <c r="B2989" s="610" t="s">
        <v>3983</v>
      </c>
    </row>
    <row r="2990" spans="1:2" ht="13.5" x14ac:dyDescent="0.25">
      <c r="A2990" s="609">
        <v>6191</v>
      </c>
      <c r="B2990" s="610" t="s">
        <v>3984</v>
      </c>
    </row>
    <row r="2991" spans="1:2" ht="13.5" x14ac:dyDescent="0.25">
      <c r="A2991" s="609">
        <v>6192</v>
      </c>
      <c r="B2991" s="610" t="s">
        <v>3985</v>
      </c>
    </row>
    <row r="2992" spans="1:2" ht="13.5" x14ac:dyDescent="0.25">
      <c r="A2992" s="609">
        <v>6198</v>
      </c>
      <c r="B2992" s="610" t="s">
        <v>3986</v>
      </c>
    </row>
    <row r="2993" spans="1:2" ht="13.5" x14ac:dyDescent="0.25">
      <c r="A2993" s="609">
        <v>6199</v>
      </c>
      <c r="B2993" s="610" t="s">
        <v>3987</v>
      </c>
    </row>
    <row r="2994" spans="1:2" ht="13.5" x14ac:dyDescent="0.25">
      <c r="A2994" s="609">
        <v>6200</v>
      </c>
      <c r="B2994" s="610" t="s">
        <v>3988</v>
      </c>
    </row>
    <row r="2995" spans="1:2" ht="13.5" x14ac:dyDescent="0.25">
      <c r="A2995" s="609">
        <v>6201</v>
      </c>
      <c r="B2995" s="610" t="s">
        <v>3989</v>
      </c>
    </row>
    <row r="2996" spans="1:2" ht="13.5" x14ac:dyDescent="0.25">
      <c r="A2996" s="609">
        <v>6202</v>
      </c>
      <c r="B2996" s="610" t="s">
        <v>3990</v>
      </c>
    </row>
    <row r="2997" spans="1:2" ht="13.5" x14ac:dyDescent="0.25">
      <c r="A2997" s="609">
        <v>6203</v>
      </c>
      <c r="B2997" s="610" t="s">
        <v>3991</v>
      </c>
    </row>
    <row r="2998" spans="1:2" ht="13.5" x14ac:dyDescent="0.25">
      <c r="A2998" s="609">
        <v>6204</v>
      </c>
      <c r="B2998" s="610" t="s">
        <v>3992</v>
      </c>
    </row>
    <row r="2999" spans="1:2" ht="13.5" x14ac:dyDescent="0.25">
      <c r="A2999" s="609">
        <v>6205</v>
      </c>
      <c r="B2999" s="610" t="s">
        <v>3993</v>
      </c>
    </row>
    <row r="3000" spans="1:2" ht="13.5" x14ac:dyDescent="0.25">
      <c r="A3000" s="609">
        <v>6206</v>
      </c>
      <c r="B3000" s="610" t="s">
        <v>3994</v>
      </c>
    </row>
    <row r="3001" spans="1:2" ht="13.5" x14ac:dyDescent="0.25">
      <c r="A3001" s="609">
        <v>6207</v>
      </c>
      <c r="B3001" s="610" t="s">
        <v>3995</v>
      </c>
    </row>
    <row r="3002" spans="1:2" ht="13.5" x14ac:dyDescent="0.25">
      <c r="A3002" s="609">
        <v>6208</v>
      </c>
      <c r="B3002" s="610" t="s">
        <v>3996</v>
      </c>
    </row>
    <row r="3003" spans="1:2" ht="13.5" x14ac:dyDescent="0.25">
      <c r="A3003" s="609">
        <v>6209</v>
      </c>
      <c r="B3003" s="610" t="s">
        <v>3997</v>
      </c>
    </row>
    <row r="3004" spans="1:2" ht="13.5" x14ac:dyDescent="0.25">
      <c r="A3004" s="609">
        <v>6210</v>
      </c>
      <c r="B3004" s="610" t="s">
        <v>3998</v>
      </c>
    </row>
    <row r="3005" spans="1:2" ht="13.5" x14ac:dyDescent="0.25">
      <c r="A3005" s="609">
        <v>6211</v>
      </c>
      <c r="B3005" s="610" t="s">
        <v>3999</v>
      </c>
    </row>
    <row r="3006" spans="1:2" ht="13.5" x14ac:dyDescent="0.25">
      <c r="A3006" s="609">
        <v>6212</v>
      </c>
      <c r="B3006" s="610" t="s">
        <v>4000</v>
      </c>
    </row>
    <row r="3007" spans="1:2" ht="13.5" x14ac:dyDescent="0.25">
      <c r="A3007" s="609">
        <v>6213</v>
      </c>
      <c r="B3007" s="610" t="s">
        <v>4001</v>
      </c>
    </row>
    <row r="3008" spans="1:2" ht="13.5" x14ac:dyDescent="0.25">
      <c r="A3008" s="609">
        <v>6214</v>
      </c>
      <c r="B3008" s="610" t="s">
        <v>4002</v>
      </c>
    </row>
    <row r="3009" spans="1:2" ht="13.5" x14ac:dyDescent="0.25">
      <c r="A3009" s="609">
        <v>6215</v>
      </c>
      <c r="B3009" s="610" t="s">
        <v>4003</v>
      </c>
    </row>
    <row r="3010" spans="1:2" ht="13.5" x14ac:dyDescent="0.25">
      <c r="A3010" s="609">
        <v>6216</v>
      </c>
      <c r="B3010" s="610" t="s">
        <v>4004</v>
      </c>
    </row>
    <row r="3011" spans="1:2" ht="13.5" x14ac:dyDescent="0.25">
      <c r="A3011" s="609">
        <v>6217</v>
      </c>
      <c r="B3011" s="610" t="s">
        <v>4005</v>
      </c>
    </row>
    <row r="3012" spans="1:2" ht="13.5" x14ac:dyDescent="0.25">
      <c r="A3012" s="609">
        <v>6218</v>
      </c>
      <c r="B3012" s="610" t="s">
        <v>4006</v>
      </c>
    </row>
    <row r="3013" spans="1:2" ht="13.5" x14ac:dyDescent="0.25">
      <c r="A3013" s="609">
        <v>6219</v>
      </c>
      <c r="B3013" s="610" t="s">
        <v>4007</v>
      </c>
    </row>
    <row r="3014" spans="1:2" ht="13.5" x14ac:dyDescent="0.25">
      <c r="A3014" s="609">
        <v>6220</v>
      </c>
      <c r="B3014" s="610" t="s">
        <v>4008</v>
      </c>
    </row>
    <row r="3015" spans="1:2" ht="13.5" x14ac:dyDescent="0.25">
      <c r="A3015" s="609">
        <v>6221</v>
      </c>
      <c r="B3015" s="610" t="s">
        <v>4009</v>
      </c>
    </row>
    <row r="3016" spans="1:2" ht="13.5" x14ac:dyDescent="0.25">
      <c r="A3016" s="609">
        <v>6222</v>
      </c>
      <c r="B3016" s="610" t="s">
        <v>4010</v>
      </c>
    </row>
    <row r="3017" spans="1:2" ht="13.5" x14ac:dyDescent="0.25">
      <c r="A3017" s="609">
        <v>6223</v>
      </c>
      <c r="B3017" s="610" t="s">
        <v>4011</v>
      </c>
    </row>
    <row r="3018" spans="1:2" ht="13.5" x14ac:dyDescent="0.25">
      <c r="A3018" s="609">
        <v>6224</v>
      </c>
      <c r="B3018" s="610" t="s">
        <v>4012</v>
      </c>
    </row>
    <row r="3019" spans="1:2" ht="13.5" x14ac:dyDescent="0.25">
      <c r="A3019" s="609">
        <v>6225</v>
      </c>
      <c r="B3019" s="610" t="s">
        <v>4013</v>
      </c>
    </row>
    <row r="3020" spans="1:2" ht="13.5" x14ac:dyDescent="0.25">
      <c r="A3020" s="609">
        <v>6226</v>
      </c>
      <c r="B3020" s="610" t="s">
        <v>4014</v>
      </c>
    </row>
    <row r="3021" spans="1:2" ht="13.5" x14ac:dyDescent="0.25">
      <c r="A3021" s="609">
        <v>6227</v>
      </c>
      <c r="B3021" s="610" t="s">
        <v>4015</v>
      </c>
    </row>
    <row r="3022" spans="1:2" ht="13.5" x14ac:dyDescent="0.25">
      <c r="A3022" s="609">
        <v>6228</v>
      </c>
      <c r="B3022" s="610" t="s">
        <v>4016</v>
      </c>
    </row>
    <row r="3023" spans="1:2" ht="13.5" x14ac:dyDescent="0.25">
      <c r="A3023" s="609">
        <v>6229</v>
      </c>
      <c r="B3023" s="610" t="s">
        <v>4017</v>
      </c>
    </row>
    <row r="3024" spans="1:2" ht="13.5" x14ac:dyDescent="0.25">
      <c r="A3024" s="609">
        <v>6230</v>
      </c>
      <c r="B3024" s="610" t="s">
        <v>4018</v>
      </c>
    </row>
    <row r="3025" spans="1:2" ht="13.5" x14ac:dyDescent="0.25">
      <c r="A3025" s="609">
        <v>6231</v>
      </c>
      <c r="B3025" s="610" t="s">
        <v>4019</v>
      </c>
    </row>
    <row r="3026" spans="1:2" ht="13.5" x14ac:dyDescent="0.25">
      <c r="A3026" s="609">
        <v>6232</v>
      </c>
      <c r="B3026" s="610" t="s">
        <v>4020</v>
      </c>
    </row>
    <row r="3027" spans="1:2" ht="13.5" x14ac:dyDescent="0.25">
      <c r="A3027" s="609">
        <v>6233</v>
      </c>
      <c r="B3027" s="610" t="s">
        <v>4021</v>
      </c>
    </row>
    <row r="3028" spans="1:2" ht="13.5" x14ac:dyDescent="0.25">
      <c r="A3028" s="609">
        <v>6234</v>
      </c>
      <c r="B3028" s="610" t="s">
        <v>4022</v>
      </c>
    </row>
    <row r="3029" spans="1:2" ht="13.5" x14ac:dyDescent="0.25">
      <c r="A3029" s="609">
        <v>6235</v>
      </c>
      <c r="B3029" s="610" t="s">
        <v>4023</v>
      </c>
    </row>
    <row r="3030" spans="1:2" ht="13.5" x14ac:dyDescent="0.25">
      <c r="A3030" s="609">
        <v>6236</v>
      </c>
      <c r="B3030" s="610" t="s">
        <v>4024</v>
      </c>
    </row>
    <row r="3031" spans="1:2" ht="13.5" x14ac:dyDescent="0.25">
      <c r="A3031" s="609">
        <v>6237</v>
      </c>
      <c r="B3031" s="610" t="s">
        <v>4025</v>
      </c>
    </row>
    <row r="3032" spans="1:2" ht="13.5" x14ac:dyDescent="0.25">
      <c r="A3032" s="609">
        <v>6238</v>
      </c>
      <c r="B3032" s="610" t="s">
        <v>4026</v>
      </c>
    </row>
    <row r="3033" spans="1:2" ht="13.5" x14ac:dyDescent="0.25">
      <c r="A3033" s="609">
        <v>6239</v>
      </c>
      <c r="B3033" s="610" t="s">
        <v>4027</v>
      </c>
    </row>
    <row r="3034" spans="1:2" ht="13.5" x14ac:dyDescent="0.25">
      <c r="A3034" s="609">
        <v>6240</v>
      </c>
      <c r="B3034" s="610" t="s">
        <v>4028</v>
      </c>
    </row>
    <row r="3035" spans="1:2" ht="13.5" x14ac:dyDescent="0.25">
      <c r="A3035" s="609">
        <v>6241</v>
      </c>
      <c r="B3035" s="610" t="s">
        <v>4029</v>
      </c>
    </row>
    <row r="3036" spans="1:2" ht="13.5" x14ac:dyDescent="0.25">
      <c r="A3036" s="609">
        <v>6242</v>
      </c>
      <c r="B3036" s="610" t="s">
        <v>4030</v>
      </c>
    </row>
    <row r="3037" spans="1:2" ht="13.5" x14ac:dyDescent="0.25">
      <c r="A3037" s="609">
        <v>6243</v>
      </c>
      <c r="B3037" s="610" t="s">
        <v>4031</v>
      </c>
    </row>
    <row r="3038" spans="1:2" ht="13.5" x14ac:dyDescent="0.25">
      <c r="A3038" s="609">
        <v>6244</v>
      </c>
      <c r="B3038" s="610" t="s">
        <v>4032</v>
      </c>
    </row>
    <row r="3039" spans="1:2" ht="13.5" x14ac:dyDescent="0.25">
      <c r="A3039" s="609">
        <v>6245</v>
      </c>
      <c r="B3039" s="610" t="s">
        <v>4033</v>
      </c>
    </row>
    <row r="3040" spans="1:2" ht="13.5" x14ac:dyDescent="0.25">
      <c r="A3040" s="609">
        <v>6246</v>
      </c>
      <c r="B3040" s="610" t="s">
        <v>4034</v>
      </c>
    </row>
    <row r="3041" spans="1:2" ht="13.5" x14ac:dyDescent="0.25">
      <c r="A3041" s="609">
        <v>6248</v>
      </c>
      <c r="B3041" s="610" t="s">
        <v>4035</v>
      </c>
    </row>
    <row r="3042" spans="1:2" ht="13.5" x14ac:dyDescent="0.25">
      <c r="A3042" s="609">
        <v>6249</v>
      </c>
      <c r="B3042" s="610" t="s">
        <v>4036</v>
      </c>
    </row>
    <row r="3043" spans="1:2" ht="13.5" x14ac:dyDescent="0.25">
      <c r="A3043" s="609">
        <v>6250</v>
      </c>
      <c r="B3043" s="610" t="s">
        <v>4037</v>
      </c>
    </row>
    <row r="3044" spans="1:2" ht="13.5" x14ac:dyDescent="0.25">
      <c r="A3044" s="609">
        <v>6251</v>
      </c>
      <c r="B3044" s="610" t="s">
        <v>4038</v>
      </c>
    </row>
    <row r="3045" spans="1:2" ht="13.5" x14ac:dyDescent="0.25">
      <c r="A3045" s="609">
        <v>6252</v>
      </c>
      <c r="B3045" s="610" t="s">
        <v>4039</v>
      </c>
    </row>
    <row r="3046" spans="1:2" ht="13.5" x14ac:dyDescent="0.25">
      <c r="A3046" s="609">
        <v>6253</v>
      </c>
      <c r="B3046" s="610" t="s">
        <v>4040</v>
      </c>
    </row>
    <row r="3047" spans="1:2" ht="13.5" x14ac:dyDescent="0.25">
      <c r="A3047" s="609">
        <v>6254</v>
      </c>
      <c r="B3047" s="610" t="s">
        <v>4041</v>
      </c>
    </row>
    <row r="3048" spans="1:2" ht="13.5" x14ac:dyDescent="0.25">
      <c r="A3048" s="609">
        <v>6255</v>
      </c>
      <c r="B3048" s="610" t="s">
        <v>4042</v>
      </c>
    </row>
    <row r="3049" spans="1:2" ht="13.5" x14ac:dyDescent="0.25">
      <c r="A3049" s="609">
        <v>6256</v>
      </c>
      <c r="B3049" s="610" t="s">
        <v>4043</v>
      </c>
    </row>
    <row r="3050" spans="1:2" ht="13.5" x14ac:dyDescent="0.25">
      <c r="A3050" s="609">
        <v>6258</v>
      </c>
      <c r="B3050" s="610" t="s">
        <v>4044</v>
      </c>
    </row>
    <row r="3051" spans="1:2" ht="13.5" x14ac:dyDescent="0.25">
      <c r="A3051" s="609">
        <v>6259</v>
      </c>
      <c r="B3051" s="610" t="s">
        <v>4045</v>
      </c>
    </row>
    <row r="3052" spans="1:2" ht="13.5" x14ac:dyDescent="0.25">
      <c r="A3052" s="609">
        <v>6260</v>
      </c>
      <c r="B3052" s="610" t="s">
        <v>4046</v>
      </c>
    </row>
    <row r="3053" spans="1:2" ht="13.5" x14ac:dyDescent="0.25">
      <c r="A3053" s="609">
        <v>6261</v>
      </c>
      <c r="B3053" s="610" t="s">
        <v>4047</v>
      </c>
    </row>
    <row r="3054" spans="1:2" ht="13.5" x14ac:dyDescent="0.25">
      <c r="A3054" s="609">
        <v>6262</v>
      </c>
      <c r="B3054" s="610" t="s">
        <v>4048</v>
      </c>
    </row>
    <row r="3055" spans="1:2" ht="13.5" x14ac:dyDescent="0.25">
      <c r="A3055" s="609">
        <v>6263</v>
      </c>
      <c r="B3055" s="610" t="s">
        <v>4049</v>
      </c>
    </row>
    <row r="3056" spans="1:2" ht="13.5" x14ac:dyDescent="0.25">
      <c r="A3056" s="609">
        <v>6264</v>
      </c>
      <c r="B3056" s="610" t="s">
        <v>4050</v>
      </c>
    </row>
    <row r="3057" spans="1:2" ht="13.5" x14ac:dyDescent="0.25">
      <c r="A3057" s="609">
        <v>6265</v>
      </c>
      <c r="B3057" s="610" t="s">
        <v>4051</v>
      </c>
    </row>
    <row r="3058" spans="1:2" ht="13.5" x14ac:dyDescent="0.25">
      <c r="A3058" s="609">
        <v>6266</v>
      </c>
      <c r="B3058" s="610" t="s">
        <v>4052</v>
      </c>
    </row>
    <row r="3059" spans="1:2" ht="13.5" x14ac:dyDescent="0.25">
      <c r="A3059" s="609">
        <v>6267</v>
      </c>
      <c r="B3059" s="610" t="s">
        <v>4053</v>
      </c>
    </row>
    <row r="3060" spans="1:2" ht="13.5" x14ac:dyDescent="0.25">
      <c r="A3060" s="609">
        <v>6268</v>
      </c>
      <c r="B3060" s="610" t="s">
        <v>4054</v>
      </c>
    </row>
    <row r="3061" spans="1:2" ht="13.5" x14ac:dyDescent="0.25">
      <c r="A3061" s="609">
        <v>6269</v>
      </c>
      <c r="B3061" s="610" t="s">
        <v>4055</v>
      </c>
    </row>
    <row r="3062" spans="1:2" ht="13.5" x14ac:dyDescent="0.25">
      <c r="A3062" s="609">
        <v>6270</v>
      </c>
      <c r="B3062" s="610" t="s">
        <v>4056</v>
      </c>
    </row>
    <row r="3063" spans="1:2" ht="13.5" x14ac:dyDescent="0.25">
      <c r="A3063" s="609">
        <v>6271</v>
      </c>
      <c r="B3063" s="610" t="s">
        <v>4057</v>
      </c>
    </row>
    <row r="3064" spans="1:2" ht="13.5" x14ac:dyDescent="0.25">
      <c r="A3064" s="609">
        <v>6272</v>
      </c>
      <c r="B3064" s="610" t="s">
        <v>4058</v>
      </c>
    </row>
    <row r="3065" spans="1:2" ht="13.5" x14ac:dyDescent="0.25">
      <c r="A3065" s="609">
        <v>6273</v>
      </c>
      <c r="B3065" s="610" t="s">
        <v>4059</v>
      </c>
    </row>
    <row r="3066" spans="1:2" ht="13.5" x14ac:dyDescent="0.25">
      <c r="A3066" s="609">
        <v>6274</v>
      </c>
      <c r="B3066" s="610" t="s">
        <v>4060</v>
      </c>
    </row>
    <row r="3067" spans="1:2" ht="13.5" x14ac:dyDescent="0.25">
      <c r="A3067" s="609">
        <v>6278</v>
      </c>
      <c r="B3067" s="610" t="s">
        <v>4061</v>
      </c>
    </row>
    <row r="3068" spans="1:2" ht="13.5" x14ac:dyDescent="0.25">
      <c r="A3068" s="609">
        <v>6279</v>
      </c>
      <c r="B3068" s="610" t="s">
        <v>4062</v>
      </c>
    </row>
    <row r="3069" spans="1:2" ht="13.5" x14ac:dyDescent="0.25">
      <c r="A3069" s="609">
        <v>6280</v>
      </c>
      <c r="B3069" s="610" t="s">
        <v>4063</v>
      </c>
    </row>
    <row r="3070" spans="1:2" ht="13.5" x14ac:dyDescent="0.25">
      <c r="A3070" s="609">
        <v>6281</v>
      </c>
      <c r="B3070" s="610" t="s">
        <v>4064</v>
      </c>
    </row>
    <row r="3071" spans="1:2" ht="13.5" x14ac:dyDescent="0.25">
      <c r="A3071" s="609">
        <v>6282</v>
      </c>
      <c r="B3071" s="610" t="s">
        <v>4065</v>
      </c>
    </row>
    <row r="3072" spans="1:2" ht="13.5" x14ac:dyDescent="0.25">
      <c r="A3072" s="609">
        <v>6283</v>
      </c>
      <c r="B3072" s="610" t="s">
        <v>4066</v>
      </c>
    </row>
    <row r="3073" spans="1:2" ht="13.5" x14ac:dyDescent="0.25">
      <c r="A3073" s="609">
        <v>6284</v>
      </c>
      <c r="B3073" s="610" t="s">
        <v>4067</v>
      </c>
    </row>
    <row r="3074" spans="1:2" ht="13.5" x14ac:dyDescent="0.25">
      <c r="A3074" s="609">
        <v>6288</v>
      </c>
      <c r="B3074" s="610" t="s">
        <v>4068</v>
      </c>
    </row>
    <row r="3075" spans="1:2" ht="13.5" x14ac:dyDescent="0.25">
      <c r="A3075" s="609">
        <v>6289</v>
      </c>
      <c r="B3075" s="610" t="s">
        <v>4069</v>
      </c>
    </row>
    <row r="3076" spans="1:2" ht="13.5" x14ac:dyDescent="0.25">
      <c r="A3076" s="609">
        <v>6290</v>
      </c>
      <c r="B3076" s="610" t="s">
        <v>4070</v>
      </c>
    </row>
    <row r="3077" spans="1:2" ht="13.5" x14ac:dyDescent="0.25">
      <c r="A3077" s="609">
        <v>6291</v>
      </c>
      <c r="B3077" s="610" t="s">
        <v>4071</v>
      </c>
    </row>
    <row r="3078" spans="1:2" ht="13.5" x14ac:dyDescent="0.25">
      <c r="A3078" s="609">
        <v>6298</v>
      </c>
      <c r="B3078" s="610" t="s">
        <v>4072</v>
      </c>
    </row>
    <row r="3079" spans="1:2" ht="13.5" x14ac:dyDescent="0.25">
      <c r="A3079" s="609">
        <v>6299</v>
      </c>
      <c r="B3079" s="610" t="s">
        <v>4073</v>
      </c>
    </row>
    <row r="3080" spans="1:2" ht="13.5" x14ac:dyDescent="0.25">
      <c r="A3080" s="609">
        <v>6300</v>
      </c>
      <c r="B3080" s="610" t="s">
        <v>4074</v>
      </c>
    </row>
    <row r="3081" spans="1:2" ht="13.5" x14ac:dyDescent="0.25">
      <c r="A3081" s="609">
        <v>6310</v>
      </c>
      <c r="B3081" s="610" t="s">
        <v>4075</v>
      </c>
    </row>
    <row r="3082" spans="1:2" ht="13.5" x14ac:dyDescent="0.25">
      <c r="A3082" s="609">
        <v>6320</v>
      </c>
      <c r="B3082" s="610" t="s">
        <v>4076</v>
      </c>
    </row>
    <row r="3083" spans="1:2" ht="13.5" x14ac:dyDescent="0.25">
      <c r="A3083" s="609">
        <v>6330</v>
      </c>
      <c r="B3083" s="610" t="s">
        <v>4077</v>
      </c>
    </row>
    <row r="3084" spans="1:2" ht="13.5" x14ac:dyDescent="0.25">
      <c r="A3084" s="609">
        <v>6331</v>
      </c>
      <c r="B3084" s="610" t="s">
        <v>4078</v>
      </c>
    </row>
    <row r="3085" spans="1:2" ht="13.5" x14ac:dyDescent="0.25">
      <c r="A3085" s="609">
        <v>6332</v>
      </c>
      <c r="B3085" s="610" t="s">
        <v>4079</v>
      </c>
    </row>
    <row r="3086" spans="1:2" ht="13.5" x14ac:dyDescent="0.25">
      <c r="A3086" s="609">
        <v>6338</v>
      </c>
      <c r="B3086" s="610" t="s">
        <v>4080</v>
      </c>
    </row>
    <row r="3087" spans="1:2" ht="13.5" x14ac:dyDescent="0.25">
      <c r="A3087" s="609">
        <v>6339</v>
      </c>
      <c r="B3087" s="610" t="s">
        <v>4081</v>
      </c>
    </row>
    <row r="3088" spans="1:2" ht="13.5" x14ac:dyDescent="0.25">
      <c r="A3088" s="609">
        <v>6340</v>
      </c>
      <c r="B3088" s="610" t="s">
        <v>4082</v>
      </c>
    </row>
    <row r="3089" spans="1:2" ht="13.5" x14ac:dyDescent="0.25">
      <c r="A3089" s="609">
        <v>6341</v>
      </c>
      <c r="B3089" s="610" t="s">
        <v>4083</v>
      </c>
    </row>
    <row r="3090" spans="1:2" ht="13.5" x14ac:dyDescent="0.25">
      <c r="A3090" s="609">
        <v>6342</v>
      </c>
      <c r="B3090" s="610" t="s">
        <v>4084</v>
      </c>
    </row>
    <row r="3091" spans="1:2" ht="13.5" x14ac:dyDescent="0.25">
      <c r="A3091" s="609">
        <v>6343</v>
      </c>
      <c r="B3091" s="610" t="s">
        <v>4085</v>
      </c>
    </row>
    <row r="3092" spans="1:2" ht="13.5" x14ac:dyDescent="0.25">
      <c r="A3092" s="609">
        <v>6344</v>
      </c>
      <c r="B3092" s="610" t="s">
        <v>4086</v>
      </c>
    </row>
    <row r="3093" spans="1:2" ht="13.5" x14ac:dyDescent="0.25">
      <c r="A3093" s="609">
        <v>6345</v>
      </c>
      <c r="B3093" s="610" t="s">
        <v>4087</v>
      </c>
    </row>
    <row r="3094" spans="1:2" ht="13.5" x14ac:dyDescent="0.25">
      <c r="A3094" s="609">
        <v>6346</v>
      </c>
      <c r="B3094" s="610" t="s">
        <v>4088</v>
      </c>
    </row>
    <row r="3095" spans="1:2" ht="13.5" x14ac:dyDescent="0.25">
      <c r="A3095" s="609">
        <v>6347</v>
      </c>
      <c r="B3095" s="610" t="s">
        <v>4089</v>
      </c>
    </row>
    <row r="3096" spans="1:2" ht="13.5" x14ac:dyDescent="0.25">
      <c r="A3096" s="609">
        <v>6348</v>
      </c>
      <c r="B3096" s="610" t="s">
        <v>4090</v>
      </c>
    </row>
    <row r="3097" spans="1:2" ht="13.5" x14ac:dyDescent="0.25">
      <c r="A3097" s="609">
        <v>6349</v>
      </c>
      <c r="B3097" s="610" t="s">
        <v>4091</v>
      </c>
    </row>
    <row r="3098" spans="1:2" ht="13.5" x14ac:dyDescent="0.25">
      <c r="A3098" s="609">
        <v>6350</v>
      </c>
      <c r="B3098" s="610" t="s">
        <v>4092</v>
      </c>
    </row>
    <row r="3099" spans="1:2" ht="13.5" x14ac:dyDescent="0.25">
      <c r="A3099" s="609">
        <v>6351</v>
      </c>
      <c r="B3099" s="610" t="s">
        <v>4093</v>
      </c>
    </row>
    <row r="3100" spans="1:2" ht="13.5" x14ac:dyDescent="0.25">
      <c r="A3100" s="609">
        <v>6352</v>
      </c>
      <c r="B3100" s="610" t="s">
        <v>4094</v>
      </c>
    </row>
    <row r="3101" spans="1:2" ht="13.5" x14ac:dyDescent="0.25">
      <c r="A3101" s="609">
        <v>6353</v>
      </c>
      <c r="B3101" s="610" t="s">
        <v>4095</v>
      </c>
    </row>
    <row r="3102" spans="1:2" ht="13.5" x14ac:dyDescent="0.25">
      <c r="A3102" s="609">
        <v>6354</v>
      </c>
      <c r="B3102" s="610" t="s">
        <v>4096</v>
      </c>
    </row>
    <row r="3103" spans="1:2" ht="13.5" x14ac:dyDescent="0.25">
      <c r="A3103" s="609">
        <v>6355</v>
      </c>
      <c r="B3103" s="610" t="s">
        <v>4097</v>
      </c>
    </row>
    <row r="3104" spans="1:2" ht="13.5" x14ac:dyDescent="0.25">
      <c r="A3104" s="609">
        <v>6356</v>
      </c>
      <c r="B3104" s="610" t="s">
        <v>4098</v>
      </c>
    </row>
    <row r="3105" spans="1:2" ht="13.5" x14ac:dyDescent="0.25">
      <c r="A3105" s="609">
        <v>6357</v>
      </c>
      <c r="B3105" s="610" t="s">
        <v>4099</v>
      </c>
    </row>
    <row r="3106" spans="1:2" ht="13.5" x14ac:dyDescent="0.25">
      <c r="A3106" s="609">
        <v>6358</v>
      </c>
      <c r="B3106" s="610" t="s">
        <v>4100</v>
      </c>
    </row>
    <row r="3107" spans="1:2" ht="13.5" x14ac:dyDescent="0.25">
      <c r="A3107" s="609">
        <v>6359</v>
      </c>
      <c r="B3107" s="610" t="s">
        <v>4101</v>
      </c>
    </row>
    <row r="3108" spans="1:2" ht="13.5" x14ac:dyDescent="0.25">
      <c r="A3108" s="609">
        <v>6360</v>
      </c>
      <c r="B3108" s="610" t="s">
        <v>4102</v>
      </c>
    </row>
    <row r="3109" spans="1:2" ht="13.5" x14ac:dyDescent="0.25">
      <c r="A3109" s="609">
        <v>6361</v>
      </c>
      <c r="B3109" s="610" t="s">
        <v>4103</v>
      </c>
    </row>
    <row r="3110" spans="1:2" ht="13.5" x14ac:dyDescent="0.25">
      <c r="A3110" s="609">
        <v>6362</v>
      </c>
      <c r="B3110" s="610" t="s">
        <v>4104</v>
      </c>
    </row>
    <row r="3111" spans="1:2" ht="13.5" x14ac:dyDescent="0.25">
      <c r="A3111" s="609">
        <v>6363</v>
      </c>
      <c r="B3111" s="610" t="s">
        <v>4105</v>
      </c>
    </row>
    <row r="3112" spans="1:2" ht="13.5" x14ac:dyDescent="0.25">
      <c r="A3112" s="609">
        <v>6364</v>
      </c>
      <c r="B3112" s="610" t="s">
        <v>4106</v>
      </c>
    </row>
    <row r="3113" spans="1:2" ht="13.5" x14ac:dyDescent="0.25">
      <c r="A3113" s="609">
        <v>6365</v>
      </c>
      <c r="B3113" s="610" t="s">
        <v>4107</v>
      </c>
    </row>
    <row r="3114" spans="1:2" ht="13.5" x14ac:dyDescent="0.25">
      <c r="A3114" s="609">
        <v>6366</v>
      </c>
      <c r="B3114" s="610" t="s">
        <v>4108</v>
      </c>
    </row>
    <row r="3115" spans="1:2" ht="13.5" x14ac:dyDescent="0.25">
      <c r="A3115" s="609">
        <v>6367</v>
      </c>
      <c r="B3115" s="610" t="s">
        <v>4109</v>
      </c>
    </row>
    <row r="3116" spans="1:2" ht="13.5" x14ac:dyDescent="0.25">
      <c r="A3116" s="609">
        <v>6368</v>
      </c>
      <c r="B3116" s="610" t="s">
        <v>4110</v>
      </c>
    </row>
    <row r="3117" spans="1:2" ht="13.5" x14ac:dyDescent="0.25">
      <c r="A3117" s="609">
        <v>6369</v>
      </c>
      <c r="B3117" s="610" t="s">
        <v>4111</v>
      </c>
    </row>
    <row r="3118" spans="1:2" ht="13.5" x14ac:dyDescent="0.25">
      <c r="A3118" s="609">
        <v>6370</v>
      </c>
      <c r="B3118" s="610" t="s">
        <v>4112</v>
      </c>
    </row>
    <row r="3119" spans="1:2" ht="13.5" x14ac:dyDescent="0.25">
      <c r="A3119" s="609">
        <v>6371</v>
      </c>
      <c r="B3119" s="610" t="s">
        <v>4113</v>
      </c>
    </row>
    <row r="3120" spans="1:2" ht="13.5" x14ac:dyDescent="0.25">
      <c r="A3120" s="609">
        <v>6372</v>
      </c>
      <c r="B3120" s="610" t="s">
        <v>4114</v>
      </c>
    </row>
    <row r="3121" spans="1:2" ht="13.5" x14ac:dyDescent="0.25">
      <c r="A3121" s="609">
        <v>6373</v>
      </c>
      <c r="B3121" s="610" t="s">
        <v>4115</v>
      </c>
    </row>
    <row r="3122" spans="1:2" ht="13.5" x14ac:dyDescent="0.25">
      <c r="A3122" s="609">
        <v>6374</v>
      </c>
      <c r="B3122" s="610" t="s">
        <v>4116</v>
      </c>
    </row>
    <row r="3123" spans="1:2" ht="13.5" x14ac:dyDescent="0.25">
      <c r="A3123" s="609">
        <v>6375</v>
      </c>
      <c r="B3123" s="610" t="s">
        <v>4117</v>
      </c>
    </row>
    <row r="3124" spans="1:2" ht="13.5" x14ac:dyDescent="0.25">
      <c r="A3124" s="609">
        <v>6376</v>
      </c>
      <c r="B3124" s="610" t="s">
        <v>4118</v>
      </c>
    </row>
    <row r="3125" spans="1:2" ht="13.5" x14ac:dyDescent="0.25">
      <c r="A3125" s="609">
        <v>6377</v>
      </c>
      <c r="B3125" s="610" t="s">
        <v>4119</v>
      </c>
    </row>
    <row r="3126" spans="1:2" ht="13.5" x14ac:dyDescent="0.25">
      <c r="A3126" s="609">
        <v>6378</v>
      </c>
      <c r="B3126" s="610" t="s">
        <v>4120</v>
      </c>
    </row>
    <row r="3127" spans="1:2" ht="13.5" x14ac:dyDescent="0.25">
      <c r="A3127" s="609">
        <v>6379</v>
      </c>
      <c r="B3127" s="610" t="s">
        <v>4121</v>
      </c>
    </row>
    <row r="3128" spans="1:2" ht="13.5" x14ac:dyDescent="0.25">
      <c r="A3128" s="609">
        <v>6380</v>
      </c>
      <c r="B3128" s="610" t="s">
        <v>4122</v>
      </c>
    </row>
    <row r="3129" spans="1:2" ht="13.5" x14ac:dyDescent="0.25">
      <c r="A3129" s="609">
        <v>6381</v>
      </c>
      <c r="B3129" s="610" t="s">
        <v>4123</v>
      </c>
    </row>
    <row r="3130" spans="1:2" ht="13.5" x14ac:dyDescent="0.25">
      <c r="A3130" s="609">
        <v>6382</v>
      </c>
      <c r="B3130" s="610" t="s">
        <v>4124</v>
      </c>
    </row>
    <row r="3131" spans="1:2" ht="13.5" x14ac:dyDescent="0.25">
      <c r="A3131" s="609">
        <v>6383</v>
      </c>
      <c r="B3131" s="610" t="s">
        <v>4125</v>
      </c>
    </row>
    <row r="3132" spans="1:2" ht="13.5" x14ac:dyDescent="0.25">
      <c r="A3132" s="609">
        <v>6384</v>
      </c>
      <c r="B3132" s="610" t="s">
        <v>4126</v>
      </c>
    </row>
    <row r="3133" spans="1:2" ht="13.5" x14ac:dyDescent="0.25">
      <c r="A3133" s="609">
        <v>6385</v>
      </c>
      <c r="B3133" s="610" t="s">
        <v>4127</v>
      </c>
    </row>
    <row r="3134" spans="1:2" ht="13.5" x14ac:dyDescent="0.25">
      <c r="A3134" s="609">
        <v>6386</v>
      </c>
      <c r="B3134" s="610" t="s">
        <v>4128</v>
      </c>
    </row>
    <row r="3135" spans="1:2" ht="13.5" x14ac:dyDescent="0.25">
      <c r="A3135" s="609">
        <v>6387</v>
      </c>
      <c r="B3135" s="610" t="s">
        <v>4129</v>
      </c>
    </row>
    <row r="3136" spans="1:2" ht="13.5" x14ac:dyDescent="0.25">
      <c r="A3136" s="609">
        <v>6388</v>
      </c>
      <c r="B3136" s="610" t="s">
        <v>4130</v>
      </c>
    </row>
    <row r="3137" spans="1:2" ht="13.5" x14ac:dyDescent="0.25">
      <c r="A3137" s="609">
        <v>6389</v>
      </c>
      <c r="B3137" s="610" t="s">
        <v>4131</v>
      </c>
    </row>
    <row r="3138" spans="1:2" ht="13.5" x14ac:dyDescent="0.25">
      <c r="A3138" s="609">
        <v>6390</v>
      </c>
      <c r="B3138" s="610" t="s">
        <v>4132</v>
      </c>
    </row>
    <row r="3139" spans="1:2" ht="13.5" x14ac:dyDescent="0.25">
      <c r="A3139" s="609">
        <v>6391</v>
      </c>
      <c r="B3139" s="610" t="s">
        <v>4132</v>
      </c>
    </row>
    <row r="3140" spans="1:2" ht="13.5" x14ac:dyDescent="0.25">
      <c r="A3140" s="609">
        <v>6392</v>
      </c>
      <c r="B3140" s="610" t="s">
        <v>4133</v>
      </c>
    </row>
    <row r="3141" spans="1:2" ht="13.5" x14ac:dyDescent="0.25">
      <c r="A3141" s="609">
        <v>6393</v>
      </c>
      <c r="B3141" s="610" t="s">
        <v>4132</v>
      </c>
    </row>
    <row r="3142" spans="1:2" ht="13.5" x14ac:dyDescent="0.25">
      <c r="A3142" s="609">
        <v>6394</v>
      </c>
      <c r="B3142" s="610" t="s">
        <v>4132</v>
      </c>
    </row>
    <row r="3143" spans="1:2" ht="13.5" x14ac:dyDescent="0.25">
      <c r="A3143" s="609">
        <v>6395</v>
      </c>
      <c r="B3143" s="610" t="s">
        <v>4132</v>
      </c>
    </row>
    <row r="3144" spans="1:2" ht="13.5" x14ac:dyDescent="0.25">
      <c r="A3144" s="609">
        <v>6396</v>
      </c>
      <c r="B3144" s="610" t="s">
        <v>4132</v>
      </c>
    </row>
    <row r="3145" spans="1:2" ht="13.5" x14ac:dyDescent="0.25">
      <c r="A3145" s="609">
        <v>6398</v>
      </c>
      <c r="B3145" s="610" t="s">
        <v>4134</v>
      </c>
    </row>
    <row r="3146" spans="1:2" ht="13.5" x14ac:dyDescent="0.25">
      <c r="A3146" s="609">
        <v>6399</v>
      </c>
      <c r="B3146" s="610" t="s">
        <v>4135</v>
      </c>
    </row>
    <row r="3147" spans="1:2" ht="13.5" x14ac:dyDescent="0.25">
      <c r="A3147" s="609">
        <v>6400</v>
      </c>
      <c r="B3147" s="610" t="s">
        <v>4136</v>
      </c>
    </row>
    <row r="3148" spans="1:2" ht="13.5" x14ac:dyDescent="0.25">
      <c r="A3148" s="609">
        <v>6408</v>
      </c>
      <c r="B3148" s="610" t="s">
        <v>4137</v>
      </c>
    </row>
    <row r="3149" spans="1:2" ht="13.5" x14ac:dyDescent="0.25">
      <c r="A3149" s="609">
        <v>6409</v>
      </c>
      <c r="B3149" s="610" t="s">
        <v>4138</v>
      </c>
    </row>
    <row r="3150" spans="1:2" ht="13.5" x14ac:dyDescent="0.25">
      <c r="A3150" s="609">
        <v>6410</v>
      </c>
      <c r="B3150" s="610" t="s">
        <v>4139</v>
      </c>
    </row>
    <row r="3151" spans="1:2" ht="13.5" x14ac:dyDescent="0.25">
      <c r="A3151" s="609">
        <v>6411</v>
      </c>
      <c r="B3151" s="610" t="s">
        <v>4140</v>
      </c>
    </row>
    <row r="3152" spans="1:2" ht="13.5" x14ac:dyDescent="0.25">
      <c r="A3152" s="609">
        <v>6412</v>
      </c>
      <c r="B3152" s="610" t="s">
        <v>4141</v>
      </c>
    </row>
    <row r="3153" spans="1:2" ht="13.5" x14ac:dyDescent="0.25">
      <c r="A3153" s="609">
        <v>6413</v>
      </c>
      <c r="B3153" s="610" t="s">
        <v>4142</v>
      </c>
    </row>
    <row r="3154" spans="1:2" ht="13.5" x14ac:dyDescent="0.25">
      <c r="A3154" s="609">
        <v>6418</v>
      </c>
      <c r="B3154" s="610" t="s">
        <v>4143</v>
      </c>
    </row>
    <row r="3155" spans="1:2" ht="13.5" x14ac:dyDescent="0.25">
      <c r="A3155" s="609">
        <v>6419</v>
      </c>
      <c r="B3155" s="610" t="s">
        <v>4144</v>
      </c>
    </row>
    <row r="3156" spans="1:2" ht="13.5" x14ac:dyDescent="0.25">
      <c r="A3156" s="609">
        <v>6420</v>
      </c>
      <c r="B3156" s="610" t="s">
        <v>4145</v>
      </c>
    </row>
    <row r="3157" spans="1:2" ht="13.5" x14ac:dyDescent="0.25">
      <c r="A3157" s="609">
        <v>6421</v>
      </c>
      <c r="B3157" s="610" t="s">
        <v>4146</v>
      </c>
    </row>
    <row r="3158" spans="1:2" ht="13.5" x14ac:dyDescent="0.25">
      <c r="A3158" s="609">
        <v>6422</v>
      </c>
      <c r="B3158" s="610" t="s">
        <v>4147</v>
      </c>
    </row>
    <row r="3159" spans="1:2" ht="13.5" x14ac:dyDescent="0.25">
      <c r="A3159" s="609">
        <v>6423</v>
      </c>
      <c r="B3159" s="610" t="s">
        <v>4148</v>
      </c>
    </row>
    <row r="3160" spans="1:2" ht="13.5" x14ac:dyDescent="0.25">
      <c r="A3160" s="609">
        <v>6424</v>
      </c>
      <c r="B3160" s="610" t="s">
        <v>4149</v>
      </c>
    </row>
    <row r="3161" spans="1:2" ht="13.5" x14ac:dyDescent="0.25">
      <c r="A3161" s="609">
        <v>6425</v>
      </c>
      <c r="B3161" s="610" t="s">
        <v>4150</v>
      </c>
    </row>
    <row r="3162" spans="1:2" ht="13.5" x14ac:dyDescent="0.25">
      <c r="A3162" s="609">
        <v>6426</v>
      </c>
      <c r="B3162" s="610" t="s">
        <v>4151</v>
      </c>
    </row>
    <row r="3163" spans="1:2" ht="13.5" x14ac:dyDescent="0.25">
      <c r="A3163" s="609">
        <v>6427</v>
      </c>
      <c r="B3163" s="610" t="s">
        <v>4152</v>
      </c>
    </row>
    <row r="3164" spans="1:2" ht="13.5" x14ac:dyDescent="0.25">
      <c r="A3164" s="609">
        <v>6429</v>
      </c>
      <c r="B3164" s="610" t="s">
        <v>4153</v>
      </c>
    </row>
    <row r="3165" spans="1:2" ht="13.5" x14ac:dyDescent="0.25">
      <c r="A3165" s="609">
        <v>6430</v>
      </c>
      <c r="B3165" s="610" t="s">
        <v>4154</v>
      </c>
    </row>
    <row r="3166" spans="1:2" ht="13.5" x14ac:dyDescent="0.25">
      <c r="A3166" s="609">
        <v>6431</v>
      </c>
      <c r="B3166" s="610" t="s">
        <v>4155</v>
      </c>
    </row>
    <row r="3167" spans="1:2" ht="13.5" x14ac:dyDescent="0.25">
      <c r="A3167" s="609">
        <v>6432</v>
      </c>
      <c r="B3167" s="610" t="s">
        <v>4156</v>
      </c>
    </row>
    <row r="3168" spans="1:2" ht="13.5" x14ac:dyDescent="0.25">
      <c r="A3168" s="609">
        <v>6438</v>
      </c>
      <c r="B3168" s="610" t="s">
        <v>4157</v>
      </c>
    </row>
    <row r="3169" spans="1:2" ht="13.5" x14ac:dyDescent="0.25">
      <c r="A3169" s="609">
        <v>6439</v>
      </c>
      <c r="B3169" s="610" t="s">
        <v>4158</v>
      </c>
    </row>
    <row r="3170" spans="1:2" ht="13.5" x14ac:dyDescent="0.25">
      <c r="A3170" s="609">
        <v>6440</v>
      </c>
      <c r="B3170" s="610" t="s">
        <v>4159</v>
      </c>
    </row>
    <row r="3171" spans="1:2" ht="13.5" x14ac:dyDescent="0.25">
      <c r="A3171" s="609">
        <v>6441</v>
      </c>
      <c r="B3171" s="610" t="s">
        <v>4160</v>
      </c>
    </row>
    <row r="3172" spans="1:2" ht="13.5" x14ac:dyDescent="0.25">
      <c r="A3172" s="609">
        <v>6450</v>
      </c>
      <c r="B3172" s="610" t="s">
        <v>4161</v>
      </c>
    </row>
    <row r="3173" spans="1:2" ht="13.5" x14ac:dyDescent="0.25">
      <c r="A3173" s="609">
        <v>6460</v>
      </c>
      <c r="B3173" s="610" t="s">
        <v>4162</v>
      </c>
    </row>
    <row r="3174" spans="1:2" ht="13.5" x14ac:dyDescent="0.25">
      <c r="A3174" s="609">
        <v>6461</v>
      </c>
      <c r="B3174" s="610" t="s">
        <v>4163</v>
      </c>
    </row>
    <row r="3175" spans="1:2" ht="13.5" x14ac:dyDescent="0.25">
      <c r="A3175" s="609">
        <v>6462</v>
      </c>
      <c r="B3175" s="610" t="s">
        <v>4164</v>
      </c>
    </row>
    <row r="3176" spans="1:2" ht="13.5" x14ac:dyDescent="0.25">
      <c r="A3176" s="609">
        <v>6463</v>
      </c>
      <c r="B3176" s="610" t="s">
        <v>4165</v>
      </c>
    </row>
    <row r="3177" spans="1:2" ht="13.5" x14ac:dyDescent="0.25">
      <c r="A3177" s="609">
        <v>6464</v>
      </c>
      <c r="B3177" s="610" t="s">
        <v>4166</v>
      </c>
    </row>
    <row r="3178" spans="1:2" ht="13.5" x14ac:dyDescent="0.25">
      <c r="A3178" s="609">
        <v>6465</v>
      </c>
      <c r="B3178" s="610" t="s">
        <v>4167</v>
      </c>
    </row>
    <row r="3179" spans="1:2" ht="13.5" x14ac:dyDescent="0.25">
      <c r="A3179" s="609">
        <v>6466</v>
      </c>
      <c r="B3179" s="610" t="s">
        <v>4168</v>
      </c>
    </row>
    <row r="3180" spans="1:2" ht="13.5" x14ac:dyDescent="0.25">
      <c r="A3180" s="609">
        <v>6467</v>
      </c>
      <c r="B3180" s="610" t="s">
        <v>4169</v>
      </c>
    </row>
    <row r="3181" spans="1:2" ht="13.5" x14ac:dyDescent="0.25">
      <c r="A3181" s="609">
        <v>6468</v>
      </c>
      <c r="B3181" s="610" t="s">
        <v>4170</v>
      </c>
    </row>
    <row r="3182" spans="1:2" ht="13.5" x14ac:dyDescent="0.25">
      <c r="A3182" s="609">
        <v>6469</v>
      </c>
      <c r="B3182" s="610" t="s">
        <v>4171</v>
      </c>
    </row>
    <row r="3183" spans="1:2" ht="13.5" x14ac:dyDescent="0.25">
      <c r="A3183" s="609">
        <v>6470</v>
      </c>
      <c r="B3183" s="610" t="s">
        <v>4172</v>
      </c>
    </row>
    <row r="3184" spans="1:2" ht="13.5" x14ac:dyDescent="0.25">
      <c r="A3184" s="609">
        <v>6471</v>
      </c>
      <c r="B3184" s="610" t="s">
        <v>4172</v>
      </c>
    </row>
    <row r="3185" spans="1:2" ht="13.5" x14ac:dyDescent="0.25">
      <c r="A3185" s="609">
        <v>6472</v>
      </c>
      <c r="B3185" s="610" t="s">
        <v>4172</v>
      </c>
    </row>
    <row r="3186" spans="1:2" ht="13.5" x14ac:dyDescent="0.25">
      <c r="A3186" s="609">
        <v>6473</v>
      </c>
      <c r="B3186" s="610" t="s">
        <v>4172</v>
      </c>
    </row>
    <row r="3187" spans="1:2" ht="13.5" x14ac:dyDescent="0.25">
      <c r="A3187" s="609">
        <v>6474</v>
      </c>
      <c r="B3187" s="610" t="s">
        <v>4172</v>
      </c>
    </row>
    <row r="3188" spans="1:2" ht="13.5" x14ac:dyDescent="0.25">
      <c r="A3188" s="609">
        <v>6475</v>
      </c>
      <c r="B3188" s="610" t="s">
        <v>4172</v>
      </c>
    </row>
    <row r="3189" spans="1:2" ht="13.5" x14ac:dyDescent="0.25">
      <c r="A3189" s="609">
        <v>6476</v>
      </c>
      <c r="B3189" s="610" t="s">
        <v>4173</v>
      </c>
    </row>
    <row r="3190" spans="1:2" ht="13.5" x14ac:dyDescent="0.25">
      <c r="A3190" s="609">
        <v>6478</v>
      </c>
      <c r="B3190" s="610" t="s">
        <v>4174</v>
      </c>
    </row>
    <row r="3191" spans="1:2" ht="13.5" x14ac:dyDescent="0.25">
      <c r="A3191" s="609">
        <v>6479</v>
      </c>
      <c r="B3191" s="610" t="s">
        <v>4175</v>
      </c>
    </row>
    <row r="3192" spans="1:2" ht="13.5" x14ac:dyDescent="0.25">
      <c r="A3192" s="609">
        <v>6480</v>
      </c>
      <c r="B3192" s="610" t="s">
        <v>4176</v>
      </c>
    </row>
    <row r="3193" spans="1:2" ht="13.5" x14ac:dyDescent="0.25">
      <c r="A3193" s="609">
        <v>6481</v>
      </c>
      <c r="B3193" s="610" t="s">
        <v>4176</v>
      </c>
    </row>
    <row r="3194" spans="1:2" ht="13.5" x14ac:dyDescent="0.25">
      <c r="A3194" s="609">
        <v>6482</v>
      </c>
      <c r="B3194" s="610" t="s">
        <v>4176</v>
      </c>
    </row>
    <row r="3195" spans="1:2" ht="13.5" x14ac:dyDescent="0.25">
      <c r="A3195" s="609">
        <v>6483</v>
      </c>
      <c r="B3195" s="610" t="s">
        <v>4176</v>
      </c>
    </row>
    <row r="3196" spans="1:2" ht="13.5" x14ac:dyDescent="0.25">
      <c r="A3196" s="609">
        <v>6484</v>
      </c>
      <c r="B3196" s="610" t="s">
        <v>4176</v>
      </c>
    </row>
    <row r="3197" spans="1:2" ht="13.5" x14ac:dyDescent="0.25">
      <c r="A3197" s="609">
        <v>6485</v>
      </c>
      <c r="B3197" s="610" t="s">
        <v>4176</v>
      </c>
    </row>
    <row r="3198" spans="1:2" ht="13.5" x14ac:dyDescent="0.25">
      <c r="A3198" s="609">
        <v>6486</v>
      </c>
      <c r="B3198" s="610" t="s">
        <v>4176</v>
      </c>
    </row>
    <row r="3199" spans="1:2" ht="13.5" x14ac:dyDescent="0.25">
      <c r="A3199" s="609">
        <v>6487</v>
      </c>
      <c r="B3199" s="610" t="s">
        <v>4176</v>
      </c>
    </row>
    <row r="3200" spans="1:2" ht="13.5" x14ac:dyDescent="0.25">
      <c r="A3200" s="609">
        <v>6488</v>
      </c>
      <c r="B3200" s="610" t="s">
        <v>4176</v>
      </c>
    </row>
    <row r="3201" spans="1:2" ht="13.5" x14ac:dyDescent="0.25">
      <c r="A3201" s="609">
        <v>6489</v>
      </c>
      <c r="B3201" s="610" t="s">
        <v>4177</v>
      </c>
    </row>
    <row r="3202" spans="1:2" ht="13.5" x14ac:dyDescent="0.25">
      <c r="A3202" s="609">
        <v>6500</v>
      </c>
      <c r="B3202" s="610" t="s">
        <v>4178</v>
      </c>
    </row>
    <row r="3203" spans="1:2" ht="13.5" x14ac:dyDescent="0.25">
      <c r="A3203" s="609">
        <v>6510</v>
      </c>
      <c r="B3203" s="610" t="s">
        <v>4179</v>
      </c>
    </row>
    <row r="3204" spans="1:2" ht="13.5" x14ac:dyDescent="0.25">
      <c r="A3204" s="609">
        <v>6511</v>
      </c>
      <c r="B3204" s="610" t="s">
        <v>4180</v>
      </c>
    </row>
    <row r="3205" spans="1:2" ht="13.5" x14ac:dyDescent="0.25">
      <c r="A3205" s="609">
        <v>6512</v>
      </c>
      <c r="B3205" s="610" t="s">
        <v>4181</v>
      </c>
    </row>
    <row r="3206" spans="1:2" ht="13.5" x14ac:dyDescent="0.25">
      <c r="A3206" s="609">
        <v>6518</v>
      </c>
      <c r="B3206" s="610" t="s">
        <v>4182</v>
      </c>
    </row>
    <row r="3207" spans="1:2" ht="13.5" x14ac:dyDescent="0.25">
      <c r="A3207" s="609">
        <v>6519</v>
      </c>
      <c r="B3207" s="610" t="s">
        <v>4183</v>
      </c>
    </row>
    <row r="3208" spans="1:2" ht="13.5" x14ac:dyDescent="0.25">
      <c r="A3208" s="609">
        <v>6520</v>
      </c>
      <c r="B3208" s="610" t="s">
        <v>4184</v>
      </c>
    </row>
    <row r="3209" spans="1:2" ht="13.5" x14ac:dyDescent="0.25">
      <c r="A3209" s="609">
        <v>6521</v>
      </c>
      <c r="B3209" s="610" t="s">
        <v>4185</v>
      </c>
    </row>
    <row r="3210" spans="1:2" ht="13.5" x14ac:dyDescent="0.25">
      <c r="A3210" s="609">
        <v>6522</v>
      </c>
      <c r="B3210" s="610" t="s">
        <v>4186</v>
      </c>
    </row>
    <row r="3211" spans="1:2" ht="13.5" x14ac:dyDescent="0.25">
      <c r="A3211" s="609">
        <v>6523</v>
      </c>
      <c r="B3211" s="610" t="s">
        <v>4187</v>
      </c>
    </row>
    <row r="3212" spans="1:2" ht="13.5" x14ac:dyDescent="0.25">
      <c r="A3212" s="609">
        <v>6524</v>
      </c>
      <c r="B3212" s="610" t="s">
        <v>4188</v>
      </c>
    </row>
    <row r="3213" spans="1:2" ht="13.5" x14ac:dyDescent="0.25">
      <c r="A3213" s="609">
        <v>6525</v>
      </c>
      <c r="B3213" s="610" t="s">
        <v>4189</v>
      </c>
    </row>
    <row r="3214" spans="1:2" ht="13.5" x14ac:dyDescent="0.25">
      <c r="A3214" s="609">
        <v>6526</v>
      </c>
      <c r="B3214" s="610" t="s">
        <v>4190</v>
      </c>
    </row>
    <row r="3215" spans="1:2" ht="13.5" x14ac:dyDescent="0.25">
      <c r="A3215" s="609">
        <v>6527</v>
      </c>
      <c r="B3215" s="610" t="s">
        <v>4191</v>
      </c>
    </row>
    <row r="3216" spans="1:2" ht="13.5" x14ac:dyDescent="0.25">
      <c r="A3216" s="609">
        <v>6528</v>
      </c>
      <c r="B3216" s="610" t="s">
        <v>4192</v>
      </c>
    </row>
    <row r="3217" spans="1:2" ht="13.5" x14ac:dyDescent="0.25">
      <c r="A3217" s="609">
        <v>6529</v>
      </c>
      <c r="B3217" s="610" t="s">
        <v>4193</v>
      </c>
    </row>
    <row r="3218" spans="1:2" ht="13.5" x14ac:dyDescent="0.25">
      <c r="A3218" s="609">
        <v>6530</v>
      </c>
      <c r="B3218" s="610" t="s">
        <v>4194</v>
      </c>
    </row>
    <row r="3219" spans="1:2" ht="13.5" x14ac:dyDescent="0.25">
      <c r="A3219" s="609">
        <v>6531</v>
      </c>
      <c r="B3219" s="610" t="s">
        <v>4195</v>
      </c>
    </row>
    <row r="3220" spans="1:2" ht="13.5" x14ac:dyDescent="0.25">
      <c r="A3220" s="609">
        <v>6532</v>
      </c>
      <c r="B3220" s="610" t="s">
        <v>4196</v>
      </c>
    </row>
    <row r="3221" spans="1:2" ht="13.5" x14ac:dyDescent="0.25">
      <c r="A3221" s="609">
        <v>6533</v>
      </c>
      <c r="B3221" s="610" t="s">
        <v>4197</v>
      </c>
    </row>
    <row r="3222" spans="1:2" ht="13.5" x14ac:dyDescent="0.25">
      <c r="A3222" s="609">
        <v>6534</v>
      </c>
      <c r="B3222" s="610" t="s">
        <v>4198</v>
      </c>
    </row>
    <row r="3223" spans="1:2" ht="13.5" x14ac:dyDescent="0.25">
      <c r="A3223" s="609">
        <v>6535</v>
      </c>
      <c r="B3223" s="610" t="s">
        <v>4199</v>
      </c>
    </row>
    <row r="3224" spans="1:2" ht="13.5" x14ac:dyDescent="0.25">
      <c r="A3224" s="609">
        <v>6536</v>
      </c>
      <c r="B3224" s="610" t="s">
        <v>4200</v>
      </c>
    </row>
    <row r="3225" spans="1:2" ht="13.5" x14ac:dyDescent="0.25">
      <c r="A3225" s="609">
        <v>6537</v>
      </c>
      <c r="B3225" s="610" t="s">
        <v>4201</v>
      </c>
    </row>
    <row r="3226" spans="1:2" ht="13.5" x14ac:dyDescent="0.25">
      <c r="A3226" s="609">
        <v>6538</v>
      </c>
      <c r="B3226" s="610" t="s">
        <v>4202</v>
      </c>
    </row>
    <row r="3227" spans="1:2" ht="13.5" x14ac:dyDescent="0.25">
      <c r="A3227" s="609">
        <v>6539</v>
      </c>
      <c r="B3227" s="610" t="s">
        <v>4203</v>
      </c>
    </row>
    <row r="3228" spans="1:2" ht="13.5" x14ac:dyDescent="0.25">
      <c r="A3228" s="609">
        <v>6540</v>
      </c>
      <c r="B3228" s="610" t="s">
        <v>4204</v>
      </c>
    </row>
    <row r="3229" spans="1:2" ht="13.5" x14ac:dyDescent="0.25">
      <c r="A3229" s="609">
        <v>6541</v>
      </c>
      <c r="B3229" s="610" t="s">
        <v>4205</v>
      </c>
    </row>
    <row r="3230" spans="1:2" ht="13.5" x14ac:dyDescent="0.25">
      <c r="A3230" s="609">
        <v>6542</v>
      </c>
      <c r="B3230" s="610" t="s">
        <v>4206</v>
      </c>
    </row>
    <row r="3231" spans="1:2" ht="13.5" x14ac:dyDescent="0.25">
      <c r="A3231" s="609">
        <v>6543</v>
      </c>
      <c r="B3231" s="610" t="s">
        <v>4207</v>
      </c>
    </row>
    <row r="3232" spans="1:2" ht="13.5" x14ac:dyDescent="0.25">
      <c r="A3232" s="609">
        <v>6544</v>
      </c>
      <c r="B3232" s="610" t="s">
        <v>4208</v>
      </c>
    </row>
    <row r="3233" spans="1:2" ht="13.5" x14ac:dyDescent="0.25">
      <c r="A3233" s="609">
        <v>6545</v>
      </c>
      <c r="B3233" s="610" t="s">
        <v>4209</v>
      </c>
    </row>
    <row r="3234" spans="1:2" ht="13.5" x14ac:dyDescent="0.25">
      <c r="A3234" s="609">
        <v>6546</v>
      </c>
      <c r="B3234" s="610" t="s">
        <v>4210</v>
      </c>
    </row>
    <row r="3235" spans="1:2" ht="13.5" x14ac:dyDescent="0.25">
      <c r="A3235" s="609">
        <v>6547</v>
      </c>
      <c r="B3235" s="610" t="s">
        <v>4211</v>
      </c>
    </row>
    <row r="3236" spans="1:2" ht="13.5" x14ac:dyDescent="0.25">
      <c r="A3236" s="609">
        <v>6548</v>
      </c>
      <c r="B3236" s="610" t="s">
        <v>4212</v>
      </c>
    </row>
    <row r="3237" spans="1:2" ht="13.5" x14ac:dyDescent="0.25">
      <c r="A3237" s="609">
        <v>6549</v>
      </c>
      <c r="B3237" s="610" t="s">
        <v>4213</v>
      </c>
    </row>
    <row r="3238" spans="1:2" ht="13.5" x14ac:dyDescent="0.25">
      <c r="A3238" s="609">
        <v>6550</v>
      </c>
      <c r="B3238" s="610" t="s">
        <v>4214</v>
      </c>
    </row>
    <row r="3239" spans="1:2" ht="13.5" x14ac:dyDescent="0.25">
      <c r="A3239" s="609">
        <v>6551</v>
      </c>
      <c r="B3239" s="610" t="s">
        <v>4215</v>
      </c>
    </row>
    <row r="3240" spans="1:2" ht="13.5" x14ac:dyDescent="0.25">
      <c r="A3240" s="609">
        <v>6552</v>
      </c>
      <c r="B3240" s="610" t="s">
        <v>4216</v>
      </c>
    </row>
    <row r="3241" spans="1:2" ht="13.5" x14ac:dyDescent="0.25">
      <c r="A3241" s="609">
        <v>6553</v>
      </c>
      <c r="B3241" s="610" t="s">
        <v>4217</v>
      </c>
    </row>
    <row r="3242" spans="1:2" ht="13.5" x14ac:dyDescent="0.25">
      <c r="A3242" s="609">
        <v>6554</v>
      </c>
      <c r="B3242" s="610" t="s">
        <v>4218</v>
      </c>
    </row>
    <row r="3243" spans="1:2" ht="13.5" x14ac:dyDescent="0.25">
      <c r="A3243" s="609">
        <v>6555</v>
      </c>
      <c r="B3243" s="610" t="s">
        <v>4219</v>
      </c>
    </row>
    <row r="3244" spans="1:2" ht="13.5" x14ac:dyDescent="0.25">
      <c r="A3244" s="609">
        <v>6556</v>
      </c>
      <c r="B3244" s="610" t="s">
        <v>4220</v>
      </c>
    </row>
    <row r="3245" spans="1:2" ht="13.5" x14ac:dyDescent="0.25">
      <c r="A3245" s="609">
        <v>6558</v>
      </c>
      <c r="B3245" s="610" t="s">
        <v>4221</v>
      </c>
    </row>
    <row r="3246" spans="1:2" ht="13.5" x14ac:dyDescent="0.25">
      <c r="A3246" s="609">
        <v>6559</v>
      </c>
      <c r="B3246" s="610" t="s">
        <v>4222</v>
      </c>
    </row>
    <row r="3247" spans="1:2" ht="13.5" x14ac:dyDescent="0.25">
      <c r="A3247" s="609">
        <v>6560</v>
      </c>
      <c r="B3247" s="610" t="s">
        <v>4223</v>
      </c>
    </row>
    <row r="3248" spans="1:2" ht="13.5" x14ac:dyDescent="0.25">
      <c r="A3248" s="609">
        <v>6561</v>
      </c>
      <c r="B3248" s="610" t="s">
        <v>4224</v>
      </c>
    </row>
    <row r="3249" spans="1:2" ht="13.5" x14ac:dyDescent="0.25">
      <c r="A3249" s="609">
        <v>6562</v>
      </c>
      <c r="B3249" s="610" t="s">
        <v>4224</v>
      </c>
    </row>
    <row r="3250" spans="1:2" ht="13.5" x14ac:dyDescent="0.25">
      <c r="A3250" s="609">
        <v>6563</v>
      </c>
      <c r="B3250" s="610" t="s">
        <v>4225</v>
      </c>
    </row>
    <row r="3251" spans="1:2" ht="13.5" x14ac:dyDescent="0.25">
      <c r="A3251" s="609">
        <v>6564</v>
      </c>
      <c r="B3251" s="610" t="s">
        <v>4226</v>
      </c>
    </row>
    <row r="3252" spans="1:2" ht="13.5" x14ac:dyDescent="0.25">
      <c r="A3252" s="609">
        <v>6565</v>
      </c>
      <c r="B3252" s="610" t="s">
        <v>4227</v>
      </c>
    </row>
    <row r="3253" spans="1:2" ht="13.5" x14ac:dyDescent="0.25">
      <c r="A3253" s="609">
        <v>6566</v>
      </c>
      <c r="B3253" s="610" t="s">
        <v>4228</v>
      </c>
    </row>
    <row r="3254" spans="1:2" ht="13.5" x14ac:dyDescent="0.25">
      <c r="A3254" s="609">
        <v>6567</v>
      </c>
      <c r="B3254" s="610" t="s">
        <v>4229</v>
      </c>
    </row>
    <row r="3255" spans="1:2" ht="13.5" x14ac:dyDescent="0.25">
      <c r="A3255" s="609">
        <v>6568</v>
      </c>
      <c r="B3255" s="610" t="s">
        <v>4230</v>
      </c>
    </row>
    <row r="3256" spans="1:2" ht="13.5" x14ac:dyDescent="0.25">
      <c r="A3256" s="609">
        <v>6569</v>
      </c>
      <c r="B3256" s="610" t="s">
        <v>4231</v>
      </c>
    </row>
    <row r="3257" spans="1:2" ht="13.5" x14ac:dyDescent="0.25">
      <c r="A3257" s="609">
        <v>6570</v>
      </c>
      <c r="B3257" s="610" t="s">
        <v>4232</v>
      </c>
    </row>
    <row r="3258" spans="1:2" ht="13.5" x14ac:dyDescent="0.25">
      <c r="A3258" s="609">
        <v>6580</v>
      </c>
      <c r="B3258" s="610" t="s">
        <v>4233</v>
      </c>
    </row>
    <row r="3259" spans="1:2" ht="13.5" x14ac:dyDescent="0.25">
      <c r="A3259" s="609">
        <v>6581</v>
      </c>
      <c r="B3259" s="610" t="s">
        <v>4234</v>
      </c>
    </row>
    <row r="3260" spans="1:2" ht="13.5" x14ac:dyDescent="0.25">
      <c r="A3260" s="609">
        <v>6582</v>
      </c>
      <c r="B3260" s="610" t="s">
        <v>4235</v>
      </c>
    </row>
    <row r="3261" spans="1:2" ht="13.5" x14ac:dyDescent="0.25">
      <c r="A3261" s="609">
        <v>6583</v>
      </c>
      <c r="B3261" s="610" t="s">
        <v>4236</v>
      </c>
    </row>
    <row r="3262" spans="1:2" ht="13.5" x14ac:dyDescent="0.25">
      <c r="A3262" s="609">
        <v>6584</v>
      </c>
      <c r="B3262" s="610" t="s">
        <v>4237</v>
      </c>
    </row>
    <row r="3263" spans="1:2" ht="13.5" x14ac:dyDescent="0.25">
      <c r="A3263" s="609">
        <v>6588</v>
      </c>
      <c r="B3263" s="610" t="s">
        <v>4238</v>
      </c>
    </row>
    <row r="3264" spans="1:2" ht="13.5" x14ac:dyDescent="0.25">
      <c r="A3264" s="609">
        <v>6589</v>
      </c>
      <c r="B3264" s="610" t="s">
        <v>4239</v>
      </c>
    </row>
    <row r="3265" spans="1:2" ht="13.5" x14ac:dyDescent="0.25">
      <c r="A3265" s="609">
        <v>6590</v>
      </c>
      <c r="B3265" s="610" t="s">
        <v>4240</v>
      </c>
    </row>
    <row r="3266" spans="1:2" ht="13.5" x14ac:dyDescent="0.25">
      <c r="A3266" s="609">
        <v>6591</v>
      </c>
      <c r="B3266" s="610" t="s">
        <v>4240</v>
      </c>
    </row>
    <row r="3267" spans="1:2" ht="13.5" x14ac:dyDescent="0.25">
      <c r="A3267" s="609">
        <v>6592</v>
      </c>
      <c r="B3267" s="610" t="s">
        <v>4240</v>
      </c>
    </row>
    <row r="3268" spans="1:2" ht="13.5" x14ac:dyDescent="0.25">
      <c r="A3268" s="609">
        <v>6593</v>
      </c>
      <c r="B3268" s="610" t="s">
        <v>4240</v>
      </c>
    </row>
    <row r="3269" spans="1:2" ht="13.5" x14ac:dyDescent="0.25">
      <c r="A3269" s="609">
        <v>6594</v>
      </c>
      <c r="B3269" s="610" t="s">
        <v>4240</v>
      </c>
    </row>
    <row r="3270" spans="1:2" ht="13.5" x14ac:dyDescent="0.25">
      <c r="A3270" s="609">
        <v>6595</v>
      </c>
      <c r="B3270" s="610" t="s">
        <v>4240</v>
      </c>
    </row>
    <row r="3271" spans="1:2" ht="13.5" x14ac:dyDescent="0.25">
      <c r="A3271" s="609">
        <v>6598</v>
      </c>
      <c r="B3271" s="610" t="s">
        <v>4240</v>
      </c>
    </row>
    <row r="3272" spans="1:2" ht="13.5" x14ac:dyDescent="0.25">
      <c r="A3272" s="609">
        <v>6599</v>
      </c>
      <c r="B3272" s="610" t="s">
        <v>4240</v>
      </c>
    </row>
    <row r="3273" spans="1:2" ht="13.5" x14ac:dyDescent="0.25">
      <c r="A3273" s="609">
        <v>6600</v>
      </c>
      <c r="B3273" s="610" t="s">
        <v>4241</v>
      </c>
    </row>
    <row r="3274" spans="1:2" ht="13.5" x14ac:dyDescent="0.25">
      <c r="A3274" s="609">
        <v>6601</v>
      </c>
      <c r="B3274" s="610" t="s">
        <v>4242</v>
      </c>
    </row>
    <row r="3275" spans="1:2" ht="13.5" x14ac:dyDescent="0.25">
      <c r="A3275" s="609">
        <v>6602</v>
      </c>
      <c r="B3275" s="610" t="s">
        <v>4243</v>
      </c>
    </row>
    <row r="3276" spans="1:2" ht="13.5" x14ac:dyDescent="0.25">
      <c r="A3276" s="609">
        <v>6603</v>
      </c>
      <c r="B3276" s="610" t="s">
        <v>4244</v>
      </c>
    </row>
    <row r="3277" spans="1:2" ht="13.5" x14ac:dyDescent="0.25">
      <c r="A3277" s="609">
        <v>6604</v>
      </c>
      <c r="B3277" s="610" t="s">
        <v>4245</v>
      </c>
    </row>
    <row r="3278" spans="1:2" ht="13.5" x14ac:dyDescent="0.25">
      <c r="A3278" s="609">
        <v>6605</v>
      </c>
      <c r="B3278" s="610" t="s">
        <v>4246</v>
      </c>
    </row>
    <row r="3279" spans="1:2" ht="13.5" x14ac:dyDescent="0.25">
      <c r="A3279" s="609">
        <v>6606</v>
      </c>
      <c r="B3279" s="610" t="s">
        <v>4247</v>
      </c>
    </row>
    <row r="3280" spans="1:2" ht="13.5" x14ac:dyDescent="0.25">
      <c r="A3280" s="609">
        <v>6607</v>
      </c>
      <c r="B3280" s="610" t="s">
        <v>4248</v>
      </c>
    </row>
    <row r="3281" spans="1:2" ht="13.5" x14ac:dyDescent="0.25">
      <c r="A3281" s="609">
        <v>6608</v>
      </c>
      <c r="B3281" s="610" t="s">
        <v>4249</v>
      </c>
    </row>
    <row r="3282" spans="1:2" ht="13.5" x14ac:dyDescent="0.25">
      <c r="A3282" s="609">
        <v>6609</v>
      </c>
      <c r="B3282" s="610" t="s">
        <v>4250</v>
      </c>
    </row>
    <row r="3283" spans="1:2" ht="13.5" x14ac:dyDescent="0.25">
      <c r="A3283" s="609">
        <v>6610</v>
      </c>
      <c r="B3283" s="610" t="s">
        <v>4251</v>
      </c>
    </row>
    <row r="3284" spans="1:2" ht="13.5" x14ac:dyDescent="0.25">
      <c r="A3284" s="609">
        <v>6611</v>
      </c>
      <c r="B3284" s="610" t="s">
        <v>4252</v>
      </c>
    </row>
    <row r="3285" spans="1:2" ht="13.5" x14ac:dyDescent="0.25">
      <c r="A3285" s="609">
        <v>6612</v>
      </c>
      <c r="B3285" s="610" t="s">
        <v>4253</v>
      </c>
    </row>
    <row r="3286" spans="1:2" ht="13.5" x14ac:dyDescent="0.25">
      <c r="A3286" s="609">
        <v>6613</v>
      </c>
      <c r="B3286" s="610" t="s">
        <v>4254</v>
      </c>
    </row>
    <row r="3287" spans="1:2" ht="13.5" x14ac:dyDescent="0.25">
      <c r="A3287" s="609">
        <v>6614</v>
      </c>
      <c r="B3287" s="610" t="s">
        <v>4255</v>
      </c>
    </row>
    <row r="3288" spans="1:2" ht="13.5" x14ac:dyDescent="0.25">
      <c r="A3288" s="609">
        <v>6619</v>
      </c>
      <c r="B3288" s="610" t="s">
        <v>4256</v>
      </c>
    </row>
    <row r="3289" spans="1:2" ht="13.5" x14ac:dyDescent="0.25">
      <c r="A3289" s="609">
        <v>6620</v>
      </c>
      <c r="B3289" s="610" t="s">
        <v>4257</v>
      </c>
    </row>
    <row r="3290" spans="1:2" ht="13.5" x14ac:dyDescent="0.25">
      <c r="A3290" s="609">
        <v>6621</v>
      </c>
      <c r="B3290" s="610" t="s">
        <v>4258</v>
      </c>
    </row>
    <row r="3291" spans="1:2" ht="13.5" x14ac:dyDescent="0.25">
      <c r="A3291" s="609">
        <v>6622</v>
      </c>
      <c r="B3291" s="610" t="s">
        <v>4259</v>
      </c>
    </row>
    <row r="3292" spans="1:2" ht="13.5" x14ac:dyDescent="0.25">
      <c r="A3292" s="609">
        <v>6623</v>
      </c>
      <c r="B3292" s="610" t="s">
        <v>4260</v>
      </c>
    </row>
    <row r="3293" spans="1:2" ht="13.5" x14ac:dyDescent="0.25">
      <c r="A3293" s="609">
        <v>6630</v>
      </c>
      <c r="B3293" s="610" t="s">
        <v>4261</v>
      </c>
    </row>
    <row r="3294" spans="1:2" ht="13.5" x14ac:dyDescent="0.25">
      <c r="A3294" s="609">
        <v>6631</v>
      </c>
      <c r="B3294" s="610" t="s">
        <v>4262</v>
      </c>
    </row>
    <row r="3295" spans="1:2" ht="13.5" x14ac:dyDescent="0.25">
      <c r="A3295" s="609">
        <v>6632</v>
      </c>
      <c r="B3295" s="610" t="s">
        <v>4263</v>
      </c>
    </row>
    <row r="3296" spans="1:2" ht="13.5" x14ac:dyDescent="0.25">
      <c r="A3296" s="609">
        <v>6633</v>
      </c>
      <c r="B3296" s="610" t="s">
        <v>4264</v>
      </c>
    </row>
    <row r="3297" spans="1:2" ht="13.5" x14ac:dyDescent="0.25">
      <c r="A3297" s="609">
        <v>6634</v>
      </c>
      <c r="B3297" s="610" t="s">
        <v>4265</v>
      </c>
    </row>
    <row r="3298" spans="1:2" ht="13.5" x14ac:dyDescent="0.25">
      <c r="A3298" s="609">
        <v>6635</v>
      </c>
      <c r="B3298" s="610" t="s">
        <v>4266</v>
      </c>
    </row>
    <row r="3299" spans="1:2" ht="13.5" x14ac:dyDescent="0.25">
      <c r="A3299" s="609">
        <v>6636</v>
      </c>
      <c r="B3299" s="610" t="s">
        <v>4267</v>
      </c>
    </row>
    <row r="3300" spans="1:2" ht="13.5" x14ac:dyDescent="0.25">
      <c r="A3300" s="609">
        <v>6638</v>
      </c>
      <c r="B3300" s="610" t="s">
        <v>4268</v>
      </c>
    </row>
    <row r="3301" spans="1:2" ht="13.5" x14ac:dyDescent="0.25">
      <c r="A3301" s="609">
        <v>6639</v>
      </c>
      <c r="B3301" s="610" t="s">
        <v>4269</v>
      </c>
    </row>
    <row r="3302" spans="1:2" ht="13.5" x14ac:dyDescent="0.25">
      <c r="A3302" s="609">
        <v>6640</v>
      </c>
      <c r="B3302" s="610" t="s">
        <v>4270</v>
      </c>
    </row>
    <row r="3303" spans="1:2" ht="13.5" x14ac:dyDescent="0.25">
      <c r="A3303" s="609">
        <v>6641</v>
      </c>
      <c r="B3303" s="610" t="s">
        <v>4271</v>
      </c>
    </row>
    <row r="3304" spans="1:2" ht="13.5" x14ac:dyDescent="0.25">
      <c r="A3304" s="609">
        <v>6642</v>
      </c>
      <c r="B3304" s="610" t="s">
        <v>4272</v>
      </c>
    </row>
    <row r="3305" spans="1:2" ht="13.5" x14ac:dyDescent="0.25">
      <c r="A3305" s="609">
        <v>6643</v>
      </c>
      <c r="B3305" s="610" t="s">
        <v>4273</v>
      </c>
    </row>
    <row r="3306" spans="1:2" ht="13.5" x14ac:dyDescent="0.25">
      <c r="A3306" s="609">
        <v>6644</v>
      </c>
      <c r="B3306" s="610" t="s">
        <v>4274</v>
      </c>
    </row>
    <row r="3307" spans="1:2" ht="13.5" x14ac:dyDescent="0.25">
      <c r="A3307" s="609">
        <v>6645</v>
      </c>
      <c r="B3307" s="610" t="s">
        <v>4275</v>
      </c>
    </row>
    <row r="3308" spans="1:2" ht="13.5" x14ac:dyDescent="0.25">
      <c r="A3308" s="609">
        <v>6648</v>
      </c>
      <c r="B3308" s="610" t="s">
        <v>4276</v>
      </c>
    </row>
    <row r="3309" spans="1:2" ht="13.5" x14ac:dyDescent="0.25">
      <c r="A3309" s="609">
        <v>6649</v>
      </c>
      <c r="B3309" s="610" t="s">
        <v>4277</v>
      </c>
    </row>
    <row r="3310" spans="1:2" ht="13.5" x14ac:dyDescent="0.25">
      <c r="A3310" s="609">
        <v>6650</v>
      </c>
      <c r="B3310" s="610" t="s">
        <v>4278</v>
      </c>
    </row>
    <row r="3311" spans="1:2" ht="13.5" x14ac:dyDescent="0.25">
      <c r="A3311" s="609">
        <v>6651</v>
      </c>
      <c r="B3311" s="610" t="s">
        <v>4279</v>
      </c>
    </row>
    <row r="3312" spans="1:2" ht="13.5" x14ac:dyDescent="0.25">
      <c r="A3312" s="609">
        <v>6652</v>
      </c>
      <c r="B3312" s="610" t="s">
        <v>4280</v>
      </c>
    </row>
    <row r="3313" spans="1:2" ht="13.5" x14ac:dyDescent="0.25">
      <c r="A3313" s="609">
        <v>6653</v>
      </c>
      <c r="B3313" s="610" t="s">
        <v>4281</v>
      </c>
    </row>
    <row r="3314" spans="1:2" ht="13.5" x14ac:dyDescent="0.25">
      <c r="A3314" s="609">
        <v>6654</v>
      </c>
      <c r="B3314" s="610" t="s">
        <v>4282</v>
      </c>
    </row>
    <row r="3315" spans="1:2" ht="13.5" x14ac:dyDescent="0.25">
      <c r="A3315" s="609">
        <v>6655</v>
      </c>
      <c r="B3315" s="610" t="s">
        <v>4283</v>
      </c>
    </row>
    <row r="3316" spans="1:2" ht="13.5" x14ac:dyDescent="0.25">
      <c r="A3316" s="609">
        <v>6656</v>
      </c>
      <c r="B3316" s="610" t="s">
        <v>4284</v>
      </c>
    </row>
    <row r="3317" spans="1:2" ht="13.5" x14ac:dyDescent="0.25">
      <c r="A3317" s="609">
        <v>6657</v>
      </c>
      <c r="B3317" s="610" t="s">
        <v>4285</v>
      </c>
    </row>
    <row r="3318" spans="1:2" ht="13.5" x14ac:dyDescent="0.25">
      <c r="A3318" s="609">
        <v>6658</v>
      </c>
      <c r="B3318" s="610" t="s">
        <v>4286</v>
      </c>
    </row>
    <row r="3319" spans="1:2" ht="13.5" x14ac:dyDescent="0.25">
      <c r="A3319" s="609">
        <v>6659</v>
      </c>
      <c r="B3319" s="610" t="s">
        <v>4287</v>
      </c>
    </row>
    <row r="3320" spans="1:2" ht="13.5" x14ac:dyDescent="0.25">
      <c r="A3320" s="609">
        <v>6660</v>
      </c>
      <c r="B3320" s="610" t="s">
        <v>4288</v>
      </c>
    </row>
    <row r="3321" spans="1:2" ht="13.5" x14ac:dyDescent="0.25">
      <c r="A3321" s="609">
        <v>6661</v>
      </c>
      <c r="B3321" s="610" t="s">
        <v>4289</v>
      </c>
    </row>
    <row r="3322" spans="1:2" ht="13.5" x14ac:dyDescent="0.25">
      <c r="A3322" s="609">
        <v>6662</v>
      </c>
      <c r="B3322" s="610" t="s">
        <v>4290</v>
      </c>
    </row>
    <row r="3323" spans="1:2" ht="13.5" x14ac:dyDescent="0.25">
      <c r="A3323" s="609">
        <v>6663</v>
      </c>
      <c r="B3323" s="610" t="s">
        <v>4291</v>
      </c>
    </row>
    <row r="3324" spans="1:2" ht="13.5" x14ac:dyDescent="0.25">
      <c r="A3324" s="609">
        <v>6670</v>
      </c>
      <c r="B3324" s="610" t="s">
        <v>4292</v>
      </c>
    </row>
    <row r="3325" spans="1:2" ht="13.5" x14ac:dyDescent="0.25">
      <c r="A3325" s="609">
        <v>6671</v>
      </c>
      <c r="B3325" s="610" t="s">
        <v>4293</v>
      </c>
    </row>
    <row r="3326" spans="1:2" ht="13.5" x14ac:dyDescent="0.25">
      <c r="A3326" s="609">
        <v>6680</v>
      </c>
      <c r="B3326" s="610" t="s">
        <v>4294</v>
      </c>
    </row>
    <row r="3327" spans="1:2" ht="13.5" x14ac:dyDescent="0.25">
      <c r="A3327" s="609">
        <v>6681</v>
      </c>
      <c r="B3327" s="610" t="s">
        <v>4294</v>
      </c>
    </row>
    <row r="3328" spans="1:2" ht="13.5" x14ac:dyDescent="0.25">
      <c r="A3328" s="609">
        <v>6682</v>
      </c>
      <c r="B3328" s="610" t="s">
        <v>4294</v>
      </c>
    </row>
    <row r="3329" spans="1:2" ht="13.5" x14ac:dyDescent="0.25">
      <c r="A3329" s="609">
        <v>6688</v>
      </c>
      <c r="B3329" s="610" t="s">
        <v>4295</v>
      </c>
    </row>
    <row r="3330" spans="1:2" ht="13.5" x14ac:dyDescent="0.25">
      <c r="A3330" s="609">
        <v>6689</v>
      </c>
      <c r="B3330" s="610" t="s">
        <v>4294</v>
      </c>
    </row>
    <row r="3331" spans="1:2" ht="13.5" x14ac:dyDescent="0.25">
      <c r="A3331" s="609">
        <v>6690</v>
      </c>
      <c r="B3331" s="610" t="s">
        <v>4296</v>
      </c>
    </row>
    <row r="3332" spans="1:2" ht="13.5" x14ac:dyDescent="0.25">
      <c r="A3332" s="609">
        <v>6691</v>
      </c>
      <c r="B3332" s="610" t="s">
        <v>4297</v>
      </c>
    </row>
    <row r="3333" spans="1:2" ht="13.5" x14ac:dyDescent="0.25">
      <c r="A3333" s="609">
        <v>6692</v>
      </c>
      <c r="B3333" s="610" t="s">
        <v>4298</v>
      </c>
    </row>
    <row r="3334" spans="1:2" ht="13.5" x14ac:dyDescent="0.25">
      <c r="A3334" s="609">
        <v>6693</v>
      </c>
      <c r="B3334" s="610" t="s">
        <v>4299</v>
      </c>
    </row>
    <row r="3335" spans="1:2" ht="13.5" x14ac:dyDescent="0.25">
      <c r="A3335" s="609">
        <v>6694</v>
      </c>
      <c r="B3335" s="610" t="s">
        <v>4300</v>
      </c>
    </row>
    <row r="3336" spans="1:2" ht="13.5" x14ac:dyDescent="0.25">
      <c r="A3336" s="609">
        <v>6695</v>
      </c>
      <c r="B3336" s="610" t="s">
        <v>4301</v>
      </c>
    </row>
    <row r="3337" spans="1:2" ht="13.5" x14ac:dyDescent="0.25">
      <c r="A3337" s="609">
        <v>6696</v>
      </c>
      <c r="B3337" s="610" t="s">
        <v>4302</v>
      </c>
    </row>
    <row r="3338" spans="1:2" ht="13.5" x14ac:dyDescent="0.25">
      <c r="A3338" s="609">
        <v>6697</v>
      </c>
      <c r="B3338" s="610" t="s">
        <v>4303</v>
      </c>
    </row>
    <row r="3339" spans="1:2" ht="13.5" x14ac:dyDescent="0.25">
      <c r="A3339" s="609">
        <v>6698</v>
      </c>
      <c r="B3339" s="610" t="s">
        <v>4304</v>
      </c>
    </row>
    <row r="3340" spans="1:2" ht="13.5" x14ac:dyDescent="0.25">
      <c r="A3340" s="609">
        <v>6699</v>
      </c>
      <c r="B3340" s="610" t="s">
        <v>4305</v>
      </c>
    </row>
    <row r="3341" spans="1:2" ht="13.5" x14ac:dyDescent="0.25">
      <c r="A3341" s="609">
        <v>6700</v>
      </c>
      <c r="B3341" s="610" t="s">
        <v>4306</v>
      </c>
    </row>
    <row r="3342" spans="1:2" ht="13.5" x14ac:dyDescent="0.25">
      <c r="A3342" s="609">
        <v>6710</v>
      </c>
      <c r="B3342" s="610" t="s">
        <v>4307</v>
      </c>
    </row>
    <row r="3343" spans="1:2" ht="13.5" x14ac:dyDescent="0.25">
      <c r="A3343" s="609">
        <v>6711</v>
      </c>
      <c r="B3343" s="610" t="s">
        <v>4308</v>
      </c>
    </row>
    <row r="3344" spans="1:2" ht="13.5" x14ac:dyDescent="0.25">
      <c r="A3344" s="609">
        <v>6712</v>
      </c>
      <c r="B3344" s="610" t="s">
        <v>4309</v>
      </c>
    </row>
    <row r="3345" spans="1:2" ht="13.5" x14ac:dyDescent="0.25">
      <c r="A3345" s="609">
        <v>6713</v>
      </c>
      <c r="B3345" s="610" t="s">
        <v>4310</v>
      </c>
    </row>
    <row r="3346" spans="1:2" ht="13.5" x14ac:dyDescent="0.25">
      <c r="A3346" s="609">
        <v>6714</v>
      </c>
      <c r="B3346" s="610" t="s">
        <v>4311</v>
      </c>
    </row>
    <row r="3347" spans="1:2" ht="13.5" x14ac:dyDescent="0.25">
      <c r="A3347" s="609">
        <v>6715</v>
      </c>
      <c r="B3347" s="610" t="s">
        <v>4312</v>
      </c>
    </row>
    <row r="3348" spans="1:2" ht="13.5" x14ac:dyDescent="0.25">
      <c r="A3348" s="609">
        <v>6718</v>
      </c>
      <c r="B3348" s="610" t="s">
        <v>4313</v>
      </c>
    </row>
    <row r="3349" spans="1:2" ht="13.5" x14ac:dyDescent="0.25">
      <c r="A3349" s="609">
        <v>6719</v>
      </c>
      <c r="B3349" s="610" t="s">
        <v>4314</v>
      </c>
    </row>
    <row r="3350" spans="1:2" ht="13.5" x14ac:dyDescent="0.25">
      <c r="A3350" s="609">
        <v>6720</v>
      </c>
      <c r="B3350" s="610" t="s">
        <v>4315</v>
      </c>
    </row>
    <row r="3351" spans="1:2" ht="13.5" x14ac:dyDescent="0.25">
      <c r="A3351" s="609">
        <v>6730</v>
      </c>
      <c r="B3351" s="610" t="s">
        <v>4316</v>
      </c>
    </row>
    <row r="3352" spans="1:2" ht="13.5" x14ac:dyDescent="0.25">
      <c r="A3352" s="609">
        <v>6731</v>
      </c>
      <c r="B3352" s="610" t="s">
        <v>4317</v>
      </c>
    </row>
    <row r="3353" spans="1:2" ht="13.5" x14ac:dyDescent="0.25">
      <c r="A3353" s="609">
        <v>6732</v>
      </c>
      <c r="B3353" s="610" t="s">
        <v>4318</v>
      </c>
    </row>
    <row r="3354" spans="1:2" ht="13.5" x14ac:dyDescent="0.25">
      <c r="A3354" s="609">
        <v>6733</v>
      </c>
      <c r="B3354" s="610" t="s">
        <v>4319</v>
      </c>
    </row>
    <row r="3355" spans="1:2" ht="13.5" x14ac:dyDescent="0.25">
      <c r="A3355" s="609">
        <v>6738</v>
      </c>
      <c r="B3355" s="610" t="s">
        <v>4320</v>
      </c>
    </row>
    <row r="3356" spans="1:2" ht="13.5" x14ac:dyDescent="0.25">
      <c r="A3356" s="609">
        <v>6740</v>
      </c>
      <c r="B3356" s="610" t="s">
        <v>4321</v>
      </c>
    </row>
    <row r="3357" spans="1:2" ht="13.5" x14ac:dyDescent="0.25">
      <c r="A3357" s="609">
        <v>6741</v>
      </c>
      <c r="B3357" s="610" t="s">
        <v>4322</v>
      </c>
    </row>
    <row r="3358" spans="1:2" ht="13.5" x14ac:dyDescent="0.25">
      <c r="A3358" s="609">
        <v>6742</v>
      </c>
      <c r="B3358" s="610" t="s">
        <v>4323</v>
      </c>
    </row>
    <row r="3359" spans="1:2" ht="13.5" x14ac:dyDescent="0.25">
      <c r="A3359" s="609">
        <v>6743</v>
      </c>
      <c r="B3359" s="610" t="s">
        <v>4324</v>
      </c>
    </row>
    <row r="3360" spans="1:2" ht="13.5" x14ac:dyDescent="0.25">
      <c r="A3360" s="609">
        <v>6744</v>
      </c>
      <c r="B3360" s="610" t="s">
        <v>4325</v>
      </c>
    </row>
    <row r="3361" spans="1:2" ht="13.5" x14ac:dyDescent="0.25">
      <c r="A3361" s="609">
        <v>6748</v>
      </c>
      <c r="B3361" s="610" t="s">
        <v>4326</v>
      </c>
    </row>
    <row r="3362" spans="1:2" ht="13.5" x14ac:dyDescent="0.25">
      <c r="A3362" s="609">
        <v>6749</v>
      </c>
      <c r="B3362" s="610" t="s">
        <v>4326</v>
      </c>
    </row>
    <row r="3363" spans="1:2" ht="13.5" x14ac:dyDescent="0.25">
      <c r="A3363" s="609">
        <v>6750</v>
      </c>
      <c r="B3363" s="610" t="s">
        <v>4327</v>
      </c>
    </row>
    <row r="3364" spans="1:2" ht="13.5" x14ac:dyDescent="0.25">
      <c r="A3364" s="609">
        <v>6751</v>
      </c>
      <c r="B3364" s="610" t="s">
        <v>4328</v>
      </c>
    </row>
    <row r="3365" spans="1:2" ht="13.5" x14ac:dyDescent="0.25">
      <c r="A3365" s="609">
        <v>6752</v>
      </c>
      <c r="B3365" s="610" t="s">
        <v>4329</v>
      </c>
    </row>
    <row r="3366" spans="1:2" ht="13.5" x14ac:dyDescent="0.25">
      <c r="A3366" s="609">
        <v>6758</v>
      </c>
      <c r="B3366" s="610" t="s">
        <v>4330</v>
      </c>
    </row>
    <row r="3367" spans="1:2" ht="13.5" x14ac:dyDescent="0.25">
      <c r="A3367" s="609">
        <v>6759</v>
      </c>
      <c r="B3367" s="610" t="s">
        <v>4331</v>
      </c>
    </row>
    <row r="3368" spans="1:2" ht="13.5" x14ac:dyDescent="0.25">
      <c r="A3368" s="609">
        <v>6760</v>
      </c>
      <c r="B3368" s="610" t="s">
        <v>4332</v>
      </c>
    </row>
    <row r="3369" spans="1:2" ht="13.5" x14ac:dyDescent="0.25">
      <c r="A3369" s="609">
        <v>6761</v>
      </c>
      <c r="B3369" s="610" t="s">
        <v>4332</v>
      </c>
    </row>
    <row r="3370" spans="1:2" ht="13.5" x14ac:dyDescent="0.25">
      <c r="A3370" s="609">
        <v>6762</v>
      </c>
      <c r="B3370" s="610" t="s">
        <v>4332</v>
      </c>
    </row>
    <row r="3371" spans="1:2" ht="13.5" x14ac:dyDescent="0.25">
      <c r="A3371" s="609">
        <v>6763</v>
      </c>
      <c r="B3371" s="610" t="s">
        <v>4333</v>
      </c>
    </row>
    <row r="3372" spans="1:2" ht="13.5" x14ac:dyDescent="0.25">
      <c r="A3372" s="609">
        <v>6764</v>
      </c>
      <c r="B3372" s="610" t="s">
        <v>4332</v>
      </c>
    </row>
    <row r="3373" spans="1:2" ht="13.5" x14ac:dyDescent="0.25">
      <c r="A3373" s="609">
        <v>6765</v>
      </c>
      <c r="B3373" s="610" t="s">
        <v>4334</v>
      </c>
    </row>
    <row r="3374" spans="1:2" ht="13.5" x14ac:dyDescent="0.25">
      <c r="A3374" s="609">
        <v>6766</v>
      </c>
      <c r="B3374" s="610" t="s">
        <v>4332</v>
      </c>
    </row>
    <row r="3375" spans="1:2" ht="13.5" x14ac:dyDescent="0.25">
      <c r="A3375" s="609">
        <v>6768</v>
      </c>
      <c r="B3375" s="610" t="s">
        <v>4335</v>
      </c>
    </row>
    <row r="3376" spans="1:2" ht="13.5" x14ac:dyDescent="0.25">
      <c r="A3376" s="609">
        <v>6769</v>
      </c>
      <c r="B3376" s="610" t="s">
        <v>4336</v>
      </c>
    </row>
    <row r="3377" spans="1:2" ht="13.5" x14ac:dyDescent="0.25">
      <c r="A3377" s="609">
        <v>6771</v>
      </c>
      <c r="B3377" s="610" t="s">
        <v>4337</v>
      </c>
    </row>
    <row r="3378" spans="1:2" ht="13.5" x14ac:dyDescent="0.25">
      <c r="A3378" s="609">
        <v>6772</v>
      </c>
      <c r="B3378" s="610" t="s">
        <v>4338</v>
      </c>
    </row>
    <row r="3379" spans="1:2" ht="13.5" x14ac:dyDescent="0.25">
      <c r="A3379" s="609">
        <v>6773</v>
      </c>
      <c r="B3379" s="610" t="s">
        <v>4339</v>
      </c>
    </row>
    <row r="3380" spans="1:2" ht="13.5" x14ac:dyDescent="0.25">
      <c r="A3380" s="609">
        <v>6774</v>
      </c>
      <c r="B3380" s="610" t="s">
        <v>4340</v>
      </c>
    </row>
    <row r="3381" spans="1:2" ht="13.5" x14ac:dyDescent="0.25">
      <c r="A3381" s="609">
        <v>6775</v>
      </c>
      <c r="B3381" s="610" t="s">
        <v>4341</v>
      </c>
    </row>
    <row r="3382" spans="1:2" ht="13.5" x14ac:dyDescent="0.25">
      <c r="A3382" s="609">
        <v>6776</v>
      </c>
      <c r="B3382" s="610" t="s">
        <v>4342</v>
      </c>
    </row>
    <row r="3383" spans="1:2" ht="13.5" x14ac:dyDescent="0.25">
      <c r="A3383" s="609">
        <v>6777</v>
      </c>
      <c r="B3383" s="610" t="s">
        <v>4343</v>
      </c>
    </row>
    <row r="3384" spans="1:2" ht="13.5" x14ac:dyDescent="0.25">
      <c r="A3384" s="609">
        <v>6778</v>
      </c>
      <c r="B3384" s="610" t="s">
        <v>4344</v>
      </c>
    </row>
    <row r="3385" spans="1:2" ht="13.5" x14ac:dyDescent="0.25">
      <c r="A3385" s="609">
        <v>6779</v>
      </c>
      <c r="B3385" s="610" t="s">
        <v>4345</v>
      </c>
    </row>
    <row r="3386" spans="1:2" ht="13.5" x14ac:dyDescent="0.25">
      <c r="A3386" s="609">
        <v>6780</v>
      </c>
      <c r="B3386" s="610" t="s">
        <v>4346</v>
      </c>
    </row>
    <row r="3387" spans="1:2" ht="13.5" x14ac:dyDescent="0.25">
      <c r="A3387" s="609">
        <v>6781</v>
      </c>
      <c r="B3387" s="610" t="s">
        <v>4347</v>
      </c>
    </row>
    <row r="3388" spans="1:2" ht="13.5" x14ac:dyDescent="0.25">
      <c r="A3388" s="609">
        <v>6782</v>
      </c>
      <c r="B3388" s="610" t="s">
        <v>4348</v>
      </c>
    </row>
    <row r="3389" spans="1:2" ht="13.5" x14ac:dyDescent="0.25">
      <c r="A3389" s="609">
        <v>6783</v>
      </c>
      <c r="B3389" s="610" t="s">
        <v>4349</v>
      </c>
    </row>
    <row r="3390" spans="1:2" ht="13.5" x14ac:dyDescent="0.25">
      <c r="A3390" s="609">
        <v>6784</v>
      </c>
      <c r="B3390" s="610" t="s">
        <v>4350</v>
      </c>
    </row>
    <row r="3391" spans="1:2" ht="13.5" x14ac:dyDescent="0.25">
      <c r="A3391" s="609">
        <v>6785</v>
      </c>
      <c r="B3391" s="610" t="s">
        <v>4351</v>
      </c>
    </row>
    <row r="3392" spans="1:2" ht="13.5" x14ac:dyDescent="0.25">
      <c r="A3392" s="609">
        <v>6786</v>
      </c>
      <c r="B3392" s="610" t="s">
        <v>4352</v>
      </c>
    </row>
    <row r="3393" spans="1:2" ht="13.5" x14ac:dyDescent="0.25">
      <c r="A3393" s="609">
        <v>6787</v>
      </c>
      <c r="B3393" s="610" t="s">
        <v>4353</v>
      </c>
    </row>
    <row r="3394" spans="1:2" ht="13.5" x14ac:dyDescent="0.25">
      <c r="A3394" s="609">
        <v>6789</v>
      </c>
      <c r="B3394" s="610" t="s">
        <v>4354</v>
      </c>
    </row>
    <row r="3395" spans="1:2" ht="13.5" x14ac:dyDescent="0.25">
      <c r="A3395" s="609">
        <v>6790</v>
      </c>
      <c r="B3395" s="610" t="s">
        <v>4355</v>
      </c>
    </row>
    <row r="3396" spans="1:2" ht="13.5" x14ac:dyDescent="0.25">
      <c r="A3396" s="609">
        <v>6791</v>
      </c>
      <c r="B3396" s="610" t="s">
        <v>4356</v>
      </c>
    </row>
    <row r="3397" spans="1:2" ht="13.5" x14ac:dyDescent="0.25">
      <c r="A3397" s="609">
        <v>6792</v>
      </c>
      <c r="B3397" s="610" t="s">
        <v>4357</v>
      </c>
    </row>
    <row r="3398" spans="1:2" ht="13.5" x14ac:dyDescent="0.25">
      <c r="A3398" s="609">
        <v>6793</v>
      </c>
      <c r="B3398" s="610" t="s">
        <v>4358</v>
      </c>
    </row>
    <row r="3399" spans="1:2" ht="13.5" x14ac:dyDescent="0.25">
      <c r="A3399" s="609">
        <v>6800</v>
      </c>
      <c r="B3399" s="610" t="s">
        <v>4359</v>
      </c>
    </row>
    <row r="3400" spans="1:2" ht="13.5" x14ac:dyDescent="0.25">
      <c r="A3400" s="609">
        <v>6801</v>
      </c>
      <c r="B3400" s="610" t="s">
        <v>4360</v>
      </c>
    </row>
    <row r="3401" spans="1:2" ht="13.5" x14ac:dyDescent="0.25">
      <c r="A3401" s="609">
        <v>6802</v>
      </c>
      <c r="B3401" s="610" t="s">
        <v>4361</v>
      </c>
    </row>
    <row r="3402" spans="1:2" ht="13.5" x14ac:dyDescent="0.25">
      <c r="A3402" s="609">
        <v>6803</v>
      </c>
      <c r="B3402" s="610" t="s">
        <v>4362</v>
      </c>
    </row>
    <row r="3403" spans="1:2" ht="13.5" x14ac:dyDescent="0.25">
      <c r="A3403" s="609">
        <v>6804</v>
      </c>
      <c r="B3403" s="610" t="s">
        <v>4363</v>
      </c>
    </row>
    <row r="3404" spans="1:2" ht="13.5" x14ac:dyDescent="0.25">
      <c r="A3404" s="609">
        <v>6805</v>
      </c>
      <c r="B3404" s="610" t="s">
        <v>4364</v>
      </c>
    </row>
    <row r="3405" spans="1:2" ht="13.5" x14ac:dyDescent="0.25">
      <c r="A3405" s="609">
        <v>6806</v>
      </c>
      <c r="B3405" s="610" t="s">
        <v>4365</v>
      </c>
    </row>
    <row r="3406" spans="1:2" ht="13.5" x14ac:dyDescent="0.25">
      <c r="A3406" s="609">
        <v>6807</v>
      </c>
      <c r="B3406" s="610" t="s">
        <v>4366</v>
      </c>
    </row>
    <row r="3407" spans="1:2" ht="13.5" x14ac:dyDescent="0.25">
      <c r="A3407" s="609">
        <v>6808</v>
      </c>
      <c r="B3407" s="610" t="s">
        <v>4367</v>
      </c>
    </row>
    <row r="3408" spans="1:2" ht="13.5" x14ac:dyDescent="0.25">
      <c r="A3408" s="609">
        <v>6809</v>
      </c>
      <c r="B3408" s="610" t="s">
        <v>4368</v>
      </c>
    </row>
    <row r="3409" spans="1:2" ht="13.5" x14ac:dyDescent="0.25">
      <c r="A3409" s="609">
        <v>6810</v>
      </c>
      <c r="B3409" s="610" t="s">
        <v>4369</v>
      </c>
    </row>
    <row r="3410" spans="1:2" ht="13.5" x14ac:dyDescent="0.25">
      <c r="A3410" s="609">
        <v>6811</v>
      </c>
      <c r="B3410" s="610" t="s">
        <v>4370</v>
      </c>
    </row>
    <row r="3411" spans="1:2" ht="13.5" x14ac:dyDescent="0.25">
      <c r="A3411" s="609">
        <v>6819</v>
      </c>
      <c r="B3411" s="610" t="s">
        <v>4371</v>
      </c>
    </row>
    <row r="3412" spans="1:2" ht="13.5" x14ac:dyDescent="0.25">
      <c r="A3412" s="609">
        <v>6820</v>
      </c>
      <c r="B3412" s="610" t="s">
        <v>4372</v>
      </c>
    </row>
    <row r="3413" spans="1:2" ht="13.5" x14ac:dyDescent="0.25">
      <c r="A3413" s="609">
        <v>6821</v>
      </c>
      <c r="B3413" s="610" t="s">
        <v>4373</v>
      </c>
    </row>
    <row r="3414" spans="1:2" ht="13.5" x14ac:dyDescent="0.25">
      <c r="A3414" s="609">
        <v>6822</v>
      </c>
      <c r="B3414" s="610" t="s">
        <v>4374</v>
      </c>
    </row>
    <row r="3415" spans="1:2" ht="13.5" x14ac:dyDescent="0.25">
      <c r="A3415" s="609">
        <v>6823</v>
      </c>
      <c r="B3415" s="610" t="s">
        <v>4375</v>
      </c>
    </row>
    <row r="3416" spans="1:2" ht="13.5" x14ac:dyDescent="0.25">
      <c r="A3416" s="609">
        <v>6824</v>
      </c>
      <c r="B3416" s="610" t="s">
        <v>4376</v>
      </c>
    </row>
    <row r="3417" spans="1:2" ht="13.5" x14ac:dyDescent="0.25">
      <c r="A3417" s="609">
        <v>6825</v>
      </c>
      <c r="B3417" s="610" t="s">
        <v>4377</v>
      </c>
    </row>
    <row r="3418" spans="1:2" ht="13.5" x14ac:dyDescent="0.25">
      <c r="A3418" s="609">
        <v>6826</v>
      </c>
      <c r="B3418" s="610" t="s">
        <v>4378</v>
      </c>
    </row>
    <row r="3419" spans="1:2" ht="13.5" x14ac:dyDescent="0.25">
      <c r="A3419" s="609">
        <v>6827</v>
      </c>
      <c r="B3419" s="610" t="s">
        <v>4379</v>
      </c>
    </row>
    <row r="3420" spans="1:2" ht="13.5" x14ac:dyDescent="0.25">
      <c r="A3420" s="609">
        <v>6828</v>
      </c>
      <c r="B3420" s="610" t="s">
        <v>4380</v>
      </c>
    </row>
    <row r="3421" spans="1:2" ht="13.5" x14ac:dyDescent="0.25">
      <c r="A3421" s="609">
        <v>6829</v>
      </c>
      <c r="B3421" s="610" t="s">
        <v>4381</v>
      </c>
    </row>
    <row r="3422" spans="1:2" ht="13.5" x14ac:dyDescent="0.25">
      <c r="A3422" s="609">
        <v>6830</v>
      </c>
      <c r="B3422" s="610" t="s">
        <v>4382</v>
      </c>
    </row>
    <row r="3423" spans="1:2" ht="13.5" x14ac:dyDescent="0.25">
      <c r="A3423" s="609">
        <v>6840</v>
      </c>
      <c r="B3423" s="610" t="s">
        <v>4383</v>
      </c>
    </row>
    <row r="3424" spans="1:2" ht="13.5" x14ac:dyDescent="0.25">
      <c r="A3424" s="609">
        <v>6850</v>
      </c>
      <c r="B3424" s="610" t="s">
        <v>4384</v>
      </c>
    </row>
    <row r="3425" spans="1:2" ht="13.5" x14ac:dyDescent="0.25">
      <c r="A3425" s="609">
        <v>6851</v>
      </c>
      <c r="B3425" s="610" t="s">
        <v>4385</v>
      </c>
    </row>
    <row r="3426" spans="1:2" ht="13.5" x14ac:dyDescent="0.25">
      <c r="A3426" s="609">
        <v>6860</v>
      </c>
      <c r="B3426" s="610" t="s">
        <v>4386</v>
      </c>
    </row>
    <row r="3427" spans="1:2" ht="13.5" x14ac:dyDescent="0.25">
      <c r="A3427" s="609">
        <v>6861</v>
      </c>
      <c r="B3427" s="610" t="s">
        <v>4387</v>
      </c>
    </row>
    <row r="3428" spans="1:2" ht="13.5" x14ac:dyDescent="0.25">
      <c r="A3428" s="609">
        <v>6868</v>
      </c>
      <c r="B3428" s="610" t="s">
        <v>4388</v>
      </c>
    </row>
    <row r="3429" spans="1:2" ht="13.5" x14ac:dyDescent="0.25">
      <c r="A3429" s="609">
        <v>6869</v>
      </c>
      <c r="B3429" s="610" t="s">
        <v>4389</v>
      </c>
    </row>
    <row r="3430" spans="1:2" ht="13.5" x14ac:dyDescent="0.25">
      <c r="A3430" s="609">
        <v>6900</v>
      </c>
      <c r="B3430" s="610" t="s">
        <v>4390</v>
      </c>
    </row>
    <row r="3431" spans="1:2" ht="13.5" x14ac:dyDescent="0.25">
      <c r="A3431" s="609">
        <v>6910</v>
      </c>
      <c r="B3431" s="610" t="s">
        <v>4391</v>
      </c>
    </row>
    <row r="3432" spans="1:2" ht="13.5" x14ac:dyDescent="0.25">
      <c r="A3432" s="609">
        <v>6918</v>
      </c>
      <c r="B3432" s="610" t="s">
        <v>4392</v>
      </c>
    </row>
    <row r="3433" spans="1:2" ht="13.5" x14ac:dyDescent="0.25">
      <c r="A3433" s="609">
        <v>6920</v>
      </c>
      <c r="B3433" s="610" t="s">
        <v>4393</v>
      </c>
    </row>
    <row r="3434" spans="1:2" ht="13.5" x14ac:dyDescent="0.25">
      <c r="A3434" s="609">
        <v>6921</v>
      </c>
      <c r="B3434" s="610" t="s">
        <v>4394</v>
      </c>
    </row>
    <row r="3435" spans="1:2" ht="13.5" x14ac:dyDescent="0.25">
      <c r="A3435" s="609">
        <v>6922</v>
      </c>
      <c r="B3435" s="610" t="s">
        <v>4395</v>
      </c>
    </row>
    <row r="3436" spans="1:2" ht="13.5" x14ac:dyDescent="0.25">
      <c r="A3436" s="609">
        <v>6923</v>
      </c>
      <c r="B3436" s="610" t="s">
        <v>4396</v>
      </c>
    </row>
    <row r="3437" spans="1:2" ht="13.5" x14ac:dyDescent="0.25">
      <c r="A3437" s="609">
        <v>6924</v>
      </c>
      <c r="B3437" s="610" t="s">
        <v>4397</v>
      </c>
    </row>
    <row r="3438" spans="1:2" ht="13.5" x14ac:dyDescent="0.25">
      <c r="A3438" s="609">
        <v>6925</v>
      </c>
      <c r="B3438" s="610" t="s">
        <v>4398</v>
      </c>
    </row>
    <row r="3439" spans="1:2" ht="13.5" x14ac:dyDescent="0.25">
      <c r="A3439" s="609">
        <v>6926</v>
      </c>
      <c r="B3439" s="610" t="s">
        <v>4399</v>
      </c>
    </row>
    <row r="3440" spans="1:2" ht="13.5" x14ac:dyDescent="0.25">
      <c r="A3440" s="609">
        <v>6927</v>
      </c>
      <c r="B3440" s="610" t="s">
        <v>4400</v>
      </c>
    </row>
    <row r="3441" spans="1:2" ht="13.5" x14ac:dyDescent="0.25">
      <c r="A3441" s="609">
        <v>6928</v>
      </c>
      <c r="B3441" s="610" t="s">
        <v>4401</v>
      </c>
    </row>
    <row r="3442" spans="1:2" ht="13.5" x14ac:dyDescent="0.25">
      <c r="A3442" s="609">
        <v>6929</v>
      </c>
      <c r="B3442" s="610" t="s">
        <v>4402</v>
      </c>
    </row>
    <row r="3443" spans="1:2" ht="13.5" x14ac:dyDescent="0.25">
      <c r="A3443" s="609">
        <v>6930</v>
      </c>
      <c r="B3443" s="610" t="s">
        <v>4403</v>
      </c>
    </row>
    <row r="3444" spans="1:2" ht="13.5" x14ac:dyDescent="0.25">
      <c r="A3444" s="609">
        <v>6931</v>
      </c>
      <c r="B3444" s="610" t="s">
        <v>4404</v>
      </c>
    </row>
    <row r="3445" spans="1:2" ht="13.5" x14ac:dyDescent="0.25">
      <c r="A3445" s="609">
        <v>6938</v>
      </c>
      <c r="B3445" s="610" t="s">
        <v>4405</v>
      </c>
    </row>
    <row r="3446" spans="1:2" ht="13.5" x14ac:dyDescent="0.25">
      <c r="A3446" s="609">
        <v>6939</v>
      </c>
      <c r="B3446" s="610" t="s">
        <v>4406</v>
      </c>
    </row>
    <row r="3447" spans="1:2" ht="13.5" x14ac:dyDescent="0.25">
      <c r="A3447" s="609">
        <v>6940</v>
      </c>
      <c r="B3447" s="610" t="s">
        <v>4407</v>
      </c>
    </row>
    <row r="3448" spans="1:2" ht="13.5" x14ac:dyDescent="0.25">
      <c r="A3448" s="609">
        <v>6941</v>
      </c>
      <c r="B3448" s="610" t="s">
        <v>4408</v>
      </c>
    </row>
    <row r="3449" spans="1:2" ht="13.5" x14ac:dyDescent="0.25">
      <c r="A3449" s="609">
        <v>6942</v>
      </c>
      <c r="B3449" s="610" t="s">
        <v>4409</v>
      </c>
    </row>
    <row r="3450" spans="1:2" ht="13.5" x14ac:dyDescent="0.25">
      <c r="A3450" s="609">
        <v>6943</v>
      </c>
      <c r="B3450" s="610" t="s">
        <v>4410</v>
      </c>
    </row>
    <row r="3451" spans="1:2" ht="13.5" x14ac:dyDescent="0.25">
      <c r="A3451" s="609">
        <v>6944</v>
      </c>
      <c r="B3451" s="610" t="s">
        <v>4411</v>
      </c>
    </row>
    <row r="3452" spans="1:2" ht="13.5" x14ac:dyDescent="0.25">
      <c r="A3452" s="609">
        <v>6945</v>
      </c>
      <c r="B3452" s="610" t="s">
        <v>4412</v>
      </c>
    </row>
    <row r="3453" spans="1:2" ht="13.5" x14ac:dyDescent="0.25">
      <c r="A3453" s="609">
        <v>6946</v>
      </c>
      <c r="B3453" s="610" t="s">
        <v>4413</v>
      </c>
    </row>
    <row r="3454" spans="1:2" ht="13.5" x14ac:dyDescent="0.25">
      <c r="A3454" s="609">
        <v>6948</v>
      </c>
      <c r="B3454" s="610" t="s">
        <v>4414</v>
      </c>
    </row>
    <row r="3455" spans="1:2" ht="13.5" x14ac:dyDescent="0.25">
      <c r="A3455" s="609">
        <v>6949</v>
      </c>
      <c r="B3455" s="610" t="s">
        <v>4415</v>
      </c>
    </row>
    <row r="3456" spans="1:2" ht="13.5" x14ac:dyDescent="0.25">
      <c r="A3456" s="609">
        <v>6950</v>
      </c>
      <c r="B3456" s="610" t="s">
        <v>4416</v>
      </c>
    </row>
    <row r="3457" spans="1:2" ht="13.5" x14ac:dyDescent="0.25">
      <c r="A3457" s="609">
        <v>6951</v>
      </c>
      <c r="B3457" s="610" t="s">
        <v>4417</v>
      </c>
    </row>
    <row r="3458" spans="1:2" ht="13.5" x14ac:dyDescent="0.25">
      <c r="A3458" s="609">
        <v>6952</v>
      </c>
      <c r="B3458" s="610" t="s">
        <v>4418</v>
      </c>
    </row>
    <row r="3459" spans="1:2" ht="13.5" x14ac:dyDescent="0.25">
      <c r="A3459" s="609">
        <v>6953</v>
      </c>
      <c r="B3459" s="610" t="s">
        <v>4419</v>
      </c>
    </row>
    <row r="3460" spans="1:2" ht="13.5" x14ac:dyDescent="0.25">
      <c r="A3460" s="609">
        <v>6954</v>
      </c>
      <c r="B3460" s="610" t="s">
        <v>4420</v>
      </c>
    </row>
    <row r="3461" spans="1:2" ht="13.5" x14ac:dyDescent="0.25">
      <c r="A3461" s="609">
        <v>6958</v>
      </c>
      <c r="B3461" s="610" t="s">
        <v>4421</v>
      </c>
    </row>
    <row r="3462" spans="1:2" ht="13.5" x14ac:dyDescent="0.25">
      <c r="A3462" s="609">
        <v>6959</v>
      </c>
      <c r="B3462" s="610" t="s">
        <v>4422</v>
      </c>
    </row>
    <row r="3463" spans="1:2" ht="13.5" x14ac:dyDescent="0.25">
      <c r="A3463" s="609">
        <v>6960</v>
      </c>
      <c r="B3463" s="610" t="s">
        <v>4423</v>
      </c>
    </row>
    <row r="3464" spans="1:2" ht="13.5" x14ac:dyDescent="0.25">
      <c r="A3464" s="609">
        <v>6961</v>
      </c>
      <c r="B3464" s="610" t="s">
        <v>4424</v>
      </c>
    </row>
    <row r="3465" spans="1:2" ht="13.5" x14ac:dyDescent="0.25">
      <c r="A3465" s="609">
        <v>6962</v>
      </c>
      <c r="B3465" s="610" t="s">
        <v>4425</v>
      </c>
    </row>
    <row r="3466" spans="1:2" ht="13.5" x14ac:dyDescent="0.25">
      <c r="A3466" s="609">
        <v>6963</v>
      </c>
      <c r="B3466" s="610" t="s">
        <v>4426</v>
      </c>
    </row>
    <row r="3467" spans="1:2" ht="13.5" x14ac:dyDescent="0.25">
      <c r="A3467" s="609">
        <v>6964</v>
      </c>
      <c r="B3467" s="610" t="s">
        <v>4427</v>
      </c>
    </row>
    <row r="3468" spans="1:2" ht="13.5" x14ac:dyDescent="0.25">
      <c r="A3468" s="609">
        <v>6965</v>
      </c>
      <c r="B3468" s="610" t="s">
        <v>4428</v>
      </c>
    </row>
    <row r="3469" spans="1:2" ht="13.5" x14ac:dyDescent="0.25">
      <c r="A3469" s="609">
        <v>6966</v>
      </c>
      <c r="B3469" s="610" t="s">
        <v>4429</v>
      </c>
    </row>
    <row r="3470" spans="1:2" ht="13.5" x14ac:dyDescent="0.25">
      <c r="A3470" s="609">
        <v>6968</v>
      </c>
      <c r="B3470" s="610" t="s">
        <v>4430</v>
      </c>
    </row>
    <row r="3471" spans="1:2" ht="13.5" x14ac:dyDescent="0.25">
      <c r="A3471" s="609">
        <v>6970</v>
      </c>
      <c r="B3471" s="610" t="s">
        <v>4431</v>
      </c>
    </row>
    <row r="3472" spans="1:2" ht="13.5" x14ac:dyDescent="0.25">
      <c r="A3472" s="609">
        <v>6971</v>
      </c>
      <c r="B3472" s="610" t="s">
        <v>4432</v>
      </c>
    </row>
    <row r="3473" spans="1:2" ht="13.5" x14ac:dyDescent="0.25">
      <c r="A3473" s="609">
        <v>6978</v>
      </c>
      <c r="B3473" s="610" t="s">
        <v>4433</v>
      </c>
    </row>
    <row r="3474" spans="1:2" ht="13.5" x14ac:dyDescent="0.25">
      <c r="A3474" s="609">
        <v>6979</v>
      </c>
      <c r="B3474" s="610" t="s">
        <v>4434</v>
      </c>
    </row>
    <row r="3475" spans="1:2" ht="13.5" x14ac:dyDescent="0.25">
      <c r="A3475" s="609">
        <v>6980</v>
      </c>
      <c r="B3475" s="610" t="s">
        <v>4435</v>
      </c>
    </row>
    <row r="3476" spans="1:2" ht="13.5" x14ac:dyDescent="0.25">
      <c r="A3476" s="609">
        <v>6981</v>
      </c>
      <c r="B3476" s="610" t="s">
        <v>4436</v>
      </c>
    </row>
    <row r="3477" spans="1:2" ht="13.5" x14ac:dyDescent="0.25">
      <c r="A3477" s="609">
        <v>6982</v>
      </c>
      <c r="B3477" s="610" t="s">
        <v>4437</v>
      </c>
    </row>
    <row r="3478" spans="1:2" ht="13.5" x14ac:dyDescent="0.25">
      <c r="A3478" s="609">
        <v>6983</v>
      </c>
      <c r="B3478" s="610" t="s">
        <v>4438</v>
      </c>
    </row>
    <row r="3479" spans="1:2" ht="13.5" x14ac:dyDescent="0.25">
      <c r="A3479" s="609">
        <v>6984</v>
      </c>
      <c r="B3479" s="610" t="s">
        <v>4439</v>
      </c>
    </row>
    <row r="3480" spans="1:2" ht="13.5" x14ac:dyDescent="0.25">
      <c r="A3480" s="609">
        <v>6988</v>
      </c>
      <c r="B3480" s="610" t="s">
        <v>4440</v>
      </c>
    </row>
    <row r="3481" spans="1:2" ht="13.5" x14ac:dyDescent="0.25">
      <c r="A3481" s="609">
        <v>6989</v>
      </c>
      <c r="B3481" s="610" t="s">
        <v>4441</v>
      </c>
    </row>
    <row r="3482" spans="1:2" ht="13.5" x14ac:dyDescent="0.25">
      <c r="A3482" s="609">
        <v>7000</v>
      </c>
      <c r="B3482" s="610" t="s">
        <v>4442</v>
      </c>
    </row>
    <row r="3483" spans="1:2" ht="13.5" x14ac:dyDescent="0.25">
      <c r="A3483" s="609">
        <v>7010</v>
      </c>
      <c r="B3483" s="610" t="s">
        <v>4443</v>
      </c>
    </row>
    <row r="3484" spans="1:2" ht="13.5" x14ac:dyDescent="0.25">
      <c r="A3484" s="609">
        <v>7011</v>
      </c>
      <c r="B3484" s="610" t="s">
        <v>4444</v>
      </c>
    </row>
    <row r="3485" spans="1:2" ht="13.5" x14ac:dyDescent="0.25">
      <c r="A3485" s="609">
        <v>7012</v>
      </c>
      <c r="B3485" s="610" t="s">
        <v>4445</v>
      </c>
    </row>
    <row r="3486" spans="1:2" ht="13.5" x14ac:dyDescent="0.25">
      <c r="A3486" s="609">
        <v>7013</v>
      </c>
      <c r="B3486" s="610" t="s">
        <v>4446</v>
      </c>
    </row>
    <row r="3487" spans="1:2" ht="13.5" x14ac:dyDescent="0.25">
      <c r="A3487" s="609">
        <v>7014</v>
      </c>
      <c r="B3487" s="610" t="s">
        <v>4447</v>
      </c>
    </row>
    <row r="3488" spans="1:2" ht="13.5" x14ac:dyDescent="0.25">
      <c r="A3488" s="609">
        <v>7015</v>
      </c>
      <c r="B3488" s="610" t="s">
        <v>4448</v>
      </c>
    </row>
    <row r="3489" spans="1:2" ht="13.5" x14ac:dyDescent="0.25">
      <c r="A3489" s="609">
        <v>7018</v>
      </c>
      <c r="B3489" s="610" t="s">
        <v>4449</v>
      </c>
    </row>
    <row r="3490" spans="1:2" ht="13.5" x14ac:dyDescent="0.25">
      <c r="A3490" s="609">
        <v>7019</v>
      </c>
      <c r="B3490" s="610" t="s">
        <v>4450</v>
      </c>
    </row>
    <row r="3491" spans="1:2" ht="13.5" x14ac:dyDescent="0.25">
      <c r="A3491" s="609">
        <v>7020</v>
      </c>
      <c r="B3491" s="610" t="s">
        <v>4451</v>
      </c>
    </row>
    <row r="3492" spans="1:2" ht="13.5" x14ac:dyDescent="0.25">
      <c r="A3492" s="609">
        <v>7030</v>
      </c>
      <c r="B3492" s="610" t="s">
        <v>4452</v>
      </c>
    </row>
    <row r="3493" spans="1:2" ht="13.5" x14ac:dyDescent="0.25">
      <c r="A3493" s="609">
        <v>7038</v>
      </c>
      <c r="B3493" s="610" t="s">
        <v>4453</v>
      </c>
    </row>
    <row r="3494" spans="1:2" ht="13.5" x14ac:dyDescent="0.25">
      <c r="A3494" s="609">
        <v>7039</v>
      </c>
      <c r="B3494" s="610" t="s">
        <v>4454</v>
      </c>
    </row>
    <row r="3495" spans="1:2" ht="13.5" x14ac:dyDescent="0.25">
      <c r="A3495" s="609">
        <v>7040</v>
      </c>
      <c r="B3495" s="610" t="s">
        <v>4455</v>
      </c>
    </row>
    <row r="3496" spans="1:2" ht="13.5" x14ac:dyDescent="0.25">
      <c r="A3496" s="609">
        <v>7041</v>
      </c>
      <c r="B3496" s="610" t="s">
        <v>4456</v>
      </c>
    </row>
    <row r="3497" spans="1:2" ht="13.5" x14ac:dyDescent="0.25">
      <c r="A3497" s="609">
        <v>7042</v>
      </c>
      <c r="B3497" s="610" t="s">
        <v>4457</v>
      </c>
    </row>
    <row r="3498" spans="1:2" ht="13.5" x14ac:dyDescent="0.25">
      <c r="A3498" s="609">
        <v>7043</v>
      </c>
      <c r="B3498" s="610" t="s">
        <v>4458</v>
      </c>
    </row>
    <row r="3499" spans="1:2" ht="13.5" x14ac:dyDescent="0.25">
      <c r="A3499" s="609">
        <v>7048</v>
      </c>
      <c r="B3499" s="610" t="s">
        <v>4459</v>
      </c>
    </row>
    <row r="3500" spans="1:2" ht="13.5" x14ac:dyDescent="0.25">
      <c r="A3500" s="609">
        <v>7049</v>
      </c>
      <c r="B3500" s="610" t="s">
        <v>4460</v>
      </c>
    </row>
    <row r="3501" spans="1:2" ht="13.5" x14ac:dyDescent="0.25">
      <c r="A3501" s="609">
        <v>7050</v>
      </c>
      <c r="B3501" s="610" t="s">
        <v>4461</v>
      </c>
    </row>
    <row r="3502" spans="1:2" ht="13.5" x14ac:dyDescent="0.25">
      <c r="A3502" s="609">
        <v>7051</v>
      </c>
      <c r="B3502" s="610" t="s">
        <v>4462</v>
      </c>
    </row>
    <row r="3503" spans="1:2" ht="13.5" x14ac:dyDescent="0.25">
      <c r="A3503" s="609">
        <v>7058</v>
      </c>
      <c r="B3503" s="610" t="s">
        <v>4463</v>
      </c>
    </row>
    <row r="3504" spans="1:2" ht="13.5" x14ac:dyDescent="0.25">
      <c r="A3504" s="609">
        <v>7059</v>
      </c>
      <c r="B3504" s="610" t="s">
        <v>4464</v>
      </c>
    </row>
    <row r="3505" spans="1:2" ht="13.5" x14ac:dyDescent="0.25">
      <c r="A3505" s="609">
        <v>7060</v>
      </c>
      <c r="B3505" s="610" t="s">
        <v>4465</v>
      </c>
    </row>
    <row r="3506" spans="1:2" ht="13.5" x14ac:dyDescent="0.25">
      <c r="A3506" s="609">
        <v>7061</v>
      </c>
      <c r="B3506" s="610" t="s">
        <v>4466</v>
      </c>
    </row>
    <row r="3507" spans="1:2" ht="13.5" x14ac:dyDescent="0.25">
      <c r="A3507" s="609">
        <v>7062</v>
      </c>
      <c r="B3507" s="610" t="s">
        <v>4467</v>
      </c>
    </row>
    <row r="3508" spans="1:2" ht="13.5" x14ac:dyDescent="0.25">
      <c r="A3508" s="609">
        <v>7063</v>
      </c>
      <c r="B3508" s="610" t="s">
        <v>4468</v>
      </c>
    </row>
    <row r="3509" spans="1:2" ht="13.5" x14ac:dyDescent="0.25">
      <c r="A3509" s="609">
        <v>7068</v>
      </c>
      <c r="B3509" s="610" t="s">
        <v>4469</v>
      </c>
    </row>
    <row r="3510" spans="1:2" ht="13.5" x14ac:dyDescent="0.25">
      <c r="A3510" s="609">
        <v>7069</v>
      </c>
      <c r="B3510" s="610" t="s">
        <v>4470</v>
      </c>
    </row>
    <row r="3511" spans="1:2" ht="13.5" x14ac:dyDescent="0.25">
      <c r="A3511" s="609">
        <v>7070</v>
      </c>
      <c r="B3511" s="610" t="s">
        <v>4471</v>
      </c>
    </row>
    <row r="3512" spans="1:2" ht="13.5" x14ac:dyDescent="0.25">
      <c r="A3512" s="609">
        <v>7071</v>
      </c>
      <c r="B3512" s="610" t="s">
        <v>4472</v>
      </c>
    </row>
    <row r="3513" spans="1:2" ht="13.5" x14ac:dyDescent="0.25">
      <c r="A3513" s="609">
        <v>7078</v>
      </c>
      <c r="B3513" s="610" t="s">
        <v>4473</v>
      </c>
    </row>
    <row r="3514" spans="1:2" ht="13.5" x14ac:dyDescent="0.25">
      <c r="A3514" s="609">
        <v>7079</v>
      </c>
      <c r="B3514" s="610" t="s">
        <v>4474</v>
      </c>
    </row>
    <row r="3515" spans="1:2" ht="13.5" x14ac:dyDescent="0.25">
      <c r="A3515" s="609">
        <v>7080</v>
      </c>
      <c r="B3515" s="610" t="s">
        <v>4475</v>
      </c>
    </row>
    <row r="3516" spans="1:2" ht="13.5" x14ac:dyDescent="0.25">
      <c r="A3516" s="609">
        <v>7081</v>
      </c>
      <c r="B3516" s="610" t="s">
        <v>4476</v>
      </c>
    </row>
    <row r="3517" spans="1:2" ht="13.5" x14ac:dyDescent="0.25">
      <c r="A3517" s="609">
        <v>7082</v>
      </c>
      <c r="B3517" s="610" t="s">
        <v>4477</v>
      </c>
    </row>
    <row r="3518" spans="1:2" ht="13.5" x14ac:dyDescent="0.25">
      <c r="A3518" s="609">
        <v>7083</v>
      </c>
      <c r="B3518" s="610" t="s">
        <v>4478</v>
      </c>
    </row>
    <row r="3519" spans="1:2" ht="13.5" x14ac:dyDescent="0.25">
      <c r="A3519" s="609">
        <v>7084</v>
      </c>
      <c r="B3519" s="610" t="s">
        <v>4479</v>
      </c>
    </row>
    <row r="3520" spans="1:2" ht="13.5" x14ac:dyDescent="0.25">
      <c r="A3520" s="609">
        <v>7085</v>
      </c>
      <c r="B3520" s="610" t="s">
        <v>4480</v>
      </c>
    </row>
    <row r="3521" spans="1:2" ht="13.5" x14ac:dyDescent="0.25">
      <c r="A3521" s="609">
        <v>7088</v>
      </c>
      <c r="B3521" s="610" t="s">
        <v>4481</v>
      </c>
    </row>
    <row r="3522" spans="1:2" ht="13.5" x14ac:dyDescent="0.25">
      <c r="A3522" s="609">
        <v>7089</v>
      </c>
      <c r="B3522" s="610" t="s">
        <v>4482</v>
      </c>
    </row>
    <row r="3523" spans="1:2" ht="13.5" x14ac:dyDescent="0.25">
      <c r="A3523" s="609">
        <v>7090</v>
      </c>
      <c r="B3523" s="610" t="s">
        <v>4483</v>
      </c>
    </row>
    <row r="3524" spans="1:2" ht="13.5" x14ac:dyDescent="0.25">
      <c r="A3524" s="609">
        <v>7091</v>
      </c>
      <c r="B3524" s="610" t="s">
        <v>4484</v>
      </c>
    </row>
    <row r="3525" spans="1:2" ht="13.5" x14ac:dyDescent="0.25">
      <c r="A3525" s="609">
        <v>7092</v>
      </c>
      <c r="B3525" s="610" t="s">
        <v>4485</v>
      </c>
    </row>
    <row r="3526" spans="1:2" ht="13.5" x14ac:dyDescent="0.25">
      <c r="A3526" s="609">
        <v>7093</v>
      </c>
      <c r="B3526" s="610" t="s">
        <v>4486</v>
      </c>
    </row>
    <row r="3527" spans="1:2" ht="13.5" x14ac:dyDescent="0.25">
      <c r="A3527" s="609">
        <v>7094</v>
      </c>
      <c r="B3527" s="610" t="s">
        <v>4487</v>
      </c>
    </row>
    <row r="3528" spans="1:2" ht="13.5" x14ac:dyDescent="0.25">
      <c r="A3528" s="609">
        <v>7098</v>
      </c>
      <c r="B3528" s="610" t="s">
        <v>4488</v>
      </c>
    </row>
    <row r="3529" spans="1:2" ht="13.5" x14ac:dyDescent="0.25">
      <c r="A3529" s="609">
        <v>7099</v>
      </c>
      <c r="B3529" s="610" t="s">
        <v>4489</v>
      </c>
    </row>
    <row r="3530" spans="1:2" ht="13.5" x14ac:dyDescent="0.25">
      <c r="A3530" s="609">
        <v>7100</v>
      </c>
      <c r="B3530" s="610" t="s">
        <v>4490</v>
      </c>
    </row>
    <row r="3531" spans="1:2" ht="13.5" x14ac:dyDescent="0.25">
      <c r="A3531" s="609">
        <v>7101</v>
      </c>
      <c r="B3531" s="610" t="s">
        <v>4491</v>
      </c>
    </row>
    <row r="3532" spans="1:2" ht="13.5" x14ac:dyDescent="0.25">
      <c r="A3532" s="609">
        <v>7102</v>
      </c>
      <c r="B3532" s="610" t="s">
        <v>4492</v>
      </c>
    </row>
    <row r="3533" spans="1:2" ht="13.5" x14ac:dyDescent="0.25">
      <c r="A3533" s="609">
        <v>7103</v>
      </c>
      <c r="B3533" s="610" t="s">
        <v>4493</v>
      </c>
    </row>
    <row r="3534" spans="1:2" ht="13.5" x14ac:dyDescent="0.25">
      <c r="A3534" s="609">
        <v>7104</v>
      </c>
      <c r="B3534" s="610" t="s">
        <v>4494</v>
      </c>
    </row>
    <row r="3535" spans="1:2" ht="13.5" x14ac:dyDescent="0.25">
      <c r="A3535" s="609">
        <v>7108</v>
      </c>
      <c r="B3535" s="610" t="s">
        <v>4495</v>
      </c>
    </row>
    <row r="3536" spans="1:2" ht="13.5" x14ac:dyDescent="0.25">
      <c r="A3536" s="609">
        <v>7109</v>
      </c>
      <c r="B3536" s="610" t="s">
        <v>4496</v>
      </c>
    </row>
    <row r="3537" spans="1:2" ht="13.5" x14ac:dyDescent="0.25">
      <c r="A3537" s="609">
        <v>7110</v>
      </c>
      <c r="B3537" s="610" t="s">
        <v>4497</v>
      </c>
    </row>
    <row r="3538" spans="1:2" ht="13.5" x14ac:dyDescent="0.25">
      <c r="A3538" s="609">
        <v>7111</v>
      </c>
      <c r="B3538" s="610" t="s">
        <v>4498</v>
      </c>
    </row>
    <row r="3539" spans="1:2" ht="13.5" x14ac:dyDescent="0.25">
      <c r="A3539" s="609">
        <v>7112</v>
      </c>
      <c r="B3539" s="610" t="s">
        <v>4499</v>
      </c>
    </row>
    <row r="3540" spans="1:2" ht="13.5" x14ac:dyDescent="0.25">
      <c r="A3540" s="609">
        <v>7113</v>
      </c>
      <c r="B3540" s="610" t="s">
        <v>4500</v>
      </c>
    </row>
    <row r="3541" spans="1:2" ht="13.5" x14ac:dyDescent="0.25">
      <c r="A3541" s="609">
        <v>7114</v>
      </c>
      <c r="B3541" s="610" t="s">
        <v>4501</v>
      </c>
    </row>
    <row r="3542" spans="1:2" ht="13.5" x14ac:dyDescent="0.25">
      <c r="A3542" s="609">
        <v>7115</v>
      </c>
      <c r="B3542" s="610" t="s">
        <v>4502</v>
      </c>
    </row>
    <row r="3543" spans="1:2" ht="13.5" x14ac:dyDescent="0.25">
      <c r="A3543" s="609">
        <v>7116</v>
      </c>
      <c r="B3543" s="610" t="s">
        <v>4503</v>
      </c>
    </row>
    <row r="3544" spans="1:2" ht="13.5" x14ac:dyDescent="0.25">
      <c r="A3544" s="609">
        <v>7117</v>
      </c>
      <c r="B3544" s="610" t="s">
        <v>4504</v>
      </c>
    </row>
    <row r="3545" spans="1:2" ht="13.5" x14ac:dyDescent="0.25">
      <c r="A3545" s="609">
        <v>7118</v>
      </c>
      <c r="B3545" s="610" t="s">
        <v>4505</v>
      </c>
    </row>
    <row r="3546" spans="1:2" ht="13.5" x14ac:dyDescent="0.25">
      <c r="A3546" s="609">
        <v>7119</v>
      </c>
      <c r="B3546" s="610" t="s">
        <v>4506</v>
      </c>
    </row>
    <row r="3547" spans="1:2" ht="13.5" x14ac:dyDescent="0.25">
      <c r="A3547" s="609">
        <v>7120</v>
      </c>
      <c r="B3547" s="610" t="s">
        <v>4507</v>
      </c>
    </row>
    <row r="3548" spans="1:2" ht="13.5" x14ac:dyDescent="0.25">
      <c r="A3548" s="609">
        <v>7121</v>
      </c>
      <c r="B3548" s="610" t="s">
        <v>4508</v>
      </c>
    </row>
    <row r="3549" spans="1:2" ht="13.5" x14ac:dyDescent="0.25">
      <c r="A3549" s="609">
        <v>7122</v>
      </c>
      <c r="B3549" s="610" t="s">
        <v>4509</v>
      </c>
    </row>
    <row r="3550" spans="1:2" ht="13.5" x14ac:dyDescent="0.25">
      <c r="A3550" s="609">
        <v>7123</v>
      </c>
      <c r="B3550" s="610" t="s">
        <v>4510</v>
      </c>
    </row>
    <row r="3551" spans="1:2" ht="13.5" x14ac:dyDescent="0.25">
      <c r="A3551" s="609">
        <v>7128</v>
      </c>
      <c r="B3551" s="610" t="s">
        <v>4511</v>
      </c>
    </row>
    <row r="3552" spans="1:2" ht="13.5" x14ac:dyDescent="0.25">
      <c r="A3552" s="609">
        <v>7129</v>
      </c>
      <c r="B3552" s="610" t="s">
        <v>4512</v>
      </c>
    </row>
    <row r="3553" spans="1:2" ht="13.5" x14ac:dyDescent="0.25">
      <c r="A3553" s="609">
        <v>7130</v>
      </c>
      <c r="B3553" s="610" t="s">
        <v>4513</v>
      </c>
    </row>
    <row r="3554" spans="1:2" ht="13.5" x14ac:dyDescent="0.25">
      <c r="A3554" s="609">
        <v>7131</v>
      </c>
      <c r="B3554" s="610" t="s">
        <v>4514</v>
      </c>
    </row>
    <row r="3555" spans="1:2" ht="13.5" x14ac:dyDescent="0.25">
      <c r="A3555" s="609">
        <v>7132</v>
      </c>
      <c r="B3555" s="610" t="s">
        <v>4515</v>
      </c>
    </row>
    <row r="3556" spans="1:2" ht="13.5" x14ac:dyDescent="0.25">
      <c r="A3556" s="609">
        <v>7133</v>
      </c>
      <c r="B3556" s="610" t="s">
        <v>4516</v>
      </c>
    </row>
    <row r="3557" spans="1:2" ht="13.5" x14ac:dyDescent="0.25">
      <c r="A3557" s="609">
        <v>7134</v>
      </c>
      <c r="B3557" s="610" t="s">
        <v>4517</v>
      </c>
    </row>
    <row r="3558" spans="1:2" ht="13.5" x14ac:dyDescent="0.25">
      <c r="A3558" s="609">
        <v>7135</v>
      </c>
      <c r="B3558" s="610" t="s">
        <v>4518</v>
      </c>
    </row>
    <row r="3559" spans="1:2" ht="13.5" x14ac:dyDescent="0.25">
      <c r="A3559" s="609">
        <v>7136</v>
      </c>
      <c r="B3559" s="610" t="s">
        <v>4519</v>
      </c>
    </row>
    <row r="3560" spans="1:2" ht="13.5" x14ac:dyDescent="0.25">
      <c r="A3560" s="609">
        <v>7137</v>
      </c>
      <c r="B3560" s="610" t="s">
        <v>4520</v>
      </c>
    </row>
    <row r="3561" spans="1:2" ht="13.5" x14ac:dyDescent="0.25">
      <c r="A3561" s="609">
        <v>7138</v>
      </c>
      <c r="B3561" s="610" t="s">
        <v>4521</v>
      </c>
    </row>
    <row r="3562" spans="1:2" ht="13.5" x14ac:dyDescent="0.25">
      <c r="A3562" s="609">
        <v>7140</v>
      </c>
      <c r="B3562" s="610" t="s">
        <v>4522</v>
      </c>
    </row>
    <row r="3563" spans="1:2" ht="13.5" x14ac:dyDescent="0.25">
      <c r="A3563" s="609">
        <v>7141</v>
      </c>
      <c r="B3563" s="610" t="s">
        <v>4523</v>
      </c>
    </row>
    <row r="3564" spans="1:2" ht="13.5" x14ac:dyDescent="0.25">
      <c r="A3564" s="609">
        <v>7142</v>
      </c>
      <c r="B3564" s="610" t="s">
        <v>4524</v>
      </c>
    </row>
    <row r="3565" spans="1:2" ht="13.5" x14ac:dyDescent="0.25">
      <c r="A3565" s="609">
        <v>7143</v>
      </c>
      <c r="B3565" s="610" t="s">
        <v>4525</v>
      </c>
    </row>
    <row r="3566" spans="1:2" ht="13.5" x14ac:dyDescent="0.25">
      <c r="A3566" s="609">
        <v>7144</v>
      </c>
      <c r="B3566" s="610" t="s">
        <v>4526</v>
      </c>
    </row>
    <row r="3567" spans="1:2" ht="13.5" x14ac:dyDescent="0.25">
      <c r="A3567" s="609">
        <v>7148</v>
      </c>
      <c r="B3567" s="610" t="s">
        <v>4527</v>
      </c>
    </row>
    <row r="3568" spans="1:2" ht="13.5" x14ac:dyDescent="0.25">
      <c r="A3568" s="609">
        <v>7149</v>
      </c>
      <c r="B3568" s="610" t="s">
        <v>4528</v>
      </c>
    </row>
    <row r="3569" spans="1:2" ht="13.5" x14ac:dyDescent="0.25">
      <c r="A3569" s="609">
        <v>7150</v>
      </c>
      <c r="B3569" s="610" t="s">
        <v>4529</v>
      </c>
    </row>
    <row r="3570" spans="1:2" ht="13.5" x14ac:dyDescent="0.25">
      <c r="A3570" s="609">
        <v>7151</v>
      </c>
      <c r="B3570" s="610" t="s">
        <v>4530</v>
      </c>
    </row>
    <row r="3571" spans="1:2" ht="13.5" x14ac:dyDescent="0.25">
      <c r="A3571" s="609">
        <v>7152</v>
      </c>
      <c r="B3571" s="610" t="s">
        <v>4531</v>
      </c>
    </row>
    <row r="3572" spans="1:2" ht="13.5" x14ac:dyDescent="0.25">
      <c r="A3572" s="609">
        <v>7153</v>
      </c>
      <c r="B3572" s="610" t="s">
        <v>4532</v>
      </c>
    </row>
    <row r="3573" spans="1:2" ht="13.5" x14ac:dyDescent="0.25">
      <c r="A3573" s="609">
        <v>7158</v>
      </c>
      <c r="B3573" s="610" t="s">
        <v>4533</v>
      </c>
    </row>
    <row r="3574" spans="1:2" ht="13.5" x14ac:dyDescent="0.25">
      <c r="A3574" s="609">
        <v>7159</v>
      </c>
      <c r="B3574" s="610" t="s">
        <v>4534</v>
      </c>
    </row>
    <row r="3575" spans="1:2" ht="13.5" x14ac:dyDescent="0.25">
      <c r="A3575" s="609">
        <v>7160</v>
      </c>
      <c r="B3575" s="610" t="s">
        <v>4535</v>
      </c>
    </row>
    <row r="3576" spans="1:2" ht="13.5" x14ac:dyDescent="0.25">
      <c r="A3576" s="609">
        <v>7161</v>
      </c>
      <c r="B3576" s="610" t="s">
        <v>4536</v>
      </c>
    </row>
    <row r="3577" spans="1:2" ht="13.5" x14ac:dyDescent="0.25">
      <c r="A3577" s="609">
        <v>7162</v>
      </c>
      <c r="B3577" s="610" t="s">
        <v>4537</v>
      </c>
    </row>
    <row r="3578" spans="1:2" ht="13.5" x14ac:dyDescent="0.25">
      <c r="A3578" s="609">
        <v>7163</v>
      </c>
      <c r="B3578" s="610" t="s">
        <v>4538</v>
      </c>
    </row>
    <row r="3579" spans="1:2" ht="13.5" x14ac:dyDescent="0.25">
      <c r="A3579" s="609">
        <v>7164</v>
      </c>
      <c r="B3579" s="610" t="s">
        <v>4539</v>
      </c>
    </row>
    <row r="3580" spans="1:2" ht="13.5" x14ac:dyDescent="0.25">
      <c r="A3580" s="609">
        <v>7165</v>
      </c>
      <c r="B3580" s="610" t="s">
        <v>4540</v>
      </c>
    </row>
    <row r="3581" spans="1:2" ht="13.5" x14ac:dyDescent="0.25">
      <c r="A3581" s="609">
        <v>7166</v>
      </c>
      <c r="B3581" s="610" t="s">
        <v>4541</v>
      </c>
    </row>
    <row r="3582" spans="1:2" ht="13.5" x14ac:dyDescent="0.25">
      <c r="A3582" s="609">
        <v>7168</v>
      </c>
      <c r="B3582" s="610" t="s">
        <v>4542</v>
      </c>
    </row>
    <row r="3583" spans="1:2" ht="13.5" x14ac:dyDescent="0.25">
      <c r="A3583" s="609">
        <v>7169</v>
      </c>
      <c r="B3583" s="610" t="s">
        <v>4543</v>
      </c>
    </row>
    <row r="3584" spans="1:2" ht="13.5" x14ac:dyDescent="0.25">
      <c r="A3584" s="609">
        <v>7170</v>
      </c>
      <c r="B3584" s="610" t="s">
        <v>4544</v>
      </c>
    </row>
    <row r="3585" spans="1:2" ht="13.5" x14ac:dyDescent="0.25">
      <c r="A3585" s="609">
        <v>7171</v>
      </c>
      <c r="B3585" s="610" t="s">
        <v>4545</v>
      </c>
    </row>
    <row r="3586" spans="1:2" ht="13.5" x14ac:dyDescent="0.25">
      <c r="A3586" s="609">
        <v>7172</v>
      </c>
      <c r="B3586" s="610" t="s">
        <v>4546</v>
      </c>
    </row>
    <row r="3587" spans="1:2" ht="13.5" x14ac:dyDescent="0.25">
      <c r="A3587" s="609">
        <v>7173</v>
      </c>
      <c r="B3587" s="610" t="s">
        <v>4547</v>
      </c>
    </row>
    <row r="3588" spans="1:2" ht="13.5" x14ac:dyDescent="0.25">
      <c r="A3588" s="609">
        <v>7174</v>
      </c>
      <c r="B3588" s="610" t="s">
        <v>4548</v>
      </c>
    </row>
    <row r="3589" spans="1:2" ht="13.5" x14ac:dyDescent="0.25">
      <c r="A3589" s="609">
        <v>7175</v>
      </c>
      <c r="B3589" s="610" t="s">
        <v>4549</v>
      </c>
    </row>
    <row r="3590" spans="1:2" ht="13.5" x14ac:dyDescent="0.25">
      <c r="A3590" s="609">
        <v>7176</v>
      </c>
      <c r="B3590" s="610" t="s">
        <v>4550</v>
      </c>
    </row>
    <row r="3591" spans="1:2" ht="13.5" x14ac:dyDescent="0.25">
      <c r="A3591" s="609">
        <v>7177</v>
      </c>
      <c r="B3591" s="610" t="s">
        <v>4551</v>
      </c>
    </row>
    <row r="3592" spans="1:2" ht="13.5" x14ac:dyDescent="0.25">
      <c r="A3592" s="609">
        <v>7178</v>
      </c>
      <c r="B3592" s="610" t="s">
        <v>4552</v>
      </c>
    </row>
    <row r="3593" spans="1:2" ht="13.5" x14ac:dyDescent="0.25">
      <c r="A3593" s="609">
        <v>7179</v>
      </c>
      <c r="B3593" s="610" t="s">
        <v>4553</v>
      </c>
    </row>
    <row r="3594" spans="1:2" ht="13.5" x14ac:dyDescent="0.25">
      <c r="A3594" s="609">
        <v>7180</v>
      </c>
      <c r="B3594" s="610" t="s">
        <v>4554</v>
      </c>
    </row>
    <row r="3595" spans="1:2" ht="13.5" x14ac:dyDescent="0.25">
      <c r="A3595" s="609">
        <v>7181</v>
      </c>
      <c r="B3595" s="610" t="s">
        <v>4555</v>
      </c>
    </row>
    <row r="3596" spans="1:2" ht="13.5" x14ac:dyDescent="0.25">
      <c r="A3596" s="609">
        <v>7182</v>
      </c>
      <c r="B3596" s="610" t="s">
        <v>4556</v>
      </c>
    </row>
    <row r="3597" spans="1:2" ht="13.5" x14ac:dyDescent="0.25">
      <c r="A3597" s="609">
        <v>7183</v>
      </c>
      <c r="B3597" s="610" t="s">
        <v>4557</v>
      </c>
    </row>
    <row r="3598" spans="1:2" ht="13.5" x14ac:dyDescent="0.25">
      <c r="A3598" s="609">
        <v>7184</v>
      </c>
      <c r="B3598" s="610" t="s">
        <v>4558</v>
      </c>
    </row>
    <row r="3599" spans="1:2" ht="13.5" x14ac:dyDescent="0.25">
      <c r="A3599" s="609">
        <v>7185</v>
      </c>
      <c r="B3599" s="610" t="s">
        <v>4559</v>
      </c>
    </row>
    <row r="3600" spans="1:2" ht="13.5" x14ac:dyDescent="0.25">
      <c r="A3600" s="609">
        <v>7186</v>
      </c>
      <c r="B3600" s="610" t="s">
        <v>4560</v>
      </c>
    </row>
    <row r="3601" spans="1:2" ht="13.5" x14ac:dyDescent="0.25">
      <c r="A3601" s="609">
        <v>7188</v>
      </c>
      <c r="B3601" s="610" t="s">
        <v>4561</v>
      </c>
    </row>
    <row r="3602" spans="1:2" ht="13.5" x14ac:dyDescent="0.25">
      <c r="A3602" s="609">
        <v>7189</v>
      </c>
      <c r="B3602" s="610" t="s">
        <v>4562</v>
      </c>
    </row>
    <row r="3603" spans="1:2" ht="13.5" x14ac:dyDescent="0.25">
      <c r="A3603" s="609">
        <v>7190</v>
      </c>
      <c r="B3603" s="610" t="s">
        <v>4563</v>
      </c>
    </row>
    <row r="3604" spans="1:2" ht="13.5" x14ac:dyDescent="0.25">
      <c r="A3604" s="609">
        <v>7191</v>
      </c>
      <c r="B3604" s="610" t="s">
        <v>4564</v>
      </c>
    </row>
    <row r="3605" spans="1:2" ht="13.5" x14ac:dyDescent="0.25">
      <c r="A3605" s="609">
        <v>7192</v>
      </c>
      <c r="B3605" s="610" t="s">
        <v>4565</v>
      </c>
    </row>
    <row r="3606" spans="1:2" ht="13.5" x14ac:dyDescent="0.25">
      <c r="A3606" s="609">
        <v>7193</v>
      </c>
      <c r="B3606" s="610" t="s">
        <v>4566</v>
      </c>
    </row>
    <row r="3607" spans="1:2" ht="13.5" x14ac:dyDescent="0.25">
      <c r="A3607" s="609">
        <v>7194</v>
      </c>
      <c r="B3607" s="610" t="s">
        <v>4567</v>
      </c>
    </row>
    <row r="3608" spans="1:2" ht="13.5" x14ac:dyDescent="0.25">
      <c r="A3608" s="609">
        <v>7195</v>
      </c>
      <c r="B3608" s="610" t="s">
        <v>4568</v>
      </c>
    </row>
    <row r="3609" spans="1:2" ht="13.5" x14ac:dyDescent="0.25">
      <c r="A3609" s="609">
        <v>7196</v>
      </c>
      <c r="B3609" s="610" t="s">
        <v>4569</v>
      </c>
    </row>
    <row r="3610" spans="1:2" ht="13.5" x14ac:dyDescent="0.25">
      <c r="A3610" s="609">
        <v>7197</v>
      </c>
      <c r="B3610" s="610" t="s">
        <v>4570</v>
      </c>
    </row>
    <row r="3611" spans="1:2" ht="13.5" x14ac:dyDescent="0.25">
      <c r="A3611" s="609">
        <v>7198</v>
      </c>
      <c r="B3611" s="610" t="s">
        <v>4571</v>
      </c>
    </row>
    <row r="3612" spans="1:2" ht="13.5" x14ac:dyDescent="0.25">
      <c r="A3612" s="609">
        <v>7199</v>
      </c>
      <c r="B3612" s="610" t="s">
        <v>4572</v>
      </c>
    </row>
    <row r="3613" spans="1:2" ht="13.5" x14ac:dyDescent="0.25">
      <c r="A3613" s="609">
        <v>7200</v>
      </c>
      <c r="B3613" s="610" t="s">
        <v>4573</v>
      </c>
    </row>
    <row r="3614" spans="1:2" ht="13.5" x14ac:dyDescent="0.25">
      <c r="A3614" s="609">
        <v>7201</v>
      </c>
      <c r="B3614" s="610" t="s">
        <v>4574</v>
      </c>
    </row>
    <row r="3615" spans="1:2" ht="13.5" x14ac:dyDescent="0.25">
      <c r="A3615" s="609">
        <v>7202</v>
      </c>
      <c r="B3615" s="610" t="s">
        <v>4575</v>
      </c>
    </row>
    <row r="3616" spans="1:2" ht="13.5" x14ac:dyDescent="0.25">
      <c r="A3616" s="609">
        <v>7208</v>
      </c>
      <c r="B3616" s="610" t="s">
        <v>4576</v>
      </c>
    </row>
    <row r="3617" spans="1:2" ht="13.5" x14ac:dyDescent="0.25">
      <c r="A3617" s="609">
        <v>7209</v>
      </c>
      <c r="B3617" s="610" t="s">
        <v>4577</v>
      </c>
    </row>
    <row r="3618" spans="1:2" ht="13.5" x14ac:dyDescent="0.25">
      <c r="A3618" s="609">
        <v>7210</v>
      </c>
      <c r="B3618" s="610" t="s">
        <v>4578</v>
      </c>
    </row>
    <row r="3619" spans="1:2" ht="13.5" x14ac:dyDescent="0.25">
      <c r="A3619" s="609">
        <v>7211</v>
      </c>
      <c r="B3619" s="610" t="s">
        <v>4579</v>
      </c>
    </row>
    <row r="3620" spans="1:2" ht="13.5" x14ac:dyDescent="0.25">
      <c r="A3620" s="609">
        <v>7212</v>
      </c>
      <c r="B3620" s="610" t="s">
        <v>4580</v>
      </c>
    </row>
    <row r="3621" spans="1:2" ht="13.5" x14ac:dyDescent="0.25">
      <c r="A3621" s="609">
        <v>7213</v>
      </c>
      <c r="B3621" s="610" t="s">
        <v>4581</v>
      </c>
    </row>
    <row r="3622" spans="1:2" ht="13.5" x14ac:dyDescent="0.25">
      <c r="A3622" s="609">
        <v>7214</v>
      </c>
      <c r="B3622" s="610" t="s">
        <v>4582</v>
      </c>
    </row>
    <row r="3623" spans="1:2" ht="13.5" x14ac:dyDescent="0.25">
      <c r="A3623" s="609">
        <v>7215</v>
      </c>
      <c r="B3623" s="610" t="s">
        <v>4583</v>
      </c>
    </row>
    <row r="3624" spans="1:2" ht="13.5" x14ac:dyDescent="0.25">
      <c r="A3624" s="609">
        <v>7216</v>
      </c>
      <c r="B3624" s="610" t="s">
        <v>4584</v>
      </c>
    </row>
    <row r="3625" spans="1:2" ht="13.5" x14ac:dyDescent="0.25">
      <c r="A3625" s="609">
        <v>7217</v>
      </c>
      <c r="B3625" s="610" t="s">
        <v>4585</v>
      </c>
    </row>
    <row r="3626" spans="1:2" ht="13.5" x14ac:dyDescent="0.25">
      <c r="A3626" s="609">
        <v>7218</v>
      </c>
      <c r="B3626" s="610" t="s">
        <v>4586</v>
      </c>
    </row>
    <row r="3627" spans="1:2" ht="13.5" x14ac:dyDescent="0.25">
      <c r="A3627" s="609">
        <v>7219</v>
      </c>
      <c r="B3627" s="610" t="s">
        <v>4587</v>
      </c>
    </row>
    <row r="3628" spans="1:2" ht="13.5" x14ac:dyDescent="0.25">
      <c r="A3628" s="609">
        <v>7220</v>
      </c>
      <c r="B3628" s="610" t="s">
        <v>4588</v>
      </c>
    </row>
    <row r="3629" spans="1:2" ht="13.5" x14ac:dyDescent="0.25">
      <c r="A3629" s="609">
        <v>7221</v>
      </c>
      <c r="B3629" s="610" t="s">
        <v>4589</v>
      </c>
    </row>
    <row r="3630" spans="1:2" ht="13.5" x14ac:dyDescent="0.25">
      <c r="A3630" s="609">
        <v>7222</v>
      </c>
      <c r="B3630" s="610" t="s">
        <v>4590</v>
      </c>
    </row>
    <row r="3631" spans="1:2" ht="13.5" x14ac:dyDescent="0.25">
      <c r="A3631" s="609">
        <v>7223</v>
      </c>
      <c r="B3631" s="610" t="s">
        <v>4591</v>
      </c>
    </row>
    <row r="3632" spans="1:2" ht="13.5" x14ac:dyDescent="0.25">
      <c r="A3632" s="609">
        <v>7224</v>
      </c>
      <c r="B3632" s="610" t="s">
        <v>4592</v>
      </c>
    </row>
    <row r="3633" spans="1:2" ht="13.5" x14ac:dyDescent="0.25">
      <c r="A3633" s="609">
        <v>7226</v>
      </c>
      <c r="B3633" s="610" t="s">
        <v>4593</v>
      </c>
    </row>
    <row r="3634" spans="1:2" ht="13.5" x14ac:dyDescent="0.25">
      <c r="A3634" s="609">
        <v>7227</v>
      </c>
      <c r="B3634" s="610" t="s">
        <v>4594</v>
      </c>
    </row>
    <row r="3635" spans="1:2" ht="13.5" x14ac:dyDescent="0.25">
      <c r="A3635" s="609">
        <v>7228</v>
      </c>
      <c r="B3635" s="610" t="s">
        <v>4595</v>
      </c>
    </row>
    <row r="3636" spans="1:2" ht="13.5" x14ac:dyDescent="0.25">
      <c r="A3636" s="609">
        <v>7229</v>
      </c>
      <c r="B3636" s="610" t="s">
        <v>4596</v>
      </c>
    </row>
    <row r="3637" spans="1:2" ht="13.5" x14ac:dyDescent="0.25">
      <c r="A3637" s="609">
        <v>7230</v>
      </c>
      <c r="B3637" s="610" t="s">
        <v>4597</v>
      </c>
    </row>
    <row r="3638" spans="1:2" ht="13.5" x14ac:dyDescent="0.25">
      <c r="A3638" s="609">
        <v>7231</v>
      </c>
      <c r="B3638" s="610" t="s">
        <v>4598</v>
      </c>
    </row>
    <row r="3639" spans="1:2" ht="13.5" x14ac:dyDescent="0.25">
      <c r="A3639" s="609">
        <v>7232</v>
      </c>
      <c r="B3639" s="610" t="s">
        <v>4599</v>
      </c>
    </row>
    <row r="3640" spans="1:2" ht="13.5" x14ac:dyDescent="0.25">
      <c r="A3640" s="609">
        <v>7233</v>
      </c>
      <c r="B3640" s="610" t="s">
        <v>4600</v>
      </c>
    </row>
    <row r="3641" spans="1:2" ht="13.5" x14ac:dyDescent="0.25">
      <c r="A3641" s="609">
        <v>7234</v>
      </c>
      <c r="B3641" s="610" t="s">
        <v>4601</v>
      </c>
    </row>
    <row r="3642" spans="1:2" ht="13.5" x14ac:dyDescent="0.25">
      <c r="A3642" s="609">
        <v>7235</v>
      </c>
      <c r="B3642" s="610" t="s">
        <v>4602</v>
      </c>
    </row>
    <row r="3643" spans="1:2" ht="13.5" x14ac:dyDescent="0.25">
      <c r="A3643" s="609">
        <v>7236</v>
      </c>
      <c r="B3643" s="610" t="s">
        <v>4603</v>
      </c>
    </row>
    <row r="3644" spans="1:2" ht="13.5" x14ac:dyDescent="0.25">
      <c r="A3644" s="609">
        <v>7237</v>
      </c>
      <c r="B3644" s="610" t="s">
        <v>4604</v>
      </c>
    </row>
    <row r="3645" spans="1:2" ht="13.5" x14ac:dyDescent="0.25">
      <c r="A3645" s="609">
        <v>7238</v>
      </c>
      <c r="B3645" s="610" t="s">
        <v>4605</v>
      </c>
    </row>
    <row r="3646" spans="1:2" ht="13.5" x14ac:dyDescent="0.25">
      <c r="A3646" s="609">
        <v>7239</v>
      </c>
      <c r="B3646" s="610" t="s">
        <v>4606</v>
      </c>
    </row>
    <row r="3647" spans="1:2" ht="13.5" x14ac:dyDescent="0.25">
      <c r="A3647" s="609">
        <v>7240</v>
      </c>
      <c r="B3647" s="610" t="s">
        <v>4607</v>
      </c>
    </row>
    <row r="3648" spans="1:2" ht="13.5" x14ac:dyDescent="0.25">
      <c r="A3648" s="609">
        <v>7241</v>
      </c>
      <c r="B3648" s="610" t="s">
        <v>4608</v>
      </c>
    </row>
    <row r="3649" spans="1:2" ht="13.5" x14ac:dyDescent="0.25">
      <c r="A3649" s="609">
        <v>7242</v>
      </c>
      <c r="B3649" s="610" t="s">
        <v>4609</v>
      </c>
    </row>
    <row r="3650" spans="1:2" ht="13.5" x14ac:dyDescent="0.25">
      <c r="A3650" s="609">
        <v>7243</v>
      </c>
      <c r="B3650" s="610" t="s">
        <v>4610</v>
      </c>
    </row>
    <row r="3651" spans="1:2" ht="13.5" x14ac:dyDescent="0.25">
      <c r="A3651" s="609">
        <v>7244</v>
      </c>
      <c r="B3651" s="610" t="s">
        <v>4611</v>
      </c>
    </row>
    <row r="3652" spans="1:2" ht="13.5" x14ac:dyDescent="0.25">
      <c r="A3652" s="609">
        <v>7245</v>
      </c>
      <c r="B3652" s="610" t="s">
        <v>4612</v>
      </c>
    </row>
    <row r="3653" spans="1:2" ht="13.5" x14ac:dyDescent="0.25">
      <c r="A3653" s="609">
        <v>7246</v>
      </c>
      <c r="B3653" s="610" t="s">
        <v>4613</v>
      </c>
    </row>
    <row r="3654" spans="1:2" ht="13.5" x14ac:dyDescent="0.25">
      <c r="A3654" s="609">
        <v>7247</v>
      </c>
      <c r="B3654" s="610" t="s">
        <v>4614</v>
      </c>
    </row>
    <row r="3655" spans="1:2" ht="13.5" x14ac:dyDescent="0.25">
      <c r="A3655" s="609">
        <v>7248</v>
      </c>
      <c r="B3655" s="610" t="s">
        <v>4615</v>
      </c>
    </row>
    <row r="3656" spans="1:2" ht="13.5" x14ac:dyDescent="0.25">
      <c r="A3656" s="609">
        <v>7249</v>
      </c>
      <c r="B3656" s="610" t="s">
        <v>4616</v>
      </c>
    </row>
    <row r="3657" spans="1:2" ht="13.5" x14ac:dyDescent="0.25">
      <c r="A3657" s="609">
        <v>7250</v>
      </c>
      <c r="B3657" s="610" t="s">
        <v>4617</v>
      </c>
    </row>
    <row r="3658" spans="1:2" ht="13.5" x14ac:dyDescent="0.25">
      <c r="A3658" s="609">
        <v>7260</v>
      </c>
      <c r="B3658" s="610" t="s">
        <v>4618</v>
      </c>
    </row>
    <row r="3659" spans="1:2" ht="13.5" x14ac:dyDescent="0.25">
      <c r="A3659" s="609">
        <v>7261</v>
      </c>
      <c r="B3659" s="610" t="s">
        <v>4619</v>
      </c>
    </row>
    <row r="3660" spans="1:2" ht="13.5" x14ac:dyDescent="0.25">
      <c r="A3660" s="609">
        <v>7262</v>
      </c>
      <c r="B3660" s="610" t="s">
        <v>4620</v>
      </c>
    </row>
    <row r="3661" spans="1:2" ht="13.5" x14ac:dyDescent="0.25">
      <c r="A3661" s="609">
        <v>7263</v>
      </c>
      <c r="B3661" s="610" t="s">
        <v>4621</v>
      </c>
    </row>
    <row r="3662" spans="1:2" ht="13.5" x14ac:dyDescent="0.25">
      <c r="A3662" s="609">
        <v>7264</v>
      </c>
      <c r="B3662" s="610" t="s">
        <v>4622</v>
      </c>
    </row>
    <row r="3663" spans="1:2" ht="13.5" x14ac:dyDescent="0.25">
      <c r="A3663" s="609">
        <v>7265</v>
      </c>
      <c r="B3663" s="610" t="s">
        <v>4623</v>
      </c>
    </row>
    <row r="3664" spans="1:2" ht="13.5" x14ac:dyDescent="0.25">
      <c r="A3664" s="609">
        <v>7266</v>
      </c>
      <c r="B3664" s="610" t="s">
        <v>4624</v>
      </c>
    </row>
    <row r="3665" spans="1:2" ht="13.5" x14ac:dyDescent="0.25">
      <c r="A3665" s="609">
        <v>7267</v>
      </c>
      <c r="B3665" s="610" t="s">
        <v>4625</v>
      </c>
    </row>
    <row r="3666" spans="1:2" ht="13.5" x14ac:dyDescent="0.25">
      <c r="A3666" s="609">
        <v>7268</v>
      </c>
      <c r="B3666" s="610" t="s">
        <v>4626</v>
      </c>
    </row>
    <row r="3667" spans="1:2" ht="13.5" x14ac:dyDescent="0.25">
      <c r="A3667" s="609">
        <v>7269</v>
      </c>
      <c r="B3667" s="610" t="s">
        <v>4627</v>
      </c>
    </row>
    <row r="3668" spans="1:2" ht="13.5" x14ac:dyDescent="0.25">
      <c r="A3668" s="609">
        <v>7270</v>
      </c>
      <c r="B3668" s="610" t="s">
        <v>4628</v>
      </c>
    </row>
    <row r="3669" spans="1:2" ht="13.5" x14ac:dyDescent="0.25">
      <c r="A3669" s="609">
        <v>7271</v>
      </c>
      <c r="B3669" s="610" t="s">
        <v>4629</v>
      </c>
    </row>
    <row r="3670" spans="1:2" ht="13.5" x14ac:dyDescent="0.25">
      <c r="A3670" s="609">
        <v>7272</v>
      </c>
      <c r="B3670" s="610" t="s">
        <v>4630</v>
      </c>
    </row>
    <row r="3671" spans="1:2" ht="13.5" x14ac:dyDescent="0.25">
      <c r="A3671" s="609">
        <v>7273</v>
      </c>
      <c r="B3671" s="610" t="s">
        <v>4631</v>
      </c>
    </row>
    <row r="3672" spans="1:2" ht="13.5" x14ac:dyDescent="0.25">
      <c r="A3672" s="609">
        <v>7274</v>
      </c>
      <c r="B3672" s="610" t="s">
        <v>4632</v>
      </c>
    </row>
    <row r="3673" spans="1:2" ht="13.5" x14ac:dyDescent="0.25">
      <c r="A3673" s="609">
        <v>7275</v>
      </c>
      <c r="B3673" s="610" t="s">
        <v>4633</v>
      </c>
    </row>
    <row r="3674" spans="1:2" ht="13.5" x14ac:dyDescent="0.25">
      <c r="A3674" s="609">
        <v>7276</v>
      </c>
      <c r="B3674" s="610" t="s">
        <v>4634</v>
      </c>
    </row>
    <row r="3675" spans="1:2" ht="13.5" x14ac:dyDescent="0.25">
      <c r="A3675" s="609">
        <v>7278</v>
      </c>
      <c r="B3675" s="610" t="s">
        <v>4635</v>
      </c>
    </row>
    <row r="3676" spans="1:2" ht="13.5" x14ac:dyDescent="0.25">
      <c r="A3676" s="609">
        <v>7279</v>
      </c>
      <c r="B3676" s="610" t="s">
        <v>4636</v>
      </c>
    </row>
    <row r="3677" spans="1:2" ht="13.5" x14ac:dyDescent="0.25">
      <c r="A3677" s="609">
        <v>7280</v>
      </c>
      <c r="B3677" s="610" t="s">
        <v>4637</v>
      </c>
    </row>
    <row r="3678" spans="1:2" ht="13.5" x14ac:dyDescent="0.25">
      <c r="A3678" s="609">
        <v>7281</v>
      </c>
      <c r="B3678" s="610" t="s">
        <v>4638</v>
      </c>
    </row>
    <row r="3679" spans="1:2" ht="13.5" x14ac:dyDescent="0.25">
      <c r="A3679" s="609">
        <v>7282</v>
      </c>
      <c r="B3679" s="610" t="s">
        <v>4639</v>
      </c>
    </row>
    <row r="3680" spans="1:2" ht="13.5" x14ac:dyDescent="0.25">
      <c r="A3680" s="609">
        <v>7283</v>
      </c>
      <c r="B3680" s="610" t="s">
        <v>4640</v>
      </c>
    </row>
    <row r="3681" spans="1:2" ht="13.5" x14ac:dyDescent="0.25">
      <c r="A3681" s="609">
        <v>7284</v>
      </c>
      <c r="B3681" s="610" t="s">
        <v>4641</v>
      </c>
    </row>
    <row r="3682" spans="1:2" ht="13.5" x14ac:dyDescent="0.25">
      <c r="A3682" s="609">
        <v>7285</v>
      </c>
      <c r="B3682" s="610" t="s">
        <v>4642</v>
      </c>
    </row>
    <row r="3683" spans="1:2" ht="13.5" x14ac:dyDescent="0.25">
      <c r="A3683" s="609">
        <v>7286</v>
      </c>
      <c r="B3683" s="610" t="s">
        <v>4643</v>
      </c>
    </row>
    <row r="3684" spans="1:2" ht="13.5" x14ac:dyDescent="0.25">
      <c r="A3684" s="609">
        <v>7287</v>
      </c>
      <c r="B3684" s="610" t="s">
        <v>4644</v>
      </c>
    </row>
    <row r="3685" spans="1:2" ht="13.5" x14ac:dyDescent="0.25">
      <c r="A3685" s="609">
        <v>7288</v>
      </c>
      <c r="B3685" s="610" t="s">
        <v>4645</v>
      </c>
    </row>
    <row r="3686" spans="1:2" ht="13.5" x14ac:dyDescent="0.25">
      <c r="A3686" s="609">
        <v>7289</v>
      </c>
      <c r="B3686" s="610" t="s">
        <v>4646</v>
      </c>
    </row>
    <row r="3687" spans="1:2" ht="13.5" x14ac:dyDescent="0.25">
      <c r="A3687" s="609">
        <v>7290</v>
      </c>
      <c r="B3687" s="610" t="s">
        <v>4647</v>
      </c>
    </row>
    <row r="3688" spans="1:2" ht="13.5" x14ac:dyDescent="0.25">
      <c r="A3688" s="609">
        <v>7291</v>
      </c>
      <c r="B3688" s="610" t="s">
        <v>4648</v>
      </c>
    </row>
    <row r="3689" spans="1:2" ht="13.5" x14ac:dyDescent="0.25">
      <c r="A3689" s="609">
        <v>7292</v>
      </c>
      <c r="B3689" s="610" t="s">
        <v>4649</v>
      </c>
    </row>
    <row r="3690" spans="1:2" ht="13.5" x14ac:dyDescent="0.25">
      <c r="A3690" s="609">
        <v>7293</v>
      </c>
      <c r="B3690" s="610" t="s">
        <v>4650</v>
      </c>
    </row>
    <row r="3691" spans="1:2" ht="13.5" x14ac:dyDescent="0.25">
      <c r="A3691" s="609">
        <v>7294</v>
      </c>
      <c r="B3691" s="610" t="s">
        <v>4651</v>
      </c>
    </row>
    <row r="3692" spans="1:2" ht="13.5" x14ac:dyDescent="0.25">
      <c r="A3692" s="609">
        <v>7295</v>
      </c>
      <c r="B3692" s="610" t="s">
        <v>4652</v>
      </c>
    </row>
    <row r="3693" spans="1:2" ht="13.5" x14ac:dyDescent="0.25">
      <c r="A3693" s="609">
        <v>7296</v>
      </c>
      <c r="B3693" s="610" t="s">
        <v>4653</v>
      </c>
    </row>
    <row r="3694" spans="1:2" ht="13.5" x14ac:dyDescent="0.25">
      <c r="A3694" s="609">
        <v>7298</v>
      </c>
      <c r="B3694" s="610" t="s">
        <v>4654</v>
      </c>
    </row>
    <row r="3695" spans="1:2" ht="13.5" x14ac:dyDescent="0.25">
      <c r="A3695" s="609">
        <v>7299</v>
      </c>
      <c r="B3695" s="610" t="s">
        <v>4655</v>
      </c>
    </row>
    <row r="3696" spans="1:2" ht="13.5" x14ac:dyDescent="0.25">
      <c r="A3696" s="609">
        <v>7300</v>
      </c>
      <c r="B3696" s="610" t="s">
        <v>4656</v>
      </c>
    </row>
    <row r="3697" spans="1:2" ht="13.5" x14ac:dyDescent="0.25">
      <c r="A3697" s="609">
        <v>7301</v>
      </c>
      <c r="B3697" s="610" t="s">
        <v>4657</v>
      </c>
    </row>
    <row r="3698" spans="1:2" ht="13.5" x14ac:dyDescent="0.25">
      <c r="A3698" s="609">
        <v>7302</v>
      </c>
      <c r="B3698" s="610" t="s">
        <v>4658</v>
      </c>
    </row>
    <row r="3699" spans="1:2" ht="13.5" x14ac:dyDescent="0.25">
      <c r="A3699" s="609">
        <v>7303</v>
      </c>
      <c r="B3699" s="610" t="s">
        <v>4659</v>
      </c>
    </row>
    <row r="3700" spans="1:2" ht="13.5" x14ac:dyDescent="0.25">
      <c r="A3700" s="609">
        <v>7304</v>
      </c>
      <c r="B3700" s="610" t="s">
        <v>4660</v>
      </c>
    </row>
    <row r="3701" spans="1:2" ht="13.5" x14ac:dyDescent="0.25">
      <c r="A3701" s="609">
        <v>7305</v>
      </c>
      <c r="B3701" s="610" t="s">
        <v>4661</v>
      </c>
    </row>
    <row r="3702" spans="1:2" ht="13.5" x14ac:dyDescent="0.25">
      <c r="A3702" s="609">
        <v>7306</v>
      </c>
      <c r="B3702" s="610" t="s">
        <v>4662</v>
      </c>
    </row>
    <row r="3703" spans="1:2" ht="13.5" x14ac:dyDescent="0.25">
      <c r="A3703" s="609">
        <v>7307</v>
      </c>
      <c r="B3703" s="610" t="s">
        <v>4663</v>
      </c>
    </row>
    <row r="3704" spans="1:2" ht="13.5" x14ac:dyDescent="0.25">
      <c r="A3704" s="609">
        <v>7308</v>
      </c>
      <c r="B3704" s="610" t="s">
        <v>4664</v>
      </c>
    </row>
    <row r="3705" spans="1:2" ht="13.5" x14ac:dyDescent="0.25">
      <c r="A3705" s="609">
        <v>7309</v>
      </c>
      <c r="B3705" s="610" t="s">
        <v>4665</v>
      </c>
    </row>
    <row r="3706" spans="1:2" ht="13.5" x14ac:dyDescent="0.25">
      <c r="A3706" s="609">
        <v>7310</v>
      </c>
      <c r="B3706" s="610" t="s">
        <v>4666</v>
      </c>
    </row>
    <row r="3707" spans="1:2" ht="13.5" x14ac:dyDescent="0.25">
      <c r="A3707" s="609">
        <v>7311</v>
      </c>
      <c r="B3707" s="610" t="s">
        <v>4667</v>
      </c>
    </row>
    <row r="3708" spans="1:2" ht="13.5" x14ac:dyDescent="0.25">
      <c r="A3708" s="609">
        <v>7312</v>
      </c>
      <c r="B3708" s="610" t="s">
        <v>4668</v>
      </c>
    </row>
    <row r="3709" spans="1:2" ht="13.5" x14ac:dyDescent="0.25">
      <c r="A3709" s="609">
        <v>7318</v>
      </c>
      <c r="B3709" s="610" t="s">
        <v>4669</v>
      </c>
    </row>
    <row r="3710" spans="1:2" ht="13.5" x14ac:dyDescent="0.25">
      <c r="A3710" s="609">
        <v>7320</v>
      </c>
      <c r="B3710" s="610" t="s">
        <v>4670</v>
      </c>
    </row>
    <row r="3711" spans="1:2" ht="13.5" x14ac:dyDescent="0.25">
      <c r="A3711" s="609">
        <v>7321</v>
      </c>
      <c r="B3711" s="610" t="s">
        <v>4671</v>
      </c>
    </row>
    <row r="3712" spans="1:2" ht="13.5" x14ac:dyDescent="0.25">
      <c r="A3712" s="609">
        <v>7322</v>
      </c>
      <c r="B3712" s="610" t="s">
        <v>4672</v>
      </c>
    </row>
    <row r="3713" spans="1:2" ht="13.5" x14ac:dyDescent="0.25">
      <c r="A3713" s="609">
        <v>7323</v>
      </c>
      <c r="B3713" s="610" t="s">
        <v>4673</v>
      </c>
    </row>
    <row r="3714" spans="1:2" ht="13.5" x14ac:dyDescent="0.25">
      <c r="A3714" s="609">
        <v>7324</v>
      </c>
      <c r="B3714" s="610" t="s">
        <v>4674</v>
      </c>
    </row>
    <row r="3715" spans="1:2" ht="13.5" x14ac:dyDescent="0.25">
      <c r="A3715" s="609">
        <v>7325</v>
      </c>
      <c r="B3715" s="610" t="s">
        <v>4675</v>
      </c>
    </row>
    <row r="3716" spans="1:2" ht="13.5" x14ac:dyDescent="0.25">
      <c r="A3716" s="609">
        <v>7326</v>
      </c>
      <c r="B3716" s="610" t="s">
        <v>4676</v>
      </c>
    </row>
    <row r="3717" spans="1:2" ht="13.5" x14ac:dyDescent="0.25">
      <c r="A3717" s="609">
        <v>7327</v>
      </c>
      <c r="B3717" s="610" t="s">
        <v>4677</v>
      </c>
    </row>
    <row r="3718" spans="1:2" ht="13.5" x14ac:dyDescent="0.25">
      <c r="A3718" s="609">
        <v>7328</v>
      </c>
      <c r="B3718" s="610" t="s">
        <v>4678</v>
      </c>
    </row>
    <row r="3719" spans="1:2" ht="13.5" x14ac:dyDescent="0.25">
      <c r="A3719" s="609">
        <v>7329</v>
      </c>
      <c r="B3719" s="610" t="s">
        <v>4679</v>
      </c>
    </row>
    <row r="3720" spans="1:2" ht="13.5" x14ac:dyDescent="0.25">
      <c r="A3720" s="609">
        <v>7330</v>
      </c>
      <c r="B3720" s="610" t="s">
        <v>4680</v>
      </c>
    </row>
    <row r="3721" spans="1:2" ht="13.5" x14ac:dyDescent="0.25">
      <c r="A3721" s="609">
        <v>7331</v>
      </c>
      <c r="B3721" s="610" t="s">
        <v>4681</v>
      </c>
    </row>
    <row r="3722" spans="1:2" ht="13.5" x14ac:dyDescent="0.25">
      <c r="A3722" s="609">
        <v>7332</v>
      </c>
      <c r="B3722" s="610" t="s">
        <v>4682</v>
      </c>
    </row>
    <row r="3723" spans="1:2" ht="13.5" x14ac:dyDescent="0.25">
      <c r="A3723" s="609">
        <v>7333</v>
      </c>
      <c r="B3723" s="610" t="s">
        <v>4683</v>
      </c>
    </row>
    <row r="3724" spans="1:2" ht="13.5" x14ac:dyDescent="0.25">
      <c r="A3724" s="609">
        <v>7334</v>
      </c>
      <c r="B3724" s="610" t="s">
        <v>4682</v>
      </c>
    </row>
    <row r="3725" spans="1:2" ht="13.5" x14ac:dyDescent="0.25">
      <c r="A3725" s="609">
        <v>7335</v>
      </c>
      <c r="B3725" s="610" t="s">
        <v>4684</v>
      </c>
    </row>
    <row r="3726" spans="1:2" ht="13.5" x14ac:dyDescent="0.25">
      <c r="A3726" s="609">
        <v>7336</v>
      </c>
      <c r="B3726" s="610" t="s">
        <v>4685</v>
      </c>
    </row>
    <row r="3727" spans="1:2" ht="13.5" x14ac:dyDescent="0.25">
      <c r="A3727" s="609">
        <v>7337</v>
      </c>
      <c r="B3727" s="610" t="s">
        <v>4686</v>
      </c>
    </row>
    <row r="3728" spans="1:2" ht="13.5" x14ac:dyDescent="0.25">
      <c r="A3728" s="609">
        <v>7338</v>
      </c>
      <c r="B3728" s="610" t="s">
        <v>4687</v>
      </c>
    </row>
    <row r="3729" spans="1:2" ht="13.5" x14ac:dyDescent="0.25">
      <c r="A3729" s="609">
        <v>7339</v>
      </c>
      <c r="B3729" s="610" t="s">
        <v>4688</v>
      </c>
    </row>
    <row r="3730" spans="1:2" ht="13.5" x14ac:dyDescent="0.25">
      <c r="A3730" s="609">
        <v>7340</v>
      </c>
      <c r="B3730" s="610" t="s">
        <v>4689</v>
      </c>
    </row>
    <row r="3731" spans="1:2" ht="13.5" x14ac:dyDescent="0.25">
      <c r="A3731" s="609">
        <v>7350</v>
      </c>
      <c r="B3731" s="610" t="s">
        <v>4690</v>
      </c>
    </row>
    <row r="3732" spans="1:2" ht="13.5" x14ac:dyDescent="0.25">
      <c r="A3732" s="609">
        <v>7351</v>
      </c>
      <c r="B3732" s="610" t="s">
        <v>4691</v>
      </c>
    </row>
    <row r="3733" spans="1:2" ht="13.5" x14ac:dyDescent="0.25">
      <c r="A3733" s="609">
        <v>7352</v>
      </c>
      <c r="B3733" s="610" t="s">
        <v>4692</v>
      </c>
    </row>
    <row r="3734" spans="1:2" ht="13.5" x14ac:dyDescent="0.25">
      <c r="A3734" s="609">
        <v>7353</v>
      </c>
      <c r="B3734" s="610" t="s">
        <v>4693</v>
      </c>
    </row>
    <row r="3735" spans="1:2" ht="13.5" x14ac:dyDescent="0.25">
      <c r="A3735" s="609">
        <v>7354</v>
      </c>
      <c r="B3735" s="610" t="s">
        <v>4694</v>
      </c>
    </row>
    <row r="3736" spans="1:2" ht="13.5" x14ac:dyDescent="0.25">
      <c r="A3736" s="609">
        <v>7355</v>
      </c>
      <c r="B3736" s="610" t="s">
        <v>4695</v>
      </c>
    </row>
    <row r="3737" spans="1:2" ht="13.5" x14ac:dyDescent="0.25">
      <c r="A3737" s="609">
        <v>7358</v>
      </c>
      <c r="B3737" s="610" t="s">
        <v>4696</v>
      </c>
    </row>
    <row r="3738" spans="1:2" ht="13.5" x14ac:dyDescent="0.25">
      <c r="A3738" s="609">
        <v>7359</v>
      </c>
      <c r="B3738" s="610" t="s">
        <v>4697</v>
      </c>
    </row>
    <row r="3739" spans="1:2" ht="13.5" x14ac:dyDescent="0.25">
      <c r="A3739" s="609">
        <v>7360</v>
      </c>
      <c r="B3739" s="610" t="s">
        <v>4698</v>
      </c>
    </row>
    <row r="3740" spans="1:2" ht="13.5" x14ac:dyDescent="0.25">
      <c r="A3740" s="609">
        <v>7361</v>
      </c>
      <c r="B3740" s="610" t="s">
        <v>4699</v>
      </c>
    </row>
    <row r="3741" spans="1:2" ht="13.5" x14ac:dyDescent="0.25">
      <c r="A3741" s="609">
        <v>7362</v>
      </c>
      <c r="B3741" s="610" t="s">
        <v>4700</v>
      </c>
    </row>
    <row r="3742" spans="1:2" ht="13.5" x14ac:dyDescent="0.25">
      <c r="A3742" s="609">
        <v>7363</v>
      </c>
      <c r="B3742" s="610" t="s">
        <v>4701</v>
      </c>
    </row>
    <row r="3743" spans="1:2" ht="13.5" x14ac:dyDescent="0.25">
      <c r="A3743" s="609">
        <v>7364</v>
      </c>
      <c r="B3743" s="610" t="s">
        <v>4702</v>
      </c>
    </row>
    <row r="3744" spans="1:2" ht="13.5" x14ac:dyDescent="0.25">
      <c r="A3744" s="609">
        <v>7365</v>
      </c>
      <c r="B3744" s="610" t="s">
        <v>4703</v>
      </c>
    </row>
    <row r="3745" spans="1:2" ht="13.5" x14ac:dyDescent="0.25">
      <c r="A3745" s="609">
        <v>7366</v>
      </c>
      <c r="B3745" s="610" t="s">
        <v>4704</v>
      </c>
    </row>
    <row r="3746" spans="1:2" ht="13.5" x14ac:dyDescent="0.25">
      <c r="A3746" s="609">
        <v>7367</v>
      </c>
      <c r="B3746" s="610" t="s">
        <v>4705</v>
      </c>
    </row>
    <row r="3747" spans="1:2" ht="13.5" x14ac:dyDescent="0.25">
      <c r="A3747" s="609">
        <v>7368</v>
      </c>
      <c r="B3747" s="610" t="s">
        <v>4706</v>
      </c>
    </row>
    <row r="3748" spans="1:2" ht="13.5" x14ac:dyDescent="0.25">
      <c r="A3748" s="609">
        <v>7369</v>
      </c>
      <c r="B3748" s="610" t="s">
        <v>4707</v>
      </c>
    </row>
    <row r="3749" spans="1:2" ht="13.5" x14ac:dyDescent="0.25">
      <c r="A3749" s="609">
        <v>7370</v>
      </c>
      <c r="B3749" s="610" t="s">
        <v>4708</v>
      </c>
    </row>
    <row r="3750" spans="1:2" ht="13.5" x14ac:dyDescent="0.25">
      <c r="A3750" s="609">
        <v>7371</v>
      </c>
      <c r="B3750" s="610" t="s">
        <v>4709</v>
      </c>
    </row>
    <row r="3751" spans="1:2" ht="13.5" x14ac:dyDescent="0.25">
      <c r="A3751" s="609">
        <v>7372</v>
      </c>
      <c r="B3751" s="610" t="s">
        <v>4710</v>
      </c>
    </row>
    <row r="3752" spans="1:2" ht="13.5" x14ac:dyDescent="0.25">
      <c r="A3752" s="609">
        <v>7373</v>
      </c>
      <c r="B3752" s="610" t="s">
        <v>4711</v>
      </c>
    </row>
    <row r="3753" spans="1:2" ht="13.5" x14ac:dyDescent="0.25">
      <c r="A3753" s="609">
        <v>7374</v>
      </c>
      <c r="B3753" s="610" t="s">
        <v>4712</v>
      </c>
    </row>
    <row r="3754" spans="1:2" ht="13.5" x14ac:dyDescent="0.25">
      <c r="A3754" s="609">
        <v>7378</v>
      </c>
      <c r="B3754" s="610" t="s">
        <v>4713</v>
      </c>
    </row>
    <row r="3755" spans="1:2" ht="13.5" x14ac:dyDescent="0.25">
      <c r="A3755" s="609">
        <v>7379</v>
      </c>
      <c r="B3755" s="610" t="s">
        <v>4714</v>
      </c>
    </row>
    <row r="3756" spans="1:2" ht="13.5" x14ac:dyDescent="0.25">
      <c r="A3756" s="609">
        <v>7380</v>
      </c>
      <c r="B3756" s="610" t="s">
        <v>4715</v>
      </c>
    </row>
    <row r="3757" spans="1:2" ht="13.5" x14ac:dyDescent="0.25">
      <c r="A3757" s="609">
        <v>7381</v>
      </c>
      <c r="B3757" s="610" t="s">
        <v>4716</v>
      </c>
    </row>
    <row r="3758" spans="1:2" ht="13.5" x14ac:dyDescent="0.25">
      <c r="A3758" s="609">
        <v>7382</v>
      </c>
      <c r="B3758" s="610" t="s">
        <v>4717</v>
      </c>
    </row>
    <row r="3759" spans="1:2" ht="13.5" x14ac:dyDescent="0.25">
      <c r="A3759" s="609">
        <v>7383</v>
      </c>
      <c r="B3759" s="610" t="s">
        <v>4718</v>
      </c>
    </row>
    <row r="3760" spans="1:2" ht="13.5" x14ac:dyDescent="0.25">
      <c r="A3760" s="609">
        <v>7384</v>
      </c>
      <c r="B3760" s="610" t="s">
        <v>4719</v>
      </c>
    </row>
    <row r="3761" spans="1:2" ht="13.5" x14ac:dyDescent="0.25">
      <c r="A3761" s="609">
        <v>7385</v>
      </c>
      <c r="B3761" s="610" t="s">
        <v>4720</v>
      </c>
    </row>
    <row r="3762" spans="1:2" ht="13.5" x14ac:dyDescent="0.25">
      <c r="A3762" s="609">
        <v>7386</v>
      </c>
      <c r="B3762" s="610" t="s">
        <v>4721</v>
      </c>
    </row>
    <row r="3763" spans="1:2" ht="13.5" x14ac:dyDescent="0.25">
      <c r="A3763" s="609">
        <v>7387</v>
      </c>
      <c r="B3763" s="610" t="s">
        <v>4722</v>
      </c>
    </row>
    <row r="3764" spans="1:2" ht="13.5" x14ac:dyDescent="0.25">
      <c r="A3764" s="609">
        <v>7388</v>
      </c>
      <c r="B3764" s="610" t="s">
        <v>4723</v>
      </c>
    </row>
    <row r="3765" spans="1:2" ht="13.5" x14ac:dyDescent="0.25">
      <c r="A3765" s="609">
        <v>7389</v>
      </c>
      <c r="B3765" s="610" t="s">
        <v>4724</v>
      </c>
    </row>
    <row r="3766" spans="1:2" ht="13.5" x14ac:dyDescent="0.25">
      <c r="A3766" s="609">
        <v>7390</v>
      </c>
      <c r="B3766" s="610" t="s">
        <v>4725</v>
      </c>
    </row>
    <row r="3767" spans="1:2" ht="13.5" x14ac:dyDescent="0.25">
      <c r="A3767" s="609">
        <v>7391</v>
      </c>
      <c r="B3767" s="610" t="s">
        <v>4726</v>
      </c>
    </row>
    <row r="3768" spans="1:2" ht="13.5" x14ac:dyDescent="0.25">
      <c r="A3768" s="609">
        <v>7392</v>
      </c>
      <c r="B3768" s="610" t="s">
        <v>4727</v>
      </c>
    </row>
    <row r="3769" spans="1:2" ht="13.5" x14ac:dyDescent="0.25">
      <c r="A3769" s="609">
        <v>7393</v>
      </c>
      <c r="B3769" s="610" t="s">
        <v>4728</v>
      </c>
    </row>
    <row r="3770" spans="1:2" ht="13.5" x14ac:dyDescent="0.25">
      <c r="A3770" s="609">
        <v>7394</v>
      </c>
      <c r="B3770" s="610" t="s">
        <v>4729</v>
      </c>
    </row>
    <row r="3771" spans="1:2" ht="13.5" x14ac:dyDescent="0.25">
      <c r="A3771" s="609">
        <v>7395</v>
      </c>
      <c r="B3771" s="610" t="s">
        <v>4730</v>
      </c>
    </row>
    <row r="3772" spans="1:2" ht="13.5" x14ac:dyDescent="0.25">
      <c r="A3772" s="609">
        <v>7396</v>
      </c>
      <c r="B3772" s="610" t="s">
        <v>4731</v>
      </c>
    </row>
    <row r="3773" spans="1:2" ht="13.5" x14ac:dyDescent="0.25">
      <c r="A3773" s="609">
        <v>7397</v>
      </c>
      <c r="B3773" s="610" t="s">
        <v>4732</v>
      </c>
    </row>
    <row r="3774" spans="1:2" ht="13.5" x14ac:dyDescent="0.25">
      <c r="A3774" s="609">
        <v>7398</v>
      </c>
      <c r="B3774" s="610" t="s">
        <v>4733</v>
      </c>
    </row>
    <row r="3775" spans="1:2" ht="13.5" x14ac:dyDescent="0.25">
      <c r="A3775" s="609">
        <v>7399</v>
      </c>
      <c r="B3775" s="610" t="s">
        <v>4734</v>
      </c>
    </row>
    <row r="3776" spans="1:2" ht="13.5" x14ac:dyDescent="0.25">
      <c r="A3776" s="609">
        <v>7400</v>
      </c>
      <c r="B3776" s="610" t="s">
        <v>4735</v>
      </c>
    </row>
    <row r="3777" spans="1:2" ht="13.5" x14ac:dyDescent="0.25">
      <c r="A3777" s="609">
        <v>7401</v>
      </c>
      <c r="B3777" s="610" t="s">
        <v>4736</v>
      </c>
    </row>
    <row r="3778" spans="1:2" ht="13.5" x14ac:dyDescent="0.25">
      <c r="A3778" s="609">
        <v>7402</v>
      </c>
      <c r="B3778" s="610" t="s">
        <v>4737</v>
      </c>
    </row>
    <row r="3779" spans="1:2" ht="13.5" x14ac:dyDescent="0.25">
      <c r="A3779" s="609">
        <v>7410</v>
      </c>
      <c r="B3779" s="610" t="s">
        <v>4738</v>
      </c>
    </row>
    <row r="3780" spans="1:2" ht="13.5" x14ac:dyDescent="0.25">
      <c r="A3780" s="609">
        <v>7419</v>
      </c>
      <c r="B3780" s="610" t="s">
        <v>4739</v>
      </c>
    </row>
    <row r="3781" spans="1:2" ht="13.5" x14ac:dyDescent="0.25">
      <c r="A3781" s="609">
        <v>7420</v>
      </c>
      <c r="B3781" s="610" t="s">
        <v>4740</v>
      </c>
    </row>
    <row r="3782" spans="1:2" ht="13.5" x14ac:dyDescent="0.25">
      <c r="A3782" s="609">
        <v>7421</v>
      </c>
      <c r="B3782" s="610" t="s">
        <v>4741</v>
      </c>
    </row>
    <row r="3783" spans="1:2" ht="13.5" x14ac:dyDescent="0.25">
      <c r="A3783" s="609">
        <v>7422</v>
      </c>
      <c r="B3783" s="610" t="s">
        <v>4742</v>
      </c>
    </row>
    <row r="3784" spans="1:2" ht="13.5" x14ac:dyDescent="0.25">
      <c r="A3784" s="609">
        <v>7423</v>
      </c>
      <c r="B3784" s="610" t="s">
        <v>4743</v>
      </c>
    </row>
    <row r="3785" spans="1:2" ht="13.5" x14ac:dyDescent="0.25">
      <c r="A3785" s="609">
        <v>7424</v>
      </c>
      <c r="B3785" s="610" t="s">
        <v>4744</v>
      </c>
    </row>
    <row r="3786" spans="1:2" ht="13.5" x14ac:dyDescent="0.25">
      <c r="A3786" s="609">
        <v>7425</v>
      </c>
      <c r="B3786" s="610" t="s">
        <v>4745</v>
      </c>
    </row>
    <row r="3787" spans="1:2" ht="13.5" x14ac:dyDescent="0.25">
      <c r="A3787" s="609">
        <v>7428</v>
      </c>
      <c r="B3787" s="610" t="s">
        <v>4746</v>
      </c>
    </row>
    <row r="3788" spans="1:2" ht="13.5" x14ac:dyDescent="0.25">
      <c r="A3788" s="609">
        <v>7429</v>
      </c>
      <c r="B3788" s="610" t="s">
        <v>4747</v>
      </c>
    </row>
    <row r="3789" spans="1:2" ht="13.5" x14ac:dyDescent="0.25">
      <c r="A3789" s="609">
        <v>7430</v>
      </c>
      <c r="B3789" s="610" t="s">
        <v>4748</v>
      </c>
    </row>
    <row r="3790" spans="1:2" ht="13.5" x14ac:dyDescent="0.25">
      <c r="A3790" s="609">
        <v>7431</v>
      </c>
      <c r="B3790" s="610" t="s">
        <v>4749</v>
      </c>
    </row>
    <row r="3791" spans="1:2" ht="13.5" x14ac:dyDescent="0.25">
      <c r="A3791" s="609">
        <v>7432</v>
      </c>
      <c r="B3791" s="610" t="s">
        <v>4750</v>
      </c>
    </row>
    <row r="3792" spans="1:2" ht="13.5" x14ac:dyDescent="0.25">
      <c r="A3792" s="609">
        <v>7433</v>
      </c>
      <c r="B3792" s="610" t="s">
        <v>4751</v>
      </c>
    </row>
    <row r="3793" spans="1:2" ht="13.5" x14ac:dyDescent="0.25">
      <c r="A3793" s="609">
        <v>7434</v>
      </c>
      <c r="B3793" s="610" t="s">
        <v>4752</v>
      </c>
    </row>
    <row r="3794" spans="1:2" ht="13.5" x14ac:dyDescent="0.25">
      <c r="A3794" s="609">
        <v>7435</v>
      </c>
      <c r="B3794" s="610" t="s">
        <v>4753</v>
      </c>
    </row>
    <row r="3795" spans="1:2" ht="13.5" x14ac:dyDescent="0.25">
      <c r="A3795" s="609">
        <v>7436</v>
      </c>
      <c r="B3795" s="610" t="s">
        <v>4754</v>
      </c>
    </row>
    <row r="3796" spans="1:2" ht="13.5" x14ac:dyDescent="0.25">
      <c r="A3796" s="609">
        <v>7438</v>
      </c>
      <c r="B3796" s="610" t="s">
        <v>4755</v>
      </c>
    </row>
    <row r="3797" spans="1:2" ht="13.5" x14ac:dyDescent="0.25">
      <c r="A3797" s="609">
        <v>7439</v>
      </c>
      <c r="B3797" s="610" t="s">
        <v>4756</v>
      </c>
    </row>
    <row r="3798" spans="1:2" ht="13.5" x14ac:dyDescent="0.25">
      <c r="A3798" s="609">
        <v>7440</v>
      </c>
      <c r="B3798" s="610" t="s">
        <v>4757</v>
      </c>
    </row>
    <row r="3799" spans="1:2" ht="13.5" x14ac:dyDescent="0.25">
      <c r="A3799" s="609">
        <v>7441</v>
      </c>
      <c r="B3799" s="610" t="s">
        <v>4758</v>
      </c>
    </row>
    <row r="3800" spans="1:2" ht="13.5" x14ac:dyDescent="0.25">
      <c r="A3800" s="609">
        <v>7442</v>
      </c>
      <c r="B3800" s="610" t="s">
        <v>4759</v>
      </c>
    </row>
    <row r="3801" spans="1:2" ht="13.5" x14ac:dyDescent="0.25">
      <c r="A3801" s="609">
        <v>7443</v>
      </c>
      <c r="B3801" s="610" t="s">
        <v>4760</v>
      </c>
    </row>
    <row r="3802" spans="1:2" ht="13.5" x14ac:dyDescent="0.25">
      <c r="A3802" s="609">
        <v>7444</v>
      </c>
      <c r="B3802" s="610" t="s">
        <v>4761</v>
      </c>
    </row>
    <row r="3803" spans="1:2" ht="13.5" x14ac:dyDescent="0.25">
      <c r="A3803" s="609">
        <v>7445</v>
      </c>
      <c r="B3803" s="610" t="s">
        <v>4762</v>
      </c>
    </row>
    <row r="3804" spans="1:2" ht="13.5" x14ac:dyDescent="0.25">
      <c r="A3804" s="609">
        <v>7448</v>
      </c>
      <c r="B3804" s="610" t="s">
        <v>4763</v>
      </c>
    </row>
    <row r="3805" spans="1:2" ht="13.5" x14ac:dyDescent="0.25">
      <c r="A3805" s="609">
        <v>7449</v>
      </c>
      <c r="B3805" s="610" t="s">
        <v>4764</v>
      </c>
    </row>
    <row r="3806" spans="1:2" ht="13.5" x14ac:dyDescent="0.25">
      <c r="A3806" s="609">
        <v>7450</v>
      </c>
      <c r="B3806" s="610" t="s">
        <v>4765</v>
      </c>
    </row>
    <row r="3807" spans="1:2" ht="13.5" x14ac:dyDescent="0.25">
      <c r="A3807" s="609">
        <v>7451</v>
      </c>
      <c r="B3807" s="610" t="s">
        <v>4766</v>
      </c>
    </row>
    <row r="3808" spans="1:2" ht="13.5" x14ac:dyDescent="0.25">
      <c r="A3808" s="609">
        <v>7452</v>
      </c>
      <c r="B3808" s="610" t="s">
        <v>4767</v>
      </c>
    </row>
    <row r="3809" spans="1:2" ht="13.5" x14ac:dyDescent="0.25">
      <c r="A3809" s="609">
        <v>7453</v>
      </c>
      <c r="B3809" s="610" t="s">
        <v>4768</v>
      </c>
    </row>
    <row r="3810" spans="1:2" ht="13.5" x14ac:dyDescent="0.25">
      <c r="A3810" s="609">
        <v>7454</v>
      </c>
      <c r="B3810" s="610" t="s">
        <v>4769</v>
      </c>
    </row>
    <row r="3811" spans="1:2" ht="13.5" x14ac:dyDescent="0.25">
      <c r="A3811" s="609">
        <v>7455</v>
      </c>
      <c r="B3811" s="610" t="s">
        <v>4770</v>
      </c>
    </row>
    <row r="3812" spans="1:2" ht="13.5" x14ac:dyDescent="0.25">
      <c r="A3812" s="609">
        <v>7456</v>
      </c>
      <c r="B3812" s="610" t="s">
        <v>4771</v>
      </c>
    </row>
    <row r="3813" spans="1:2" ht="13.5" x14ac:dyDescent="0.25">
      <c r="A3813" s="609">
        <v>7457</v>
      </c>
      <c r="B3813" s="610" t="s">
        <v>4772</v>
      </c>
    </row>
    <row r="3814" spans="1:2" ht="13.5" x14ac:dyDescent="0.25">
      <c r="A3814" s="609">
        <v>7458</v>
      </c>
      <c r="B3814" s="610" t="s">
        <v>4773</v>
      </c>
    </row>
    <row r="3815" spans="1:2" ht="13.5" x14ac:dyDescent="0.25">
      <c r="A3815" s="609">
        <v>7459</v>
      </c>
      <c r="B3815" s="610" t="s">
        <v>4774</v>
      </c>
    </row>
    <row r="3816" spans="1:2" ht="13.5" x14ac:dyDescent="0.25">
      <c r="A3816" s="609">
        <v>7460</v>
      </c>
      <c r="B3816" s="610" t="s">
        <v>4775</v>
      </c>
    </row>
    <row r="3817" spans="1:2" ht="13.5" x14ac:dyDescent="0.25">
      <c r="A3817" s="609">
        <v>7461</v>
      </c>
      <c r="B3817" s="610" t="s">
        <v>4776</v>
      </c>
    </row>
    <row r="3818" spans="1:2" ht="13.5" x14ac:dyDescent="0.25">
      <c r="A3818" s="609">
        <v>7462</v>
      </c>
      <c r="B3818" s="610" t="s">
        <v>4777</v>
      </c>
    </row>
    <row r="3819" spans="1:2" ht="13.5" x14ac:dyDescent="0.25">
      <c r="A3819" s="609">
        <v>7463</v>
      </c>
      <c r="B3819" s="610" t="s">
        <v>4778</v>
      </c>
    </row>
    <row r="3820" spans="1:2" ht="13.5" x14ac:dyDescent="0.25">
      <c r="A3820" s="609">
        <v>7464</v>
      </c>
      <c r="B3820" s="610" t="s">
        <v>4779</v>
      </c>
    </row>
    <row r="3821" spans="1:2" ht="13.5" x14ac:dyDescent="0.25">
      <c r="A3821" s="609">
        <v>7465</v>
      </c>
      <c r="B3821" s="610" t="s">
        <v>4780</v>
      </c>
    </row>
    <row r="3822" spans="1:2" ht="13.5" x14ac:dyDescent="0.25">
      <c r="A3822" s="609">
        <v>7466</v>
      </c>
      <c r="B3822" s="610" t="s">
        <v>4781</v>
      </c>
    </row>
    <row r="3823" spans="1:2" ht="13.5" x14ac:dyDescent="0.25">
      <c r="A3823" s="609">
        <v>7467</v>
      </c>
      <c r="B3823" s="610" t="s">
        <v>4782</v>
      </c>
    </row>
    <row r="3824" spans="1:2" ht="13.5" x14ac:dyDescent="0.25">
      <c r="A3824" s="609">
        <v>7468</v>
      </c>
      <c r="B3824" s="610" t="s">
        <v>4783</v>
      </c>
    </row>
    <row r="3825" spans="1:2" ht="13.5" x14ac:dyDescent="0.25">
      <c r="A3825" s="609">
        <v>7469</v>
      </c>
      <c r="B3825" s="610" t="s">
        <v>4784</v>
      </c>
    </row>
    <row r="3826" spans="1:2" ht="13.5" x14ac:dyDescent="0.25">
      <c r="A3826" s="609">
        <v>7470</v>
      </c>
      <c r="B3826" s="610" t="s">
        <v>4785</v>
      </c>
    </row>
    <row r="3827" spans="1:2" ht="13.5" x14ac:dyDescent="0.25">
      <c r="A3827" s="609">
        <v>7471</v>
      </c>
      <c r="B3827" s="610" t="s">
        <v>4786</v>
      </c>
    </row>
    <row r="3828" spans="1:2" ht="13.5" x14ac:dyDescent="0.25">
      <c r="A3828" s="609">
        <v>7472</v>
      </c>
      <c r="B3828" s="610" t="s">
        <v>4787</v>
      </c>
    </row>
    <row r="3829" spans="1:2" ht="13.5" x14ac:dyDescent="0.25">
      <c r="A3829" s="609">
        <v>7473</v>
      </c>
      <c r="B3829" s="610" t="s">
        <v>4788</v>
      </c>
    </row>
    <row r="3830" spans="1:2" ht="13.5" x14ac:dyDescent="0.25">
      <c r="A3830" s="609">
        <v>7474</v>
      </c>
      <c r="B3830" s="610" t="s">
        <v>4789</v>
      </c>
    </row>
    <row r="3831" spans="1:2" ht="13.5" x14ac:dyDescent="0.25">
      <c r="A3831" s="609">
        <v>7475</v>
      </c>
      <c r="B3831" s="610" t="s">
        <v>4790</v>
      </c>
    </row>
    <row r="3832" spans="1:2" ht="13.5" x14ac:dyDescent="0.25">
      <c r="A3832" s="609">
        <v>7476</v>
      </c>
      <c r="B3832" s="610" t="s">
        <v>4791</v>
      </c>
    </row>
    <row r="3833" spans="1:2" ht="13.5" x14ac:dyDescent="0.25">
      <c r="A3833" s="609">
        <v>7478</v>
      </c>
      <c r="B3833" s="610" t="s">
        <v>4792</v>
      </c>
    </row>
    <row r="3834" spans="1:2" ht="13.5" x14ac:dyDescent="0.25">
      <c r="A3834" s="609">
        <v>7479</v>
      </c>
      <c r="B3834" s="610" t="s">
        <v>4793</v>
      </c>
    </row>
    <row r="3835" spans="1:2" ht="13.5" x14ac:dyDescent="0.25">
      <c r="A3835" s="609">
        <v>7480</v>
      </c>
      <c r="B3835" s="610" t="s">
        <v>4794</v>
      </c>
    </row>
    <row r="3836" spans="1:2" ht="13.5" x14ac:dyDescent="0.25">
      <c r="A3836" s="609">
        <v>7481</v>
      </c>
      <c r="B3836" s="610" t="s">
        <v>4795</v>
      </c>
    </row>
    <row r="3837" spans="1:2" ht="13.5" x14ac:dyDescent="0.25">
      <c r="A3837" s="609">
        <v>7482</v>
      </c>
      <c r="B3837" s="610" t="s">
        <v>4796</v>
      </c>
    </row>
    <row r="3838" spans="1:2" ht="13.5" x14ac:dyDescent="0.25">
      <c r="A3838" s="609">
        <v>7483</v>
      </c>
      <c r="B3838" s="610" t="s">
        <v>4797</v>
      </c>
    </row>
    <row r="3839" spans="1:2" ht="13.5" x14ac:dyDescent="0.25">
      <c r="A3839" s="609">
        <v>7484</v>
      </c>
      <c r="B3839" s="610" t="s">
        <v>4798</v>
      </c>
    </row>
    <row r="3840" spans="1:2" ht="13.5" x14ac:dyDescent="0.25">
      <c r="A3840" s="609">
        <v>7485</v>
      </c>
      <c r="B3840" s="610" t="s">
        <v>4799</v>
      </c>
    </row>
    <row r="3841" spans="1:2" ht="13.5" x14ac:dyDescent="0.25">
      <c r="A3841" s="609">
        <v>7486</v>
      </c>
      <c r="B3841" s="610" t="s">
        <v>4800</v>
      </c>
    </row>
    <row r="3842" spans="1:2" ht="13.5" x14ac:dyDescent="0.25">
      <c r="A3842" s="609">
        <v>7488</v>
      </c>
      <c r="B3842" s="610" t="s">
        <v>4801</v>
      </c>
    </row>
    <row r="3843" spans="1:2" ht="13.5" x14ac:dyDescent="0.25">
      <c r="A3843" s="609">
        <v>7489</v>
      </c>
      <c r="B3843" s="610" t="s">
        <v>4802</v>
      </c>
    </row>
    <row r="3844" spans="1:2" ht="13.5" x14ac:dyDescent="0.25">
      <c r="A3844" s="609">
        <v>7490</v>
      </c>
      <c r="B3844" s="610" t="s">
        <v>4803</v>
      </c>
    </row>
    <row r="3845" spans="1:2" ht="13.5" x14ac:dyDescent="0.25">
      <c r="A3845" s="609">
        <v>7491</v>
      </c>
      <c r="B3845" s="610" t="s">
        <v>4804</v>
      </c>
    </row>
    <row r="3846" spans="1:2" ht="13.5" x14ac:dyDescent="0.25">
      <c r="A3846" s="609">
        <v>7492</v>
      </c>
      <c r="B3846" s="610" t="s">
        <v>4805</v>
      </c>
    </row>
    <row r="3847" spans="1:2" ht="13.5" x14ac:dyDescent="0.25">
      <c r="A3847" s="609">
        <v>7500</v>
      </c>
      <c r="B3847" s="610" t="s">
        <v>4806</v>
      </c>
    </row>
    <row r="3848" spans="1:2" ht="13.5" x14ac:dyDescent="0.25">
      <c r="A3848" s="609">
        <v>7501</v>
      </c>
      <c r="B3848" s="610" t="s">
        <v>4807</v>
      </c>
    </row>
    <row r="3849" spans="1:2" ht="13.5" x14ac:dyDescent="0.25">
      <c r="A3849" s="609">
        <v>7502</v>
      </c>
      <c r="B3849" s="610" t="s">
        <v>4808</v>
      </c>
    </row>
    <row r="3850" spans="1:2" ht="13.5" x14ac:dyDescent="0.25">
      <c r="A3850" s="609">
        <v>7503</v>
      </c>
      <c r="B3850" s="610" t="s">
        <v>4809</v>
      </c>
    </row>
    <row r="3851" spans="1:2" ht="13.5" x14ac:dyDescent="0.25">
      <c r="A3851" s="609">
        <v>7504</v>
      </c>
      <c r="B3851" s="610" t="s">
        <v>4810</v>
      </c>
    </row>
    <row r="3852" spans="1:2" ht="13.5" x14ac:dyDescent="0.25">
      <c r="A3852" s="609">
        <v>7505</v>
      </c>
      <c r="B3852" s="610" t="s">
        <v>4811</v>
      </c>
    </row>
    <row r="3853" spans="1:2" ht="13.5" x14ac:dyDescent="0.25">
      <c r="A3853" s="609">
        <v>7506</v>
      </c>
      <c r="B3853" s="610" t="s">
        <v>4812</v>
      </c>
    </row>
    <row r="3854" spans="1:2" ht="13.5" x14ac:dyDescent="0.25">
      <c r="A3854" s="609">
        <v>7507</v>
      </c>
      <c r="B3854" s="610" t="s">
        <v>4813</v>
      </c>
    </row>
    <row r="3855" spans="1:2" ht="13.5" x14ac:dyDescent="0.25">
      <c r="A3855" s="609">
        <v>7508</v>
      </c>
      <c r="B3855" s="610" t="s">
        <v>4814</v>
      </c>
    </row>
    <row r="3856" spans="1:2" ht="13.5" x14ac:dyDescent="0.25">
      <c r="A3856" s="609">
        <v>7509</v>
      </c>
      <c r="B3856" s="610" t="s">
        <v>4815</v>
      </c>
    </row>
    <row r="3857" spans="1:2" ht="13.5" x14ac:dyDescent="0.25">
      <c r="A3857" s="609">
        <v>7510</v>
      </c>
      <c r="B3857" s="610" t="s">
        <v>4816</v>
      </c>
    </row>
    <row r="3858" spans="1:2" ht="13.5" x14ac:dyDescent="0.25">
      <c r="A3858" s="609">
        <v>7511</v>
      </c>
      <c r="B3858" s="610" t="s">
        <v>4817</v>
      </c>
    </row>
    <row r="3859" spans="1:2" ht="13.5" x14ac:dyDescent="0.25">
      <c r="A3859" s="609">
        <v>7512</v>
      </c>
      <c r="B3859" s="610" t="s">
        <v>4818</v>
      </c>
    </row>
    <row r="3860" spans="1:2" ht="13.5" x14ac:dyDescent="0.25">
      <c r="A3860" s="609">
        <v>7513</v>
      </c>
      <c r="B3860" s="610" t="s">
        <v>4819</v>
      </c>
    </row>
    <row r="3861" spans="1:2" ht="13.5" x14ac:dyDescent="0.25">
      <c r="A3861" s="609">
        <v>7514</v>
      </c>
      <c r="B3861" s="610" t="s">
        <v>4820</v>
      </c>
    </row>
    <row r="3862" spans="1:2" ht="13.5" x14ac:dyDescent="0.25">
      <c r="A3862" s="609">
        <v>7515</v>
      </c>
      <c r="B3862" s="610" t="s">
        <v>4821</v>
      </c>
    </row>
    <row r="3863" spans="1:2" ht="13.5" x14ac:dyDescent="0.25">
      <c r="A3863" s="609">
        <v>7516</v>
      </c>
      <c r="B3863" s="610" t="s">
        <v>4822</v>
      </c>
    </row>
    <row r="3864" spans="1:2" ht="13.5" x14ac:dyDescent="0.25">
      <c r="A3864" s="609">
        <v>7517</v>
      </c>
      <c r="B3864" s="610" t="s">
        <v>4823</v>
      </c>
    </row>
    <row r="3865" spans="1:2" ht="13.5" x14ac:dyDescent="0.25">
      <c r="A3865" s="609">
        <v>7518</v>
      </c>
      <c r="B3865" s="610" t="s">
        <v>4824</v>
      </c>
    </row>
    <row r="3866" spans="1:2" ht="13.5" x14ac:dyDescent="0.25">
      <c r="A3866" s="609">
        <v>7519</v>
      </c>
      <c r="B3866" s="610" t="s">
        <v>4825</v>
      </c>
    </row>
    <row r="3867" spans="1:2" ht="13.5" x14ac:dyDescent="0.25">
      <c r="A3867" s="609">
        <v>7520</v>
      </c>
      <c r="B3867" s="610" t="s">
        <v>4826</v>
      </c>
    </row>
    <row r="3868" spans="1:2" ht="13.5" x14ac:dyDescent="0.25">
      <c r="A3868" s="609">
        <v>7521</v>
      </c>
      <c r="B3868" s="610" t="s">
        <v>4827</v>
      </c>
    </row>
    <row r="3869" spans="1:2" ht="13.5" x14ac:dyDescent="0.25">
      <c r="A3869" s="609">
        <v>7522</v>
      </c>
      <c r="B3869" s="610" t="s">
        <v>4828</v>
      </c>
    </row>
    <row r="3870" spans="1:2" ht="13.5" x14ac:dyDescent="0.25">
      <c r="A3870" s="609">
        <v>7523</v>
      </c>
      <c r="B3870" s="610" t="s">
        <v>4829</v>
      </c>
    </row>
    <row r="3871" spans="1:2" ht="13.5" x14ac:dyDescent="0.25">
      <c r="A3871" s="609">
        <v>7524</v>
      </c>
      <c r="B3871" s="610" t="s">
        <v>4830</v>
      </c>
    </row>
    <row r="3872" spans="1:2" ht="13.5" x14ac:dyDescent="0.25">
      <c r="A3872" s="609">
        <v>7525</v>
      </c>
      <c r="B3872" s="610" t="s">
        <v>4831</v>
      </c>
    </row>
    <row r="3873" spans="1:2" ht="13.5" x14ac:dyDescent="0.25">
      <c r="A3873" s="609">
        <v>7526</v>
      </c>
      <c r="B3873" s="610" t="s">
        <v>4832</v>
      </c>
    </row>
    <row r="3874" spans="1:2" ht="13.5" x14ac:dyDescent="0.25">
      <c r="A3874" s="609">
        <v>7527</v>
      </c>
      <c r="B3874" s="610" t="s">
        <v>4833</v>
      </c>
    </row>
    <row r="3875" spans="1:2" ht="13.5" x14ac:dyDescent="0.25">
      <c r="A3875" s="609">
        <v>7528</v>
      </c>
      <c r="B3875" s="610" t="s">
        <v>4834</v>
      </c>
    </row>
    <row r="3876" spans="1:2" ht="13.5" x14ac:dyDescent="0.25">
      <c r="A3876" s="609">
        <v>7529</v>
      </c>
      <c r="B3876" s="610" t="s">
        <v>4835</v>
      </c>
    </row>
    <row r="3877" spans="1:2" ht="13.5" x14ac:dyDescent="0.25">
      <c r="A3877" s="609">
        <v>7530</v>
      </c>
      <c r="B3877" s="610" t="s">
        <v>4836</v>
      </c>
    </row>
    <row r="3878" spans="1:2" ht="13.5" x14ac:dyDescent="0.25">
      <c r="A3878" s="609">
        <v>7531</v>
      </c>
      <c r="B3878" s="610" t="s">
        <v>4837</v>
      </c>
    </row>
    <row r="3879" spans="1:2" ht="13.5" x14ac:dyDescent="0.25">
      <c r="A3879" s="609">
        <v>7532</v>
      </c>
      <c r="B3879" s="610" t="s">
        <v>4838</v>
      </c>
    </row>
    <row r="3880" spans="1:2" ht="13.5" x14ac:dyDescent="0.25">
      <c r="A3880" s="609">
        <v>7533</v>
      </c>
      <c r="B3880" s="610" t="s">
        <v>4839</v>
      </c>
    </row>
    <row r="3881" spans="1:2" ht="13.5" x14ac:dyDescent="0.25">
      <c r="A3881" s="609">
        <v>7534</v>
      </c>
      <c r="B3881" s="610" t="s">
        <v>4840</v>
      </c>
    </row>
    <row r="3882" spans="1:2" ht="13.5" x14ac:dyDescent="0.25">
      <c r="A3882" s="609">
        <v>7535</v>
      </c>
      <c r="B3882" s="610" t="s">
        <v>4841</v>
      </c>
    </row>
    <row r="3883" spans="1:2" ht="13.5" x14ac:dyDescent="0.25">
      <c r="A3883" s="609">
        <v>7536</v>
      </c>
      <c r="B3883" s="610" t="s">
        <v>4842</v>
      </c>
    </row>
    <row r="3884" spans="1:2" ht="13.5" x14ac:dyDescent="0.25">
      <c r="A3884" s="609">
        <v>7537</v>
      </c>
      <c r="B3884" s="610" t="s">
        <v>4843</v>
      </c>
    </row>
    <row r="3885" spans="1:2" ht="13.5" x14ac:dyDescent="0.25">
      <c r="A3885" s="609">
        <v>7538</v>
      </c>
      <c r="B3885" s="610" t="s">
        <v>4844</v>
      </c>
    </row>
    <row r="3886" spans="1:2" ht="13.5" x14ac:dyDescent="0.25">
      <c r="A3886" s="609">
        <v>7539</v>
      </c>
      <c r="B3886" s="610" t="s">
        <v>4845</v>
      </c>
    </row>
    <row r="3887" spans="1:2" ht="13.5" x14ac:dyDescent="0.25">
      <c r="A3887" s="609">
        <v>7540</v>
      </c>
      <c r="B3887" s="610" t="s">
        <v>4846</v>
      </c>
    </row>
    <row r="3888" spans="1:2" ht="13.5" x14ac:dyDescent="0.25">
      <c r="A3888" s="609">
        <v>7541</v>
      </c>
      <c r="B3888" s="610" t="s">
        <v>4847</v>
      </c>
    </row>
    <row r="3889" spans="1:2" ht="13.5" x14ac:dyDescent="0.25">
      <c r="A3889" s="609">
        <v>7542</v>
      </c>
      <c r="B3889" s="610" t="s">
        <v>4848</v>
      </c>
    </row>
    <row r="3890" spans="1:2" ht="13.5" x14ac:dyDescent="0.25">
      <c r="A3890" s="609">
        <v>7543</v>
      </c>
      <c r="B3890" s="610" t="s">
        <v>4849</v>
      </c>
    </row>
    <row r="3891" spans="1:2" ht="13.5" x14ac:dyDescent="0.25">
      <c r="A3891" s="609">
        <v>7544</v>
      </c>
      <c r="B3891" s="610" t="s">
        <v>4850</v>
      </c>
    </row>
    <row r="3892" spans="1:2" ht="13.5" x14ac:dyDescent="0.25">
      <c r="A3892" s="609">
        <v>7545</v>
      </c>
      <c r="B3892" s="610" t="s">
        <v>4851</v>
      </c>
    </row>
    <row r="3893" spans="1:2" ht="13.5" x14ac:dyDescent="0.25">
      <c r="A3893" s="609">
        <v>7546</v>
      </c>
      <c r="B3893" s="610" t="s">
        <v>4852</v>
      </c>
    </row>
    <row r="3894" spans="1:2" ht="13.5" x14ac:dyDescent="0.25">
      <c r="A3894" s="609">
        <v>7547</v>
      </c>
      <c r="B3894" s="610" t="s">
        <v>4853</v>
      </c>
    </row>
    <row r="3895" spans="1:2" ht="13.5" x14ac:dyDescent="0.25">
      <c r="A3895" s="609">
        <v>7548</v>
      </c>
      <c r="B3895" s="610" t="s">
        <v>4854</v>
      </c>
    </row>
    <row r="3896" spans="1:2" ht="13.5" x14ac:dyDescent="0.25">
      <c r="A3896" s="609">
        <v>7550</v>
      </c>
      <c r="B3896" s="610" t="s">
        <v>4855</v>
      </c>
    </row>
    <row r="3897" spans="1:2" ht="13.5" x14ac:dyDescent="0.25">
      <c r="A3897" s="609">
        <v>7551</v>
      </c>
      <c r="B3897" s="610" t="s">
        <v>4856</v>
      </c>
    </row>
    <row r="3898" spans="1:2" ht="13.5" x14ac:dyDescent="0.25">
      <c r="A3898" s="609">
        <v>7552</v>
      </c>
      <c r="B3898" s="610" t="s">
        <v>4857</v>
      </c>
    </row>
    <row r="3899" spans="1:2" ht="13.5" x14ac:dyDescent="0.25">
      <c r="A3899" s="609">
        <v>7553</v>
      </c>
      <c r="B3899" s="610" t="s">
        <v>4858</v>
      </c>
    </row>
    <row r="3900" spans="1:2" ht="13.5" x14ac:dyDescent="0.25">
      <c r="A3900" s="609">
        <v>7554</v>
      </c>
      <c r="B3900" s="610" t="s">
        <v>4859</v>
      </c>
    </row>
    <row r="3901" spans="1:2" ht="13.5" x14ac:dyDescent="0.25">
      <c r="A3901" s="609">
        <v>7555</v>
      </c>
      <c r="B3901" s="610" t="s">
        <v>4860</v>
      </c>
    </row>
    <row r="3902" spans="1:2" ht="13.5" x14ac:dyDescent="0.25">
      <c r="A3902" s="609">
        <v>7556</v>
      </c>
      <c r="B3902" s="610" t="s">
        <v>4861</v>
      </c>
    </row>
    <row r="3903" spans="1:2" ht="13.5" x14ac:dyDescent="0.25">
      <c r="A3903" s="609">
        <v>7558</v>
      </c>
      <c r="B3903" s="610" t="s">
        <v>4862</v>
      </c>
    </row>
    <row r="3904" spans="1:2" ht="13.5" x14ac:dyDescent="0.25">
      <c r="A3904" s="609">
        <v>7559</v>
      </c>
      <c r="B3904" s="610" t="s">
        <v>4863</v>
      </c>
    </row>
    <row r="3905" spans="1:2" ht="13.5" x14ac:dyDescent="0.25">
      <c r="A3905" s="609">
        <v>7560</v>
      </c>
      <c r="B3905" s="610" t="s">
        <v>4864</v>
      </c>
    </row>
    <row r="3906" spans="1:2" ht="13.5" x14ac:dyDescent="0.25">
      <c r="A3906" s="609">
        <v>7561</v>
      </c>
      <c r="B3906" s="610" t="s">
        <v>4865</v>
      </c>
    </row>
    <row r="3907" spans="1:2" ht="13.5" x14ac:dyDescent="0.25">
      <c r="A3907" s="609">
        <v>7562</v>
      </c>
      <c r="B3907" s="610" t="s">
        <v>4866</v>
      </c>
    </row>
    <row r="3908" spans="1:2" ht="13.5" x14ac:dyDescent="0.25">
      <c r="A3908" s="609">
        <v>7563</v>
      </c>
      <c r="B3908" s="610" t="s">
        <v>4867</v>
      </c>
    </row>
    <row r="3909" spans="1:2" ht="13.5" x14ac:dyDescent="0.25">
      <c r="A3909" s="609">
        <v>7564</v>
      </c>
      <c r="B3909" s="610" t="s">
        <v>4868</v>
      </c>
    </row>
    <row r="3910" spans="1:2" ht="13.5" x14ac:dyDescent="0.25">
      <c r="A3910" s="609">
        <v>7565</v>
      </c>
      <c r="B3910" s="610" t="s">
        <v>4869</v>
      </c>
    </row>
    <row r="3911" spans="1:2" ht="13.5" x14ac:dyDescent="0.25">
      <c r="A3911" s="609">
        <v>7566</v>
      </c>
      <c r="B3911" s="610" t="s">
        <v>4870</v>
      </c>
    </row>
    <row r="3912" spans="1:2" ht="13.5" x14ac:dyDescent="0.25">
      <c r="A3912" s="609">
        <v>7567</v>
      </c>
      <c r="B3912" s="610" t="s">
        <v>4871</v>
      </c>
    </row>
    <row r="3913" spans="1:2" ht="13.5" x14ac:dyDescent="0.25">
      <c r="A3913" s="609">
        <v>7568</v>
      </c>
      <c r="B3913" s="610" t="s">
        <v>4872</v>
      </c>
    </row>
    <row r="3914" spans="1:2" ht="13.5" x14ac:dyDescent="0.25">
      <c r="A3914" s="609">
        <v>7569</v>
      </c>
      <c r="B3914" s="610" t="s">
        <v>4873</v>
      </c>
    </row>
    <row r="3915" spans="1:2" ht="13.5" x14ac:dyDescent="0.25">
      <c r="A3915" s="609">
        <v>7570</v>
      </c>
      <c r="B3915" s="610" t="s">
        <v>4874</v>
      </c>
    </row>
    <row r="3916" spans="1:2" ht="13.5" x14ac:dyDescent="0.25">
      <c r="A3916" s="609">
        <v>7571</v>
      </c>
      <c r="B3916" s="610" t="s">
        <v>4875</v>
      </c>
    </row>
    <row r="3917" spans="1:2" ht="13.5" x14ac:dyDescent="0.25">
      <c r="A3917" s="609">
        <v>7572</v>
      </c>
      <c r="B3917" s="610" t="s">
        <v>4876</v>
      </c>
    </row>
    <row r="3918" spans="1:2" ht="13.5" x14ac:dyDescent="0.25">
      <c r="A3918" s="609">
        <v>7573</v>
      </c>
      <c r="B3918" s="610" t="s">
        <v>4877</v>
      </c>
    </row>
    <row r="3919" spans="1:2" ht="13.5" x14ac:dyDescent="0.25">
      <c r="A3919" s="609">
        <v>7574</v>
      </c>
      <c r="B3919" s="610" t="s">
        <v>4878</v>
      </c>
    </row>
    <row r="3920" spans="1:2" ht="13.5" x14ac:dyDescent="0.25">
      <c r="A3920" s="609">
        <v>7575</v>
      </c>
      <c r="B3920" s="610" t="s">
        <v>4879</v>
      </c>
    </row>
    <row r="3921" spans="1:2" ht="13.5" x14ac:dyDescent="0.25">
      <c r="A3921" s="609">
        <v>7576</v>
      </c>
      <c r="B3921" s="610" t="s">
        <v>4880</v>
      </c>
    </row>
    <row r="3922" spans="1:2" ht="13.5" x14ac:dyDescent="0.25">
      <c r="A3922" s="609">
        <v>7578</v>
      </c>
      <c r="B3922" s="610" t="s">
        <v>4881</v>
      </c>
    </row>
    <row r="3923" spans="1:2" ht="13.5" x14ac:dyDescent="0.25">
      <c r="A3923" s="609">
        <v>7579</v>
      </c>
      <c r="B3923" s="610" t="s">
        <v>4882</v>
      </c>
    </row>
    <row r="3924" spans="1:2" ht="13.5" x14ac:dyDescent="0.25">
      <c r="A3924" s="609">
        <v>7580</v>
      </c>
      <c r="B3924" s="610" t="s">
        <v>4883</v>
      </c>
    </row>
    <row r="3925" spans="1:2" ht="13.5" x14ac:dyDescent="0.25">
      <c r="A3925" s="609">
        <v>7581</v>
      </c>
      <c r="B3925" s="610" t="s">
        <v>4884</v>
      </c>
    </row>
    <row r="3926" spans="1:2" ht="13.5" x14ac:dyDescent="0.25">
      <c r="A3926" s="609">
        <v>7582</v>
      </c>
      <c r="B3926" s="610" t="s">
        <v>4885</v>
      </c>
    </row>
    <row r="3927" spans="1:2" ht="13.5" x14ac:dyDescent="0.25">
      <c r="A3927" s="609">
        <v>7583</v>
      </c>
      <c r="B3927" s="610" t="s">
        <v>4886</v>
      </c>
    </row>
    <row r="3928" spans="1:2" ht="13.5" x14ac:dyDescent="0.25">
      <c r="A3928" s="609">
        <v>7584</v>
      </c>
      <c r="B3928" s="610" t="s">
        <v>4887</v>
      </c>
    </row>
    <row r="3929" spans="1:2" ht="13.5" x14ac:dyDescent="0.25">
      <c r="A3929" s="609">
        <v>7585</v>
      </c>
      <c r="B3929" s="610" t="s">
        <v>4888</v>
      </c>
    </row>
    <row r="3930" spans="1:2" ht="13.5" x14ac:dyDescent="0.25">
      <c r="A3930" s="609">
        <v>7586</v>
      </c>
      <c r="B3930" s="610" t="s">
        <v>4889</v>
      </c>
    </row>
    <row r="3931" spans="1:2" ht="13.5" x14ac:dyDescent="0.25">
      <c r="A3931" s="609">
        <v>7587</v>
      </c>
      <c r="B3931" s="610" t="s">
        <v>4890</v>
      </c>
    </row>
    <row r="3932" spans="1:2" ht="13.5" x14ac:dyDescent="0.25">
      <c r="A3932" s="609">
        <v>7588</v>
      </c>
      <c r="B3932" s="610" t="s">
        <v>4891</v>
      </c>
    </row>
    <row r="3933" spans="1:2" ht="13.5" x14ac:dyDescent="0.25">
      <c r="A3933" s="609">
        <v>7589</v>
      </c>
      <c r="B3933" s="610" t="s">
        <v>4892</v>
      </c>
    </row>
    <row r="3934" spans="1:2" ht="13.5" x14ac:dyDescent="0.25">
      <c r="A3934" s="609">
        <v>7590</v>
      </c>
      <c r="B3934" s="610" t="s">
        <v>4893</v>
      </c>
    </row>
    <row r="3935" spans="1:2" ht="13.5" x14ac:dyDescent="0.25">
      <c r="A3935" s="609">
        <v>7591</v>
      </c>
      <c r="B3935" s="610" t="s">
        <v>4894</v>
      </c>
    </row>
    <row r="3936" spans="1:2" ht="13.5" x14ac:dyDescent="0.25">
      <c r="A3936" s="609">
        <v>7592</v>
      </c>
      <c r="B3936" s="610" t="s">
        <v>4895</v>
      </c>
    </row>
    <row r="3937" spans="1:2" ht="13.5" x14ac:dyDescent="0.25">
      <c r="A3937" s="609">
        <v>7593</v>
      </c>
      <c r="B3937" s="610" t="s">
        <v>4896</v>
      </c>
    </row>
    <row r="3938" spans="1:2" ht="13.5" x14ac:dyDescent="0.25">
      <c r="A3938" s="609">
        <v>7594</v>
      </c>
      <c r="B3938" s="610" t="s">
        <v>4897</v>
      </c>
    </row>
    <row r="3939" spans="1:2" ht="13.5" x14ac:dyDescent="0.25">
      <c r="A3939" s="609">
        <v>7595</v>
      </c>
      <c r="B3939" s="610" t="s">
        <v>4898</v>
      </c>
    </row>
    <row r="3940" spans="1:2" ht="13.5" x14ac:dyDescent="0.25">
      <c r="A3940" s="609">
        <v>7596</v>
      </c>
      <c r="B3940" s="610" t="s">
        <v>4899</v>
      </c>
    </row>
    <row r="3941" spans="1:2" ht="13.5" x14ac:dyDescent="0.25">
      <c r="A3941" s="609">
        <v>7597</v>
      </c>
      <c r="B3941" s="610" t="s">
        <v>4900</v>
      </c>
    </row>
    <row r="3942" spans="1:2" ht="13.5" x14ac:dyDescent="0.25">
      <c r="A3942" s="609">
        <v>7598</v>
      </c>
      <c r="B3942" s="610" t="s">
        <v>4901</v>
      </c>
    </row>
    <row r="3943" spans="1:2" ht="13.5" x14ac:dyDescent="0.25">
      <c r="A3943" s="609">
        <v>7599</v>
      </c>
      <c r="B3943" s="610" t="s">
        <v>4902</v>
      </c>
    </row>
    <row r="3944" spans="1:2" ht="13.5" x14ac:dyDescent="0.25">
      <c r="A3944" s="609">
        <v>7600</v>
      </c>
      <c r="B3944" s="610" t="s">
        <v>4903</v>
      </c>
    </row>
    <row r="3945" spans="1:2" ht="13.5" x14ac:dyDescent="0.25">
      <c r="A3945" s="609">
        <v>7601</v>
      </c>
      <c r="B3945" s="610" t="s">
        <v>4904</v>
      </c>
    </row>
    <row r="3946" spans="1:2" ht="13.5" x14ac:dyDescent="0.25">
      <c r="A3946" s="609">
        <v>7602</v>
      </c>
      <c r="B3946" s="610" t="s">
        <v>4905</v>
      </c>
    </row>
    <row r="3947" spans="1:2" ht="13.5" x14ac:dyDescent="0.25">
      <c r="A3947" s="609">
        <v>7603</v>
      </c>
      <c r="B3947" s="610" t="s">
        <v>4906</v>
      </c>
    </row>
    <row r="3948" spans="1:2" ht="13.5" x14ac:dyDescent="0.25">
      <c r="A3948" s="609">
        <v>7604</v>
      </c>
      <c r="B3948" s="610" t="s">
        <v>4907</v>
      </c>
    </row>
    <row r="3949" spans="1:2" ht="13.5" x14ac:dyDescent="0.25">
      <c r="A3949" s="609">
        <v>7605</v>
      </c>
      <c r="B3949" s="610" t="s">
        <v>4908</v>
      </c>
    </row>
    <row r="3950" spans="1:2" ht="13.5" x14ac:dyDescent="0.25">
      <c r="A3950" s="609">
        <v>7606</v>
      </c>
      <c r="B3950" s="610" t="s">
        <v>4909</v>
      </c>
    </row>
    <row r="3951" spans="1:2" ht="13.5" x14ac:dyDescent="0.25">
      <c r="A3951" s="609">
        <v>7607</v>
      </c>
      <c r="B3951" s="610" t="s">
        <v>4910</v>
      </c>
    </row>
    <row r="3952" spans="1:2" ht="13.5" x14ac:dyDescent="0.25">
      <c r="A3952" s="609">
        <v>7608</v>
      </c>
      <c r="B3952" s="610" t="s">
        <v>4911</v>
      </c>
    </row>
    <row r="3953" spans="1:2" ht="13.5" x14ac:dyDescent="0.25">
      <c r="A3953" s="609">
        <v>7609</v>
      </c>
      <c r="B3953" s="610" t="s">
        <v>4912</v>
      </c>
    </row>
    <row r="3954" spans="1:2" ht="13.5" x14ac:dyDescent="0.25">
      <c r="A3954" s="609">
        <v>7610</v>
      </c>
      <c r="B3954" s="610" t="s">
        <v>4013</v>
      </c>
    </row>
    <row r="3955" spans="1:2" ht="13.5" x14ac:dyDescent="0.25">
      <c r="A3955" s="609">
        <v>7611</v>
      </c>
      <c r="B3955" s="610" t="s">
        <v>4913</v>
      </c>
    </row>
    <row r="3956" spans="1:2" ht="13.5" x14ac:dyDescent="0.25">
      <c r="A3956" s="609">
        <v>7612</v>
      </c>
      <c r="B3956" s="610" t="s">
        <v>4233</v>
      </c>
    </row>
    <row r="3957" spans="1:2" ht="13.5" x14ac:dyDescent="0.25">
      <c r="A3957" s="609">
        <v>7613</v>
      </c>
      <c r="B3957" s="610" t="s">
        <v>4232</v>
      </c>
    </row>
    <row r="3958" spans="1:2" ht="13.5" x14ac:dyDescent="0.25">
      <c r="A3958" s="609">
        <v>7614</v>
      </c>
      <c r="B3958" s="610" t="s">
        <v>4914</v>
      </c>
    </row>
    <row r="3959" spans="1:2" ht="13.5" x14ac:dyDescent="0.25">
      <c r="A3959" s="609">
        <v>7615</v>
      </c>
      <c r="B3959" s="610" t="s">
        <v>4915</v>
      </c>
    </row>
    <row r="3960" spans="1:2" ht="13.5" x14ac:dyDescent="0.25">
      <c r="A3960" s="609">
        <v>7616</v>
      </c>
      <c r="B3960" s="610" t="s">
        <v>4916</v>
      </c>
    </row>
    <row r="3961" spans="1:2" ht="13.5" x14ac:dyDescent="0.25">
      <c r="A3961" s="609">
        <v>7617</v>
      </c>
      <c r="B3961" s="610" t="s">
        <v>4917</v>
      </c>
    </row>
    <row r="3962" spans="1:2" ht="13.5" x14ac:dyDescent="0.25">
      <c r="A3962" s="609">
        <v>7618</v>
      </c>
      <c r="B3962" s="610" t="s">
        <v>4918</v>
      </c>
    </row>
    <row r="3963" spans="1:2" ht="13.5" x14ac:dyDescent="0.25">
      <c r="A3963" s="609">
        <v>7619</v>
      </c>
      <c r="B3963" s="610" t="s">
        <v>4919</v>
      </c>
    </row>
    <row r="3964" spans="1:2" ht="13.5" x14ac:dyDescent="0.25">
      <c r="A3964" s="609">
        <v>7620</v>
      </c>
      <c r="B3964" s="610" t="s">
        <v>4920</v>
      </c>
    </row>
    <row r="3965" spans="1:2" ht="13.5" x14ac:dyDescent="0.25">
      <c r="A3965" s="609">
        <v>7621</v>
      </c>
      <c r="B3965" s="610" t="s">
        <v>4921</v>
      </c>
    </row>
    <row r="3966" spans="1:2" ht="13.5" x14ac:dyDescent="0.25">
      <c r="A3966" s="609">
        <v>7622</v>
      </c>
      <c r="B3966" s="610" t="s">
        <v>4922</v>
      </c>
    </row>
    <row r="3967" spans="1:2" ht="13.5" x14ac:dyDescent="0.25">
      <c r="A3967" s="609">
        <v>7623</v>
      </c>
      <c r="B3967" s="610" t="s">
        <v>4923</v>
      </c>
    </row>
    <row r="3968" spans="1:2" ht="13.5" x14ac:dyDescent="0.25">
      <c r="A3968" s="609">
        <v>7624</v>
      </c>
      <c r="B3968" s="610" t="s">
        <v>4924</v>
      </c>
    </row>
    <row r="3969" spans="1:2" ht="13.5" x14ac:dyDescent="0.25">
      <c r="A3969" s="609">
        <v>7625</v>
      </c>
      <c r="B3969" s="610" t="s">
        <v>4925</v>
      </c>
    </row>
    <row r="3970" spans="1:2" ht="13.5" x14ac:dyDescent="0.25">
      <c r="A3970" s="609">
        <v>7626</v>
      </c>
      <c r="B3970" s="610" t="s">
        <v>4926</v>
      </c>
    </row>
    <row r="3971" spans="1:2" ht="13.5" x14ac:dyDescent="0.25">
      <c r="A3971" s="609">
        <v>7627</v>
      </c>
      <c r="B3971" s="610" t="s">
        <v>4927</v>
      </c>
    </row>
    <row r="3972" spans="1:2" ht="13.5" x14ac:dyDescent="0.25">
      <c r="A3972" s="609">
        <v>7628</v>
      </c>
      <c r="B3972" s="610" t="s">
        <v>4928</v>
      </c>
    </row>
    <row r="3973" spans="1:2" ht="13.5" x14ac:dyDescent="0.25">
      <c r="A3973" s="609">
        <v>7629</v>
      </c>
      <c r="B3973" s="610" t="s">
        <v>4929</v>
      </c>
    </row>
    <row r="3974" spans="1:2" ht="13.5" x14ac:dyDescent="0.25">
      <c r="A3974" s="609">
        <v>7630</v>
      </c>
      <c r="B3974" s="610" t="s">
        <v>4930</v>
      </c>
    </row>
    <row r="3975" spans="1:2" ht="13.5" x14ac:dyDescent="0.25">
      <c r="A3975" s="609">
        <v>7631</v>
      </c>
      <c r="B3975" s="610" t="s">
        <v>4931</v>
      </c>
    </row>
    <row r="3976" spans="1:2" ht="13.5" x14ac:dyDescent="0.25">
      <c r="A3976" s="609">
        <v>7632</v>
      </c>
      <c r="B3976" s="610" t="s">
        <v>4932</v>
      </c>
    </row>
    <row r="3977" spans="1:2" ht="13.5" x14ac:dyDescent="0.25">
      <c r="A3977" s="609">
        <v>7633</v>
      </c>
      <c r="B3977" s="610" t="s">
        <v>4933</v>
      </c>
    </row>
    <row r="3978" spans="1:2" ht="13.5" x14ac:dyDescent="0.25">
      <c r="A3978" s="609">
        <v>7634</v>
      </c>
      <c r="B3978" s="610" t="s">
        <v>4934</v>
      </c>
    </row>
    <row r="3979" spans="1:2" ht="13.5" x14ac:dyDescent="0.25">
      <c r="A3979" s="609">
        <v>7635</v>
      </c>
      <c r="B3979" s="610" t="s">
        <v>4935</v>
      </c>
    </row>
    <row r="3980" spans="1:2" ht="13.5" x14ac:dyDescent="0.25">
      <c r="A3980" s="609">
        <v>7636</v>
      </c>
      <c r="B3980" s="610" t="s">
        <v>4936</v>
      </c>
    </row>
    <row r="3981" spans="1:2" ht="13.5" x14ac:dyDescent="0.25">
      <c r="A3981" s="609">
        <v>7637</v>
      </c>
      <c r="B3981" s="610" t="s">
        <v>4937</v>
      </c>
    </row>
    <row r="3982" spans="1:2" ht="13.5" x14ac:dyDescent="0.25">
      <c r="A3982" s="609">
        <v>7638</v>
      </c>
      <c r="B3982" s="610" t="s">
        <v>4938</v>
      </c>
    </row>
    <row r="3983" spans="1:2" ht="13.5" x14ac:dyDescent="0.25">
      <c r="A3983" s="609">
        <v>7639</v>
      </c>
      <c r="B3983" s="610" t="s">
        <v>4939</v>
      </c>
    </row>
    <row r="3984" spans="1:2" ht="13.5" x14ac:dyDescent="0.25">
      <c r="A3984" s="609">
        <v>7640</v>
      </c>
      <c r="B3984" s="610" t="s">
        <v>4940</v>
      </c>
    </row>
    <row r="3985" spans="1:2" ht="13.5" x14ac:dyDescent="0.25">
      <c r="A3985" s="609">
        <v>7641</v>
      </c>
      <c r="B3985" s="610" t="s">
        <v>4941</v>
      </c>
    </row>
    <row r="3986" spans="1:2" ht="13.5" x14ac:dyDescent="0.25">
      <c r="A3986" s="609">
        <v>7642</v>
      </c>
      <c r="B3986" s="610" t="s">
        <v>4942</v>
      </c>
    </row>
    <row r="3987" spans="1:2" ht="13.5" x14ac:dyDescent="0.25">
      <c r="A3987" s="609">
        <v>7649</v>
      </c>
      <c r="B3987" s="610" t="s">
        <v>4943</v>
      </c>
    </row>
    <row r="3988" spans="1:2" ht="13.5" x14ac:dyDescent="0.25">
      <c r="A3988" s="609">
        <v>7650</v>
      </c>
      <c r="B3988" s="610" t="s">
        <v>4944</v>
      </c>
    </row>
    <row r="3989" spans="1:2" ht="13.5" x14ac:dyDescent="0.25">
      <c r="A3989" s="609">
        <v>7651</v>
      </c>
      <c r="B3989" s="610" t="s">
        <v>4945</v>
      </c>
    </row>
    <row r="3990" spans="1:2" ht="13.5" x14ac:dyDescent="0.25">
      <c r="A3990" s="609">
        <v>7660</v>
      </c>
      <c r="B3990" s="610" t="s">
        <v>4946</v>
      </c>
    </row>
    <row r="3991" spans="1:2" ht="13.5" x14ac:dyDescent="0.25">
      <c r="A3991" s="609">
        <v>7661</v>
      </c>
      <c r="B3991" s="610" t="s">
        <v>4947</v>
      </c>
    </row>
    <row r="3992" spans="1:2" ht="13.5" x14ac:dyDescent="0.25">
      <c r="A3992" s="609">
        <v>7662</v>
      </c>
      <c r="B3992" s="610" t="s">
        <v>4948</v>
      </c>
    </row>
    <row r="3993" spans="1:2" ht="13.5" x14ac:dyDescent="0.25">
      <c r="A3993" s="609">
        <v>7670</v>
      </c>
      <c r="B3993" s="610" t="s">
        <v>4949</v>
      </c>
    </row>
    <row r="3994" spans="1:2" ht="13.5" x14ac:dyDescent="0.25">
      <c r="A3994" s="609">
        <v>7671</v>
      </c>
      <c r="B3994" s="610" t="s">
        <v>4950</v>
      </c>
    </row>
    <row r="3995" spans="1:2" ht="13.5" x14ac:dyDescent="0.25">
      <c r="A3995" s="609">
        <v>7672</v>
      </c>
      <c r="B3995" s="610" t="s">
        <v>4951</v>
      </c>
    </row>
    <row r="3996" spans="1:2" ht="13.5" x14ac:dyDescent="0.25">
      <c r="A3996" s="609">
        <v>7673</v>
      </c>
      <c r="B3996" s="610" t="s">
        <v>4952</v>
      </c>
    </row>
    <row r="3997" spans="1:2" ht="13.5" x14ac:dyDescent="0.25">
      <c r="A3997" s="609">
        <v>7674</v>
      </c>
      <c r="B3997" s="610" t="s">
        <v>4953</v>
      </c>
    </row>
    <row r="3998" spans="1:2" ht="13.5" x14ac:dyDescent="0.25">
      <c r="A3998" s="609">
        <v>7675</v>
      </c>
      <c r="B3998" s="610" t="s">
        <v>4954</v>
      </c>
    </row>
    <row r="3999" spans="1:2" ht="13.5" x14ac:dyDescent="0.25">
      <c r="A3999" s="609">
        <v>7676</v>
      </c>
      <c r="B3999" s="610" t="s">
        <v>4955</v>
      </c>
    </row>
    <row r="4000" spans="1:2" ht="13.5" x14ac:dyDescent="0.25">
      <c r="A4000" s="609">
        <v>7677</v>
      </c>
      <c r="B4000" s="610" t="s">
        <v>4956</v>
      </c>
    </row>
    <row r="4001" spans="1:2" ht="13.5" x14ac:dyDescent="0.25">
      <c r="A4001" s="609">
        <v>7678</v>
      </c>
      <c r="B4001" s="610" t="s">
        <v>4957</v>
      </c>
    </row>
    <row r="4002" spans="1:2" ht="13.5" x14ac:dyDescent="0.25">
      <c r="A4002" s="609">
        <v>7679</v>
      </c>
      <c r="B4002" s="610" t="s">
        <v>4958</v>
      </c>
    </row>
    <row r="4003" spans="1:2" ht="13.5" x14ac:dyDescent="0.25">
      <c r="A4003" s="609">
        <v>7680</v>
      </c>
      <c r="B4003" s="610" t="s">
        <v>4959</v>
      </c>
    </row>
    <row r="4004" spans="1:2" ht="13.5" x14ac:dyDescent="0.25">
      <c r="A4004" s="609">
        <v>7681</v>
      </c>
      <c r="B4004" s="610" t="s">
        <v>4960</v>
      </c>
    </row>
    <row r="4005" spans="1:2" ht="13.5" x14ac:dyDescent="0.25">
      <c r="A4005" s="609">
        <v>7682</v>
      </c>
      <c r="B4005" s="610" t="s">
        <v>4961</v>
      </c>
    </row>
    <row r="4006" spans="1:2" ht="13.5" x14ac:dyDescent="0.25">
      <c r="A4006" s="609">
        <v>7683</v>
      </c>
      <c r="B4006" s="610" t="s">
        <v>4962</v>
      </c>
    </row>
    <row r="4007" spans="1:2" ht="13.5" x14ac:dyDescent="0.25">
      <c r="A4007" s="609">
        <v>7684</v>
      </c>
      <c r="B4007" s="610" t="s">
        <v>4963</v>
      </c>
    </row>
    <row r="4008" spans="1:2" ht="13.5" x14ac:dyDescent="0.25">
      <c r="A4008" s="609">
        <v>7685</v>
      </c>
      <c r="B4008" s="610" t="s">
        <v>4964</v>
      </c>
    </row>
    <row r="4009" spans="1:2" ht="13.5" x14ac:dyDescent="0.25">
      <c r="A4009" s="609">
        <v>7686</v>
      </c>
      <c r="B4009" s="610" t="s">
        <v>4965</v>
      </c>
    </row>
    <row r="4010" spans="1:2" ht="13.5" x14ac:dyDescent="0.25">
      <c r="A4010" s="609">
        <v>7689</v>
      </c>
      <c r="B4010" s="610" t="s">
        <v>4966</v>
      </c>
    </row>
    <row r="4011" spans="1:2" ht="13.5" x14ac:dyDescent="0.25">
      <c r="A4011" s="609">
        <v>7690</v>
      </c>
      <c r="B4011" s="610" t="s">
        <v>4967</v>
      </c>
    </row>
    <row r="4012" spans="1:2" ht="13.5" x14ac:dyDescent="0.25">
      <c r="A4012" s="609">
        <v>7700</v>
      </c>
      <c r="B4012" s="610" t="s">
        <v>4968</v>
      </c>
    </row>
    <row r="4013" spans="1:2" ht="13.5" x14ac:dyDescent="0.25">
      <c r="A4013" s="609">
        <v>7701</v>
      </c>
      <c r="B4013" s="610" t="s">
        <v>4969</v>
      </c>
    </row>
    <row r="4014" spans="1:2" ht="13.5" x14ac:dyDescent="0.25">
      <c r="A4014" s="609">
        <v>7702</v>
      </c>
      <c r="B4014" s="610" t="s">
        <v>4970</v>
      </c>
    </row>
    <row r="4015" spans="1:2" ht="13.5" x14ac:dyDescent="0.25">
      <c r="A4015" s="609">
        <v>7703</v>
      </c>
      <c r="B4015" s="610" t="s">
        <v>4971</v>
      </c>
    </row>
    <row r="4016" spans="1:2" ht="13.5" x14ac:dyDescent="0.25">
      <c r="A4016" s="609">
        <v>7704</v>
      </c>
      <c r="B4016" s="610" t="s">
        <v>4972</v>
      </c>
    </row>
    <row r="4017" spans="1:2" ht="13.5" x14ac:dyDescent="0.25">
      <c r="A4017" s="609">
        <v>7705</v>
      </c>
      <c r="B4017" s="610" t="s">
        <v>4973</v>
      </c>
    </row>
    <row r="4018" spans="1:2" ht="13.5" x14ac:dyDescent="0.25">
      <c r="A4018" s="609">
        <v>7706</v>
      </c>
      <c r="B4018" s="610" t="s">
        <v>4974</v>
      </c>
    </row>
    <row r="4019" spans="1:2" ht="13.5" x14ac:dyDescent="0.25">
      <c r="A4019" s="609">
        <v>7707</v>
      </c>
      <c r="B4019" s="610" t="s">
        <v>4975</v>
      </c>
    </row>
    <row r="4020" spans="1:2" ht="13.5" x14ac:dyDescent="0.25">
      <c r="A4020" s="609">
        <v>7708</v>
      </c>
      <c r="B4020" s="610" t="s">
        <v>4976</v>
      </c>
    </row>
    <row r="4021" spans="1:2" ht="13.5" x14ac:dyDescent="0.25">
      <c r="A4021" s="609">
        <v>7709</v>
      </c>
      <c r="B4021" s="610" t="s">
        <v>4977</v>
      </c>
    </row>
    <row r="4022" spans="1:2" ht="13.5" x14ac:dyDescent="0.25">
      <c r="A4022" s="609">
        <v>7710</v>
      </c>
      <c r="B4022" s="610" t="s">
        <v>4978</v>
      </c>
    </row>
    <row r="4023" spans="1:2" ht="13.5" x14ac:dyDescent="0.25">
      <c r="A4023" s="609">
        <v>7711</v>
      </c>
      <c r="B4023" s="610" t="s">
        <v>4979</v>
      </c>
    </row>
    <row r="4024" spans="1:2" ht="13.5" x14ac:dyDescent="0.25">
      <c r="A4024" s="609">
        <v>7712</v>
      </c>
      <c r="B4024" s="610" t="s">
        <v>4980</v>
      </c>
    </row>
    <row r="4025" spans="1:2" ht="13.5" x14ac:dyDescent="0.25">
      <c r="A4025" s="609">
        <v>7713</v>
      </c>
      <c r="B4025" s="610" t="s">
        <v>4981</v>
      </c>
    </row>
    <row r="4026" spans="1:2" ht="13.5" x14ac:dyDescent="0.25">
      <c r="A4026" s="609">
        <v>7714</v>
      </c>
      <c r="B4026" s="610" t="s">
        <v>4982</v>
      </c>
    </row>
    <row r="4027" spans="1:2" ht="13.5" x14ac:dyDescent="0.25">
      <c r="A4027" s="609">
        <v>7715</v>
      </c>
      <c r="B4027" s="610" t="s">
        <v>4983</v>
      </c>
    </row>
    <row r="4028" spans="1:2" ht="13.5" x14ac:dyDescent="0.25">
      <c r="A4028" s="609">
        <v>7716</v>
      </c>
      <c r="B4028" s="610" t="s">
        <v>4984</v>
      </c>
    </row>
    <row r="4029" spans="1:2" ht="13.5" x14ac:dyDescent="0.25">
      <c r="A4029" s="609">
        <v>7717</v>
      </c>
      <c r="B4029" s="610" t="s">
        <v>4985</v>
      </c>
    </row>
    <row r="4030" spans="1:2" ht="13.5" x14ac:dyDescent="0.25">
      <c r="A4030" s="609">
        <v>7718</v>
      </c>
      <c r="B4030" s="610" t="s">
        <v>4986</v>
      </c>
    </row>
    <row r="4031" spans="1:2" ht="13.5" x14ac:dyDescent="0.25">
      <c r="A4031" s="609">
        <v>7720</v>
      </c>
      <c r="B4031" s="610" t="s">
        <v>4987</v>
      </c>
    </row>
    <row r="4032" spans="1:2" ht="13.5" x14ac:dyDescent="0.25">
      <c r="A4032" s="609">
        <v>7721</v>
      </c>
      <c r="B4032" s="610" t="s">
        <v>4988</v>
      </c>
    </row>
    <row r="4033" spans="1:2" ht="13.5" x14ac:dyDescent="0.25">
      <c r="A4033" s="609">
        <v>7722</v>
      </c>
      <c r="B4033" s="610" t="s">
        <v>4989</v>
      </c>
    </row>
    <row r="4034" spans="1:2" ht="13.5" x14ac:dyDescent="0.25">
      <c r="A4034" s="609">
        <v>7723</v>
      </c>
      <c r="B4034" s="610" t="s">
        <v>4990</v>
      </c>
    </row>
    <row r="4035" spans="1:2" ht="13.5" x14ac:dyDescent="0.25">
      <c r="A4035" s="609">
        <v>7724</v>
      </c>
      <c r="B4035" s="610" t="s">
        <v>4991</v>
      </c>
    </row>
    <row r="4036" spans="1:2" ht="13.5" x14ac:dyDescent="0.25">
      <c r="A4036" s="609">
        <v>7725</v>
      </c>
      <c r="B4036" s="610" t="s">
        <v>4992</v>
      </c>
    </row>
    <row r="4037" spans="1:2" ht="13.5" x14ac:dyDescent="0.25">
      <c r="A4037" s="609">
        <v>7726</v>
      </c>
      <c r="B4037" s="610" t="s">
        <v>4993</v>
      </c>
    </row>
    <row r="4038" spans="1:2" ht="13.5" x14ac:dyDescent="0.25">
      <c r="A4038" s="609">
        <v>7728</v>
      </c>
      <c r="B4038" s="610" t="s">
        <v>4994</v>
      </c>
    </row>
    <row r="4039" spans="1:2" ht="13.5" x14ac:dyDescent="0.25">
      <c r="A4039" s="609">
        <v>7729</v>
      </c>
      <c r="B4039" s="610" t="s">
        <v>4995</v>
      </c>
    </row>
    <row r="4040" spans="1:2" ht="13.5" x14ac:dyDescent="0.25">
      <c r="A4040" s="609">
        <v>7730</v>
      </c>
      <c r="B4040" s="610" t="s">
        <v>4996</v>
      </c>
    </row>
    <row r="4041" spans="1:2" ht="13.5" x14ac:dyDescent="0.25">
      <c r="A4041" s="609">
        <v>7731</v>
      </c>
      <c r="B4041" s="610" t="s">
        <v>4997</v>
      </c>
    </row>
    <row r="4042" spans="1:2" ht="13.5" x14ac:dyDescent="0.25">
      <c r="A4042" s="609">
        <v>7732</v>
      </c>
      <c r="B4042" s="610" t="s">
        <v>4998</v>
      </c>
    </row>
    <row r="4043" spans="1:2" ht="13.5" x14ac:dyDescent="0.25">
      <c r="A4043" s="609">
        <v>7733</v>
      </c>
      <c r="B4043" s="610" t="s">
        <v>4999</v>
      </c>
    </row>
    <row r="4044" spans="1:2" ht="13.5" x14ac:dyDescent="0.25">
      <c r="A4044" s="609">
        <v>7734</v>
      </c>
      <c r="B4044" s="610" t="s">
        <v>5000</v>
      </c>
    </row>
    <row r="4045" spans="1:2" ht="13.5" x14ac:dyDescent="0.25">
      <c r="A4045" s="609">
        <v>7735</v>
      </c>
      <c r="B4045" s="610" t="s">
        <v>5001</v>
      </c>
    </row>
    <row r="4046" spans="1:2" ht="13.5" x14ac:dyDescent="0.25">
      <c r="A4046" s="609">
        <v>7740</v>
      </c>
      <c r="B4046" s="610" t="s">
        <v>5002</v>
      </c>
    </row>
    <row r="4047" spans="1:2" ht="13.5" x14ac:dyDescent="0.25">
      <c r="A4047" s="609">
        <v>7741</v>
      </c>
      <c r="B4047" s="610" t="s">
        <v>5003</v>
      </c>
    </row>
    <row r="4048" spans="1:2" ht="13.5" x14ac:dyDescent="0.25">
      <c r="A4048" s="609">
        <v>7742</v>
      </c>
      <c r="B4048" s="610" t="s">
        <v>5004</v>
      </c>
    </row>
    <row r="4049" spans="1:2" ht="13.5" x14ac:dyDescent="0.25">
      <c r="A4049" s="609">
        <v>7743</v>
      </c>
      <c r="B4049" s="610" t="s">
        <v>5005</v>
      </c>
    </row>
    <row r="4050" spans="1:2" ht="13.5" x14ac:dyDescent="0.25">
      <c r="A4050" s="609">
        <v>7744</v>
      </c>
      <c r="B4050" s="610" t="s">
        <v>5006</v>
      </c>
    </row>
    <row r="4051" spans="1:2" ht="13.5" x14ac:dyDescent="0.25">
      <c r="A4051" s="609">
        <v>7745</v>
      </c>
      <c r="B4051" s="610" t="s">
        <v>5007</v>
      </c>
    </row>
    <row r="4052" spans="1:2" ht="13.5" x14ac:dyDescent="0.25">
      <c r="A4052" s="609">
        <v>7746</v>
      </c>
      <c r="B4052" s="610" t="s">
        <v>5008</v>
      </c>
    </row>
    <row r="4053" spans="1:2" ht="13.5" x14ac:dyDescent="0.25">
      <c r="A4053" s="609">
        <v>7747</v>
      </c>
      <c r="B4053" s="610" t="s">
        <v>5009</v>
      </c>
    </row>
    <row r="4054" spans="1:2" ht="13.5" x14ac:dyDescent="0.25">
      <c r="A4054" s="609">
        <v>7750</v>
      </c>
      <c r="B4054" s="610" t="s">
        <v>5010</v>
      </c>
    </row>
    <row r="4055" spans="1:2" ht="13.5" x14ac:dyDescent="0.25">
      <c r="A4055" s="609">
        <v>7751</v>
      </c>
      <c r="B4055" s="610" t="s">
        <v>5011</v>
      </c>
    </row>
    <row r="4056" spans="1:2" ht="13.5" x14ac:dyDescent="0.25">
      <c r="A4056" s="609">
        <v>7752</v>
      </c>
      <c r="B4056" s="610" t="s">
        <v>5012</v>
      </c>
    </row>
    <row r="4057" spans="1:2" ht="13.5" x14ac:dyDescent="0.25">
      <c r="A4057" s="609">
        <v>7753</v>
      </c>
      <c r="B4057" s="610" t="s">
        <v>5013</v>
      </c>
    </row>
    <row r="4058" spans="1:2" ht="13.5" x14ac:dyDescent="0.25">
      <c r="A4058" s="609">
        <v>7754</v>
      </c>
      <c r="B4058" s="610" t="s">
        <v>5014</v>
      </c>
    </row>
    <row r="4059" spans="1:2" ht="13.5" x14ac:dyDescent="0.25">
      <c r="A4059" s="609">
        <v>7755</v>
      </c>
      <c r="B4059" s="610" t="s">
        <v>5015</v>
      </c>
    </row>
    <row r="4060" spans="1:2" ht="13.5" x14ac:dyDescent="0.25">
      <c r="A4060" s="609">
        <v>7756</v>
      </c>
      <c r="B4060" s="610" t="s">
        <v>5016</v>
      </c>
    </row>
    <row r="4061" spans="1:2" ht="13.5" x14ac:dyDescent="0.25">
      <c r="A4061" s="609">
        <v>7757</v>
      </c>
      <c r="B4061" s="610" t="s">
        <v>5017</v>
      </c>
    </row>
    <row r="4062" spans="1:2" ht="13.5" x14ac:dyDescent="0.25">
      <c r="A4062" s="609">
        <v>7758</v>
      </c>
      <c r="B4062" s="610" t="s">
        <v>5018</v>
      </c>
    </row>
    <row r="4063" spans="1:2" ht="13.5" x14ac:dyDescent="0.25">
      <c r="A4063" s="609">
        <v>7759</v>
      </c>
      <c r="B4063" s="610" t="s">
        <v>5019</v>
      </c>
    </row>
    <row r="4064" spans="1:2" ht="13.5" x14ac:dyDescent="0.25">
      <c r="A4064" s="609">
        <v>7760</v>
      </c>
      <c r="B4064" s="610" t="s">
        <v>5020</v>
      </c>
    </row>
    <row r="4065" spans="1:2" ht="13.5" x14ac:dyDescent="0.25">
      <c r="A4065" s="609">
        <v>7761</v>
      </c>
      <c r="B4065" s="610" t="s">
        <v>5021</v>
      </c>
    </row>
    <row r="4066" spans="1:2" ht="13.5" x14ac:dyDescent="0.25">
      <c r="A4066" s="609">
        <v>7762</v>
      </c>
      <c r="B4066" s="610" t="s">
        <v>5022</v>
      </c>
    </row>
    <row r="4067" spans="1:2" ht="13.5" x14ac:dyDescent="0.25">
      <c r="A4067" s="609">
        <v>7763</v>
      </c>
      <c r="B4067" s="610" t="s">
        <v>5023</v>
      </c>
    </row>
    <row r="4068" spans="1:2" ht="13.5" x14ac:dyDescent="0.25">
      <c r="A4068" s="609">
        <v>7764</v>
      </c>
      <c r="B4068" s="610" t="s">
        <v>5024</v>
      </c>
    </row>
    <row r="4069" spans="1:2" ht="13.5" x14ac:dyDescent="0.25">
      <c r="A4069" s="609">
        <v>7765</v>
      </c>
      <c r="B4069" s="610" t="s">
        <v>5025</v>
      </c>
    </row>
    <row r="4070" spans="1:2" ht="13.5" x14ac:dyDescent="0.25">
      <c r="A4070" s="609">
        <v>7766</v>
      </c>
      <c r="B4070" s="610" t="s">
        <v>5026</v>
      </c>
    </row>
    <row r="4071" spans="1:2" ht="13.5" x14ac:dyDescent="0.25">
      <c r="A4071" s="609">
        <v>7767</v>
      </c>
      <c r="B4071" s="610" t="s">
        <v>5027</v>
      </c>
    </row>
    <row r="4072" spans="1:2" ht="13.5" x14ac:dyDescent="0.25">
      <c r="A4072" s="609">
        <v>7768</v>
      </c>
      <c r="B4072" s="610" t="s">
        <v>5028</v>
      </c>
    </row>
    <row r="4073" spans="1:2" ht="13.5" x14ac:dyDescent="0.25">
      <c r="A4073" s="609">
        <v>7769</v>
      </c>
      <c r="B4073" s="610" t="s">
        <v>5029</v>
      </c>
    </row>
    <row r="4074" spans="1:2" ht="13.5" x14ac:dyDescent="0.25">
      <c r="A4074" s="609">
        <v>7770</v>
      </c>
      <c r="B4074" s="610" t="s">
        <v>5030</v>
      </c>
    </row>
    <row r="4075" spans="1:2" ht="13.5" x14ac:dyDescent="0.25">
      <c r="A4075" s="609">
        <v>7771</v>
      </c>
      <c r="B4075" s="610" t="s">
        <v>5031</v>
      </c>
    </row>
    <row r="4076" spans="1:2" ht="13.5" x14ac:dyDescent="0.25">
      <c r="A4076" s="609">
        <v>7772</v>
      </c>
      <c r="B4076" s="610" t="s">
        <v>5032</v>
      </c>
    </row>
    <row r="4077" spans="1:2" ht="13.5" x14ac:dyDescent="0.25">
      <c r="A4077" s="609">
        <v>7773</v>
      </c>
      <c r="B4077" s="610" t="s">
        <v>5033</v>
      </c>
    </row>
    <row r="4078" spans="1:2" ht="13.5" x14ac:dyDescent="0.25">
      <c r="A4078" s="609">
        <v>7774</v>
      </c>
      <c r="B4078" s="610" t="s">
        <v>5034</v>
      </c>
    </row>
    <row r="4079" spans="1:2" ht="13.5" x14ac:dyDescent="0.25">
      <c r="A4079" s="609">
        <v>7775</v>
      </c>
      <c r="B4079" s="610" t="s">
        <v>5035</v>
      </c>
    </row>
    <row r="4080" spans="1:2" ht="13.5" x14ac:dyDescent="0.25">
      <c r="A4080" s="609">
        <v>7776</v>
      </c>
      <c r="B4080" s="610" t="s">
        <v>5036</v>
      </c>
    </row>
    <row r="4081" spans="1:2" ht="13.5" x14ac:dyDescent="0.25">
      <c r="A4081" s="609">
        <v>7778</v>
      </c>
      <c r="B4081" s="610" t="s">
        <v>5037</v>
      </c>
    </row>
    <row r="4082" spans="1:2" ht="13.5" x14ac:dyDescent="0.25">
      <c r="A4082" s="609">
        <v>7779</v>
      </c>
      <c r="B4082" s="610" t="s">
        <v>5038</v>
      </c>
    </row>
    <row r="4083" spans="1:2" ht="13.5" x14ac:dyDescent="0.25">
      <c r="A4083" s="609">
        <v>7780</v>
      </c>
      <c r="B4083" s="610" t="s">
        <v>5039</v>
      </c>
    </row>
    <row r="4084" spans="1:2" ht="13.5" x14ac:dyDescent="0.25">
      <c r="A4084" s="609">
        <v>7781</v>
      </c>
      <c r="B4084" s="610" t="s">
        <v>5040</v>
      </c>
    </row>
    <row r="4085" spans="1:2" ht="13.5" x14ac:dyDescent="0.25">
      <c r="A4085" s="609">
        <v>7782</v>
      </c>
      <c r="B4085" s="610" t="s">
        <v>5041</v>
      </c>
    </row>
    <row r="4086" spans="1:2" ht="13.5" x14ac:dyDescent="0.25">
      <c r="A4086" s="609">
        <v>7783</v>
      </c>
      <c r="B4086" s="610" t="s">
        <v>5042</v>
      </c>
    </row>
    <row r="4087" spans="1:2" ht="13.5" x14ac:dyDescent="0.25">
      <c r="A4087" s="609">
        <v>7784</v>
      </c>
      <c r="B4087" s="610" t="s">
        <v>5043</v>
      </c>
    </row>
    <row r="4088" spans="1:2" ht="13.5" x14ac:dyDescent="0.25">
      <c r="A4088" s="609">
        <v>7785</v>
      </c>
      <c r="B4088" s="610" t="s">
        <v>5044</v>
      </c>
    </row>
    <row r="4089" spans="1:2" ht="13.5" x14ac:dyDescent="0.25">
      <c r="A4089" s="609">
        <v>7786</v>
      </c>
      <c r="B4089" s="610" t="s">
        <v>5045</v>
      </c>
    </row>
    <row r="4090" spans="1:2" ht="13.5" x14ac:dyDescent="0.25">
      <c r="A4090" s="609">
        <v>7787</v>
      </c>
      <c r="B4090" s="610" t="s">
        <v>5046</v>
      </c>
    </row>
    <row r="4091" spans="1:2" ht="13.5" x14ac:dyDescent="0.25">
      <c r="A4091" s="609">
        <v>7788</v>
      </c>
      <c r="B4091" s="610" t="s">
        <v>5047</v>
      </c>
    </row>
    <row r="4092" spans="1:2" ht="13.5" x14ac:dyDescent="0.25">
      <c r="A4092" s="609">
        <v>7789</v>
      </c>
      <c r="B4092" s="610" t="s">
        <v>5048</v>
      </c>
    </row>
    <row r="4093" spans="1:2" ht="13.5" x14ac:dyDescent="0.25">
      <c r="A4093" s="609">
        <v>7790</v>
      </c>
      <c r="B4093" s="610" t="s">
        <v>5049</v>
      </c>
    </row>
    <row r="4094" spans="1:2" ht="13.5" x14ac:dyDescent="0.25">
      <c r="A4094" s="609">
        <v>7791</v>
      </c>
      <c r="B4094" s="610" t="s">
        <v>5050</v>
      </c>
    </row>
    <row r="4095" spans="1:2" ht="13.5" x14ac:dyDescent="0.25">
      <c r="A4095" s="609">
        <v>7792</v>
      </c>
      <c r="B4095" s="610" t="s">
        <v>5051</v>
      </c>
    </row>
    <row r="4096" spans="1:2" ht="13.5" x14ac:dyDescent="0.25">
      <c r="A4096" s="609">
        <v>7793</v>
      </c>
      <c r="B4096" s="610" t="s">
        <v>5052</v>
      </c>
    </row>
    <row r="4097" spans="1:2" ht="13.5" x14ac:dyDescent="0.25">
      <c r="A4097" s="609">
        <v>7794</v>
      </c>
      <c r="B4097" s="610" t="s">
        <v>5053</v>
      </c>
    </row>
    <row r="4098" spans="1:2" ht="13.5" x14ac:dyDescent="0.25">
      <c r="A4098" s="609">
        <v>7795</v>
      </c>
      <c r="B4098" s="610" t="s">
        <v>5054</v>
      </c>
    </row>
    <row r="4099" spans="1:2" ht="13.5" x14ac:dyDescent="0.25">
      <c r="A4099" s="609">
        <v>7796</v>
      </c>
      <c r="B4099" s="610" t="s">
        <v>5055</v>
      </c>
    </row>
    <row r="4100" spans="1:2" ht="13.5" x14ac:dyDescent="0.25">
      <c r="A4100" s="609">
        <v>7798</v>
      </c>
      <c r="B4100" s="610" t="s">
        <v>5056</v>
      </c>
    </row>
    <row r="4101" spans="1:2" ht="13.5" x14ac:dyDescent="0.25">
      <c r="A4101" s="609">
        <v>7799</v>
      </c>
      <c r="B4101" s="610" t="s">
        <v>5057</v>
      </c>
    </row>
    <row r="4102" spans="1:2" ht="13.5" x14ac:dyDescent="0.25">
      <c r="A4102" s="609">
        <v>7800</v>
      </c>
      <c r="B4102" s="610" t="s">
        <v>5058</v>
      </c>
    </row>
    <row r="4103" spans="1:2" ht="13.5" x14ac:dyDescent="0.25">
      <c r="A4103" s="609">
        <v>7801</v>
      </c>
      <c r="B4103" s="610" t="s">
        <v>5059</v>
      </c>
    </row>
    <row r="4104" spans="1:2" ht="13.5" x14ac:dyDescent="0.25">
      <c r="A4104" s="609">
        <v>7802</v>
      </c>
      <c r="B4104" s="610" t="s">
        <v>5060</v>
      </c>
    </row>
    <row r="4105" spans="1:2" ht="13.5" x14ac:dyDescent="0.25">
      <c r="A4105" s="609">
        <v>7803</v>
      </c>
      <c r="B4105" s="610" t="s">
        <v>5061</v>
      </c>
    </row>
    <row r="4106" spans="1:2" ht="13.5" x14ac:dyDescent="0.25">
      <c r="A4106" s="609">
        <v>7804</v>
      </c>
      <c r="B4106" s="610" t="s">
        <v>5062</v>
      </c>
    </row>
    <row r="4107" spans="1:2" ht="13.5" x14ac:dyDescent="0.25">
      <c r="A4107" s="609">
        <v>7805</v>
      </c>
      <c r="B4107" s="610" t="s">
        <v>5063</v>
      </c>
    </row>
    <row r="4108" spans="1:2" ht="13.5" x14ac:dyDescent="0.25">
      <c r="A4108" s="609">
        <v>7806</v>
      </c>
      <c r="B4108" s="610" t="s">
        <v>5064</v>
      </c>
    </row>
    <row r="4109" spans="1:2" ht="13.5" x14ac:dyDescent="0.25">
      <c r="A4109" s="609">
        <v>7807</v>
      </c>
      <c r="B4109" s="610" t="s">
        <v>5065</v>
      </c>
    </row>
    <row r="4110" spans="1:2" ht="13.5" x14ac:dyDescent="0.25">
      <c r="A4110" s="609">
        <v>7808</v>
      </c>
      <c r="B4110" s="610" t="s">
        <v>5066</v>
      </c>
    </row>
    <row r="4111" spans="1:2" ht="13.5" x14ac:dyDescent="0.25">
      <c r="A4111" s="609">
        <v>7809</v>
      </c>
      <c r="B4111" s="610" t="s">
        <v>5067</v>
      </c>
    </row>
    <row r="4112" spans="1:2" ht="13.5" x14ac:dyDescent="0.25">
      <c r="A4112" s="609">
        <v>7810</v>
      </c>
      <c r="B4112" s="610" t="s">
        <v>5068</v>
      </c>
    </row>
    <row r="4113" spans="1:2" ht="13.5" x14ac:dyDescent="0.25">
      <c r="A4113" s="609">
        <v>7811</v>
      </c>
      <c r="B4113" s="610" t="s">
        <v>5069</v>
      </c>
    </row>
    <row r="4114" spans="1:2" ht="13.5" x14ac:dyDescent="0.25">
      <c r="A4114" s="609">
        <v>7812</v>
      </c>
      <c r="B4114" s="610" t="s">
        <v>5070</v>
      </c>
    </row>
    <row r="4115" spans="1:2" ht="13.5" x14ac:dyDescent="0.25">
      <c r="A4115" s="609">
        <v>7813</v>
      </c>
      <c r="B4115" s="610" t="s">
        <v>5071</v>
      </c>
    </row>
    <row r="4116" spans="1:2" ht="13.5" x14ac:dyDescent="0.25">
      <c r="A4116" s="609">
        <v>7814</v>
      </c>
      <c r="B4116" s="610" t="s">
        <v>5072</v>
      </c>
    </row>
    <row r="4117" spans="1:2" ht="13.5" x14ac:dyDescent="0.25">
      <c r="A4117" s="609">
        <v>7815</v>
      </c>
      <c r="B4117" s="610" t="s">
        <v>5073</v>
      </c>
    </row>
    <row r="4118" spans="1:2" ht="13.5" x14ac:dyDescent="0.25">
      <c r="A4118" s="609">
        <v>7816</v>
      </c>
      <c r="B4118" s="610" t="s">
        <v>5074</v>
      </c>
    </row>
    <row r="4119" spans="1:2" ht="13.5" x14ac:dyDescent="0.25">
      <c r="A4119" s="609">
        <v>7817</v>
      </c>
      <c r="B4119" s="610" t="s">
        <v>5075</v>
      </c>
    </row>
    <row r="4120" spans="1:2" ht="13.5" x14ac:dyDescent="0.25">
      <c r="A4120" s="609">
        <v>7819</v>
      </c>
      <c r="B4120" s="610" t="s">
        <v>5076</v>
      </c>
    </row>
    <row r="4121" spans="1:2" ht="13.5" x14ac:dyDescent="0.25">
      <c r="A4121" s="609">
        <v>7820</v>
      </c>
      <c r="B4121" s="610" t="s">
        <v>5077</v>
      </c>
    </row>
    <row r="4122" spans="1:2" ht="13.5" x14ac:dyDescent="0.25">
      <c r="A4122" s="609">
        <v>7821</v>
      </c>
      <c r="B4122" s="610" t="s">
        <v>5078</v>
      </c>
    </row>
    <row r="4123" spans="1:2" ht="13.5" x14ac:dyDescent="0.25">
      <c r="A4123" s="609">
        <v>7822</v>
      </c>
      <c r="B4123" s="610" t="s">
        <v>5079</v>
      </c>
    </row>
    <row r="4124" spans="1:2" ht="13.5" x14ac:dyDescent="0.25">
      <c r="A4124" s="609">
        <v>7823</v>
      </c>
      <c r="B4124" s="610" t="s">
        <v>5080</v>
      </c>
    </row>
    <row r="4125" spans="1:2" ht="13.5" x14ac:dyDescent="0.25">
      <c r="A4125" s="609">
        <v>7824</v>
      </c>
      <c r="B4125" s="610" t="s">
        <v>5081</v>
      </c>
    </row>
    <row r="4126" spans="1:2" ht="13.5" x14ac:dyDescent="0.25">
      <c r="A4126" s="609">
        <v>7825</v>
      </c>
      <c r="B4126" s="610" t="s">
        <v>5082</v>
      </c>
    </row>
    <row r="4127" spans="1:2" ht="13.5" x14ac:dyDescent="0.25">
      <c r="A4127" s="609">
        <v>7826</v>
      </c>
      <c r="B4127" s="610" t="s">
        <v>5083</v>
      </c>
    </row>
    <row r="4128" spans="1:2" ht="13.5" x14ac:dyDescent="0.25">
      <c r="A4128" s="609">
        <v>7827</v>
      </c>
      <c r="B4128" s="610" t="s">
        <v>5084</v>
      </c>
    </row>
    <row r="4129" spans="1:2" ht="13.5" x14ac:dyDescent="0.25">
      <c r="A4129" s="609">
        <v>7828</v>
      </c>
      <c r="B4129" s="610" t="s">
        <v>5085</v>
      </c>
    </row>
    <row r="4130" spans="1:2" ht="13.5" x14ac:dyDescent="0.25">
      <c r="A4130" s="609">
        <v>7829</v>
      </c>
      <c r="B4130" s="610" t="s">
        <v>5086</v>
      </c>
    </row>
    <row r="4131" spans="1:2" ht="13.5" x14ac:dyDescent="0.25">
      <c r="A4131" s="609">
        <v>7830</v>
      </c>
      <c r="B4131" s="610" t="s">
        <v>5087</v>
      </c>
    </row>
    <row r="4132" spans="1:2" ht="13.5" x14ac:dyDescent="0.25">
      <c r="A4132" s="609">
        <v>7831</v>
      </c>
      <c r="B4132" s="610" t="s">
        <v>5088</v>
      </c>
    </row>
    <row r="4133" spans="1:2" ht="13.5" x14ac:dyDescent="0.25">
      <c r="A4133" s="609">
        <v>7832</v>
      </c>
      <c r="B4133" s="610" t="s">
        <v>5089</v>
      </c>
    </row>
    <row r="4134" spans="1:2" ht="13.5" x14ac:dyDescent="0.25">
      <c r="A4134" s="609">
        <v>7833</v>
      </c>
      <c r="B4134" s="610" t="s">
        <v>5090</v>
      </c>
    </row>
    <row r="4135" spans="1:2" ht="13.5" x14ac:dyDescent="0.25">
      <c r="A4135" s="609">
        <v>7834</v>
      </c>
      <c r="B4135" s="610" t="s">
        <v>5091</v>
      </c>
    </row>
    <row r="4136" spans="1:2" ht="13.5" x14ac:dyDescent="0.25">
      <c r="A4136" s="609">
        <v>7835</v>
      </c>
      <c r="B4136" s="610" t="s">
        <v>5092</v>
      </c>
    </row>
    <row r="4137" spans="1:2" ht="13.5" x14ac:dyDescent="0.25">
      <c r="A4137" s="609">
        <v>7836</v>
      </c>
      <c r="B4137" s="610" t="s">
        <v>5093</v>
      </c>
    </row>
    <row r="4138" spans="1:2" ht="13.5" x14ac:dyDescent="0.25">
      <c r="A4138" s="609">
        <v>7839</v>
      </c>
      <c r="B4138" s="610" t="s">
        <v>5094</v>
      </c>
    </row>
    <row r="4139" spans="1:2" ht="13.5" x14ac:dyDescent="0.25">
      <c r="A4139" s="609">
        <v>7840</v>
      </c>
      <c r="B4139" s="610" t="s">
        <v>5095</v>
      </c>
    </row>
    <row r="4140" spans="1:2" ht="13.5" x14ac:dyDescent="0.25">
      <c r="A4140" s="609">
        <v>7841</v>
      </c>
      <c r="B4140" s="610" t="s">
        <v>5096</v>
      </c>
    </row>
    <row r="4141" spans="1:2" ht="13.5" x14ac:dyDescent="0.25">
      <c r="A4141" s="609">
        <v>7842</v>
      </c>
      <c r="B4141" s="610" t="s">
        <v>5097</v>
      </c>
    </row>
    <row r="4142" spans="1:2" ht="13.5" x14ac:dyDescent="0.25">
      <c r="A4142" s="609">
        <v>7843</v>
      </c>
      <c r="B4142" s="610" t="s">
        <v>5098</v>
      </c>
    </row>
    <row r="4143" spans="1:2" ht="13.5" x14ac:dyDescent="0.25">
      <c r="A4143" s="609">
        <v>7844</v>
      </c>
      <c r="B4143" s="610" t="s">
        <v>5099</v>
      </c>
    </row>
    <row r="4144" spans="1:2" ht="13.5" x14ac:dyDescent="0.25">
      <c r="A4144" s="609">
        <v>7845</v>
      </c>
      <c r="B4144" s="610" t="s">
        <v>5100</v>
      </c>
    </row>
    <row r="4145" spans="1:2" ht="13.5" x14ac:dyDescent="0.25">
      <c r="A4145" s="609">
        <v>7846</v>
      </c>
      <c r="B4145" s="610" t="s">
        <v>5101</v>
      </c>
    </row>
    <row r="4146" spans="1:2" ht="13.5" x14ac:dyDescent="0.25">
      <c r="A4146" s="609">
        <v>7847</v>
      </c>
      <c r="B4146" s="610" t="s">
        <v>5102</v>
      </c>
    </row>
    <row r="4147" spans="1:2" ht="13.5" x14ac:dyDescent="0.25">
      <c r="A4147" s="609">
        <v>7848</v>
      </c>
      <c r="B4147" s="610" t="s">
        <v>5103</v>
      </c>
    </row>
    <row r="4148" spans="1:2" ht="13.5" x14ac:dyDescent="0.25">
      <c r="A4148" s="609">
        <v>7849</v>
      </c>
      <c r="B4148" s="610" t="s">
        <v>5104</v>
      </c>
    </row>
    <row r="4149" spans="1:2" ht="13.5" x14ac:dyDescent="0.25">
      <c r="A4149" s="609">
        <v>7850</v>
      </c>
      <c r="B4149" s="610" t="s">
        <v>5105</v>
      </c>
    </row>
    <row r="4150" spans="1:2" ht="13.5" x14ac:dyDescent="0.25">
      <c r="A4150" s="609">
        <v>7851</v>
      </c>
      <c r="B4150" s="610" t="s">
        <v>5106</v>
      </c>
    </row>
    <row r="4151" spans="1:2" ht="13.5" x14ac:dyDescent="0.25">
      <c r="A4151" s="609">
        <v>7852</v>
      </c>
      <c r="B4151" s="610" t="s">
        <v>5107</v>
      </c>
    </row>
    <row r="4152" spans="1:2" ht="13.5" x14ac:dyDescent="0.25">
      <c r="A4152" s="609">
        <v>7853</v>
      </c>
      <c r="B4152" s="610" t="s">
        <v>5108</v>
      </c>
    </row>
    <row r="4153" spans="1:2" ht="13.5" x14ac:dyDescent="0.25">
      <c r="A4153" s="609">
        <v>7854</v>
      </c>
      <c r="B4153" s="610" t="s">
        <v>5109</v>
      </c>
    </row>
    <row r="4154" spans="1:2" ht="13.5" x14ac:dyDescent="0.25">
      <c r="A4154" s="609">
        <v>7855</v>
      </c>
      <c r="B4154" s="610" t="s">
        <v>5110</v>
      </c>
    </row>
    <row r="4155" spans="1:2" ht="13.5" x14ac:dyDescent="0.25">
      <c r="A4155" s="609">
        <v>7856</v>
      </c>
      <c r="B4155" s="610" t="s">
        <v>5111</v>
      </c>
    </row>
    <row r="4156" spans="1:2" ht="13.5" x14ac:dyDescent="0.25">
      <c r="A4156" s="609">
        <v>7859</v>
      </c>
      <c r="B4156" s="610" t="s">
        <v>5112</v>
      </c>
    </row>
    <row r="4157" spans="1:2" ht="13.5" x14ac:dyDescent="0.25">
      <c r="A4157" s="609">
        <v>7860</v>
      </c>
      <c r="B4157" s="610" t="s">
        <v>5113</v>
      </c>
    </row>
    <row r="4158" spans="1:2" ht="13.5" x14ac:dyDescent="0.25">
      <c r="A4158" s="609">
        <v>7861</v>
      </c>
      <c r="B4158" s="610" t="s">
        <v>5114</v>
      </c>
    </row>
    <row r="4159" spans="1:2" ht="13.5" x14ac:dyDescent="0.25">
      <c r="A4159" s="609">
        <v>7862</v>
      </c>
      <c r="B4159" s="610" t="s">
        <v>5115</v>
      </c>
    </row>
    <row r="4160" spans="1:2" ht="13.5" x14ac:dyDescent="0.25">
      <c r="A4160" s="609">
        <v>7863</v>
      </c>
      <c r="B4160" s="610" t="s">
        <v>5116</v>
      </c>
    </row>
    <row r="4161" spans="1:2" ht="13.5" x14ac:dyDescent="0.25">
      <c r="A4161" s="609">
        <v>7864</v>
      </c>
      <c r="B4161" s="610" t="s">
        <v>5117</v>
      </c>
    </row>
    <row r="4162" spans="1:2" ht="13.5" x14ac:dyDescent="0.25">
      <c r="A4162" s="609">
        <v>7865</v>
      </c>
      <c r="B4162" s="610" t="s">
        <v>5118</v>
      </c>
    </row>
    <row r="4163" spans="1:2" ht="13.5" x14ac:dyDescent="0.25">
      <c r="A4163" s="609">
        <v>7866</v>
      </c>
      <c r="B4163" s="610" t="s">
        <v>5119</v>
      </c>
    </row>
    <row r="4164" spans="1:2" ht="13.5" x14ac:dyDescent="0.25">
      <c r="A4164" s="609">
        <v>7867</v>
      </c>
      <c r="B4164" s="610" t="s">
        <v>5120</v>
      </c>
    </row>
    <row r="4165" spans="1:2" ht="13.5" x14ac:dyDescent="0.25">
      <c r="A4165" s="609">
        <v>7868</v>
      </c>
      <c r="B4165" s="610" t="s">
        <v>5121</v>
      </c>
    </row>
    <row r="4166" spans="1:2" ht="13.5" x14ac:dyDescent="0.25">
      <c r="A4166" s="609">
        <v>7869</v>
      </c>
      <c r="B4166" s="610" t="s">
        <v>5122</v>
      </c>
    </row>
    <row r="4167" spans="1:2" ht="13.5" x14ac:dyDescent="0.25">
      <c r="A4167" s="609">
        <v>7870</v>
      </c>
      <c r="B4167" s="610" t="s">
        <v>5123</v>
      </c>
    </row>
    <row r="4168" spans="1:2" ht="13.5" x14ac:dyDescent="0.25">
      <c r="A4168" s="609">
        <v>7871</v>
      </c>
      <c r="B4168" s="610" t="s">
        <v>5124</v>
      </c>
    </row>
    <row r="4169" spans="1:2" ht="13.5" x14ac:dyDescent="0.25">
      <c r="A4169" s="609">
        <v>7872</v>
      </c>
      <c r="B4169" s="610" t="s">
        <v>5125</v>
      </c>
    </row>
    <row r="4170" spans="1:2" ht="13.5" x14ac:dyDescent="0.25">
      <c r="A4170" s="609">
        <v>7873</v>
      </c>
      <c r="B4170" s="610" t="s">
        <v>5126</v>
      </c>
    </row>
    <row r="4171" spans="1:2" ht="13.5" x14ac:dyDescent="0.25">
      <c r="A4171" s="609">
        <v>7874</v>
      </c>
      <c r="B4171" s="610" t="s">
        <v>5127</v>
      </c>
    </row>
    <row r="4172" spans="1:2" ht="13.5" x14ac:dyDescent="0.25">
      <c r="A4172" s="609">
        <v>7875</v>
      </c>
      <c r="B4172" s="610" t="s">
        <v>5128</v>
      </c>
    </row>
    <row r="4173" spans="1:2" ht="13.5" x14ac:dyDescent="0.25">
      <c r="A4173" s="609">
        <v>7876</v>
      </c>
      <c r="B4173" s="610" t="s">
        <v>5129</v>
      </c>
    </row>
    <row r="4174" spans="1:2" ht="13.5" x14ac:dyDescent="0.25">
      <c r="A4174" s="609">
        <v>7877</v>
      </c>
      <c r="B4174" s="610" t="s">
        <v>5130</v>
      </c>
    </row>
    <row r="4175" spans="1:2" ht="13.5" x14ac:dyDescent="0.25">
      <c r="A4175" s="609">
        <v>7879</v>
      </c>
      <c r="B4175" s="610" t="s">
        <v>5131</v>
      </c>
    </row>
    <row r="4176" spans="1:2" ht="13.5" x14ac:dyDescent="0.25">
      <c r="A4176" s="609">
        <v>7880</v>
      </c>
      <c r="B4176" s="610" t="s">
        <v>5132</v>
      </c>
    </row>
    <row r="4177" spans="1:2" ht="13.5" x14ac:dyDescent="0.25">
      <c r="A4177" s="609">
        <v>7881</v>
      </c>
      <c r="B4177" s="610" t="s">
        <v>5133</v>
      </c>
    </row>
    <row r="4178" spans="1:2" ht="13.5" x14ac:dyDescent="0.25">
      <c r="A4178" s="609">
        <v>7882</v>
      </c>
      <c r="B4178" s="610" t="s">
        <v>5134</v>
      </c>
    </row>
    <row r="4179" spans="1:2" ht="13.5" x14ac:dyDescent="0.25">
      <c r="A4179" s="609">
        <v>7883</v>
      </c>
      <c r="B4179" s="610" t="s">
        <v>5135</v>
      </c>
    </row>
    <row r="4180" spans="1:2" ht="13.5" x14ac:dyDescent="0.25">
      <c r="A4180" s="609">
        <v>7884</v>
      </c>
      <c r="B4180" s="610" t="s">
        <v>5136</v>
      </c>
    </row>
    <row r="4181" spans="1:2" ht="13.5" x14ac:dyDescent="0.25">
      <c r="A4181" s="609">
        <v>7885</v>
      </c>
      <c r="B4181" s="610" t="s">
        <v>5137</v>
      </c>
    </row>
    <row r="4182" spans="1:2" ht="13.5" x14ac:dyDescent="0.25">
      <c r="A4182" s="609">
        <v>7886</v>
      </c>
      <c r="B4182" s="610" t="s">
        <v>5138</v>
      </c>
    </row>
    <row r="4183" spans="1:2" ht="13.5" x14ac:dyDescent="0.25">
      <c r="A4183" s="609">
        <v>7887</v>
      </c>
      <c r="B4183" s="610" t="s">
        <v>5139</v>
      </c>
    </row>
    <row r="4184" spans="1:2" ht="13.5" x14ac:dyDescent="0.25">
      <c r="A4184" s="609">
        <v>7888</v>
      </c>
      <c r="B4184" s="610" t="s">
        <v>5140</v>
      </c>
    </row>
    <row r="4185" spans="1:2" ht="13.5" x14ac:dyDescent="0.25">
      <c r="A4185" s="609">
        <v>7889</v>
      </c>
      <c r="B4185" s="610" t="s">
        <v>5141</v>
      </c>
    </row>
    <row r="4186" spans="1:2" ht="13.5" x14ac:dyDescent="0.25">
      <c r="A4186" s="609">
        <v>7890</v>
      </c>
      <c r="B4186" s="610" t="s">
        <v>5142</v>
      </c>
    </row>
    <row r="4187" spans="1:2" ht="13.5" x14ac:dyDescent="0.25">
      <c r="A4187" s="609">
        <v>7891</v>
      </c>
      <c r="B4187" s="610" t="s">
        <v>5143</v>
      </c>
    </row>
    <row r="4188" spans="1:2" ht="13.5" x14ac:dyDescent="0.25">
      <c r="A4188" s="609">
        <v>7892</v>
      </c>
      <c r="B4188" s="610" t="s">
        <v>5144</v>
      </c>
    </row>
    <row r="4189" spans="1:2" ht="13.5" x14ac:dyDescent="0.25">
      <c r="A4189" s="609">
        <v>7893</v>
      </c>
      <c r="B4189" s="610" t="s">
        <v>5145</v>
      </c>
    </row>
    <row r="4190" spans="1:2" ht="13.5" x14ac:dyDescent="0.25">
      <c r="A4190" s="609">
        <v>7894</v>
      </c>
      <c r="B4190" s="610" t="s">
        <v>5146</v>
      </c>
    </row>
    <row r="4191" spans="1:2" ht="13.5" x14ac:dyDescent="0.25">
      <c r="A4191" s="609">
        <v>7895</v>
      </c>
      <c r="B4191" s="610" t="s">
        <v>5147</v>
      </c>
    </row>
    <row r="4192" spans="1:2" ht="13.5" x14ac:dyDescent="0.25">
      <c r="A4192" s="609">
        <v>7899</v>
      </c>
      <c r="B4192" s="610" t="s">
        <v>5148</v>
      </c>
    </row>
    <row r="4193" spans="1:2" ht="13.5" x14ac:dyDescent="0.25">
      <c r="A4193" s="609">
        <v>7900</v>
      </c>
      <c r="B4193" s="610" t="s">
        <v>5149</v>
      </c>
    </row>
    <row r="4194" spans="1:2" ht="13.5" x14ac:dyDescent="0.25">
      <c r="A4194" s="609">
        <v>7901</v>
      </c>
      <c r="B4194" s="610" t="s">
        <v>5150</v>
      </c>
    </row>
    <row r="4195" spans="1:2" ht="13.5" x14ac:dyDescent="0.25">
      <c r="A4195" s="609">
        <v>7902</v>
      </c>
      <c r="B4195" s="610" t="s">
        <v>5151</v>
      </c>
    </row>
    <row r="4196" spans="1:2" ht="13.5" x14ac:dyDescent="0.25">
      <c r="A4196" s="609">
        <v>7903</v>
      </c>
      <c r="B4196" s="610" t="s">
        <v>5152</v>
      </c>
    </row>
    <row r="4197" spans="1:2" ht="13.5" x14ac:dyDescent="0.25">
      <c r="A4197" s="609">
        <v>7904</v>
      </c>
      <c r="B4197" s="610" t="s">
        <v>5153</v>
      </c>
    </row>
    <row r="4198" spans="1:2" ht="13.5" x14ac:dyDescent="0.25">
      <c r="A4198" s="609">
        <v>7905</v>
      </c>
      <c r="B4198" s="610" t="s">
        <v>5154</v>
      </c>
    </row>
    <row r="4199" spans="1:2" ht="13.5" x14ac:dyDescent="0.25">
      <c r="A4199" s="609">
        <v>7906</v>
      </c>
      <c r="B4199" s="610" t="s">
        <v>5155</v>
      </c>
    </row>
    <row r="4200" spans="1:2" ht="13.5" x14ac:dyDescent="0.25">
      <c r="A4200" s="609">
        <v>7907</v>
      </c>
      <c r="B4200" s="610" t="s">
        <v>5156</v>
      </c>
    </row>
    <row r="4201" spans="1:2" ht="13.5" x14ac:dyDescent="0.25">
      <c r="A4201" s="609">
        <v>7908</v>
      </c>
      <c r="B4201" s="610" t="s">
        <v>5157</v>
      </c>
    </row>
    <row r="4202" spans="1:2" ht="13.5" x14ac:dyDescent="0.25">
      <c r="A4202" s="609">
        <v>7909</v>
      </c>
      <c r="B4202" s="610" t="s">
        <v>5158</v>
      </c>
    </row>
    <row r="4203" spans="1:2" ht="13.5" x14ac:dyDescent="0.25">
      <c r="A4203" s="609">
        <v>7910</v>
      </c>
      <c r="B4203" s="610" t="s">
        <v>5159</v>
      </c>
    </row>
    <row r="4204" spans="1:2" ht="13.5" x14ac:dyDescent="0.25">
      <c r="A4204" s="609">
        <v>7911</v>
      </c>
      <c r="B4204" s="610" t="s">
        <v>5159</v>
      </c>
    </row>
    <row r="4205" spans="1:2" ht="13.5" x14ac:dyDescent="0.25">
      <c r="A4205" s="609">
        <v>7912</v>
      </c>
      <c r="B4205" s="610" t="s">
        <v>5160</v>
      </c>
    </row>
    <row r="4206" spans="1:2" ht="13.5" x14ac:dyDescent="0.25">
      <c r="A4206" s="609">
        <v>7913</v>
      </c>
      <c r="B4206" s="610" t="s">
        <v>5161</v>
      </c>
    </row>
    <row r="4207" spans="1:2" ht="13.5" x14ac:dyDescent="0.25">
      <c r="A4207" s="609">
        <v>7914</v>
      </c>
      <c r="B4207" s="610" t="s">
        <v>5162</v>
      </c>
    </row>
    <row r="4208" spans="1:2" ht="13.5" x14ac:dyDescent="0.25">
      <c r="A4208" s="609">
        <v>7915</v>
      </c>
      <c r="B4208" s="610" t="s">
        <v>5163</v>
      </c>
    </row>
    <row r="4209" spans="1:2" ht="13.5" x14ac:dyDescent="0.25">
      <c r="A4209" s="609">
        <v>7916</v>
      </c>
      <c r="B4209" s="610" t="s">
        <v>5164</v>
      </c>
    </row>
    <row r="4210" spans="1:2" ht="13.5" x14ac:dyDescent="0.25">
      <c r="A4210" s="609">
        <v>7917</v>
      </c>
      <c r="B4210" s="610" t="s">
        <v>5165</v>
      </c>
    </row>
    <row r="4211" spans="1:2" ht="13.5" x14ac:dyDescent="0.25">
      <c r="A4211" s="609">
        <v>7919</v>
      </c>
      <c r="B4211" s="610" t="s">
        <v>5166</v>
      </c>
    </row>
    <row r="4212" spans="1:2" ht="13.5" x14ac:dyDescent="0.25">
      <c r="A4212" s="609">
        <v>7920</v>
      </c>
      <c r="B4212" s="610" t="s">
        <v>5167</v>
      </c>
    </row>
    <row r="4213" spans="1:2" ht="13.5" x14ac:dyDescent="0.25">
      <c r="A4213" s="609">
        <v>7921</v>
      </c>
      <c r="B4213" s="610" t="s">
        <v>5168</v>
      </c>
    </row>
    <row r="4214" spans="1:2" ht="13.5" x14ac:dyDescent="0.25">
      <c r="A4214" s="609">
        <v>7922</v>
      </c>
      <c r="B4214" s="610" t="s">
        <v>5169</v>
      </c>
    </row>
    <row r="4215" spans="1:2" ht="13.5" x14ac:dyDescent="0.25">
      <c r="A4215" s="609">
        <v>7923</v>
      </c>
      <c r="B4215" s="610" t="s">
        <v>5170</v>
      </c>
    </row>
    <row r="4216" spans="1:2" ht="13.5" x14ac:dyDescent="0.25">
      <c r="A4216" s="609">
        <v>7924</v>
      </c>
      <c r="B4216" s="610" t="s">
        <v>5171</v>
      </c>
    </row>
    <row r="4217" spans="1:2" ht="13.5" x14ac:dyDescent="0.25">
      <c r="A4217" s="609">
        <v>7929</v>
      </c>
      <c r="B4217" s="610" t="s">
        <v>5172</v>
      </c>
    </row>
    <row r="4218" spans="1:2" ht="13.5" x14ac:dyDescent="0.25">
      <c r="A4218" s="609">
        <v>7930</v>
      </c>
      <c r="B4218" s="610" t="s">
        <v>5173</v>
      </c>
    </row>
    <row r="4219" spans="1:2" ht="13.5" x14ac:dyDescent="0.25">
      <c r="A4219" s="609">
        <v>7931</v>
      </c>
      <c r="B4219" s="610" t="s">
        <v>5173</v>
      </c>
    </row>
    <row r="4220" spans="1:2" ht="13.5" x14ac:dyDescent="0.25">
      <c r="A4220" s="609">
        <v>7932</v>
      </c>
      <c r="B4220" s="610" t="s">
        <v>5173</v>
      </c>
    </row>
    <row r="4221" spans="1:2" ht="13.5" x14ac:dyDescent="0.25">
      <c r="A4221" s="609">
        <v>7933</v>
      </c>
      <c r="B4221" s="610" t="s">
        <v>5173</v>
      </c>
    </row>
    <row r="4222" spans="1:2" ht="13.5" x14ac:dyDescent="0.25">
      <c r="A4222" s="609">
        <v>7934</v>
      </c>
      <c r="B4222" s="610" t="s">
        <v>5173</v>
      </c>
    </row>
    <row r="4223" spans="1:2" ht="13.5" x14ac:dyDescent="0.25">
      <c r="A4223" s="609">
        <v>7935</v>
      </c>
      <c r="B4223" s="610" t="s">
        <v>5173</v>
      </c>
    </row>
    <row r="4224" spans="1:2" ht="13.5" x14ac:dyDescent="0.25">
      <c r="A4224" s="609">
        <v>7936</v>
      </c>
      <c r="B4224" s="610" t="s">
        <v>5173</v>
      </c>
    </row>
    <row r="4225" spans="1:2" ht="13.5" x14ac:dyDescent="0.25">
      <c r="A4225" s="609">
        <v>7937</v>
      </c>
      <c r="B4225" s="610" t="s">
        <v>5173</v>
      </c>
    </row>
    <row r="4226" spans="1:2" ht="13.5" x14ac:dyDescent="0.25">
      <c r="A4226" s="609">
        <v>7938</v>
      </c>
      <c r="B4226" s="610" t="s">
        <v>5173</v>
      </c>
    </row>
    <row r="4227" spans="1:2" ht="13.5" x14ac:dyDescent="0.25">
      <c r="A4227" s="609">
        <v>7939</v>
      </c>
      <c r="B4227" s="610" t="s">
        <v>5174</v>
      </c>
    </row>
    <row r="4228" spans="1:2" ht="13.5" x14ac:dyDescent="0.25">
      <c r="A4228" s="609">
        <v>7940</v>
      </c>
      <c r="B4228" s="610" t="s">
        <v>5175</v>
      </c>
    </row>
    <row r="4229" spans="1:2" ht="13.5" x14ac:dyDescent="0.25">
      <c r="A4229" s="609">
        <v>7941</v>
      </c>
      <c r="B4229" s="610" t="s">
        <v>5176</v>
      </c>
    </row>
    <row r="4230" spans="1:2" ht="13.5" x14ac:dyDescent="0.25">
      <c r="A4230" s="609">
        <v>7942</v>
      </c>
      <c r="B4230" s="610" t="s">
        <v>5177</v>
      </c>
    </row>
    <row r="4231" spans="1:2" ht="13.5" x14ac:dyDescent="0.25">
      <c r="A4231" s="609">
        <v>7943</v>
      </c>
      <c r="B4231" s="610" t="s">
        <v>5178</v>
      </c>
    </row>
    <row r="4232" spans="1:2" ht="13.5" x14ac:dyDescent="0.25">
      <c r="A4232" s="609">
        <v>7944</v>
      </c>
      <c r="B4232" s="610" t="s">
        <v>5179</v>
      </c>
    </row>
    <row r="4233" spans="1:2" ht="13.5" x14ac:dyDescent="0.25">
      <c r="A4233" s="609">
        <v>7945</v>
      </c>
      <c r="B4233" s="610" t="s">
        <v>5180</v>
      </c>
    </row>
    <row r="4234" spans="1:2" ht="13.5" x14ac:dyDescent="0.25">
      <c r="A4234" s="609">
        <v>7946</v>
      </c>
      <c r="B4234" s="610" t="s">
        <v>5181</v>
      </c>
    </row>
    <row r="4235" spans="1:2" ht="13.5" x14ac:dyDescent="0.25">
      <c r="A4235" s="609">
        <v>7947</v>
      </c>
      <c r="B4235" s="610" t="s">
        <v>5182</v>
      </c>
    </row>
    <row r="4236" spans="1:2" ht="13.5" x14ac:dyDescent="0.25">
      <c r="A4236" s="609">
        <v>7948</v>
      </c>
      <c r="B4236" s="610" t="s">
        <v>5183</v>
      </c>
    </row>
    <row r="4237" spans="1:2" ht="13.5" x14ac:dyDescent="0.25">
      <c r="A4237" s="609">
        <v>7949</v>
      </c>
      <c r="B4237" s="610" t="s">
        <v>5184</v>
      </c>
    </row>
    <row r="4238" spans="1:2" ht="13.5" x14ac:dyDescent="0.25">
      <c r="A4238" s="609">
        <v>7950</v>
      </c>
      <c r="B4238" s="610" t="s">
        <v>5185</v>
      </c>
    </row>
    <row r="4239" spans="1:2" ht="13.5" x14ac:dyDescent="0.25">
      <c r="A4239" s="609">
        <v>7951</v>
      </c>
      <c r="B4239" s="610" t="s">
        <v>5185</v>
      </c>
    </row>
    <row r="4240" spans="1:2" ht="13.5" x14ac:dyDescent="0.25">
      <c r="A4240" s="609">
        <v>7952</v>
      </c>
      <c r="B4240" s="610" t="s">
        <v>5186</v>
      </c>
    </row>
    <row r="4241" spans="1:2" ht="13.5" x14ac:dyDescent="0.25">
      <c r="A4241" s="609">
        <v>7953</v>
      </c>
      <c r="B4241" s="610" t="s">
        <v>5187</v>
      </c>
    </row>
    <row r="4242" spans="1:2" ht="13.5" x14ac:dyDescent="0.25">
      <c r="A4242" s="609">
        <v>7954</v>
      </c>
      <c r="B4242" s="610" t="s">
        <v>5188</v>
      </c>
    </row>
    <row r="4243" spans="1:2" ht="13.5" x14ac:dyDescent="0.25">
      <c r="A4243" s="609">
        <v>7955</v>
      </c>
      <c r="B4243" s="610" t="s">
        <v>5189</v>
      </c>
    </row>
    <row r="4244" spans="1:2" ht="13.5" x14ac:dyDescent="0.25">
      <c r="A4244" s="609">
        <v>7956</v>
      </c>
      <c r="B4244" s="610" t="s">
        <v>5190</v>
      </c>
    </row>
    <row r="4245" spans="1:2" ht="13.5" x14ac:dyDescent="0.25">
      <c r="A4245" s="609">
        <v>7957</v>
      </c>
      <c r="B4245" s="610" t="s">
        <v>5191</v>
      </c>
    </row>
    <row r="4246" spans="1:2" ht="13.5" x14ac:dyDescent="0.25">
      <c r="A4246" s="609">
        <v>7960</v>
      </c>
      <c r="B4246" s="610" t="s">
        <v>5192</v>
      </c>
    </row>
    <row r="4247" spans="1:2" ht="13.5" x14ac:dyDescent="0.25">
      <c r="A4247" s="609">
        <v>7961</v>
      </c>
      <c r="B4247" s="610" t="s">
        <v>5193</v>
      </c>
    </row>
    <row r="4248" spans="1:2" ht="13.5" x14ac:dyDescent="0.25">
      <c r="A4248" s="609">
        <v>7962</v>
      </c>
      <c r="B4248" s="610" t="s">
        <v>5194</v>
      </c>
    </row>
    <row r="4249" spans="1:2" ht="13.5" x14ac:dyDescent="0.25">
      <c r="A4249" s="609">
        <v>7963</v>
      </c>
      <c r="B4249" s="610" t="s">
        <v>5195</v>
      </c>
    </row>
    <row r="4250" spans="1:2" ht="13.5" x14ac:dyDescent="0.25">
      <c r="A4250" s="609">
        <v>7964</v>
      </c>
      <c r="B4250" s="610" t="s">
        <v>5196</v>
      </c>
    </row>
    <row r="4251" spans="1:2" ht="13.5" x14ac:dyDescent="0.25">
      <c r="A4251" s="609">
        <v>7969</v>
      </c>
      <c r="B4251" s="610" t="s">
        <v>5197</v>
      </c>
    </row>
    <row r="4252" spans="1:2" ht="13.5" x14ac:dyDescent="0.25">
      <c r="A4252" s="609">
        <v>7970</v>
      </c>
      <c r="B4252" s="610" t="s">
        <v>5198</v>
      </c>
    </row>
    <row r="4253" spans="1:2" ht="13.5" x14ac:dyDescent="0.25">
      <c r="A4253" s="609">
        <v>7980</v>
      </c>
      <c r="B4253" s="610" t="s">
        <v>5199</v>
      </c>
    </row>
    <row r="4254" spans="1:2" ht="13.5" x14ac:dyDescent="0.25">
      <c r="A4254" s="609">
        <v>7981</v>
      </c>
      <c r="B4254" s="610" t="s">
        <v>5200</v>
      </c>
    </row>
    <row r="4255" spans="1:2" ht="13.5" x14ac:dyDescent="0.25">
      <c r="A4255" s="609">
        <v>7982</v>
      </c>
      <c r="B4255" s="610" t="s">
        <v>5201</v>
      </c>
    </row>
    <row r="4256" spans="1:2" ht="13.5" x14ac:dyDescent="0.25">
      <c r="A4256" s="609">
        <v>7989</v>
      </c>
      <c r="B4256" s="610" t="s">
        <v>5202</v>
      </c>
    </row>
    <row r="4257" spans="1:2" ht="13.5" x14ac:dyDescent="0.25">
      <c r="A4257" s="609">
        <v>7990</v>
      </c>
      <c r="B4257" s="610" t="s">
        <v>5203</v>
      </c>
    </row>
    <row r="4258" spans="1:2" ht="13.5" x14ac:dyDescent="0.25">
      <c r="A4258" s="609">
        <v>7991</v>
      </c>
      <c r="B4258" s="610" t="s">
        <v>5204</v>
      </c>
    </row>
    <row r="4259" spans="1:2" ht="13.5" x14ac:dyDescent="0.25">
      <c r="A4259" s="609">
        <v>7992</v>
      </c>
      <c r="B4259" s="610" t="s">
        <v>5205</v>
      </c>
    </row>
    <row r="4260" spans="1:2" ht="13.5" x14ac:dyDescent="0.25">
      <c r="A4260" s="609">
        <v>7993</v>
      </c>
      <c r="B4260" s="610" t="s">
        <v>5206</v>
      </c>
    </row>
    <row r="4261" spans="1:2" ht="13.5" x14ac:dyDescent="0.25">
      <c r="A4261" s="609">
        <v>7994</v>
      </c>
      <c r="B4261" s="610" t="s">
        <v>5207</v>
      </c>
    </row>
    <row r="4262" spans="1:2" ht="13.5" x14ac:dyDescent="0.25">
      <c r="A4262" s="609">
        <v>7998</v>
      </c>
      <c r="B4262" s="610" t="s">
        <v>5208</v>
      </c>
    </row>
    <row r="4263" spans="1:2" ht="13.5" x14ac:dyDescent="0.25">
      <c r="A4263" s="609">
        <v>7999</v>
      </c>
      <c r="B4263" s="610" t="s">
        <v>5209</v>
      </c>
    </row>
    <row r="4264" spans="1:2" ht="13.5" x14ac:dyDescent="0.25">
      <c r="A4264" s="609">
        <v>8000</v>
      </c>
      <c r="B4264" s="610" t="s">
        <v>5210</v>
      </c>
    </row>
    <row r="4265" spans="1:2" ht="13.5" x14ac:dyDescent="0.25">
      <c r="A4265" s="609">
        <v>8001</v>
      </c>
      <c r="B4265" s="610" t="s">
        <v>5211</v>
      </c>
    </row>
    <row r="4266" spans="1:2" ht="13.5" x14ac:dyDescent="0.25">
      <c r="A4266" s="609">
        <v>8002</v>
      </c>
      <c r="B4266" s="610" t="s">
        <v>5212</v>
      </c>
    </row>
    <row r="4267" spans="1:2" ht="13.5" x14ac:dyDescent="0.25">
      <c r="A4267" s="609">
        <v>8003</v>
      </c>
      <c r="B4267" s="610" t="s">
        <v>5213</v>
      </c>
    </row>
    <row r="4268" spans="1:2" ht="13.5" x14ac:dyDescent="0.25">
      <c r="A4268" s="609">
        <v>8010</v>
      </c>
      <c r="B4268" s="610" t="s">
        <v>5214</v>
      </c>
    </row>
    <row r="4269" spans="1:2" ht="13.5" x14ac:dyDescent="0.25">
      <c r="A4269" s="609">
        <v>8011</v>
      </c>
      <c r="B4269" s="610" t="s">
        <v>5215</v>
      </c>
    </row>
    <row r="4270" spans="1:2" ht="13.5" x14ac:dyDescent="0.25">
      <c r="A4270" s="609">
        <v>8012</v>
      </c>
      <c r="B4270" s="610" t="s">
        <v>5216</v>
      </c>
    </row>
    <row r="4271" spans="1:2" ht="13.5" x14ac:dyDescent="0.25">
      <c r="A4271" s="609">
        <v>8013</v>
      </c>
      <c r="B4271" s="610" t="s">
        <v>5217</v>
      </c>
    </row>
    <row r="4272" spans="1:2" ht="13.5" x14ac:dyDescent="0.25">
      <c r="A4272" s="609">
        <v>8020</v>
      </c>
      <c r="B4272" s="610" t="s">
        <v>5218</v>
      </c>
    </row>
    <row r="4273" spans="1:2" ht="13.5" x14ac:dyDescent="0.25">
      <c r="A4273" s="609">
        <v>8021</v>
      </c>
      <c r="B4273" s="610" t="s">
        <v>5219</v>
      </c>
    </row>
    <row r="4274" spans="1:2" ht="13.5" x14ac:dyDescent="0.25">
      <c r="A4274" s="609">
        <v>8022</v>
      </c>
      <c r="B4274" s="610" t="s">
        <v>5220</v>
      </c>
    </row>
    <row r="4275" spans="1:2" ht="13.5" x14ac:dyDescent="0.25">
      <c r="A4275" s="609">
        <v>8023</v>
      </c>
      <c r="B4275" s="610" t="s">
        <v>5221</v>
      </c>
    </row>
    <row r="4276" spans="1:2" ht="13.5" x14ac:dyDescent="0.25">
      <c r="A4276" s="609">
        <v>8024</v>
      </c>
      <c r="B4276" s="610" t="s">
        <v>5222</v>
      </c>
    </row>
    <row r="4277" spans="1:2" ht="13.5" x14ac:dyDescent="0.25">
      <c r="A4277" s="609">
        <v>8025</v>
      </c>
      <c r="B4277" s="610" t="s">
        <v>5223</v>
      </c>
    </row>
    <row r="4278" spans="1:2" ht="13.5" x14ac:dyDescent="0.25">
      <c r="A4278" s="609">
        <v>8026</v>
      </c>
      <c r="B4278" s="610" t="s">
        <v>5224</v>
      </c>
    </row>
    <row r="4279" spans="1:2" ht="13.5" x14ac:dyDescent="0.25">
      <c r="A4279" s="609">
        <v>8027</v>
      </c>
      <c r="B4279" s="610" t="s">
        <v>5225</v>
      </c>
    </row>
    <row r="4280" spans="1:2" ht="13.5" x14ac:dyDescent="0.25">
      <c r="A4280" s="609">
        <v>8028</v>
      </c>
      <c r="B4280" s="610" t="s">
        <v>5226</v>
      </c>
    </row>
    <row r="4281" spans="1:2" ht="13.5" x14ac:dyDescent="0.25">
      <c r="A4281" s="609">
        <v>8029</v>
      </c>
      <c r="B4281" s="610" t="s">
        <v>5227</v>
      </c>
    </row>
    <row r="4282" spans="1:2" ht="13.5" x14ac:dyDescent="0.25">
      <c r="A4282" s="609">
        <v>8030</v>
      </c>
      <c r="B4282" s="610" t="s">
        <v>5228</v>
      </c>
    </row>
    <row r="4283" spans="1:2" ht="13.5" x14ac:dyDescent="0.25">
      <c r="A4283" s="609">
        <v>8031</v>
      </c>
      <c r="B4283" s="610" t="s">
        <v>5229</v>
      </c>
    </row>
    <row r="4284" spans="1:2" ht="13.5" x14ac:dyDescent="0.25">
      <c r="A4284" s="609">
        <v>8032</v>
      </c>
      <c r="B4284" s="610" t="s">
        <v>5230</v>
      </c>
    </row>
    <row r="4285" spans="1:2" ht="13.5" x14ac:dyDescent="0.25">
      <c r="A4285" s="609">
        <v>8033</v>
      </c>
      <c r="B4285" s="610" t="s">
        <v>5231</v>
      </c>
    </row>
    <row r="4286" spans="1:2" ht="13.5" x14ac:dyDescent="0.25">
      <c r="A4286" s="609">
        <v>8040</v>
      </c>
      <c r="B4286" s="610" t="s">
        <v>5232</v>
      </c>
    </row>
    <row r="4287" spans="1:2" ht="13.5" x14ac:dyDescent="0.25">
      <c r="A4287" s="609">
        <v>8041</v>
      </c>
      <c r="B4287" s="610" t="s">
        <v>5232</v>
      </c>
    </row>
    <row r="4288" spans="1:2" ht="13.5" x14ac:dyDescent="0.25">
      <c r="A4288" s="609">
        <v>8042</v>
      </c>
      <c r="B4288" s="610" t="s">
        <v>5232</v>
      </c>
    </row>
    <row r="4289" spans="1:2" ht="13.5" x14ac:dyDescent="0.25">
      <c r="A4289" s="609">
        <v>8043</v>
      </c>
      <c r="B4289" s="610" t="s">
        <v>5232</v>
      </c>
    </row>
    <row r="4290" spans="1:2" ht="13.5" x14ac:dyDescent="0.25">
      <c r="A4290" s="609">
        <v>8050</v>
      </c>
      <c r="B4290" s="610" t="s">
        <v>5233</v>
      </c>
    </row>
    <row r="4291" spans="1:2" ht="13.5" x14ac:dyDescent="0.25">
      <c r="A4291" s="609">
        <v>8051</v>
      </c>
      <c r="B4291" s="610" t="s">
        <v>5233</v>
      </c>
    </row>
    <row r="4292" spans="1:2" ht="13.5" x14ac:dyDescent="0.25">
      <c r="A4292" s="609">
        <v>8052</v>
      </c>
      <c r="B4292" s="610" t="s">
        <v>5234</v>
      </c>
    </row>
    <row r="4293" spans="1:2" ht="13.5" x14ac:dyDescent="0.25">
      <c r="A4293" s="609">
        <v>8053</v>
      </c>
      <c r="B4293" s="610" t="s">
        <v>5234</v>
      </c>
    </row>
    <row r="4294" spans="1:2" ht="13.5" x14ac:dyDescent="0.25">
      <c r="A4294" s="609">
        <v>8054</v>
      </c>
      <c r="B4294" s="610" t="s">
        <v>5235</v>
      </c>
    </row>
    <row r="4295" spans="1:2" ht="13.5" x14ac:dyDescent="0.25">
      <c r="A4295" s="609">
        <v>8055</v>
      </c>
      <c r="B4295" s="610" t="s">
        <v>5235</v>
      </c>
    </row>
    <row r="4296" spans="1:2" ht="13.5" x14ac:dyDescent="0.25">
      <c r="A4296" s="609">
        <v>8056</v>
      </c>
      <c r="B4296" s="610" t="s">
        <v>5236</v>
      </c>
    </row>
    <row r="4297" spans="1:2" ht="13.5" x14ac:dyDescent="0.25">
      <c r="A4297" s="609">
        <v>8057</v>
      </c>
      <c r="B4297" s="610" t="s">
        <v>5236</v>
      </c>
    </row>
    <row r="4298" spans="1:2" ht="13.5" x14ac:dyDescent="0.25">
      <c r="A4298" s="609">
        <v>8058</v>
      </c>
      <c r="B4298" s="610" t="s">
        <v>5237</v>
      </c>
    </row>
    <row r="4299" spans="1:2" ht="13.5" x14ac:dyDescent="0.25">
      <c r="A4299" s="609">
        <v>8059</v>
      </c>
      <c r="B4299" s="610" t="s">
        <v>5237</v>
      </c>
    </row>
    <row r="4300" spans="1:2" ht="13.5" x14ac:dyDescent="0.25">
      <c r="A4300" s="609">
        <v>8060</v>
      </c>
      <c r="B4300" s="610" t="s">
        <v>5238</v>
      </c>
    </row>
    <row r="4301" spans="1:2" ht="13.5" x14ac:dyDescent="0.25">
      <c r="A4301" s="609">
        <v>8061</v>
      </c>
      <c r="B4301" s="610" t="s">
        <v>5239</v>
      </c>
    </row>
    <row r="4302" spans="1:2" ht="13.5" x14ac:dyDescent="0.25">
      <c r="A4302" s="609">
        <v>8062</v>
      </c>
      <c r="B4302" s="610" t="s">
        <v>5240</v>
      </c>
    </row>
    <row r="4303" spans="1:2" ht="13.5" x14ac:dyDescent="0.25">
      <c r="A4303" s="609">
        <v>8063</v>
      </c>
      <c r="B4303" s="610" t="s">
        <v>5241</v>
      </c>
    </row>
    <row r="4304" spans="1:2" ht="13.5" x14ac:dyDescent="0.25">
      <c r="A4304" s="609">
        <v>8064</v>
      </c>
      <c r="B4304" s="610" t="s">
        <v>5242</v>
      </c>
    </row>
    <row r="4305" spans="1:2" ht="13.5" x14ac:dyDescent="0.25">
      <c r="A4305" s="609">
        <v>8065</v>
      </c>
      <c r="B4305" s="610" t="s">
        <v>5243</v>
      </c>
    </row>
    <row r="4306" spans="1:2" ht="13.5" x14ac:dyDescent="0.25">
      <c r="A4306" s="609">
        <v>8066</v>
      </c>
      <c r="B4306" s="610" t="s">
        <v>5244</v>
      </c>
    </row>
    <row r="4307" spans="1:2" ht="13.5" x14ac:dyDescent="0.25">
      <c r="A4307" s="609">
        <v>8067</v>
      </c>
      <c r="B4307" s="610" t="s">
        <v>5244</v>
      </c>
    </row>
    <row r="4308" spans="1:2" ht="13.5" x14ac:dyDescent="0.25">
      <c r="A4308" s="609">
        <v>8068</v>
      </c>
      <c r="B4308" s="610" t="s">
        <v>5245</v>
      </c>
    </row>
    <row r="4309" spans="1:2" ht="13.5" x14ac:dyDescent="0.25">
      <c r="A4309" s="609">
        <v>8069</v>
      </c>
      <c r="B4309" s="610" t="s">
        <v>5245</v>
      </c>
    </row>
    <row r="4310" spans="1:2" ht="13.5" x14ac:dyDescent="0.25">
      <c r="A4310" s="609">
        <v>8070</v>
      </c>
      <c r="B4310" s="610" t="s">
        <v>5246</v>
      </c>
    </row>
    <row r="4311" spans="1:2" ht="13.5" x14ac:dyDescent="0.25">
      <c r="A4311" s="609">
        <v>8071</v>
      </c>
      <c r="B4311" s="610" t="s">
        <v>5247</v>
      </c>
    </row>
    <row r="4312" spans="1:2" ht="13.5" x14ac:dyDescent="0.25">
      <c r="A4312" s="609">
        <v>8072</v>
      </c>
      <c r="B4312" s="610" t="s">
        <v>5248</v>
      </c>
    </row>
    <row r="4313" spans="1:2" ht="13.5" x14ac:dyDescent="0.25">
      <c r="A4313" s="609">
        <v>8073</v>
      </c>
      <c r="B4313" s="610" t="s">
        <v>5249</v>
      </c>
    </row>
    <row r="4314" spans="1:2" ht="13.5" x14ac:dyDescent="0.25">
      <c r="A4314" s="609">
        <v>8074</v>
      </c>
      <c r="B4314" s="610" t="s">
        <v>5250</v>
      </c>
    </row>
    <row r="4315" spans="1:2" ht="13.5" x14ac:dyDescent="0.25">
      <c r="A4315" s="609">
        <v>8075</v>
      </c>
      <c r="B4315" s="610" t="s">
        <v>5251</v>
      </c>
    </row>
    <row r="4316" spans="1:2" ht="13.5" x14ac:dyDescent="0.25">
      <c r="A4316" s="609">
        <v>8076</v>
      </c>
      <c r="B4316" s="610" t="s">
        <v>5252</v>
      </c>
    </row>
    <row r="4317" spans="1:2" ht="13.5" x14ac:dyDescent="0.25">
      <c r="A4317" s="609">
        <v>8080</v>
      </c>
      <c r="B4317" s="610" t="s">
        <v>5253</v>
      </c>
    </row>
    <row r="4318" spans="1:2" ht="13.5" x14ac:dyDescent="0.25">
      <c r="A4318" s="609">
        <v>8081</v>
      </c>
      <c r="B4318" s="610" t="s">
        <v>5254</v>
      </c>
    </row>
    <row r="4319" spans="1:2" ht="13.5" x14ac:dyDescent="0.25">
      <c r="A4319" s="609">
        <v>8082</v>
      </c>
      <c r="B4319" s="610" t="s">
        <v>5255</v>
      </c>
    </row>
    <row r="4320" spans="1:2" ht="13.5" x14ac:dyDescent="0.25">
      <c r="A4320" s="609">
        <v>8083</v>
      </c>
      <c r="B4320" s="610" t="s">
        <v>5256</v>
      </c>
    </row>
    <row r="4321" spans="1:2" ht="13.5" x14ac:dyDescent="0.25">
      <c r="A4321" s="609">
        <v>8084</v>
      </c>
      <c r="B4321" s="610" t="s">
        <v>5257</v>
      </c>
    </row>
    <row r="4322" spans="1:2" ht="13.5" x14ac:dyDescent="0.25">
      <c r="A4322" s="609">
        <v>8085</v>
      </c>
      <c r="B4322" s="610" t="s">
        <v>5258</v>
      </c>
    </row>
    <row r="4323" spans="1:2" ht="13.5" x14ac:dyDescent="0.25">
      <c r="A4323" s="609">
        <v>8088</v>
      </c>
      <c r="B4323" s="610" t="s">
        <v>5259</v>
      </c>
    </row>
    <row r="4324" spans="1:2" ht="13.5" x14ac:dyDescent="0.25">
      <c r="A4324" s="609">
        <v>8089</v>
      </c>
      <c r="B4324" s="610" t="s">
        <v>5260</v>
      </c>
    </row>
    <row r="4325" spans="1:2" ht="13.5" x14ac:dyDescent="0.25">
      <c r="A4325" s="609">
        <v>8090</v>
      </c>
      <c r="B4325" s="610" t="s">
        <v>5261</v>
      </c>
    </row>
    <row r="4326" spans="1:2" ht="13.5" x14ac:dyDescent="0.25">
      <c r="A4326" s="609">
        <v>8091</v>
      </c>
      <c r="B4326" s="610" t="s">
        <v>5262</v>
      </c>
    </row>
    <row r="4327" spans="1:2" ht="13.5" x14ac:dyDescent="0.25">
      <c r="A4327" s="609">
        <v>8100</v>
      </c>
      <c r="B4327" s="610" t="s">
        <v>5263</v>
      </c>
    </row>
    <row r="4328" spans="1:2" ht="13.5" x14ac:dyDescent="0.25">
      <c r="A4328" s="609">
        <v>8101</v>
      </c>
      <c r="B4328" s="610" t="s">
        <v>5264</v>
      </c>
    </row>
    <row r="4329" spans="1:2" ht="13.5" x14ac:dyDescent="0.25">
      <c r="A4329" s="609">
        <v>8110</v>
      </c>
      <c r="B4329" s="610" t="s">
        <v>5265</v>
      </c>
    </row>
    <row r="4330" spans="1:2" ht="13.5" x14ac:dyDescent="0.25">
      <c r="A4330" s="609">
        <v>8111</v>
      </c>
      <c r="B4330" s="610" t="s">
        <v>5266</v>
      </c>
    </row>
    <row r="4331" spans="1:2" ht="13.5" x14ac:dyDescent="0.25">
      <c r="A4331" s="609">
        <v>8120</v>
      </c>
      <c r="B4331" s="610" t="s">
        <v>5267</v>
      </c>
    </row>
    <row r="4332" spans="1:2" ht="13.5" x14ac:dyDescent="0.25">
      <c r="A4332" s="609">
        <v>8121</v>
      </c>
      <c r="B4332" s="610" t="s">
        <v>5268</v>
      </c>
    </row>
    <row r="4333" spans="1:2" ht="13.5" x14ac:dyDescent="0.25">
      <c r="A4333" s="609">
        <v>8122</v>
      </c>
      <c r="B4333" s="610" t="s">
        <v>5269</v>
      </c>
    </row>
    <row r="4334" spans="1:2" ht="13.5" x14ac:dyDescent="0.25">
      <c r="A4334" s="609">
        <v>8123</v>
      </c>
      <c r="B4334" s="610" t="s">
        <v>5270</v>
      </c>
    </row>
    <row r="4335" spans="1:2" ht="13.5" x14ac:dyDescent="0.25">
      <c r="A4335" s="609">
        <v>8124</v>
      </c>
      <c r="B4335" s="610" t="s">
        <v>5271</v>
      </c>
    </row>
    <row r="4336" spans="1:2" ht="13.5" x14ac:dyDescent="0.25">
      <c r="A4336" s="609">
        <v>8125</v>
      </c>
      <c r="B4336" s="610" t="s">
        <v>5272</v>
      </c>
    </row>
    <row r="4337" spans="1:2" ht="13.5" x14ac:dyDescent="0.25">
      <c r="A4337" s="609">
        <v>8130</v>
      </c>
      <c r="B4337" s="610" t="s">
        <v>5273</v>
      </c>
    </row>
    <row r="4338" spans="1:2" ht="13.5" x14ac:dyDescent="0.25">
      <c r="A4338" s="609">
        <v>8131</v>
      </c>
      <c r="B4338" s="610" t="s">
        <v>5274</v>
      </c>
    </row>
    <row r="4339" spans="1:2" ht="13.5" x14ac:dyDescent="0.25">
      <c r="A4339" s="609">
        <v>8132</v>
      </c>
      <c r="B4339" s="610" t="s">
        <v>5275</v>
      </c>
    </row>
    <row r="4340" spans="1:2" ht="13.5" x14ac:dyDescent="0.25">
      <c r="A4340" s="609">
        <v>8133</v>
      </c>
      <c r="B4340" s="610" t="s">
        <v>5276</v>
      </c>
    </row>
    <row r="4341" spans="1:2" ht="13.5" x14ac:dyDescent="0.25">
      <c r="A4341" s="609">
        <v>8134</v>
      </c>
      <c r="B4341" s="610" t="s">
        <v>5277</v>
      </c>
    </row>
    <row r="4342" spans="1:2" ht="13.5" x14ac:dyDescent="0.25">
      <c r="A4342" s="609">
        <v>8135</v>
      </c>
      <c r="B4342" s="610" t="s">
        <v>5278</v>
      </c>
    </row>
    <row r="4343" spans="1:2" ht="13.5" x14ac:dyDescent="0.25">
      <c r="A4343" s="609">
        <v>8140</v>
      </c>
      <c r="B4343" s="610" t="s">
        <v>5279</v>
      </c>
    </row>
    <row r="4344" spans="1:2" ht="13.5" x14ac:dyDescent="0.25">
      <c r="A4344" s="609">
        <v>8141</v>
      </c>
      <c r="B4344" s="610" t="s">
        <v>5280</v>
      </c>
    </row>
    <row r="4345" spans="1:2" ht="13.5" x14ac:dyDescent="0.25">
      <c r="A4345" s="609">
        <v>8150</v>
      </c>
      <c r="B4345" s="610" t="s">
        <v>5281</v>
      </c>
    </row>
    <row r="4346" spans="1:2" ht="13.5" x14ac:dyDescent="0.25">
      <c r="A4346" s="609">
        <v>8151</v>
      </c>
      <c r="B4346" s="610" t="s">
        <v>5282</v>
      </c>
    </row>
    <row r="4347" spans="1:2" ht="13.5" x14ac:dyDescent="0.25">
      <c r="A4347" s="609">
        <v>8160</v>
      </c>
      <c r="B4347" s="610" t="s">
        <v>5283</v>
      </c>
    </row>
    <row r="4348" spans="1:2" ht="13.5" x14ac:dyDescent="0.25">
      <c r="A4348" s="609">
        <v>8161</v>
      </c>
      <c r="B4348" s="610" t="s">
        <v>5284</v>
      </c>
    </row>
    <row r="4349" spans="1:2" ht="13.5" x14ac:dyDescent="0.25">
      <c r="A4349" s="609">
        <v>8170</v>
      </c>
      <c r="B4349" s="610" t="s">
        <v>5285</v>
      </c>
    </row>
    <row r="4350" spans="1:2" ht="13.5" x14ac:dyDescent="0.25">
      <c r="A4350" s="609">
        <v>8171</v>
      </c>
      <c r="B4350" s="610" t="s">
        <v>5286</v>
      </c>
    </row>
    <row r="4351" spans="1:2" ht="13.5" x14ac:dyDescent="0.25">
      <c r="A4351" s="609">
        <v>8180</v>
      </c>
      <c r="B4351" s="610" t="s">
        <v>5287</v>
      </c>
    </row>
    <row r="4352" spans="1:2" ht="13.5" x14ac:dyDescent="0.25">
      <c r="A4352" s="609">
        <v>8181</v>
      </c>
      <c r="B4352" s="610" t="s">
        <v>5288</v>
      </c>
    </row>
    <row r="4353" spans="1:2" ht="13.5" x14ac:dyDescent="0.25">
      <c r="A4353" s="609">
        <v>8190</v>
      </c>
      <c r="B4353" s="610" t="s">
        <v>5289</v>
      </c>
    </row>
    <row r="4354" spans="1:2" ht="13.5" x14ac:dyDescent="0.25">
      <c r="A4354" s="609">
        <v>8191</v>
      </c>
      <c r="B4354" s="610" t="s">
        <v>5289</v>
      </c>
    </row>
    <row r="4355" spans="1:2" ht="13.5" x14ac:dyDescent="0.25">
      <c r="A4355" s="609">
        <v>8200</v>
      </c>
      <c r="B4355" s="610" t="s">
        <v>5290</v>
      </c>
    </row>
    <row r="4356" spans="1:2" ht="13.5" x14ac:dyDescent="0.25">
      <c r="A4356" s="609">
        <v>8201</v>
      </c>
      <c r="B4356" s="610" t="s">
        <v>5291</v>
      </c>
    </row>
    <row r="4357" spans="1:2" ht="13.5" x14ac:dyDescent="0.25">
      <c r="A4357" s="609">
        <v>8202</v>
      </c>
      <c r="B4357" s="610" t="s">
        <v>5292</v>
      </c>
    </row>
    <row r="4358" spans="1:2" ht="13.5" x14ac:dyDescent="0.25">
      <c r="A4358" s="609">
        <v>8203</v>
      </c>
      <c r="B4358" s="610" t="s">
        <v>5293</v>
      </c>
    </row>
    <row r="4359" spans="1:2" ht="13.5" x14ac:dyDescent="0.25">
      <c r="A4359" s="609">
        <v>8208</v>
      </c>
      <c r="B4359" s="611" t="s">
        <v>5294</v>
      </c>
    </row>
    <row r="4360" spans="1:2" ht="13.5" x14ac:dyDescent="0.25">
      <c r="A4360" s="609">
        <v>8209</v>
      </c>
      <c r="B4360" s="610" t="s">
        <v>5295</v>
      </c>
    </row>
    <row r="4361" spans="1:2" ht="13.5" x14ac:dyDescent="0.25">
      <c r="A4361" s="609">
        <v>8210</v>
      </c>
      <c r="B4361" s="610" t="s">
        <v>5296</v>
      </c>
    </row>
    <row r="4362" spans="1:2" ht="13.5" x14ac:dyDescent="0.25">
      <c r="A4362" s="609">
        <v>8211</v>
      </c>
      <c r="B4362" s="610" t="s">
        <v>5297</v>
      </c>
    </row>
    <row r="4363" spans="1:2" ht="13.5" x14ac:dyDescent="0.25">
      <c r="A4363" s="609">
        <v>8212</v>
      </c>
      <c r="B4363" s="610" t="s">
        <v>5298</v>
      </c>
    </row>
    <row r="4364" spans="1:2" ht="13.5" x14ac:dyDescent="0.25">
      <c r="A4364" s="609">
        <v>8213</v>
      </c>
      <c r="B4364" s="610" t="s">
        <v>5299</v>
      </c>
    </row>
    <row r="4365" spans="1:2" ht="13.5" x14ac:dyDescent="0.25">
      <c r="A4365" s="609">
        <v>8220</v>
      </c>
      <c r="B4365" s="610" t="s">
        <v>5300</v>
      </c>
    </row>
    <row r="4366" spans="1:2" ht="13.5" x14ac:dyDescent="0.25">
      <c r="A4366" s="609">
        <v>8221</v>
      </c>
      <c r="B4366" s="610" t="s">
        <v>5301</v>
      </c>
    </row>
    <row r="4367" spans="1:2" ht="13.5" x14ac:dyDescent="0.25">
      <c r="A4367" s="609">
        <v>8230</v>
      </c>
      <c r="B4367" s="610" t="s">
        <v>5302</v>
      </c>
    </row>
    <row r="4368" spans="1:2" ht="13.5" x14ac:dyDescent="0.25">
      <c r="A4368" s="609">
        <v>8231</v>
      </c>
      <c r="B4368" s="610" t="s">
        <v>5303</v>
      </c>
    </row>
    <row r="4369" spans="1:2" ht="13.5" x14ac:dyDescent="0.25">
      <c r="A4369" s="609">
        <v>8232</v>
      </c>
      <c r="B4369" s="610" t="s">
        <v>5304</v>
      </c>
    </row>
    <row r="4370" spans="1:2" ht="13.5" x14ac:dyDescent="0.25">
      <c r="A4370" s="609">
        <v>8233</v>
      </c>
      <c r="B4370" s="610" t="s">
        <v>5305</v>
      </c>
    </row>
    <row r="4371" spans="1:2" ht="13.5" x14ac:dyDescent="0.25">
      <c r="A4371" s="609">
        <v>8240</v>
      </c>
      <c r="B4371" s="610" t="s">
        <v>5306</v>
      </c>
    </row>
    <row r="4372" spans="1:2" ht="13.5" x14ac:dyDescent="0.25">
      <c r="A4372" s="609">
        <v>8241</v>
      </c>
      <c r="B4372" s="610" t="s">
        <v>5307</v>
      </c>
    </row>
    <row r="4373" spans="1:2" ht="13.5" x14ac:dyDescent="0.25">
      <c r="A4373" s="609">
        <v>8242</v>
      </c>
      <c r="B4373" s="610" t="s">
        <v>5308</v>
      </c>
    </row>
    <row r="4374" spans="1:2" ht="13.5" x14ac:dyDescent="0.25">
      <c r="A4374" s="609">
        <v>8243</v>
      </c>
      <c r="B4374" s="610" t="s">
        <v>5309</v>
      </c>
    </row>
    <row r="4375" spans="1:2" ht="13.5" x14ac:dyDescent="0.25">
      <c r="A4375" s="609">
        <v>8244</v>
      </c>
      <c r="B4375" s="610" t="s">
        <v>5310</v>
      </c>
    </row>
    <row r="4376" spans="1:2" ht="13.5" x14ac:dyDescent="0.25">
      <c r="A4376" s="609">
        <v>8245</v>
      </c>
      <c r="B4376" s="610" t="s">
        <v>5311</v>
      </c>
    </row>
    <row r="4377" spans="1:2" ht="13.5" x14ac:dyDescent="0.25">
      <c r="A4377" s="609">
        <v>8246</v>
      </c>
      <c r="B4377" s="610" t="s">
        <v>5312</v>
      </c>
    </row>
    <row r="4378" spans="1:2" ht="13.5" x14ac:dyDescent="0.25">
      <c r="A4378" s="609">
        <v>8247</v>
      </c>
      <c r="B4378" s="610" t="s">
        <v>5313</v>
      </c>
    </row>
    <row r="4379" spans="1:2" ht="13.5" x14ac:dyDescent="0.25">
      <c r="A4379" s="609">
        <v>8248</v>
      </c>
      <c r="B4379" s="610" t="s">
        <v>5314</v>
      </c>
    </row>
    <row r="4380" spans="1:2" ht="13.5" x14ac:dyDescent="0.25">
      <c r="A4380" s="609">
        <v>8249</v>
      </c>
      <c r="B4380" s="610" t="s">
        <v>5315</v>
      </c>
    </row>
    <row r="4381" spans="1:2" ht="13.5" x14ac:dyDescent="0.25">
      <c r="A4381" s="609">
        <v>8250</v>
      </c>
      <c r="B4381" s="610" t="s">
        <v>5316</v>
      </c>
    </row>
    <row r="4382" spans="1:2" ht="13.5" x14ac:dyDescent="0.25">
      <c r="A4382" s="609">
        <v>8251</v>
      </c>
      <c r="B4382" s="610" t="s">
        <v>5317</v>
      </c>
    </row>
    <row r="4383" spans="1:2" ht="13.5" x14ac:dyDescent="0.25">
      <c r="A4383" s="609">
        <v>8252</v>
      </c>
      <c r="B4383" s="610" t="s">
        <v>5318</v>
      </c>
    </row>
    <row r="4384" spans="1:2" ht="13.5" x14ac:dyDescent="0.25">
      <c r="A4384" s="609">
        <v>8253</v>
      </c>
      <c r="B4384" s="610" t="s">
        <v>5319</v>
      </c>
    </row>
    <row r="4385" spans="1:2" ht="13.5" x14ac:dyDescent="0.25">
      <c r="A4385" s="609">
        <v>8260</v>
      </c>
      <c r="B4385" s="610" t="s">
        <v>5320</v>
      </c>
    </row>
    <row r="4386" spans="1:2" ht="13.5" x14ac:dyDescent="0.25">
      <c r="A4386" s="609">
        <v>8261</v>
      </c>
      <c r="B4386" s="610" t="s">
        <v>5321</v>
      </c>
    </row>
    <row r="4387" spans="1:2" ht="13.5" x14ac:dyDescent="0.25">
      <c r="A4387" s="609">
        <v>8270</v>
      </c>
      <c r="B4387" s="610" t="s">
        <v>5322</v>
      </c>
    </row>
    <row r="4388" spans="1:2" ht="13.5" x14ac:dyDescent="0.25">
      <c r="A4388" s="609">
        <v>8271</v>
      </c>
      <c r="B4388" s="610" t="s">
        <v>5323</v>
      </c>
    </row>
    <row r="4389" spans="1:2" ht="13.5" x14ac:dyDescent="0.25">
      <c r="A4389" s="609">
        <v>8280</v>
      </c>
      <c r="B4389" s="610" t="s">
        <v>5324</v>
      </c>
    </row>
    <row r="4390" spans="1:2" ht="13.5" x14ac:dyDescent="0.25">
      <c r="A4390" s="609">
        <v>8281</v>
      </c>
      <c r="B4390" s="610" t="s">
        <v>5324</v>
      </c>
    </row>
    <row r="4391" spans="1:2" ht="13.5" x14ac:dyDescent="0.25">
      <c r="A4391" s="609">
        <v>8290</v>
      </c>
      <c r="B4391" s="610" t="s">
        <v>5325</v>
      </c>
    </row>
    <row r="4392" spans="1:2" ht="13.5" x14ac:dyDescent="0.25">
      <c r="A4392" s="609">
        <v>8291</v>
      </c>
      <c r="B4392" s="610" t="s">
        <v>5326</v>
      </c>
    </row>
    <row r="4393" spans="1:2" ht="13.5" x14ac:dyDescent="0.25">
      <c r="A4393" s="609">
        <v>8300</v>
      </c>
      <c r="B4393" s="610" t="s">
        <v>5327</v>
      </c>
    </row>
    <row r="4394" spans="1:2" ht="13.5" x14ac:dyDescent="0.25">
      <c r="A4394" s="609">
        <v>8301</v>
      </c>
      <c r="B4394" s="610" t="s">
        <v>5328</v>
      </c>
    </row>
    <row r="4395" spans="1:2" ht="13.5" x14ac:dyDescent="0.25">
      <c r="A4395" s="609">
        <v>8310</v>
      </c>
      <c r="B4395" s="610" t="s">
        <v>5329</v>
      </c>
    </row>
    <row r="4396" spans="1:2" ht="13.5" x14ac:dyDescent="0.25">
      <c r="A4396" s="609">
        <v>8311</v>
      </c>
      <c r="B4396" s="610" t="s">
        <v>5330</v>
      </c>
    </row>
    <row r="4397" spans="1:2" ht="13.5" x14ac:dyDescent="0.25">
      <c r="A4397" s="609">
        <v>8320</v>
      </c>
      <c r="B4397" s="610" t="s">
        <v>5331</v>
      </c>
    </row>
    <row r="4398" spans="1:2" ht="13.5" x14ac:dyDescent="0.25">
      <c r="A4398" s="609">
        <v>8321</v>
      </c>
      <c r="B4398" s="610" t="s">
        <v>5332</v>
      </c>
    </row>
    <row r="4399" spans="1:2" ht="13.5" x14ac:dyDescent="0.25">
      <c r="A4399" s="609">
        <v>8330</v>
      </c>
      <c r="B4399" s="610" t="s">
        <v>5333</v>
      </c>
    </row>
    <row r="4400" spans="1:2" ht="13.5" x14ac:dyDescent="0.25">
      <c r="A4400" s="609">
        <v>8331</v>
      </c>
      <c r="B4400" s="610" t="s">
        <v>5334</v>
      </c>
    </row>
    <row r="4401" spans="1:2" ht="13.5" x14ac:dyDescent="0.25">
      <c r="A4401" s="609">
        <v>8340</v>
      </c>
      <c r="B4401" s="610" t="s">
        <v>5335</v>
      </c>
    </row>
    <row r="4402" spans="1:2" ht="13.5" x14ac:dyDescent="0.25">
      <c r="A4402" s="609">
        <v>8341</v>
      </c>
      <c r="B4402" s="610" t="s">
        <v>5336</v>
      </c>
    </row>
    <row r="4403" spans="1:2" ht="13.5" x14ac:dyDescent="0.25">
      <c r="A4403" s="609">
        <v>8350</v>
      </c>
      <c r="B4403" s="610" t="s">
        <v>5337</v>
      </c>
    </row>
    <row r="4404" spans="1:2" ht="13.5" x14ac:dyDescent="0.25">
      <c r="A4404" s="609">
        <v>8351</v>
      </c>
      <c r="B4404" s="610" t="s">
        <v>5338</v>
      </c>
    </row>
    <row r="4405" spans="1:2" ht="13.5" x14ac:dyDescent="0.25">
      <c r="A4405" s="609">
        <v>8360</v>
      </c>
      <c r="B4405" s="610" t="s">
        <v>5339</v>
      </c>
    </row>
    <row r="4406" spans="1:2" ht="13.5" x14ac:dyDescent="0.25">
      <c r="A4406" s="609">
        <v>8361</v>
      </c>
      <c r="B4406" s="610" t="s">
        <v>5340</v>
      </c>
    </row>
    <row r="4407" spans="1:2" ht="13.5" x14ac:dyDescent="0.25">
      <c r="A4407" s="609">
        <v>8362</v>
      </c>
      <c r="B4407" s="610" t="s">
        <v>5341</v>
      </c>
    </row>
    <row r="4408" spans="1:2" ht="13.5" x14ac:dyDescent="0.25">
      <c r="A4408" s="609">
        <v>8363</v>
      </c>
      <c r="B4408" s="610" t="s">
        <v>5342</v>
      </c>
    </row>
    <row r="4409" spans="1:2" ht="13.5" x14ac:dyDescent="0.25">
      <c r="A4409" s="609">
        <v>8364</v>
      </c>
      <c r="B4409" s="610" t="s">
        <v>5343</v>
      </c>
    </row>
    <row r="4410" spans="1:2" ht="13.5" x14ac:dyDescent="0.25">
      <c r="A4410" s="609">
        <v>8365</v>
      </c>
      <c r="B4410" s="610" t="s">
        <v>5344</v>
      </c>
    </row>
    <row r="4411" spans="1:2" ht="13.5" x14ac:dyDescent="0.25">
      <c r="A4411" s="609">
        <v>8366</v>
      </c>
      <c r="B4411" s="610" t="s">
        <v>5345</v>
      </c>
    </row>
    <row r="4412" spans="1:2" ht="13.5" x14ac:dyDescent="0.25">
      <c r="A4412" s="609">
        <v>8370</v>
      </c>
      <c r="B4412" s="610" t="s">
        <v>5346</v>
      </c>
    </row>
    <row r="4413" spans="1:2" ht="13.5" x14ac:dyDescent="0.25">
      <c r="A4413" s="609">
        <v>8371</v>
      </c>
      <c r="B4413" s="610" t="s">
        <v>5347</v>
      </c>
    </row>
    <row r="4414" spans="1:2" ht="13.5" x14ac:dyDescent="0.25">
      <c r="A4414" s="609">
        <v>8380</v>
      </c>
      <c r="B4414" s="610" t="s">
        <v>5348</v>
      </c>
    </row>
    <row r="4415" spans="1:2" ht="13.5" x14ac:dyDescent="0.25">
      <c r="A4415" s="609">
        <v>8381</v>
      </c>
      <c r="B4415" s="610" t="s">
        <v>5349</v>
      </c>
    </row>
    <row r="4416" spans="1:2" ht="13.5" x14ac:dyDescent="0.25">
      <c r="A4416" s="609">
        <v>8390</v>
      </c>
      <c r="B4416" s="610" t="s">
        <v>5350</v>
      </c>
    </row>
    <row r="4417" spans="1:2" ht="13.5" x14ac:dyDescent="0.25">
      <c r="A4417" s="609">
        <v>8391</v>
      </c>
      <c r="B4417" s="610" t="s">
        <v>5351</v>
      </c>
    </row>
    <row r="4418" spans="1:2" ht="13.5" x14ac:dyDescent="0.25">
      <c r="A4418" s="609">
        <v>8392</v>
      </c>
      <c r="B4418" s="610" t="s">
        <v>5352</v>
      </c>
    </row>
    <row r="4419" spans="1:2" ht="13.5" x14ac:dyDescent="0.25">
      <c r="A4419" s="609">
        <v>8393</v>
      </c>
      <c r="B4419" s="610" t="s">
        <v>5353</v>
      </c>
    </row>
    <row r="4420" spans="1:2" ht="13.5" x14ac:dyDescent="0.25">
      <c r="A4420" s="609">
        <v>8394</v>
      </c>
      <c r="B4420" s="610" t="s">
        <v>5354</v>
      </c>
    </row>
    <row r="4421" spans="1:2" ht="13.5" x14ac:dyDescent="0.25">
      <c r="A4421" s="609">
        <v>8395</v>
      </c>
      <c r="B4421" s="610" t="s">
        <v>5355</v>
      </c>
    </row>
    <row r="4422" spans="1:2" ht="13.5" x14ac:dyDescent="0.25">
      <c r="A4422" s="609">
        <v>8396</v>
      </c>
      <c r="B4422" s="610" t="s">
        <v>5356</v>
      </c>
    </row>
    <row r="4423" spans="1:2" ht="13.5" x14ac:dyDescent="0.25">
      <c r="A4423" s="609">
        <v>8397</v>
      </c>
      <c r="B4423" s="610" t="s">
        <v>5357</v>
      </c>
    </row>
    <row r="4424" spans="1:2" ht="13.5" x14ac:dyDescent="0.25">
      <c r="A4424" s="609">
        <v>8398</v>
      </c>
      <c r="B4424" s="610" t="s">
        <v>5358</v>
      </c>
    </row>
    <row r="4425" spans="1:2" ht="13.5" x14ac:dyDescent="0.25">
      <c r="A4425" s="609">
        <v>8399</v>
      </c>
      <c r="B4425" s="610" t="s">
        <v>5359</v>
      </c>
    </row>
    <row r="4426" spans="1:2" ht="13.5" x14ac:dyDescent="0.25">
      <c r="A4426" s="609">
        <v>8400</v>
      </c>
      <c r="B4426" s="610" t="s">
        <v>5360</v>
      </c>
    </row>
    <row r="4427" spans="1:2" ht="13.5" x14ac:dyDescent="0.25">
      <c r="A4427" s="609">
        <v>8401</v>
      </c>
      <c r="B4427" s="610" t="s">
        <v>5361</v>
      </c>
    </row>
    <row r="4428" spans="1:2" ht="13.5" x14ac:dyDescent="0.25">
      <c r="A4428" s="609">
        <v>8402</v>
      </c>
      <c r="B4428" s="610" t="s">
        <v>5362</v>
      </c>
    </row>
    <row r="4429" spans="1:2" ht="13.5" x14ac:dyDescent="0.25">
      <c r="A4429" s="609">
        <v>8403</v>
      </c>
      <c r="B4429" s="610" t="s">
        <v>5363</v>
      </c>
    </row>
    <row r="4430" spans="1:2" ht="13.5" x14ac:dyDescent="0.25">
      <c r="A4430" s="609">
        <v>8404</v>
      </c>
      <c r="B4430" s="610" t="s">
        <v>5364</v>
      </c>
    </row>
    <row r="4431" spans="1:2" ht="13.5" x14ac:dyDescent="0.25">
      <c r="A4431" s="609">
        <v>8405</v>
      </c>
      <c r="B4431" s="610" t="s">
        <v>5365</v>
      </c>
    </row>
    <row r="4432" spans="1:2" ht="13.5" x14ac:dyDescent="0.25">
      <c r="A4432" s="609">
        <v>8406</v>
      </c>
      <c r="B4432" s="610" t="s">
        <v>5366</v>
      </c>
    </row>
    <row r="4433" spans="1:2" ht="13.5" x14ac:dyDescent="0.25">
      <c r="A4433" s="609">
        <v>8408</v>
      </c>
      <c r="B4433" s="610" t="s">
        <v>5367</v>
      </c>
    </row>
    <row r="4434" spans="1:2" ht="13.5" x14ac:dyDescent="0.25">
      <c r="A4434" s="609">
        <v>8409</v>
      </c>
      <c r="B4434" s="610" t="s">
        <v>5368</v>
      </c>
    </row>
    <row r="4435" spans="1:2" ht="13.5" x14ac:dyDescent="0.25">
      <c r="A4435" s="609">
        <v>8410</v>
      </c>
      <c r="B4435" s="610" t="s">
        <v>5369</v>
      </c>
    </row>
    <row r="4436" spans="1:2" ht="13.5" x14ac:dyDescent="0.25">
      <c r="A4436" s="609">
        <v>8411</v>
      </c>
      <c r="B4436" s="610" t="s">
        <v>5369</v>
      </c>
    </row>
    <row r="4437" spans="1:2" ht="13.5" x14ac:dyDescent="0.25">
      <c r="A4437" s="609">
        <v>8412</v>
      </c>
      <c r="B4437" s="610" t="s">
        <v>5370</v>
      </c>
    </row>
    <row r="4438" spans="1:2" ht="13.5" x14ac:dyDescent="0.25">
      <c r="A4438" s="609">
        <v>8413</v>
      </c>
      <c r="B4438" s="610" t="s">
        <v>5371</v>
      </c>
    </row>
    <row r="4439" spans="1:2" ht="13.5" x14ac:dyDescent="0.25">
      <c r="A4439" s="609">
        <v>8418</v>
      </c>
      <c r="B4439" s="610" t="s">
        <v>5372</v>
      </c>
    </row>
    <row r="4440" spans="1:2" ht="13.5" x14ac:dyDescent="0.25">
      <c r="A4440" s="609">
        <v>8419</v>
      </c>
      <c r="B4440" s="610" t="s">
        <v>5373</v>
      </c>
    </row>
    <row r="4441" spans="1:2" ht="13.5" x14ac:dyDescent="0.25">
      <c r="A4441" s="609">
        <v>8420</v>
      </c>
      <c r="B4441" s="610" t="s">
        <v>5374</v>
      </c>
    </row>
    <row r="4442" spans="1:2" ht="13.5" x14ac:dyDescent="0.25">
      <c r="A4442" s="609">
        <v>8421</v>
      </c>
      <c r="B4442" s="610" t="s">
        <v>5375</v>
      </c>
    </row>
    <row r="4443" spans="1:2" ht="13.5" x14ac:dyDescent="0.25">
      <c r="A4443" s="609">
        <v>8430</v>
      </c>
      <c r="B4443" s="610" t="s">
        <v>5376</v>
      </c>
    </row>
    <row r="4444" spans="1:2" ht="13.5" x14ac:dyDescent="0.25">
      <c r="A4444" s="609">
        <v>8431</v>
      </c>
      <c r="B4444" s="610" t="s">
        <v>5377</v>
      </c>
    </row>
    <row r="4445" spans="1:2" ht="13.5" x14ac:dyDescent="0.25">
      <c r="A4445" s="609">
        <v>8438</v>
      </c>
      <c r="B4445" s="610" t="s">
        <v>5378</v>
      </c>
    </row>
    <row r="4446" spans="1:2" ht="13.5" x14ac:dyDescent="0.25">
      <c r="A4446" s="609">
        <v>8439</v>
      </c>
      <c r="B4446" s="610" t="s">
        <v>5379</v>
      </c>
    </row>
    <row r="4447" spans="1:2" ht="13.5" x14ac:dyDescent="0.25">
      <c r="A4447" s="609">
        <v>8440</v>
      </c>
      <c r="B4447" s="610" t="s">
        <v>5380</v>
      </c>
    </row>
    <row r="4448" spans="1:2" ht="13.5" x14ac:dyDescent="0.25">
      <c r="A4448" s="609">
        <v>8441</v>
      </c>
      <c r="B4448" s="610" t="s">
        <v>5381</v>
      </c>
    </row>
    <row r="4449" spans="1:2" ht="13.5" x14ac:dyDescent="0.25">
      <c r="A4449" s="609">
        <v>8442</v>
      </c>
      <c r="B4449" s="610" t="s">
        <v>5382</v>
      </c>
    </row>
    <row r="4450" spans="1:2" ht="13.5" x14ac:dyDescent="0.25">
      <c r="A4450" s="609">
        <v>8443</v>
      </c>
      <c r="B4450" s="610" t="s">
        <v>5383</v>
      </c>
    </row>
    <row r="4451" spans="1:2" ht="13.5" x14ac:dyDescent="0.25">
      <c r="A4451" s="609">
        <v>8448</v>
      </c>
      <c r="B4451" s="610" t="s">
        <v>5384</v>
      </c>
    </row>
    <row r="4452" spans="1:2" ht="13.5" x14ac:dyDescent="0.25">
      <c r="A4452" s="609">
        <v>8449</v>
      </c>
      <c r="B4452" s="610" t="s">
        <v>5385</v>
      </c>
    </row>
    <row r="4453" spans="1:2" ht="13.5" x14ac:dyDescent="0.25">
      <c r="A4453" s="609">
        <v>8450</v>
      </c>
      <c r="B4453" s="610" t="s">
        <v>5386</v>
      </c>
    </row>
    <row r="4454" spans="1:2" ht="13.5" x14ac:dyDescent="0.25">
      <c r="A4454" s="609">
        <v>8451</v>
      </c>
      <c r="B4454" s="610" t="s">
        <v>5387</v>
      </c>
    </row>
    <row r="4455" spans="1:2" ht="13.5" x14ac:dyDescent="0.25">
      <c r="A4455" s="609">
        <v>8460</v>
      </c>
      <c r="B4455" s="610" t="s">
        <v>5388</v>
      </c>
    </row>
    <row r="4456" spans="1:2" ht="13.5" x14ac:dyDescent="0.25">
      <c r="A4456" s="609">
        <v>8461</v>
      </c>
      <c r="B4456" s="610" t="s">
        <v>5389</v>
      </c>
    </row>
    <row r="4457" spans="1:2" ht="13.5" x14ac:dyDescent="0.25">
      <c r="A4457" s="609">
        <v>8462</v>
      </c>
      <c r="B4457" s="610" t="s">
        <v>5390</v>
      </c>
    </row>
    <row r="4458" spans="1:2" ht="13.5" x14ac:dyDescent="0.25">
      <c r="A4458" s="609">
        <v>8463</v>
      </c>
      <c r="B4458" s="610" t="s">
        <v>5391</v>
      </c>
    </row>
    <row r="4459" spans="1:2" ht="13.5" x14ac:dyDescent="0.25">
      <c r="A4459" s="609">
        <v>8468</v>
      </c>
      <c r="B4459" s="610" t="s">
        <v>5392</v>
      </c>
    </row>
    <row r="4460" spans="1:2" ht="13.5" x14ac:dyDescent="0.25">
      <c r="A4460" s="609">
        <v>8469</v>
      </c>
      <c r="B4460" s="610" t="s">
        <v>5393</v>
      </c>
    </row>
    <row r="4461" spans="1:2" ht="13.5" x14ac:dyDescent="0.25">
      <c r="A4461" s="609">
        <v>8470</v>
      </c>
      <c r="B4461" s="610" t="s">
        <v>5394</v>
      </c>
    </row>
    <row r="4462" spans="1:2" ht="13.5" x14ac:dyDescent="0.25">
      <c r="A4462" s="609">
        <v>8471</v>
      </c>
      <c r="B4462" s="610" t="s">
        <v>5395</v>
      </c>
    </row>
    <row r="4463" spans="1:2" ht="13.5" x14ac:dyDescent="0.25">
      <c r="A4463" s="609">
        <v>8472</v>
      </c>
      <c r="B4463" s="610" t="s">
        <v>5396</v>
      </c>
    </row>
    <row r="4464" spans="1:2" ht="13.5" x14ac:dyDescent="0.25">
      <c r="A4464" s="609">
        <v>8473</v>
      </c>
      <c r="B4464" s="610" t="s">
        <v>5397</v>
      </c>
    </row>
    <row r="4465" spans="1:2" ht="13.5" x14ac:dyDescent="0.25">
      <c r="A4465" s="609">
        <v>8474</v>
      </c>
      <c r="B4465" s="610" t="s">
        <v>5398</v>
      </c>
    </row>
    <row r="4466" spans="1:2" ht="13.5" x14ac:dyDescent="0.25">
      <c r="A4466" s="609">
        <v>8479</v>
      </c>
      <c r="B4466" s="610" t="s">
        <v>5399</v>
      </c>
    </row>
    <row r="4467" spans="1:2" ht="13.5" x14ac:dyDescent="0.25">
      <c r="A4467" s="609">
        <v>8480</v>
      </c>
      <c r="B4467" s="610" t="s">
        <v>5400</v>
      </c>
    </row>
    <row r="4468" spans="1:2" ht="13.5" x14ac:dyDescent="0.25">
      <c r="A4468" s="609">
        <v>8481</v>
      </c>
      <c r="B4468" s="610" t="s">
        <v>5401</v>
      </c>
    </row>
    <row r="4469" spans="1:2" ht="13.5" x14ac:dyDescent="0.25">
      <c r="A4469" s="609">
        <v>8482</v>
      </c>
      <c r="B4469" s="610" t="s">
        <v>5402</v>
      </c>
    </row>
    <row r="4470" spans="1:2" ht="13.5" x14ac:dyDescent="0.25">
      <c r="A4470" s="609">
        <v>8483</v>
      </c>
      <c r="B4470" s="610" t="s">
        <v>5403</v>
      </c>
    </row>
    <row r="4471" spans="1:2" ht="13.5" x14ac:dyDescent="0.25">
      <c r="A4471" s="609">
        <v>8484</v>
      </c>
      <c r="B4471" s="610" t="s">
        <v>5404</v>
      </c>
    </row>
    <row r="4472" spans="1:2" ht="13.5" x14ac:dyDescent="0.25">
      <c r="A4472" s="609">
        <v>8485</v>
      </c>
      <c r="B4472" s="610" t="s">
        <v>5405</v>
      </c>
    </row>
    <row r="4473" spans="1:2" ht="13.5" x14ac:dyDescent="0.25">
      <c r="A4473" s="609">
        <v>8488</v>
      </c>
      <c r="B4473" s="610" t="s">
        <v>5406</v>
      </c>
    </row>
    <row r="4474" spans="1:2" ht="13.5" x14ac:dyDescent="0.25">
      <c r="A4474" s="609">
        <v>8489</v>
      </c>
      <c r="B4474" s="610" t="s">
        <v>5407</v>
      </c>
    </row>
    <row r="4475" spans="1:2" ht="13.5" x14ac:dyDescent="0.25">
      <c r="A4475" s="609">
        <v>8500</v>
      </c>
      <c r="B4475" s="610" t="s">
        <v>5408</v>
      </c>
    </row>
    <row r="4476" spans="1:2" ht="13.5" x14ac:dyDescent="0.25">
      <c r="A4476" s="609">
        <v>8510</v>
      </c>
      <c r="B4476" s="610" t="s">
        <v>5409</v>
      </c>
    </row>
    <row r="4477" spans="1:2" ht="13.5" x14ac:dyDescent="0.25">
      <c r="A4477" s="609">
        <v>8511</v>
      </c>
      <c r="B4477" s="610" t="s">
        <v>5410</v>
      </c>
    </row>
    <row r="4478" spans="1:2" ht="13.5" x14ac:dyDescent="0.25">
      <c r="A4478" s="609">
        <v>8520</v>
      </c>
      <c r="B4478" s="610" t="s">
        <v>5411</v>
      </c>
    </row>
    <row r="4479" spans="1:2" ht="13.5" x14ac:dyDescent="0.25">
      <c r="A4479" s="609">
        <v>8521</v>
      </c>
      <c r="B4479" s="610" t="s">
        <v>5412</v>
      </c>
    </row>
    <row r="4480" spans="1:2" ht="13.5" x14ac:dyDescent="0.25">
      <c r="A4480" s="609">
        <v>8530</v>
      </c>
      <c r="B4480" s="610" t="s">
        <v>5413</v>
      </c>
    </row>
    <row r="4481" spans="1:2" ht="13.5" x14ac:dyDescent="0.25">
      <c r="A4481" s="609">
        <v>8531</v>
      </c>
      <c r="B4481" s="610" t="s">
        <v>5414</v>
      </c>
    </row>
    <row r="4482" spans="1:2" ht="13.5" x14ac:dyDescent="0.25">
      <c r="A4482" s="609">
        <v>8540</v>
      </c>
      <c r="B4482" s="610" t="s">
        <v>5415</v>
      </c>
    </row>
    <row r="4483" spans="1:2" ht="13.5" x14ac:dyDescent="0.25">
      <c r="A4483" s="609">
        <v>8541</v>
      </c>
      <c r="B4483" s="610" t="s">
        <v>5416</v>
      </c>
    </row>
    <row r="4484" spans="1:2" ht="13.5" x14ac:dyDescent="0.25">
      <c r="A4484" s="609">
        <v>8600</v>
      </c>
      <c r="B4484" s="610" t="s">
        <v>5417</v>
      </c>
    </row>
    <row r="4485" spans="1:2" ht="13.5" x14ac:dyDescent="0.25">
      <c r="A4485" s="609">
        <v>8601</v>
      </c>
      <c r="B4485" s="610" t="s">
        <v>5418</v>
      </c>
    </row>
    <row r="4486" spans="1:2" ht="13.5" x14ac:dyDescent="0.25">
      <c r="A4486" s="609">
        <v>8602</v>
      </c>
      <c r="B4486" s="610" t="s">
        <v>5419</v>
      </c>
    </row>
    <row r="4487" spans="1:2" ht="13.5" x14ac:dyDescent="0.25">
      <c r="A4487" s="609">
        <v>8603</v>
      </c>
      <c r="B4487" s="610" t="s">
        <v>5420</v>
      </c>
    </row>
    <row r="4488" spans="1:2" ht="13.5" x14ac:dyDescent="0.25">
      <c r="A4488" s="609">
        <v>8604</v>
      </c>
      <c r="B4488" s="610" t="s">
        <v>5421</v>
      </c>
    </row>
    <row r="4489" spans="1:2" ht="13.5" x14ac:dyDescent="0.25">
      <c r="A4489" s="609">
        <v>8605</v>
      </c>
      <c r="B4489" s="610" t="s">
        <v>5422</v>
      </c>
    </row>
    <row r="4490" spans="1:2" ht="13.5" x14ac:dyDescent="0.25">
      <c r="A4490" s="609">
        <v>8610</v>
      </c>
      <c r="B4490" s="610" t="s">
        <v>5423</v>
      </c>
    </row>
    <row r="4491" spans="1:2" ht="13.5" x14ac:dyDescent="0.25">
      <c r="A4491" s="609">
        <v>8611</v>
      </c>
      <c r="B4491" s="610" t="s">
        <v>5424</v>
      </c>
    </row>
    <row r="4492" spans="1:2" ht="13.5" x14ac:dyDescent="0.25">
      <c r="A4492" s="609">
        <v>8612</v>
      </c>
      <c r="B4492" s="610" t="s">
        <v>5425</v>
      </c>
    </row>
    <row r="4493" spans="1:2" ht="13.5" x14ac:dyDescent="0.25">
      <c r="A4493" s="609">
        <v>8613</v>
      </c>
      <c r="B4493" s="610" t="s">
        <v>5426</v>
      </c>
    </row>
    <row r="4494" spans="1:2" ht="13.5" x14ac:dyDescent="0.25">
      <c r="A4494" s="609">
        <v>8620</v>
      </c>
      <c r="B4494" s="610" t="s">
        <v>5427</v>
      </c>
    </row>
    <row r="4495" spans="1:2" ht="13.5" x14ac:dyDescent="0.25">
      <c r="A4495" s="609">
        <v>8621</v>
      </c>
      <c r="B4495" s="610" t="s">
        <v>5428</v>
      </c>
    </row>
    <row r="4496" spans="1:2" ht="13.5" x14ac:dyDescent="0.25">
      <c r="A4496" s="609">
        <v>8622</v>
      </c>
      <c r="B4496" s="610" t="s">
        <v>5429</v>
      </c>
    </row>
    <row r="4497" spans="1:2" ht="13.5" x14ac:dyDescent="0.25">
      <c r="A4497" s="609">
        <v>8623</v>
      </c>
      <c r="B4497" s="610" t="s">
        <v>5430</v>
      </c>
    </row>
    <row r="4498" spans="1:2" ht="13.5" x14ac:dyDescent="0.25">
      <c r="A4498" s="609">
        <v>8628</v>
      </c>
      <c r="B4498" s="610" t="s">
        <v>5431</v>
      </c>
    </row>
    <row r="4499" spans="1:2" ht="13.5" x14ac:dyDescent="0.25">
      <c r="A4499" s="609">
        <v>8629</v>
      </c>
      <c r="B4499" s="610" t="s">
        <v>5432</v>
      </c>
    </row>
    <row r="4500" spans="1:2" ht="13.5" x14ac:dyDescent="0.25">
      <c r="A4500" s="609">
        <v>8630</v>
      </c>
      <c r="B4500" s="610" t="s">
        <v>5433</v>
      </c>
    </row>
    <row r="4501" spans="1:2" ht="13.5" x14ac:dyDescent="0.25">
      <c r="A4501" s="609">
        <v>8631</v>
      </c>
      <c r="B4501" s="610" t="s">
        <v>5434</v>
      </c>
    </row>
    <row r="4502" spans="1:2" ht="13.5" x14ac:dyDescent="0.25">
      <c r="A4502" s="609">
        <v>8632</v>
      </c>
      <c r="B4502" s="610" t="s">
        <v>5435</v>
      </c>
    </row>
    <row r="4503" spans="1:2" ht="13.5" x14ac:dyDescent="0.25">
      <c r="A4503" s="609">
        <v>8633</v>
      </c>
      <c r="B4503" s="610" t="s">
        <v>5436</v>
      </c>
    </row>
    <row r="4504" spans="1:2" ht="13.5" x14ac:dyDescent="0.25">
      <c r="A4504" s="609">
        <v>8634</v>
      </c>
      <c r="B4504" s="610" t="s">
        <v>5437</v>
      </c>
    </row>
    <row r="4505" spans="1:2" ht="13.5" x14ac:dyDescent="0.25">
      <c r="A4505" s="609">
        <v>8635</v>
      </c>
      <c r="B4505" s="610" t="s">
        <v>5438</v>
      </c>
    </row>
    <row r="4506" spans="1:2" ht="13.5" x14ac:dyDescent="0.25">
      <c r="A4506" s="609">
        <v>8638</v>
      </c>
      <c r="B4506" s="610" t="s">
        <v>5439</v>
      </c>
    </row>
    <row r="4507" spans="1:2" ht="13.5" x14ac:dyDescent="0.25">
      <c r="A4507" s="609">
        <v>8639</v>
      </c>
      <c r="B4507" s="610" t="s">
        <v>5440</v>
      </c>
    </row>
    <row r="4508" spans="1:2" ht="13.5" x14ac:dyDescent="0.25">
      <c r="A4508" s="609">
        <v>8640</v>
      </c>
      <c r="B4508" s="610" t="s">
        <v>5441</v>
      </c>
    </row>
    <row r="4509" spans="1:2" ht="13.5" x14ac:dyDescent="0.25">
      <c r="A4509" s="609">
        <v>8641</v>
      </c>
      <c r="B4509" s="610" t="s">
        <v>5442</v>
      </c>
    </row>
    <row r="4510" spans="1:2" ht="13.5" x14ac:dyDescent="0.25">
      <c r="A4510" s="609">
        <v>8650</v>
      </c>
      <c r="B4510" s="610" t="s">
        <v>5443</v>
      </c>
    </row>
    <row r="4511" spans="1:2" ht="13.5" x14ac:dyDescent="0.25">
      <c r="A4511" s="609">
        <v>8651</v>
      </c>
      <c r="B4511" s="610" t="s">
        <v>5444</v>
      </c>
    </row>
    <row r="4512" spans="1:2" ht="13.5" x14ac:dyDescent="0.25">
      <c r="A4512" s="609">
        <v>8660</v>
      </c>
      <c r="B4512" s="610" t="s">
        <v>5445</v>
      </c>
    </row>
    <row r="4513" spans="1:2" ht="13.5" x14ac:dyDescent="0.25">
      <c r="A4513" s="609">
        <v>8661</v>
      </c>
      <c r="B4513" s="610" t="s">
        <v>5446</v>
      </c>
    </row>
    <row r="4514" spans="1:2" ht="13.5" x14ac:dyDescent="0.25">
      <c r="A4514" s="609">
        <v>8670</v>
      </c>
      <c r="B4514" s="610" t="s">
        <v>5447</v>
      </c>
    </row>
    <row r="4515" spans="1:2" ht="13.5" x14ac:dyDescent="0.25">
      <c r="A4515" s="609">
        <v>8671</v>
      </c>
      <c r="B4515" s="610" t="s">
        <v>5448</v>
      </c>
    </row>
    <row r="4516" spans="1:2" ht="13.5" x14ac:dyDescent="0.25">
      <c r="A4516" s="609">
        <v>8672</v>
      </c>
      <c r="B4516" s="610" t="s">
        <v>5449</v>
      </c>
    </row>
    <row r="4517" spans="1:2" ht="13.5" x14ac:dyDescent="0.25">
      <c r="A4517" s="609">
        <v>8673</v>
      </c>
      <c r="B4517" s="610" t="s">
        <v>5450</v>
      </c>
    </row>
    <row r="4518" spans="1:2" ht="13.5" x14ac:dyDescent="0.25">
      <c r="A4518" s="609">
        <v>8674</v>
      </c>
      <c r="B4518" s="610" t="s">
        <v>5451</v>
      </c>
    </row>
    <row r="4519" spans="1:2" ht="13.5" x14ac:dyDescent="0.25">
      <c r="A4519" s="609">
        <v>8675</v>
      </c>
      <c r="B4519" s="610" t="s">
        <v>5452</v>
      </c>
    </row>
    <row r="4520" spans="1:2" ht="13.5" x14ac:dyDescent="0.25">
      <c r="A4520" s="609">
        <v>8676</v>
      </c>
      <c r="B4520" s="610" t="s">
        <v>5453</v>
      </c>
    </row>
    <row r="4521" spans="1:2" ht="13.5" x14ac:dyDescent="0.25">
      <c r="A4521" s="609">
        <v>8677</v>
      </c>
      <c r="B4521" s="610" t="s">
        <v>5454</v>
      </c>
    </row>
    <row r="4522" spans="1:2" ht="13.5" x14ac:dyDescent="0.25">
      <c r="A4522" s="609">
        <v>8678</v>
      </c>
      <c r="B4522" s="610" t="s">
        <v>5455</v>
      </c>
    </row>
    <row r="4523" spans="1:2" ht="13.5" x14ac:dyDescent="0.25">
      <c r="A4523" s="609">
        <v>8679</v>
      </c>
      <c r="B4523" s="610" t="s">
        <v>5456</v>
      </c>
    </row>
    <row r="4524" spans="1:2" ht="13.5" x14ac:dyDescent="0.25">
      <c r="A4524" s="609">
        <v>8680</v>
      </c>
      <c r="B4524" s="610" t="s">
        <v>5457</v>
      </c>
    </row>
    <row r="4525" spans="1:2" ht="13.5" x14ac:dyDescent="0.25">
      <c r="A4525" s="609">
        <v>8681</v>
      </c>
      <c r="B4525" s="610" t="s">
        <v>5458</v>
      </c>
    </row>
    <row r="4526" spans="1:2" ht="13.5" x14ac:dyDescent="0.25">
      <c r="A4526" s="609">
        <v>8690</v>
      </c>
      <c r="B4526" s="610" t="s">
        <v>5459</v>
      </c>
    </row>
    <row r="4527" spans="1:2" ht="13.5" x14ac:dyDescent="0.25">
      <c r="A4527" s="609">
        <v>8691</v>
      </c>
      <c r="B4527" s="610" t="s">
        <v>5460</v>
      </c>
    </row>
    <row r="4528" spans="1:2" ht="13.5" x14ac:dyDescent="0.25">
      <c r="A4528" s="609">
        <v>8700</v>
      </c>
      <c r="B4528" s="610" t="s">
        <v>5461</v>
      </c>
    </row>
    <row r="4529" spans="1:2" ht="13.5" x14ac:dyDescent="0.25">
      <c r="A4529" s="609">
        <v>8701</v>
      </c>
      <c r="B4529" s="610" t="s">
        <v>5462</v>
      </c>
    </row>
    <row r="4530" spans="1:2" ht="13.5" x14ac:dyDescent="0.25">
      <c r="A4530" s="609">
        <v>8702</v>
      </c>
      <c r="B4530" s="610" t="s">
        <v>5463</v>
      </c>
    </row>
    <row r="4531" spans="1:2" ht="13.5" x14ac:dyDescent="0.25">
      <c r="A4531" s="609">
        <v>8703</v>
      </c>
      <c r="B4531" s="610" t="s">
        <v>5464</v>
      </c>
    </row>
    <row r="4532" spans="1:2" ht="13.5" x14ac:dyDescent="0.25">
      <c r="A4532" s="609">
        <v>8704</v>
      </c>
      <c r="B4532" s="610" t="s">
        <v>5465</v>
      </c>
    </row>
    <row r="4533" spans="1:2" ht="13.5" x14ac:dyDescent="0.25">
      <c r="A4533" s="609">
        <v>8708</v>
      </c>
      <c r="B4533" s="610" t="s">
        <v>5466</v>
      </c>
    </row>
    <row r="4534" spans="1:2" ht="13.5" x14ac:dyDescent="0.25">
      <c r="A4534" s="609">
        <v>8709</v>
      </c>
      <c r="B4534" s="610" t="s">
        <v>5467</v>
      </c>
    </row>
    <row r="4535" spans="1:2" ht="13.5" x14ac:dyDescent="0.25">
      <c r="A4535" s="609">
        <v>8710</v>
      </c>
      <c r="B4535" s="610" t="s">
        <v>5468</v>
      </c>
    </row>
    <row r="4536" spans="1:2" ht="13.5" x14ac:dyDescent="0.25">
      <c r="A4536" s="609">
        <v>8711</v>
      </c>
      <c r="B4536" s="610" t="s">
        <v>5469</v>
      </c>
    </row>
    <row r="4537" spans="1:2" ht="13.5" x14ac:dyDescent="0.25">
      <c r="A4537" s="609">
        <v>8712</v>
      </c>
      <c r="B4537" s="610" t="s">
        <v>5470</v>
      </c>
    </row>
    <row r="4538" spans="1:2" ht="13.5" x14ac:dyDescent="0.25">
      <c r="A4538" s="609">
        <v>8713</v>
      </c>
      <c r="B4538" s="610" t="s">
        <v>5471</v>
      </c>
    </row>
    <row r="4539" spans="1:2" ht="13.5" x14ac:dyDescent="0.25">
      <c r="A4539" s="609">
        <v>8714</v>
      </c>
      <c r="B4539" s="610" t="s">
        <v>5472</v>
      </c>
    </row>
    <row r="4540" spans="1:2" ht="13.5" x14ac:dyDescent="0.25">
      <c r="A4540" s="609">
        <v>8715</v>
      </c>
      <c r="B4540" s="610" t="s">
        <v>5473</v>
      </c>
    </row>
    <row r="4541" spans="1:2" ht="13.5" x14ac:dyDescent="0.25">
      <c r="A4541" s="609">
        <v>8716</v>
      </c>
      <c r="B4541" s="610" t="s">
        <v>5474</v>
      </c>
    </row>
    <row r="4542" spans="1:2" ht="13.5" x14ac:dyDescent="0.25">
      <c r="A4542" s="609">
        <v>8717</v>
      </c>
      <c r="B4542" s="610" t="s">
        <v>5475</v>
      </c>
    </row>
    <row r="4543" spans="1:2" ht="13.5" x14ac:dyDescent="0.25">
      <c r="A4543" s="609">
        <v>8719</v>
      </c>
      <c r="B4543" s="610" t="s">
        <v>5476</v>
      </c>
    </row>
    <row r="4544" spans="1:2" ht="13.5" x14ac:dyDescent="0.25">
      <c r="A4544" s="609">
        <v>8720</v>
      </c>
      <c r="B4544" s="610" t="s">
        <v>5477</v>
      </c>
    </row>
    <row r="4545" spans="1:2" ht="13.5" x14ac:dyDescent="0.25">
      <c r="A4545" s="609">
        <v>8721</v>
      </c>
      <c r="B4545" s="610" t="s">
        <v>5478</v>
      </c>
    </row>
    <row r="4546" spans="1:2" ht="13.5" x14ac:dyDescent="0.25">
      <c r="A4546" s="609">
        <v>8726</v>
      </c>
      <c r="B4546" s="610" t="s">
        <v>5479</v>
      </c>
    </row>
    <row r="4547" spans="1:2" ht="13.5" x14ac:dyDescent="0.25">
      <c r="A4547" s="609">
        <v>8727</v>
      </c>
      <c r="B4547" s="610" t="s">
        <v>5480</v>
      </c>
    </row>
    <row r="4548" spans="1:2" ht="13.5" x14ac:dyDescent="0.25">
      <c r="A4548" s="609">
        <v>8728</v>
      </c>
      <c r="B4548" s="610" t="s">
        <v>5481</v>
      </c>
    </row>
    <row r="4549" spans="1:2" ht="13.5" x14ac:dyDescent="0.25">
      <c r="A4549" s="609">
        <v>8729</v>
      </c>
      <c r="B4549" s="610" t="s">
        <v>5482</v>
      </c>
    </row>
    <row r="4550" spans="1:2" ht="13.5" x14ac:dyDescent="0.25">
      <c r="A4550" s="609">
        <v>8730</v>
      </c>
      <c r="B4550" s="610" t="s">
        <v>5483</v>
      </c>
    </row>
    <row r="4551" spans="1:2" ht="13.5" x14ac:dyDescent="0.25">
      <c r="A4551" s="609">
        <v>8731</v>
      </c>
      <c r="B4551" s="610" t="s">
        <v>5484</v>
      </c>
    </row>
    <row r="4552" spans="1:2" ht="13.5" x14ac:dyDescent="0.25">
      <c r="A4552" s="609">
        <v>8732</v>
      </c>
      <c r="B4552" s="610" t="s">
        <v>5485</v>
      </c>
    </row>
    <row r="4553" spans="1:2" ht="13.5" x14ac:dyDescent="0.25">
      <c r="A4553" s="609">
        <v>8733</v>
      </c>
      <c r="B4553" s="610" t="s">
        <v>5486</v>
      </c>
    </row>
    <row r="4554" spans="1:2" ht="13.5" x14ac:dyDescent="0.25">
      <c r="A4554" s="609">
        <v>8734</v>
      </c>
      <c r="B4554" s="610" t="s">
        <v>5487</v>
      </c>
    </row>
    <row r="4555" spans="1:2" ht="13.5" x14ac:dyDescent="0.25">
      <c r="A4555" s="609">
        <v>8735</v>
      </c>
      <c r="B4555" s="610" t="s">
        <v>5488</v>
      </c>
    </row>
    <row r="4556" spans="1:2" ht="13.5" x14ac:dyDescent="0.25">
      <c r="A4556" s="609">
        <v>8736</v>
      </c>
      <c r="B4556" s="610" t="s">
        <v>5489</v>
      </c>
    </row>
    <row r="4557" spans="1:2" ht="13.5" x14ac:dyDescent="0.25">
      <c r="A4557" s="609">
        <v>8737</v>
      </c>
      <c r="B4557" s="610" t="s">
        <v>5490</v>
      </c>
    </row>
    <row r="4558" spans="1:2" ht="13.5" x14ac:dyDescent="0.25">
      <c r="A4558" s="609">
        <v>8738</v>
      </c>
      <c r="B4558" s="610" t="s">
        <v>5491</v>
      </c>
    </row>
    <row r="4559" spans="1:2" ht="13.5" x14ac:dyDescent="0.25">
      <c r="A4559" s="609">
        <v>8739</v>
      </c>
      <c r="B4559" s="610" t="s">
        <v>5492</v>
      </c>
    </row>
    <row r="4560" spans="1:2" ht="13.5" x14ac:dyDescent="0.25">
      <c r="A4560" s="609">
        <v>8740</v>
      </c>
      <c r="B4560" s="610" t="s">
        <v>5493</v>
      </c>
    </row>
    <row r="4561" spans="1:2" ht="13.5" x14ac:dyDescent="0.25">
      <c r="A4561" s="609">
        <v>8741</v>
      </c>
      <c r="B4561" s="610" t="s">
        <v>5494</v>
      </c>
    </row>
    <row r="4562" spans="1:2" ht="13.5" x14ac:dyDescent="0.25">
      <c r="A4562" s="609">
        <v>8742</v>
      </c>
      <c r="B4562" s="610" t="s">
        <v>5495</v>
      </c>
    </row>
    <row r="4563" spans="1:2" ht="13.5" x14ac:dyDescent="0.25">
      <c r="A4563" s="609">
        <v>8743</v>
      </c>
      <c r="B4563" s="610" t="s">
        <v>5496</v>
      </c>
    </row>
    <row r="4564" spans="1:2" ht="13.5" x14ac:dyDescent="0.25">
      <c r="A4564" s="609">
        <v>8744</v>
      </c>
      <c r="B4564" s="610" t="s">
        <v>5497</v>
      </c>
    </row>
    <row r="4565" spans="1:2" ht="13.5" x14ac:dyDescent="0.25">
      <c r="A4565" s="609">
        <v>8745</v>
      </c>
      <c r="B4565" s="610" t="s">
        <v>5498</v>
      </c>
    </row>
    <row r="4566" spans="1:2" ht="13.5" x14ac:dyDescent="0.25">
      <c r="A4566" s="609">
        <v>8748</v>
      </c>
      <c r="B4566" s="610" t="s">
        <v>5499</v>
      </c>
    </row>
    <row r="4567" spans="1:2" ht="13.5" x14ac:dyDescent="0.25">
      <c r="A4567" s="609">
        <v>8749</v>
      </c>
      <c r="B4567" s="610" t="s">
        <v>5500</v>
      </c>
    </row>
    <row r="4568" spans="1:2" ht="13.5" x14ac:dyDescent="0.25">
      <c r="A4568" s="609">
        <v>8750</v>
      </c>
      <c r="B4568" s="610" t="s">
        <v>5501</v>
      </c>
    </row>
    <row r="4569" spans="1:2" ht="13.5" x14ac:dyDescent="0.25">
      <c r="A4569" s="609">
        <v>8751</v>
      </c>
      <c r="B4569" s="610" t="s">
        <v>5502</v>
      </c>
    </row>
    <row r="4570" spans="1:2" ht="13.5" x14ac:dyDescent="0.25">
      <c r="A4570" s="609">
        <v>8760</v>
      </c>
      <c r="B4570" s="610" t="s">
        <v>5503</v>
      </c>
    </row>
    <row r="4571" spans="1:2" ht="13.5" x14ac:dyDescent="0.25">
      <c r="A4571" s="609">
        <v>8761</v>
      </c>
      <c r="B4571" s="610" t="s">
        <v>5504</v>
      </c>
    </row>
    <row r="4572" spans="1:2" ht="13.5" x14ac:dyDescent="0.25">
      <c r="A4572" s="609">
        <v>8770</v>
      </c>
      <c r="B4572" s="610" t="s">
        <v>5505</v>
      </c>
    </row>
    <row r="4573" spans="1:2" ht="13.5" x14ac:dyDescent="0.25">
      <c r="A4573" s="609">
        <v>8771</v>
      </c>
      <c r="B4573" s="610" t="s">
        <v>5506</v>
      </c>
    </row>
    <row r="4574" spans="1:2" ht="13.5" x14ac:dyDescent="0.25">
      <c r="A4574" s="609">
        <v>8780</v>
      </c>
      <c r="B4574" s="610" t="s">
        <v>5507</v>
      </c>
    </row>
    <row r="4575" spans="1:2" ht="13.5" x14ac:dyDescent="0.25">
      <c r="A4575" s="609">
        <v>8781</v>
      </c>
      <c r="B4575" s="610" t="s">
        <v>5508</v>
      </c>
    </row>
    <row r="4576" spans="1:2" ht="13.5" x14ac:dyDescent="0.25">
      <c r="A4576" s="609">
        <v>8782</v>
      </c>
      <c r="B4576" s="610" t="s">
        <v>5509</v>
      </c>
    </row>
    <row r="4577" spans="1:2" ht="13.5" x14ac:dyDescent="0.25">
      <c r="A4577" s="609">
        <v>8783</v>
      </c>
      <c r="B4577" s="610" t="s">
        <v>5510</v>
      </c>
    </row>
    <row r="4578" spans="1:2" ht="13.5" x14ac:dyDescent="0.25">
      <c r="A4578" s="609">
        <v>8784</v>
      </c>
      <c r="B4578" s="610" t="s">
        <v>5511</v>
      </c>
    </row>
    <row r="4579" spans="1:2" ht="13.5" x14ac:dyDescent="0.25">
      <c r="A4579" s="609">
        <v>8785</v>
      </c>
      <c r="B4579" s="610" t="s">
        <v>5512</v>
      </c>
    </row>
    <row r="4580" spans="1:2" ht="13.5" x14ac:dyDescent="0.25">
      <c r="A4580" s="609">
        <v>8786</v>
      </c>
      <c r="B4580" s="610" t="s">
        <v>5513</v>
      </c>
    </row>
    <row r="4581" spans="1:2" ht="13.5" x14ac:dyDescent="0.25">
      <c r="A4581" s="609">
        <v>8787</v>
      </c>
      <c r="B4581" s="610" t="s">
        <v>5514</v>
      </c>
    </row>
    <row r="4582" spans="1:2" ht="13.5" x14ac:dyDescent="0.25">
      <c r="A4582" s="609">
        <v>8788</v>
      </c>
      <c r="B4582" s="610" t="s">
        <v>5515</v>
      </c>
    </row>
    <row r="4583" spans="1:2" ht="13.5" x14ac:dyDescent="0.25">
      <c r="A4583" s="609">
        <v>8789</v>
      </c>
      <c r="B4583" s="610" t="s">
        <v>5516</v>
      </c>
    </row>
    <row r="4584" spans="1:2" ht="13.5" x14ac:dyDescent="0.25">
      <c r="A4584" s="609">
        <v>8790</v>
      </c>
      <c r="B4584" s="610" t="s">
        <v>5517</v>
      </c>
    </row>
    <row r="4585" spans="1:2" ht="13.5" x14ac:dyDescent="0.25">
      <c r="A4585" s="609">
        <v>8791</v>
      </c>
      <c r="B4585" s="610" t="s">
        <v>5518</v>
      </c>
    </row>
    <row r="4586" spans="1:2" ht="13.5" x14ac:dyDescent="0.25">
      <c r="A4586" s="609">
        <v>8792</v>
      </c>
      <c r="B4586" s="610" t="s">
        <v>5519</v>
      </c>
    </row>
    <row r="4587" spans="1:2" ht="13.5" x14ac:dyDescent="0.25">
      <c r="A4587" s="609">
        <v>8793</v>
      </c>
      <c r="B4587" s="610" t="s">
        <v>5520</v>
      </c>
    </row>
    <row r="4588" spans="1:2" ht="13.5" x14ac:dyDescent="0.25">
      <c r="A4588" s="609">
        <v>8794</v>
      </c>
      <c r="B4588" s="610" t="s">
        <v>5521</v>
      </c>
    </row>
    <row r="4589" spans="1:2" ht="13.5" x14ac:dyDescent="0.25">
      <c r="A4589" s="609">
        <v>8795</v>
      </c>
      <c r="B4589" s="610" t="s">
        <v>5522</v>
      </c>
    </row>
    <row r="4590" spans="1:2" ht="13.5" x14ac:dyDescent="0.25">
      <c r="A4590" s="609">
        <v>8796</v>
      </c>
      <c r="B4590" s="610" t="s">
        <v>5523</v>
      </c>
    </row>
    <row r="4591" spans="1:2" ht="13.5" x14ac:dyDescent="0.25">
      <c r="A4591" s="609">
        <v>8797</v>
      </c>
      <c r="B4591" s="610" t="s">
        <v>5524</v>
      </c>
    </row>
    <row r="4592" spans="1:2" ht="13.5" x14ac:dyDescent="0.25">
      <c r="A4592" s="609">
        <v>8798</v>
      </c>
      <c r="B4592" s="610" t="s">
        <v>5525</v>
      </c>
    </row>
    <row r="4593" spans="1:2" ht="13.5" x14ac:dyDescent="0.25">
      <c r="A4593" s="609">
        <v>8799</v>
      </c>
      <c r="B4593" s="610" t="s">
        <v>5526</v>
      </c>
    </row>
    <row r="4594" spans="1:2" ht="13.5" x14ac:dyDescent="0.25">
      <c r="A4594" s="609">
        <v>8800</v>
      </c>
      <c r="B4594" s="610" t="s">
        <v>5527</v>
      </c>
    </row>
    <row r="4595" spans="1:2" ht="13.5" x14ac:dyDescent="0.25">
      <c r="A4595" s="609">
        <v>8801</v>
      </c>
      <c r="B4595" s="610" t="s">
        <v>5528</v>
      </c>
    </row>
    <row r="4596" spans="1:2" ht="13.5" x14ac:dyDescent="0.25">
      <c r="A4596" s="609">
        <v>8802</v>
      </c>
      <c r="B4596" s="610" t="s">
        <v>5529</v>
      </c>
    </row>
    <row r="4597" spans="1:2" ht="13.5" x14ac:dyDescent="0.25">
      <c r="A4597" s="609">
        <v>8810</v>
      </c>
      <c r="B4597" s="610" t="s">
        <v>5530</v>
      </c>
    </row>
    <row r="4598" spans="1:2" ht="13.5" x14ac:dyDescent="0.25">
      <c r="A4598" s="609">
        <v>8811</v>
      </c>
      <c r="B4598" s="610" t="s">
        <v>5531</v>
      </c>
    </row>
    <row r="4599" spans="1:2" ht="13.5" x14ac:dyDescent="0.25">
      <c r="A4599" s="609">
        <v>8812</v>
      </c>
      <c r="B4599" s="610" t="s">
        <v>5532</v>
      </c>
    </row>
    <row r="4600" spans="1:2" ht="13.5" x14ac:dyDescent="0.25">
      <c r="A4600" s="609">
        <v>8820</v>
      </c>
      <c r="B4600" s="610" t="s">
        <v>5533</v>
      </c>
    </row>
    <row r="4601" spans="1:2" ht="13.5" x14ac:dyDescent="0.25">
      <c r="A4601" s="609">
        <v>8821</v>
      </c>
      <c r="B4601" s="610" t="s">
        <v>5534</v>
      </c>
    </row>
    <row r="4602" spans="1:2" ht="13.5" x14ac:dyDescent="0.25">
      <c r="A4602" s="609">
        <v>8822</v>
      </c>
      <c r="B4602" s="610" t="s">
        <v>5535</v>
      </c>
    </row>
    <row r="4603" spans="1:2" ht="13.5" x14ac:dyDescent="0.25">
      <c r="A4603" s="609">
        <v>8830</v>
      </c>
      <c r="B4603" s="610" t="s">
        <v>5536</v>
      </c>
    </row>
    <row r="4604" spans="1:2" ht="13.5" x14ac:dyDescent="0.25">
      <c r="A4604" s="609">
        <v>8831</v>
      </c>
      <c r="B4604" s="610" t="s">
        <v>5537</v>
      </c>
    </row>
    <row r="4605" spans="1:2" ht="13.5" x14ac:dyDescent="0.25">
      <c r="A4605" s="609">
        <v>8832</v>
      </c>
      <c r="B4605" s="610" t="s">
        <v>5538</v>
      </c>
    </row>
    <row r="4606" spans="1:2" ht="13.5" x14ac:dyDescent="0.25">
      <c r="A4606" s="609">
        <v>8840</v>
      </c>
      <c r="B4606" s="610" t="s">
        <v>5539</v>
      </c>
    </row>
    <row r="4607" spans="1:2" ht="13.5" x14ac:dyDescent="0.25">
      <c r="A4607" s="609">
        <v>8841</v>
      </c>
      <c r="B4607" s="610" t="s">
        <v>5540</v>
      </c>
    </row>
    <row r="4608" spans="1:2" ht="13.5" x14ac:dyDescent="0.25">
      <c r="A4608" s="609">
        <v>8842</v>
      </c>
      <c r="B4608" s="610" t="s">
        <v>5541</v>
      </c>
    </row>
    <row r="4609" spans="1:2" ht="13.5" x14ac:dyDescent="0.25">
      <c r="A4609" s="609">
        <v>8850</v>
      </c>
      <c r="B4609" s="610" t="s">
        <v>5542</v>
      </c>
    </row>
    <row r="4610" spans="1:2" ht="13.5" x14ac:dyDescent="0.25">
      <c r="A4610" s="609">
        <v>8851</v>
      </c>
      <c r="B4610" s="610" t="s">
        <v>5543</v>
      </c>
    </row>
    <row r="4611" spans="1:2" ht="13.5" x14ac:dyDescent="0.25">
      <c r="A4611" s="609">
        <v>8852</v>
      </c>
      <c r="B4611" s="610" t="s">
        <v>5544</v>
      </c>
    </row>
    <row r="4612" spans="1:2" ht="13.5" x14ac:dyDescent="0.25">
      <c r="A4612" s="609">
        <v>8860</v>
      </c>
      <c r="B4612" s="610" t="s">
        <v>5545</v>
      </c>
    </row>
    <row r="4613" spans="1:2" ht="13.5" x14ac:dyDescent="0.25">
      <c r="A4613" s="609">
        <v>8861</v>
      </c>
      <c r="B4613" s="610" t="s">
        <v>5546</v>
      </c>
    </row>
    <row r="4614" spans="1:2" ht="13.5" x14ac:dyDescent="0.25">
      <c r="A4614" s="609">
        <v>8862</v>
      </c>
      <c r="B4614" s="610" t="s">
        <v>5546</v>
      </c>
    </row>
    <row r="4615" spans="1:2" ht="13.5" x14ac:dyDescent="0.25">
      <c r="A4615" s="609">
        <v>8870</v>
      </c>
      <c r="B4615" s="610" t="s">
        <v>5547</v>
      </c>
    </row>
    <row r="4616" spans="1:2" ht="13.5" x14ac:dyDescent="0.25">
      <c r="A4616" s="609">
        <v>8871</v>
      </c>
      <c r="B4616" s="610" t="s">
        <v>5548</v>
      </c>
    </row>
    <row r="4617" spans="1:2" ht="13.5" x14ac:dyDescent="0.25">
      <c r="A4617" s="609">
        <v>8872</v>
      </c>
      <c r="B4617" s="610" t="s">
        <v>5549</v>
      </c>
    </row>
    <row r="4618" spans="1:2" ht="13.5" x14ac:dyDescent="0.25">
      <c r="A4618" s="609">
        <v>8873</v>
      </c>
      <c r="B4618" s="610" t="s">
        <v>5550</v>
      </c>
    </row>
    <row r="4619" spans="1:2" ht="13.5" x14ac:dyDescent="0.25">
      <c r="A4619" s="609">
        <v>8874</v>
      </c>
      <c r="B4619" s="610" t="s">
        <v>5551</v>
      </c>
    </row>
    <row r="4620" spans="1:2" ht="13.5" x14ac:dyDescent="0.25">
      <c r="A4620" s="609">
        <v>8875</v>
      </c>
      <c r="B4620" s="610" t="s">
        <v>5552</v>
      </c>
    </row>
    <row r="4621" spans="1:2" ht="13.5" x14ac:dyDescent="0.25">
      <c r="A4621" s="609">
        <v>8876</v>
      </c>
      <c r="B4621" s="610" t="s">
        <v>5553</v>
      </c>
    </row>
    <row r="4622" spans="1:2" ht="13.5" x14ac:dyDescent="0.25">
      <c r="A4622" s="609">
        <v>8877</v>
      </c>
      <c r="B4622" s="610" t="s">
        <v>5554</v>
      </c>
    </row>
    <row r="4623" spans="1:2" ht="13.5" x14ac:dyDescent="0.25">
      <c r="A4623" s="609">
        <v>8900</v>
      </c>
      <c r="B4623" s="610" t="s">
        <v>5555</v>
      </c>
    </row>
    <row r="4624" spans="1:2" ht="13.5" x14ac:dyDescent="0.25">
      <c r="A4624" s="609">
        <v>8901</v>
      </c>
      <c r="B4624" s="610" t="s">
        <v>5556</v>
      </c>
    </row>
    <row r="4625" spans="1:2" ht="13.5" x14ac:dyDescent="0.25">
      <c r="A4625" s="609">
        <v>8903</v>
      </c>
      <c r="B4625" s="610" t="s">
        <v>5557</v>
      </c>
    </row>
    <row r="4626" spans="1:2" ht="13.5" x14ac:dyDescent="0.25">
      <c r="A4626" s="609">
        <v>8910</v>
      </c>
      <c r="B4626" s="610" t="s">
        <v>5558</v>
      </c>
    </row>
    <row r="4627" spans="1:2" ht="13.5" x14ac:dyDescent="0.25">
      <c r="A4627" s="609">
        <v>8911</v>
      </c>
      <c r="B4627" s="610" t="s">
        <v>5559</v>
      </c>
    </row>
    <row r="4628" spans="1:2" ht="13.5" x14ac:dyDescent="0.25">
      <c r="A4628" s="609">
        <v>8913</v>
      </c>
      <c r="B4628" s="610" t="s">
        <v>5560</v>
      </c>
    </row>
    <row r="4629" spans="1:2" ht="13.5" x14ac:dyDescent="0.25">
      <c r="A4629" s="609">
        <v>8920</v>
      </c>
      <c r="B4629" s="610" t="s">
        <v>5561</v>
      </c>
    </row>
    <row r="4630" spans="1:2" ht="13.5" x14ac:dyDescent="0.25">
      <c r="A4630" s="609">
        <v>8921</v>
      </c>
      <c r="B4630" s="610" t="s">
        <v>5562</v>
      </c>
    </row>
    <row r="4631" spans="1:2" ht="13.5" x14ac:dyDescent="0.25">
      <c r="A4631" s="609">
        <v>8923</v>
      </c>
      <c r="B4631" s="610" t="s">
        <v>5563</v>
      </c>
    </row>
    <row r="4632" spans="1:2" ht="13.5" x14ac:dyDescent="0.25">
      <c r="A4632" s="609">
        <v>8930</v>
      </c>
      <c r="B4632" s="610" t="s">
        <v>5564</v>
      </c>
    </row>
    <row r="4633" spans="1:2" ht="13.5" x14ac:dyDescent="0.25">
      <c r="A4633" s="609">
        <v>8931</v>
      </c>
      <c r="B4633" s="610" t="s">
        <v>5565</v>
      </c>
    </row>
    <row r="4634" spans="1:2" ht="13.5" x14ac:dyDescent="0.25">
      <c r="A4634" s="609">
        <v>8933</v>
      </c>
      <c r="B4634" s="610" t="s">
        <v>5566</v>
      </c>
    </row>
    <row r="4635" spans="1:2" ht="13.5" x14ac:dyDescent="0.25">
      <c r="A4635" s="609">
        <v>8940</v>
      </c>
      <c r="B4635" s="610" t="s">
        <v>5567</v>
      </c>
    </row>
    <row r="4636" spans="1:2" ht="13.5" x14ac:dyDescent="0.25">
      <c r="A4636" s="609">
        <v>8941</v>
      </c>
      <c r="B4636" s="610" t="s">
        <v>5568</v>
      </c>
    </row>
    <row r="4637" spans="1:2" ht="13.5" x14ac:dyDescent="0.25">
      <c r="A4637" s="609">
        <v>8943</v>
      </c>
      <c r="B4637" s="610" t="s">
        <v>5569</v>
      </c>
    </row>
    <row r="4638" spans="1:2" ht="13.5" x14ac:dyDescent="0.25">
      <c r="A4638" s="609">
        <v>8950</v>
      </c>
      <c r="B4638" s="610" t="s">
        <v>5570</v>
      </c>
    </row>
    <row r="4639" spans="1:2" ht="13.5" x14ac:dyDescent="0.25">
      <c r="A4639" s="609">
        <v>8951</v>
      </c>
      <c r="B4639" s="610" t="s">
        <v>5571</v>
      </c>
    </row>
    <row r="4640" spans="1:2" ht="13.5" x14ac:dyDescent="0.25">
      <c r="A4640" s="609">
        <v>8960</v>
      </c>
      <c r="B4640" s="610" t="s">
        <v>5572</v>
      </c>
    </row>
    <row r="4641" spans="1:2" ht="13.5" x14ac:dyDescent="0.25">
      <c r="A4641" s="609">
        <v>8961</v>
      </c>
      <c r="B4641" s="610" t="s">
        <v>5573</v>
      </c>
    </row>
    <row r="4642" spans="1:2" ht="13.5" x14ac:dyDescent="0.25">
      <c r="A4642" s="609">
        <v>8962</v>
      </c>
      <c r="B4642" s="610" t="s">
        <v>5574</v>
      </c>
    </row>
    <row r="4643" spans="1:2" ht="13.5" x14ac:dyDescent="0.25">
      <c r="A4643" s="609">
        <v>8963</v>
      </c>
      <c r="B4643" s="610" t="s">
        <v>5575</v>
      </c>
    </row>
    <row r="4644" spans="1:2" ht="13.5" x14ac:dyDescent="0.25">
      <c r="A4644" s="609">
        <v>8970</v>
      </c>
      <c r="B4644" s="610" t="s">
        <v>5576</v>
      </c>
    </row>
    <row r="4645" spans="1:2" ht="13.5" x14ac:dyDescent="0.25">
      <c r="A4645" s="609">
        <v>8971</v>
      </c>
      <c r="B4645" s="610" t="s">
        <v>5577</v>
      </c>
    </row>
    <row r="4646" spans="1:2" ht="13.5" x14ac:dyDescent="0.25">
      <c r="A4646" s="609">
        <v>8972</v>
      </c>
      <c r="B4646" s="610" t="s">
        <v>5578</v>
      </c>
    </row>
    <row r="4647" spans="1:2" ht="13.5" x14ac:dyDescent="0.25">
      <c r="A4647" s="609">
        <v>8973</v>
      </c>
      <c r="B4647" s="610" t="s">
        <v>5579</v>
      </c>
    </row>
    <row r="4648" spans="1:2" ht="13.5" x14ac:dyDescent="0.25">
      <c r="A4648" s="609">
        <v>8974</v>
      </c>
      <c r="B4648" s="610" t="s">
        <v>5551</v>
      </c>
    </row>
    <row r="4649" spans="1:2" ht="13.5" x14ac:dyDescent="0.25">
      <c r="A4649" s="609">
        <v>8975</v>
      </c>
      <c r="B4649" s="610" t="s">
        <v>5552</v>
      </c>
    </row>
    <row r="4650" spans="1:2" ht="13.5" x14ac:dyDescent="0.25">
      <c r="A4650" s="609">
        <v>8976</v>
      </c>
      <c r="B4650" s="610" t="s">
        <v>5580</v>
      </c>
    </row>
    <row r="4651" spans="1:2" ht="13.5" x14ac:dyDescent="0.25">
      <c r="A4651" s="609">
        <v>8977</v>
      </c>
      <c r="B4651" s="610" t="s">
        <v>5581</v>
      </c>
    </row>
    <row r="4652" spans="1:2" ht="13.5" x14ac:dyDescent="0.25">
      <c r="A4652" s="609">
        <v>9000</v>
      </c>
      <c r="B4652" s="610" t="s">
        <v>5582</v>
      </c>
    </row>
    <row r="4653" spans="1:2" ht="13.5" x14ac:dyDescent="0.25">
      <c r="A4653" s="609">
        <v>9001</v>
      </c>
      <c r="B4653" s="610" t="s">
        <v>5583</v>
      </c>
    </row>
    <row r="4654" spans="1:2" ht="13.5" x14ac:dyDescent="0.25">
      <c r="A4654" s="609">
        <v>9008</v>
      </c>
      <c r="B4654" s="610" t="s">
        <v>5584</v>
      </c>
    </row>
    <row r="4655" spans="1:2" ht="13.5" x14ac:dyDescent="0.25">
      <c r="A4655" s="609">
        <v>9009</v>
      </c>
      <c r="B4655" s="610" t="s">
        <v>5585</v>
      </c>
    </row>
    <row r="4656" spans="1:2" ht="13.5" x14ac:dyDescent="0.25">
      <c r="A4656" s="609">
        <v>9010</v>
      </c>
      <c r="B4656" s="610" t="s">
        <v>5586</v>
      </c>
    </row>
    <row r="4657" spans="1:2" ht="13.5" x14ac:dyDescent="0.25">
      <c r="A4657" s="609">
        <v>9011</v>
      </c>
      <c r="B4657" s="610" t="s">
        <v>5587</v>
      </c>
    </row>
    <row r="4658" spans="1:2" ht="13.5" x14ac:dyDescent="0.25">
      <c r="A4658" s="609">
        <v>9012</v>
      </c>
      <c r="B4658" s="610" t="s">
        <v>5588</v>
      </c>
    </row>
    <row r="4659" spans="1:2" ht="13.5" x14ac:dyDescent="0.25">
      <c r="A4659" s="609">
        <v>9013</v>
      </c>
      <c r="B4659" s="610" t="s">
        <v>5589</v>
      </c>
    </row>
    <row r="4660" spans="1:2" ht="13.5" x14ac:dyDescent="0.25">
      <c r="A4660" s="609">
        <v>9014</v>
      </c>
      <c r="B4660" s="610" t="s">
        <v>5590</v>
      </c>
    </row>
    <row r="4661" spans="1:2" ht="13.5" x14ac:dyDescent="0.25">
      <c r="A4661" s="609">
        <v>9018</v>
      </c>
      <c r="B4661" s="610" t="s">
        <v>5591</v>
      </c>
    </row>
    <row r="4662" spans="1:2" ht="13.5" x14ac:dyDescent="0.25">
      <c r="A4662" s="609">
        <v>9019</v>
      </c>
      <c r="B4662" s="610" t="s">
        <v>5592</v>
      </c>
    </row>
    <row r="4663" spans="1:2" ht="13.5" x14ac:dyDescent="0.25">
      <c r="A4663" s="609">
        <v>9020</v>
      </c>
      <c r="B4663" s="610" t="s">
        <v>5593</v>
      </c>
    </row>
    <row r="4664" spans="1:2" ht="13.5" x14ac:dyDescent="0.25">
      <c r="A4664" s="609">
        <v>9021</v>
      </c>
      <c r="B4664" s="610" t="s">
        <v>5594</v>
      </c>
    </row>
    <row r="4665" spans="1:2" ht="13.5" x14ac:dyDescent="0.25">
      <c r="A4665" s="609">
        <v>9022</v>
      </c>
      <c r="B4665" s="610" t="s">
        <v>5595</v>
      </c>
    </row>
    <row r="4666" spans="1:2" ht="13.5" x14ac:dyDescent="0.25">
      <c r="A4666" s="609">
        <v>9023</v>
      </c>
      <c r="B4666" s="610" t="s">
        <v>5596</v>
      </c>
    </row>
    <row r="4667" spans="1:2" ht="13.5" x14ac:dyDescent="0.25">
      <c r="A4667" s="609">
        <v>9024</v>
      </c>
      <c r="B4667" s="610" t="s">
        <v>5597</v>
      </c>
    </row>
    <row r="4668" spans="1:2" ht="13.5" x14ac:dyDescent="0.25">
      <c r="A4668" s="609">
        <v>9025</v>
      </c>
      <c r="B4668" s="610" t="s">
        <v>5598</v>
      </c>
    </row>
    <row r="4669" spans="1:2" ht="13.5" x14ac:dyDescent="0.25">
      <c r="A4669" s="609">
        <v>9028</v>
      </c>
      <c r="B4669" s="610" t="s">
        <v>5599</v>
      </c>
    </row>
    <row r="4670" spans="1:2" ht="13.5" x14ac:dyDescent="0.25">
      <c r="A4670" s="609">
        <v>9029</v>
      </c>
      <c r="B4670" s="610" t="s">
        <v>5600</v>
      </c>
    </row>
    <row r="4671" spans="1:2" ht="13.5" x14ac:dyDescent="0.25">
      <c r="A4671" s="609">
        <v>9030</v>
      </c>
      <c r="B4671" s="610" t="s">
        <v>5601</v>
      </c>
    </row>
    <row r="4672" spans="1:2" ht="13.5" x14ac:dyDescent="0.25">
      <c r="A4672" s="609">
        <v>9031</v>
      </c>
      <c r="B4672" s="610" t="s">
        <v>5602</v>
      </c>
    </row>
    <row r="4673" spans="1:2" ht="13.5" x14ac:dyDescent="0.25">
      <c r="A4673" s="609">
        <v>9032</v>
      </c>
      <c r="B4673" s="610" t="s">
        <v>5603</v>
      </c>
    </row>
    <row r="4674" spans="1:2" ht="13.5" x14ac:dyDescent="0.25">
      <c r="A4674" s="609">
        <v>9033</v>
      </c>
      <c r="B4674" s="610" t="s">
        <v>5604</v>
      </c>
    </row>
    <row r="4675" spans="1:2" ht="13.5" x14ac:dyDescent="0.25">
      <c r="A4675" s="609">
        <v>9034</v>
      </c>
      <c r="B4675" s="610" t="s">
        <v>5605</v>
      </c>
    </row>
    <row r="4676" spans="1:2" ht="13.5" x14ac:dyDescent="0.25">
      <c r="A4676" s="609">
        <v>9035</v>
      </c>
      <c r="B4676" s="610" t="s">
        <v>5606</v>
      </c>
    </row>
    <row r="4677" spans="1:2" ht="13.5" x14ac:dyDescent="0.25">
      <c r="A4677" s="609">
        <v>9038</v>
      </c>
      <c r="B4677" s="610" t="s">
        <v>5607</v>
      </c>
    </row>
    <row r="4678" spans="1:2" ht="13.5" x14ac:dyDescent="0.25">
      <c r="A4678" s="609">
        <v>9039</v>
      </c>
      <c r="B4678" s="610" t="s">
        <v>5608</v>
      </c>
    </row>
    <row r="4679" spans="1:2" ht="13.5" x14ac:dyDescent="0.25">
      <c r="A4679" s="609">
        <v>9040</v>
      </c>
      <c r="B4679" s="610" t="s">
        <v>5609</v>
      </c>
    </row>
    <row r="4680" spans="1:2" ht="13.5" x14ac:dyDescent="0.25">
      <c r="A4680" s="609">
        <v>9041</v>
      </c>
      <c r="B4680" s="610" t="s">
        <v>5609</v>
      </c>
    </row>
    <row r="4681" spans="1:2" ht="13.5" x14ac:dyDescent="0.25">
      <c r="A4681" s="609">
        <v>9042</v>
      </c>
      <c r="B4681" s="610" t="s">
        <v>5609</v>
      </c>
    </row>
    <row r="4682" spans="1:2" ht="13.5" x14ac:dyDescent="0.25">
      <c r="A4682" s="609">
        <v>9043</v>
      </c>
      <c r="B4682" s="610" t="s">
        <v>5609</v>
      </c>
    </row>
    <row r="4683" spans="1:2" ht="13.5" x14ac:dyDescent="0.25">
      <c r="A4683" s="609">
        <v>9044</v>
      </c>
      <c r="B4683" s="610" t="s">
        <v>5610</v>
      </c>
    </row>
    <row r="4684" spans="1:2" ht="13.5" x14ac:dyDescent="0.25">
      <c r="A4684" s="609">
        <v>9045</v>
      </c>
      <c r="B4684" s="610" t="s">
        <v>5610</v>
      </c>
    </row>
    <row r="4685" spans="1:2" ht="13.5" x14ac:dyDescent="0.25">
      <c r="A4685" s="609">
        <v>9046</v>
      </c>
      <c r="B4685" s="610" t="s">
        <v>5611</v>
      </c>
    </row>
    <row r="4686" spans="1:2" ht="13.5" x14ac:dyDescent="0.25">
      <c r="A4686" s="609">
        <v>9047</v>
      </c>
      <c r="B4686" s="610" t="s">
        <v>5612</v>
      </c>
    </row>
    <row r="4687" spans="1:2" ht="13.5" x14ac:dyDescent="0.25">
      <c r="A4687" s="609">
        <v>9048</v>
      </c>
      <c r="B4687" s="610" t="s">
        <v>5613</v>
      </c>
    </row>
    <row r="4688" spans="1:2" ht="13.5" x14ac:dyDescent="0.25">
      <c r="A4688" s="609">
        <v>9049</v>
      </c>
      <c r="B4688" s="610" t="s">
        <v>5614</v>
      </c>
    </row>
    <row r="4689" spans="1:2" ht="13.5" x14ac:dyDescent="0.25">
      <c r="A4689" s="609">
        <v>9050</v>
      </c>
      <c r="B4689" s="610" t="s">
        <v>5615</v>
      </c>
    </row>
    <row r="4690" spans="1:2" ht="13.5" x14ac:dyDescent="0.25">
      <c r="A4690" s="609">
        <v>9051</v>
      </c>
      <c r="B4690" s="610" t="s">
        <v>5616</v>
      </c>
    </row>
    <row r="4691" spans="1:2" ht="13.5" x14ac:dyDescent="0.25">
      <c r="A4691" s="609">
        <v>9052</v>
      </c>
      <c r="B4691" s="610" t="s">
        <v>5617</v>
      </c>
    </row>
    <row r="4692" spans="1:2" ht="13.5" x14ac:dyDescent="0.25">
      <c r="A4692" s="609">
        <v>9053</v>
      </c>
      <c r="B4692" s="610" t="s">
        <v>5618</v>
      </c>
    </row>
    <row r="4693" spans="1:2" ht="13.5" x14ac:dyDescent="0.25">
      <c r="A4693" s="609">
        <v>9054</v>
      </c>
      <c r="B4693" s="610" t="s">
        <v>5619</v>
      </c>
    </row>
    <row r="4694" spans="1:2" ht="13.5" x14ac:dyDescent="0.25">
      <c r="A4694" s="609">
        <v>9055</v>
      </c>
      <c r="B4694" s="610" t="s">
        <v>5620</v>
      </c>
    </row>
    <row r="4695" spans="1:2" ht="13.5" x14ac:dyDescent="0.25">
      <c r="A4695" s="609">
        <v>9056</v>
      </c>
      <c r="B4695" s="610" t="s">
        <v>5621</v>
      </c>
    </row>
    <row r="4696" spans="1:2" ht="13.5" x14ac:dyDescent="0.25">
      <c r="A4696" s="609">
        <v>9057</v>
      </c>
      <c r="B4696" s="610" t="s">
        <v>5622</v>
      </c>
    </row>
    <row r="4697" spans="1:2" ht="13.5" x14ac:dyDescent="0.25">
      <c r="A4697" s="609">
        <v>9058</v>
      </c>
      <c r="B4697" s="610" t="s">
        <v>5623</v>
      </c>
    </row>
    <row r="4698" spans="1:2" ht="13.5" x14ac:dyDescent="0.25">
      <c r="A4698" s="609">
        <v>9059</v>
      </c>
      <c r="B4698" s="610" t="s">
        <v>5624</v>
      </c>
    </row>
    <row r="4699" spans="1:2" ht="13.5" x14ac:dyDescent="0.25">
      <c r="A4699" s="609">
        <v>9060</v>
      </c>
      <c r="B4699" s="610" t="s">
        <v>5625</v>
      </c>
    </row>
    <row r="4700" spans="1:2" ht="13.5" x14ac:dyDescent="0.25">
      <c r="A4700" s="609">
        <v>9061</v>
      </c>
      <c r="B4700" s="610" t="s">
        <v>5626</v>
      </c>
    </row>
    <row r="4701" spans="1:2" ht="13.5" x14ac:dyDescent="0.25">
      <c r="A4701" s="609">
        <v>9062</v>
      </c>
      <c r="B4701" s="610" t="s">
        <v>5627</v>
      </c>
    </row>
    <row r="4702" spans="1:2" ht="13.5" x14ac:dyDescent="0.25">
      <c r="A4702" s="609">
        <v>9063</v>
      </c>
      <c r="B4702" s="610" t="s">
        <v>5628</v>
      </c>
    </row>
    <row r="4703" spans="1:2" ht="13.5" x14ac:dyDescent="0.25">
      <c r="A4703" s="609">
        <v>9064</v>
      </c>
      <c r="B4703" s="610" t="s">
        <v>5629</v>
      </c>
    </row>
    <row r="4704" spans="1:2" ht="13.5" x14ac:dyDescent="0.25">
      <c r="A4704" s="609">
        <v>9065</v>
      </c>
      <c r="B4704" s="610" t="s">
        <v>5630</v>
      </c>
    </row>
    <row r="4705" spans="1:2" ht="13.5" x14ac:dyDescent="0.25">
      <c r="A4705" s="609">
        <v>9066</v>
      </c>
      <c r="B4705" s="610" t="s">
        <v>5631</v>
      </c>
    </row>
    <row r="4706" spans="1:2" ht="13.5" x14ac:dyDescent="0.25">
      <c r="A4706" s="609">
        <v>9067</v>
      </c>
      <c r="B4706" s="610" t="s">
        <v>5632</v>
      </c>
    </row>
    <row r="4707" spans="1:2" ht="13.5" x14ac:dyDescent="0.25">
      <c r="A4707" s="609">
        <v>9068</v>
      </c>
      <c r="B4707" s="610" t="s">
        <v>5633</v>
      </c>
    </row>
    <row r="4708" spans="1:2" ht="13.5" x14ac:dyDescent="0.25">
      <c r="A4708" s="609">
        <v>9069</v>
      </c>
      <c r="B4708" s="610" t="s">
        <v>5634</v>
      </c>
    </row>
    <row r="4709" spans="1:2" ht="13.5" x14ac:dyDescent="0.25">
      <c r="A4709" s="609">
        <v>9070</v>
      </c>
      <c r="B4709" s="610" t="s">
        <v>5635</v>
      </c>
    </row>
    <row r="4710" spans="1:2" ht="13.5" x14ac:dyDescent="0.25">
      <c r="A4710" s="609">
        <v>9071</v>
      </c>
      <c r="B4710" s="610" t="s">
        <v>5636</v>
      </c>
    </row>
    <row r="4711" spans="1:2" ht="13.5" x14ac:dyDescent="0.25">
      <c r="A4711" s="609">
        <v>9072</v>
      </c>
      <c r="B4711" s="610" t="s">
        <v>5637</v>
      </c>
    </row>
    <row r="4712" spans="1:2" ht="13.5" x14ac:dyDescent="0.25">
      <c r="A4712" s="609">
        <v>9073</v>
      </c>
      <c r="B4712" s="610" t="s">
        <v>5638</v>
      </c>
    </row>
    <row r="4713" spans="1:2" ht="13.5" x14ac:dyDescent="0.25">
      <c r="A4713" s="609">
        <v>9074</v>
      </c>
      <c r="B4713" s="610" t="s">
        <v>5639</v>
      </c>
    </row>
    <row r="4714" spans="1:2" ht="13.5" x14ac:dyDescent="0.25">
      <c r="A4714" s="609">
        <v>9075</v>
      </c>
      <c r="B4714" s="610" t="s">
        <v>5640</v>
      </c>
    </row>
    <row r="4715" spans="1:2" ht="13.5" x14ac:dyDescent="0.25">
      <c r="A4715" s="609">
        <v>9079</v>
      </c>
      <c r="B4715" s="610" t="s">
        <v>5641</v>
      </c>
    </row>
    <row r="4716" spans="1:2" ht="13.5" x14ac:dyDescent="0.25">
      <c r="A4716" s="609">
        <v>9080</v>
      </c>
      <c r="B4716" s="610" t="s">
        <v>5642</v>
      </c>
    </row>
    <row r="4717" spans="1:2" ht="13.5" x14ac:dyDescent="0.25">
      <c r="A4717" s="609">
        <v>9081</v>
      </c>
      <c r="B4717" s="610" t="s">
        <v>5643</v>
      </c>
    </row>
    <row r="4718" spans="1:2" ht="13.5" x14ac:dyDescent="0.25">
      <c r="A4718" s="609">
        <v>9082</v>
      </c>
      <c r="B4718" s="610" t="s">
        <v>5644</v>
      </c>
    </row>
    <row r="4719" spans="1:2" ht="13.5" x14ac:dyDescent="0.25">
      <c r="A4719" s="609">
        <v>9083</v>
      </c>
      <c r="B4719" s="610" t="s">
        <v>5645</v>
      </c>
    </row>
    <row r="4720" spans="1:2" ht="13.5" x14ac:dyDescent="0.25">
      <c r="A4720" s="609">
        <v>9084</v>
      </c>
      <c r="B4720" s="610" t="s">
        <v>5646</v>
      </c>
    </row>
    <row r="4721" spans="1:2" ht="13.5" x14ac:dyDescent="0.25">
      <c r="A4721" s="609">
        <v>9085</v>
      </c>
      <c r="B4721" s="610" t="s">
        <v>5647</v>
      </c>
    </row>
    <row r="4722" spans="1:2" ht="13.5" x14ac:dyDescent="0.25">
      <c r="A4722" s="609">
        <v>9086</v>
      </c>
      <c r="B4722" s="610" t="s">
        <v>5648</v>
      </c>
    </row>
    <row r="4723" spans="1:2" ht="13.5" x14ac:dyDescent="0.25">
      <c r="A4723" s="609">
        <v>9089</v>
      </c>
      <c r="B4723" s="610" t="s">
        <v>5649</v>
      </c>
    </row>
    <row r="4724" spans="1:2" ht="13.5" x14ac:dyDescent="0.25">
      <c r="A4724" s="609">
        <v>9091</v>
      </c>
      <c r="B4724" s="610" t="s">
        <v>5650</v>
      </c>
    </row>
    <row r="4725" spans="1:2" ht="13.5" x14ac:dyDescent="0.25">
      <c r="A4725" s="609">
        <v>9092</v>
      </c>
      <c r="B4725" s="610" t="s">
        <v>5651</v>
      </c>
    </row>
    <row r="4726" spans="1:2" ht="13.5" x14ac:dyDescent="0.25">
      <c r="A4726" s="609">
        <v>9093</v>
      </c>
      <c r="B4726" s="610" t="s">
        <v>5652</v>
      </c>
    </row>
    <row r="4727" spans="1:2" ht="13.5" x14ac:dyDescent="0.25">
      <c r="A4727" s="609">
        <v>9094</v>
      </c>
      <c r="B4727" s="610" t="s">
        <v>5653</v>
      </c>
    </row>
    <row r="4728" spans="1:2" ht="13.5" x14ac:dyDescent="0.25">
      <c r="A4728" s="609">
        <v>9099</v>
      </c>
      <c r="B4728" s="610" t="s">
        <v>5654</v>
      </c>
    </row>
    <row r="4729" spans="1:2" ht="13.5" x14ac:dyDescent="0.25">
      <c r="A4729" s="609">
        <v>9100</v>
      </c>
      <c r="B4729" s="610" t="s">
        <v>5655</v>
      </c>
    </row>
    <row r="4730" spans="1:2" ht="13.5" x14ac:dyDescent="0.25">
      <c r="A4730" s="609">
        <v>9101</v>
      </c>
      <c r="B4730" s="610" t="s">
        <v>5655</v>
      </c>
    </row>
    <row r="4731" spans="1:2" ht="13.5" x14ac:dyDescent="0.25">
      <c r="A4731" s="609">
        <v>9102</v>
      </c>
      <c r="B4731" s="610" t="s">
        <v>5655</v>
      </c>
    </row>
    <row r="4732" spans="1:2" ht="13.5" x14ac:dyDescent="0.25">
      <c r="A4732" s="609">
        <v>9103</v>
      </c>
      <c r="B4732" s="610" t="s">
        <v>5655</v>
      </c>
    </row>
    <row r="4733" spans="1:2" ht="13.5" x14ac:dyDescent="0.25">
      <c r="A4733" s="609">
        <v>9104</v>
      </c>
      <c r="B4733" s="610" t="s">
        <v>5655</v>
      </c>
    </row>
    <row r="4734" spans="1:2" ht="13.5" x14ac:dyDescent="0.25">
      <c r="A4734" s="609">
        <v>9105</v>
      </c>
      <c r="B4734" s="610" t="s">
        <v>5655</v>
      </c>
    </row>
    <row r="4735" spans="1:2" ht="13.5" x14ac:dyDescent="0.25">
      <c r="A4735" s="609">
        <v>9106</v>
      </c>
      <c r="B4735" s="610" t="s">
        <v>5655</v>
      </c>
    </row>
    <row r="4736" spans="1:2" ht="13.5" x14ac:dyDescent="0.25">
      <c r="A4736" s="609">
        <v>9107</v>
      </c>
      <c r="B4736" s="610" t="s">
        <v>5655</v>
      </c>
    </row>
    <row r="4737" spans="1:2" ht="13.5" x14ac:dyDescent="0.25">
      <c r="A4737" s="609">
        <v>9108</v>
      </c>
      <c r="B4737" s="610" t="s">
        <v>5656</v>
      </c>
    </row>
    <row r="4738" spans="1:2" ht="13.5" x14ac:dyDescent="0.25">
      <c r="A4738" s="609">
        <v>9109</v>
      </c>
      <c r="B4738" s="610" t="s">
        <v>5656</v>
      </c>
    </row>
    <row r="4739" spans="1:2" ht="13.5" x14ac:dyDescent="0.25">
      <c r="A4739" s="609">
        <v>9110</v>
      </c>
      <c r="B4739" s="610" t="s">
        <v>5657</v>
      </c>
    </row>
    <row r="4740" spans="1:2" ht="13.5" x14ac:dyDescent="0.25">
      <c r="A4740" s="609">
        <v>9111</v>
      </c>
      <c r="B4740" s="610" t="s">
        <v>5658</v>
      </c>
    </row>
    <row r="4741" spans="1:2" ht="13.5" x14ac:dyDescent="0.25">
      <c r="A4741" s="609">
        <v>9112</v>
      </c>
      <c r="B4741" s="610" t="s">
        <v>5659</v>
      </c>
    </row>
    <row r="4742" spans="1:2" ht="13.5" x14ac:dyDescent="0.25">
      <c r="A4742" s="609">
        <v>9113</v>
      </c>
      <c r="B4742" s="610" t="s">
        <v>5660</v>
      </c>
    </row>
    <row r="4743" spans="1:2" ht="13.5" x14ac:dyDescent="0.25">
      <c r="A4743" s="609">
        <v>9114</v>
      </c>
      <c r="B4743" s="610" t="s">
        <v>5661</v>
      </c>
    </row>
    <row r="4744" spans="1:2" ht="13.5" x14ac:dyDescent="0.25">
      <c r="A4744" s="609">
        <v>9115</v>
      </c>
      <c r="B4744" s="610" t="s">
        <v>5662</v>
      </c>
    </row>
    <row r="4745" spans="1:2" ht="13.5" x14ac:dyDescent="0.25">
      <c r="A4745" s="609">
        <v>9116</v>
      </c>
      <c r="B4745" s="610" t="s">
        <v>5663</v>
      </c>
    </row>
    <row r="4746" spans="1:2" ht="13.5" x14ac:dyDescent="0.25">
      <c r="A4746" s="609">
        <v>9117</v>
      </c>
      <c r="B4746" s="610" t="s">
        <v>5663</v>
      </c>
    </row>
    <row r="4747" spans="1:2" ht="13.5" x14ac:dyDescent="0.25">
      <c r="A4747" s="609">
        <v>9118</v>
      </c>
      <c r="B4747" s="610" t="s">
        <v>5664</v>
      </c>
    </row>
    <row r="4748" spans="1:2" ht="13.5" x14ac:dyDescent="0.25">
      <c r="A4748" s="609">
        <v>9119</v>
      </c>
      <c r="B4748" s="610" t="s">
        <v>5665</v>
      </c>
    </row>
    <row r="4749" spans="1:2" ht="13.5" x14ac:dyDescent="0.25">
      <c r="A4749" s="609">
        <v>9120</v>
      </c>
      <c r="B4749" s="610" t="s">
        <v>5666</v>
      </c>
    </row>
    <row r="4750" spans="1:2" ht="13.5" x14ac:dyDescent="0.25">
      <c r="A4750" s="609">
        <v>9121</v>
      </c>
      <c r="B4750" s="610" t="s">
        <v>5666</v>
      </c>
    </row>
    <row r="4751" spans="1:2" ht="13.5" x14ac:dyDescent="0.25">
      <c r="A4751" s="609">
        <v>9122</v>
      </c>
      <c r="B4751" s="610" t="s">
        <v>5667</v>
      </c>
    </row>
    <row r="4752" spans="1:2" ht="13.5" x14ac:dyDescent="0.25">
      <c r="A4752" s="609">
        <v>9123</v>
      </c>
      <c r="B4752" s="610" t="s">
        <v>5668</v>
      </c>
    </row>
    <row r="4753" spans="1:2" ht="13.5" x14ac:dyDescent="0.25">
      <c r="A4753" s="609">
        <v>9124</v>
      </c>
      <c r="B4753" s="610" t="s">
        <v>5669</v>
      </c>
    </row>
    <row r="4754" spans="1:2" ht="13.5" x14ac:dyDescent="0.25">
      <c r="A4754" s="609">
        <v>9125</v>
      </c>
      <c r="B4754" s="610" t="s">
        <v>5670</v>
      </c>
    </row>
    <row r="4755" spans="1:2" ht="13.5" x14ac:dyDescent="0.25">
      <c r="A4755" s="609">
        <v>9126</v>
      </c>
      <c r="B4755" s="610" t="s">
        <v>5671</v>
      </c>
    </row>
    <row r="4756" spans="1:2" ht="13.5" x14ac:dyDescent="0.25">
      <c r="A4756" s="609">
        <v>9127</v>
      </c>
      <c r="B4756" s="610" t="s">
        <v>5672</v>
      </c>
    </row>
    <row r="4757" spans="1:2" ht="13.5" x14ac:dyDescent="0.25">
      <c r="A4757" s="609">
        <v>9128</v>
      </c>
      <c r="B4757" s="610" t="s">
        <v>5673</v>
      </c>
    </row>
    <row r="4758" spans="1:2" ht="13.5" x14ac:dyDescent="0.25">
      <c r="A4758" s="609">
        <v>9129</v>
      </c>
      <c r="B4758" s="610" t="s">
        <v>5674</v>
      </c>
    </row>
    <row r="4759" spans="1:2" ht="13.5" x14ac:dyDescent="0.25">
      <c r="A4759" s="609">
        <v>9130</v>
      </c>
      <c r="B4759" s="610" t="s">
        <v>5675</v>
      </c>
    </row>
    <row r="4760" spans="1:2" ht="13.5" x14ac:dyDescent="0.25">
      <c r="A4760" s="609">
        <v>9131</v>
      </c>
      <c r="B4760" s="610" t="s">
        <v>5675</v>
      </c>
    </row>
    <row r="4761" spans="1:2" ht="13.5" x14ac:dyDescent="0.25">
      <c r="A4761" s="609">
        <v>9132</v>
      </c>
      <c r="B4761" s="610" t="s">
        <v>5676</v>
      </c>
    </row>
    <row r="4762" spans="1:2" ht="13.5" x14ac:dyDescent="0.25">
      <c r="A4762" s="609">
        <v>9133</v>
      </c>
      <c r="B4762" s="610" t="s">
        <v>5677</v>
      </c>
    </row>
    <row r="4763" spans="1:2" ht="13.5" x14ac:dyDescent="0.25">
      <c r="A4763" s="609">
        <v>9134</v>
      </c>
      <c r="B4763" s="610" t="s">
        <v>5678</v>
      </c>
    </row>
    <row r="4764" spans="1:2" ht="13.5" x14ac:dyDescent="0.25">
      <c r="A4764" s="609">
        <v>9135</v>
      </c>
      <c r="B4764" s="610" t="s">
        <v>5678</v>
      </c>
    </row>
    <row r="4765" spans="1:2" ht="13.5" x14ac:dyDescent="0.25">
      <c r="A4765" s="609">
        <v>9136</v>
      </c>
      <c r="B4765" s="610" t="s">
        <v>5679</v>
      </c>
    </row>
    <row r="4766" spans="1:2" ht="13.5" x14ac:dyDescent="0.25">
      <c r="A4766" s="609">
        <v>9137</v>
      </c>
      <c r="B4766" s="610" t="s">
        <v>5679</v>
      </c>
    </row>
    <row r="4767" spans="1:2" ht="13.5" x14ac:dyDescent="0.25">
      <c r="A4767" s="609">
        <v>9138</v>
      </c>
      <c r="B4767" s="610" t="s">
        <v>5680</v>
      </c>
    </row>
    <row r="4768" spans="1:2" ht="13.5" x14ac:dyDescent="0.25">
      <c r="A4768" s="609">
        <v>9139</v>
      </c>
      <c r="B4768" s="610" t="s">
        <v>5680</v>
      </c>
    </row>
    <row r="4769" spans="1:2" ht="13.5" x14ac:dyDescent="0.25">
      <c r="A4769" s="609">
        <v>9140</v>
      </c>
      <c r="B4769" s="610" t="s">
        <v>5681</v>
      </c>
    </row>
    <row r="4770" spans="1:2" ht="13.5" x14ac:dyDescent="0.25">
      <c r="A4770" s="609">
        <v>9141</v>
      </c>
      <c r="B4770" s="610" t="s">
        <v>5681</v>
      </c>
    </row>
    <row r="4771" spans="1:2" ht="13.5" x14ac:dyDescent="0.25">
      <c r="A4771" s="609">
        <v>9142</v>
      </c>
      <c r="B4771" s="610" t="s">
        <v>5682</v>
      </c>
    </row>
    <row r="4772" spans="1:2" ht="13.5" x14ac:dyDescent="0.25">
      <c r="A4772" s="609">
        <v>9143</v>
      </c>
      <c r="B4772" s="610" t="s">
        <v>5682</v>
      </c>
    </row>
    <row r="4773" spans="1:2" ht="13.5" x14ac:dyDescent="0.25">
      <c r="A4773" s="609">
        <v>9144</v>
      </c>
      <c r="B4773" s="610" t="s">
        <v>5683</v>
      </c>
    </row>
    <row r="4774" spans="1:2" ht="13.5" x14ac:dyDescent="0.25">
      <c r="A4774" s="609">
        <v>9145</v>
      </c>
      <c r="B4774" s="610" t="s">
        <v>5683</v>
      </c>
    </row>
    <row r="4775" spans="1:2" ht="13.5" x14ac:dyDescent="0.25">
      <c r="A4775" s="609">
        <v>9146</v>
      </c>
      <c r="B4775" s="610" t="s">
        <v>5684</v>
      </c>
    </row>
    <row r="4776" spans="1:2" ht="13.5" x14ac:dyDescent="0.25">
      <c r="A4776" s="609">
        <v>9147</v>
      </c>
      <c r="B4776" s="610" t="s">
        <v>5684</v>
      </c>
    </row>
    <row r="4777" spans="1:2" ht="13.5" x14ac:dyDescent="0.25">
      <c r="A4777" s="609">
        <v>9148</v>
      </c>
      <c r="B4777" s="610" t="s">
        <v>5685</v>
      </c>
    </row>
    <row r="4778" spans="1:2" ht="13.5" x14ac:dyDescent="0.25">
      <c r="A4778" s="609">
        <v>9149</v>
      </c>
      <c r="B4778" s="610" t="s">
        <v>5685</v>
      </c>
    </row>
    <row r="4779" spans="1:2" ht="13.5" x14ac:dyDescent="0.25">
      <c r="A4779" s="609">
        <v>9150</v>
      </c>
      <c r="B4779" s="610" t="s">
        <v>5686</v>
      </c>
    </row>
    <row r="4780" spans="1:2" ht="13.5" x14ac:dyDescent="0.25">
      <c r="A4780" s="609">
        <v>9151</v>
      </c>
      <c r="B4780" s="610" t="s">
        <v>5686</v>
      </c>
    </row>
    <row r="4781" spans="1:2" ht="13.5" x14ac:dyDescent="0.25">
      <c r="A4781" s="609">
        <v>9152</v>
      </c>
      <c r="B4781" s="610" t="s">
        <v>5687</v>
      </c>
    </row>
    <row r="4782" spans="1:2" ht="13.5" x14ac:dyDescent="0.25">
      <c r="A4782" s="609">
        <v>9153</v>
      </c>
      <c r="B4782" s="610" t="s">
        <v>5688</v>
      </c>
    </row>
    <row r="4783" spans="1:2" ht="13.5" x14ac:dyDescent="0.25">
      <c r="A4783" s="609">
        <v>9154</v>
      </c>
      <c r="B4783" s="610" t="s">
        <v>5689</v>
      </c>
    </row>
    <row r="4784" spans="1:2" ht="13.5" x14ac:dyDescent="0.25">
      <c r="A4784" s="609">
        <v>9155</v>
      </c>
      <c r="B4784" s="610" t="s">
        <v>5689</v>
      </c>
    </row>
    <row r="4785" spans="1:2" ht="13.5" x14ac:dyDescent="0.25">
      <c r="A4785" s="609">
        <v>9156</v>
      </c>
      <c r="B4785" s="610" t="s">
        <v>5690</v>
      </c>
    </row>
    <row r="4786" spans="1:2" ht="13.5" x14ac:dyDescent="0.25">
      <c r="A4786" s="609">
        <v>9157</v>
      </c>
      <c r="B4786" s="610" t="s">
        <v>5690</v>
      </c>
    </row>
    <row r="4787" spans="1:2" ht="13.5" x14ac:dyDescent="0.25">
      <c r="A4787" s="609">
        <v>9158</v>
      </c>
      <c r="B4787" s="610" t="s">
        <v>5691</v>
      </c>
    </row>
    <row r="4788" spans="1:2" ht="13.5" x14ac:dyDescent="0.25">
      <c r="A4788" s="609">
        <v>9159</v>
      </c>
      <c r="B4788" s="610" t="s">
        <v>5691</v>
      </c>
    </row>
    <row r="4789" spans="1:2" ht="13.5" x14ac:dyDescent="0.25">
      <c r="A4789" s="609">
        <v>9160</v>
      </c>
      <c r="B4789" s="610" t="s">
        <v>5692</v>
      </c>
    </row>
    <row r="4790" spans="1:2" ht="13.5" x14ac:dyDescent="0.25">
      <c r="A4790" s="609">
        <v>9161</v>
      </c>
      <c r="B4790" s="610" t="s">
        <v>5693</v>
      </c>
    </row>
    <row r="4791" spans="1:2" ht="13.5" x14ac:dyDescent="0.25">
      <c r="A4791" s="609">
        <v>9162</v>
      </c>
      <c r="B4791" s="610" t="s">
        <v>5694</v>
      </c>
    </row>
    <row r="4792" spans="1:2" ht="13.5" x14ac:dyDescent="0.25">
      <c r="A4792" s="609">
        <v>9163</v>
      </c>
      <c r="B4792" s="610" t="s">
        <v>5694</v>
      </c>
    </row>
    <row r="4793" spans="1:2" ht="13.5" x14ac:dyDescent="0.25">
      <c r="A4793" s="609">
        <v>9164</v>
      </c>
      <c r="B4793" s="610" t="s">
        <v>5695</v>
      </c>
    </row>
    <row r="4794" spans="1:2" ht="13.5" x14ac:dyDescent="0.25">
      <c r="A4794" s="609">
        <v>9165</v>
      </c>
      <c r="B4794" s="610" t="s">
        <v>5695</v>
      </c>
    </row>
    <row r="4795" spans="1:2" ht="13.5" x14ac:dyDescent="0.25">
      <c r="A4795" s="609">
        <v>9166</v>
      </c>
      <c r="B4795" s="610" t="s">
        <v>5696</v>
      </c>
    </row>
    <row r="4796" spans="1:2" ht="13.5" x14ac:dyDescent="0.25">
      <c r="A4796" s="609">
        <v>9167</v>
      </c>
      <c r="B4796" s="610" t="s">
        <v>5696</v>
      </c>
    </row>
    <row r="4797" spans="1:2" ht="13.5" x14ac:dyDescent="0.25">
      <c r="A4797" s="609">
        <v>9168</v>
      </c>
      <c r="B4797" s="610" t="s">
        <v>5697</v>
      </c>
    </row>
    <row r="4798" spans="1:2" ht="13.5" x14ac:dyDescent="0.25">
      <c r="A4798" s="609">
        <v>9169</v>
      </c>
      <c r="B4798" s="610" t="s">
        <v>5697</v>
      </c>
    </row>
    <row r="4799" spans="1:2" ht="13.5" x14ac:dyDescent="0.25">
      <c r="A4799" s="609">
        <v>9170</v>
      </c>
      <c r="B4799" s="610" t="s">
        <v>5698</v>
      </c>
    </row>
    <row r="4800" spans="1:2" ht="13.5" x14ac:dyDescent="0.25">
      <c r="A4800" s="609">
        <v>9171</v>
      </c>
      <c r="B4800" s="610" t="s">
        <v>5698</v>
      </c>
    </row>
    <row r="4801" spans="1:2" ht="13.5" x14ac:dyDescent="0.25">
      <c r="A4801" s="609">
        <v>9172</v>
      </c>
      <c r="B4801" s="610" t="s">
        <v>5699</v>
      </c>
    </row>
    <row r="4802" spans="1:2" ht="13.5" x14ac:dyDescent="0.25">
      <c r="A4802" s="609">
        <v>9173</v>
      </c>
      <c r="B4802" s="610" t="s">
        <v>5700</v>
      </c>
    </row>
    <row r="4803" spans="1:2" ht="13.5" x14ac:dyDescent="0.25">
      <c r="A4803" s="609">
        <v>9174</v>
      </c>
      <c r="B4803" s="610" t="s">
        <v>5701</v>
      </c>
    </row>
    <row r="4804" spans="1:2" ht="13.5" x14ac:dyDescent="0.25">
      <c r="A4804" s="609">
        <v>9175</v>
      </c>
      <c r="B4804" s="610" t="s">
        <v>5701</v>
      </c>
    </row>
    <row r="4805" spans="1:2" ht="13.5" x14ac:dyDescent="0.25">
      <c r="A4805" s="609">
        <v>9176</v>
      </c>
      <c r="B4805" s="610" t="s">
        <v>5702</v>
      </c>
    </row>
    <row r="4806" spans="1:2" ht="13.5" x14ac:dyDescent="0.25">
      <c r="A4806" s="609">
        <v>9177</v>
      </c>
      <c r="B4806" s="610" t="s">
        <v>5702</v>
      </c>
    </row>
    <row r="4807" spans="1:2" ht="13.5" x14ac:dyDescent="0.25">
      <c r="A4807" s="609">
        <v>9178</v>
      </c>
      <c r="B4807" s="610" t="s">
        <v>5703</v>
      </c>
    </row>
    <row r="4808" spans="1:2" ht="13.5" x14ac:dyDescent="0.25">
      <c r="A4808" s="609">
        <v>9179</v>
      </c>
      <c r="B4808" s="610" t="s">
        <v>5703</v>
      </c>
    </row>
    <row r="4809" spans="1:2" ht="13.5" x14ac:dyDescent="0.25">
      <c r="A4809" s="609">
        <v>9180</v>
      </c>
      <c r="B4809" s="610" t="s">
        <v>5704</v>
      </c>
    </row>
    <row r="4810" spans="1:2" ht="13.5" x14ac:dyDescent="0.25">
      <c r="A4810" s="609">
        <v>9181</v>
      </c>
      <c r="B4810" s="610" t="s">
        <v>5705</v>
      </c>
    </row>
    <row r="4811" spans="1:2" ht="13.5" x14ac:dyDescent="0.25">
      <c r="A4811" s="609">
        <v>9182</v>
      </c>
      <c r="B4811" s="610" t="s">
        <v>5706</v>
      </c>
    </row>
    <row r="4812" spans="1:2" ht="13.5" x14ac:dyDescent="0.25">
      <c r="A4812" s="609">
        <v>9189</v>
      </c>
      <c r="B4812" s="610" t="s">
        <v>5707</v>
      </c>
    </row>
    <row r="4813" spans="1:2" ht="13.5" x14ac:dyDescent="0.25">
      <c r="A4813" s="609">
        <v>9190</v>
      </c>
      <c r="B4813" s="610" t="s">
        <v>5708</v>
      </c>
    </row>
    <row r="4814" spans="1:2" ht="13.5" x14ac:dyDescent="0.25">
      <c r="A4814" s="609">
        <v>9191</v>
      </c>
      <c r="B4814" s="610" t="s">
        <v>5708</v>
      </c>
    </row>
    <row r="4815" spans="1:2" ht="13.5" x14ac:dyDescent="0.25">
      <c r="A4815" s="609">
        <v>9192</v>
      </c>
      <c r="B4815" s="610" t="s">
        <v>5708</v>
      </c>
    </row>
    <row r="4816" spans="1:2" ht="13.5" x14ac:dyDescent="0.25">
      <c r="A4816" s="609">
        <v>9193</v>
      </c>
      <c r="B4816" s="610" t="s">
        <v>5708</v>
      </c>
    </row>
    <row r="4817" spans="1:2" ht="13.5" x14ac:dyDescent="0.25">
      <c r="A4817" s="609">
        <v>9194</v>
      </c>
      <c r="B4817" s="610" t="s">
        <v>5708</v>
      </c>
    </row>
    <row r="4818" spans="1:2" ht="13.5" x14ac:dyDescent="0.25">
      <c r="A4818" s="609">
        <v>9195</v>
      </c>
      <c r="B4818" s="610" t="s">
        <v>5708</v>
      </c>
    </row>
    <row r="4819" spans="1:2" ht="13.5" x14ac:dyDescent="0.25">
      <c r="A4819" s="609">
        <v>9196</v>
      </c>
      <c r="B4819" s="610" t="s">
        <v>5708</v>
      </c>
    </row>
    <row r="4820" spans="1:2" ht="13.5" x14ac:dyDescent="0.25">
      <c r="A4820" s="609">
        <v>9197</v>
      </c>
      <c r="B4820" s="610" t="s">
        <v>5708</v>
      </c>
    </row>
    <row r="4821" spans="1:2" ht="13.5" x14ac:dyDescent="0.25">
      <c r="A4821" s="609">
        <v>9198</v>
      </c>
      <c r="B4821" s="610" t="s">
        <v>5709</v>
      </c>
    </row>
    <row r="4822" spans="1:2" ht="13.5" x14ac:dyDescent="0.25">
      <c r="A4822" s="609">
        <v>9199</v>
      </c>
      <c r="B4822" s="610" t="s">
        <v>5709</v>
      </c>
    </row>
    <row r="4823" spans="1:2" ht="13.5" x14ac:dyDescent="0.25">
      <c r="A4823" s="609">
        <v>9200</v>
      </c>
      <c r="B4823" s="610" t="s">
        <v>5710</v>
      </c>
    </row>
    <row r="4824" spans="1:2" ht="13.5" x14ac:dyDescent="0.25">
      <c r="A4824" s="609">
        <v>9210</v>
      </c>
      <c r="B4824" s="610" t="s">
        <v>5711</v>
      </c>
    </row>
    <row r="4825" spans="1:2" ht="13.5" x14ac:dyDescent="0.25">
      <c r="A4825" s="609">
        <v>9211</v>
      </c>
      <c r="B4825" s="610" t="s">
        <v>5712</v>
      </c>
    </row>
    <row r="4826" spans="1:2" ht="13.5" x14ac:dyDescent="0.25">
      <c r="A4826" s="609">
        <v>9212</v>
      </c>
      <c r="B4826" s="610" t="s">
        <v>5713</v>
      </c>
    </row>
    <row r="4827" spans="1:2" ht="13.5" x14ac:dyDescent="0.25">
      <c r="A4827" s="609">
        <v>9213</v>
      </c>
      <c r="B4827" s="610" t="s">
        <v>5714</v>
      </c>
    </row>
    <row r="4828" spans="1:2" ht="13.5" x14ac:dyDescent="0.25">
      <c r="A4828" s="609">
        <v>9219</v>
      </c>
      <c r="B4828" s="610" t="s">
        <v>5715</v>
      </c>
    </row>
    <row r="4829" spans="1:2" ht="13.5" x14ac:dyDescent="0.25">
      <c r="A4829" s="609">
        <v>9220</v>
      </c>
      <c r="B4829" s="610" t="s">
        <v>5716</v>
      </c>
    </row>
    <row r="4830" spans="1:2" ht="13.5" x14ac:dyDescent="0.25">
      <c r="A4830" s="609">
        <v>9221</v>
      </c>
      <c r="B4830" s="610" t="s">
        <v>5717</v>
      </c>
    </row>
    <row r="4831" spans="1:2" ht="13.5" x14ac:dyDescent="0.25">
      <c r="A4831" s="609">
        <v>9222</v>
      </c>
      <c r="B4831" s="610" t="s">
        <v>5718</v>
      </c>
    </row>
    <row r="4832" spans="1:2" ht="13.5" x14ac:dyDescent="0.25">
      <c r="A4832" s="609">
        <v>9223</v>
      </c>
      <c r="B4832" s="610" t="s">
        <v>5719</v>
      </c>
    </row>
    <row r="4833" spans="1:2" ht="13.5" x14ac:dyDescent="0.25">
      <c r="A4833" s="609">
        <v>9224</v>
      </c>
      <c r="B4833" s="610" t="s">
        <v>5720</v>
      </c>
    </row>
    <row r="4834" spans="1:2" ht="13.5" x14ac:dyDescent="0.25">
      <c r="A4834" s="609">
        <v>9228</v>
      </c>
      <c r="B4834" s="610" t="s">
        <v>5721</v>
      </c>
    </row>
    <row r="4835" spans="1:2" ht="13.5" x14ac:dyDescent="0.25">
      <c r="A4835" s="609">
        <v>9229</v>
      </c>
      <c r="B4835" s="610" t="s">
        <v>5722</v>
      </c>
    </row>
    <row r="4836" spans="1:2" ht="13.5" x14ac:dyDescent="0.25">
      <c r="A4836" s="609">
        <v>9230</v>
      </c>
      <c r="B4836" s="610" t="s">
        <v>5723</v>
      </c>
    </row>
    <row r="4837" spans="1:2" ht="13.5" x14ac:dyDescent="0.25">
      <c r="A4837" s="609">
        <v>9231</v>
      </c>
      <c r="B4837" s="610" t="s">
        <v>5724</v>
      </c>
    </row>
    <row r="4838" spans="1:2" ht="13.5" x14ac:dyDescent="0.25">
      <c r="A4838" s="609">
        <v>9232</v>
      </c>
      <c r="B4838" s="610" t="s">
        <v>5725</v>
      </c>
    </row>
    <row r="4839" spans="1:2" ht="13.5" x14ac:dyDescent="0.25">
      <c r="A4839" s="609">
        <v>9233</v>
      </c>
      <c r="B4839" s="610" t="s">
        <v>5726</v>
      </c>
    </row>
    <row r="4840" spans="1:2" ht="13.5" x14ac:dyDescent="0.25">
      <c r="A4840" s="609">
        <v>9238</v>
      </c>
      <c r="B4840" s="610" t="s">
        <v>5727</v>
      </c>
    </row>
    <row r="4841" spans="1:2" ht="13.5" x14ac:dyDescent="0.25">
      <c r="A4841" s="609">
        <v>9239</v>
      </c>
      <c r="B4841" s="610" t="s">
        <v>5728</v>
      </c>
    </row>
    <row r="4842" spans="1:2" ht="13.5" x14ac:dyDescent="0.25">
      <c r="A4842" s="609">
        <v>9240</v>
      </c>
      <c r="B4842" s="610" t="s">
        <v>5729</v>
      </c>
    </row>
    <row r="4843" spans="1:2" ht="13.5" x14ac:dyDescent="0.25">
      <c r="A4843" s="609">
        <v>9241</v>
      </c>
      <c r="B4843" s="610" t="s">
        <v>5730</v>
      </c>
    </row>
    <row r="4844" spans="1:2" ht="13.5" x14ac:dyDescent="0.25">
      <c r="A4844" s="609">
        <v>9242</v>
      </c>
      <c r="B4844" s="610" t="s">
        <v>5731</v>
      </c>
    </row>
    <row r="4845" spans="1:2" ht="13.5" x14ac:dyDescent="0.25">
      <c r="A4845" s="609">
        <v>9243</v>
      </c>
      <c r="B4845" s="610" t="s">
        <v>5732</v>
      </c>
    </row>
    <row r="4846" spans="1:2" ht="13.5" x14ac:dyDescent="0.25">
      <c r="A4846" s="609">
        <v>9244</v>
      </c>
      <c r="B4846" s="610" t="s">
        <v>5733</v>
      </c>
    </row>
    <row r="4847" spans="1:2" ht="12.75" customHeight="1" x14ac:dyDescent="0.25">
      <c r="A4847" s="609">
        <v>9245</v>
      </c>
      <c r="B4847" s="610" t="s">
        <v>5734</v>
      </c>
    </row>
    <row r="4848" spans="1:2" ht="13.5" x14ac:dyDescent="0.25">
      <c r="A4848" s="609">
        <v>9248</v>
      </c>
      <c r="B4848" s="610" t="s">
        <v>5735</v>
      </c>
    </row>
    <row r="4849" spans="1:2" ht="13.5" x14ac:dyDescent="0.25">
      <c r="A4849" s="609">
        <v>9249</v>
      </c>
      <c r="B4849" s="610" t="s">
        <v>5736</v>
      </c>
    </row>
    <row r="4850" spans="1:2" ht="13.5" x14ac:dyDescent="0.25">
      <c r="A4850" s="609">
        <v>9250</v>
      </c>
      <c r="B4850" s="610" t="s">
        <v>5737</v>
      </c>
    </row>
    <row r="4851" spans="1:2" ht="13.5" x14ac:dyDescent="0.25">
      <c r="A4851" s="609">
        <v>9260</v>
      </c>
      <c r="B4851" s="610" t="s">
        <v>5738</v>
      </c>
    </row>
    <row r="4852" spans="1:2" ht="13.5" x14ac:dyDescent="0.25">
      <c r="A4852" s="609">
        <v>9261</v>
      </c>
      <c r="B4852" s="610" t="s">
        <v>5739</v>
      </c>
    </row>
    <row r="4853" spans="1:2" ht="13.5" x14ac:dyDescent="0.25">
      <c r="A4853" s="609">
        <v>9268</v>
      </c>
      <c r="B4853" s="610" t="s">
        <v>5740</v>
      </c>
    </row>
    <row r="4854" spans="1:2" ht="13.5" x14ac:dyDescent="0.25">
      <c r="A4854" s="609">
        <v>9269</v>
      </c>
      <c r="B4854" s="610" t="s">
        <v>5741</v>
      </c>
    </row>
    <row r="4855" spans="1:2" ht="13.5" x14ac:dyDescent="0.25">
      <c r="A4855" s="609">
        <v>9270</v>
      </c>
      <c r="B4855" s="610" t="s">
        <v>5742</v>
      </c>
    </row>
    <row r="4856" spans="1:2" ht="13.5" x14ac:dyDescent="0.25">
      <c r="A4856" s="609">
        <v>9271</v>
      </c>
      <c r="B4856" s="610" t="s">
        <v>5743</v>
      </c>
    </row>
    <row r="4857" spans="1:2" ht="13.5" x14ac:dyDescent="0.25">
      <c r="A4857" s="609">
        <v>9272</v>
      </c>
      <c r="B4857" s="610" t="s">
        <v>5744</v>
      </c>
    </row>
    <row r="4858" spans="1:2" ht="13.5" x14ac:dyDescent="0.25">
      <c r="A4858" s="609">
        <v>9273</v>
      </c>
      <c r="B4858" s="610" t="s">
        <v>5745</v>
      </c>
    </row>
    <row r="4859" spans="1:2" ht="13.5" x14ac:dyDescent="0.25">
      <c r="A4859" s="609">
        <v>9278</v>
      </c>
      <c r="B4859" s="610" t="s">
        <v>5746</v>
      </c>
    </row>
    <row r="4860" spans="1:2" ht="13.5" x14ac:dyDescent="0.25">
      <c r="A4860" s="609">
        <v>9279</v>
      </c>
      <c r="B4860" s="610" t="s">
        <v>5747</v>
      </c>
    </row>
    <row r="4861" spans="1:2" ht="13.5" x14ac:dyDescent="0.25">
      <c r="A4861" s="609">
        <v>9280</v>
      </c>
      <c r="B4861" s="610" t="s">
        <v>5748</v>
      </c>
    </row>
    <row r="4862" spans="1:2" ht="13.5" x14ac:dyDescent="0.25">
      <c r="A4862" s="609">
        <v>9281</v>
      </c>
      <c r="B4862" s="610" t="s">
        <v>5749</v>
      </c>
    </row>
    <row r="4863" spans="1:2" ht="13.5" x14ac:dyDescent="0.25">
      <c r="A4863" s="609">
        <v>9282</v>
      </c>
      <c r="B4863" s="610" t="s">
        <v>5750</v>
      </c>
    </row>
    <row r="4864" spans="1:2" ht="13.5" x14ac:dyDescent="0.25">
      <c r="A4864" s="609">
        <v>9283</v>
      </c>
      <c r="B4864" s="610" t="s">
        <v>5751</v>
      </c>
    </row>
    <row r="4865" spans="1:2" ht="13.5" x14ac:dyDescent="0.25">
      <c r="A4865" s="609">
        <v>9288</v>
      </c>
      <c r="B4865" s="610" t="s">
        <v>5752</v>
      </c>
    </row>
    <row r="4866" spans="1:2" ht="13.5" x14ac:dyDescent="0.25">
      <c r="A4866" s="609">
        <v>9289</v>
      </c>
      <c r="B4866" s="610" t="s">
        <v>5753</v>
      </c>
    </row>
    <row r="4867" spans="1:2" ht="13.5" x14ac:dyDescent="0.25">
      <c r="A4867" s="609">
        <v>9290</v>
      </c>
      <c r="B4867" s="610" t="s">
        <v>5754</v>
      </c>
    </row>
    <row r="4868" spans="1:2" ht="13.5" x14ac:dyDescent="0.25">
      <c r="A4868" s="609">
        <v>9299</v>
      </c>
      <c r="B4868" s="610" t="s">
        <v>5755</v>
      </c>
    </row>
    <row r="4869" spans="1:2" ht="13.5" x14ac:dyDescent="0.25">
      <c r="A4869" s="609">
        <v>9300</v>
      </c>
      <c r="B4869" s="610" t="s">
        <v>5756</v>
      </c>
    </row>
    <row r="4870" spans="1:2" ht="13.5" x14ac:dyDescent="0.25">
      <c r="A4870" s="609">
        <v>9301</v>
      </c>
      <c r="B4870" s="610" t="s">
        <v>5757</v>
      </c>
    </row>
    <row r="4871" spans="1:2" ht="13.5" x14ac:dyDescent="0.25">
      <c r="A4871" s="609">
        <v>9302</v>
      </c>
      <c r="B4871" s="610" t="s">
        <v>5758</v>
      </c>
    </row>
    <row r="4872" spans="1:2" ht="13.5" x14ac:dyDescent="0.25">
      <c r="A4872" s="609">
        <v>9308</v>
      </c>
      <c r="B4872" s="610" t="s">
        <v>5759</v>
      </c>
    </row>
    <row r="4873" spans="1:2" ht="13.5" x14ac:dyDescent="0.25">
      <c r="A4873" s="609">
        <v>9309</v>
      </c>
      <c r="B4873" s="610" t="s">
        <v>5760</v>
      </c>
    </row>
    <row r="4874" spans="1:2" ht="13.5" x14ac:dyDescent="0.25">
      <c r="A4874" s="609">
        <v>9310</v>
      </c>
      <c r="B4874" s="610" t="s">
        <v>5761</v>
      </c>
    </row>
    <row r="4875" spans="1:2" ht="13.5" x14ac:dyDescent="0.25">
      <c r="A4875" s="609">
        <v>9320</v>
      </c>
      <c r="B4875" s="610" t="s">
        <v>5762</v>
      </c>
    </row>
    <row r="4876" spans="1:2" ht="13.5" x14ac:dyDescent="0.25">
      <c r="A4876" s="609">
        <v>9330</v>
      </c>
      <c r="B4876" s="610" t="s">
        <v>5763</v>
      </c>
    </row>
    <row r="4877" spans="1:2" ht="13.5" x14ac:dyDescent="0.25">
      <c r="A4877" s="609">
        <v>9331</v>
      </c>
      <c r="B4877" s="610" t="s">
        <v>5764</v>
      </c>
    </row>
    <row r="4878" spans="1:2" ht="13.5" x14ac:dyDescent="0.25">
      <c r="A4878" s="609">
        <v>9340</v>
      </c>
      <c r="B4878" s="610" t="s">
        <v>5765</v>
      </c>
    </row>
    <row r="4879" spans="1:2" ht="13.5" x14ac:dyDescent="0.25">
      <c r="A4879" s="609">
        <v>9341</v>
      </c>
      <c r="B4879" s="610" t="s">
        <v>5766</v>
      </c>
    </row>
    <row r="4880" spans="1:2" ht="13.5" x14ac:dyDescent="0.25">
      <c r="A4880" s="609">
        <v>9348</v>
      </c>
      <c r="B4880" s="610" t="s">
        <v>5767</v>
      </c>
    </row>
    <row r="4881" spans="1:2" ht="13.5" x14ac:dyDescent="0.25">
      <c r="A4881" s="609">
        <v>9349</v>
      </c>
      <c r="B4881" s="610" t="s">
        <v>5768</v>
      </c>
    </row>
    <row r="4882" spans="1:2" ht="13.5" x14ac:dyDescent="0.25">
      <c r="A4882" s="609">
        <v>9350</v>
      </c>
      <c r="B4882" s="610" t="s">
        <v>5769</v>
      </c>
    </row>
    <row r="4883" spans="1:2" ht="13.5" x14ac:dyDescent="0.25">
      <c r="A4883" s="609">
        <v>9351</v>
      </c>
      <c r="B4883" s="610" t="s">
        <v>5770</v>
      </c>
    </row>
    <row r="4884" spans="1:2" ht="13.5" x14ac:dyDescent="0.25">
      <c r="A4884" s="609">
        <v>9352</v>
      </c>
      <c r="B4884" s="610" t="s">
        <v>5771</v>
      </c>
    </row>
    <row r="4885" spans="1:2" ht="13.5" x14ac:dyDescent="0.25">
      <c r="A4885" s="609">
        <v>9360</v>
      </c>
      <c r="B4885" s="610" t="s">
        <v>5772</v>
      </c>
    </row>
    <row r="4886" spans="1:2" ht="13.5" x14ac:dyDescent="0.25">
      <c r="A4886" s="609">
        <v>9370</v>
      </c>
      <c r="B4886" s="610" t="s">
        <v>5773</v>
      </c>
    </row>
    <row r="4887" spans="1:2" ht="13.5" x14ac:dyDescent="0.25">
      <c r="A4887" s="609">
        <v>9380</v>
      </c>
      <c r="B4887" s="610" t="s">
        <v>5774</v>
      </c>
    </row>
    <row r="4888" spans="1:2" ht="13.5" x14ac:dyDescent="0.25">
      <c r="A4888" s="609">
        <v>9390</v>
      </c>
      <c r="B4888" s="610" t="s">
        <v>5775</v>
      </c>
    </row>
    <row r="4889" spans="1:2" ht="13.5" x14ac:dyDescent="0.25">
      <c r="A4889" s="609">
        <v>9391</v>
      </c>
      <c r="B4889" s="610" t="s">
        <v>5776</v>
      </c>
    </row>
    <row r="4890" spans="1:2" ht="13.5" x14ac:dyDescent="0.25">
      <c r="A4890" s="609">
        <v>9392</v>
      </c>
      <c r="B4890" s="610" t="s">
        <v>5777</v>
      </c>
    </row>
    <row r="4891" spans="1:2" ht="13.5" x14ac:dyDescent="0.25">
      <c r="A4891" s="609">
        <v>9393</v>
      </c>
      <c r="B4891" s="610" t="s">
        <v>5778</v>
      </c>
    </row>
    <row r="4892" spans="1:2" ht="13.5" x14ac:dyDescent="0.25">
      <c r="A4892" s="609">
        <v>9399</v>
      </c>
      <c r="B4892" s="610" t="s">
        <v>5779</v>
      </c>
    </row>
    <row r="4893" spans="1:2" ht="13.5" x14ac:dyDescent="0.25">
      <c r="A4893" s="609">
        <v>9400</v>
      </c>
      <c r="B4893" s="610" t="s">
        <v>5780</v>
      </c>
    </row>
    <row r="4894" spans="1:2" ht="13.5" x14ac:dyDescent="0.25">
      <c r="A4894" s="609">
        <v>9401</v>
      </c>
      <c r="B4894" s="610" t="s">
        <v>5781</v>
      </c>
    </row>
    <row r="4895" spans="1:2" ht="13.5" x14ac:dyDescent="0.25">
      <c r="A4895" s="609">
        <v>9402</v>
      </c>
      <c r="B4895" s="610" t="s">
        <v>5782</v>
      </c>
    </row>
    <row r="4896" spans="1:2" ht="13.5" x14ac:dyDescent="0.25">
      <c r="A4896" s="609">
        <v>9403</v>
      </c>
      <c r="B4896" s="610" t="s">
        <v>5783</v>
      </c>
    </row>
    <row r="4897" spans="1:2" ht="13.5" x14ac:dyDescent="0.25">
      <c r="A4897" s="609">
        <v>9404</v>
      </c>
      <c r="B4897" s="610" t="s">
        <v>5784</v>
      </c>
    </row>
    <row r="4898" spans="1:2" ht="13.5" x14ac:dyDescent="0.25">
      <c r="A4898" s="609">
        <v>9405</v>
      </c>
      <c r="B4898" s="610" t="s">
        <v>5785</v>
      </c>
    </row>
    <row r="4899" spans="1:2" ht="13.5" x14ac:dyDescent="0.25">
      <c r="A4899" s="609">
        <v>9409</v>
      </c>
      <c r="B4899" s="610" t="s">
        <v>5786</v>
      </c>
    </row>
    <row r="4900" spans="1:2" ht="13.5" x14ac:dyDescent="0.25">
      <c r="A4900" s="609">
        <v>9410</v>
      </c>
      <c r="B4900" s="610" t="s">
        <v>5787</v>
      </c>
    </row>
    <row r="4901" spans="1:2" ht="13.5" x14ac:dyDescent="0.25">
      <c r="A4901" s="609">
        <v>9411</v>
      </c>
      <c r="B4901" s="610" t="s">
        <v>5788</v>
      </c>
    </row>
    <row r="4902" spans="1:2" ht="13.5" x14ac:dyDescent="0.25">
      <c r="A4902" s="609">
        <v>9412</v>
      </c>
      <c r="B4902" s="610" t="s">
        <v>5789</v>
      </c>
    </row>
    <row r="4903" spans="1:2" ht="13.5" x14ac:dyDescent="0.25">
      <c r="A4903" s="609">
        <v>9413</v>
      </c>
      <c r="B4903" s="610" t="s">
        <v>5790</v>
      </c>
    </row>
    <row r="4904" spans="1:2" ht="13.5" x14ac:dyDescent="0.25">
      <c r="A4904" s="609">
        <v>9414</v>
      </c>
      <c r="B4904" s="610" t="s">
        <v>5791</v>
      </c>
    </row>
    <row r="4905" spans="1:2" ht="13.5" x14ac:dyDescent="0.25">
      <c r="A4905" s="609">
        <v>9420</v>
      </c>
      <c r="B4905" s="610" t="s">
        <v>5792</v>
      </c>
    </row>
    <row r="4906" spans="1:2" ht="13.5" x14ac:dyDescent="0.25">
      <c r="A4906" s="609">
        <v>9421</v>
      </c>
      <c r="B4906" s="610" t="s">
        <v>5793</v>
      </c>
    </row>
    <row r="4907" spans="1:2" ht="13.5" x14ac:dyDescent="0.25">
      <c r="A4907" s="609">
        <v>9422</v>
      </c>
      <c r="B4907" s="610" t="s">
        <v>5794</v>
      </c>
    </row>
    <row r="4908" spans="1:2" ht="13.5" x14ac:dyDescent="0.25">
      <c r="A4908" s="609">
        <v>9423</v>
      </c>
      <c r="B4908" s="610" t="s">
        <v>5795</v>
      </c>
    </row>
    <row r="4909" spans="1:2" ht="13.5" x14ac:dyDescent="0.25">
      <c r="A4909" s="609">
        <v>9424</v>
      </c>
      <c r="B4909" s="610" t="s">
        <v>5796</v>
      </c>
    </row>
    <row r="4910" spans="1:2" ht="13.5" x14ac:dyDescent="0.25">
      <c r="A4910" s="609">
        <v>9430</v>
      </c>
      <c r="B4910" s="610" t="s">
        <v>5797</v>
      </c>
    </row>
    <row r="4911" spans="1:2" ht="13.5" x14ac:dyDescent="0.25">
      <c r="A4911" s="609">
        <v>9431</v>
      </c>
      <c r="B4911" s="610" t="s">
        <v>5798</v>
      </c>
    </row>
    <row r="4912" spans="1:2" ht="13.5" x14ac:dyDescent="0.25">
      <c r="A4912" s="609">
        <v>9432</v>
      </c>
      <c r="B4912" s="610" t="s">
        <v>5799</v>
      </c>
    </row>
    <row r="4913" spans="1:2" ht="13.5" x14ac:dyDescent="0.25">
      <c r="A4913" s="609">
        <v>9433</v>
      </c>
      <c r="B4913" s="610" t="s">
        <v>5800</v>
      </c>
    </row>
    <row r="4914" spans="1:2" ht="13.5" x14ac:dyDescent="0.25">
      <c r="A4914" s="609">
        <v>9434</v>
      </c>
      <c r="B4914" s="610" t="s">
        <v>5801</v>
      </c>
    </row>
    <row r="4915" spans="1:2" ht="13.5" x14ac:dyDescent="0.25">
      <c r="A4915" s="609">
        <v>9440</v>
      </c>
      <c r="B4915" s="610" t="s">
        <v>5802</v>
      </c>
    </row>
    <row r="4916" spans="1:2" ht="13.5" x14ac:dyDescent="0.25">
      <c r="A4916" s="609">
        <v>9441</v>
      </c>
      <c r="B4916" s="610" t="s">
        <v>5803</v>
      </c>
    </row>
    <row r="4917" spans="1:2" ht="13.5" x14ac:dyDescent="0.25">
      <c r="A4917" s="609">
        <v>9442</v>
      </c>
      <c r="B4917" s="610" t="s">
        <v>5804</v>
      </c>
    </row>
    <row r="4918" spans="1:2" ht="13.5" x14ac:dyDescent="0.25">
      <c r="A4918" s="609">
        <v>9443</v>
      </c>
      <c r="B4918" s="610" t="s">
        <v>5805</v>
      </c>
    </row>
    <row r="4919" spans="1:2" ht="13.5" x14ac:dyDescent="0.25">
      <c r="A4919" s="609">
        <v>9444</v>
      </c>
      <c r="B4919" s="610" t="s">
        <v>5806</v>
      </c>
    </row>
    <row r="4920" spans="1:2" ht="13.5" x14ac:dyDescent="0.25">
      <c r="A4920" s="609">
        <v>9450</v>
      </c>
      <c r="B4920" s="610" t="s">
        <v>5807</v>
      </c>
    </row>
    <row r="4921" spans="1:2" ht="13.5" x14ac:dyDescent="0.25">
      <c r="A4921" s="609">
        <v>9451</v>
      </c>
      <c r="B4921" s="610" t="s">
        <v>5808</v>
      </c>
    </row>
    <row r="4922" spans="1:2" ht="13.5" x14ac:dyDescent="0.25">
      <c r="A4922" s="609">
        <v>9452</v>
      </c>
      <c r="B4922" s="610" t="s">
        <v>5809</v>
      </c>
    </row>
    <row r="4923" spans="1:2" ht="13.5" x14ac:dyDescent="0.25">
      <c r="A4923" s="609">
        <v>9453</v>
      </c>
      <c r="B4923" s="610" t="s">
        <v>5810</v>
      </c>
    </row>
    <row r="4924" spans="1:2" ht="13.5" x14ac:dyDescent="0.25">
      <c r="A4924" s="609">
        <v>9454</v>
      </c>
      <c r="B4924" s="610" t="s">
        <v>5811</v>
      </c>
    </row>
    <row r="4925" spans="1:2" ht="13.5" x14ac:dyDescent="0.25">
      <c r="A4925" s="609">
        <v>9460</v>
      </c>
      <c r="B4925" s="610" t="s">
        <v>5812</v>
      </c>
    </row>
    <row r="4926" spans="1:2" ht="13.5" x14ac:dyDescent="0.25">
      <c r="A4926" s="609">
        <v>9461</v>
      </c>
      <c r="B4926" s="610" t="s">
        <v>5813</v>
      </c>
    </row>
    <row r="4927" spans="1:2" ht="13.5" x14ac:dyDescent="0.25">
      <c r="A4927" s="609">
        <v>9462</v>
      </c>
      <c r="B4927" s="610" t="s">
        <v>5814</v>
      </c>
    </row>
    <row r="4928" spans="1:2" ht="13.5" x14ac:dyDescent="0.25">
      <c r="A4928" s="609">
        <v>9463</v>
      </c>
      <c r="B4928" s="610" t="s">
        <v>5815</v>
      </c>
    </row>
    <row r="4929" spans="1:2" ht="13.5" x14ac:dyDescent="0.25">
      <c r="A4929" s="609">
        <v>9464</v>
      </c>
      <c r="B4929" s="610" t="s">
        <v>5816</v>
      </c>
    </row>
    <row r="4930" spans="1:2" ht="13.5" x14ac:dyDescent="0.25">
      <c r="A4930" s="609">
        <v>9470</v>
      </c>
      <c r="B4930" s="610" t="s">
        <v>5817</v>
      </c>
    </row>
    <row r="4931" spans="1:2" ht="13.5" x14ac:dyDescent="0.25">
      <c r="A4931" s="609">
        <v>9471</v>
      </c>
      <c r="B4931" s="610" t="s">
        <v>5818</v>
      </c>
    </row>
    <row r="4932" spans="1:2" ht="13.5" x14ac:dyDescent="0.25">
      <c r="A4932" s="609">
        <v>9472</v>
      </c>
      <c r="B4932" s="610" t="s">
        <v>5819</v>
      </c>
    </row>
    <row r="4933" spans="1:2" ht="13.5" x14ac:dyDescent="0.25">
      <c r="A4933" s="609">
        <v>9473</v>
      </c>
      <c r="B4933" s="610" t="s">
        <v>5820</v>
      </c>
    </row>
    <row r="4934" spans="1:2" ht="13.5" x14ac:dyDescent="0.25">
      <c r="A4934" s="609">
        <v>9474</v>
      </c>
      <c r="B4934" s="610" t="s">
        <v>5821</v>
      </c>
    </row>
    <row r="4935" spans="1:2" ht="13.5" x14ac:dyDescent="0.25">
      <c r="A4935" s="609">
        <v>9478</v>
      </c>
      <c r="B4935" s="610" t="s">
        <v>5822</v>
      </c>
    </row>
    <row r="4936" spans="1:2" ht="13.5" x14ac:dyDescent="0.25">
      <c r="A4936" s="609">
        <v>9479</v>
      </c>
      <c r="B4936" s="610" t="s">
        <v>5823</v>
      </c>
    </row>
    <row r="4937" spans="1:2" ht="13.5" x14ac:dyDescent="0.25">
      <c r="A4937" s="609">
        <v>9480</v>
      </c>
      <c r="B4937" s="610" t="s">
        <v>5824</v>
      </c>
    </row>
    <row r="4938" spans="1:2" ht="13.5" x14ac:dyDescent="0.25">
      <c r="A4938" s="609">
        <v>9481</v>
      </c>
      <c r="B4938" s="610" t="s">
        <v>5824</v>
      </c>
    </row>
    <row r="4939" spans="1:2" ht="13.5" x14ac:dyDescent="0.25">
      <c r="A4939" s="609">
        <v>9482</v>
      </c>
      <c r="B4939" s="610" t="s">
        <v>5824</v>
      </c>
    </row>
    <row r="4940" spans="1:2" ht="13.5" x14ac:dyDescent="0.25">
      <c r="A4940" s="609">
        <v>9483</v>
      </c>
      <c r="B4940" s="610" t="s">
        <v>5824</v>
      </c>
    </row>
    <row r="4941" spans="1:2" ht="13.5" x14ac:dyDescent="0.25">
      <c r="A4941" s="609">
        <v>9484</v>
      </c>
      <c r="B4941" s="610" t="s">
        <v>5824</v>
      </c>
    </row>
    <row r="4942" spans="1:2" ht="13.5" x14ac:dyDescent="0.25">
      <c r="A4942" s="609">
        <v>9485</v>
      </c>
      <c r="B4942" s="610" t="s">
        <v>5824</v>
      </c>
    </row>
    <row r="4943" spans="1:2" ht="13.5" x14ac:dyDescent="0.25">
      <c r="A4943" s="609">
        <v>9486</v>
      </c>
      <c r="B4943" s="610" t="s">
        <v>5824</v>
      </c>
    </row>
    <row r="4944" spans="1:2" ht="13.5" x14ac:dyDescent="0.25">
      <c r="A4944" s="609">
        <v>9487</v>
      </c>
      <c r="B4944" s="610" t="s">
        <v>5824</v>
      </c>
    </row>
    <row r="4945" spans="1:2" ht="13.5" x14ac:dyDescent="0.25">
      <c r="A4945" s="609">
        <v>9488</v>
      </c>
      <c r="B4945" s="610" t="s">
        <v>5824</v>
      </c>
    </row>
    <row r="4946" spans="1:2" ht="13.5" x14ac:dyDescent="0.25">
      <c r="A4946" s="609">
        <v>9489</v>
      </c>
      <c r="B4946" s="610" t="s">
        <v>5824</v>
      </c>
    </row>
    <row r="4947" spans="1:2" ht="13.5" x14ac:dyDescent="0.25">
      <c r="A4947" s="609">
        <v>9490</v>
      </c>
      <c r="B4947" s="610" t="s">
        <v>5825</v>
      </c>
    </row>
    <row r="4948" spans="1:2" ht="13.5" x14ac:dyDescent="0.25">
      <c r="A4948" s="609">
        <v>9491</v>
      </c>
      <c r="B4948" s="610" t="s">
        <v>5826</v>
      </c>
    </row>
    <row r="4949" spans="1:2" ht="13.5" x14ac:dyDescent="0.25">
      <c r="A4949" s="609">
        <v>9492</v>
      </c>
      <c r="B4949" s="610" t="s">
        <v>5827</v>
      </c>
    </row>
    <row r="4950" spans="1:2" ht="13.5" x14ac:dyDescent="0.25">
      <c r="A4950" s="609">
        <v>9493</v>
      </c>
      <c r="B4950" s="610" t="s">
        <v>5828</v>
      </c>
    </row>
    <row r="4951" spans="1:2" ht="13.5" x14ac:dyDescent="0.25">
      <c r="A4951" s="609">
        <v>9494</v>
      </c>
      <c r="B4951" s="610" t="s">
        <v>5829</v>
      </c>
    </row>
    <row r="4952" spans="1:2" ht="13.5" x14ac:dyDescent="0.25">
      <c r="A4952" s="609">
        <v>9500</v>
      </c>
      <c r="B4952" s="610" t="s">
        <v>5830</v>
      </c>
    </row>
    <row r="4953" spans="1:2" ht="13.5" x14ac:dyDescent="0.25">
      <c r="A4953" s="609">
        <v>9501</v>
      </c>
      <c r="B4953" s="610" t="s">
        <v>5831</v>
      </c>
    </row>
    <row r="4954" spans="1:2" ht="13.5" x14ac:dyDescent="0.25">
      <c r="A4954" s="609">
        <v>9502</v>
      </c>
      <c r="B4954" s="610" t="s">
        <v>5832</v>
      </c>
    </row>
    <row r="4955" spans="1:2" ht="13.5" x14ac:dyDescent="0.25">
      <c r="A4955" s="609">
        <v>9503</v>
      </c>
      <c r="B4955" s="610" t="s">
        <v>5833</v>
      </c>
    </row>
    <row r="4956" spans="1:2" ht="13.5" x14ac:dyDescent="0.25">
      <c r="A4956" s="609">
        <v>9509</v>
      </c>
      <c r="B4956" s="610" t="s">
        <v>5834</v>
      </c>
    </row>
    <row r="4957" spans="1:2" ht="13.5" x14ac:dyDescent="0.25">
      <c r="A4957" s="609">
        <v>9510</v>
      </c>
      <c r="B4957" s="610" t="s">
        <v>5835</v>
      </c>
    </row>
    <row r="4958" spans="1:2" ht="13.5" x14ac:dyDescent="0.25">
      <c r="A4958" s="609">
        <v>9511</v>
      </c>
      <c r="B4958" s="610" t="s">
        <v>5836</v>
      </c>
    </row>
    <row r="4959" spans="1:2" ht="13.5" x14ac:dyDescent="0.25">
      <c r="A4959" s="609">
        <v>9512</v>
      </c>
      <c r="B4959" s="610" t="s">
        <v>5837</v>
      </c>
    </row>
    <row r="4960" spans="1:2" ht="13.5" x14ac:dyDescent="0.25">
      <c r="A4960" s="609">
        <v>9513</v>
      </c>
      <c r="B4960" s="610" t="s">
        <v>5838</v>
      </c>
    </row>
    <row r="4961" spans="1:2" ht="13.5" x14ac:dyDescent="0.25">
      <c r="A4961" s="609">
        <v>9514</v>
      </c>
      <c r="B4961" s="610" t="s">
        <v>5839</v>
      </c>
    </row>
    <row r="4962" spans="1:2" ht="13.5" x14ac:dyDescent="0.25">
      <c r="A4962" s="609">
        <v>9515</v>
      </c>
      <c r="B4962" s="610" t="s">
        <v>5840</v>
      </c>
    </row>
    <row r="4963" spans="1:2" ht="13.5" x14ac:dyDescent="0.25">
      <c r="A4963" s="609">
        <v>9516</v>
      </c>
      <c r="B4963" s="610" t="s">
        <v>5841</v>
      </c>
    </row>
    <row r="4964" spans="1:2" ht="13.5" x14ac:dyDescent="0.25">
      <c r="A4964" s="609">
        <v>9517</v>
      </c>
      <c r="B4964" s="610" t="s">
        <v>5842</v>
      </c>
    </row>
    <row r="4965" spans="1:2" ht="13.5" x14ac:dyDescent="0.25">
      <c r="A4965" s="609">
        <v>9518</v>
      </c>
      <c r="B4965" s="610" t="s">
        <v>5843</v>
      </c>
    </row>
    <row r="4966" spans="1:2" ht="13.5" x14ac:dyDescent="0.25">
      <c r="A4966" s="609">
        <v>9519</v>
      </c>
      <c r="B4966" s="610" t="s">
        <v>5844</v>
      </c>
    </row>
    <row r="4967" spans="1:2" ht="13.5" x14ac:dyDescent="0.25">
      <c r="A4967" s="609">
        <v>9520</v>
      </c>
      <c r="B4967" s="610" t="s">
        <v>5845</v>
      </c>
    </row>
    <row r="4968" spans="1:2" ht="13.5" x14ac:dyDescent="0.25">
      <c r="A4968" s="609">
        <v>9521</v>
      </c>
      <c r="B4968" s="610" t="s">
        <v>5846</v>
      </c>
    </row>
    <row r="4969" spans="1:2" ht="13.5" x14ac:dyDescent="0.25">
      <c r="A4969" s="609">
        <v>9522</v>
      </c>
      <c r="B4969" s="610" t="s">
        <v>5847</v>
      </c>
    </row>
    <row r="4970" spans="1:2" ht="13.5" x14ac:dyDescent="0.25">
      <c r="A4970" s="609">
        <v>9523</v>
      </c>
      <c r="B4970" s="610" t="s">
        <v>5848</v>
      </c>
    </row>
    <row r="4971" spans="1:2" ht="13.5" x14ac:dyDescent="0.25">
      <c r="A4971" s="609">
        <v>9524</v>
      </c>
      <c r="B4971" s="610" t="s">
        <v>5849</v>
      </c>
    </row>
    <row r="4972" spans="1:2" ht="13.5" x14ac:dyDescent="0.25">
      <c r="A4972" s="609">
        <v>9528</v>
      </c>
      <c r="B4972" s="610" t="s">
        <v>5850</v>
      </c>
    </row>
    <row r="4973" spans="1:2" ht="13.5" x14ac:dyDescent="0.25">
      <c r="A4973" s="609">
        <v>9529</v>
      </c>
      <c r="B4973" s="610" t="s">
        <v>5851</v>
      </c>
    </row>
    <row r="4974" spans="1:2" ht="13.5" x14ac:dyDescent="0.25">
      <c r="A4974" s="609">
        <v>9530</v>
      </c>
      <c r="B4974" s="610" t="s">
        <v>5852</v>
      </c>
    </row>
    <row r="4975" spans="1:2" ht="13.5" x14ac:dyDescent="0.25">
      <c r="A4975" s="609">
        <v>9531</v>
      </c>
      <c r="B4975" s="610" t="s">
        <v>5853</v>
      </c>
    </row>
    <row r="4976" spans="1:2" ht="13.5" x14ac:dyDescent="0.25">
      <c r="A4976" s="609">
        <v>9532</v>
      </c>
      <c r="B4976" s="610" t="s">
        <v>5854</v>
      </c>
    </row>
    <row r="4977" spans="1:2" ht="13.5" x14ac:dyDescent="0.25">
      <c r="A4977" s="609">
        <v>9533</v>
      </c>
      <c r="B4977" s="610" t="s">
        <v>5855</v>
      </c>
    </row>
    <row r="4978" spans="1:2" ht="13.5" x14ac:dyDescent="0.25">
      <c r="A4978" s="609">
        <v>9534</v>
      </c>
      <c r="B4978" s="610" t="s">
        <v>5856</v>
      </c>
    </row>
    <row r="4979" spans="1:2" ht="13.5" x14ac:dyDescent="0.25">
      <c r="A4979" s="609">
        <v>9535</v>
      </c>
      <c r="B4979" s="610" t="s">
        <v>5857</v>
      </c>
    </row>
    <row r="4980" spans="1:2" ht="13.5" x14ac:dyDescent="0.25">
      <c r="A4980" s="609">
        <v>9538</v>
      </c>
      <c r="B4980" s="610" t="s">
        <v>5858</v>
      </c>
    </row>
    <row r="4981" spans="1:2" ht="13.5" x14ac:dyDescent="0.25">
      <c r="A4981" s="609">
        <v>9539</v>
      </c>
      <c r="B4981" s="610" t="s">
        <v>5859</v>
      </c>
    </row>
    <row r="4982" spans="1:2" ht="13.5" x14ac:dyDescent="0.25">
      <c r="A4982" s="609">
        <v>9540</v>
      </c>
      <c r="B4982" s="610" t="s">
        <v>5860</v>
      </c>
    </row>
    <row r="4983" spans="1:2" ht="13.5" x14ac:dyDescent="0.25">
      <c r="A4983" s="609">
        <v>9541</v>
      </c>
      <c r="B4983" s="610" t="s">
        <v>5861</v>
      </c>
    </row>
    <row r="4984" spans="1:2" ht="13.5" x14ac:dyDescent="0.25">
      <c r="A4984" s="609">
        <v>9548</v>
      </c>
      <c r="B4984" s="610" t="s">
        <v>5862</v>
      </c>
    </row>
    <row r="4985" spans="1:2" ht="13.5" x14ac:dyDescent="0.25">
      <c r="A4985" s="609">
        <v>9549</v>
      </c>
      <c r="B4985" s="610" t="s">
        <v>5863</v>
      </c>
    </row>
    <row r="4986" spans="1:2" ht="13.5" x14ac:dyDescent="0.25">
      <c r="A4986" s="609">
        <v>9550</v>
      </c>
      <c r="B4986" s="610" t="s">
        <v>5864</v>
      </c>
    </row>
    <row r="4987" spans="1:2" ht="13.5" x14ac:dyDescent="0.25">
      <c r="A4987" s="609">
        <v>9551</v>
      </c>
      <c r="B4987" s="610" t="s">
        <v>5865</v>
      </c>
    </row>
    <row r="4988" spans="1:2" ht="13.5" x14ac:dyDescent="0.25">
      <c r="A4988" s="609">
        <v>9552</v>
      </c>
      <c r="B4988" s="610" t="s">
        <v>5866</v>
      </c>
    </row>
    <row r="4989" spans="1:2" ht="13.5" x14ac:dyDescent="0.25">
      <c r="A4989" s="609">
        <v>9553</v>
      </c>
      <c r="B4989" s="610" t="s">
        <v>5867</v>
      </c>
    </row>
    <row r="4990" spans="1:2" ht="13.5" x14ac:dyDescent="0.25">
      <c r="A4990" s="609">
        <v>9554</v>
      </c>
      <c r="B4990" s="610" t="s">
        <v>5868</v>
      </c>
    </row>
    <row r="4991" spans="1:2" ht="13.5" x14ac:dyDescent="0.25">
      <c r="A4991" s="609">
        <v>9555</v>
      </c>
      <c r="B4991" s="610" t="s">
        <v>5869</v>
      </c>
    </row>
    <row r="4992" spans="1:2" ht="13.5" x14ac:dyDescent="0.25">
      <c r="A4992" s="609">
        <v>9556</v>
      </c>
      <c r="B4992" s="610" t="s">
        <v>5870</v>
      </c>
    </row>
    <row r="4993" spans="1:2" ht="13.5" x14ac:dyDescent="0.25">
      <c r="A4993" s="609">
        <v>9557</v>
      </c>
      <c r="B4993" s="610" t="s">
        <v>5871</v>
      </c>
    </row>
    <row r="4994" spans="1:2" ht="13.5" x14ac:dyDescent="0.25">
      <c r="A4994" s="609">
        <v>9558</v>
      </c>
      <c r="B4994" s="610" t="s">
        <v>5872</v>
      </c>
    </row>
    <row r="4995" spans="1:2" ht="13.5" x14ac:dyDescent="0.25">
      <c r="A4995" s="609">
        <v>9559</v>
      </c>
      <c r="B4995" s="610" t="s">
        <v>5873</v>
      </c>
    </row>
    <row r="4996" spans="1:2" ht="13.5" x14ac:dyDescent="0.25">
      <c r="A4996" s="609">
        <v>9560</v>
      </c>
      <c r="B4996" s="610" t="s">
        <v>5874</v>
      </c>
    </row>
    <row r="4997" spans="1:2" ht="13.5" x14ac:dyDescent="0.25">
      <c r="A4997" s="609">
        <v>9561</v>
      </c>
      <c r="B4997" s="610" t="s">
        <v>5875</v>
      </c>
    </row>
    <row r="4998" spans="1:2" ht="13.5" x14ac:dyDescent="0.25">
      <c r="A4998" s="609">
        <v>9562</v>
      </c>
      <c r="B4998" s="610" t="s">
        <v>5876</v>
      </c>
    </row>
    <row r="4999" spans="1:2" ht="13.5" x14ac:dyDescent="0.25">
      <c r="A4999" s="609">
        <v>9563</v>
      </c>
      <c r="B4999" s="610" t="s">
        <v>5877</v>
      </c>
    </row>
    <row r="5000" spans="1:2" ht="13.5" x14ac:dyDescent="0.25">
      <c r="A5000" s="609">
        <v>9564</v>
      </c>
      <c r="B5000" s="610" t="s">
        <v>5878</v>
      </c>
    </row>
    <row r="5001" spans="1:2" ht="13.5" x14ac:dyDescent="0.25">
      <c r="A5001" s="609">
        <v>9566</v>
      </c>
      <c r="B5001" s="610" t="s">
        <v>5879</v>
      </c>
    </row>
    <row r="5002" spans="1:2" ht="13.5" x14ac:dyDescent="0.25">
      <c r="A5002" s="609">
        <v>9568</v>
      </c>
      <c r="B5002" s="610" t="s">
        <v>5872</v>
      </c>
    </row>
    <row r="5003" spans="1:2" ht="13.5" x14ac:dyDescent="0.25">
      <c r="A5003" s="609">
        <v>9569</v>
      </c>
      <c r="B5003" s="610" t="s">
        <v>5880</v>
      </c>
    </row>
    <row r="5004" spans="1:2" ht="13.5" x14ac:dyDescent="0.25">
      <c r="A5004" s="609">
        <v>9570</v>
      </c>
      <c r="B5004" s="610" t="s">
        <v>5881</v>
      </c>
    </row>
    <row r="5005" spans="1:2" ht="13.5" x14ac:dyDescent="0.25">
      <c r="A5005" s="609">
        <v>9571</v>
      </c>
      <c r="B5005" s="610" t="s">
        <v>5879</v>
      </c>
    </row>
    <row r="5006" spans="1:2" ht="13.5" x14ac:dyDescent="0.25">
      <c r="A5006" s="609">
        <v>9578</v>
      </c>
      <c r="B5006" s="610" t="s">
        <v>5882</v>
      </c>
    </row>
    <row r="5007" spans="1:2" ht="13.5" x14ac:dyDescent="0.25">
      <c r="A5007" s="609">
        <v>9579</v>
      </c>
      <c r="B5007" s="610" t="s">
        <v>5883</v>
      </c>
    </row>
    <row r="5008" spans="1:2" ht="13.5" x14ac:dyDescent="0.25">
      <c r="A5008" s="609">
        <v>9580</v>
      </c>
      <c r="B5008" s="610" t="s">
        <v>5884</v>
      </c>
    </row>
    <row r="5009" spans="1:2" ht="13.5" x14ac:dyDescent="0.25">
      <c r="A5009" s="609">
        <v>9581</v>
      </c>
      <c r="B5009" s="610" t="s">
        <v>5885</v>
      </c>
    </row>
    <row r="5010" spans="1:2" ht="13.5" x14ac:dyDescent="0.25">
      <c r="A5010" s="609">
        <v>9582</v>
      </c>
      <c r="B5010" s="610" t="s">
        <v>5886</v>
      </c>
    </row>
    <row r="5011" spans="1:2" ht="13.5" x14ac:dyDescent="0.25">
      <c r="A5011" s="609">
        <v>9583</v>
      </c>
      <c r="B5011" s="610" t="s">
        <v>5887</v>
      </c>
    </row>
    <row r="5012" spans="1:2" ht="13.5" x14ac:dyDescent="0.25">
      <c r="A5012" s="609">
        <v>9584</v>
      </c>
      <c r="B5012" s="610" t="s">
        <v>5888</v>
      </c>
    </row>
    <row r="5013" spans="1:2" ht="13.5" x14ac:dyDescent="0.25">
      <c r="A5013" s="609">
        <v>9585</v>
      </c>
      <c r="B5013" s="610" t="s">
        <v>5889</v>
      </c>
    </row>
    <row r="5014" spans="1:2" ht="13.5" x14ac:dyDescent="0.25">
      <c r="A5014" s="609">
        <v>9586</v>
      </c>
      <c r="B5014" s="610" t="s">
        <v>5890</v>
      </c>
    </row>
    <row r="5015" spans="1:2" ht="13.5" x14ac:dyDescent="0.25">
      <c r="A5015" s="609">
        <v>9587</v>
      </c>
      <c r="B5015" s="610" t="s">
        <v>5891</v>
      </c>
    </row>
    <row r="5016" spans="1:2" ht="13.5" x14ac:dyDescent="0.25">
      <c r="A5016" s="609">
        <v>9588</v>
      </c>
      <c r="B5016" s="610" t="s">
        <v>5892</v>
      </c>
    </row>
    <row r="5017" spans="1:2" ht="13.5" x14ac:dyDescent="0.25">
      <c r="A5017" s="609">
        <v>9590</v>
      </c>
      <c r="B5017" s="610" t="s">
        <v>5893</v>
      </c>
    </row>
    <row r="5018" spans="1:2" ht="13.5" x14ac:dyDescent="0.25">
      <c r="A5018" s="609">
        <v>9591</v>
      </c>
      <c r="B5018" s="610" t="s">
        <v>5894</v>
      </c>
    </row>
    <row r="5019" spans="1:2" ht="13.5" x14ac:dyDescent="0.25">
      <c r="A5019" s="609">
        <v>9592</v>
      </c>
      <c r="B5019" s="610" t="s">
        <v>5895</v>
      </c>
    </row>
    <row r="5020" spans="1:2" ht="13.5" x14ac:dyDescent="0.25">
      <c r="A5020" s="609">
        <v>9593</v>
      </c>
      <c r="B5020" s="610" t="s">
        <v>5896</v>
      </c>
    </row>
    <row r="5021" spans="1:2" ht="13.5" x14ac:dyDescent="0.25">
      <c r="A5021" s="609">
        <v>9594</v>
      </c>
      <c r="B5021" s="610" t="s">
        <v>5897</v>
      </c>
    </row>
    <row r="5022" spans="1:2" ht="13.5" x14ac:dyDescent="0.25">
      <c r="A5022" s="609">
        <v>9595</v>
      </c>
      <c r="B5022" s="610" t="s">
        <v>5898</v>
      </c>
    </row>
    <row r="5023" spans="1:2" ht="13.5" x14ac:dyDescent="0.25">
      <c r="A5023" s="609">
        <v>9596</v>
      </c>
      <c r="B5023" s="610" t="s">
        <v>5899</v>
      </c>
    </row>
    <row r="5024" spans="1:2" ht="13.5" x14ac:dyDescent="0.25">
      <c r="A5024" s="609">
        <v>9597</v>
      </c>
      <c r="B5024" s="610" t="s">
        <v>5900</v>
      </c>
    </row>
    <row r="5025" spans="1:2" ht="13.5" x14ac:dyDescent="0.25">
      <c r="A5025" s="609">
        <v>9598</v>
      </c>
      <c r="B5025" s="610" t="s">
        <v>5901</v>
      </c>
    </row>
    <row r="5026" spans="1:2" ht="13.5" x14ac:dyDescent="0.25">
      <c r="A5026" s="609">
        <v>9599</v>
      </c>
      <c r="B5026" s="610" t="s">
        <v>5902</v>
      </c>
    </row>
    <row r="5027" spans="1:2" ht="13.5" x14ac:dyDescent="0.25">
      <c r="A5027" s="609">
        <v>9600</v>
      </c>
      <c r="B5027" s="610" t="s">
        <v>5903</v>
      </c>
    </row>
    <row r="5028" spans="1:2" ht="13.5" x14ac:dyDescent="0.25">
      <c r="A5028" s="609">
        <v>9601</v>
      </c>
      <c r="B5028" s="610" t="s">
        <v>5904</v>
      </c>
    </row>
    <row r="5029" spans="1:2" ht="13.5" x14ac:dyDescent="0.25">
      <c r="A5029" s="609">
        <v>9602</v>
      </c>
      <c r="B5029" s="610" t="s">
        <v>5905</v>
      </c>
    </row>
    <row r="5030" spans="1:2" ht="13.5" x14ac:dyDescent="0.25">
      <c r="A5030" s="609">
        <v>9603</v>
      </c>
      <c r="B5030" s="610" t="s">
        <v>5906</v>
      </c>
    </row>
    <row r="5031" spans="1:2" ht="13.5" x14ac:dyDescent="0.25">
      <c r="A5031" s="609">
        <v>9604</v>
      </c>
      <c r="B5031" s="610" t="s">
        <v>5907</v>
      </c>
    </row>
    <row r="5032" spans="1:2" ht="13.5" x14ac:dyDescent="0.25">
      <c r="A5032" s="609">
        <v>9605</v>
      </c>
      <c r="B5032" s="610" t="s">
        <v>5908</v>
      </c>
    </row>
    <row r="5033" spans="1:2" ht="13.5" x14ac:dyDescent="0.25">
      <c r="A5033" s="609">
        <v>9606</v>
      </c>
      <c r="B5033" s="610" t="s">
        <v>5909</v>
      </c>
    </row>
    <row r="5034" spans="1:2" ht="13.5" x14ac:dyDescent="0.25">
      <c r="A5034" s="609">
        <v>9607</v>
      </c>
      <c r="B5034" s="610" t="s">
        <v>5910</v>
      </c>
    </row>
    <row r="5035" spans="1:2" ht="13.5" x14ac:dyDescent="0.25">
      <c r="A5035" s="609">
        <v>9608</v>
      </c>
      <c r="B5035" s="610" t="s">
        <v>5911</v>
      </c>
    </row>
    <row r="5036" spans="1:2" ht="13.5" x14ac:dyDescent="0.25">
      <c r="A5036" s="609">
        <v>9609</v>
      </c>
      <c r="B5036" s="610" t="s">
        <v>5912</v>
      </c>
    </row>
    <row r="5037" spans="1:2" ht="13.5" x14ac:dyDescent="0.25">
      <c r="A5037" s="609">
        <v>9610</v>
      </c>
      <c r="B5037" s="610" t="s">
        <v>5913</v>
      </c>
    </row>
    <row r="5038" spans="1:2" ht="13.5" x14ac:dyDescent="0.25">
      <c r="A5038" s="609">
        <v>9611</v>
      </c>
      <c r="B5038" s="610" t="s">
        <v>5914</v>
      </c>
    </row>
    <row r="5039" spans="1:2" ht="13.5" x14ac:dyDescent="0.25">
      <c r="A5039" s="609">
        <v>9612</v>
      </c>
      <c r="B5039" s="610" t="s">
        <v>5915</v>
      </c>
    </row>
    <row r="5040" spans="1:2" ht="13.5" x14ac:dyDescent="0.25">
      <c r="A5040" s="609">
        <v>9613</v>
      </c>
      <c r="B5040" s="610" t="s">
        <v>5916</v>
      </c>
    </row>
    <row r="5041" spans="1:2" ht="13.5" x14ac:dyDescent="0.25">
      <c r="A5041" s="609">
        <v>9614</v>
      </c>
      <c r="B5041" s="610" t="s">
        <v>5917</v>
      </c>
    </row>
    <row r="5042" spans="1:2" ht="13.5" x14ac:dyDescent="0.25">
      <c r="A5042" s="609">
        <v>9615</v>
      </c>
      <c r="B5042" s="610" t="s">
        <v>5918</v>
      </c>
    </row>
    <row r="5043" spans="1:2" ht="13.5" x14ac:dyDescent="0.25">
      <c r="A5043" s="609">
        <v>9616</v>
      </c>
      <c r="B5043" s="610" t="s">
        <v>5919</v>
      </c>
    </row>
    <row r="5044" spans="1:2" ht="13.5" x14ac:dyDescent="0.25">
      <c r="A5044" s="609">
        <v>9617</v>
      </c>
      <c r="B5044" s="610" t="s">
        <v>5920</v>
      </c>
    </row>
    <row r="5045" spans="1:2" ht="13.5" x14ac:dyDescent="0.25">
      <c r="A5045" s="609">
        <v>9618</v>
      </c>
      <c r="B5045" s="610" t="s">
        <v>5921</v>
      </c>
    </row>
    <row r="5046" spans="1:2" ht="13.5" x14ac:dyDescent="0.25">
      <c r="A5046" s="609">
        <v>9619</v>
      </c>
      <c r="B5046" s="610" t="s">
        <v>5922</v>
      </c>
    </row>
    <row r="5047" spans="1:2" ht="13.5" x14ac:dyDescent="0.25">
      <c r="A5047" s="609">
        <v>9620</v>
      </c>
      <c r="B5047" s="610" t="s">
        <v>5923</v>
      </c>
    </row>
    <row r="5048" spans="1:2" ht="13.5" x14ac:dyDescent="0.25">
      <c r="A5048" s="609">
        <v>9621</v>
      </c>
      <c r="B5048" s="610" t="s">
        <v>5924</v>
      </c>
    </row>
    <row r="5049" spans="1:2" ht="13.5" x14ac:dyDescent="0.25">
      <c r="A5049" s="609">
        <v>9622</v>
      </c>
      <c r="B5049" s="610" t="s">
        <v>5925</v>
      </c>
    </row>
    <row r="5050" spans="1:2" ht="13.5" x14ac:dyDescent="0.25">
      <c r="A5050" s="609">
        <v>9623</v>
      </c>
      <c r="B5050" s="610" t="s">
        <v>5926</v>
      </c>
    </row>
    <row r="5051" spans="1:2" ht="13.5" x14ac:dyDescent="0.25">
      <c r="A5051" s="609">
        <v>9624</v>
      </c>
      <c r="B5051" s="610" t="s">
        <v>5927</v>
      </c>
    </row>
    <row r="5052" spans="1:2" ht="13.5" x14ac:dyDescent="0.25">
      <c r="A5052" s="609">
        <v>9625</v>
      </c>
      <c r="B5052" s="610" t="s">
        <v>5928</v>
      </c>
    </row>
    <row r="5053" spans="1:2" ht="13.5" x14ac:dyDescent="0.25">
      <c r="A5053" s="609">
        <v>9626</v>
      </c>
      <c r="B5053" s="610" t="s">
        <v>5929</v>
      </c>
    </row>
    <row r="5054" spans="1:2" ht="13.5" x14ac:dyDescent="0.25">
      <c r="A5054" s="609">
        <v>9627</v>
      </c>
      <c r="B5054" s="610" t="s">
        <v>5930</v>
      </c>
    </row>
    <row r="5055" spans="1:2" ht="13.5" x14ac:dyDescent="0.25">
      <c r="A5055" s="609">
        <v>9628</v>
      </c>
      <c r="B5055" s="610" t="s">
        <v>5931</v>
      </c>
    </row>
    <row r="5056" spans="1:2" ht="13.5" x14ac:dyDescent="0.25">
      <c r="A5056" s="609">
        <v>9629</v>
      </c>
      <c r="B5056" s="610" t="s">
        <v>5932</v>
      </c>
    </row>
    <row r="5057" spans="1:2" ht="13.5" x14ac:dyDescent="0.25">
      <c r="A5057" s="609">
        <v>9630</v>
      </c>
      <c r="B5057" s="610" t="s">
        <v>5933</v>
      </c>
    </row>
    <row r="5058" spans="1:2" ht="13.5" x14ac:dyDescent="0.25">
      <c r="A5058" s="609">
        <v>9631</v>
      </c>
      <c r="B5058" s="610" t="s">
        <v>5934</v>
      </c>
    </row>
    <row r="5059" spans="1:2" ht="13.5" x14ac:dyDescent="0.25">
      <c r="A5059" s="609">
        <v>9632</v>
      </c>
      <c r="B5059" s="610" t="s">
        <v>5935</v>
      </c>
    </row>
    <row r="5060" spans="1:2" ht="13.5" x14ac:dyDescent="0.25">
      <c r="A5060" s="609">
        <v>9633</v>
      </c>
      <c r="B5060" s="610" t="s">
        <v>5936</v>
      </c>
    </row>
    <row r="5061" spans="1:2" ht="13.5" x14ac:dyDescent="0.25">
      <c r="A5061" s="609">
        <v>9634</v>
      </c>
      <c r="B5061" s="610" t="s">
        <v>5937</v>
      </c>
    </row>
    <row r="5062" spans="1:2" ht="13.5" x14ac:dyDescent="0.25">
      <c r="A5062" s="609">
        <v>9635</v>
      </c>
      <c r="B5062" s="610" t="s">
        <v>5938</v>
      </c>
    </row>
    <row r="5063" spans="1:2" ht="13.5" x14ac:dyDescent="0.25">
      <c r="A5063" s="609">
        <v>9638</v>
      </c>
      <c r="B5063" s="610" t="s">
        <v>5939</v>
      </c>
    </row>
    <row r="5064" spans="1:2" ht="13.5" x14ac:dyDescent="0.25">
      <c r="A5064" s="609">
        <v>9639</v>
      </c>
      <c r="B5064" s="610" t="s">
        <v>5940</v>
      </c>
    </row>
    <row r="5065" spans="1:2" ht="13.5" x14ac:dyDescent="0.25">
      <c r="A5065" s="609">
        <v>9640</v>
      </c>
      <c r="B5065" s="610" t="s">
        <v>5941</v>
      </c>
    </row>
    <row r="5066" spans="1:2" ht="13.5" x14ac:dyDescent="0.25">
      <c r="A5066" s="609">
        <v>9641</v>
      </c>
      <c r="B5066" s="610" t="s">
        <v>5941</v>
      </c>
    </row>
    <row r="5067" spans="1:2" ht="13.5" x14ac:dyDescent="0.25">
      <c r="A5067" s="609">
        <v>9642</v>
      </c>
      <c r="B5067" s="610" t="s">
        <v>5941</v>
      </c>
    </row>
    <row r="5068" spans="1:2" ht="13.5" x14ac:dyDescent="0.25">
      <c r="A5068" s="609">
        <v>9643</v>
      </c>
      <c r="B5068" s="610" t="s">
        <v>5941</v>
      </c>
    </row>
    <row r="5069" spans="1:2" ht="13.5" x14ac:dyDescent="0.25">
      <c r="A5069" s="609">
        <v>9644</v>
      </c>
      <c r="B5069" s="610" t="s">
        <v>5941</v>
      </c>
    </row>
    <row r="5070" spans="1:2" ht="13.5" x14ac:dyDescent="0.25">
      <c r="A5070" s="609">
        <v>9645</v>
      </c>
      <c r="B5070" s="610" t="s">
        <v>5941</v>
      </c>
    </row>
    <row r="5071" spans="1:2" ht="13.5" x14ac:dyDescent="0.25">
      <c r="A5071" s="609">
        <v>9646</v>
      </c>
      <c r="B5071" s="610" t="s">
        <v>5941</v>
      </c>
    </row>
    <row r="5072" spans="1:2" ht="13.5" x14ac:dyDescent="0.25">
      <c r="A5072" s="609">
        <v>9647</v>
      </c>
      <c r="B5072" s="610" t="s">
        <v>5941</v>
      </c>
    </row>
    <row r="5073" spans="1:2" ht="13.5" x14ac:dyDescent="0.25">
      <c r="A5073" s="609">
        <v>9648</v>
      </c>
      <c r="B5073" s="610" t="s">
        <v>5942</v>
      </c>
    </row>
    <row r="5074" spans="1:2" ht="13.5" x14ac:dyDescent="0.25">
      <c r="A5074" s="609">
        <v>9649</v>
      </c>
      <c r="B5074" s="610" t="s">
        <v>5943</v>
      </c>
    </row>
    <row r="5075" spans="1:2" ht="13.5" x14ac:dyDescent="0.25">
      <c r="A5075" s="609">
        <v>9650</v>
      </c>
      <c r="B5075" s="610" t="s">
        <v>5944</v>
      </c>
    </row>
    <row r="5076" spans="1:2" ht="13.5" x14ac:dyDescent="0.25">
      <c r="A5076" s="609">
        <v>9651</v>
      </c>
      <c r="B5076" s="610" t="s">
        <v>5945</v>
      </c>
    </row>
    <row r="5077" spans="1:2" ht="13.5" x14ac:dyDescent="0.25">
      <c r="A5077" s="609">
        <v>9654</v>
      </c>
      <c r="B5077" s="610" t="s">
        <v>5946</v>
      </c>
    </row>
    <row r="5078" spans="1:2" ht="13.5" x14ac:dyDescent="0.25">
      <c r="A5078" s="609">
        <v>9655</v>
      </c>
      <c r="B5078" s="610" t="s">
        <v>5947</v>
      </c>
    </row>
    <row r="5079" spans="1:2" ht="13.5" x14ac:dyDescent="0.25">
      <c r="A5079" s="609">
        <v>9656</v>
      </c>
      <c r="B5079" s="610" t="s">
        <v>5948</v>
      </c>
    </row>
    <row r="5080" spans="1:2" ht="13.5" x14ac:dyDescent="0.25">
      <c r="A5080" s="609">
        <v>9657</v>
      </c>
      <c r="B5080" s="610" t="s">
        <v>5949</v>
      </c>
    </row>
    <row r="5081" spans="1:2" ht="13.5" x14ac:dyDescent="0.25">
      <c r="A5081" s="609">
        <v>9658</v>
      </c>
      <c r="B5081" s="610" t="s">
        <v>5950</v>
      </c>
    </row>
    <row r="5082" spans="1:2" ht="13.5" x14ac:dyDescent="0.25">
      <c r="A5082" s="609">
        <v>9659</v>
      </c>
      <c r="B5082" s="610" t="s">
        <v>5951</v>
      </c>
    </row>
    <row r="5083" spans="1:2" ht="13.5" x14ac:dyDescent="0.25">
      <c r="A5083" s="609">
        <v>9660</v>
      </c>
      <c r="B5083" s="610" t="s">
        <v>5952</v>
      </c>
    </row>
    <row r="5084" spans="1:2" ht="13.5" x14ac:dyDescent="0.25">
      <c r="A5084" s="609">
        <v>9661</v>
      </c>
      <c r="B5084" s="610" t="s">
        <v>5952</v>
      </c>
    </row>
    <row r="5085" spans="1:2" ht="13.5" x14ac:dyDescent="0.25">
      <c r="A5085" s="609">
        <v>9662</v>
      </c>
      <c r="B5085" s="610" t="s">
        <v>5953</v>
      </c>
    </row>
    <row r="5086" spans="1:2" ht="13.5" x14ac:dyDescent="0.25">
      <c r="A5086" s="609">
        <v>9663</v>
      </c>
      <c r="B5086" s="610" t="s">
        <v>5954</v>
      </c>
    </row>
    <row r="5087" spans="1:2" ht="13.5" x14ac:dyDescent="0.25">
      <c r="A5087" s="609">
        <v>9664</v>
      </c>
      <c r="B5087" s="610" t="s">
        <v>5955</v>
      </c>
    </row>
    <row r="5088" spans="1:2" ht="13.5" x14ac:dyDescent="0.25">
      <c r="A5088" s="609">
        <v>9670</v>
      </c>
      <c r="B5088" s="610" t="s">
        <v>5956</v>
      </c>
    </row>
    <row r="5089" spans="1:2" ht="13.5" x14ac:dyDescent="0.25">
      <c r="A5089" s="609">
        <v>9671</v>
      </c>
      <c r="B5089" s="610" t="s">
        <v>5957</v>
      </c>
    </row>
    <row r="5090" spans="1:2" ht="13.5" x14ac:dyDescent="0.25">
      <c r="A5090" s="609">
        <v>9672</v>
      </c>
      <c r="B5090" s="610" t="s">
        <v>5958</v>
      </c>
    </row>
    <row r="5091" spans="1:2" ht="13.5" x14ac:dyDescent="0.25">
      <c r="A5091" s="609">
        <v>9673</v>
      </c>
      <c r="B5091" s="610" t="s">
        <v>5959</v>
      </c>
    </row>
    <row r="5092" spans="1:2" ht="13.5" x14ac:dyDescent="0.25">
      <c r="A5092" s="609">
        <v>9674</v>
      </c>
      <c r="B5092" s="610" t="s">
        <v>5960</v>
      </c>
    </row>
    <row r="5093" spans="1:2" ht="13.5" x14ac:dyDescent="0.25">
      <c r="A5093" s="609">
        <v>9675</v>
      </c>
      <c r="B5093" s="610" t="s">
        <v>5961</v>
      </c>
    </row>
    <row r="5094" spans="1:2" ht="13.5" x14ac:dyDescent="0.25">
      <c r="A5094" s="609">
        <v>9676</v>
      </c>
      <c r="B5094" s="610" t="s">
        <v>5962</v>
      </c>
    </row>
    <row r="5095" spans="1:2" ht="13.5" x14ac:dyDescent="0.25">
      <c r="A5095" s="609">
        <v>9678</v>
      </c>
      <c r="B5095" s="610" t="s">
        <v>5963</v>
      </c>
    </row>
    <row r="5096" spans="1:2" ht="13.5" x14ac:dyDescent="0.25">
      <c r="A5096" s="609">
        <v>9679</v>
      </c>
      <c r="B5096" s="610" t="s">
        <v>5964</v>
      </c>
    </row>
    <row r="5097" spans="1:2" ht="13.5" x14ac:dyDescent="0.25">
      <c r="A5097" s="609">
        <v>9680</v>
      </c>
      <c r="B5097" s="610" t="s">
        <v>5965</v>
      </c>
    </row>
    <row r="5098" spans="1:2" ht="13.5" x14ac:dyDescent="0.25">
      <c r="A5098" s="609">
        <v>9681</v>
      </c>
      <c r="B5098" s="610" t="s">
        <v>5966</v>
      </c>
    </row>
    <row r="5099" spans="1:2" ht="13.5" x14ac:dyDescent="0.25">
      <c r="A5099" s="609">
        <v>9682</v>
      </c>
      <c r="B5099" s="610" t="s">
        <v>5967</v>
      </c>
    </row>
    <row r="5100" spans="1:2" ht="13.5" x14ac:dyDescent="0.25">
      <c r="A5100" s="609">
        <v>9683</v>
      </c>
      <c r="B5100" s="610" t="s">
        <v>5968</v>
      </c>
    </row>
    <row r="5101" spans="1:2" ht="13.5" x14ac:dyDescent="0.25">
      <c r="A5101" s="609">
        <v>9684</v>
      </c>
      <c r="B5101" s="610" t="s">
        <v>5969</v>
      </c>
    </row>
    <row r="5102" spans="1:2" ht="13.5" x14ac:dyDescent="0.25">
      <c r="A5102" s="609">
        <v>9685</v>
      </c>
      <c r="B5102" s="610" t="s">
        <v>5970</v>
      </c>
    </row>
    <row r="5103" spans="1:2" ht="13.5" x14ac:dyDescent="0.25">
      <c r="A5103" s="609">
        <v>9686</v>
      </c>
      <c r="B5103" s="610" t="s">
        <v>5971</v>
      </c>
    </row>
    <row r="5104" spans="1:2" ht="13.5" x14ac:dyDescent="0.25">
      <c r="A5104" s="609">
        <v>9687</v>
      </c>
      <c r="B5104" s="610" t="s">
        <v>5972</v>
      </c>
    </row>
    <row r="5105" spans="1:2" ht="13.5" x14ac:dyDescent="0.25">
      <c r="A5105" s="609">
        <v>9689</v>
      </c>
      <c r="B5105" s="610" t="s">
        <v>5973</v>
      </c>
    </row>
    <row r="5106" spans="1:2" ht="13.5" x14ac:dyDescent="0.25">
      <c r="A5106" s="609">
        <v>9690</v>
      </c>
      <c r="B5106" s="610" t="s">
        <v>5974</v>
      </c>
    </row>
    <row r="5107" spans="1:2" ht="13.5" x14ac:dyDescent="0.25">
      <c r="A5107" s="609">
        <v>9691</v>
      </c>
      <c r="B5107" s="610" t="s">
        <v>5975</v>
      </c>
    </row>
    <row r="5108" spans="1:2" ht="13.5" x14ac:dyDescent="0.25">
      <c r="A5108" s="609">
        <v>9692</v>
      </c>
      <c r="B5108" s="610" t="s">
        <v>5976</v>
      </c>
    </row>
    <row r="5109" spans="1:2" ht="13.5" x14ac:dyDescent="0.25">
      <c r="A5109" s="609">
        <v>9693</v>
      </c>
      <c r="B5109" s="610" t="s">
        <v>5977</v>
      </c>
    </row>
    <row r="5110" spans="1:2" ht="13.5" x14ac:dyDescent="0.25">
      <c r="A5110" s="609">
        <v>9694</v>
      </c>
      <c r="B5110" s="610" t="s">
        <v>5978</v>
      </c>
    </row>
    <row r="5111" spans="1:2" ht="13.5" x14ac:dyDescent="0.25">
      <c r="A5111" s="609">
        <v>9695</v>
      </c>
      <c r="B5111" s="610" t="s">
        <v>5979</v>
      </c>
    </row>
    <row r="5112" spans="1:2" ht="13.5" x14ac:dyDescent="0.25">
      <c r="A5112" s="609">
        <v>9696</v>
      </c>
      <c r="B5112" s="610" t="s">
        <v>5980</v>
      </c>
    </row>
    <row r="5113" spans="1:2" ht="13.5" x14ac:dyDescent="0.25">
      <c r="A5113" s="609">
        <v>9697</v>
      </c>
      <c r="B5113" s="610" t="s">
        <v>5981</v>
      </c>
    </row>
    <row r="5114" spans="1:2" ht="13.5" x14ac:dyDescent="0.25">
      <c r="A5114" s="609">
        <v>9698</v>
      </c>
      <c r="B5114" s="610" t="s">
        <v>5982</v>
      </c>
    </row>
    <row r="5115" spans="1:2" ht="13.5" x14ac:dyDescent="0.25">
      <c r="A5115" s="609">
        <v>9699</v>
      </c>
      <c r="B5115" s="610" t="s">
        <v>5983</v>
      </c>
    </row>
    <row r="5116" spans="1:2" ht="13.5" x14ac:dyDescent="0.25">
      <c r="A5116" s="609">
        <v>9700</v>
      </c>
      <c r="B5116" s="610" t="s">
        <v>5984</v>
      </c>
    </row>
    <row r="5117" spans="1:2" ht="13.5" x14ac:dyDescent="0.25">
      <c r="A5117" s="609">
        <v>9701</v>
      </c>
      <c r="B5117" s="610" t="s">
        <v>5985</v>
      </c>
    </row>
    <row r="5118" spans="1:2" ht="13.5" x14ac:dyDescent="0.25">
      <c r="A5118" s="609">
        <v>9708</v>
      </c>
      <c r="B5118" s="610" t="s">
        <v>5986</v>
      </c>
    </row>
    <row r="5119" spans="1:2" ht="13.5" x14ac:dyDescent="0.25">
      <c r="A5119" s="609">
        <v>9709</v>
      </c>
      <c r="B5119" s="610" t="s">
        <v>5987</v>
      </c>
    </row>
    <row r="5120" spans="1:2" ht="13.5" x14ac:dyDescent="0.25">
      <c r="A5120" s="609">
        <v>9710</v>
      </c>
      <c r="B5120" s="610" t="s">
        <v>5988</v>
      </c>
    </row>
    <row r="5121" spans="1:2" ht="13.5" x14ac:dyDescent="0.25">
      <c r="A5121" s="609">
        <v>9711</v>
      </c>
      <c r="B5121" s="610" t="s">
        <v>5988</v>
      </c>
    </row>
    <row r="5122" spans="1:2" ht="13.5" x14ac:dyDescent="0.25">
      <c r="A5122" s="609">
        <v>9712</v>
      </c>
      <c r="B5122" s="610" t="s">
        <v>5988</v>
      </c>
    </row>
    <row r="5123" spans="1:2" ht="13.5" x14ac:dyDescent="0.25">
      <c r="A5123" s="609">
        <v>9713</v>
      </c>
      <c r="B5123" s="610" t="s">
        <v>5988</v>
      </c>
    </row>
    <row r="5124" spans="1:2" ht="13.5" x14ac:dyDescent="0.25">
      <c r="A5124" s="609">
        <v>9719</v>
      </c>
      <c r="B5124" s="610" t="s">
        <v>5988</v>
      </c>
    </row>
    <row r="5125" spans="1:2" ht="13.5" x14ac:dyDescent="0.25">
      <c r="A5125" s="609">
        <v>9720</v>
      </c>
      <c r="B5125" s="610" t="s">
        <v>5989</v>
      </c>
    </row>
    <row r="5126" spans="1:2" ht="13.5" x14ac:dyDescent="0.25">
      <c r="A5126" s="609">
        <v>9721</v>
      </c>
      <c r="B5126" s="610" t="s">
        <v>5990</v>
      </c>
    </row>
    <row r="5127" spans="1:2" ht="13.5" x14ac:dyDescent="0.25">
      <c r="A5127" s="609">
        <v>9722</v>
      </c>
      <c r="B5127" s="610" t="s">
        <v>5991</v>
      </c>
    </row>
    <row r="5128" spans="1:2" ht="13.5" x14ac:dyDescent="0.25">
      <c r="A5128" s="609">
        <v>9723</v>
      </c>
      <c r="B5128" s="610" t="s">
        <v>5989</v>
      </c>
    </row>
    <row r="5129" spans="1:2" ht="13.5" x14ac:dyDescent="0.25">
      <c r="A5129" s="609">
        <v>9724</v>
      </c>
      <c r="B5129" s="610" t="s">
        <v>5989</v>
      </c>
    </row>
    <row r="5130" spans="1:2" ht="13.5" x14ac:dyDescent="0.25">
      <c r="A5130" s="609">
        <v>9725</v>
      </c>
      <c r="B5130" s="610" t="s">
        <v>5989</v>
      </c>
    </row>
    <row r="5131" spans="1:2" ht="13.5" x14ac:dyDescent="0.25">
      <c r="A5131" s="609">
        <v>9726</v>
      </c>
      <c r="B5131" s="610" t="s">
        <v>5989</v>
      </c>
    </row>
    <row r="5132" spans="1:2" ht="13.5" x14ac:dyDescent="0.25">
      <c r="A5132" s="609">
        <v>9727</v>
      </c>
      <c r="B5132" s="610" t="s">
        <v>5989</v>
      </c>
    </row>
    <row r="5133" spans="1:2" ht="13.5" x14ac:dyDescent="0.25">
      <c r="A5133" s="609">
        <v>9728</v>
      </c>
      <c r="B5133" s="610" t="s">
        <v>5989</v>
      </c>
    </row>
    <row r="5134" spans="1:2" ht="13.5" x14ac:dyDescent="0.25">
      <c r="A5134" s="609">
        <v>9729</v>
      </c>
      <c r="B5134" s="610" t="s">
        <v>5992</v>
      </c>
    </row>
    <row r="5135" spans="1:2" ht="13.5" x14ac:dyDescent="0.25">
      <c r="A5135" s="609">
        <v>9730</v>
      </c>
      <c r="B5135" s="610" t="s">
        <v>5993</v>
      </c>
    </row>
    <row r="5136" spans="1:2" ht="13.5" x14ac:dyDescent="0.25">
      <c r="A5136" s="609">
        <v>9731</v>
      </c>
      <c r="B5136" s="610" t="s">
        <v>5993</v>
      </c>
    </row>
    <row r="5137" spans="1:2" ht="13.5" x14ac:dyDescent="0.25">
      <c r="A5137" s="609">
        <v>9732</v>
      </c>
      <c r="B5137" s="610" t="s">
        <v>5993</v>
      </c>
    </row>
    <row r="5138" spans="1:2" ht="13.5" x14ac:dyDescent="0.25">
      <c r="A5138" s="609">
        <v>9733</v>
      </c>
      <c r="B5138" s="610" t="s">
        <v>5993</v>
      </c>
    </row>
    <row r="5139" spans="1:2" ht="13.5" x14ac:dyDescent="0.25">
      <c r="A5139" s="609">
        <v>9734</v>
      </c>
      <c r="B5139" s="610" t="s">
        <v>5993</v>
      </c>
    </row>
    <row r="5140" spans="1:2" ht="13.5" x14ac:dyDescent="0.25">
      <c r="A5140" s="609">
        <v>9735</v>
      </c>
      <c r="B5140" s="610" t="s">
        <v>5993</v>
      </c>
    </row>
    <row r="5141" spans="1:2" ht="13.5" x14ac:dyDescent="0.25">
      <c r="A5141" s="609">
        <v>9736</v>
      </c>
      <c r="B5141" s="610" t="s">
        <v>5993</v>
      </c>
    </row>
    <row r="5142" spans="1:2" ht="13.5" x14ac:dyDescent="0.25">
      <c r="A5142" s="609">
        <v>9738</v>
      </c>
      <c r="B5142" s="610" t="s">
        <v>5994</v>
      </c>
    </row>
    <row r="5143" spans="1:2" ht="13.5" x14ac:dyDescent="0.25">
      <c r="A5143" s="609">
        <v>9739</v>
      </c>
      <c r="B5143" s="610" t="s">
        <v>5993</v>
      </c>
    </row>
    <row r="5144" spans="1:2" ht="13.5" x14ac:dyDescent="0.25">
      <c r="A5144" s="609">
        <v>9740</v>
      </c>
      <c r="B5144" s="610" t="s">
        <v>5995</v>
      </c>
    </row>
    <row r="5145" spans="1:2" ht="13.5" x14ac:dyDescent="0.25">
      <c r="A5145" s="609">
        <v>9741</v>
      </c>
      <c r="B5145" s="610" t="s">
        <v>5995</v>
      </c>
    </row>
    <row r="5146" spans="1:2" ht="13.5" x14ac:dyDescent="0.25">
      <c r="A5146" s="609">
        <v>9742</v>
      </c>
      <c r="B5146" s="610" t="s">
        <v>5995</v>
      </c>
    </row>
    <row r="5147" spans="1:2" ht="13.5" x14ac:dyDescent="0.25">
      <c r="A5147" s="609">
        <v>9743</v>
      </c>
      <c r="B5147" s="610" t="s">
        <v>5995</v>
      </c>
    </row>
    <row r="5148" spans="1:2" ht="13.5" x14ac:dyDescent="0.25">
      <c r="A5148" s="609">
        <v>9744</v>
      </c>
      <c r="B5148" s="610" t="s">
        <v>5995</v>
      </c>
    </row>
    <row r="5149" spans="1:2" ht="13.5" x14ac:dyDescent="0.25">
      <c r="A5149" s="609">
        <v>9745</v>
      </c>
      <c r="B5149" s="610" t="s">
        <v>5995</v>
      </c>
    </row>
    <row r="5150" spans="1:2" ht="13.5" x14ac:dyDescent="0.25">
      <c r="A5150" s="609">
        <v>9746</v>
      </c>
      <c r="B5150" s="610" t="s">
        <v>5995</v>
      </c>
    </row>
    <row r="5151" spans="1:2" ht="13.5" x14ac:dyDescent="0.25">
      <c r="A5151" s="609">
        <v>9747</v>
      </c>
      <c r="B5151" s="610" t="s">
        <v>5995</v>
      </c>
    </row>
    <row r="5152" spans="1:2" ht="13.5" x14ac:dyDescent="0.25">
      <c r="A5152" s="609">
        <v>9750</v>
      </c>
      <c r="B5152" s="610" t="s">
        <v>5996</v>
      </c>
    </row>
    <row r="5153" spans="1:2" ht="13.5" x14ac:dyDescent="0.25">
      <c r="A5153" s="609">
        <v>9751</v>
      </c>
      <c r="B5153" s="610" t="s">
        <v>5996</v>
      </c>
    </row>
    <row r="5154" spans="1:2" ht="13.5" x14ac:dyDescent="0.25">
      <c r="A5154" s="609">
        <v>9752</v>
      </c>
      <c r="B5154" s="610" t="s">
        <v>5996</v>
      </c>
    </row>
    <row r="5155" spans="1:2" ht="13.5" x14ac:dyDescent="0.25">
      <c r="A5155" s="609">
        <v>9753</v>
      </c>
      <c r="B5155" s="610" t="s">
        <v>5996</v>
      </c>
    </row>
    <row r="5156" spans="1:2" ht="13.5" x14ac:dyDescent="0.25">
      <c r="A5156" s="609">
        <v>9754</v>
      </c>
      <c r="B5156" s="610" t="s">
        <v>5996</v>
      </c>
    </row>
    <row r="5157" spans="1:2" ht="13.5" x14ac:dyDescent="0.25">
      <c r="A5157" s="609">
        <v>9755</v>
      </c>
      <c r="B5157" s="610" t="s">
        <v>5996</v>
      </c>
    </row>
    <row r="5158" spans="1:2" ht="13.5" x14ac:dyDescent="0.25">
      <c r="A5158" s="609">
        <v>9756</v>
      </c>
      <c r="B5158" s="610" t="s">
        <v>5996</v>
      </c>
    </row>
    <row r="5159" spans="1:2" ht="13.5" x14ac:dyDescent="0.25">
      <c r="A5159" s="609">
        <v>9757</v>
      </c>
      <c r="B5159" s="610" t="s">
        <v>5996</v>
      </c>
    </row>
    <row r="5160" spans="1:2" ht="13.5" x14ac:dyDescent="0.25">
      <c r="A5160" s="609">
        <v>9758</v>
      </c>
      <c r="B5160" s="610" t="s">
        <v>5996</v>
      </c>
    </row>
    <row r="5161" spans="1:2" ht="13.5" x14ac:dyDescent="0.25">
      <c r="A5161" s="609">
        <v>9760</v>
      </c>
      <c r="B5161" s="610" t="s">
        <v>5997</v>
      </c>
    </row>
    <row r="5162" spans="1:2" ht="13.5" x14ac:dyDescent="0.25">
      <c r="A5162" s="609">
        <v>9761</v>
      </c>
      <c r="B5162" s="610" t="s">
        <v>5997</v>
      </c>
    </row>
    <row r="5163" spans="1:2" ht="13.5" x14ac:dyDescent="0.25">
      <c r="A5163" s="609">
        <v>9762</v>
      </c>
      <c r="B5163" s="610" t="s">
        <v>5997</v>
      </c>
    </row>
    <row r="5164" spans="1:2" ht="13.5" x14ac:dyDescent="0.25">
      <c r="A5164" s="609">
        <v>9763</v>
      </c>
      <c r="B5164" s="610" t="s">
        <v>5997</v>
      </c>
    </row>
    <row r="5165" spans="1:2" ht="13.5" x14ac:dyDescent="0.25">
      <c r="A5165" s="609">
        <v>9764</v>
      </c>
      <c r="B5165" s="610" t="s">
        <v>5997</v>
      </c>
    </row>
    <row r="5166" spans="1:2" ht="13.5" x14ac:dyDescent="0.25">
      <c r="A5166" s="609">
        <v>9765</v>
      </c>
      <c r="B5166" s="610" t="s">
        <v>5997</v>
      </c>
    </row>
    <row r="5167" spans="1:2" ht="13.5" x14ac:dyDescent="0.25">
      <c r="A5167" s="609">
        <v>9766</v>
      </c>
      <c r="B5167" s="610" t="s">
        <v>5997</v>
      </c>
    </row>
    <row r="5168" spans="1:2" ht="13.5" x14ac:dyDescent="0.25">
      <c r="A5168" s="609">
        <v>9767</v>
      </c>
      <c r="B5168" s="610" t="s">
        <v>5997</v>
      </c>
    </row>
    <row r="5169" spans="1:2" ht="13.5" x14ac:dyDescent="0.25">
      <c r="A5169" s="609">
        <v>9768</v>
      </c>
      <c r="B5169" s="610" t="s">
        <v>5998</v>
      </c>
    </row>
    <row r="5170" spans="1:2" ht="13.5" x14ac:dyDescent="0.25">
      <c r="A5170" s="609">
        <v>9769</v>
      </c>
      <c r="B5170" s="610" t="s">
        <v>5997</v>
      </c>
    </row>
    <row r="5171" spans="1:2" ht="13.5" x14ac:dyDescent="0.25">
      <c r="A5171" s="609">
        <v>9770</v>
      </c>
      <c r="B5171" s="610" t="s">
        <v>5999</v>
      </c>
    </row>
    <row r="5172" spans="1:2" ht="13.5" x14ac:dyDescent="0.25">
      <c r="A5172" s="609">
        <v>9771</v>
      </c>
      <c r="B5172" s="610" t="s">
        <v>6000</v>
      </c>
    </row>
    <row r="5173" spans="1:2" ht="13.5" x14ac:dyDescent="0.25">
      <c r="A5173" s="609">
        <v>9772</v>
      </c>
      <c r="B5173" s="610" t="s">
        <v>6001</v>
      </c>
    </row>
    <row r="5174" spans="1:2" ht="13.5" x14ac:dyDescent="0.25">
      <c r="A5174" s="609">
        <v>9773</v>
      </c>
      <c r="B5174" s="610" t="s">
        <v>6002</v>
      </c>
    </row>
    <row r="5175" spans="1:2" ht="13.5" x14ac:dyDescent="0.25">
      <c r="A5175" s="609">
        <v>9774</v>
      </c>
      <c r="B5175" s="610" t="s">
        <v>6003</v>
      </c>
    </row>
    <row r="5176" spans="1:2" ht="13.5" x14ac:dyDescent="0.25">
      <c r="A5176" s="609">
        <v>9778</v>
      </c>
      <c r="B5176" s="610" t="s">
        <v>6004</v>
      </c>
    </row>
    <row r="5177" spans="1:2" ht="13.5" x14ac:dyDescent="0.25">
      <c r="A5177" s="609">
        <v>9779</v>
      </c>
      <c r="B5177" s="610" t="s">
        <v>6005</v>
      </c>
    </row>
    <row r="5178" spans="1:2" ht="13.5" x14ac:dyDescent="0.25">
      <c r="A5178" s="609">
        <v>9780</v>
      </c>
      <c r="B5178" s="610" t="s">
        <v>6006</v>
      </c>
    </row>
    <row r="5179" spans="1:2" ht="13.5" x14ac:dyDescent="0.25">
      <c r="A5179" s="609">
        <v>9781</v>
      </c>
      <c r="B5179" s="610" t="s">
        <v>6007</v>
      </c>
    </row>
    <row r="5180" spans="1:2" ht="13.5" x14ac:dyDescent="0.25">
      <c r="A5180" s="609">
        <v>9782</v>
      </c>
      <c r="B5180" s="610" t="s">
        <v>6008</v>
      </c>
    </row>
    <row r="5181" spans="1:2" ht="13.5" x14ac:dyDescent="0.25">
      <c r="A5181" s="609">
        <v>9783</v>
      </c>
      <c r="B5181" s="610" t="s">
        <v>6009</v>
      </c>
    </row>
    <row r="5182" spans="1:2" ht="13.5" x14ac:dyDescent="0.25">
      <c r="A5182" s="609">
        <v>9784</v>
      </c>
      <c r="B5182" s="610" t="s">
        <v>6010</v>
      </c>
    </row>
    <row r="5183" spans="1:2" ht="13.5" x14ac:dyDescent="0.25">
      <c r="A5183" s="609">
        <v>9785</v>
      </c>
      <c r="B5183" s="610" t="s">
        <v>6011</v>
      </c>
    </row>
    <row r="5184" spans="1:2" ht="13.5" x14ac:dyDescent="0.25">
      <c r="A5184" s="609">
        <v>9786</v>
      </c>
      <c r="B5184" s="610" t="s">
        <v>6012</v>
      </c>
    </row>
    <row r="5185" spans="1:2" ht="13.5" x14ac:dyDescent="0.25">
      <c r="A5185" s="609">
        <v>9788</v>
      </c>
      <c r="B5185" s="610" t="s">
        <v>6013</v>
      </c>
    </row>
    <row r="5186" spans="1:2" ht="13.5" x14ac:dyDescent="0.25">
      <c r="A5186" s="609">
        <v>9789</v>
      </c>
      <c r="B5186" s="610" t="s">
        <v>6014</v>
      </c>
    </row>
    <row r="5187" spans="1:2" ht="13.5" x14ac:dyDescent="0.25">
      <c r="A5187" s="609">
        <v>9790</v>
      </c>
      <c r="B5187" s="610" t="s">
        <v>6015</v>
      </c>
    </row>
    <row r="5188" spans="1:2" ht="13.5" x14ac:dyDescent="0.25">
      <c r="A5188" s="609">
        <v>9791</v>
      </c>
      <c r="B5188" s="610" t="s">
        <v>6016</v>
      </c>
    </row>
    <row r="5189" spans="1:2" ht="13.5" x14ac:dyDescent="0.25">
      <c r="A5189" s="609">
        <v>9792</v>
      </c>
      <c r="B5189" s="610" t="s">
        <v>6017</v>
      </c>
    </row>
    <row r="5190" spans="1:2" ht="13.5" x14ac:dyDescent="0.25">
      <c r="A5190" s="609">
        <v>9793</v>
      </c>
      <c r="B5190" s="610" t="s">
        <v>6018</v>
      </c>
    </row>
    <row r="5191" spans="1:2" ht="13.5" x14ac:dyDescent="0.25">
      <c r="A5191" s="609">
        <v>9794</v>
      </c>
      <c r="B5191" s="610" t="s">
        <v>6019</v>
      </c>
    </row>
    <row r="5192" spans="1:2" ht="13.5" x14ac:dyDescent="0.25">
      <c r="A5192" s="609">
        <v>9795</v>
      </c>
      <c r="B5192" s="610" t="s">
        <v>6020</v>
      </c>
    </row>
    <row r="5193" spans="1:2" ht="13.5" x14ac:dyDescent="0.25">
      <c r="A5193" s="609">
        <v>9796</v>
      </c>
      <c r="B5193" s="610" t="s">
        <v>6021</v>
      </c>
    </row>
    <row r="5194" spans="1:2" ht="13.5" x14ac:dyDescent="0.25">
      <c r="A5194" s="609">
        <v>9797</v>
      </c>
      <c r="B5194" s="610" t="s">
        <v>6022</v>
      </c>
    </row>
    <row r="5195" spans="1:2" ht="13.5" x14ac:dyDescent="0.25">
      <c r="A5195" s="609">
        <v>9799</v>
      </c>
      <c r="B5195" s="610" t="s">
        <v>6023</v>
      </c>
    </row>
    <row r="5196" spans="1:2" ht="13.5" x14ac:dyDescent="0.25">
      <c r="A5196" s="609">
        <v>9800</v>
      </c>
      <c r="B5196" s="610" t="s">
        <v>6024</v>
      </c>
    </row>
    <row r="5197" spans="1:2" ht="13.5" x14ac:dyDescent="0.25">
      <c r="A5197" s="609">
        <v>9801</v>
      </c>
      <c r="B5197" s="610" t="s">
        <v>6025</v>
      </c>
    </row>
    <row r="5198" spans="1:2" ht="13.5" x14ac:dyDescent="0.25">
      <c r="A5198" s="609">
        <v>9802</v>
      </c>
      <c r="B5198" s="610" t="s">
        <v>6026</v>
      </c>
    </row>
    <row r="5199" spans="1:2" ht="13.5" x14ac:dyDescent="0.25">
      <c r="A5199" s="609">
        <v>9803</v>
      </c>
      <c r="B5199" s="610" t="s">
        <v>6027</v>
      </c>
    </row>
    <row r="5200" spans="1:2" ht="13.5" x14ac:dyDescent="0.25">
      <c r="A5200" s="609">
        <v>9808</v>
      </c>
      <c r="B5200" s="610" t="s">
        <v>6028</v>
      </c>
    </row>
    <row r="5201" spans="1:2" ht="13.5" x14ac:dyDescent="0.25">
      <c r="A5201" s="609">
        <v>9809</v>
      </c>
      <c r="B5201" s="610" t="s">
        <v>6029</v>
      </c>
    </row>
    <row r="5202" spans="1:2" ht="13.5" x14ac:dyDescent="0.25">
      <c r="A5202" s="609">
        <v>9810</v>
      </c>
      <c r="B5202" s="610" t="s">
        <v>6030</v>
      </c>
    </row>
    <row r="5203" spans="1:2" ht="13.5" x14ac:dyDescent="0.25">
      <c r="A5203" s="609">
        <v>9820</v>
      </c>
      <c r="B5203" s="610" t="s">
        <v>6031</v>
      </c>
    </row>
    <row r="5204" spans="1:2" ht="13.5" x14ac:dyDescent="0.25">
      <c r="A5204" s="609">
        <v>9821</v>
      </c>
      <c r="B5204" s="610" t="s">
        <v>6032</v>
      </c>
    </row>
    <row r="5205" spans="1:2" ht="13.5" x14ac:dyDescent="0.25">
      <c r="A5205" s="609">
        <v>9822</v>
      </c>
      <c r="B5205" s="610" t="s">
        <v>6033</v>
      </c>
    </row>
    <row r="5206" spans="1:2" ht="13.5" x14ac:dyDescent="0.25">
      <c r="A5206" s="609">
        <v>9823</v>
      </c>
      <c r="B5206" s="610" t="s">
        <v>6034</v>
      </c>
    </row>
    <row r="5207" spans="1:2" ht="13.5" x14ac:dyDescent="0.25">
      <c r="A5207" s="609">
        <v>9824</v>
      </c>
      <c r="B5207" s="610" t="s">
        <v>6035</v>
      </c>
    </row>
    <row r="5208" spans="1:2" ht="13.5" x14ac:dyDescent="0.25">
      <c r="A5208" s="609">
        <v>9828</v>
      </c>
      <c r="B5208" s="610" t="s">
        <v>6036</v>
      </c>
    </row>
    <row r="5209" spans="1:2" ht="13.5" x14ac:dyDescent="0.25">
      <c r="A5209" s="609">
        <v>9830</v>
      </c>
      <c r="B5209" s="610" t="s">
        <v>6037</v>
      </c>
    </row>
    <row r="5210" spans="1:2" ht="13.5" x14ac:dyDescent="0.25">
      <c r="A5210" s="609">
        <v>9831</v>
      </c>
      <c r="B5210" s="610" t="s">
        <v>6038</v>
      </c>
    </row>
    <row r="5211" spans="1:2" ht="13.5" x14ac:dyDescent="0.25">
      <c r="A5211" s="609">
        <v>9832</v>
      </c>
      <c r="B5211" s="610" t="s">
        <v>6039</v>
      </c>
    </row>
    <row r="5212" spans="1:2" ht="13.5" x14ac:dyDescent="0.25">
      <c r="A5212" s="609">
        <v>9839</v>
      </c>
      <c r="B5212" s="610" t="s">
        <v>6040</v>
      </c>
    </row>
    <row r="5213" spans="1:2" ht="13.5" x14ac:dyDescent="0.25">
      <c r="A5213" s="609">
        <v>9840</v>
      </c>
      <c r="B5213" s="610" t="s">
        <v>6041</v>
      </c>
    </row>
    <row r="5214" spans="1:2" ht="13.5" x14ac:dyDescent="0.25">
      <c r="A5214" s="609">
        <v>9841</v>
      </c>
      <c r="B5214" s="610" t="s">
        <v>6042</v>
      </c>
    </row>
    <row r="5215" spans="1:2" ht="13.5" x14ac:dyDescent="0.25">
      <c r="A5215" s="609">
        <v>9848</v>
      </c>
      <c r="B5215" s="610" t="s">
        <v>6043</v>
      </c>
    </row>
    <row r="5216" spans="1:2" ht="13.5" x14ac:dyDescent="0.25">
      <c r="A5216" s="609">
        <v>9849</v>
      </c>
      <c r="B5216" s="610" t="s">
        <v>6044</v>
      </c>
    </row>
    <row r="5217" spans="1:2" ht="13.5" x14ac:dyDescent="0.25">
      <c r="A5217" s="609">
        <v>9850</v>
      </c>
      <c r="B5217" s="610" t="s">
        <v>6045</v>
      </c>
    </row>
    <row r="5218" spans="1:2" ht="13.5" x14ac:dyDescent="0.25">
      <c r="A5218" s="609">
        <v>9851</v>
      </c>
      <c r="B5218" s="610" t="s">
        <v>6046</v>
      </c>
    </row>
    <row r="5219" spans="1:2" ht="13.5" x14ac:dyDescent="0.25">
      <c r="A5219" s="609">
        <v>9852</v>
      </c>
      <c r="B5219" s="610" t="s">
        <v>6047</v>
      </c>
    </row>
    <row r="5220" spans="1:2" ht="13.5" x14ac:dyDescent="0.25">
      <c r="A5220" s="609">
        <v>9853</v>
      </c>
      <c r="B5220" s="610" t="s">
        <v>6048</v>
      </c>
    </row>
    <row r="5221" spans="1:2" ht="13.5" x14ac:dyDescent="0.25">
      <c r="A5221" s="609">
        <v>9854</v>
      </c>
      <c r="B5221" s="610" t="s">
        <v>6049</v>
      </c>
    </row>
    <row r="5222" spans="1:2" ht="13.5" x14ac:dyDescent="0.25">
      <c r="A5222" s="609">
        <v>9855</v>
      </c>
      <c r="B5222" s="610" t="s">
        <v>6050</v>
      </c>
    </row>
    <row r="5223" spans="1:2" ht="13.5" x14ac:dyDescent="0.25">
      <c r="A5223" s="609">
        <v>9856</v>
      </c>
      <c r="B5223" s="610" t="s">
        <v>6051</v>
      </c>
    </row>
    <row r="5224" spans="1:2" ht="13.5" x14ac:dyDescent="0.25">
      <c r="A5224" s="609">
        <v>9858</v>
      </c>
      <c r="B5224" s="610" t="s">
        <v>6052</v>
      </c>
    </row>
    <row r="5225" spans="1:2" ht="13.5" x14ac:dyDescent="0.25">
      <c r="A5225" s="609">
        <v>9859</v>
      </c>
      <c r="B5225" s="610" t="s">
        <v>6053</v>
      </c>
    </row>
    <row r="5226" spans="1:2" ht="13.5" x14ac:dyDescent="0.25">
      <c r="A5226" s="609">
        <v>9860</v>
      </c>
      <c r="B5226" s="610" t="s">
        <v>6054</v>
      </c>
    </row>
    <row r="5227" spans="1:2" ht="13.5" x14ac:dyDescent="0.25">
      <c r="A5227" s="609">
        <v>9870</v>
      </c>
      <c r="B5227" s="610" t="s">
        <v>6055</v>
      </c>
    </row>
    <row r="5228" spans="1:2" ht="13.5" x14ac:dyDescent="0.25">
      <c r="A5228" s="609">
        <v>9871</v>
      </c>
      <c r="B5228" s="610" t="s">
        <v>6056</v>
      </c>
    </row>
    <row r="5229" spans="1:2" ht="13.5" x14ac:dyDescent="0.25">
      <c r="A5229" s="609">
        <v>9872</v>
      </c>
      <c r="B5229" s="610" t="s">
        <v>6057</v>
      </c>
    </row>
    <row r="5230" spans="1:2" ht="13.5" x14ac:dyDescent="0.25">
      <c r="A5230" s="609">
        <v>9873</v>
      </c>
      <c r="B5230" s="610" t="s">
        <v>6058</v>
      </c>
    </row>
    <row r="5231" spans="1:2" ht="13.5" x14ac:dyDescent="0.25">
      <c r="A5231" s="609">
        <v>9874</v>
      </c>
      <c r="B5231" s="610" t="s">
        <v>6059</v>
      </c>
    </row>
    <row r="5232" spans="1:2" ht="13.5" x14ac:dyDescent="0.25">
      <c r="A5232" s="609">
        <v>9875</v>
      </c>
      <c r="B5232" s="610" t="s">
        <v>6060</v>
      </c>
    </row>
    <row r="5233" spans="1:2" ht="13.5" x14ac:dyDescent="0.25">
      <c r="A5233" s="609">
        <v>9876</v>
      </c>
      <c r="B5233" s="610" t="s">
        <v>6061</v>
      </c>
    </row>
    <row r="5234" spans="1:2" ht="13.5" x14ac:dyDescent="0.25">
      <c r="A5234" s="609">
        <v>9877</v>
      </c>
      <c r="B5234" s="610" t="s">
        <v>6062</v>
      </c>
    </row>
    <row r="5235" spans="1:2" ht="13.5" x14ac:dyDescent="0.25">
      <c r="A5235" s="609">
        <v>9878</v>
      </c>
      <c r="B5235" s="610" t="s">
        <v>6063</v>
      </c>
    </row>
    <row r="5236" spans="1:2" ht="13.5" x14ac:dyDescent="0.25">
      <c r="A5236" s="609">
        <v>9879</v>
      </c>
      <c r="B5236" s="610" t="s">
        <v>6064</v>
      </c>
    </row>
    <row r="5237" spans="1:2" ht="13.5" x14ac:dyDescent="0.25">
      <c r="A5237" s="609">
        <v>9880</v>
      </c>
      <c r="B5237" s="610" t="s">
        <v>6065</v>
      </c>
    </row>
    <row r="5238" spans="1:2" ht="13.5" x14ac:dyDescent="0.25">
      <c r="A5238" s="609">
        <v>9881</v>
      </c>
      <c r="B5238" s="610" t="s">
        <v>6066</v>
      </c>
    </row>
    <row r="5239" spans="1:2" ht="13.5" x14ac:dyDescent="0.25">
      <c r="A5239" s="609">
        <v>9882</v>
      </c>
      <c r="B5239" s="610" t="s">
        <v>6067</v>
      </c>
    </row>
    <row r="5240" spans="1:2" ht="13.5" x14ac:dyDescent="0.25">
      <c r="A5240" s="609">
        <v>9888</v>
      </c>
      <c r="B5240" s="610" t="s">
        <v>6068</v>
      </c>
    </row>
    <row r="5241" spans="1:2" ht="13.5" x14ac:dyDescent="0.25">
      <c r="A5241" s="609">
        <v>9889</v>
      </c>
      <c r="B5241" s="610" t="s">
        <v>6069</v>
      </c>
    </row>
    <row r="5242" spans="1:2" ht="13.5" x14ac:dyDescent="0.25">
      <c r="A5242" s="609">
        <v>9890</v>
      </c>
      <c r="B5242" s="610" t="s">
        <v>6070</v>
      </c>
    </row>
    <row r="5243" spans="1:2" ht="13.5" x14ac:dyDescent="0.25">
      <c r="A5243" s="609">
        <v>9891</v>
      </c>
      <c r="B5243" s="610" t="s">
        <v>6070</v>
      </c>
    </row>
    <row r="5244" spans="1:2" ht="13.5" x14ac:dyDescent="0.25">
      <c r="A5244" s="609">
        <v>9892</v>
      </c>
      <c r="B5244" s="610" t="s">
        <v>6070</v>
      </c>
    </row>
    <row r="5245" spans="1:2" ht="13.5" x14ac:dyDescent="0.25">
      <c r="A5245" s="609">
        <v>9893</v>
      </c>
      <c r="B5245" s="610" t="s">
        <v>6070</v>
      </c>
    </row>
    <row r="5246" spans="1:2" ht="13.5" x14ac:dyDescent="0.25">
      <c r="A5246" s="609">
        <v>9894</v>
      </c>
      <c r="B5246" s="610" t="s">
        <v>6070</v>
      </c>
    </row>
    <row r="5247" spans="1:2" ht="13.5" x14ac:dyDescent="0.25">
      <c r="A5247" s="609">
        <v>9895</v>
      </c>
      <c r="B5247" s="610" t="s">
        <v>6070</v>
      </c>
    </row>
    <row r="5248" spans="1:2" ht="13.5" x14ac:dyDescent="0.25">
      <c r="A5248" s="609">
        <v>9896</v>
      </c>
      <c r="B5248" s="610" t="s">
        <v>6070</v>
      </c>
    </row>
    <row r="5249" spans="1:2" ht="13.5" x14ac:dyDescent="0.25">
      <c r="A5249" s="609">
        <v>9897</v>
      </c>
      <c r="B5249" s="610" t="s">
        <v>6070</v>
      </c>
    </row>
    <row r="5250" spans="1:2" ht="13.5" x14ac:dyDescent="0.25">
      <c r="A5250" s="609">
        <v>9898</v>
      </c>
      <c r="B5250" s="610" t="s">
        <v>6071</v>
      </c>
    </row>
    <row r="5251" spans="1:2" ht="13.5" x14ac:dyDescent="0.25">
      <c r="A5251" s="609">
        <v>9899</v>
      </c>
      <c r="B5251" s="610" t="s">
        <v>6072</v>
      </c>
    </row>
    <row r="5252" spans="1:2" ht="13.5" x14ac:dyDescent="0.25">
      <c r="A5252" s="609">
        <v>9900</v>
      </c>
      <c r="B5252" s="610" t="s">
        <v>6073</v>
      </c>
    </row>
    <row r="5253" spans="1:2" ht="13.5" x14ac:dyDescent="0.25">
      <c r="A5253" s="609">
        <v>9910</v>
      </c>
      <c r="B5253" s="610" t="s">
        <v>6074</v>
      </c>
    </row>
    <row r="5254" spans="1:2" ht="13.5" x14ac:dyDescent="0.25">
      <c r="A5254" s="609">
        <v>9911</v>
      </c>
      <c r="B5254" s="610" t="s">
        <v>6075</v>
      </c>
    </row>
    <row r="5255" spans="1:2" ht="13.5" x14ac:dyDescent="0.25">
      <c r="A5255" s="609">
        <v>9912</v>
      </c>
      <c r="B5255" s="610" t="s">
        <v>6076</v>
      </c>
    </row>
    <row r="5256" spans="1:2" ht="13.5" x14ac:dyDescent="0.25">
      <c r="A5256" s="609">
        <v>9913</v>
      </c>
      <c r="B5256" s="610" t="s">
        <v>6077</v>
      </c>
    </row>
    <row r="5257" spans="1:2" ht="13.5" x14ac:dyDescent="0.25">
      <c r="A5257" s="609">
        <v>9914</v>
      </c>
      <c r="B5257" s="610" t="s">
        <v>6078</v>
      </c>
    </row>
    <row r="5258" spans="1:2" ht="13.5" x14ac:dyDescent="0.25">
      <c r="A5258" s="609">
        <v>9915</v>
      </c>
      <c r="B5258" s="610" t="s">
        <v>6079</v>
      </c>
    </row>
    <row r="5259" spans="1:2" ht="13.5" x14ac:dyDescent="0.25">
      <c r="A5259" s="609">
        <v>9916</v>
      </c>
      <c r="B5259" s="610" t="s">
        <v>6080</v>
      </c>
    </row>
    <row r="5260" spans="1:2" ht="13.5" x14ac:dyDescent="0.25">
      <c r="A5260" s="609">
        <v>9918</v>
      </c>
      <c r="B5260" s="610" t="s">
        <v>6081</v>
      </c>
    </row>
    <row r="5261" spans="1:2" ht="13.5" x14ac:dyDescent="0.25">
      <c r="A5261" s="609">
        <v>9919</v>
      </c>
      <c r="B5261" s="610" t="s">
        <v>6082</v>
      </c>
    </row>
    <row r="5262" spans="1:2" ht="13.5" x14ac:dyDescent="0.25">
      <c r="A5262" s="609">
        <v>9920</v>
      </c>
      <c r="B5262" s="610" t="s">
        <v>6083</v>
      </c>
    </row>
    <row r="5263" spans="1:2" ht="13.5" x14ac:dyDescent="0.25">
      <c r="A5263" s="609">
        <v>9921</v>
      </c>
      <c r="B5263" s="610" t="s">
        <v>6084</v>
      </c>
    </row>
    <row r="5264" spans="1:2" ht="13.5" x14ac:dyDescent="0.25">
      <c r="A5264" s="609">
        <v>9922</v>
      </c>
      <c r="B5264" s="610" t="s">
        <v>6085</v>
      </c>
    </row>
    <row r="5265" spans="1:2" ht="13.5" x14ac:dyDescent="0.25">
      <c r="A5265" s="609">
        <v>9923</v>
      </c>
      <c r="B5265" s="610" t="s">
        <v>6086</v>
      </c>
    </row>
    <row r="5266" spans="1:2" ht="13.5" x14ac:dyDescent="0.25">
      <c r="A5266" s="609">
        <v>9924</v>
      </c>
      <c r="B5266" s="610" t="s">
        <v>6087</v>
      </c>
    </row>
    <row r="5267" spans="1:2" ht="13.5" x14ac:dyDescent="0.25">
      <c r="A5267" s="609">
        <v>9925</v>
      </c>
      <c r="B5267" s="610" t="s">
        <v>6088</v>
      </c>
    </row>
    <row r="5268" spans="1:2" ht="13.5" x14ac:dyDescent="0.25">
      <c r="A5268" s="609">
        <v>9926</v>
      </c>
      <c r="B5268" s="610" t="s">
        <v>6089</v>
      </c>
    </row>
    <row r="5269" spans="1:2" ht="13.5" x14ac:dyDescent="0.25">
      <c r="A5269" s="609">
        <v>9927</v>
      </c>
      <c r="B5269" s="610" t="s">
        <v>6090</v>
      </c>
    </row>
    <row r="5270" spans="1:2" ht="13.5" x14ac:dyDescent="0.25">
      <c r="A5270" s="609">
        <v>9928</v>
      </c>
      <c r="B5270" s="610" t="s">
        <v>6091</v>
      </c>
    </row>
    <row r="5271" spans="1:2" ht="13.5" x14ac:dyDescent="0.25">
      <c r="A5271" s="609">
        <v>9929</v>
      </c>
      <c r="B5271" s="610" t="s">
        <v>6092</v>
      </c>
    </row>
    <row r="5272" spans="1:2" ht="13.5" x14ac:dyDescent="0.25">
      <c r="A5272" s="609">
        <v>9930</v>
      </c>
      <c r="B5272" s="610" t="s">
        <v>6093</v>
      </c>
    </row>
    <row r="5273" spans="1:2" ht="13.5" x14ac:dyDescent="0.25">
      <c r="A5273" s="609">
        <v>9931</v>
      </c>
      <c r="B5273" s="610" t="s">
        <v>6094</v>
      </c>
    </row>
    <row r="5274" spans="1:2" ht="13.5" x14ac:dyDescent="0.25">
      <c r="A5274" s="609">
        <v>9932</v>
      </c>
      <c r="B5274" s="610" t="s">
        <v>6095</v>
      </c>
    </row>
    <row r="5275" spans="1:2" ht="13.5" x14ac:dyDescent="0.25">
      <c r="A5275" s="609">
        <v>9933</v>
      </c>
      <c r="B5275" s="610" t="s">
        <v>6096</v>
      </c>
    </row>
    <row r="5276" spans="1:2" ht="13.5" x14ac:dyDescent="0.25">
      <c r="A5276" s="609">
        <v>9934</v>
      </c>
      <c r="B5276" s="610" t="s">
        <v>6097</v>
      </c>
    </row>
    <row r="5277" spans="1:2" ht="13.5" x14ac:dyDescent="0.25">
      <c r="A5277" s="609">
        <v>9938</v>
      </c>
      <c r="B5277" s="610" t="s">
        <v>6098</v>
      </c>
    </row>
    <row r="5278" spans="1:2" ht="13.5" x14ac:dyDescent="0.25">
      <c r="A5278" s="609">
        <v>9939</v>
      </c>
      <c r="B5278" s="610" t="s">
        <v>6099</v>
      </c>
    </row>
    <row r="5279" spans="1:2" ht="13.5" x14ac:dyDescent="0.25">
      <c r="A5279" s="609">
        <v>9940</v>
      </c>
      <c r="B5279" s="610" t="s">
        <v>6100</v>
      </c>
    </row>
    <row r="5280" spans="1:2" ht="13.5" x14ac:dyDescent="0.25">
      <c r="A5280" s="609">
        <v>9941</v>
      </c>
      <c r="B5280" s="610" t="s">
        <v>6101</v>
      </c>
    </row>
    <row r="5281" spans="1:2" ht="13.5" x14ac:dyDescent="0.25">
      <c r="A5281" s="609">
        <v>9942</v>
      </c>
      <c r="B5281" s="610" t="s">
        <v>6102</v>
      </c>
    </row>
    <row r="5282" spans="1:2" ht="13.5" x14ac:dyDescent="0.25">
      <c r="A5282" s="609">
        <v>9943</v>
      </c>
      <c r="B5282" s="610" t="s">
        <v>6103</v>
      </c>
    </row>
    <row r="5283" spans="1:2" ht="13.5" x14ac:dyDescent="0.25">
      <c r="A5283" s="609">
        <v>9944</v>
      </c>
      <c r="B5283" s="610" t="s">
        <v>6104</v>
      </c>
    </row>
    <row r="5284" spans="1:2" ht="13.5" x14ac:dyDescent="0.25">
      <c r="A5284" s="609">
        <v>9945</v>
      </c>
      <c r="B5284" s="610" t="s">
        <v>6105</v>
      </c>
    </row>
    <row r="5285" spans="1:2" ht="13.5" x14ac:dyDescent="0.25">
      <c r="A5285" s="609">
        <v>9946</v>
      </c>
      <c r="B5285" s="610" t="s">
        <v>6106</v>
      </c>
    </row>
    <row r="5286" spans="1:2" ht="13.5" x14ac:dyDescent="0.25">
      <c r="A5286" s="609">
        <v>9947</v>
      </c>
      <c r="B5286" s="610" t="s">
        <v>6107</v>
      </c>
    </row>
    <row r="5287" spans="1:2" ht="13.5" x14ac:dyDescent="0.25">
      <c r="A5287" s="609">
        <v>9948</v>
      </c>
      <c r="B5287" s="610" t="s">
        <v>6108</v>
      </c>
    </row>
    <row r="5288" spans="1:2" ht="13.5" x14ac:dyDescent="0.25">
      <c r="A5288" s="609">
        <v>9949</v>
      </c>
      <c r="B5288" s="610" t="s">
        <v>6109</v>
      </c>
    </row>
    <row r="5289" spans="1:2" ht="13.5" x14ac:dyDescent="0.25">
      <c r="A5289" s="609">
        <v>9950</v>
      </c>
      <c r="B5289" s="610" t="s">
        <v>6110</v>
      </c>
    </row>
    <row r="5290" spans="1:2" ht="13.5" x14ac:dyDescent="0.25">
      <c r="A5290" s="609">
        <v>9951</v>
      </c>
      <c r="B5290" s="610" t="s">
        <v>6111</v>
      </c>
    </row>
    <row r="5291" spans="1:2" ht="13.5" x14ac:dyDescent="0.25">
      <c r="A5291" s="609">
        <v>9952</v>
      </c>
      <c r="B5291" s="610" t="s">
        <v>6112</v>
      </c>
    </row>
    <row r="5292" spans="1:2" ht="13.5" x14ac:dyDescent="0.25">
      <c r="A5292" s="609">
        <v>9953</v>
      </c>
      <c r="B5292" s="610" t="s">
        <v>6113</v>
      </c>
    </row>
    <row r="5293" spans="1:2" ht="13.5" x14ac:dyDescent="0.25">
      <c r="A5293" s="609">
        <v>9954</v>
      </c>
      <c r="B5293" s="610" t="s">
        <v>6114</v>
      </c>
    </row>
    <row r="5294" spans="1:2" ht="13.5" x14ac:dyDescent="0.25">
      <c r="A5294" s="609">
        <v>9955</v>
      </c>
      <c r="B5294" s="610" t="s">
        <v>6115</v>
      </c>
    </row>
    <row r="5295" spans="1:2" ht="13.5" x14ac:dyDescent="0.25">
      <c r="A5295" s="609">
        <v>9958</v>
      </c>
      <c r="B5295" s="610" t="s">
        <v>6116</v>
      </c>
    </row>
    <row r="5296" spans="1:2" ht="13.5" x14ac:dyDescent="0.25">
      <c r="A5296" s="609">
        <v>9960</v>
      </c>
      <c r="B5296" s="610" t="s">
        <v>6117</v>
      </c>
    </row>
    <row r="5297" spans="1:2" ht="13.5" x14ac:dyDescent="0.25">
      <c r="A5297" s="609">
        <v>9961</v>
      </c>
      <c r="B5297" s="610" t="s">
        <v>6118</v>
      </c>
    </row>
    <row r="5298" spans="1:2" ht="13.5" x14ac:dyDescent="0.25">
      <c r="A5298" s="609">
        <v>9962</v>
      </c>
      <c r="B5298" s="610" t="s">
        <v>6119</v>
      </c>
    </row>
    <row r="5299" spans="1:2" ht="13.5" x14ac:dyDescent="0.25">
      <c r="A5299" s="609">
        <v>9963</v>
      </c>
      <c r="B5299" s="610" t="s">
        <v>6120</v>
      </c>
    </row>
    <row r="5300" spans="1:2" ht="13.5" x14ac:dyDescent="0.25">
      <c r="A5300" s="609">
        <v>9964</v>
      </c>
      <c r="B5300" s="610" t="s">
        <v>6121</v>
      </c>
    </row>
    <row r="5301" spans="1:2" ht="13.5" x14ac:dyDescent="0.25">
      <c r="A5301" s="609">
        <v>9965</v>
      </c>
      <c r="B5301" s="610" t="s">
        <v>6122</v>
      </c>
    </row>
    <row r="5302" spans="1:2" ht="13.5" x14ac:dyDescent="0.25">
      <c r="A5302" s="609">
        <v>9966</v>
      </c>
      <c r="B5302" s="610" t="s">
        <v>6123</v>
      </c>
    </row>
    <row r="5303" spans="1:2" ht="13.5" x14ac:dyDescent="0.25">
      <c r="A5303" s="609">
        <v>9967</v>
      </c>
      <c r="B5303" s="610" t="s">
        <v>6124</v>
      </c>
    </row>
    <row r="5304" spans="1:2" ht="13.5" x14ac:dyDescent="0.25">
      <c r="A5304" s="609">
        <v>9968</v>
      </c>
      <c r="B5304" s="610" t="s">
        <v>6124</v>
      </c>
    </row>
    <row r="5305" spans="1:2" ht="13.5" x14ac:dyDescent="0.25">
      <c r="A5305" s="609">
        <v>9969</v>
      </c>
      <c r="B5305" s="610" t="s">
        <v>6125</v>
      </c>
    </row>
    <row r="5306" spans="1:2" ht="13.5" x14ac:dyDescent="0.25">
      <c r="A5306" s="609">
        <v>9970</v>
      </c>
      <c r="B5306" s="610" t="s">
        <v>6126</v>
      </c>
    </row>
    <row r="5307" spans="1:2" ht="13.5" x14ac:dyDescent="0.25">
      <c r="A5307" s="609">
        <v>9971</v>
      </c>
      <c r="B5307" s="610" t="s">
        <v>6127</v>
      </c>
    </row>
    <row r="5308" spans="1:2" ht="13.5" x14ac:dyDescent="0.25">
      <c r="A5308" s="609">
        <v>9972</v>
      </c>
      <c r="B5308" s="610" t="s">
        <v>6128</v>
      </c>
    </row>
    <row r="5309" spans="1:2" ht="13.5" x14ac:dyDescent="0.25">
      <c r="A5309" s="609">
        <v>9973</v>
      </c>
      <c r="B5309" s="610" t="s">
        <v>6129</v>
      </c>
    </row>
    <row r="5310" spans="1:2" ht="13.5" x14ac:dyDescent="0.25">
      <c r="A5310" s="609">
        <v>9974</v>
      </c>
      <c r="B5310" s="610" t="s">
        <v>6130</v>
      </c>
    </row>
    <row r="5311" spans="1:2" ht="13.5" x14ac:dyDescent="0.25">
      <c r="A5311" s="609">
        <v>9975</v>
      </c>
      <c r="B5311" s="610" t="s">
        <v>6131</v>
      </c>
    </row>
    <row r="5312" spans="1:2" ht="13.5" x14ac:dyDescent="0.25">
      <c r="A5312" s="609">
        <v>9976</v>
      </c>
      <c r="B5312" s="610" t="s">
        <v>6132</v>
      </c>
    </row>
    <row r="5313" spans="1:2" ht="13.5" x14ac:dyDescent="0.25">
      <c r="A5313" s="609">
        <v>9979</v>
      </c>
      <c r="B5313" s="610" t="s">
        <v>6133</v>
      </c>
    </row>
    <row r="5314" spans="1:2" ht="13.5" x14ac:dyDescent="0.25">
      <c r="A5314" s="609">
        <v>9980</v>
      </c>
      <c r="B5314" s="610" t="s">
        <v>6134</v>
      </c>
    </row>
    <row r="5315" spans="1:2" ht="13.5" x14ac:dyDescent="0.25">
      <c r="A5315" s="609">
        <v>9981</v>
      </c>
      <c r="B5315" s="610" t="s">
        <v>6135</v>
      </c>
    </row>
    <row r="5316" spans="1:2" ht="13.5" x14ac:dyDescent="0.25">
      <c r="A5316" s="609">
        <v>9982</v>
      </c>
      <c r="B5316" s="610" t="s">
        <v>6136</v>
      </c>
    </row>
    <row r="5317" spans="1:2" ht="13.5" x14ac:dyDescent="0.25">
      <c r="A5317" s="609">
        <v>9983</v>
      </c>
      <c r="B5317" s="610" t="s">
        <v>6137</v>
      </c>
    </row>
    <row r="5318" spans="1:2" ht="13.5" x14ac:dyDescent="0.25">
      <c r="A5318" s="609">
        <v>9984</v>
      </c>
      <c r="B5318" s="610" t="s">
        <v>6138</v>
      </c>
    </row>
    <row r="5319" spans="1:2" ht="13.5" x14ac:dyDescent="0.25">
      <c r="A5319" s="609">
        <v>9985</v>
      </c>
      <c r="B5319" s="610" t="s">
        <v>6139</v>
      </c>
    </row>
    <row r="5320" spans="1:2" ht="13.5" x14ac:dyDescent="0.25">
      <c r="A5320" s="609">
        <v>9986</v>
      </c>
      <c r="B5320" s="610" t="s">
        <v>6140</v>
      </c>
    </row>
    <row r="5321" spans="1:2" ht="13.5" x14ac:dyDescent="0.25">
      <c r="A5321" s="609">
        <v>9987</v>
      </c>
      <c r="B5321" s="610" t="s">
        <v>6141</v>
      </c>
    </row>
    <row r="5322" spans="1:2" ht="13.5" x14ac:dyDescent="0.25">
      <c r="A5322" s="609">
        <v>9988</v>
      </c>
      <c r="B5322" s="610" t="s">
        <v>6142</v>
      </c>
    </row>
    <row r="5323" spans="1:2" ht="13.5" x14ac:dyDescent="0.25">
      <c r="A5323" s="609">
        <v>9989</v>
      </c>
      <c r="B5323" s="610" t="s">
        <v>6143</v>
      </c>
    </row>
    <row r="5324" spans="1:2" ht="13.5" x14ac:dyDescent="0.25">
      <c r="A5324" s="609">
        <v>9990</v>
      </c>
      <c r="B5324" s="610" t="s">
        <v>6144</v>
      </c>
    </row>
    <row r="5325" spans="1:2" ht="13.5" x14ac:dyDescent="0.25">
      <c r="A5325" s="609">
        <v>9991</v>
      </c>
      <c r="B5325" s="610" t="s">
        <v>6145</v>
      </c>
    </row>
    <row r="5326" spans="1:2" ht="13.5" x14ac:dyDescent="0.25">
      <c r="A5326" s="609">
        <v>9992</v>
      </c>
      <c r="B5326" s="610" t="s">
        <v>6146</v>
      </c>
    </row>
    <row r="5327" spans="1:2" ht="13.5" x14ac:dyDescent="0.25">
      <c r="A5327" s="609">
        <v>9993</v>
      </c>
      <c r="B5327" s="610" t="s">
        <v>6147</v>
      </c>
    </row>
    <row r="5328" spans="1:2" ht="13.5" x14ac:dyDescent="0.25">
      <c r="A5328" s="609">
        <v>9994</v>
      </c>
      <c r="B5328" s="610" t="s">
        <v>6148</v>
      </c>
    </row>
    <row r="5329" spans="1:2" ht="13.5" x14ac:dyDescent="0.25">
      <c r="A5329" s="609">
        <v>9995</v>
      </c>
      <c r="B5329" s="610" t="s">
        <v>6149</v>
      </c>
    </row>
    <row r="5330" spans="1:2" ht="13.5" x14ac:dyDescent="0.25">
      <c r="A5330" s="609">
        <v>9996</v>
      </c>
      <c r="B5330" s="610" t="s">
        <v>6150</v>
      </c>
    </row>
    <row r="5331" spans="1:2" ht="13.5" x14ac:dyDescent="0.25">
      <c r="A5331" s="609">
        <v>9997</v>
      </c>
      <c r="B5331" s="610" t="s">
        <v>6151</v>
      </c>
    </row>
    <row r="5332" spans="1:2" ht="13.5" x14ac:dyDescent="0.25">
      <c r="A5332" s="609">
        <v>9998</v>
      </c>
      <c r="B5332" s="610" t="s">
        <v>6152</v>
      </c>
    </row>
    <row r="5333" spans="1:2" ht="13.5" x14ac:dyDescent="0.25">
      <c r="A5333" s="609">
        <v>9999</v>
      </c>
      <c r="B5333" s="610" t="s">
        <v>6153</v>
      </c>
    </row>
    <row r="5334" spans="1:2" ht="13.5" x14ac:dyDescent="0.25">
      <c r="A5334" s="609" t="s">
        <v>6154</v>
      </c>
      <c r="B5334" s="610" t="s">
        <v>6155</v>
      </c>
    </row>
    <row r="5335" spans="1:2" ht="13.5" x14ac:dyDescent="0.25">
      <c r="A5335" s="612" t="s">
        <v>6156</v>
      </c>
      <c r="B5335" s="613" t="s">
        <v>6157</v>
      </c>
    </row>
    <row r="5336" spans="1:2" ht="13.5" x14ac:dyDescent="0.25">
      <c r="A5336" s="612" t="s">
        <v>6158</v>
      </c>
      <c r="B5336" s="613" t="s">
        <v>6159</v>
      </c>
    </row>
    <row r="5337" spans="1:2" ht="13.5" x14ac:dyDescent="0.25">
      <c r="A5337" s="612" t="s">
        <v>6160</v>
      </c>
      <c r="B5337" s="613" t="s">
        <v>6161</v>
      </c>
    </row>
    <row r="5338" spans="1:2" ht="13.5" x14ac:dyDescent="0.25">
      <c r="A5338" s="612" t="s">
        <v>6162</v>
      </c>
      <c r="B5338" s="614" t="s">
        <v>1010</v>
      </c>
    </row>
    <row r="5339" spans="1:2" ht="13.5" x14ac:dyDescent="0.25">
      <c r="A5339" s="612" t="s">
        <v>6163</v>
      </c>
      <c r="B5339" s="614" t="s">
        <v>6164</v>
      </c>
    </row>
    <row r="5340" spans="1:2" ht="13.5" x14ac:dyDescent="0.25">
      <c r="A5340" s="612" t="s">
        <v>6165</v>
      </c>
      <c r="B5340" s="614" t="s">
        <v>6166</v>
      </c>
    </row>
    <row r="5341" spans="1:2" ht="13.5" x14ac:dyDescent="0.25">
      <c r="A5341" s="612" t="s">
        <v>6167</v>
      </c>
      <c r="B5341" s="614" t="s">
        <v>6168</v>
      </c>
    </row>
    <row r="5342" spans="1:2" ht="13.5" x14ac:dyDescent="0.25">
      <c r="A5342" s="612" t="s">
        <v>6169</v>
      </c>
      <c r="B5342" s="614" t="s">
        <v>6170</v>
      </c>
    </row>
    <row r="5343" spans="1:2" ht="13.5" x14ac:dyDescent="0.25">
      <c r="A5343" s="612" t="s">
        <v>6171</v>
      </c>
      <c r="B5343" s="613" t="s">
        <v>6172</v>
      </c>
    </row>
    <row r="5344" spans="1:2" ht="13.5" x14ac:dyDescent="0.25">
      <c r="A5344" s="612" t="s">
        <v>6173</v>
      </c>
      <c r="B5344" s="613" t="s">
        <v>1016</v>
      </c>
    </row>
    <row r="5345" spans="1:2" ht="13.5" x14ac:dyDescent="0.25">
      <c r="A5345" s="612" t="s">
        <v>6174</v>
      </c>
      <c r="B5345" s="613" t="s">
        <v>6175</v>
      </c>
    </row>
    <row r="5346" spans="1:2" ht="13.5" x14ac:dyDescent="0.25">
      <c r="A5346" s="612" t="s">
        <v>6176</v>
      </c>
      <c r="B5346" s="613" t="s">
        <v>6177</v>
      </c>
    </row>
    <row r="5347" spans="1:2" ht="13.5" x14ac:dyDescent="0.25">
      <c r="A5347" s="612" t="s">
        <v>6178</v>
      </c>
      <c r="B5347" s="613" t="s">
        <v>6179</v>
      </c>
    </row>
    <row r="5348" spans="1:2" ht="13.5" x14ac:dyDescent="0.25">
      <c r="A5348" s="612" t="s">
        <v>6180</v>
      </c>
      <c r="B5348" s="613" t="s">
        <v>6181</v>
      </c>
    </row>
    <row r="5349" spans="1:2" ht="13.5" x14ac:dyDescent="0.25">
      <c r="A5349" s="612" t="s">
        <v>6182</v>
      </c>
      <c r="B5349" s="613" t="s">
        <v>6183</v>
      </c>
    </row>
    <row r="5350" spans="1:2" ht="13.5" x14ac:dyDescent="0.25">
      <c r="A5350" s="612" t="s">
        <v>6184</v>
      </c>
      <c r="B5350" s="613" t="s">
        <v>6185</v>
      </c>
    </row>
    <row r="5351" spans="1:2" ht="13.5" x14ac:dyDescent="0.25">
      <c r="A5351" s="612" t="s">
        <v>6186</v>
      </c>
      <c r="B5351" s="613" t="s">
        <v>6187</v>
      </c>
    </row>
    <row r="5352" spans="1:2" ht="13.5" x14ac:dyDescent="0.25">
      <c r="A5352" s="612" t="s">
        <v>6188</v>
      </c>
      <c r="B5352" s="613" t="s">
        <v>6189</v>
      </c>
    </row>
    <row r="5353" spans="1:2" ht="13.5" x14ac:dyDescent="0.25">
      <c r="A5353" s="612" t="s">
        <v>6190</v>
      </c>
      <c r="B5353" s="613" t="s">
        <v>6191</v>
      </c>
    </row>
    <row r="5354" spans="1:2" ht="13.5" x14ac:dyDescent="0.25">
      <c r="A5354" s="612" t="s">
        <v>6192</v>
      </c>
      <c r="B5354" s="613" t="s">
        <v>6193</v>
      </c>
    </row>
    <row r="5355" spans="1:2" ht="13.5" x14ac:dyDescent="0.25">
      <c r="A5355" s="612" t="s">
        <v>6194</v>
      </c>
      <c r="B5355" s="613" t="s">
        <v>6195</v>
      </c>
    </row>
    <row r="5356" spans="1:2" ht="13.5" x14ac:dyDescent="0.25">
      <c r="A5356" s="612" t="s">
        <v>6196</v>
      </c>
      <c r="B5356" s="613" t="s">
        <v>6197</v>
      </c>
    </row>
    <row r="5357" spans="1:2" ht="13.5" x14ac:dyDescent="0.25">
      <c r="A5357" s="612" t="s">
        <v>6198</v>
      </c>
      <c r="B5357" s="613" t="s">
        <v>6199</v>
      </c>
    </row>
    <row r="5358" spans="1:2" ht="13.5" x14ac:dyDescent="0.25">
      <c r="A5358" s="612" t="s">
        <v>6200</v>
      </c>
      <c r="B5358" s="613" t="s">
        <v>6201</v>
      </c>
    </row>
    <row r="5359" spans="1:2" ht="13.5" x14ac:dyDescent="0.25">
      <c r="A5359" s="612" t="s">
        <v>6202</v>
      </c>
      <c r="B5359" s="613" t="s">
        <v>6203</v>
      </c>
    </row>
    <row r="5360" spans="1:2" ht="13.5" x14ac:dyDescent="0.25">
      <c r="A5360" s="612" t="s">
        <v>6204</v>
      </c>
      <c r="B5360" s="613" t="s">
        <v>6205</v>
      </c>
    </row>
    <row r="5361" spans="1:2" ht="13.5" x14ac:dyDescent="0.25">
      <c r="A5361" s="612" t="s">
        <v>6206</v>
      </c>
      <c r="B5361" s="613" t="s">
        <v>6207</v>
      </c>
    </row>
    <row r="5362" spans="1:2" ht="13.5" x14ac:dyDescent="0.25">
      <c r="A5362" s="612" t="s">
        <v>6208</v>
      </c>
      <c r="B5362" s="613" t="s">
        <v>6209</v>
      </c>
    </row>
    <row r="5363" spans="1:2" ht="13.5" x14ac:dyDescent="0.25">
      <c r="A5363" s="612" t="s">
        <v>6210</v>
      </c>
      <c r="B5363" s="613" t="s">
        <v>6211</v>
      </c>
    </row>
    <row r="5364" spans="1:2" ht="13.5" x14ac:dyDescent="0.25">
      <c r="A5364" s="612" t="s">
        <v>6212</v>
      </c>
      <c r="B5364" s="613" t="s">
        <v>6213</v>
      </c>
    </row>
    <row r="5365" spans="1:2" ht="13.5" x14ac:dyDescent="0.25">
      <c r="A5365" s="612" t="s">
        <v>6214</v>
      </c>
      <c r="B5365" s="613" t="s">
        <v>6215</v>
      </c>
    </row>
    <row r="5366" spans="1:2" ht="13.5" x14ac:dyDescent="0.25">
      <c r="A5366" s="612" t="s">
        <v>6216</v>
      </c>
      <c r="B5366" s="613" t="s">
        <v>6217</v>
      </c>
    </row>
    <row r="5367" spans="1:2" ht="13.5" x14ac:dyDescent="0.25">
      <c r="A5367" s="612" t="s">
        <v>6218</v>
      </c>
      <c r="B5367" s="613" t="s">
        <v>6219</v>
      </c>
    </row>
    <row r="5368" spans="1:2" ht="13.5" x14ac:dyDescent="0.25">
      <c r="A5368" s="612" t="s">
        <v>6220</v>
      </c>
      <c r="B5368" s="613" t="s">
        <v>6221</v>
      </c>
    </row>
    <row r="5369" spans="1:2" ht="13.5" x14ac:dyDescent="0.25">
      <c r="A5369" s="612" t="s">
        <v>6222</v>
      </c>
      <c r="B5369" s="613" t="s">
        <v>6223</v>
      </c>
    </row>
    <row r="5370" spans="1:2" ht="13.5" x14ac:dyDescent="0.25">
      <c r="A5370" s="612" t="s">
        <v>6224</v>
      </c>
      <c r="B5370" s="613" t="s">
        <v>6225</v>
      </c>
    </row>
    <row r="5371" spans="1:2" ht="13.5" x14ac:dyDescent="0.25">
      <c r="A5371" s="612" t="s">
        <v>6226</v>
      </c>
      <c r="B5371" s="613" t="s">
        <v>6227</v>
      </c>
    </row>
    <row r="5372" spans="1:2" ht="13.5" x14ac:dyDescent="0.25">
      <c r="A5372" s="612" t="s">
        <v>6228</v>
      </c>
      <c r="B5372" s="613" t="s">
        <v>6229</v>
      </c>
    </row>
    <row r="5373" spans="1:2" ht="13.5" x14ac:dyDescent="0.25">
      <c r="A5373" s="612" t="s">
        <v>6230</v>
      </c>
      <c r="B5373" s="613" t="s">
        <v>6231</v>
      </c>
    </row>
    <row r="5374" spans="1:2" ht="13.5" x14ac:dyDescent="0.25">
      <c r="A5374" s="612" t="s">
        <v>6232</v>
      </c>
      <c r="B5374" s="613" t="s">
        <v>6233</v>
      </c>
    </row>
    <row r="5375" spans="1:2" ht="13.5" x14ac:dyDescent="0.25">
      <c r="A5375" s="612" t="s">
        <v>6234</v>
      </c>
      <c r="B5375" s="613" t="s">
        <v>6235</v>
      </c>
    </row>
    <row r="5376" spans="1:2" ht="13.5" x14ac:dyDescent="0.25">
      <c r="A5376" s="612" t="s">
        <v>6236</v>
      </c>
      <c r="B5376" s="613" t="s">
        <v>6237</v>
      </c>
    </row>
    <row r="5377" spans="1:2" ht="13.5" x14ac:dyDescent="0.25">
      <c r="A5377" s="612" t="s">
        <v>6238</v>
      </c>
      <c r="B5377" s="613" t="s">
        <v>6239</v>
      </c>
    </row>
    <row r="5378" spans="1:2" ht="13.5" x14ac:dyDescent="0.25">
      <c r="A5378" s="612" t="s">
        <v>6240</v>
      </c>
      <c r="B5378" s="613" t="s">
        <v>6241</v>
      </c>
    </row>
    <row r="5379" spans="1:2" ht="13.5" x14ac:dyDescent="0.25">
      <c r="A5379" s="612" t="s">
        <v>6242</v>
      </c>
      <c r="B5379" s="613" t="s">
        <v>6243</v>
      </c>
    </row>
    <row r="5380" spans="1:2" ht="13.5" x14ac:dyDescent="0.25">
      <c r="A5380" s="612" t="s">
        <v>6244</v>
      </c>
      <c r="B5380" s="613" t="s">
        <v>6245</v>
      </c>
    </row>
    <row r="5381" spans="1:2" ht="13.5" x14ac:dyDescent="0.25">
      <c r="A5381" s="612" t="s">
        <v>6246</v>
      </c>
      <c r="B5381" s="613" t="s">
        <v>6247</v>
      </c>
    </row>
    <row r="5382" spans="1:2" ht="13.5" x14ac:dyDescent="0.25">
      <c r="A5382" s="612" t="s">
        <v>6248</v>
      </c>
      <c r="B5382" s="613" t="s">
        <v>6249</v>
      </c>
    </row>
    <row r="5383" spans="1:2" ht="13.5" x14ac:dyDescent="0.25">
      <c r="A5383" s="612" t="s">
        <v>6250</v>
      </c>
      <c r="B5383" s="613" t="s">
        <v>6251</v>
      </c>
    </row>
    <row r="5384" spans="1:2" ht="13.5" x14ac:dyDescent="0.25">
      <c r="A5384" s="612" t="s">
        <v>6252</v>
      </c>
      <c r="B5384" s="613" t="s">
        <v>6253</v>
      </c>
    </row>
    <row r="5385" spans="1:2" ht="13.5" x14ac:dyDescent="0.25">
      <c r="A5385" s="612" t="s">
        <v>6254</v>
      </c>
      <c r="B5385" s="613" t="s">
        <v>6255</v>
      </c>
    </row>
    <row r="5386" spans="1:2" ht="13.5" x14ac:dyDescent="0.25">
      <c r="A5386" s="612" t="s">
        <v>6256</v>
      </c>
      <c r="B5386" s="613" t="s">
        <v>6257</v>
      </c>
    </row>
    <row r="5387" spans="1:2" ht="13.5" x14ac:dyDescent="0.25">
      <c r="A5387" s="612" t="s">
        <v>6258</v>
      </c>
      <c r="B5387" s="613" t="s">
        <v>6259</v>
      </c>
    </row>
    <row r="5388" spans="1:2" ht="13.5" x14ac:dyDescent="0.25">
      <c r="A5388" s="612" t="s">
        <v>6260</v>
      </c>
      <c r="B5388" s="613" t="s">
        <v>6261</v>
      </c>
    </row>
    <row r="5389" spans="1:2" ht="13.5" x14ac:dyDescent="0.25">
      <c r="A5389" s="612" t="s">
        <v>6262</v>
      </c>
      <c r="B5389" s="613" t="s">
        <v>6263</v>
      </c>
    </row>
    <row r="5390" spans="1:2" ht="13.5" x14ac:dyDescent="0.25">
      <c r="A5390" s="612" t="s">
        <v>571</v>
      </c>
      <c r="B5390" s="613" t="s">
        <v>6264</v>
      </c>
    </row>
    <row r="5391" spans="1:2" ht="13.5" x14ac:dyDescent="0.25">
      <c r="A5391" s="612" t="s">
        <v>510</v>
      </c>
      <c r="B5391" s="613" t="s">
        <v>6265</v>
      </c>
    </row>
    <row r="5392" spans="1:2" ht="13.5" x14ac:dyDescent="0.25">
      <c r="A5392" s="612" t="s">
        <v>6266</v>
      </c>
      <c r="B5392" s="613" t="s">
        <v>6267</v>
      </c>
    </row>
    <row r="5393" spans="1:2" ht="13.5" x14ac:dyDescent="0.25">
      <c r="A5393" s="612" t="s">
        <v>502</v>
      </c>
      <c r="B5393" s="613" t="s">
        <v>6268</v>
      </c>
    </row>
    <row r="5394" spans="1:2" ht="13.5" x14ac:dyDescent="0.25">
      <c r="A5394" s="612" t="s">
        <v>6269</v>
      </c>
      <c r="B5394" s="613" t="s">
        <v>6270</v>
      </c>
    </row>
    <row r="5395" spans="1:2" ht="13.5" x14ac:dyDescent="0.25">
      <c r="A5395" s="612" t="s">
        <v>6271</v>
      </c>
      <c r="B5395" s="613" t="s">
        <v>6272</v>
      </c>
    </row>
    <row r="5396" spans="1:2" ht="13.5" x14ac:dyDescent="0.25">
      <c r="A5396" s="612" t="s">
        <v>6273</v>
      </c>
      <c r="B5396" s="613" t="s">
        <v>6274</v>
      </c>
    </row>
    <row r="5397" spans="1:2" ht="13.5" x14ac:dyDescent="0.25">
      <c r="A5397" s="612" t="s">
        <v>6275</v>
      </c>
      <c r="B5397" s="613" t="s">
        <v>6276</v>
      </c>
    </row>
    <row r="5398" spans="1:2" ht="13.5" x14ac:dyDescent="0.25">
      <c r="A5398" s="612" t="s">
        <v>6277</v>
      </c>
      <c r="B5398" s="613" t="s">
        <v>6278</v>
      </c>
    </row>
    <row r="5399" spans="1:2" ht="13.5" x14ac:dyDescent="0.25">
      <c r="A5399" s="612" t="s">
        <v>6279</v>
      </c>
      <c r="B5399" s="613" t="s">
        <v>6280</v>
      </c>
    </row>
    <row r="5400" spans="1:2" ht="13.5" x14ac:dyDescent="0.25">
      <c r="A5400" s="612" t="s">
        <v>6281</v>
      </c>
      <c r="B5400" s="613" t="s">
        <v>6282</v>
      </c>
    </row>
    <row r="5401" spans="1:2" ht="13.5" x14ac:dyDescent="0.25">
      <c r="A5401" s="612" t="s">
        <v>6283</v>
      </c>
      <c r="B5401" s="613" t="s">
        <v>6284</v>
      </c>
    </row>
    <row r="5402" spans="1:2" ht="13.5" x14ac:dyDescent="0.25">
      <c r="A5402" s="612" t="s">
        <v>6285</v>
      </c>
      <c r="B5402" s="613" t="s">
        <v>6286</v>
      </c>
    </row>
    <row r="5403" spans="1:2" ht="13.5" x14ac:dyDescent="0.25">
      <c r="A5403" s="612" t="s">
        <v>6287</v>
      </c>
      <c r="B5403" s="613" t="s">
        <v>6288</v>
      </c>
    </row>
    <row r="5404" spans="1:2" ht="13.5" x14ac:dyDescent="0.25">
      <c r="A5404" s="612" t="s">
        <v>6289</v>
      </c>
      <c r="B5404" s="613" t="s">
        <v>6290</v>
      </c>
    </row>
    <row r="5405" spans="1:2" ht="13.5" x14ac:dyDescent="0.25">
      <c r="A5405" s="612" t="s">
        <v>6291</v>
      </c>
      <c r="B5405" s="613" t="s">
        <v>6292</v>
      </c>
    </row>
    <row r="5406" spans="1:2" ht="13.5" x14ac:dyDescent="0.25">
      <c r="A5406" s="612" t="s">
        <v>6293</v>
      </c>
      <c r="B5406" s="613" t="s">
        <v>6294</v>
      </c>
    </row>
    <row r="5407" spans="1:2" ht="13.5" x14ac:dyDescent="0.25">
      <c r="A5407" s="612" t="s">
        <v>6295</v>
      </c>
      <c r="B5407" s="613" t="s">
        <v>6296</v>
      </c>
    </row>
    <row r="5408" spans="1:2" ht="13.5" x14ac:dyDescent="0.25">
      <c r="A5408" s="612" t="s">
        <v>6297</v>
      </c>
      <c r="B5408" s="613" t="s">
        <v>6298</v>
      </c>
    </row>
    <row r="5409" spans="1:2" ht="13.5" x14ac:dyDescent="0.25">
      <c r="A5409" s="612" t="s">
        <v>6299</v>
      </c>
      <c r="B5409" s="613" t="s">
        <v>6300</v>
      </c>
    </row>
    <row r="5410" spans="1:2" ht="13.5" x14ac:dyDescent="0.25">
      <c r="A5410" s="612" t="s">
        <v>6301</v>
      </c>
      <c r="B5410" s="613" t="s">
        <v>6302</v>
      </c>
    </row>
    <row r="5411" spans="1:2" ht="13.5" x14ac:dyDescent="0.25">
      <c r="A5411" s="612" t="s">
        <v>6303</v>
      </c>
      <c r="B5411" s="613" t="s">
        <v>6304</v>
      </c>
    </row>
    <row r="5412" spans="1:2" ht="13.5" x14ac:dyDescent="0.25">
      <c r="A5412" s="612" t="s">
        <v>6305</v>
      </c>
      <c r="B5412" s="613" t="s">
        <v>6306</v>
      </c>
    </row>
    <row r="5413" spans="1:2" ht="13.5" x14ac:dyDescent="0.25">
      <c r="A5413" s="612" t="s">
        <v>6307</v>
      </c>
      <c r="B5413" s="613" t="s">
        <v>6308</v>
      </c>
    </row>
    <row r="5414" spans="1:2" ht="13.5" x14ac:dyDescent="0.25">
      <c r="A5414" s="612" t="s">
        <v>6309</v>
      </c>
      <c r="B5414" s="613" t="s">
        <v>6310</v>
      </c>
    </row>
    <row r="5415" spans="1:2" ht="13.5" x14ac:dyDescent="0.25">
      <c r="A5415" s="612" t="s">
        <v>6311</v>
      </c>
      <c r="B5415" s="613" t="s">
        <v>6312</v>
      </c>
    </row>
    <row r="5416" spans="1:2" ht="13.5" x14ac:dyDescent="0.25">
      <c r="A5416" s="612" t="s">
        <v>6313</v>
      </c>
      <c r="B5416" s="613" t="s">
        <v>6314</v>
      </c>
    </row>
    <row r="5417" spans="1:2" ht="13.5" x14ac:dyDescent="0.25">
      <c r="A5417" s="612" t="s">
        <v>6315</v>
      </c>
      <c r="B5417" s="613" t="s">
        <v>6316</v>
      </c>
    </row>
    <row r="5418" spans="1:2" ht="13.5" x14ac:dyDescent="0.25">
      <c r="A5418" s="612" t="s">
        <v>6317</v>
      </c>
      <c r="B5418" s="613" t="s">
        <v>6318</v>
      </c>
    </row>
    <row r="5419" spans="1:2" ht="13.5" x14ac:dyDescent="0.25">
      <c r="A5419" s="612" t="s">
        <v>6319</v>
      </c>
      <c r="B5419" s="613" t="s">
        <v>6320</v>
      </c>
    </row>
    <row r="5420" spans="1:2" ht="13.5" x14ac:dyDescent="0.25">
      <c r="A5420" s="612" t="s">
        <v>6321</v>
      </c>
      <c r="B5420" s="613" t="s">
        <v>6322</v>
      </c>
    </row>
    <row r="5421" spans="1:2" ht="13.5" x14ac:dyDescent="0.25">
      <c r="A5421" s="612" t="s">
        <v>6323</v>
      </c>
      <c r="B5421" s="613" t="s">
        <v>6324</v>
      </c>
    </row>
    <row r="5422" spans="1:2" ht="13.5" x14ac:dyDescent="0.25">
      <c r="A5422" s="612" t="s">
        <v>6325</v>
      </c>
      <c r="B5422" s="613" t="s">
        <v>1099</v>
      </c>
    </row>
    <row r="5423" spans="1:2" ht="13.5" x14ac:dyDescent="0.25">
      <c r="A5423" s="612" t="s">
        <v>6326</v>
      </c>
      <c r="B5423" s="613" t="s">
        <v>6327</v>
      </c>
    </row>
    <row r="5424" spans="1:2" ht="13.5" x14ac:dyDescent="0.25">
      <c r="A5424" s="612" t="s">
        <v>6328</v>
      </c>
      <c r="B5424" s="613" t="s">
        <v>6329</v>
      </c>
    </row>
    <row r="5425" spans="1:2" ht="13.5" x14ac:dyDescent="0.25">
      <c r="A5425" s="612" t="s">
        <v>6330</v>
      </c>
      <c r="B5425" s="613" t="s">
        <v>6331</v>
      </c>
    </row>
    <row r="5426" spans="1:2" ht="13.5" x14ac:dyDescent="0.25">
      <c r="A5426" s="612" t="s">
        <v>6332</v>
      </c>
      <c r="B5426" s="613" t="s">
        <v>6333</v>
      </c>
    </row>
    <row r="5427" spans="1:2" ht="13.5" x14ac:dyDescent="0.25">
      <c r="A5427" s="612" t="s">
        <v>6334</v>
      </c>
      <c r="B5427" s="613" t="s">
        <v>6335</v>
      </c>
    </row>
    <row r="5428" spans="1:2" ht="13.5" x14ac:dyDescent="0.25">
      <c r="A5428" s="612" t="s">
        <v>6336</v>
      </c>
      <c r="B5428" s="613" t="s">
        <v>6337</v>
      </c>
    </row>
    <row r="5429" spans="1:2" ht="13.5" x14ac:dyDescent="0.25">
      <c r="A5429" s="612" t="s">
        <v>6338</v>
      </c>
      <c r="B5429" s="613" t="s">
        <v>6339</v>
      </c>
    </row>
    <row r="5430" spans="1:2" ht="13.5" x14ac:dyDescent="0.25">
      <c r="A5430" s="612" t="s">
        <v>6340</v>
      </c>
      <c r="B5430" s="613" t="s">
        <v>6341</v>
      </c>
    </row>
    <row r="5431" spans="1:2" ht="13.5" x14ac:dyDescent="0.25">
      <c r="A5431" s="612" t="s">
        <v>6342</v>
      </c>
      <c r="B5431" s="613" t="s">
        <v>6343</v>
      </c>
    </row>
    <row r="5432" spans="1:2" ht="13.5" x14ac:dyDescent="0.25">
      <c r="A5432" s="612" t="s">
        <v>6344</v>
      </c>
      <c r="B5432" s="613" t="s">
        <v>6345</v>
      </c>
    </row>
    <row r="5433" spans="1:2" ht="13.5" x14ac:dyDescent="0.25">
      <c r="A5433" s="612" t="s">
        <v>6346</v>
      </c>
      <c r="B5433" s="613" t="s">
        <v>6347</v>
      </c>
    </row>
    <row r="5434" spans="1:2" ht="13.5" x14ac:dyDescent="0.25">
      <c r="A5434" s="612" t="s">
        <v>6348</v>
      </c>
      <c r="B5434" s="613" t="s">
        <v>6349</v>
      </c>
    </row>
    <row r="5435" spans="1:2" ht="13.5" x14ac:dyDescent="0.25">
      <c r="A5435" s="612" t="s">
        <v>6350</v>
      </c>
      <c r="B5435" s="613" t="s">
        <v>6351</v>
      </c>
    </row>
    <row r="5436" spans="1:2" ht="13.5" x14ac:dyDescent="0.25">
      <c r="A5436" s="612" t="s">
        <v>6352</v>
      </c>
      <c r="B5436" s="613" t="s">
        <v>6353</v>
      </c>
    </row>
    <row r="5437" spans="1:2" ht="13.5" x14ac:dyDescent="0.25">
      <c r="A5437" s="612" t="s">
        <v>6354</v>
      </c>
      <c r="B5437" s="613" t="s">
        <v>6355</v>
      </c>
    </row>
    <row r="5438" spans="1:2" ht="13.5" x14ac:dyDescent="0.25">
      <c r="A5438" s="612" t="s">
        <v>6356</v>
      </c>
      <c r="B5438" s="613" t="s">
        <v>6357</v>
      </c>
    </row>
    <row r="5439" spans="1:2" ht="13.5" x14ac:dyDescent="0.25">
      <c r="A5439" s="612" t="s">
        <v>6358</v>
      </c>
      <c r="B5439" s="613" t="s">
        <v>6359</v>
      </c>
    </row>
    <row r="5440" spans="1:2" ht="13.5" x14ac:dyDescent="0.25">
      <c r="A5440" s="612" t="s">
        <v>6360</v>
      </c>
      <c r="B5440" s="613" t="s">
        <v>6361</v>
      </c>
    </row>
    <row r="5441" spans="1:2" ht="13.5" x14ac:dyDescent="0.25">
      <c r="A5441" s="612" t="s">
        <v>6362</v>
      </c>
      <c r="B5441" s="613" t="s">
        <v>6363</v>
      </c>
    </row>
    <row r="5442" spans="1:2" ht="13.5" x14ac:dyDescent="0.25">
      <c r="A5442" s="612" t="s">
        <v>6364</v>
      </c>
      <c r="B5442" s="613" t="s">
        <v>6365</v>
      </c>
    </row>
    <row r="5443" spans="1:2" ht="13.5" x14ac:dyDescent="0.25">
      <c r="A5443" s="612" t="s">
        <v>6366</v>
      </c>
      <c r="B5443" s="613" t="s">
        <v>6367</v>
      </c>
    </row>
    <row r="5444" spans="1:2" ht="13.5" x14ac:dyDescent="0.25">
      <c r="A5444" s="612" t="s">
        <v>6368</v>
      </c>
      <c r="B5444" s="613" t="s">
        <v>6369</v>
      </c>
    </row>
    <row r="5445" spans="1:2" ht="13.5" x14ac:dyDescent="0.25">
      <c r="A5445" s="612" t="s">
        <v>6370</v>
      </c>
      <c r="B5445" s="613" t="s">
        <v>6371</v>
      </c>
    </row>
    <row r="5446" spans="1:2" ht="13.5" x14ac:dyDescent="0.25">
      <c r="A5446" s="612" t="s">
        <v>6372</v>
      </c>
      <c r="B5446" s="613" t="s">
        <v>6373</v>
      </c>
    </row>
    <row r="5447" spans="1:2" ht="13.5" x14ac:dyDescent="0.25">
      <c r="A5447" s="612" t="s">
        <v>6374</v>
      </c>
      <c r="B5447" s="613" t="s">
        <v>6375</v>
      </c>
    </row>
    <row r="5448" spans="1:2" ht="13.5" x14ac:dyDescent="0.25">
      <c r="A5448" s="612" t="s">
        <v>6376</v>
      </c>
      <c r="B5448" s="613" t="s">
        <v>6377</v>
      </c>
    </row>
    <row r="5449" spans="1:2" ht="13.5" x14ac:dyDescent="0.25">
      <c r="A5449" s="612" t="s">
        <v>6378</v>
      </c>
      <c r="B5449" s="613" t="s">
        <v>6379</v>
      </c>
    </row>
    <row r="5450" spans="1:2" ht="13.5" x14ac:dyDescent="0.25">
      <c r="A5450" s="612" t="s">
        <v>6380</v>
      </c>
      <c r="B5450" s="613" t="s">
        <v>6381</v>
      </c>
    </row>
    <row r="5451" spans="1:2" ht="13.5" x14ac:dyDescent="0.25">
      <c r="A5451" s="612" t="s">
        <v>6382</v>
      </c>
      <c r="B5451" s="613" t="s">
        <v>6383</v>
      </c>
    </row>
    <row r="5452" spans="1:2" ht="13.5" x14ac:dyDescent="0.25">
      <c r="A5452" s="612" t="s">
        <v>6384</v>
      </c>
      <c r="B5452" s="613" t="s">
        <v>6385</v>
      </c>
    </row>
    <row r="5453" spans="1:2" ht="13.5" x14ac:dyDescent="0.25">
      <c r="A5453" s="612" t="s">
        <v>6386</v>
      </c>
      <c r="B5453" s="613" t="s">
        <v>6387</v>
      </c>
    </row>
    <row r="5454" spans="1:2" ht="13.5" x14ac:dyDescent="0.25">
      <c r="A5454" s="612" t="s">
        <v>6388</v>
      </c>
      <c r="B5454" s="613" t="s">
        <v>6389</v>
      </c>
    </row>
    <row r="5455" spans="1:2" ht="13.5" x14ac:dyDescent="0.25">
      <c r="A5455" s="612" t="s">
        <v>6390</v>
      </c>
      <c r="B5455" s="613" t="s">
        <v>1126</v>
      </c>
    </row>
    <row r="5456" spans="1:2" ht="13.5" x14ac:dyDescent="0.25">
      <c r="A5456" s="612" t="s">
        <v>6391</v>
      </c>
      <c r="B5456" s="613" t="s">
        <v>6392</v>
      </c>
    </row>
    <row r="5457" spans="1:2" ht="13.5" x14ac:dyDescent="0.25">
      <c r="A5457" s="612" t="s">
        <v>6393</v>
      </c>
      <c r="B5457" s="613" t="s">
        <v>1128</v>
      </c>
    </row>
    <row r="5458" spans="1:2" ht="13.5" x14ac:dyDescent="0.25">
      <c r="A5458" s="612" t="s">
        <v>6394</v>
      </c>
      <c r="B5458" s="613" t="s">
        <v>6395</v>
      </c>
    </row>
    <row r="5459" spans="1:2" ht="13.5" x14ac:dyDescent="0.25">
      <c r="A5459" s="612" t="s">
        <v>6396</v>
      </c>
      <c r="B5459" s="613" t="s">
        <v>6397</v>
      </c>
    </row>
    <row r="5460" spans="1:2" ht="13.5" x14ac:dyDescent="0.25">
      <c r="A5460" s="612" t="s">
        <v>6398</v>
      </c>
      <c r="B5460" s="613" t="s">
        <v>6399</v>
      </c>
    </row>
    <row r="5461" spans="1:2" ht="13.5" x14ac:dyDescent="0.25">
      <c r="A5461" s="612" t="s">
        <v>6400</v>
      </c>
      <c r="B5461" s="613" t="s">
        <v>6401</v>
      </c>
    </row>
    <row r="5462" spans="1:2" ht="13.5" x14ac:dyDescent="0.25">
      <c r="A5462" s="612" t="s">
        <v>6402</v>
      </c>
      <c r="B5462" s="613" t="s">
        <v>6403</v>
      </c>
    </row>
    <row r="5463" spans="1:2" ht="13.5" x14ac:dyDescent="0.25">
      <c r="A5463" s="612" t="s">
        <v>6404</v>
      </c>
      <c r="B5463" s="613" t="s">
        <v>6405</v>
      </c>
    </row>
    <row r="5464" spans="1:2" ht="13.5" x14ac:dyDescent="0.25">
      <c r="A5464" s="612" t="s">
        <v>6406</v>
      </c>
      <c r="B5464" s="614" t="s">
        <v>6407</v>
      </c>
    </row>
    <row r="5465" spans="1:2" ht="13.5" x14ac:dyDescent="0.25">
      <c r="A5465" s="612" t="s">
        <v>6408</v>
      </c>
      <c r="B5465" s="613" t="s">
        <v>6409</v>
      </c>
    </row>
    <row r="5466" spans="1:2" ht="13.5" x14ac:dyDescent="0.25">
      <c r="A5466" s="612" t="s">
        <v>6410</v>
      </c>
      <c r="B5466" s="613" t="s">
        <v>6411</v>
      </c>
    </row>
    <row r="5467" spans="1:2" ht="13.5" x14ac:dyDescent="0.25">
      <c r="A5467" s="612" t="s">
        <v>6412</v>
      </c>
      <c r="B5467" s="613" t="s">
        <v>6413</v>
      </c>
    </row>
    <row r="5468" spans="1:2" ht="13.5" x14ac:dyDescent="0.25">
      <c r="A5468" s="612" t="s">
        <v>6414</v>
      </c>
      <c r="B5468" s="613" t="s">
        <v>6415</v>
      </c>
    </row>
    <row r="5469" spans="1:2" ht="13.5" x14ac:dyDescent="0.25">
      <c r="A5469" s="612" t="s">
        <v>6416</v>
      </c>
      <c r="B5469" s="613" t="s">
        <v>6417</v>
      </c>
    </row>
    <row r="5470" spans="1:2" ht="13.5" x14ac:dyDescent="0.25">
      <c r="A5470" s="612" t="s">
        <v>6418</v>
      </c>
      <c r="B5470" s="613" t="s">
        <v>6419</v>
      </c>
    </row>
    <row r="5471" spans="1:2" ht="13.5" x14ac:dyDescent="0.25">
      <c r="A5471" s="612" t="s">
        <v>6420</v>
      </c>
      <c r="B5471" s="613" t="s">
        <v>6421</v>
      </c>
    </row>
    <row r="5472" spans="1:2" ht="13.5" x14ac:dyDescent="0.25">
      <c r="A5472" s="612" t="s">
        <v>6422</v>
      </c>
      <c r="B5472" s="613" t="s">
        <v>6423</v>
      </c>
    </row>
    <row r="5473" spans="1:2" ht="13.5" x14ac:dyDescent="0.25">
      <c r="A5473" s="612" t="s">
        <v>6424</v>
      </c>
      <c r="B5473" s="613" t="s">
        <v>1344</v>
      </c>
    </row>
    <row r="5474" spans="1:2" ht="13.5" x14ac:dyDescent="0.25">
      <c r="A5474" s="612" t="s">
        <v>6425</v>
      </c>
      <c r="B5474" s="613" t="s">
        <v>6426</v>
      </c>
    </row>
    <row r="5475" spans="1:2" ht="13.5" x14ac:dyDescent="0.25">
      <c r="A5475" s="612" t="s">
        <v>6427</v>
      </c>
      <c r="B5475" s="613" t="s">
        <v>6428</v>
      </c>
    </row>
    <row r="5476" spans="1:2" ht="13.5" x14ac:dyDescent="0.25">
      <c r="A5476" s="612" t="s">
        <v>6429</v>
      </c>
      <c r="B5476" s="613" t="s">
        <v>6430</v>
      </c>
    </row>
    <row r="5477" spans="1:2" ht="13.5" x14ac:dyDescent="0.25">
      <c r="A5477" s="612" t="s">
        <v>6431</v>
      </c>
      <c r="B5477" s="613" t="s">
        <v>6432</v>
      </c>
    </row>
    <row r="5478" spans="1:2" ht="13.5" x14ac:dyDescent="0.25">
      <c r="A5478" s="612" t="s">
        <v>6433</v>
      </c>
      <c r="B5478" s="613" t="s">
        <v>6434</v>
      </c>
    </row>
    <row r="5479" spans="1:2" ht="13.5" x14ac:dyDescent="0.25">
      <c r="A5479" s="612" t="s">
        <v>6435</v>
      </c>
      <c r="B5479" s="613" t="s">
        <v>6436</v>
      </c>
    </row>
    <row r="5480" spans="1:2" ht="13.5" x14ac:dyDescent="0.25">
      <c r="A5480" s="612" t="s">
        <v>6437</v>
      </c>
      <c r="B5480" s="613" t="s">
        <v>6438</v>
      </c>
    </row>
    <row r="5481" spans="1:2" ht="13.5" x14ac:dyDescent="0.25">
      <c r="A5481" s="612" t="s">
        <v>6439</v>
      </c>
      <c r="B5481" s="613" t="s">
        <v>6440</v>
      </c>
    </row>
    <row r="5482" spans="1:2" ht="13.5" x14ac:dyDescent="0.25">
      <c r="A5482" s="612" t="s">
        <v>6441</v>
      </c>
      <c r="B5482" s="613" t="s">
        <v>6442</v>
      </c>
    </row>
    <row r="5483" spans="1:2" ht="13.5" x14ac:dyDescent="0.25">
      <c r="A5483" s="612" t="s">
        <v>6443</v>
      </c>
      <c r="B5483" s="613" t="s">
        <v>6444</v>
      </c>
    </row>
    <row r="5484" spans="1:2" ht="13.5" x14ac:dyDescent="0.25">
      <c r="A5484" s="612" t="s">
        <v>6445</v>
      </c>
      <c r="B5484" s="613" t="s">
        <v>6446</v>
      </c>
    </row>
    <row r="5485" spans="1:2" ht="13.5" x14ac:dyDescent="0.25">
      <c r="A5485" s="612" t="s">
        <v>6447</v>
      </c>
      <c r="B5485" s="613" t="s">
        <v>6448</v>
      </c>
    </row>
    <row r="5486" spans="1:2" ht="13.5" x14ac:dyDescent="0.25">
      <c r="A5486" s="612" t="s">
        <v>6449</v>
      </c>
      <c r="B5486" s="613" t="s">
        <v>6450</v>
      </c>
    </row>
    <row r="5487" spans="1:2" ht="13.5" x14ac:dyDescent="0.25">
      <c r="A5487" s="612" t="s">
        <v>6451</v>
      </c>
      <c r="B5487" s="613" t="s">
        <v>6452</v>
      </c>
    </row>
    <row r="5488" spans="1:2" ht="13.5" x14ac:dyDescent="0.25">
      <c r="A5488" s="612" t="s">
        <v>6453</v>
      </c>
      <c r="B5488" s="613" t="s">
        <v>6454</v>
      </c>
    </row>
    <row r="5489" spans="1:2" ht="13.5" x14ac:dyDescent="0.25">
      <c r="A5489" s="612" t="s">
        <v>6455</v>
      </c>
      <c r="B5489" s="613" t="s">
        <v>6456</v>
      </c>
    </row>
    <row r="5490" spans="1:2" ht="13.5" x14ac:dyDescent="0.25">
      <c r="A5490" s="612" t="s">
        <v>6457</v>
      </c>
      <c r="B5490" s="613" t="s">
        <v>6458</v>
      </c>
    </row>
    <row r="5491" spans="1:2" ht="13.5" x14ac:dyDescent="0.25">
      <c r="A5491" s="612" t="s">
        <v>6459</v>
      </c>
      <c r="B5491" s="613" t="s">
        <v>6460</v>
      </c>
    </row>
    <row r="5492" spans="1:2" ht="13.5" x14ac:dyDescent="0.25">
      <c r="A5492" s="612" t="s">
        <v>6461</v>
      </c>
      <c r="B5492" s="613" t="s">
        <v>6462</v>
      </c>
    </row>
    <row r="5493" spans="1:2" ht="13.5" x14ac:dyDescent="0.25">
      <c r="A5493" s="612" t="s">
        <v>6463</v>
      </c>
      <c r="B5493" s="613" t="s">
        <v>6464</v>
      </c>
    </row>
    <row r="5494" spans="1:2" ht="13.5" x14ac:dyDescent="0.25">
      <c r="A5494" s="612" t="s">
        <v>6465</v>
      </c>
      <c r="B5494" s="613" t="s">
        <v>6466</v>
      </c>
    </row>
    <row r="5495" spans="1:2" ht="13.5" x14ac:dyDescent="0.25">
      <c r="A5495" s="612" t="s">
        <v>6467</v>
      </c>
      <c r="B5495" s="613" t="s">
        <v>6468</v>
      </c>
    </row>
    <row r="5496" spans="1:2" ht="13.5" x14ac:dyDescent="0.25">
      <c r="A5496" s="612" t="s">
        <v>6469</v>
      </c>
      <c r="B5496" s="613" t="s">
        <v>6470</v>
      </c>
    </row>
    <row r="5497" spans="1:2" ht="13.5" x14ac:dyDescent="0.25">
      <c r="A5497" s="612" t="s">
        <v>6471</v>
      </c>
      <c r="B5497" s="613" t="s">
        <v>6472</v>
      </c>
    </row>
    <row r="5498" spans="1:2" ht="13.5" x14ac:dyDescent="0.25">
      <c r="A5498" s="612" t="s">
        <v>6473</v>
      </c>
      <c r="B5498" s="613" t="s">
        <v>6474</v>
      </c>
    </row>
    <row r="5499" spans="1:2" ht="13.5" x14ac:dyDescent="0.25">
      <c r="A5499" s="612" t="s">
        <v>6475</v>
      </c>
      <c r="B5499" s="613" t="s">
        <v>6476</v>
      </c>
    </row>
    <row r="5500" spans="1:2" ht="13.5" x14ac:dyDescent="0.25">
      <c r="A5500" s="612" t="s">
        <v>6477</v>
      </c>
      <c r="B5500" s="613" t="s">
        <v>6478</v>
      </c>
    </row>
    <row r="5501" spans="1:2" ht="13.5" x14ac:dyDescent="0.25">
      <c r="A5501" s="612" t="s">
        <v>6479</v>
      </c>
      <c r="B5501" s="613" t="s">
        <v>1152</v>
      </c>
    </row>
    <row r="5502" spans="1:2" ht="13.5" x14ac:dyDescent="0.25">
      <c r="A5502" s="612" t="s">
        <v>6480</v>
      </c>
      <c r="B5502" s="613" t="s">
        <v>6481</v>
      </c>
    </row>
    <row r="5503" spans="1:2" ht="13.5" x14ac:dyDescent="0.25">
      <c r="A5503" s="612" t="s">
        <v>6482</v>
      </c>
      <c r="B5503" s="613" t="s">
        <v>6483</v>
      </c>
    </row>
    <row r="5504" spans="1:2" ht="13.5" x14ac:dyDescent="0.25">
      <c r="A5504" s="612" t="s">
        <v>6484</v>
      </c>
      <c r="B5504" s="613" t="s">
        <v>6485</v>
      </c>
    </row>
    <row r="5505" spans="1:2" ht="13.5" x14ac:dyDescent="0.25">
      <c r="A5505" s="612" t="s">
        <v>6486</v>
      </c>
      <c r="B5505" s="613" t="s">
        <v>6487</v>
      </c>
    </row>
    <row r="5506" spans="1:2" ht="13.5" x14ac:dyDescent="0.25">
      <c r="A5506" s="612" t="s">
        <v>6488</v>
      </c>
      <c r="B5506" s="613" t="s">
        <v>6489</v>
      </c>
    </row>
    <row r="5507" spans="1:2" ht="13.5" x14ac:dyDescent="0.25">
      <c r="A5507" s="612" t="s">
        <v>6490</v>
      </c>
      <c r="B5507" s="613" t="s">
        <v>1159</v>
      </c>
    </row>
    <row r="5508" spans="1:2" ht="13.5" x14ac:dyDescent="0.25">
      <c r="A5508" s="612" t="s">
        <v>6491</v>
      </c>
      <c r="B5508" s="613" t="s">
        <v>6492</v>
      </c>
    </row>
    <row r="5509" spans="1:2" ht="13.5" x14ac:dyDescent="0.25">
      <c r="A5509" s="612" t="s">
        <v>6493</v>
      </c>
      <c r="B5509" s="613" t="s">
        <v>6494</v>
      </c>
    </row>
    <row r="5510" spans="1:2" ht="13.5" x14ac:dyDescent="0.25">
      <c r="A5510" s="612" t="s">
        <v>6495</v>
      </c>
      <c r="B5510" s="613" t="s">
        <v>6496</v>
      </c>
    </row>
    <row r="5511" spans="1:2" ht="13.5" x14ac:dyDescent="0.25">
      <c r="A5511" s="612" t="s">
        <v>6497</v>
      </c>
      <c r="B5511" s="613" t="s">
        <v>6498</v>
      </c>
    </row>
    <row r="5512" spans="1:2" ht="13.5" x14ac:dyDescent="0.25">
      <c r="A5512" s="612" t="s">
        <v>6499</v>
      </c>
      <c r="B5512" s="613" t="s">
        <v>6500</v>
      </c>
    </row>
    <row r="5513" spans="1:2" ht="13.5" x14ac:dyDescent="0.25">
      <c r="A5513" s="612" t="s">
        <v>6501</v>
      </c>
      <c r="B5513" s="613" t="s">
        <v>6502</v>
      </c>
    </row>
    <row r="5514" spans="1:2" ht="13.5" x14ac:dyDescent="0.25">
      <c r="A5514" s="612" t="s">
        <v>6503</v>
      </c>
      <c r="B5514" s="613" t="s">
        <v>6504</v>
      </c>
    </row>
    <row r="5515" spans="1:2" ht="13.5" x14ac:dyDescent="0.25">
      <c r="A5515" s="612" t="s">
        <v>6505</v>
      </c>
      <c r="B5515" s="613" t="s">
        <v>6506</v>
      </c>
    </row>
    <row r="5516" spans="1:2" ht="13.5" x14ac:dyDescent="0.25">
      <c r="A5516" s="612" t="s">
        <v>6507</v>
      </c>
      <c r="B5516" s="613" t="s">
        <v>6508</v>
      </c>
    </row>
    <row r="5517" spans="1:2" ht="13.5" x14ac:dyDescent="0.25">
      <c r="A5517" s="612" t="s">
        <v>6509</v>
      </c>
      <c r="B5517" s="613" t="s">
        <v>6510</v>
      </c>
    </row>
    <row r="5518" spans="1:2" ht="13.5" x14ac:dyDescent="0.25">
      <c r="A5518" s="612" t="s">
        <v>6511</v>
      </c>
      <c r="B5518" s="613" t="s">
        <v>6512</v>
      </c>
    </row>
    <row r="5519" spans="1:2" ht="13.5" x14ac:dyDescent="0.25">
      <c r="A5519" s="612" t="s">
        <v>6513</v>
      </c>
      <c r="B5519" s="613" t="s">
        <v>6514</v>
      </c>
    </row>
    <row r="5520" spans="1:2" ht="13.5" x14ac:dyDescent="0.25">
      <c r="A5520" s="612" t="s">
        <v>6515</v>
      </c>
      <c r="B5520" s="613" t="s">
        <v>6516</v>
      </c>
    </row>
    <row r="5521" spans="1:2" ht="13.5" x14ac:dyDescent="0.25">
      <c r="A5521" s="612" t="s">
        <v>6517</v>
      </c>
      <c r="B5521" s="613" t="s">
        <v>6518</v>
      </c>
    </row>
    <row r="5522" spans="1:2" ht="13.5" x14ac:dyDescent="0.25">
      <c r="A5522" s="612" t="s">
        <v>6519</v>
      </c>
      <c r="B5522" s="613" t="s">
        <v>6520</v>
      </c>
    </row>
    <row r="5523" spans="1:2" ht="13.5" x14ac:dyDescent="0.25">
      <c r="A5523" s="612" t="s">
        <v>6521</v>
      </c>
      <c r="B5523" s="613" t="s">
        <v>6522</v>
      </c>
    </row>
    <row r="5524" spans="1:2" ht="13.5" x14ac:dyDescent="0.25">
      <c r="A5524" s="612" t="s">
        <v>6523</v>
      </c>
      <c r="B5524" s="613" t="s">
        <v>6524</v>
      </c>
    </row>
    <row r="5525" spans="1:2" ht="13.5" x14ac:dyDescent="0.25">
      <c r="A5525" s="612" t="s">
        <v>6525</v>
      </c>
      <c r="B5525" s="613" t="s">
        <v>6526</v>
      </c>
    </row>
    <row r="5526" spans="1:2" ht="13.5" x14ac:dyDescent="0.25">
      <c r="A5526" s="612" t="s">
        <v>6527</v>
      </c>
      <c r="B5526" s="613" t="s">
        <v>6528</v>
      </c>
    </row>
    <row r="5527" spans="1:2" ht="13.5" x14ac:dyDescent="0.25">
      <c r="A5527" s="612" t="s">
        <v>6529</v>
      </c>
      <c r="B5527" s="613" t="s">
        <v>6530</v>
      </c>
    </row>
    <row r="5528" spans="1:2" ht="13.5" x14ac:dyDescent="0.25">
      <c r="A5528" s="612" t="s">
        <v>6531</v>
      </c>
      <c r="B5528" s="613" t="s">
        <v>1174</v>
      </c>
    </row>
    <row r="5529" spans="1:2" ht="13.5" x14ac:dyDescent="0.25">
      <c r="A5529" s="612" t="s">
        <v>6532</v>
      </c>
      <c r="B5529" s="613" t="s">
        <v>6533</v>
      </c>
    </row>
    <row r="5530" spans="1:2" ht="13.5" x14ac:dyDescent="0.25">
      <c r="A5530" s="612" t="s">
        <v>6534</v>
      </c>
      <c r="B5530" s="613" t="s">
        <v>1177</v>
      </c>
    </row>
    <row r="5531" spans="1:2" ht="13.5" x14ac:dyDescent="0.25">
      <c r="A5531" s="612" t="s">
        <v>6535</v>
      </c>
      <c r="B5531" s="613" t="s">
        <v>1178</v>
      </c>
    </row>
    <row r="5532" spans="1:2" ht="13.5" x14ac:dyDescent="0.25">
      <c r="A5532" s="612" t="s">
        <v>6536</v>
      </c>
      <c r="B5532" s="613" t="s">
        <v>1179</v>
      </c>
    </row>
    <row r="5533" spans="1:2" ht="13.5" x14ac:dyDescent="0.25">
      <c r="A5533" s="612" t="s">
        <v>6537</v>
      </c>
      <c r="B5533" s="613" t="s">
        <v>6538</v>
      </c>
    </row>
    <row r="5534" spans="1:2" ht="13.5" x14ac:dyDescent="0.25">
      <c r="A5534" s="612" t="s">
        <v>6539</v>
      </c>
      <c r="B5534" s="613" t="s">
        <v>6540</v>
      </c>
    </row>
    <row r="5535" spans="1:2" ht="13.5" x14ac:dyDescent="0.25">
      <c r="A5535" s="612" t="s">
        <v>6541</v>
      </c>
      <c r="B5535" s="613" t="s">
        <v>6542</v>
      </c>
    </row>
    <row r="5536" spans="1:2" ht="13.5" x14ac:dyDescent="0.25">
      <c r="A5536" s="612" t="s">
        <v>6543</v>
      </c>
      <c r="B5536" s="613" t="s">
        <v>6544</v>
      </c>
    </row>
    <row r="5537" spans="1:2" ht="13.5" x14ac:dyDescent="0.25">
      <c r="A5537" s="612" t="s">
        <v>6545</v>
      </c>
      <c r="B5537" s="613" t="s">
        <v>6546</v>
      </c>
    </row>
    <row r="5538" spans="1:2" ht="13.5" x14ac:dyDescent="0.25">
      <c r="A5538" s="612" t="s">
        <v>6547</v>
      </c>
      <c r="B5538" s="613" t="s">
        <v>6548</v>
      </c>
    </row>
    <row r="5539" spans="1:2" ht="13.5" x14ac:dyDescent="0.25">
      <c r="A5539" s="612" t="s">
        <v>6549</v>
      </c>
      <c r="B5539" s="613" t="s">
        <v>6550</v>
      </c>
    </row>
    <row r="5540" spans="1:2" ht="13.5" x14ac:dyDescent="0.25">
      <c r="A5540" s="612" t="s">
        <v>6551</v>
      </c>
      <c r="B5540" s="613" t="s">
        <v>6552</v>
      </c>
    </row>
    <row r="5541" spans="1:2" ht="13.5" x14ac:dyDescent="0.25">
      <c r="A5541" s="612" t="s">
        <v>6553</v>
      </c>
      <c r="B5541" s="613" t="s">
        <v>6554</v>
      </c>
    </row>
    <row r="5542" spans="1:2" ht="13.5" x14ac:dyDescent="0.25">
      <c r="A5542" s="612" t="s">
        <v>6555</v>
      </c>
      <c r="B5542" s="613" t="s">
        <v>6556</v>
      </c>
    </row>
    <row r="5543" spans="1:2" ht="13.5" x14ac:dyDescent="0.25">
      <c r="A5543" s="612" t="s">
        <v>6557</v>
      </c>
      <c r="B5543" s="613" t="s">
        <v>6558</v>
      </c>
    </row>
    <row r="5544" spans="1:2" ht="13.5" x14ac:dyDescent="0.25">
      <c r="A5544" s="612" t="s">
        <v>509</v>
      </c>
      <c r="B5544" s="613" t="s">
        <v>1160</v>
      </c>
    </row>
    <row r="5545" spans="1:2" ht="13.5" x14ac:dyDescent="0.25">
      <c r="A5545" s="612" t="s">
        <v>6559</v>
      </c>
      <c r="B5545" s="613" t="s">
        <v>1183</v>
      </c>
    </row>
    <row r="5546" spans="1:2" ht="13.5" x14ac:dyDescent="0.25">
      <c r="A5546" s="612" t="s">
        <v>6560</v>
      </c>
      <c r="B5546" s="613" t="s">
        <v>6561</v>
      </c>
    </row>
    <row r="5547" spans="1:2" ht="13.5" x14ac:dyDescent="0.25">
      <c r="A5547" s="612" t="s">
        <v>6562</v>
      </c>
      <c r="B5547" s="614" t="s">
        <v>6563</v>
      </c>
    </row>
    <row r="5548" spans="1:2" ht="13.5" x14ac:dyDescent="0.25">
      <c r="A5548" s="612" t="s">
        <v>6564</v>
      </c>
      <c r="B5548" s="613" t="s">
        <v>6565</v>
      </c>
    </row>
    <row r="5549" spans="1:2" ht="13.5" x14ac:dyDescent="0.25">
      <c r="A5549" s="612" t="s">
        <v>6566</v>
      </c>
      <c r="B5549" s="614" t="s">
        <v>6567</v>
      </c>
    </row>
    <row r="5550" spans="1:2" ht="13.5" x14ac:dyDescent="0.25">
      <c r="A5550" s="612" t="s">
        <v>6568</v>
      </c>
      <c r="B5550" s="613" t="s">
        <v>6569</v>
      </c>
    </row>
    <row r="5551" spans="1:2" ht="13.5" x14ac:dyDescent="0.25">
      <c r="A5551" s="612" t="s">
        <v>6570</v>
      </c>
      <c r="B5551" s="613" t="s">
        <v>6571</v>
      </c>
    </row>
    <row r="5552" spans="1:2" ht="13.5" x14ac:dyDescent="0.25">
      <c r="A5552" s="612" t="s">
        <v>6572</v>
      </c>
      <c r="B5552" s="613" t="s">
        <v>6573</v>
      </c>
    </row>
    <row r="5553" spans="1:2" ht="13.5" x14ac:dyDescent="0.25">
      <c r="A5553" s="612" t="s">
        <v>6574</v>
      </c>
      <c r="B5553" s="613" t="s">
        <v>6575</v>
      </c>
    </row>
    <row r="5554" spans="1:2" ht="13.5" x14ac:dyDescent="0.25">
      <c r="A5554" s="612" t="s">
        <v>6576</v>
      </c>
      <c r="B5554" s="613" t="s">
        <v>6577</v>
      </c>
    </row>
    <row r="5555" spans="1:2" ht="13.5" x14ac:dyDescent="0.25">
      <c r="A5555" s="612" t="s">
        <v>6578</v>
      </c>
      <c r="B5555" s="613" t="s">
        <v>6579</v>
      </c>
    </row>
    <row r="5556" spans="1:2" ht="13.5" x14ac:dyDescent="0.25">
      <c r="A5556" s="612" t="s">
        <v>6580</v>
      </c>
      <c r="B5556" s="613" t="s">
        <v>6581</v>
      </c>
    </row>
    <row r="5557" spans="1:2" ht="13.5" x14ac:dyDescent="0.25">
      <c r="A5557" s="612" t="s">
        <v>6582</v>
      </c>
      <c r="B5557" s="613" t="s">
        <v>6583</v>
      </c>
    </row>
    <row r="5558" spans="1:2" ht="13.5" x14ac:dyDescent="0.25">
      <c r="A5558" s="612" t="s">
        <v>6584</v>
      </c>
      <c r="B5558" s="613" t="s">
        <v>6585</v>
      </c>
    </row>
    <row r="5559" spans="1:2" ht="13.5" x14ac:dyDescent="0.25">
      <c r="A5559" s="612" t="s">
        <v>6586</v>
      </c>
      <c r="B5559" s="613" t="s">
        <v>6587</v>
      </c>
    </row>
    <row r="5560" spans="1:2" ht="13.5" x14ac:dyDescent="0.25">
      <c r="A5560" s="612" t="s">
        <v>6588</v>
      </c>
      <c r="B5560" s="613" t="s">
        <v>6589</v>
      </c>
    </row>
    <row r="5561" spans="1:2" ht="13.5" x14ac:dyDescent="0.25">
      <c r="A5561" s="612" t="s">
        <v>6590</v>
      </c>
      <c r="B5561" s="613" t="s">
        <v>6591</v>
      </c>
    </row>
    <row r="5562" spans="1:2" ht="13.5" x14ac:dyDescent="0.25">
      <c r="A5562" s="612" t="s">
        <v>6592</v>
      </c>
      <c r="B5562" s="613" t="s">
        <v>6593</v>
      </c>
    </row>
    <row r="5563" spans="1:2" ht="13.5" x14ac:dyDescent="0.25">
      <c r="A5563" s="612" t="s">
        <v>6594</v>
      </c>
      <c r="B5563" s="613" t="s">
        <v>6595</v>
      </c>
    </row>
    <row r="5564" spans="1:2" ht="13.5" x14ac:dyDescent="0.25">
      <c r="A5564" s="612" t="s">
        <v>6596</v>
      </c>
      <c r="B5564" s="613" t="s">
        <v>6597</v>
      </c>
    </row>
    <row r="5565" spans="1:2" ht="13.5" x14ac:dyDescent="0.25">
      <c r="A5565" s="612" t="s">
        <v>6598</v>
      </c>
      <c r="B5565" s="613" t="s">
        <v>6599</v>
      </c>
    </row>
    <row r="5566" spans="1:2" ht="13.5" x14ac:dyDescent="0.25">
      <c r="A5566" s="612" t="s">
        <v>6600</v>
      </c>
      <c r="B5566" s="613" t="s">
        <v>6601</v>
      </c>
    </row>
    <row r="5567" spans="1:2" ht="13.5" x14ac:dyDescent="0.25">
      <c r="A5567" s="612" t="s">
        <v>6602</v>
      </c>
      <c r="B5567" s="613" t="s">
        <v>6603</v>
      </c>
    </row>
    <row r="5568" spans="1:2" ht="13.5" x14ac:dyDescent="0.25">
      <c r="A5568" s="612" t="s">
        <v>6604</v>
      </c>
      <c r="B5568" s="613" t="s">
        <v>6605</v>
      </c>
    </row>
    <row r="5569" spans="1:2" ht="13.5" x14ac:dyDescent="0.25">
      <c r="A5569" s="612" t="s">
        <v>6606</v>
      </c>
      <c r="B5569" s="613" t="s">
        <v>6607</v>
      </c>
    </row>
    <row r="5570" spans="1:2" ht="13.5" x14ac:dyDescent="0.25">
      <c r="A5570" s="612" t="s">
        <v>6608</v>
      </c>
      <c r="B5570" s="613" t="s">
        <v>6609</v>
      </c>
    </row>
    <row r="5571" spans="1:2" ht="13.5" x14ac:dyDescent="0.25">
      <c r="A5571" s="612" t="s">
        <v>6610</v>
      </c>
      <c r="B5571" s="613" t="s">
        <v>6611</v>
      </c>
    </row>
    <row r="5572" spans="1:2" ht="13.5" x14ac:dyDescent="0.25">
      <c r="A5572" s="612" t="s">
        <v>6612</v>
      </c>
      <c r="B5572" s="613" t="s">
        <v>6613</v>
      </c>
    </row>
    <row r="5573" spans="1:2" ht="13.5" x14ac:dyDescent="0.25">
      <c r="A5573" s="612" t="s">
        <v>6614</v>
      </c>
      <c r="B5573" s="613" t="s">
        <v>6615</v>
      </c>
    </row>
    <row r="5574" spans="1:2" ht="13.5" x14ac:dyDescent="0.25">
      <c r="A5574" s="612" t="s">
        <v>6616</v>
      </c>
      <c r="B5574" s="613" t="s">
        <v>6617</v>
      </c>
    </row>
    <row r="5575" spans="1:2" ht="13.5" x14ac:dyDescent="0.25">
      <c r="A5575" s="612" t="s">
        <v>6618</v>
      </c>
      <c r="B5575" s="613" t="s">
        <v>6619</v>
      </c>
    </row>
    <row r="5576" spans="1:2" ht="13.5" x14ac:dyDescent="0.25">
      <c r="A5576" s="612" t="s">
        <v>6620</v>
      </c>
      <c r="B5576" s="613" t="s">
        <v>6621</v>
      </c>
    </row>
    <row r="5577" spans="1:2" ht="13.5" x14ac:dyDescent="0.25">
      <c r="A5577" s="612" t="s">
        <v>6622</v>
      </c>
      <c r="B5577" s="613" t="s">
        <v>6623</v>
      </c>
    </row>
    <row r="5578" spans="1:2" ht="13.5" x14ac:dyDescent="0.25">
      <c r="A5578" s="612" t="s">
        <v>6624</v>
      </c>
      <c r="B5578" s="613" t="s">
        <v>6625</v>
      </c>
    </row>
    <row r="5579" spans="1:2" ht="13.5" x14ac:dyDescent="0.25">
      <c r="A5579" s="612" t="s">
        <v>6626</v>
      </c>
      <c r="B5579" s="613" t="s">
        <v>6627</v>
      </c>
    </row>
    <row r="5580" spans="1:2" ht="13.5" x14ac:dyDescent="0.25">
      <c r="A5580" s="612" t="s">
        <v>6628</v>
      </c>
      <c r="B5580" s="613" t="s">
        <v>6629</v>
      </c>
    </row>
    <row r="5581" spans="1:2" ht="13.5" x14ac:dyDescent="0.25">
      <c r="A5581" s="612" t="s">
        <v>6630</v>
      </c>
      <c r="B5581" s="613" t="s">
        <v>6631</v>
      </c>
    </row>
    <row r="5582" spans="1:2" ht="13.5" x14ac:dyDescent="0.25">
      <c r="A5582" s="612" t="s">
        <v>6632</v>
      </c>
      <c r="B5582" s="613" t="s">
        <v>6633</v>
      </c>
    </row>
    <row r="5583" spans="1:2" ht="13.5" x14ac:dyDescent="0.25">
      <c r="A5583" s="612" t="s">
        <v>6634</v>
      </c>
      <c r="B5583" s="613" t="s">
        <v>6635</v>
      </c>
    </row>
    <row r="5584" spans="1:2" ht="13.5" x14ac:dyDescent="0.25">
      <c r="A5584" s="612" t="s">
        <v>6636</v>
      </c>
      <c r="B5584" s="613" t="s">
        <v>6637</v>
      </c>
    </row>
    <row r="5585" spans="1:2" ht="13.5" x14ac:dyDescent="0.25">
      <c r="A5585" s="612" t="s">
        <v>6638</v>
      </c>
      <c r="B5585" s="613" t="s">
        <v>6639</v>
      </c>
    </row>
    <row r="5586" spans="1:2" ht="13.5" x14ac:dyDescent="0.25">
      <c r="A5586" s="612" t="s">
        <v>6640</v>
      </c>
      <c r="B5586" s="613" t="s">
        <v>6641</v>
      </c>
    </row>
    <row r="5587" spans="1:2" ht="13.5" x14ac:dyDescent="0.25">
      <c r="A5587" s="612" t="s">
        <v>6642</v>
      </c>
      <c r="B5587" s="613" t="s">
        <v>6643</v>
      </c>
    </row>
    <row r="5588" spans="1:2" ht="13.5" x14ac:dyDescent="0.25">
      <c r="A5588" s="612" t="s">
        <v>6644</v>
      </c>
      <c r="B5588" s="613" t="s">
        <v>6645</v>
      </c>
    </row>
    <row r="5589" spans="1:2" ht="13.5" x14ac:dyDescent="0.25">
      <c r="A5589" s="612" t="s">
        <v>6646</v>
      </c>
      <c r="B5589" s="613" t="s">
        <v>6647</v>
      </c>
    </row>
    <row r="5590" spans="1:2" ht="13.5" x14ac:dyDescent="0.25">
      <c r="A5590" s="612" t="s">
        <v>6648</v>
      </c>
      <c r="B5590" s="613" t="s">
        <v>6649</v>
      </c>
    </row>
    <row r="5591" spans="1:2" ht="13.5" x14ac:dyDescent="0.25">
      <c r="A5591" s="612" t="s">
        <v>6650</v>
      </c>
      <c r="B5591" s="613" t="s">
        <v>6651</v>
      </c>
    </row>
    <row r="5592" spans="1:2" ht="13.5" x14ac:dyDescent="0.25">
      <c r="A5592" s="612" t="s">
        <v>6652</v>
      </c>
      <c r="B5592" s="613" t="s">
        <v>6653</v>
      </c>
    </row>
    <row r="5593" spans="1:2" ht="13.5" x14ac:dyDescent="0.25">
      <c r="A5593" s="612" t="s">
        <v>6654</v>
      </c>
      <c r="B5593" s="613" t="s">
        <v>6655</v>
      </c>
    </row>
    <row r="5594" spans="1:2" ht="13.5" x14ac:dyDescent="0.25">
      <c r="A5594" s="612" t="s">
        <v>6656</v>
      </c>
      <c r="B5594" s="613" t="s">
        <v>6657</v>
      </c>
    </row>
    <row r="5595" spans="1:2" ht="13.5" x14ac:dyDescent="0.25">
      <c r="A5595" s="612" t="s">
        <v>6658</v>
      </c>
      <c r="B5595" s="613" t="s">
        <v>6659</v>
      </c>
    </row>
    <row r="5596" spans="1:2" ht="13.5" x14ac:dyDescent="0.25">
      <c r="A5596" s="612" t="s">
        <v>6660</v>
      </c>
      <c r="B5596" s="613" t="s">
        <v>6661</v>
      </c>
    </row>
    <row r="5597" spans="1:2" ht="13.5" x14ac:dyDescent="0.25">
      <c r="A5597" s="612" t="s">
        <v>6662</v>
      </c>
      <c r="B5597" s="613" t="s">
        <v>6663</v>
      </c>
    </row>
    <row r="5598" spans="1:2" ht="13.5" x14ac:dyDescent="0.25">
      <c r="A5598" s="612" t="s">
        <v>6664</v>
      </c>
      <c r="B5598" s="613" t="s">
        <v>1451</v>
      </c>
    </row>
    <row r="5599" spans="1:2" ht="13.5" x14ac:dyDescent="0.25">
      <c r="A5599" s="612" t="s">
        <v>6665</v>
      </c>
      <c r="B5599" s="613" t="s">
        <v>1453</v>
      </c>
    </row>
    <row r="5600" spans="1:2" ht="13.5" x14ac:dyDescent="0.25">
      <c r="A5600" s="612" t="s">
        <v>6666</v>
      </c>
      <c r="B5600" s="613" t="s">
        <v>1587</v>
      </c>
    </row>
    <row r="5601" spans="1:2" ht="13.5" x14ac:dyDescent="0.25">
      <c r="A5601" s="612" t="s">
        <v>6667</v>
      </c>
      <c r="B5601" s="613" t="s">
        <v>1588</v>
      </c>
    </row>
    <row r="5602" spans="1:2" ht="13.5" x14ac:dyDescent="0.25">
      <c r="A5602" s="612" t="s">
        <v>6668</v>
      </c>
      <c r="B5602" s="613" t="s">
        <v>6669</v>
      </c>
    </row>
    <row r="5603" spans="1:2" ht="13.5" x14ac:dyDescent="0.25">
      <c r="A5603" s="612" t="s">
        <v>6670</v>
      </c>
      <c r="B5603" s="613" t="s">
        <v>6671</v>
      </c>
    </row>
    <row r="5604" spans="1:2" ht="13.5" x14ac:dyDescent="0.25">
      <c r="A5604" s="612" t="s">
        <v>6672</v>
      </c>
      <c r="B5604" s="613" t="s">
        <v>6673</v>
      </c>
    </row>
    <row r="5605" spans="1:2" ht="13.5" x14ac:dyDescent="0.25">
      <c r="A5605" s="612" t="s">
        <v>6674</v>
      </c>
      <c r="B5605" s="613" t="s">
        <v>6675</v>
      </c>
    </row>
    <row r="5606" spans="1:2" ht="13.5" x14ac:dyDescent="0.25">
      <c r="A5606" s="612" t="s">
        <v>6676</v>
      </c>
      <c r="B5606" s="613" t="s">
        <v>6677</v>
      </c>
    </row>
    <row r="5607" spans="1:2" ht="13.5" x14ac:dyDescent="0.25">
      <c r="A5607" s="612" t="s">
        <v>6678</v>
      </c>
      <c r="B5607" s="613" t="s">
        <v>6679</v>
      </c>
    </row>
    <row r="5608" spans="1:2" ht="13.5" x14ac:dyDescent="0.25">
      <c r="A5608" s="612" t="s">
        <v>6680</v>
      </c>
      <c r="B5608" s="613" t="s">
        <v>6681</v>
      </c>
    </row>
    <row r="5609" spans="1:2" ht="13.5" x14ac:dyDescent="0.25">
      <c r="A5609" s="612" t="s">
        <v>6682</v>
      </c>
      <c r="B5609" s="613" t="s">
        <v>6683</v>
      </c>
    </row>
    <row r="5610" spans="1:2" ht="13.5" x14ac:dyDescent="0.25">
      <c r="A5610" s="612" t="s">
        <v>6684</v>
      </c>
      <c r="B5610" s="613" t="s">
        <v>6685</v>
      </c>
    </row>
    <row r="5611" spans="1:2" ht="13.5" x14ac:dyDescent="0.25">
      <c r="A5611" s="612" t="s">
        <v>6686</v>
      </c>
      <c r="B5611" s="613" t="s">
        <v>6687</v>
      </c>
    </row>
    <row r="5612" spans="1:2" ht="13.5" x14ac:dyDescent="0.25">
      <c r="A5612" s="612" t="s">
        <v>6688</v>
      </c>
      <c r="B5612" s="613" t="s">
        <v>6689</v>
      </c>
    </row>
    <row r="5613" spans="1:2" ht="13.5" x14ac:dyDescent="0.25">
      <c r="A5613" s="612" t="s">
        <v>6690</v>
      </c>
      <c r="B5613" s="613" t="s">
        <v>6691</v>
      </c>
    </row>
    <row r="5614" spans="1:2" ht="13.5" x14ac:dyDescent="0.25">
      <c r="A5614" s="612" t="s">
        <v>6692</v>
      </c>
      <c r="B5614" s="613" t="s">
        <v>6693</v>
      </c>
    </row>
    <row r="5615" spans="1:2" ht="13.5" x14ac:dyDescent="0.25">
      <c r="A5615" s="612" t="s">
        <v>6694</v>
      </c>
      <c r="B5615" s="613" t="s">
        <v>6695</v>
      </c>
    </row>
    <row r="5616" spans="1:2" ht="13.5" x14ac:dyDescent="0.25">
      <c r="A5616" s="612" t="s">
        <v>6696</v>
      </c>
      <c r="B5616" s="613" t="s">
        <v>6697</v>
      </c>
    </row>
    <row r="5617" spans="1:2" ht="13.5" x14ac:dyDescent="0.25">
      <c r="A5617" s="612" t="s">
        <v>6698</v>
      </c>
      <c r="B5617" s="613" t="s">
        <v>1469</v>
      </c>
    </row>
    <row r="5618" spans="1:2" ht="13.5" x14ac:dyDescent="0.25">
      <c r="A5618" s="612" t="s">
        <v>6699</v>
      </c>
      <c r="B5618" s="613" t="s">
        <v>1470</v>
      </c>
    </row>
    <row r="5619" spans="1:2" ht="13.5" x14ac:dyDescent="0.25">
      <c r="A5619" s="612" t="s">
        <v>6700</v>
      </c>
      <c r="B5619" s="613" t="s">
        <v>6701</v>
      </c>
    </row>
    <row r="5620" spans="1:2" ht="13.5" x14ac:dyDescent="0.25">
      <c r="A5620" s="612" t="s">
        <v>6702</v>
      </c>
      <c r="B5620" s="613" t="s">
        <v>6703</v>
      </c>
    </row>
    <row r="5621" spans="1:2" ht="13.5" x14ac:dyDescent="0.25">
      <c r="A5621" s="612" t="s">
        <v>6704</v>
      </c>
      <c r="B5621" s="613" t="s">
        <v>6705</v>
      </c>
    </row>
    <row r="5622" spans="1:2" ht="13.5" x14ac:dyDescent="0.25">
      <c r="A5622" s="612" t="s">
        <v>6706</v>
      </c>
      <c r="B5622" s="613" t="s">
        <v>6707</v>
      </c>
    </row>
    <row r="5623" spans="1:2" ht="13.5" x14ac:dyDescent="0.25">
      <c r="A5623" s="612" t="s">
        <v>6708</v>
      </c>
      <c r="B5623" s="613" t="s">
        <v>6709</v>
      </c>
    </row>
    <row r="5624" spans="1:2" ht="13.5" x14ac:dyDescent="0.25">
      <c r="A5624" s="612" t="s">
        <v>6710</v>
      </c>
      <c r="B5624" s="613" t="s">
        <v>6711</v>
      </c>
    </row>
    <row r="5625" spans="1:2" ht="13.5" x14ac:dyDescent="0.25">
      <c r="A5625" s="612" t="s">
        <v>6712</v>
      </c>
      <c r="B5625" s="614" t="s">
        <v>1399</v>
      </c>
    </row>
    <row r="5626" spans="1:2" ht="13.5" x14ac:dyDescent="0.25">
      <c r="A5626" s="612" t="s">
        <v>6713</v>
      </c>
      <c r="B5626" s="614" t="s">
        <v>1400</v>
      </c>
    </row>
    <row r="5627" spans="1:2" ht="13.5" x14ac:dyDescent="0.25">
      <c r="A5627" s="612" t="s">
        <v>6714</v>
      </c>
      <c r="B5627" s="614" t="s">
        <v>6715</v>
      </c>
    </row>
    <row r="5628" spans="1:2" ht="13.5" x14ac:dyDescent="0.25">
      <c r="A5628" s="612" t="s">
        <v>6716</v>
      </c>
      <c r="B5628" s="613" t="s">
        <v>6717</v>
      </c>
    </row>
    <row r="5629" spans="1:2" ht="13.5" x14ac:dyDescent="0.25">
      <c r="A5629" s="612" t="s">
        <v>6718</v>
      </c>
      <c r="B5629" s="613" t="s">
        <v>6719</v>
      </c>
    </row>
    <row r="5630" spans="1:2" ht="13.5" x14ac:dyDescent="0.25">
      <c r="A5630" s="612" t="s">
        <v>6720</v>
      </c>
      <c r="B5630" s="613" t="s">
        <v>6721</v>
      </c>
    </row>
    <row r="5631" spans="1:2" ht="13.5" x14ac:dyDescent="0.25">
      <c r="A5631" s="612" t="s">
        <v>6722</v>
      </c>
      <c r="B5631" s="613" t="s">
        <v>6723</v>
      </c>
    </row>
    <row r="5632" spans="1:2" ht="13.5" x14ac:dyDescent="0.25">
      <c r="A5632" s="612" t="s">
        <v>6724</v>
      </c>
      <c r="B5632" s="613" t="s">
        <v>6725</v>
      </c>
    </row>
    <row r="5633" spans="1:2" ht="13.5" x14ac:dyDescent="0.25">
      <c r="A5633" s="612" t="s">
        <v>6726</v>
      </c>
      <c r="B5633" s="613" t="s">
        <v>6727</v>
      </c>
    </row>
    <row r="5634" spans="1:2" ht="13.5" x14ac:dyDescent="0.25">
      <c r="A5634" s="612" t="s">
        <v>6728</v>
      </c>
      <c r="B5634" s="613" t="s">
        <v>6729</v>
      </c>
    </row>
    <row r="5635" spans="1:2" ht="13.5" x14ac:dyDescent="0.25">
      <c r="A5635" s="612" t="s">
        <v>6730</v>
      </c>
      <c r="B5635" s="613" t="s">
        <v>6731</v>
      </c>
    </row>
    <row r="5636" spans="1:2" ht="13.5" x14ac:dyDescent="0.25">
      <c r="A5636" s="612" t="s">
        <v>6732</v>
      </c>
      <c r="B5636" s="613" t="s">
        <v>6733</v>
      </c>
    </row>
    <row r="5637" spans="1:2" ht="13.5" x14ac:dyDescent="0.25">
      <c r="A5637" s="612" t="s">
        <v>6734</v>
      </c>
      <c r="B5637" s="613" t="s">
        <v>6735</v>
      </c>
    </row>
    <row r="5638" spans="1:2" ht="13.5" x14ac:dyDescent="0.25">
      <c r="A5638" s="612" t="s">
        <v>6736</v>
      </c>
      <c r="B5638" s="613" t="s">
        <v>6737</v>
      </c>
    </row>
    <row r="5639" spans="1:2" ht="13.5" x14ac:dyDescent="0.25">
      <c r="A5639" s="612" t="s">
        <v>6738</v>
      </c>
      <c r="B5639" s="613" t="s">
        <v>6739</v>
      </c>
    </row>
    <row r="5640" spans="1:2" ht="13.5" x14ac:dyDescent="0.25">
      <c r="A5640" s="612" t="s">
        <v>6740</v>
      </c>
      <c r="B5640" s="613" t="s">
        <v>6741</v>
      </c>
    </row>
    <row r="5641" spans="1:2" ht="13.5" x14ac:dyDescent="0.25">
      <c r="A5641" s="612" t="s">
        <v>6742</v>
      </c>
      <c r="B5641" s="613" t="s">
        <v>6743</v>
      </c>
    </row>
    <row r="5642" spans="1:2" ht="13.5" x14ac:dyDescent="0.25">
      <c r="A5642" s="612" t="s">
        <v>6744</v>
      </c>
      <c r="B5642" s="613" t="s">
        <v>6745</v>
      </c>
    </row>
    <row r="5643" spans="1:2" ht="13.5" x14ac:dyDescent="0.25">
      <c r="A5643" s="612" t="s">
        <v>6746</v>
      </c>
      <c r="B5643" s="613" t="s">
        <v>6747</v>
      </c>
    </row>
    <row r="5644" spans="1:2" ht="13.5" x14ac:dyDescent="0.25">
      <c r="A5644" s="612" t="s">
        <v>6748</v>
      </c>
      <c r="B5644" s="613" t="s">
        <v>6749</v>
      </c>
    </row>
    <row r="5645" spans="1:2" ht="13.5" x14ac:dyDescent="0.25">
      <c r="A5645" s="612" t="s">
        <v>6750</v>
      </c>
      <c r="B5645" s="614" t="s">
        <v>6751</v>
      </c>
    </row>
    <row r="5646" spans="1:2" ht="13.5" x14ac:dyDescent="0.25">
      <c r="A5646" s="612" t="s">
        <v>6752</v>
      </c>
      <c r="B5646" s="614" t="s">
        <v>6753</v>
      </c>
    </row>
    <row r="5647" spans="1:2" ht="13.5" x14ac:dyDescent="0.25">
      <c r="A5647" s="612" t="s">
        <v>6754</v>
      </c>
      <c r="B5647" s="614" t="s">
        <v>6755</v>
      </c>
    </row>
    <row r="5648" spans="1:2" ht="13.5" x14ac:dyDescent="0.25">
      <c r="A5648" s="612" t="s">
        <v>6756</v>
      </c>
      <c r="B5648" s="614" t="s">
        <v>6757</v>
      </c>
    </row>
    <row r="5649" spans="1:2" ht="13.5" x14ac:dyDescent="0.25">
      <c r="A5649" s="612" t="s">
        <v>6758</v>
      </c>
      <c r="B5649" s="614" t="s">
        <v>6759</v>
      </c>
    </row>
    <row r="5650" spans="1:2" ht="13.5" x14ac:dyDescent="0.25">
      <c r="A5650" s="612" t="s">
        <v>6760</v>
      </c>
      <c r="B5650" s="614" t="s">
        <v>6761</v>
      </c>
    </row>
    <row r="5651" spans="1:2" ht="13.5" x14ac:dyDescent="0.25">
      <c r="A5651" s="612" t="s">
        <v>6762</v>
      </c>
      <c r="B5651" s="614" t="s">
        <v>1370</v>
      </c>
    </row>
    <row r="5652" spans="1:2" ht="13.5" x14ac:dyDescent="0.25">
      <c r="A5652" s="612" t="s">
        <v>6763</v>
      </c>
      <c r="B5652" s="614" t="s">
        <v>1371</v>
      </c>
    </row>
    <row r="5653" spans="1:2" ht="13.5" x14ac:dyDescent="0.25">
      <c r="A5653" s="612" t="s">
        <v>6764</v>
      </c>
      <c r="B5653" s="613" t="s">
        <v>6765</v>
      </c>
    </row>
    <row r="5654" spans="1:2" ht="13.5" x14ac:dyDescent="0.25">
      <c r="A5654" s="612" t="s">
        <v>6766</v>
      </c>
      <c r="B5654" s="613" t="s">
        <v>6767</v>
      </c>
    </row>
    <row r="5655" spans="1:2" ht="13.5" x14ac:dyDescent="0.25">
      <c r="A5655" s="612" t="s">
        <v>6768</v>
      </c>
      <c r="B5655" s="613" t="s">
        <v>6769</v>
      </c>
    </row>
    <row r="5656" spans="1:2" ht="13.5" x14ac:dyDescent="0.25">
      <c r="A5656" s="612" t="s">
        <v>6770</v>
      </c>
      <c r="B5656" s="613" t="s">
        <v>6771</v>
      </c>
    </row>
    <row r="5657" spans="1:2" ht="13.5" x14ac:dyDescent="0.25">
      <c r="A5657" s="612" t="s">
        <v>6772</v>
      </c>
      <c r="B5657" s="613" t="s">
        <v>6773</v>
      </c>
    </row>
    <row r="5658" spans="1:2" ht="13.5" x14ac:dyDescent="0.25">
      <c r="A5658" s="612" t="s">
        <v>6774</v>
      </c>
      <c r="B5658" s="613" t="s">
        <v>6775</v>
      </c>
    </row>
    <row r="5659" spans="1:2" ht="13.5" x14ac:dyDescent="0.25">
      <c r="A5659" s="612" t="s">
        <v>6776</v>
      </c>
      <c r="B5659" s="613" t="s">
        <v>6777</v>
      </c>
    </row>
    <row r="5660" spans="1:2" ht="13.5" x14ac:dyDescent="0.25">
      <c r="A5660" s="612" t="s">
        <v>6778</v>
      </c>
      <c r="B5660" s="613" t="s">
        <v>6779</v>
      </c>
    </row>
    <row r="5661" spans="1:2" ht="13.5" x14ac:dyDescent="0.25">
      <c r="A5661" s="612" t="s">
        <v>6780</v>
      </c>
      <c r="B5661" s="613" t="s">
        <v>6781</v>
      </c>
    </row>
    <row r="5662" spans="1:2" ht="13.5" x14ac:dyDescent="0.25">
      <c r="A5662" s="612" t="s">
        <v>6782</v>
      </c>
      <c r="B5662" s="613" t="s">
        <v>6783</v>
      </c>
    </row>
    <row r="5663" spans="1:2" ht="13.5" x14ac:dyDescent="0.25">
      <c r="A5663" s="612" t="s">
        <v>6784</v>
      </c>
      <c r="B5663" s="613" t="s">
        <v>6785</v>
      </c>
    </row>
    <row r="5664" spans="1:2" ht="13.5" x14ac:dyDescent="0.25">
      <c r="A5664" s="612" t="s">
        <v>6786</v>
      </c>
      <c r="B5664" s="613" t="s">
        <v>6787</v>
      </c>
    </row>
    <row r="5665" spans="1:2" ht="13.5" x14ac:dyDescent="0.25">
      <c r="A5665" s="612" t="s">
        <v>6788</v>
      </c>
      <c r="B5665" s="613" t="s">
        <v>6789</v>
      </c>
    </row>
    <row r="5666" spans="1:2" ht="13.5" x14ac:dyDescent="0.25">
      <c r="A5666" s="612" t="s">
        <v>6790</v>
      </c>
      <c r="B5666" s="613" t="s">
        <v>6791</v>
      </c>
    </row>
    <row r="5667" spans="1:2" ht="13.5" x14ac:dyDescent="0.25">
      <c r="A5667" s="612" t="s">
        <v>6792</v>
      </c>
      <c r="B5667" s="613" t="s">
        <v>1314</v>
      </c>
    </row>
    <row r="5668" spans="1:2" ht="13.5" x14ac:dyDescent="0.25">
      <c r="A5668" s="612" t="s">
        <v>6793</v>
      </c>
      <c r="B5668" s="613" t="s">
        <v>1315</v>
      </c>
    </row>
    <row r="5669" spans="1:2" ht="13.5" x14ac:dyDescent="0.25">
      <c r="A5669" s="612" t="s">
        <v>6794</v>
      </c>
      <c r="B5669" s="613" t="s">
        <v>6795</v>
      </c>
    </row>
    <row r="5670" spans="1:2" ht="13.5" x14ac:dyDescent="0.25">
      <c r="A5670" s="612" t="s">
        <v>6796</v>
      </c>
      <c r="B5670" s="613" t="s">
        <v>6797</v>
      </c>
    </row>
    <row r="5671" spans="1:2" ht="13.5" x14ac:dyDescent="0.25">
      <c r="A5671" s="612" t="s">
        <v>6798</v>
      </c>
      <c r="B5671" s="613" t="s">
        <v>6799</v>
      </c>
    </row>
    <row r="5672" spans="1:2" ht="13.5" x14ac:dyDescent="0.25">
      <c r="A5672" s="612" t="s">
        <v>6800</v>
      </c>
      <c r="B5672" s="613" t="s">
        <v>6801</v>
      </c>
    </row>
    <row r="5673" spans="1:2" ht="13.5" x14ac:dyDescent="0.25">
      <c r="A5673" s="612" t="s">
        <v>6802</v>
      </c>
      <c r="B5673" s="613" t="s">
        <v>6803</v>
      </c>
    </row>
    <row r="5674" spans="1:2" ht="13.5" x14ac:dyDescent="0.25">
      <c r="A5674" s="612" t="s">
        <v>6804</v>
      </c>
      <c r="B5674" s="613" t="s">
        <v>6805</v>
      </c>
    </row>
    <row r="5675" spans="1:2" ht="13.5" x14ac:dyDescent="0.25">
      <c r="A5675" s="612" t="s">
        <v>6806</v>
      </c>
      <c r="B5675" s="613" t="s">
        <v>6807</v>
      </c>
    </row>
    <row r="5676" spans="1:2" ht="13.5" x14ac:dyDescent="0.25">
      <c r="A5676" s="612" t="s">
        <v>6808</v>
      </c>
      <c r="B5676" s="613" t="s">
        <v>6809</v>
      </c>
    </row>
    <row r="5677" spans="1:2" ht="13.5" x14ac:dyDescent="0.25">
      <c r="A5677" s="612" t="s">
        <v>6810</v>
      </c>
      <c r="B5677" s="613" t="s">
        <v>6811</v>
      </c>
    </row>
    <row r="5678" spans="1:2" ht="13.5" x14ac:dyDescent="0.25">
      <c r="A5678" s="612" t="s">
        <v>6812</v>
      </c>
      <c r="B5678" s="613" t="s">
        <v>6813</v>
      </c>
    </row>
    <row r="5679" spans="1:2" ht="13.5" x14ac:dyDescent="0.25">
      <c r="A5679" s="612" t="s">
        <v>6814</v>
      </c>
      <c r="B5679" s="613" t="s">
        <v>6815</v>
      </c>
    </row>
    <row r="5680" spans="1:2" ht="13.5" x14ac:dyDescent="0.25">
      <c r="A5680" s="612" t="s">
        <v>6816</v>
      </c>
      <c r="B5680" s="613" t="s">
        <v>6817</v>
      </c>
    </row>
    <row r="5681" spans="1:2" ht="13.5" x14ac:dyDescent="0.25">
      <c r="A5681" s="612" t="s">
        <v>6818</v>
      </c>
      <c r="B5681" s="613" t="s">
        <v>6819</v>
      </c>
    </row>
    <row r="5682" spans="1:2" ht="13.5" x14ac:dyDescent="0.25">
      <c r="A5682" s="612" t="s">
        <v>6820</v>
      </c>
      <c r="B5682" s="613" t="s">
        <v>6821</v>
      </c>
    </row>
    <row r="5683" spans="1:2" ht="13.5" x14ac:dyDescent="0.25">
      <c r="A5683" s="612" t="s">
        <v>6822</v>
      </c>
      <c r="B5683" s="613" t="s">
        <v>6823</v>
      </c>
    </row>
    <row r="5684" spans="1:2" ht="13.5" x14ac:dyDescent="0.25">
      <c r="A5684" s="612" t="s">
        <v>6824</v>
      </c>
      <c r="B5684" s="613" t="s">
        <v>6825</v>
      </c>
    </row>
    <row r="5685" spans="1:2" ht="13.5" x14ac:dyDescent="0.25">
      <c r="A5685" s="612" t="s">
        <v>6826</v>
      </c>
      <c r="B5685" s="613" t="s">
        <v>6827</v>
      </c>
    </row>
    <row r="5686" spans="1:2" ht="13.5" x14ac:dyDescent="0.25">
      <c r="A5686" s="612" t="s">
        <v>6828</v>
      </c>
      <c r="B5686" s="613" t="s">
        <v>6829</v>
      </c>
    </row>
    <row r="5687" spans="1:2" ht="13.5" x14ac:dyDescent="0.25">
      <c r="A5687" s="612" t="s">
        <v>6830</v>
      </c>
      <c r="B5687" s="613" t="s">
        <v>6831</v>
      </c>
    </row>
    <row r="5688" spans="1:2" ht="13.5" x14ac:dyDescent="0.25">
      <c r="A5688" s="612" t="s">
        <v>6832</v>
      </c>
      <c r="B5688" s="613" t="s">
        <v>6833</v>
      </c>
    </row>
    <row r="5689" spans="1:2" ht="13.5" x14ac:dyDescent="0.25">
      <c r="A5689" s="612" t="s">
        <v>6834</v>
      </c>
      <c r="B5689" s="613" t="s">
        <v>6835</v>
      </c>
    </row>
    <row r="5690" spans="1:2" ht="13.5" x14ac:dyDescent="0.25">
      <c r="A5690" s="612" t="s">
        <v>6836</v>
      </c>
      <c r="B5690" s="613" t="s">
        <v>6837</v>
      </c>
    </row>
    <row r="5691" spans="1:2" ht="13.5" x14ac:dyDescent="0.25">
      <c r="A5691" s="612" t="s">
        <v>6838</v>
      </c>
      <c r="B5691" s="613" t="s">
        <v>6839</v>
      </c>
    </row>
    <row r="5692" spans="1:2" ht="13.5" x14ac:dyDescent="0.25">
      <c r="A5692" s="612" t="s">
        <v>6840</v>
      </c>
      <c r="B5692" s="613" t="s">
        <v>6841</v>
      </c>
    </row>
    <row r="5693" spans="1:2" ht="13.5" x14ac:dyDescent="0.25">
      <c r="A5693" s="612" t="s">
        <v>6842</v>
      </c>
      <c r="B5693" s="614" t="s">
        <v>6843</v>
      </c>
    </row>
    <row r="5694" spans="1:2" ht="13.5" x14ac:dyDescent="0.25">
      <c r="A5694" s="612" t="s">
        <v>6844</v>
      </c>
      <c r="B5694" s="613" t="s">
        <v>6845</v>
      </c>
    </row>
    <row r="5695" spans="1:2" ht="13.5" x14ac:dyDescent="0.25">
      <c r="A5695" s="612" t="s">
        <v>6846</v>
      </c>
      <c r="B5695" s="613" t="s">
        <v>6847</v>
      </c>
    </row>
    <row r="5696" spans="1:2" ht="13.5" x14ac:dyDescent="0.25">
      <c r="A5696" s="612" t="s">
        <v>6848</v>
      </c>
      <c r="B5696" s="613" t="s">
        <v>6849</v>
      </c>
    </row>
    <row r="5697" spans="1:2" ht="13.5" x14ac:dyDescent="0.25">
      <c r="A5697" s="612" t="s">
        <v>6850</v>
      </c>
      <c r="B5697" s="614" t="s">
        <v>6851</v>
      </c>
    </row>
    <row r="5698" spans="1:2" ht="13.5" x14ac:dyDescent="0.25">
      <c r="A5698" s="612" t="s">
        <v>6852</v>
      </c>
      <c r="B5698" s="614" t="s">
        <v>6853</v>
      </c>
    </row>
    <row r="5699" spans="1:2" ht="13.5" x14ac:dyDescent="0.25">
      <c r="A5699" s="612" t="s">
        <v>6854</v>
      </c>
      <c r="B5699" s="613" t="s">
        <v>6855</v>
      </c>
    </row>
    <row r="5700" spans="1:2" ht="13.5" x14ac:dyDescent="0.25">
      <c r="A5700" s="612" t="s">
        <v>6856</v>
      </c>
      <c r="B5700" s="614" t="s">
        <v>6857</v>
      </c>
    </row>
    <row r="5701" spans="1:2" ht="13.5" x14ac:dyDescent="0.25">
      <c r="A5701" s="612" t="s">
        <v>6858</v>
      </c>
      <c r="B5701" s="614" t="s">
        <v>1303</v>
      </c>
    </row>
    <row r="5702" spans="1:2" ht="13.5" x14ac:dyDescent="0.25">
      <c r="A5702" s="612" t="s">
        <v>6859</v>
      </c>
      <c r="B5702" s="614" t="s">
        <v>6860</v>
      </c>
    </row>
    <row r="5703" spans="1:2" ht="13.5" x14ac:dyDescent="0.25">
      <c r="A5703" s="612" t="s">
        <v>6861</v>
      </c>
      <c r="B5703" s="614" t="s">
        <v>6862</v>
      </c>
    </row>
    <row r="5704" spans="1:2" ht="13.5" x14ac:dyDescent="0.25">
      <c r="A5704" s="612" t="s">
        <v>6863</v>
      </c>
      <c r="B5704" s="614" t="s">
        <v>6864</v>
      </c>
    </row>
    <row r="5705" spans="1:2" ht="13.5" x14ac:dyDescent="0.25">
      <c r="A5705" s="612" t="s">
        <v>6865</v>
      </c>
      <c r="B5705" s="614" t="s">
        <v>6866</v>
      </c>
    </row>
    <row r="5706" spans="1:2" ht="13.5" x14ac:dyDescent="0.25">
      <c r="A5706" s="612" t="s">
        <v>6867</v>
      </c>
      <c r="B5706" s="613" t="s">
        <v>6868</v>
      </c>
    </row>
    <row r="5707" spans="1:2" ht="13.5" x14ac:dyDescent="0.25">
      <c r="A5707" s="612" t="s">
        <v>6869</v>
      </c>
      <c r="B5707" s="614" t="s">
        <v>6870</v>
      </c>
    </row>
    <row r="5708" spans="1:2" ht="13.5" x14ac:dyDescent="0.25">
      <c r="A5708" s="612" t="s">
        <v>6871</v>
      </c>
      <c r="B5708" s="614" t="s">
        <v>6872</v>
      </c>
    </row>
    <row r="5709" spans="1:2" ht="13.5" x14ac:dyDescent="0.25">
      <c r="A5709" s="612" t="s">
        <v>6873</v>
      </c>
      <c r="B5709" s="614" t="s">
        <v>6874</v>
      </c>
    </row>
    <row r="5710" spans="1:2" ht="13.5" x14ac:dyDescent="0.25">
      <c r="A5710" s="612" t="s">
        <v>6875</v>
      </c>
      <c r="B5710" s="614" t="s">
        <v>6876</v>
      </c>
    </row>
    <row r="5711" spans="1:2" ht="13.5" x14ac:dyDescent="0.25">
      <c r="A5711" s="612" t="s">
        <v>6877</v>
      </c>
      <c r="B5711" s="614" t="s">
        <v>6878</v>
      </c>
    </row>
    <row r="5712" spans="1:2" ht="13.5" x14ac:dyDescent="0.25">
      <c r="A5712" s="612" t="s">
        <v>6879</v>
      </c>
      <c r="B5712" s="614" t="s">
        <v>1276</v>
      </c>
    </row>
    <row r="5713" spans="1:2" ht="13.5" x14ac:dyDescent="0.25">
      <c r="A5713" s="612" t="s">
        <v>6880</v>
      </c>
      <c r="B5713" s="614" t="s">
        <v>6881</v>
      </c>
    </row>
    <row r="5714" spans="1:2" ht="13.5" x14ac:dyDescent="0.25">
      <c r="A5714" s="612" t="s">
        <v>6882</v>
      </c>
      <c r="B5714" s="614" t="s">
        <v>6883</v>
      </c>
    </row>
    <row r="5715" spans="1:2" ht="13.5" x14ac:dyDescent="0.25">
      <c r="A5715" s="612" t="s">
        <v>6884</v>
      </c>
      <c r="B5715" s="614" t="s">
        <v>6885</v>
      </c>
    </row>
    <row r="5716" spans="1:2" ht="13.5" x14ac:dyDescent="0.25">
      <c r="A5716" s="612" t="s">
        <v>6886</v>
      </c>
      <c r="B5716" s="614" t="s">
        <v>6887</v>
      </c>
    </row>
    <row r="5717" spans="1:2" ht="13.5" x14ac:dyDescent="0.25">
      <c r="A5717" s="612" t="s">
        <v>6888</v>
      </c>
      <c r="B5717" s="614" t="s">
        <v>6889</v>
      </c>
    </row>
    <row r="5718" spans="1:2" ht="13.5" x14ac:dyDescent="0.25">
      <c r="A5718" s="612" t="s">
        <v>6890</v>
      </c>
      <c r="B5718" s="614" t="s">
        <v>6891</v>
      </c>
    </row>
    <row r="5719" spans="1:2" ht="13.5" x14ac:dyDescent="0.25">
      <c r="A5719" s="612" t="s">
        <v>6892</v>
      </c>
      <c r="B5719" s="614" t="s">
        <v>6893</v>
      </c>
    </row>
    <row r="5720" spans="1:2" ht="13.5" x14ac:dyDescent="0.25">
      <c r="A5720" s="612" t="s">
        <v>6894</v>
      </c>
      <c r="B5720" s="614" t="s">
        <v>6895</v>
      </c>
    </row>
    <row r="5721" spans="1:2" ht="13.5" x14ac:dyDescent="0.25">
      <c r="A5721" s="612" t="s">
        <v>6896</v>
      </c>
      <c r="B5721" s="613" t="s">
        <v>1296</v>
      </c>
    </row>
    <row r="5722" spans="1:2" ht="13.5" x14ac:dyDescent="0.25">
      <c r="A5722" s="612" t="s">
        <v>6897</v>
      </c>
      <c r="B5722" s="613" t="s">
        <v>6898</v>
      </c>
    </row>
    <row r="5723" spans="1:2" ht="13.5" x14ac:dyDescent="0.25">
      <c r="A5723" s="612" t="s">
        <v>6899</v>
      </c>
      <c r="B5723" s="613" t="s">
        <v>6900</v>
      </c>
    </row>
    <row r="5724" spans="1:2" ht="13.5" x14ac:dyDescent="0.25">
      <c r="A5724" s="612" t="s">
        <v>6901</v>
      </c>
      <c r="B5724" s="614" t="s">
        <v>6902</v>
      </c>
    </row>
    <row r="5725" spans="1:2" ht="13.5" x14ac:dyDescent="0.25">
      <c r="A5725" s="612" t="s">
        <v>6903</v>
      </c>
      <c r="B5725" s="614" t="s">
        <v>6904</v>
      </c>
    </row>
    <row r="5726" spans="1:2" ht="13.5" x14ac:dyDescent="0.25">
      <c r="A5726" s="612" t="s">
        <v>6905</v>
      </c>
      <c r="B5726" s="614" t="s">
        <v>6906</v>
      </c>
    </row>
    <row r="5727" spans="1:2" ht="13.5" x14ac:dyDescent="0.25">
      <c r="A5727" s="612" t="s">
        <v>6907</v>
      </c>
      <c r="B5727" s="613" t="s">
        <v>6908</v>
      </c>
    </row>
    <row r="5728" spans="1:2" ht="13.5" x14ac:dyDescent="0.25">
      <c r="A5728" s="612" t="s">
        <v>6909</v>
      </c>
      <c r="B5728" s="613" t="s">
        <v>6910</v>
      </c>
    </row>
    <row r="5729" spans="1:2" ht="13.5" x14ac:dyDescent="0.25">
      <c r="A5729" s="612" t="s">
        <v>6911</v>
      </c>
      <c r="B5729" s="613" t="s">
        <v>6912</v>
      </c>
    </row>
    <row r="5730" spans="1:2" ht="13.5" x14ac:dyDescent="0.25">
      <c r="A5730" s="612" t="s">
        <v>6913</v>
      </c>
      <c r="B5730" s="613" t="s">
        <v>6914</v>
      </c>
    </row>
    <row r="5731" spans="1:2" ht="13.5" x14ac:dyDescent="0.25">
      <c r="A5731" s="612" t="s">
        <v>6915</v>
      </c>
      <c r="B5731" s="613" t="s">
        <v>6916</v>
      </c>
    </row>
    <row r="5732" spans="1:2" ht="13.5" x14ac:dyDescent="0.25">
      <c r="A5732" s="612" t="s">
        <v>6917</v>
      </c>
      <c r="B5732" s="613" t="s">
        <v>6918</v>
      </c>
    </row>
    <row r="5733" spans="1:2" ht="13.5" x14ac:dyDescent="0.25">
      <c r="A5733" s="612" t="s">
        <v>6919</v>
      </c>
      <c r="B5733" s="613" t="s">
        <v>6920</v>
      </c>
    </row>
    <row r="5734" spans="1:2" ht="13.5" x14ac:dyDescent="0.25">
      <c r="A5734" s="612" t="s">
        <v>6921</v>
      </c>
      <c r="B5734" s="613" t="s">
        <v>6922</v>
      </c>
    </row>
    <row r="5735" spans="1:2" ht="13.5" x14ac:dyDescent="0.25">
      <c r="A5735" s="612" t="s">
        <v>6923</v>
      </c>
      <c r="B5735" s="613" t="s">
        <v>6924</v>
      </c>
    </row>
    <row r="5736" spans="1:2" ht="13.5" x14ac:dyDescent="0.25">
      <c r="A5736" s="612" t="s">
        <v>6925</v>
      </c>
      <c r="B5736" s="613" t="s">
        <v>6926</v>
      </c>
    </row>
    <row r="5737" spans="1:2" ht="13.5" x14ac:dyDescent="0.25">
      <c r="A5737" s="612" t="s">
        <v>6927</v>
      </c>
      <c r="B5737" s="613" t="s">
        <v>6928</v>
      </c>
    </row>
    <row r="5738" spans="1:2" ht="13.5" x14ac:dyDescent="0.25">
      <c r="A5738" s="612" t="s">
        <v>6929</v>
      </c>
      <c r="B5738" s="613" t="s">
        <v>6930</v>
      </c>
    </row>
    <row r="5739" spans="1:2" ht="13.5" x14ac:dyDescent="0.25">
      <c r="A5739" s="612" t="s">
        <v>6931</v>
      </c>
      <c r="B5739" s="613" t="s">
        <v>6932</v>
      </c>
    </row>
    <row r="5740" spans="1:2" ht="13.5" x14ac:dyDescent="0.25">
      <c r="A5740" s="612" t="s">
        <v>561</v>
      </c>
      <c r="B5740" s="613" t="s">
        <v>6933</v>
      </c>
    </row>
    <row r="5741" spans="1:2" ht="13.5" x14ac:dyDescent="0.25">
      <c r="A5741" s="612" t="s">
        <v>6934</v>
      </c>
      <c r="B5741" s="613" t="s">
        <v>6935</v>
      </c>
    </row>
    <row r="5742" spans="1:2" ht="13.5" x14ac:dyDescent="0.25">
      <c r="A5742" s="612" t="s">
        <v>6936</v>
      </c>
      <c r="B5742" s="613" t="s">
        <v>6937</v>
      </c>
    </row>
    <row r="5743" spans="1:2" ht="13.5" x14ac:dyDescent="0.25">
      <c r="A5743" s="612" t="s">
        <v>6938</v>
      </c>
      <c r="B5743" s="613" t="s">
        <v>6939</v>
      </c>
    </row>
    <row r="5744" spans="1:2" ht="13.5" x14ac:dyDescent="0.25">
      <c r="A5744" s="612" t="s">
        <v>6940</v>
      </c>
      <c r="B5744" s="613" t="s">
        <v>6941</v>
      </c>
    </row>
    <row r="5745" spans="1:2" ht="13.5" x14ac:dyDescent="0.25">
      <c r="A5745" s="612" t="s">
        <v>6942</v>
      </c>
      <c r="B5745" s="613" t="s">
        <v>6943</v>
      </c>
    </row>
    <row r="5746" spans="1:2" ht="13.5" x14ac:dyDescent="0.25">
      <c r="A5746" s="612" t="s">
        <v>6944</v>
      </c>
      <c r="B5746" s="613" t="s">
        <v>1249</v>
      </c>
    </row>
    <row r="5747" spans="1:2" ht="13.5" x14ac:dyDescent="0.25">
      <c r="A5747" s="612" t="s">
        <v>6945</v>
      </c>
      <c r="B5747" s="613" t="s">
        <v>6946</v>
      </c>
    </row>
    <row r="5748" spans="1:2" ht="13.5" x14ac:dyDescent="0.25">
      <c r="A5748" s="612" t="s">
        <v>6947</v>
      </c>
      <c r="B5748" s="613" t="s">
        <v>6948</v>
      </c>
    </row>
    <row r="5749" spans="1:2" ht="13.5" x14ac:dyDescent="0.25">
      <c r="A5749" s="612" t="s">
        <v>6949</v>
      </c>
      <c r="B5749" s="613" t="s">
        <v>6950</v>
      </c>
    </row>
    <row r="5750" spans="1:2" ht="13.5" x14ac:dyDescent="0.25">
      <c r="A5750" s="612" t="s">
        <v>6951</v>
      </c>
      <c r="B5750" s="613" t="s">
        <v>6952</v>
      </c>
    </row>
    <row r="5751" spans="1:2" ht="13.5" x14ac:dyDescent="0.25">
      <c r="A5751" s="612" t="s">
        <v>6953</v>
      </c>
      <c r="B5751" s="613" t="s">
        <v>6954</v>
      </c>
    </row>
    <row r="5752" spans="1:2" ht="13.5" x14ac:dyDescent="0.25">
      <c r="A5752" s="612" t="s">
        <v>6955</v>
      </c>
      <c r="B5752" s="613" t="s">
        <v>6956</v>
      </c>
    </row>
    <row r="5753" spans="1:2" ht="13.5" x14ac:dyDescent="0.25">
      <c r="A5753" s="612" t="s">
        <v>6957</v>
      </c>
      <c r="B5753" s="613" t="s">
        <v>6958</v>
      </c>
    </row>
    <row r="5754" spans="1:2" ht="13.5" x14ac:dyDescent="0.25">
      <c r="A5754" s="612" t="s">
        <v>6959</v>
      </c>
      <c r="B5754" s="613" t="s">
        <v>6960</v>
      </c>
    </row>
    <row r="5755" spans="1:2" ht="13.5" x14ac:dyDescent="0.25">
      <c r="A5755" s="612" t="s">
        <v>6961</v>
      </c>
      <c r="B5755" s="613" t="s">
        <v>6962</v>
      </c>
    </row>
    <row r="5756" spans="1:2" ht="13.5" x14ac:dyDescent="0.25">
      <c r="A5756" s="612" t="s">
        <v>6963</v>
      </c>
      <c r="B5756" s="613" t="s">
        <v>6964</v>
      </c>
    </row>
    <row r="5757" spans="1:2" ht="13.5" x14ac:dyDescent="0.25">
      <c r="A5757" s="612" t="s">
        <v>6965</v>
      </c>
      <c r="B5757" s="613" t="s">
        <v>6966</v>
      </c>
    </row>
    <row r="5758" spans="1:2" ht="13.5" x14ac:dyDescent="0.25">
      <c r="A5758" s="612" t="s">
        <v>6967</v>
      </c>
      <c r="B5758" s="613" t="s">
        <v>6968</v>
      </c>
    </row>
    <row r="5759" spans="1:2" ht="13.5" x14ac:dyDescent="0.25">
      <c r="A5759" s="612" t="s">
        <v>6969</v>
      </c>
      <c r="B5759" s="613" t="s">
        <v>6970</v>
      </c>
    </row>
    <row r="5760" spans="1:2" ht="13.5" x14ac:dyDescent="0.25">
      <c r="A5760" s="612" t="s">
        <v>6971</v>
      </c>
      <c r="B5760" s="613" t="s">
        <v>6972</v>
      </c>
    </row>
    <row r="5761" spans="1:2" ht="13.5" x14ac:dyDescent="0.25">
      <c r="A5761" s="612" t="s">
        <v>6973</v>
      </c>
      <c r="B5761" s="613" t="s">
        <v>6974</v>
      </c>
    </row>
    <row r="5762" spans="1:2" ht="13.5" x14ac:dyDescent="0.25">
      <c r="A5762" s="612" t="s">
        <v>6975</v>
      </c>
      <c r="B5762" s="613" t="s">
        <v>1341</v>
      </c>
    </row>
    <row r="5763" spans="1:2" ht="13.5" x14ac:dyDescent="0.25">
      <c r="A5763" s="612" t="s">
        <v>6976</v>
      </c>
      <c r="B5763" s="613" t="s">
        <v>6977</v>
      </c>
    </row>
    <row r="5764" spans="1:2" ht="13.5" x14ac:dyDescent="0.25">
      <c r="A5764" s="612" t="s">
        <v>6978</v>
      </c>
      <c r="B5764" s="613" t="s">
        <v>6979</v>
      </c>
    </row>
    <row r="5765" spans="1:2" ht="13.5" x14ac:dyDescent="0.25">
      <c r="A5765" s="612" t="s">
        <v>6980</v>
      </c>
      <c r="B5765" s="613" t="s">
        <v>6981</v>
      </c>
    </row>
    <row r="5766" spans="1:2" ht="13.5" x14ac:dyDescent="0.25">
      <c r="A5766" s="612" t="s">
        <v>6982</v>
      </c>
      <c r="B5766" s="613" t="s">
        <v>6983</v>
      </c>
    </row>
    <row r="5767" spans="1:2" ht="13.5" x14ac:dyDescent="0.25">
      <c r="A5767" s="612" t="s">
        <v>6984</v>
      </c>
      <c r="B5767" s="613" t="s">
        <v>6985</v>
      </c>
    </row>
    <row r="5768" spans="1:2" ht="13.5" x14ac:dyDescent="0.25">
      <c r="A5768" s="612" t="s">
        <v>6986</v>
      </c>
      <c r="B5768" s="613" t="s">
        <v>6987</v>
      </c>
    </row>
    <row r="5769" spans="1:2" ht="13.5" x14ac:dyDescent="0.25">
      <c r="A5769" s="612" t="s">
        <v>6988</v>
      </c>
      <c r="B5769" s="613" t="s">
        <v>6989</v>
      </c>
    </row>
    <row r="5770" spans="1:2" ht="13.5" x14ac:dyDescent="0.25">
      <c r="A5770" s="612" t="s">
        <v>6990</v>
      </c>
      <c r="B5770" s="613" t="s">
        <v>6991</v>
      </c>
    </row>
    <row r="5771" spans="1:2" ht="13.5" x14ac:dyDescent="0.25">
      <c r="A5771" s="612" t="s">
        <v>6992</v>
      </c>
      <c r="B5771" s="613" t="s">
        <v>6993</v>
      </c>
    </row>
    <row r="5772" spans="1:2" ht="13.5" x14ac:dyDescent="0.25">
      <c r="A5772" s="612" t="s">
        <v>6994</v>
      </c>
      <c r="B5772" s="613" t="s">
        <v>6995</v>
      </c>
    </row>
    <row r="5773" spans="1:2" ht="13.5" x14ac:dyDescent="0.25">
      <c r="A5773" s="612" t="s">
        <v>6996</v>
      </c>
      <c r="B5773" s="613" t="s">
        <v>6997</v>
      </c>
    </row>
    <row r="5774" spans="1:2" ht="13.5" x14ac:dyDescent="0.25">
      <c r="A5774" s="612" t="s">
        <v>6998</v>
      </c>
      <c r="B5774" s="613" t="s">
        <v>6999</v>
      </c>
    </row>
    <row r="5775" spans="1:2" ht="13.5" x14ac:dyDescent="0.25">
      <c r="A5775" s="612" t="s">
        <v>7000</v>
      </c>
      <c r="B5775" s="613" t="s">
        <v>7001</v>
      </c>
    </row>
    <row r="5776" spans="1:2" ht="13.5" x14ac:dyDescent="0.25">
      <c r="A5776" s="612" t="s">
        <v>7002</v>
      </c>
      <c r="B5776" s="613" t="s">
        <v>7003</v>
      </c>
    </row>
    <row r="5777" spans="1:2" ht="13.5" x14ac:dyDescent="0.25">
      <c r="A5777" s="612" t="s">
        <v>7004</v>
      </c>
      <c r="B5777" s="613" t="s">
        <v>7005</v>
      </c>
    </row>
    <row r="5778" spans="1:2" ht="13.5" x14ac:dyDescent="0.25">
      <c r="A5778" s="612" t="s">
        <v>7006</v>
      </c>
      <c r="B5778" s="613" t="s">
        <v>7007</v>
      </c>
    </row>
    <row r="5779" spans="1:2" ht="13.5" x14ac:dyDescent="0.25">
      <c r="A5779" s="612" t="s">
        <v>7008</v>
      </c>
      <c r="B5779" s="613" t="s">
        <v>7009</v>
      </c>
    </row>
    <row r="5780" spans="1:2" ht="13.5" x14ac:dyDescent="0.25">
      <c r="A5780" s="612" t="s">
        <v>7010</v>
      </c>
      <c r="B5780" s="613" t="s">
        <v>7011</v>
      </c>
    </row>
    <row r="5781" spans="1:2" ht="13.5" x14ac:dyDescent="0.25">
      <c r="A5781" s="612" t="s">
        <v>7012</v>
      </c>
      <c r="B5781" s="613" t="s">
        <v>7013</v>
      </c>
    </row>
    <row r="5782" spans="1:2" ht="13.5" x14ac:dyDescent="0.25">
      <c r="A5782" s="612" t="s">
        <v>7014</v>
      </c>
      <c r="B5782" s="613" t="s">
        <v>7015</v>
      </c>
    </row>
    <row r="5783" spans="1:2" ht="13.5" x14ac:dyDescent="0.25">
      <c r="A5783" s="612" t="s">
        <v>7016</v>
      </c>
      <c r="B5783" s="613" t="s">
        <v>7017</v>
      </c>
    </row>
    <row r="5784" spans="1:2" ht="13.5" x14ac:dyDescent="0.25">
      <c r="A5784" s="612" t="s">
        <v>7018</v>
      </c>
      <c r="B5784" s="613" t="s">
        <v>7019</v>
      </c>
    </row>
    <row r="5785" spans="1:2" ht="13.5" x14ac:dyDescent="0.25">
      <c r="A5785" s="612" t="s">
        <v>7020</v>
      </c>
      <c r="B5785" s="613" t="s">
        <v>7021</v>
      </c>
    </row>
    <row r="5786" spans="1:2" ht="13.5" x14ac:dyDescent="0.25">
      <c r="A5786" s="612" t="s">
        <v>7022</v>
      </c>
      <c r="B5786" s="613" t="s">
        <v>7023</v>
      </c>
    </row>
    <row r="5787" spans="1:2" ht="13.5" x14ac:dyDescent="0.25">
      <c r="A5787" s="612" t="s">
        <v>7024</v>
      </c>
      <c r="B5787" s="613" t="s">
        <v>7025</v>
      </c>
    </row>
    <row r="5788" spans="1:2" ht="13.5" x14ac:dyDescent="0.25">
      <c r="A5788" s="612" t="s">
        <v>7026</v>
      </c>
      <c r="B5788" s="613" t="s">
        <v>7027</v>
      </c>
    </row>
    <row r="5789" spans="1:2" ht="13.5" x14ac:dyDescent="0.25">
      <c r="A5789" s="612" t="s">
        <v>7028</v>
      </c>
      <c r="B5789" s="613" t="s">
        <v>7029</v>
      </c>
    </row>
    <row r="5790" spans="1:2" ht="13.5" x14ac:dyDescent="0.25">
      <c r="A5790" s="612" t="s">
        <v>7030</v>
      </c>
      <c r="B5790" s="613" t="s">
        <v>7031</v>
      </c>
    </row>
    <row r="5791" spans="1:2" ht="13.5" x14ac:dyDescent="0.25">
      <c r="A5791" s="612" t="s">
        <v>7032</v>
      </c>
      <c r="B5791" s="613" t="s">
        <v>7033</v>
      </c>
    </row>
    <row r="5792" spans="1:2" ht="13.5" x14ac:dyDescent="0.25">
      <c r="A5792" s="612" t="s">
        <v>7034</v>
      </c>
      <c r="B5792" s="613" t="s">
        <v>7035</v>
      </c>
    </row>
    <row r="5793" spans="1:2" ht="13.5" x14ac:dyDescent="0.25">
      <c r="A5793" s="612" t="s">
        <v>7036</v>
      </c>
      <c r="B5793" s="613" t="s">
        <v>7037</v>
      </c>
    </row>
    <row r="5794" spans="1:2" ht="13.5" x14ac:dyDescent="0.25">
      <c r="A5794" s="612" t="s">
        <v>7038</v>
      </c>
      <c r="B5794" s="613" t="s">
        <v>7039</v>
      </c>
    </row>
    <row r="5795" spans="1:2" ht="13.5" x14ac:dyDescent="0.25">
      <c r="A5795" s="612" t="s">
        <v>7040</v>
      </c>
      <c r="B5795" s="613" t="s">
        <v>7041</v>
      </c>
    </row>
    <row r="5796" spans="1:2" ht="13.5" x14ac:dyDescent="0.25">
      <c r="A5796" s="612" t="s">
        <v>7042</v>
      </c>
      <c r="B5796" s="613" t="s">
        <v>7043</v>
      </c>
    </row>
    <row r="5797" spans="1:2" ht="13.5" x14ac:dyDescent="0.25">
      <c r="A5797" s="612" t="s">
        <v>7044</v>
      </c>
      <c r="B5797" s="613" t="s">
        <v>7045</v>
      </c>
    </row>
    <row r="5798" spans="1:2" ht="13.5" x14ac:dyDescent="0.25">
      <c r="A5798" s="612" t="s">
        <v>7046</v>
      </c>
      <c r="B5798" s="613" t="s">
        <v>7047</v>
      </c>
    </row>
    <row r="5799" spans="1:2" ht="13.5" x14ac:dyDescent="0.25">
      <c r="A5799" s="612" t="s">
        <v>7048</v>
      </c>
      <c r="B5799" s="613" t="s">
        <v>7049</v>
      </c>
    </row>
    <row r="5800" spans="1:2" ht="13.5" x14ac:dyDescent="0.25">
      <c r="A5800" s="612" t="s">
        <v>7050</v>
      </c>
      <c r="B5800" s="613" t="s">
        <v>7051</v>
      </c>
    </row>
    <row r="5801" spans="1:2" ht="13.5" x14ac:dyDescent="0.25">
      <c r="A5801" s="612" t="s">
        <v>7052</v>
      </c>
      <c r="B5801" s="613" t="s">
        <v>7053</v>
      </c>
    </row>
    <row r="5802" spans="1:2" ht="13.5" x14ac:dyDescent="0.25">
      <c r="A5802" s="612" t="s">
        <v>7054</v>
      </c>
      <c r="B5802" s="613" t="s">
        <v>7055</v>
      </c>
    </row>
    <row r="5803" spans="1:2" ht="13.5" x14ac:dyDescent="0.25">
      <c r="A5803" s="612" t="s">
        <v>7056</v>
      </c>
      <c r="B5803" s="613" t="s">
        <v>7057</v>
      </c>
    </row>
    <row r="5804" spans="1:2" ht="13.5" x14ac:dyDescent="0.25">
      <c r="A5804" s="612" t="s">
        <v>7058</v>
      </c>
      <c r="B5804" s="613" t="s">
        <v>7059</v>
      </c>
    </row>
    <row r="5805" spans="1:2" ht="13.5" x14ac:dyDescent="0.25">
      <c r="A5805" s="612" t="s">
        <v>7060</v>
      </c>
      <c r="B5805" s="613" t="s">
        <v>7061</v>
      </c>
    </row>
    <row r="5806" spans="1:2" ht="13.5" x14ac:dyDescent="0.25">
      <c r="A5806" s="612" t="s">
        <v>7062</v>
      </c>
      <c r="B5806" s="613" t="s">
        <v>7063</v>
      </c>
    </row>
    <row r="5807" spans="1:2" ht="13.5" x14ac:dyDescent="0.25">
      <c r="A5807" s="612" t="s">
        <v>7064</v>
      </c>
      <c r="B5807" s="613" t="s">
        <v>7065</v>
      </c>
    </row>
    <row r="5808" spans="1:2" ht="13.5" x14ac:dyDescent="0.25">
      <c r="A5808" s="612" t="s">
        <v>7066</v>
      </c>
      <c r="B5808" s="613" t="s">
        <v>7067</v>
      </c>
    </row>
    <row r="5809" spans="1:2" ht="13.5" x14ac:dyDescent="0.25">
      <c r="A5809" s="612" t="s">
        <v>7068</v>
      </c>
      <c r="B5809" s="613" t="s">
        <v>7069</v>
      </c>
    </row>
    <row r="5810" spans="1:2" ht="13.5" x14ac:dyDescent="0.25">
      <c r="A5810" s="612" t="s">
        <v>7070</v>
      </c>
      <c r="B5810" s="613" t="s">
        <v>7071</v>
      </c>
    </row>
    <row r="5811" spans="1:2" ht="13.5" x14ac:dyDescent="0.25">
      <c r="A5811" s="612" t="s">
        <v>7072</v>
      </c>
      <c r="B5811" s="613" t="s">
        <v>7073</v>
      </c>
    </row>
    <row r="5812" spans="1:2" ht="13.5" x14ac:dyDescent="0.25">
      <c r="A5812" s="612" t="s">
        <v>7074</v>
      </c>
      <c r="B5812" s="613" t="s">
        <v>7075</v>
      </c>
    </row>
    <row r="5813" spans="1:2" ht="13.5" x14ac:dyDescent="0.25">
      <c r="A5813" s="612" t="s">
        <v>7076</v>
      </c>
      <c r="B5813" s="613" t="s">
        <v>7077</v>
      </c>
    </row>
    <row r="5814" spans="1:2" ht="13.5" x14ac:dyDescent="0.25">
      <c r="A5814" s="612" t="s">
        <v>7078</v>
      </c>
      <c r="B5814" s="613" t="s">
        <v>7079</v>
      </c>
    </row>
    <row r="5815" spans="1:2" ht="13.5" x14ac:dyDescent="0.25">
      <c r="A5815" s="612" t="s">
        <v>7080</v>
      </c>
      <c r="B5815" s="613" t="s">
        <v>7081</v>
      </c>
    </row>
    <row r="5816" spans="1:2" ht="13.5" x14ac:dyDescent="0.25">
      <c r="A5816" s="612" t="s">
        <v>7082</v>
      </c>
      <c r="B5816" s="613" t="s">
        <v>7083</v>
      </c>
    </row>
    <row r="5817" spans="1:2" ht="13.5" x14ac:dyDescent="0.25">
      <c r="A5817" s="612" t="s">
        <v>7084</v>
      </c>
      <c r="B5817" s="613" t="s">
        <v>7085</v>
      </c>
    </row>
    <row r="5818" spans="1:2" ht="13.5" x14ac:dyDescent="0.25">
      <c r="A5818" s="612" t="s">
        <v>7086</v>
      </c>
      <c r="B5818" s="613" t="s">
        <v>7087</v>
      </c>
    </row>
    <row r="5819" spans="1:2" ht="13.5" x14ac:dyDescent="0.25">
      <c r="A5819" s="612" t="s">
        <v>7088</v>
      </c>
      <c r="B5819" s="613" t="s">
        <v>7089</v>
      </c>
    </row>
    <row r="5820" spans="1:2" ht="13.5" x14ac:dyDescent="0.25">
      <c r="A5820" s="612" t="s">
        <v>7090</v>
      </c>
      <c r="B5820" s="613" t="s">
        <v>7091</v>
      </c>
    </row>
    <row r="5821" spans="1:2" ht="13.5" x14ac:dyDescent="0.25">
      <c r="A5821" s="612" t="s">
        <v>7092</v>
      </c>
      <c r="B5821" s="613" t="s">
        <v>7093</v>
      </c>
    </row>
    <row r="5822" spans="1:2" ht="13.5" x14ac:dyDescent="0.25">
      <c r="A5822" s="612" t="s">
        <v>7094</v>
      </c>
      <c r="B5822" s="613" t="s">
        <v>7095</v>
      </c>
    </row>
    <row r="5823" spans="1:2" ht="13.5" x14ac:dyDescent="0.25">
      <c r="A5823" s="612" t="s">
        <v>7096</v>
      </c>
      <c r="B5823" s="613" t="s">
        <v>7097</v>
      </c>
    </row>
    <row r="5824" spans="1:2" ht="13.5" x14ac:dyDescent="0.25">
      <c r="A5824" s="612" t="s">
        <v>7098</v>
      </c>
      <c r="B5824" s="613" t="s">
        <v>7099</v>
      </c>
    </row>
    <row r="5825" spans="1:2" ht="13.5" x14ac:dyDescent="0.25">
      <c r="A5825" s="612" t="s">
        <v>7100</v>
      </c>
      <c r="B5825" s="613" t="s">
        <v>7101</v>
      </c>
    </row>
    <row r="5826" spans="1:2" ht="13.5" x14ac:dyDescent="0.25">
      <c r="A5826" s="612" t="s">
        <v>7102</v>
      </c>
      <c r="B5826" s="613" t="s">
        <v>7103</v>
      </c>
    </row>
    <row r="5827" spans="1:2" ht="13.5" x14ac:dyDescent="0.25">
      <c r="A5827" s="612" t="s">
        <v>7104</v>
      </c>
      <c r="B5827" s="613" t="s">
        <v>7105</v>
      </c>
    </row>
    <row r="5828" spans="1:2" ht="13.5" x14ac:dyDescent="0.25">
      <c r="A5828" s="612" t="s">
        <v>7106</v>
      </c>
      <c r="B5828" s="613" t="s">
        <v>7107</v>
      </c>
    </row>
    <row r="5829" spans="1:2" ht="13.5" x14ac:dyDescent="0.25">
      <c r="A5829" s="612" t="s">
        <v>7108</v>
      </c>
      <c r="B5829" s="613" t="s">
        <v>7109</v>
      </c>
    </row>
    <row r="5830" spans="1:2" ht="13.5" x14ac:dyDescent="0.25">
      <c r="A5830" s="612" t="s">
        <v>7110</v>
      </c>
      <c r="B5830" s="613" t="s">
        <v>7111</v>
      </c>
    </row>
    <row r="5831" spans="1:2" ht="13.5" x14ac:dyDescent="0.25">
      <c r="A5831" s="612" t="s">
        <v>7112</v>
      </c>
      <c r="B5831" s="613" t="s">
        <v>7113</v>
      </c>
    </row>
    <row r="5832" spans="1:2" ht="13.5" x14ac:dyDescent="0.25">
      <c r="A5832" s="612" t="s">
        <v>7114</v>
      </c>
      <c r="B5832" s="613" t="s">
        <v>7115</v>
      </c>
    </row>
    <row r="5833" spans="1:2" ht="13.5" x14ac:dyDescent="0.25">
      <c r="A5833" s="612" t="s">
        <v>7116</v>
      </c>
      <c r="B5833" s="613" t="s">
        <v>7117</v>
      </c>
    </row>
    <row r="5834" spans="1:2" ht="13.5" x14ac:dyDescent="0.25">
      <c r="A5834" s="612" t="s">
        <v>7118</v>
      </c>
      <c r="B5834" s="613" t="s">
        <v>7119</v>
      </c>
    </row>
    <row r="5835" spans="1:2" ht="13.5" x14ac:dyDescent="0.25">
      <c r="A5835" s="612" t="s">
        <v>7120</v>
      </c>
      <c r="B5835" s="613" t="s">
        <v>7121</v>
      </c>
    </row>
    <row r="5836" spans="1:2" ht="13.5" x14ac:dyDescent="0.25">
      <c r="A5836" s="612" t="s">
        <v>7122</v>
      </c>
      <c r="B5836" s="613" t="s">
        <v>7123</v>
      </c>
    </row>
    <row r="5837" spans="1:2" ht="13.5" x14ac:dyDescent="0.25">
      <c r="A5837" s="612" t="s">
        <v>7124</v>
      </c>
      <c r="B5837" s="613" t="s">
        <v>7125</v>
      </c>
    </row>
    <row r="5838" spans="1:2" ht="13.5" x14ac:dyDescent="0.25">
      <c r="A5838" s="612" t="s">
        <v>7126</v>
      </c>
      <c r="B5838" s="613" t="s">
        <v>7127</v>
      </c>
    </row>
    <row r="5839" spans="1:2" ht="13.5" x14ac:dyDescent="0.25">
      <c r="A5839" s="612" t="s">
        <v>7128</v>
      </c>
      <c r="B5839" s="613" t="s">
        <v>7129</v>
      </c>
    </row>
    <row r="5840" spans="1:2" ht="13.5" x14ac:dyDescent="0.25">
      <c r="A5840" s="612" t="s">
        <v>7130</v>
      </c>
      <c r="B5840" s="613" t="s">
        <v>7131</v>
      </c>
    </row>
    <row r="5841" spans="1:2" ht="13.5" x14ac:dyDescent="0.25">
      <c r="A5841" s="612" t="s">
        <v>7132</v>
      </c>
      <c r="B5841" s="613" t="s">
        <v>7133</v>
      </c>
    </row>
    <row r="5842" spans="1:2" ht="13.5" x14ac:dyDescent="0.25">
      <c r="A5842" s="612" t="s">
        <v>7134</v>
      </c>
      <c r="B5842" s="613" t="s">
        <v>7135</v>
      </c>
    </row>
    <row r="5843" spans="1:2" ht="13.5" x14ac:dyDescent="0.25">
      <c r="A5843" s="612" t="s">
        <v>7136</v>
      </c>
      <c r="B5843" s="613" t="s">
        <v>7137</v>
      </c>
    </row>
    <row r="5844" spans="1:2" ht="13.5" x14ac:dyDescent="0.25">
      <c r="A5844" s="612" t="s">
        <v>516</v>
      </c>
      <c r="B5844" s="613" t="s">
        <v>7138</v>
      </c>
    </row>
    <row r="5845" spans="1:2" ht="13.5" x14ac:dyDescent="0.25">
      <c r="A5845" s="612" t="s">
        <v>7139</v>
      </c>
      <c r="B5845" s="613" t="s">
        <v>7140</v>
      </c>
    </row>
    <row r="5846" spans="1:2" ht="13.5" x14ac:dyDescent="0.25">
      <c r="A5846" s="612" t="s">
        <v>7141</v>
      </c>
      <c r="B5846" s="613" t="s">
        <v>7142</v>
      </c>
    </row>
    <row r="5847" spans="1:2" ht="13.5" x14ac:dyDescent="0.25">
      <c r="A5847" s="612" t="s">
        <v>7143</v>
      </c>
      <c r="B5847" s="613" t="s">
        <v>7144</v>
      </c>
    </row>
    <row r="5848" spans="1:2" ht="13.5" x14ac:dyDescent="0.25">
      <c r="A5848" s="612" t="s">
        <v>7145</v>
      </c>
      <c r="B5848" s="613" t="s">
        <v>7146</v>
      </c>
    </row>
    <row r="5849" spans="1:2" ht="13.5" x14ac:dyDescent="0.25">
      <c r="A5849" s="612" t="s">
        <v>7147</v>
      </c>
      <c r="B5849" s="613" t="s">
        <v>7148</v>
      </c>
    </row>
    <row r="5850" spans="1:2" ht="13.5" x14ac:dyDescent="0.25">
      <c r="A5850" s="612" t="s">
        <v>7149</v>
      </c>
      <c r="B5850" s="613" t="s">
        <v>7150</v>
      </c>
    </row>
    <row r="5851" spans="1:2" ht="13.5" x14ac:dyDescent="0.25">
      <c r="A5851" s="612" t="s">
        <v>7151</v>
      </c>
      <c r="B5851" s="613" t="s">
        <v>7152</v>
      </c>
    </row>
    <row r="5852" spans="1:2" ht="13.5" x14ac:dyDescent="0.25">
      <c r="A5852" s="612" t="s">
        <v>7153</v>
      </c>
      <c r="B5852" s="613" t="s">
        <v>7154</v>
      </c>
    </row>
    <row r="5853" spans="1:2" ht="13.5" x14ac:dyDescent="0.25">
      <c r="A5853" s="612" t="s">
        <v>7155</v>
      </c>
      <c r="B5853" s="613" t="s">
        <v>7156</v>
      </c>
    </row>
    <row r="5854" spans="1:2" ht="13.5" x14ac:dyDescent="0.25">
      <c r="A5854" s="612" t="s">
        <v>7157</v>
      </c>
      <c r="B5854" s="613" t="s">
        <v>7158</v>
      </c>
    </row>
    <row r="5855" spans="1:2" ht="13.5" x14ac:dyDescent="0.25">
      <c r="A5855" s="612" t="s">
        <v>7159</v>
      </c>
      <c r="B5855" s="613" t="s">
        <v>7160</v>
      </c>
    </row>
    <row r="5856" spans="1:2" ht="13.5" x14ac:dyDescent="0.25">
      <c r="A5856" s="612" t="s">
        <v>7161</v>
      </c>
      <c r="B5856" s="613" t="s">
        <v>7162</v>
      </c>
    </row>
    <row r="5857" spans="1:2" ht="13.5" x14ac:dyDescent="0.25">
      <c r="A5857" s="612" t="s">
        <v>7163</v>
      </c>
      <c r="B5857" s="613" t="s">
        <v>7164</v>
      </c>
    </row>
    <row r="5858" spans="1:2" ht="13.5" x14ac:dyDescent="0.25">
      <c r="A5858" s="612" t="s">
        <v>7165</v>
      </c>
      <c r="B5858" s="613" t="s">
        <v>7166</v>
      </c>
    </row>
    <row r="5859" spans="1:2" ht="13.5" x14ac:dyDescent="0.25">
      <c r="A5859" s="612" t="s">
        <v>7167</v>
      </c>
      <c r="B5859" s="613" t="s">
        <v>7168</v>
      </c>
    </row>
    <row r="5860" spans="1:2" ht="13.5" x14ac:dyDescent="0.25">
      <c r="A5860" s="612" t="s">
        <v>7169</v>
      </c>
      <c r="B5860" s="613" t="s">
        <v>7170</v>
      </c>
    </row>
    <row r="5861" spans="1:2" ht="13.5" x14ac:dyDescent="0.25">
      <c r="A5861" s="612" t="s">
        <v>7171</v>
      </c>
      <c r="B5861" s="613" t="s">
        <v>7172</v>
      </c>
    </row>
    <row r="5862" spans="1:2" ht="13.5" x14ac:dyDescent="0.25">
      <c r="A5862" s="612" t="s">
        <v>7173</v>
      </c>
      <c r="B5862" s="613" t="s">
        <v>7174</v>
      </c>
    </row>
    <row r="5863" spans="1:2" ht="13.5" x14ac:dyDescent="0.25">
      <c r="A5863" s="612" t="s">
        <v>7175</v>
      </c>
      <c r="B5863" s="613" t="s">
        <v>7176</v>
      </c>
    </row>
    <row r="5864" spans="1:2" ht="13.5" x14ac:dyDescent="0.25">
      <c r="A5864" s="612" t="s">
        <v>7177</v>
      </c>
      <c r="B5864" s="613" t="s">
        <v>7178</v>
      </c>
    </row>
    <row r="5865" spans="1:2" ht="13.5" x14ac:dyDescent="0.25">
      <c r="A5865" s="612" t="s">
        <v>7179</v>
      </c>
      <c r="B5865" s="613" t="s">
        <v>7180</v>
      </c>
    </row>
    <row r="5866" spans="1:2" ht="13.5" x14ac:dyDescent="0.25">
      <c r="A5866" s="612" t="s">
        <v>7181</v>
      </c>
      <c r="B5866" s="613" t="s">
        <v>7182</v>
      </c>
    </row>
    <row r="5867" spans="1:2" ht="13.5" x14ac:dyDescent="0.25">
      <c r="A5867" s="612" t="s">
        <v>7183</v>
      </c>
      <c r="B5867" s="613" t="s">
        <v>7184</v>
      </c>
    </row>
    <row r="5868" spans="1:2" ht="13.5" x14ac:dyDescent="0.25">
      <c r="A5868" s="612" t="s">
        <v>7185</v>
      </c>
      <c r="B5868" s="613" t="s">
        <v>7186</v>
      </c>
    </row>
    <row r="5869" spans="1:2" ht="13.5" x14ac:dyDescent="0.25">
      <c r="A5869" s="612" t="s">
        <v>7187</v>
      </c>
      <c r="B5869" s="613" t="s">
        <v>7188</v>
      </c>
    </row>
    <row r="5870" spans="1:2" ht="13.5" x14ac:dyDescent="0.25">
      <c r="A5870" s="612" t="s">
        <v>7189</v>
      </c>
      <c r="B5870" s="613" t="s">
        <v>7190</v>
      </c>
    </row>
    <row r="5871" spans="1:2" ht="13.5" x14ac:dyDescent="0.25">
      <c r="A5871" s="612" t="s">
        <v>7191</v>
      </c>
      <c r="B5871" s="613" t="s">
        <v>7192</v>
      </c>
    </row>
    <row r="5872" spans="1:2" ht="13.5" x14ac:dyDescent="0.25">
      <c r="A5872" s="612" t="s">
        <v>7193</v>
      </c>
      <c r="B5872" s="613" t="s">
        <v>7194</v>
      </c>
    </row>
    <row r="5873" spans="1:2" ht="13.5" x14ac:dyDescent="0.25">
      <c r="A5873" s="612" t="s">
        <v>7195</v>
      </c>
      <c r="B5873" s="613" t="s">
        <v>7196</v>
      </c>
    </row>
    <row r="5874" spans="1:2" ht="13.5" x14ac:dyDescent="0.25">
      <c r="A5874" s="612" t="s">
        <v>7197</v>
      </c>
      <c r="B5874" s="613" t="s">
        <v>7198</v>
      </c>
    </row>
    <row r="5875" spans="1:2" ht="13.5" x14ac:dyDescent="0.25">
      <c r="A5875" s="612" t="s">
        <v>7199</v>
      </c>
      <c r="B5875" s="613" t="s">
        <v>7200</v>
      </c>
    </row>
    <row r="5876" spans="1:2" ht="13.5" x14ac:dyDescent="0.25">
      <c r="A5876" s="612" t="s">
        <v>7201</v>
      </c>
      <c r="B5876" s="613" t="s">
        <v>7202</v>
      </c>
    </row>
    <row r="5877" spans="1:2" ht="13.5" x14ac:dyDescent="0.25">
      <c r="A5877" s="612" t="s">
        <v>7203</v>
      </c>
      <c r="B5877" s="613" t="s">
        <v>7204</v>
      </c>
    </row>
    <row r="5878" spans="1:2" ht="13.5" x14ac:dyDescent="0.25">
      <c r="A5878" s="612" t="s">
        <v>7205</v>
      </c>
      <c r="B5878" s="613" t="s">
        <v>7206</v>
      </c>
    </row>
    <row r="5879" spans="1:2" ht="13.5" x14ac:dyDescent="0.25">
      <c r="A5879" s="612" t="s">
        <v>7207</v>
      </c>
      <c r="B5879" s="613" t="s">
        <v>7208</v>
      </c>
    </row>
    <row r="5880" spans="1:2" ht="13.5" x14ac:dyDescent="0.25">
      <c r="A5880" s="612" t="s">
        <v>7209</v>
      </c>
      <c r="B5880" s="613" t="s">
        <v>7210</v>
      </c>
    </row>
    <row r="5881" spans="1:2" ht="13.5" x14ac:dyDescent="0.25">
      <c r="A5881" s="612" t="s">
        <v>7211</v>
      </c>
      <c r="B5881" s="613" t="s">
        <v>7212</v>
      </c>
    </row>
    <row r="5882" spans="1:2" ht="13.5" x14ac:dyDescent="0.25">
      <c r="A5882" s="612" t="s">
        <v>7213</v>
      </c>
      <c r="B5882" s="613" t="s">
        <v>7214</v>
      </c>
    </row>
    <row r="5883" spans="1:2" ht="13.5" x14ac:dyDescent="0.25">
      <c r="A5883" s="612" t="s">
        <v>7215</v>
      </c>
      <c r="B5883" s="613" t="s">
        <v>7216</v>
      </c>
    </row>
    <row r="5884" spans="1:2" ht="13.5" x14ac:dyDescent="0.25">
      <c r="A5884" s="612" t="s">
        <v>7217</v>
      </c>
      <c r="B5884" s="613" t="s">
        <v>7218</v>
      </c>
    </row>
    <row r="5885" spans="1:2" ht="13.5" x14ac:dyDescent="0.25">
      <c r="A5885" s="612" t="s">
        <v>7219</v>
      </c>
      <c r="B5885" s="613" t="s">
        <v>7220</v>
      </c>
    </row>
    <row r="5886" spans="1:2" ht="13.5" x14ac:dyDescent="0.25">
      <c r="A5886" s="612" t="s">
        <v>7221</v>
      </c>
      <c r="B5886" s="613" t="s">
        <v>7222</v>
      </c>
    </row>
    <row r="5887" spans="1:2" ht="13.5" x14ac:dyDescent="0.25">
      <c r="A5887" s="612" t="s">
        <v>7223</v>
      </c>
      <c r="B5887" s="613" t="s">
        <v>7224</v>
      </c>
    </row>
    <row r="5888" spans="1:2" ht="13.5" x14ac:dyDescent="0.25">
      <c r="A5888" s="612" t="s">
        <v>7225</v>
      </c>
      <c r="B5888" s="613" t="s">
        <v>7226</v>
      </c>
    </row>
    <row r="5889" spans="1:2" ht="13.5" x14ac:dyDescent="0.25">
      <c r="A5889" s="612" t="s">
        <v>7227</v>
      </c>
      <c r="B5889" s="613" t="s">
        <v>7228</v>
      </c>
    </row>
    <row r="5890" spans="1:2" ht="13.5" x14ac:dyDescent="0.25">
      <c r="A5890" s="612" t="s">
        <v>7229</v>
      </c>
      <c r="B5890" s="613" t="s">
        <v>7230</v>
      </c>
    </row>
    <row r="5891" spans="1:2" ht="13.5" x14ac:dyDescent="0.25">
      <c r="A5891" s="612" t="s">
        <v>7231</v>
      </c>
      <c r="B5891" s="613" t="s">
        <v>7232</v>
      </c>
    </row>
    <row r="5892" spans="1:2" ht="13.5" x14ac:dyDescent="0.25">
      <c r="A5892" s="612" t="s">
        <v>7233</v>
      </c>
      <c r="B5892" s="613" t="s">
        <v>7234</v>
      </c>
    </row>
    <row r="5893" spans="1:2" ht="13.5" x14ac:dyDescent="0.25">
      <c r="A5893" s="612" t="s">
        <v>7235</v>
      </c>
      <c r="B5893" s="613" t="s">
        <v>7236</v>
      </c>
    </row>
    <row r="5894" spans="1:2" ht="13.5" x14ac:dyDescent="0.25">
      <c r="A5894" s="612" t="s">
        <v>7237</v>
      </c>
      <c r="B5894" s="613" t="s">
        <v>7238</v>
      </c>
    </row>
    <row r="5895" spans="1:2" ht="13.5" x14ac:dyDescent="0.25">
      <c r="A5895" s="612" t="s">
        <v>7239</v>
      </c>
      <c r="B5895" s="613" t="s">
        <v>7240</v>
      </c>
    </row>
    <row r="5896" spans="1:2" ht="13.5" x14ac:dyDescent="0.25">
      <c r="A5896" s="612" t="s">
        <v>7241</v>
      </c>
      <c r="B5896" s="613" t="s">
        <v>7242</v>
      </c>
    </row>
    <row r="5897" spans="1:2" ht="13.5" x14ac:dyDescent="0.25">
      <c r="A5897" s="612" t="s">
        <v>7243</v>
      </c>
      <c r="B5897" s="613" t="s">
        <v>7244</v>
      </c>
    </row>
    <row r="5898" spans="1:2" ht="13.5" x14ac:dyDescent="0.25">
      <c r="A5898" s="612" t="s">
        <v>7245</v>
      </c>
      <c r="B5898" s="613" t="s">
        <v>7246</v>
      </c>
    </row>
    <row r="5899" spans="1:2" ht="13.5" x14ac:dyDescent="0.25">
      <c r="A5899" s="612" t="s">
        <v>7247</v>
      </c>
      <c r="B5899" s="613" t="s">
        <v>7248</v>
      </c>
    </row>
    <row r="5900" spans="1:2" ht="13.5" x14ac:dyDescent="0.25">
      <c r="A5900" s="612" t="s">
        <v>7249</v>
      </c>
      <c r="B5900" s="613" t="s">
        <v>7250</v>
      </c>
    </row>
    <row r="5901" spans="1:2" ht="13.5" x14ac:dyDescent="0.25">
      <c r="A5901" s="612" t="s">
        <v>7251</v>
      </c>
      <c r="B5901" s="613" t="s">
        <v>7252</v>
      </c>
    </row>
    <row r="5902" spans="1:2" ht="13.5" x14ac:dyDescent="0.25">
      <c r="A5902" s="612" t="s">
        <v>7253</v>
      </c>
      <c r="B5902" s="613" t="s">
        <v>7254</v>
      </c>
    </row>
    <row r="5903" spans="1:2" ht="13.5" x14ac:dyDescent="0.25">
      <c r="A5903" s="612" t="s">
        <v>7255</v>
      </c>
      <c r="B5903" s="613" t="s">
        <v>7256</v>
      </c>
    </row>
    <row r="5904" spans="1:2" ht="13.5" x14ac:dyDescent="0.25">
      <c r="A5904" s="612" t="s">
        <v>7257</v>
      </c>
      <c r="B5904" s="613" t="s">
        <v>7258</v>
      </c>
    </row>
    <row r="5905" spans="1:2" ht="13.5" x14ac:dyDescent="0.25">
      <c r="A5905" s="612" t="s">
        <v>7259</v>
      </c>
      <c r="B5905" s="613" t="s">
        <v>7260</v>
      </c>
    </row>
    <row r="5906" spans="1:2" ht="13.5" x14ac:dyDescent="0.25">
      <c r="A5906" s="612" t="s">
        <v>7261</v>
      </c>
      <c r="B5906" s="613" t="s">
        <v>7262</v>
      </c>
    </row>
    <row r="5907" spans="1:2" ht="13.5" x14ac:dyDescent="0.25">
      <c r="A5907" s="612" t="s">
        <v>7263</v>
      </c>
      <c r="B5907" s="613" t="s">
        <v>7264</v>
      </c>
    </row>
    <row r="5908" spans="1:2" ht="13.5" x14ac:dyDescent="0.25">
      <c r="A5908" s="612" t="s">
        <v>7265</v>
      </c>
      <c r="B5908" s="613" t="s">
        <v>7266</v>
      </c>
    </row>
    <row r="5909" spans="1:2" ht="13.5" x14ac:dyDescent="0.25">
      <c r="A5909" s="612" t="s">
        <v>7267</v>
      </c>
      <c r="B5909" s="613" t="s">
        <v>7268</v>
      </c>
    </row>
    <row r="5910" spans="1:2" ht="13.5" x14ac:dyDescent="0.25">
      <c r="A5910" s="612" t="s">
        <v>7269</v>
      </c>
      <c r="B5910" s="613" t="s">
        <v>7270</v>
      </c>
    </row>
    <row r="5911" spans="1:2" ht="13.5" x14ac:dyDescent="0.25">
      <c r="A5911" s="612" t="s">
        <v>7271</v>
      </c>
      <c r="B5911" s="613" t="s">
        <v>7272</v>
      </c>
    </row>
    <row r="5912" spans="1:2" ht="13.5" x14ac:dyDescent="0.25">
      <c r="A5912" s="612" t="s">
        <v>7273</v>
      </c>
      <c r="B5912" s="613" t="s">
        <v>7274</v>
      </c>
    </row>
    <row r="5913" spans="1:2" ht="13.5" x14ac:dyDescent="0.25">
      <c r="A5913" s="612" t="s">
        <v>7275</v>
      </c>
      <c r="B5913" s="613" t="s">
        <v>7276</v>
      </c>
    </row>
    <row r="5914" spans="1:2" ht="13.5" x14ac:dyDescent="0.25">
      <c r="A5914" s="612" t="s">
        <v>7277</v>
      </c>
      <c r="B5914" s="613" t="s">
        <v>7278</v>
      </c>
    </row>
    <row r="5915" spans="1:2" ht="13.5" x14ac:dyDescent="0.25">
      <c r="A5915" s="612" t="s">
        <v>7279</v>
      </c>
      <c r="B5915" s="613" t="s">
        <v>7280</v>
      </c>
    </row>
    <row r="5916" spans="1:2" ht="13.5" x14ac:dyDescent="0.25">
      <c r="A5916" s="612" t="s">
        <v>7281</v>
      </c>
      <c r="B5916" s="613" t="s">
        <v>7282</v>
      </c>
    </row>
    <row r="5917" spans="1:2" ht="13.5" x14ac:dyDescent="0.25">
      <c r="A5917" s="612" t="s">
        <v>7283</v>
      </c>
      <c r="B5917" s="613" t="s">
        <v>7284</v>
      </c>
    </row>
    <row r="5918" spans="1:2" ht="13.5" x14ac:dyDescent="0.25">
      <c r="A5918" s="612" t="s">
        <v>7285</v>
      </c>
      <c r="B5918" s="613" t="s">
        <v>7286</v>
      </c>
    </row>
    <row r="5919" spans="1:2" ht="13.5" x14ac:dyDescent="0.25">
      <c r="A5919" s="612" t="s">
        <v>7287</v>
      </c>
      <c r="B5919" s="613" t="s">
        <v>7288</v>
      </c>
    </row>
    <row r="5920" spans="1:2" ht="13.5" x14ac:dyDescent="0.25">
      <c r="A5920" s="612" t="s">
        <v>7289</v>
      </c>
      <c r="B5920" s="613" t="s">
        <v>7290</v>
      </c>
    </row>
    <row r="5921" spans="1:2" ht="13.5" x14ac:dyDescent="0.25">
      <c r="A5921" s="612" t="s">
        <v>7291</v>
      </c>
      <c r="B5921" s="613" t="s">
        <v>7292</v>
      </c>
    </row>
    <row r="5922" spans="1:2" ht="13.5" x14ac:dyDescent="0.25">
      <c r="A5922" s="612" t="s">
        <v>7293</v>
      </c>
      <c r="B5922" s="613" t="s">
        <v>7294</v>
      </c>
    </row>
    <row r="5923" spans="1:2" ht="13.5" x14ac:dyDescent="0.25">
      <c r="A5923" s="612" t="s">
        <v>7295</v>
      </c>
      <c r="B5923" s="613" t="s">
        <v>7296</v>
      </c>
    </row>
    <row r="5924" spans="1:2" ht="13.5" x14ac:dyDescent="0.25">
      <c r="A5924" s="612" t="s">
        <v>7297</v>
      </c>
      <c r="B5924" s="613" t="s">
        <v>7298</v>
      </c>
    </row>
    <row r="5925" spans="1:2" ht="13.5" x14ac:dyDescent="0.25">
      <c r="A5925" s="612" t="s">
        <v>7299</v>
      </c>
      <c r="B5925" s="613" t="s">
        <v>7300</v>
      </c>
    </row>
    <row r="5926" spans="1:2" ht="13.5" x14ac:dyDescent="0.25">
      <c r="A5926" s="612" t="s">
        <v>7301</v>
      </c>
      <c r="B5926" s="613" t="s">
        <v>7302</v>
      </c>
    </row>
    <row r="5927" spans="1:2" ht="13.5" x14ac:dyDescent="0.25">
      <c r="A5927" s="612" t="s">
        <v>7303</v>
      </c>
      <c r="B5927" s="613" t="s">
        <v>7304</v>
      </c>
    </row>
    <row r="5928" spans="1:2" ht="13.5" x14ac:dyDescent="0.25">
      <c r="A5928" s="612" t="s">
        <v>7305</v>
      </c>
      <c r="B5928" s="613" t="s">
        <v>7306</v>
      </c>
    </row>
    <row r="5929" spans="1:2" ht="13.5" x14ac:dyDescent="0.25">
      <c r="A5929" s="612" t="s">
        <v>7307</v>
      </c>
      <c r="B5929" s="613" t="s">
        <v>7308</v>
      </c>
    </row>
    <row r="5930" spans="1:2" ht="13.5" x14ac:dyDescent="0.25">
      <c r="A5930" s="612" t="s">
        <v>7309</v>
      </c>
      <c r="B5930" s="613" t="s">
        <v>1509</v>
      </c>
    </row>
    <row r="5931" spans="1:2" ht="13.5" x14ac:dyDescent="0.25">
      <c r="A5931" s="612" t="s">
        <v>7310</v>
      </c>
      <c r="B5931" s="613" t="s">
        <v>7311</v>
      </c>
    </row>
    <row r="5932" spans="1:2" ht="13.5" x14ac:dyDescent="0.25">
      <c r="A5932" s="612" t="s">
        <v>7312</v>
      </c>
      <c r="B5932" s="613" t="s">
        <v>7313</v>
      </c>
    </row>
    <row r="5933" spans="1:2" ht="13.5" x14ac:dyDescent="0.25">
      <c r="A5933" s="612" t="s">
        <v>7314</v>
      </c>
      <c r="B5933" s="613" t="s">
        <v>7315</v>
      </c>
    </row>
    <row r="5934" spans="1:2" ht="13.5" x14ac:dyDescent="0.25">
      <c r="A5934" s="612" t="s">
        <v>7316</v>
      </c>
      <c r="B5934" s="613" t="s">
        <v>7317</v>
      </c>
    </row>
    <row r="5935" spans="1:2" ht="13.5" x14ac:dyDescent="0.25">
      <c r="A5935" s="612" t="s">
        <v>7318</v>
      </c>
      <c r="B5935" s="613" t="s">
        <v>7319</v>
      </c>
    </row>
    <row r="5936" spans="1:2" ht="13.5" x14ac:dyDescent="0.25">
      <c r="A5936" s="612" t="s">
        <v>7320</v>
      </c>
      <c r="B5936" s="613" t="s">
        <v>7321</v>
      </c>
    </row>
    <row r="5937" spans="1:2" ht="13.5" x14ac:dyDescent="0.25">
      <c r="A5937" s="612" t="s">
        <v>7322</v>
      </c>
      <c r="B5937" s="613" t="s">
        <v>7323</v>
      </c>
    </row>
    <row r="5938" spans="1:2" ht="13.5" x14ac:dyDescent="0.25">
      <c r="A5938" s="612" t="s">
        <v>7324</v>
      </c>
      <c r="B5938" s="613" t="s">
        <v>7325</v>
      </c>
    </row>
    <row r="5939" spans="1:2" ht="13.5" x14ac:dyDescent="0.25">
      <c r="A5939" s="612" t="s">
        <v>7326</v>
      </c>
      <c r="B5939" s="613" t="s">
        <v>7327</v>
      </c>
    </row>
    <row r="5940" spans="1:2" ht="13.5" x14ac:dyDescent="0.25">
      <c r="A5940" s="612" t="s">
        <v>7328</v>
      </c>
      <c r="B5940" s="613" t="s">
        <v>7329</v>
      </c>
    </row>
    <row r="5941" spans="1:2" ht="13.5" x14ac:dyDescent="0.25">
      <c r="A5941" s="612" t="s">
        <v>7330</v>
      </c>
      <c r="B5941" s="613" t="s">
        <v>7331</v>
      </c>
    </row>
    <row r="5942" spans="1:2" ht="13.5" x14ac:dyDescent="0.25">
      <c r="A5942" s="612" t="s">
        <v>7332</v>
      </c>
      <c r="B5942" s="613" t="s">
        <v>7333</v>
      </c>
    </row>
    <row r="5943" spans="1:2" ht="13.5" x14ac:dyDescent="0.25">
      <c r="A5943" s="612" t="s">
        <v>7334</v>
      </c>
      <c r="B5943" s="613" t="s">
        <v>7335</v>
      </c>
    </row>
    <row r="5944" spans="1:2" ht="13.5" x14ac:dyDescent="0.25">
      <c r="A5944" s="612" t="s">
        <v>7336</v>
      </c>
      <c r="B5944" s="613" t="s">
        <v>7337</v>
      </c>
    </row>
    <row r="5945" spans="1:2" ht="13.5" x14ac:dyDescent="0.25">
      <c r="A5945" s="612" t="s">
        <v>7338</v>
      </c>
      <c r="B5945" s="613" t="s">
        <v>7339</v>
      </c>
    </row>
    <row r="5946" spans="1:2" ht="13.5" x14ac:dyDescent="0.25">
      <c r="A5946" s="612" t="s">
        <v>7340</v>
      </c>
      <c r="B5946" s="613" t="s">
        <v>7341</v>
      </c>
    </row>
    <row r="5947" spans="1:2" ht="13.5" x14ac:dyDescent="0.25">
      <c r="A5947" s="612" t="s">
        <v>7342</v>
      </c>
      <c r="B5947" s="613" t="s">
        <v>7343</v>
      </c>
    </row>
    <row r="5948" spans="1:2" ht="13.5" x14ac:dyDescent="0.25">
      <c r="A5948" s="612" t="s">
        <v>7344</v>
      </c>
      <c r="B5948" s="613" t="s">
        <v>7345</v>
      </c>
    </row>
    <row r="5949" spans="1:2" ht="13.5" x14ac:dyDescent="0.25">
      <c r="A5949" s="612" t="s">
        <v>7346</v>
      </c>
      <c r="B5949" s="613" t="s">
        <v>7347</v>
      </c>
    </row>
    <row r="5950" spans="1:2" ht="13.5" x14ac:dyDescent="0.25">
      <c r="A5950" s="612" t="s">
        <v>7348</v>
      </c>
      <c r="B5950" s="613" t="s">
        <v>7349</v>
      </c>
    </row>
    <row r="5951" spans="1:2" ht="13.5" x14ac:dyDescent="0.25">
      <c r="A5951" s="612" t="s">
        <v>7350</v>
      </c>
      <c r="B5951" s="613" t="s">
        <v>7351</v>
      </c>
    </row>
    <row r="5952" spans="1:2" ht="13.5" x14ac:dyDescent="0.25">
      <c r="A5952" s="612" t="s">
        <v>7352</v>
      </c>
      <c r="B5952" s="613" t="s">
        <v>7353</v>
      </c>
    </row>
    <row r="5953" spans="1:2" ht="13.5" x14ac:dyDescent="0.25">
      <c r="A5953" s="612" t="s">
        <v>7354</v>
      </c>
      <c r="B5953" s="613" t="s">
        <v>7355</v>
      </c>
    </row>
    <row r="5954" spans="1:2" ht="13.5" x14ac:dyDescent="0.25">
      <c r="A5954" s="612" t="s">
        <v>7356</v>
      </c>
      <c r="B5954" s="613" t="s">
        <v>7357</v>
      </c>
    </row>
    <row r="5955" spans="1:2" ht="13.5" x14ac:dyDescent="0.25">
      <c r="A5955" s="612" t="s">
        <v>7358</v>
      </c>
      <c r="B5955" s="613" t="s">
        <v>1395</v>
      </c>
    </row>
    <row r="5956" spans="1:2" ht="13.5" x14ac:dyDescent="0.25">
      <c r="A5956" s="612" t="s">
        <v>7359</v>
      </c>
      <c r="B5956" s="613" t="s">
        <v>7360</v>
      </c>
    </row>
    <row r="5957" spans="1:2" ht="13.5" x14ac:dyDescent="0.25">
      <c r="A5957" s="612" t="s">
        <v>7361</v>
      </c>
      <c r="B5957" s="613" t="s">
        <v>7362</v>
      </c>
    </row>
    <row r="5958" spans="1:2" ht="13.5" x14ac:dyDescent="0.25">
      <c r="A5958" s="612" t="s">
        <v>7363</v>
      </c>
      <c r="B5958" s="613" t="s">
        <v>7364</v>
      </c>
    </row>
    <row r="5959" spans="1:2" ht="13.5" x14ac:dyDescent="0.25">
      <c r="A5959" s="612" t="s">
        <v>7365</v>
      </c>
      <c r="B5959" s="613" t="s">
        <v>7366</v>
      </c>
    </row>
    <row r="5960" spans="1:2" ht="13.5" x14ac:dyDescent="0.25">
      <c r="A5960" s="612" t="s">
        <v>7367</v>
      </c>
      <c r="B5960" s="613" t="s">
        <v>7368</v>
      </c>
    </row>
    <row r="5961" spans="1:2" ht="13.5" x14ac:dyDescent="0.25">
      <c r="A5961" s="612" t="s">
        <v>7369</v>
      </c>
      <c r="B5961" s="613" t="s">
        <v>7370</v>
      </c>
    </row>
    <row r="5962" spans="1:2" ht="13.5" x14ac:dyDescent="0.25">
      <c r="A5962" s="612" t="s">
        <v>7371</v>
      </c>
      <c r="B5962" s="613" t="s">
        <v>7372</v>
      </c>
    </row>
    <row r="5963" spans="1:2" ht="13.5" x14ac:dyDescent="0.25">
      <c r="A5963" s="612" t="s">
        <v>7373</v>
      </c>
      <c r="B5963" s="613" t="s">
        <v>7374</v>
      </c>
    </row>
    <row r="5964" spans="1:2" ht="13.5" x14ac:dyDescent="0.25">
      <c r="A5964" s="612" t="s">
        <v>7375</v>
      </c>
      <c r="B5964" s="613" t="s">
        <v>7376</v>
      </c>
    </row>
    <row r="5965" spans="1:2" ht="13.5" x14ac:dyDescent="0.25">
      <c r="A5965" s="612" t="s">
        <v>7377</v>
      </c>
      <c r="B5965" s="613" t="s">
        <v>7378</v>
      </c>
    </row>
    <row r="5966" spans="1:2" ht="13.5" x14ac:dyDescent="0.25">
      <c r="A5966" s="612" t="s">
        <v>7379</v>
      </c>
      <c r="B5966" s="613" t="s">
        <v>7380</v>
      </c>
    </row>
    <row r="5967" spans="1:2" ht="13.5" x14ac:dyDescent="0.25">
      <c r="A5967" s="612" t="s">
        <v>7381</v>
      </c>
      <c r="B5967" s="613" t="s">
        <v>7382</v>
      </c>
    </row>
    <row r="5968" spans="1:2" ht="13.5" x14ac:dyDescent="0.25">
      <c r="A5968" s="612" t="s">
        <v>7383</v>
      </c>
      <c r="B5968" s="613" t="s">
        <v>7384</v>
      </c>
    </row>
    <row r="5969" spans="1:2" ht="13.5" x14ac:dyDescent="0.25">
      <c r="A5969" s="612" t="s">
        <v>7385</v>
      </c>
      <c r="B5969" s="613" t="s">
        <v>7386</v>
      </c>
    </row>
    <row r="5970" spans="1:2" ht="13.5" x14ac:dyDescent="0.25">
      <c r="A5970" s="612" t="s">
        <v>7387</v>
      </c>
      <c r="B5970" s="613" t="s">
        <v>7388</v>
      </c>
    </row>
    <row r="5971" spans="1:2" ht="13.5" x14ac:dyDescent="0.25">
      <c r="A5971" s="612" t="s">
        <v>7389</v>
      </c>
      <c r="B5971" s="613" t="s">
        <v>7390</v>
      </c>
    </row>
    <row r="5972" spans="1:2" ht="13.5" x14ac:dyDescent="0.25">
      <c r="A5972" s="612" t="s">
        <v>7391</v>
      </c>
      <c r="B5972" s="613" t="s">
        <v>7392</v>
      </c>
    </row>
    <row r="5973" spans="1:2" ht="13.5" x14ac:dyDescent="0.25">
      <c r="A5973" s="612" t="s">
        <v>7393</v>
      </c>
      <c r="B5973" s="613" t="s">
        <v>7394</v>
      </c>
    </row>
    <row r="5974" spans="1:2" ht="13.5" x14ac:dyDescent="0.25">
      <c r="A5974" s="612" t="s">
        <v>7395</v>
      </c>
      <c r="B5974" s="613" t="s">
        <v>7396</v>
      </c>
    </row>
    <row r="5975" spans="1:2" ht="13.5" x14ac:dyDescent="0.25">
      <c r="A5975" s="612" t="s">
        <v>7397</v>
      </c>
      <c r="B5975" s="613" t="s">
        <v>7398</v>
      </c>
    </row>
    <row r="5976" spans="1:2" ht="13.5" x14ac:dyDescent="0.25">
      <c r="A5976" s="612" t="s">
        <v>7399</v>
      </c>
      <c r="B5976" s="613" t="s">
        <v>7400</v>
      </c>
    </row>
    <row r="5977" spans="1:2" ht="13.5" x14ac:dyDescent="0.25">
      <c r="A5977" s="612" t="s">
        <v>7401</v>
      </c>
      <c r="B5977" s="613" t="s">
        <v>7402</v>
      </c>
    </row>
    <row r="5978" spans="1:2" ht="13.5" x14ac:dyDescent="0.25">
      <c r="A5978" s="612" t="s">
        <v>7403</v>
      </c>
      <c r="B5978" s="613" t="s">
        <v>7404</v>
      </c>
    </row>
    <row r="5979" spans="1:2" ht="13.5" x14ac:dyDescent="0.25">
      <c r="A5979" s="612" t="s">
        <v>7405</v>
      </c>
      <c r="B5979" s="613" t="s">
        <v>7406</v>
      </c>
    </row>
    <row r="5980" spans="1:2" ht="13.5" x14ac:dyDescent="0.25">
      <c r="A5980" s="612" t="s">
        <v>7407</v>
      </c>
      <c r="B5980" s="613" t="s">
        <v>1525</v>
      </c>
    </row>
    <row r="5981" spans="1:2" ht="13.5" x14ac:dyDescent="0.25">
      <c r="A5981" s="612" t="s">
        <v>7408</v>
      </c>
      <c r="B5981" s="613" t="s">
        <v>7409</v>
      </c>
    </row>
    <row r="5982" spans="1:2" ht="13.5" x14ac:dyDescent="0.25">
      <c r="A5982" s="612" t="s">
        <v>7410</v>
      </c>
      <c r="B5982" s="613" t="s">
        <v>7411</v>
      </c>
    </row>
    <row r="5983" spans="1:2" ht="13.5" x14ac:dyDescent="0.25">
      <c r="A5983" s="612" t="s">
        <v>7412</v>
      </c>
      <c r="B5983" s="613" t="s">
        <v>7413</v>
      </c>
    </row>
    <row r="5984" spans="1:2" ht="13.5" x14ac:dyDescent="0.25">
      <c r="A5984" s="612" t="s">
        <v>7414</v>
      </c>
      <c r="B5984" s="613" t="s">
        <v>7415</v>
      </c>
    </row>
    <row r="5985" spans="1:2" ht="13.5" x14ac:dyDescent="0.25">
      <c r="A5985" s="612" t="s">
        <v>7416</v>
      </c>
      <c r="B5985" s="613" t="s">
        <v>7417</v>
      </c>
    </row>
    <row r="5986" spans="1:2" ht="13.5" x14ac:dyDescent="0.25">
      <c r="A5986" s="612" t="s">
        <v>7418</v>
      </c>
      <c r="B5986" s="613" t="s">
        <v>7419</v>
      </c>
    </row>
    <row r="5987" spans="1:2" ht="13.5" x14ac:dyDescent="0.25">
      <c r="A5987" s="612" t="s">
        <v>7420</v>
      </c>
      <c r="B5987" s="613" t="s">
        <v>7421</v>
      </c>
    </row>
    <row r="5988" spans="1:2" ht="13.5" x14ac:dyDescent="0.25">
      <c r="A5988" s="612" t="s">
        <v>7422</v>
      </c>
      <c r="B5988" s="613" t="s">
        <v>7423</v>
      </c>
    </row>
    <row r="5989" spans="1:2" ht="13.5" x14ac:dyDescent="0.25">
      <c r="A5989" s="612" t="s">
        <v>7424</v>
      </c>
      <c r="B5989" s="613" t="s">
        <v>7425</v>
      </c>
    </row>
    <row r="5990" spans="1:2" ht="13.5" x14ac:dyDescent="0.25">
      <c r="A5990" s="612" t="s">
        <v>7426</v>
      </c>
      <c r="B5990" s="613" t="s">
        <v>7427</v>
      </c>
    </row>
    <row r="5991" spans="1:2" ht="13.5" x14ac:dyDescent="0.25">
      <c r="A5991" s="612" t="s">
        <v>7428</v>
      </c>
      <c r="B5991" s="613" t="s">
        <v>7429</v>
      </c>
    </row>
    <row r="5992" spans="1:2" ht="13.5" x14ac:dyDescent="0.25">
      <c r="A5992" s="612" t="s">
        <v>7430</v>
      </c>
      <c r="B5992" s="613" t="s">
        <v>7431</v>
      </c>
    </row>
    <row r="5993" spans="1:2" ht="13.5" x14ac:dyDescent="0.25">
      <c r="A5993" s="612" t="s">
        <v>7432</v>
      </c>
      <c r="B5993" s="613" t="s">
        <v>7433</v>
      </c>
    </row>
    <row r="5994" spans="1:2" ht="13.5" x14ac:dyDescent="0.25">
      <c r="A5994" s="612" t="s">
        <v>7434</v>
      </c>
      <c r="B5994" s="613" t="s">
        <v>7435</v>
      </c>
    </row>
    <row r="5995" spans="1:2" ht="13.5" x14ac:dyDescent="0.25">
      <c r="A5995" s="612" t="s">
        <v>7436</v>
      </c>
      <c r="B5995" s="613" t="s">
        <v>7437</v>
      </c>
    </row>
    <row r="5996" spans="1:2" ht="13.5" x14ac:dyDescent="0.25">
      <c r="A5996" s="612" t="s">
        <v>7438</v>
      </c>
      <c r="B5996" s="613" t="s">
        <v>7439</v>
      </c>
    </row>
    <row r="5997" spans="1:2" ht="13.5" x14ac:dyDescent="0.25">
      <c r="A5997" s="612" t="s">
        <v>7440</v>
      </c>
      <c r="B5997" s="613" t="s">
        <v>7441</v>
      </c>
    </row>
    <row r="5998" spans="1:2" ht="13.5" x14ac:dyDescent="0.25">
      <c r="A5998" s="612" t="s">
        <v>7442</v>
      </c>
      <c r="B5998" s="613" t="s">
        <v>7443</v>
      </c>
    </row>
    <row r="5999" spans="1:2" ht="13.5" x14ac:dyDescent="0.25">
      <c r="A5999" s="612" t="s">
        <v>7444</v>
      </c>
      <c r="B5999" s="613" t="s">
        <v>7445</v>
      </c>
    </row>
    <row r="6000" spans="1:2" ht="13.5" x14ac:dyDescent="0.25">
      <c r="A6000" s="612" t="s">
        <v>7446</v>
      </c>
      <c r="B6000" s="613" t="s">
        <v>7447</v>
      </c>
    </row>
    <row r="6001" spans="1:2" ht="13.5" x14ac:dyDescent="0.25">
      <c r="A6001" s="612" t="s">
        <v>7448</v>
      </c>
      <c r="B6001" s="613" t="s">
        <v>7449</v>
      </c>
    </row>
    <row r="6002" spans="1:2" ht="13.5" x14ac:dyDescent="0.25">
      <c r="A6002" s="612" t="s">
        <v>7450</v>
      </c>
      <c r="B6002" s="613" t="s">
        <v>7451</v>
      </c>
    </row>
    <row r="6003" spans="1:2" ht="13.5" x14ac:dyDescent="0.25">
      <c r="A6003" s="612" t="s">
        <v>7452</v>
      </c>
      <c r="B6003" s="613" t="s">
        <v>7453</v>
      </c>
    </row>
    <row r="6004" spans="1:2" ht="13.5" x14ac:dyDescent="0.25">
      <c r="A6004" s="612" t="s">
        <v>7454</v>
      </c>
      <c r="B6004" s="613" t="s">
        <v>7455</v>
      </c>
    </row>
    <row r="6005" spans="1:2" ht="13.5" x14ac:dyDescent="0.25">
      <c r="A6005" s="612" t="s">
        <v>7456</v>
      </c>
      <c r="B6005" s="613" t="s">
        <v>7457</v>
      </c>
    </row>
    <row r="6006" spans="1:2" ht="13.5" x14ac:dyDescent="0.25">
      <c r="A6006" s="612" t="s">
        <v>7458</v>
      </c>
      <c r="B6006" s="613" t="s">
        <v>7459</v>
      </c>
    </row>
    <row r="6007" spans="1:2" ht="13.5" x14ac:dyDescent="0.25">
      <c r="A6007" s="612" t="s">
        <v>7460</v>
      </c>
      <c r="B6007" s="613" t="s">
        <v>1550</v>
      </c>
    </row>
    <row r="6008" spans="1:2" ht="13.5" x14ac:dyDescent="0.25">
      <c r="A6008" s="612" t="s">
        <v>7461</v>
      </c>
      <c r="B6008" s="613" t="s">
        <v>7462</v>
      </c>
    </row>
    <row r="6009" spans="1:2" ht="13.5" x14ac:dyDescent="0.25">
      <c r="A6009" s="612" t="s">
        <v>7463</v>
      </c>
      <c r="B6009" s="613" t="s">
        <v>7464</v>
      </c>
    </row>
    <row r="6010" spans="1:2" ht="13.5" x14ac:dyDescent="0.25">
      <c r="A6010" s="612" t="s">
        <v>7465</v>
      </c>
      <c r="B6010" s="613" t="s">
        <v>7466</v>
      </c>
    </row>
    <row r="6011" spans="1:2" ht="13.5" x14ac:dyDescent="0.25">
      <c r="A6011" s="612" t="s">
        <v>7467</v>
      </c>
      <c r="B6011" s="613" t="s">
        <v>7468</v>
      </c>
    </row>
    <row r="6012" spans="1:2" ht="13.5" x14ac:dyDescent="0.25">
      <c r="A6012" s="612" t="s">
        <v>7469</v>
      </c>
      <c r="B6012" s="613" t="s">
        <v>7470</v>
      </c>
    </row>
    <row r="6013" spans="1:2" ht="13.5" x14ac:dyDescent="0.25">
      <c r="A6013" s="612" t="s">
        <v>7471</v>
      </c>
      <c r="B6013" s="613" t="s">
        <v>1563</v>
      </c>
    </row>
    <row r="6014" spans="1:2" ht="13.5" x14ac:dyDescent="0.25">
      <c r="A6014" s="612" t="s">
        <v>7472</v>
      </c>
      <c r="B6014" s="613" t="s">
        <v>1559</v>
      </c>
    </row>
    <row r="6015" spans="1:2" ht="13.5" x14ac:dyDescent="0.25">
      <c r="A6015" s="612" t="s">
        <v>7473</v>
      </c>
      <c r="B6015" s="613" t="s">
        <v>7474</v>
      </c>
    </row>
    <row r="6016" spans="1:2" ht="13.5" x14ac:dyDescent="0.25">
      <c r="A6016" s="612" t="s">
        <v>7475</v>
      </c>
      <c r="B6016" s="613" t="s">
        <v>7476</v>
      </c>
    </row>
    <row r="6017" spans="1:2" ht="13.5" x14ac:dyDescent="0.25">
      <c r="A6017" s="612" t="s">
        <v>7477</v>
      </c>
      <c r="B6017" s="613" t="s">
        <v>7478</v>
      </c>
    </row>
    <row r="6018" spans="1:2" ht="13.5" x14ac:dyDescent="0.25">
      <c r="A6018" s="612" t="s">
        <v>7479</v>
      </c>
      <c r="B6018" s="613" t="s">
        <v>1558</v>
      </c>
    </row>
    <row r="6019" spans="1:2" ht="13.5" x14ac:dyDescent="0.25">
      <c r="A6019" s="612" t="s">
        <v>7480</v>
      </c>
      <c r="B6019" s="613" t="s">
        <v>7481</v>
      </c>
    </row>
    <row r="6020" spans="1:2" ht="13.5" x14ac:dyDescent="0.25">
      <c r="A6020" s="612" t="s">
        <v>7482</v>
      </c>
      <c r="B6020" s="613" t="s">
        <v>7483</v>
      </c>
    </row>
    <row r="6021" spans="1:2" ht="13.5" x14ac:dyDescent="0.25">
      <c r="A6021" s="612" t="s">
        <v>7484</v>
      </c>
      <c r="B6021" s="613" t="s">
        <v>7485</v>
      </c>
    </row>
    <row r="6022" spans="1:2" ht="13.5" x14ac:dyDescent="0.25">
      <c r="A6022" s="612" t="s">
        <v>7486</v>
      </c>
      <c r="B6022" s="613" t="s">
        <v>1555</v>
      </c>
    </row>
    <row r="6023" spans="1:2" ht="13.5" x14ac:dyDescent="0.25">
      <c r="A6023" s="612" t="s">
        <v>7487</v>
      </c>
      <c r="B6023" s="613" t="s">
        <v>7488</v>
      </c>
    </row>
    <row r="6024" spans="1:2" ht="13.5" x14ac:dyDescent="0.25">
      <c r="A6024" s="612" t="s">
        <v>7489</v>
      </c>
      <c r="B6024" s="613" t="s">
        <v>7490</v>
      </c>
    </row>
    <row r="6025" spans="1:2" ht="13.5" x14ac:dyDescent="0.25">
      <c r="A6025" s="612" t="s">
        <v>7491</v>
      </c>
      <c r="B6025" s="613" t="s">
        <v>7492</v>
      </c>
    </row>
    <row r="6026" spans="1:2" ht="13.5" x14ac:dyDescent="0.25">
      <c r="A6026" s="612" t="s">
        <v>7493</v>
      </c>
      <c r="B6026" s="613" t="s">
        <v>7494</v>
      </c>
    </row>
    <row r="6027" spans="1:2" ht="13.5" x14ac:dyDescent="0.25">
      <c r="A6027" s="612" t="s">
        <v>7495</v>
      </c>
      <c r="B6027" s="613" t="s">
        <v>7496</v>
      </c>
    </row>
    <row r="6028" spans="1:2" ht="13.5" x14ac:dyDescent="0.25">
      <c r="A6028" s="612" t="s">
        <v>7497</v>
      </c>
      <c r="B6028" s="613" t="s">
        <v>7498</v>
      </c>
    </row>
    <row r="6029" spans="1:2" ht="13.5" x14ac:dyDescent="0.25">
      <c r="A6029" s="612" t="s">
        <v>7499</v>
      </c>
      <c r="B6029" s="613" t="s">
        <v>7500</v>
      </c>
    </row>
    <row r="6030" spans="1:2" ht="13.5" x14ac:dyDescent="0.25">
      <c r="A6030" s="612" t="s">
        <v>7501</v>
      </c>
      <c r="B6030" s="613" t="s">
        <v>7502</v>
      </c>
    </row>
    <row r="6031" spans="1:2" ht="13.5" x14ac:dyDescent="0.25">
      <c r="A6031" s="612" t="s">
        <v>7503</v>
      </c>
      <c r="B6031" s="613" t="s">
        <v>7504</v>
      </c>
    </row>
    <row r="6032" spans="1:2" ht="13.5" x14ac:dyDescent="0.25">
      <c r="A6032" s="612" t="s">
        <v>7505</v>
      </c>
      <c r="B6032" s="613" t="s">
        <v>7506</v>
      </c>
    </row>
    <row r="6033" spans="1:2" ht="13.5" x14ac:dyDescent="0.25">
      <c r="A6033" s="612" t="s">
        <v>7507</v>
      </c>
      <c r="B6033" s="613" t="s">
        <v>7508</v>
      </c>
    </row>
    <row r="6034" spans="1:2" ht="13.5" x14ac:dyDescent="0.25">
      <c r="A6034" s="612" t="s">
        <v>7509</v>
      </c>
      <c r="B6034" s="613" t="s">
        <v>1574</v>
      </c>
    </row>
    <row r="6035" spans="1:2" ht="13.5" x14ac:dyDescent="0.25">
      <c r="A6035" s="612" t="s">
        <v>7510</v>
      </c>
      <c r="B6035" s="613" t="s">
        <v>1575</v>
      </c>
    </row>
    <row r="6036" spans="1:2" ht="13.5" x14ac:dyDescent="0.25">
      <c r="A6036" s="612" t="s">
        <v>7511</v>
      </c>
      <c r="B6036" s="613" t="s">
        <v>1572</v>
      </c>
    </row>
    <row r="6037" spans="1:2" ht="13.5" x14ac:dyDescent="0.25">
      <c r="A6037" s="612" t="s">
        <v>7512</v>
      </c>
      <c r="B6037" s="613" t="s">
        <v>7513</v>
      </c>
    </row>
    <row r="6038" spans="1:2" ht="13.5" x14ac:dyDescent="0.25">
      <c r="A6038" s="612" t="s">
        <v>7514</v>
      </c>
      <c r="B6038" s="613" t="s">
        <v>7515</v>
      </c>
    </row>
    <row r="6039" spans="1:2" ht="13.5" x14ac:dyDescent="0.25">
      <c r="A6039" s="612" t="s">
        <v>7516</v>
      </c>
      <c r="B6039" s="613" t="s">
        <v>7517</v>
      </c>
    </row>
    <row r="6040" spans="1:2" ht="13.5" x14ac:dyDescent="0.25">
      <c r="A6040" s="612" t="s">
        <v>7518</v>
      </c>
      <c r="B6040" s="613" t="s">
        <v>1579</v>
      </c>
    </row>
    <row r="6041" spans="1:2" ht="13.5" x14ac:dyDescent="0.25">
      <c r="A6041" s="612" t="s">
        <v>7519</v>
      </c>
      <c r="B6041" s="613" t="s">
        <v>7520</v>
      </c>
    </row>
    <row r="6042" spans="1:2" ht="13.5" x14ac:dyDescent="0.25">
      <c r="A6042" s="612" t="s">
        <v>7521</v>
      </c>
      <c r="B6042" s="613" t="s">
        <v>7522</v>
      </c>
    </row>
    <row r="6043" spans="1:2" ht="13.5" x14ac:dyDescent="0.25">
      <c r="A6043" s="612" t="s">
        <v>7523</v>
      </c>
      <c r="B6043" s="613" t="s">
        <v>7524</v>
      </c>
    </row>
    <row r="6044" spans="1:2" ht="13.5" x14ac:dyDescent="0.25">
      <c r="A6044" s="612" t="s">
        <v>7525</v>
      </c>
      <c r="B6044" s="613" t="s">
        <v>7526</v>
      </c>
    </row>
    <row r="6045" spans="1:2" ht="13.5" x14ac:dyDescent="0.25">
      <c r="A6045" s="612" t="s">
        <v>7527</v>
      </c>
      <c r="B6045" s="613" t="s">
        <v>7528</v>
      </c>
    </row>
    <row r="6046" spans="1:2" ht="13.5" x14ac:dyDescent="0.25">
      <c r="A6046" s="612" t="s">
        <v>7529</v>
      </c>
      <c r="B6046" s="613" t="s">
        <v>7530</v>
      </c>
    </row>
    <row r="6047" spans="1:2" ht="13.5" x14ac:dyDescent="0.25">
      <c r="A6047" s="612" t="s">
        <v>7531</v>
      </c>
      <c r="B6047" s="613" t="s">
        <v>7532</v>
      </c>
    </row>
    <row r="6048" spans="1:2" ht="13.5" x14ac:dyDescent="0.25">
      <c r="A6048" s="612" t="s">
        <v>7533</v>
      </c>
      <c r="B6048" s="613" t="s">
        <v>7534</v>
      </c>
    </row>
    <row r="6049" spans="1:2" ht="13.5" x14ac:dyDescent="0.25">
      <c r="A6049" s="612" t="s">
        <v>7535</v>
      </c>
      <c r="B6049" s="613" t="s">
        <v>7536</v>
      </c>
    </row>
    <row r="6050" spans="1:2" ht="13.5" x14ac:dyDescent="0.25">
      <c r="A6050" s="612" t="s">
        <v>7537</v>
      </c>
      <c r="B6050" s="613" t="s">
        <v>7538</v>
      </c>
    </row>
    <row r="6051" spans="1:2" ht="13.5" x14ac:dyDescent="0.25">
      <c r="A6051" s="612" t="s">
        <v>7539</v>
      </c>
      <c r="B6051" s="613" t="s">
        <v>7540</v>
      </c>
    </row>
    <row r="6052" spans="1:2" ht="13.5" x14ac:dyDescent="0.25">
      <c r="A6052" s="612" t="s">
        <v>7541</v>
      </c>
      <c r="B6052" s="613" t="s">
        <v>7542</v>
      </c>
    </row>
    <row r="6053" spans="1:2" ht="13.5" x14ac:dyDescent="0.25">
      <c r="A6053" s="612" t="s">
        <v>7543</v>
      </c>
      <c r="B6053" s="613" t="s">
        <v>7544</v>
      </c>
    </row>
    <row r="6054" spans="1:2" ht="13.5" x14ac:dyDescent="0.25">
      <c r="A6054" s="612" t="s">
        <v>7545</v>
      </c>
      <c r="B6054" s="613" t="s">
        <v>7546</v>
      </c>
    </row>
    <row r="6055" spans="1:2" ht="13.5" x14ac:dyDescent="0.25">
      <c r="A6055" s="612" t="s">
        <v>7547</v>
      </c>
      <c r="B6055" s="613" t="s">
        <v>7548</v>
      </c>
    </row>
    <row r="6056" spans="1:2" ht="13.5" x14ac:dyDescent="0.25">
      <c r="A6056" s="612" t="s">
        <v>7549</v>
      </c>
      <c r="B6056" s="613" t="s">
        <v>1595</v>
      </c>
    </row>
    <row r="6057" spans="1:2" ht="13.5" x14ac:dyDescent="0.25">
      <c r="A6057" s="612" t="s">
        <v>7550</v>
      </c>
      <c r="B6057" s="613" t="s">
        <v>7551</v>
      </c>
    </row>
    <row r="6058" spans="1:2" ht="13.5" x14ac:dyDescent="0.25">
      <c r="A6058" s="612" t="s">
        <v>7552</v>
      </c>
      <c r="B6058" s="613" t="s">
        <v>7553</v>
      </c>
    </row>
    <row r="6059" spans="1:2" ht="13.5" x14ac:dyDescent="0.25">
      <c r="A6059" s="612" t="s">
        <v>7554</v>
      </c>
      <c r="B6059" s="613" t="s">
        <v>7555</v>
      </c>
    </row>
    <row r="6060" spans="1:2" ht="13.5" x14ac:dyDescent="0.25">
      <c r="A6060" s="612" t="s">
        <v>7556</v>
      </c>
      <c r="B6060" s="613" t="s">
        <v>7557</v>
      </c>
    </row>
    <row r="6061" spans="1:2" ht="13.5" x14ac:dyDescent="0.25">
      <c r="A6061" s="612" t="s">
        <v>7558</v>
      </c>
      <c r="B6061" s="613" t="s">
        <v>7559</v>
      </c>
    </row>
    <row r="6062" spans="1:2" ht="13.5" x14ac:dyDescent="0.25">
      <c r="A6062" s="612" t="s">
        <v>7560</v>
      </c>
      <c r="B6062" s="613" t="s">
        <v>7561</v>
      </c>
    </row>
    <row r="6063" spans="1:2" ht="13.5" x14ac:dyDescent="0.25">
      <c r="A6063" s="612" t="s">
        <v>7562</v>
      </c>
      <c r="B6063" s="613" t="s">
        <v>7563</v>
      </c>
    </row>
    <row r="6064" spans="1:2" ht="13.5" x14ac:dyDescent="0.25">
      <c r="A6064" s="612" t="s">
        <v>7564</v>
      </c>
      <c r="B6064" s="613" t="s">
        <v>1596</v>
      </c>
    </row>
    <row r="6065" spans="1:2" ht="13.5" x14ac:dyDescent="0.25">
      <c r="A6065" s="612" t="s">
        <v>7565</v>
      </c>
      <c r="B6065" s="613" t="s">
        <v>7566</v>
      </c>
    </row>
    <row r="6066" spans="1:2" ht="13.5" x14ac:dyDescent="0.25">
      <c r="A6066" s="612" t="s">
        <v>7567</v>
      </c>
      <c r="B6066" s="613" t="s">
        <v>7568</v>
      </c>
    </row>
    <row r="6067" spans="1:2" ht="13.5" x14ac:dyDescent="0.25">
      <c r="A6067" s="612" t="s">
        <v>7569</v>
      </c>
      <c r="B6067" s="613" t="s">
        <v>7570</v>
      </c>
    </row>
    <row r="6068" spans="1:2" ht="13.5" x14ac:dyDescent="0.25">
      <c r="A6068" s="612" t="s">
        <v>7571</v>
      </c>
      <c r="B6068" s="613" t="s">
        <v>7572</v>
      </c>
    </row>
    <row r="6069" spans="1:2" ht="13.5" x14ac:dyDescent="0.25">
      <c r="A6069" s="612" t="s">
        <v>7573</v>
      </c>
      <c r="B6069" s="613" t="s">
        <v>7574</v>
      </c>
    </row>
    <row r="6070" spans="1:2" ht="13.5" x14ac:dyDescent="0.25">
      <c r="A6070" s="612" t="s">
        <v>7575</v>
      </c>
      <c r="B6070" s="613" t="s">
        <v>7576</v>
      </c>
    </row>
    <row r="6071" spans="1:2" ht="13.5" x14ac:dyDescent="0.25">
      <c r="A6071" s="612" t="s">
        <v>7577</v>
      </c>
      <c r="B6071" s="613" t="s">
        <v>7578</v>
      </c>
    </row>
    <row r="6072" spans="1:2" ht="13.5" x14ac:dyDescent="0.25">
      <c r="A6072" s="612" t="s">
        <v>7579</v>
      </c>
      <c r="B6072" s="613" t="s">
        <v>7580</v>
      </c>
    </row>
    <row r="6073" spans="1:2" ht="13.5" x14ac:dyDescent="0.25">
      <c r="A6073" s="612" t="s">
        <v>7581</v>
      </c>
      <c r="B6073" s="613" t="s">
        <v>7582</v>
      </c>
    </row>
    <row r="6074" spans="1:2" ht="13.5" x14ac:dyDescent="0.25">
      <c r="A6074" s="612" t="s">
        <v>7583</v>
      </c>
      <c r="B6074" s="613" t="s">
        <v>7584</v>
      </c>
    </row>
    <row r="6075" spans="1:2" ht="13.5" x14ac:dyDescent="0.25">
      <c r="A6075" s="612" t="s">
        <v>7585</v>
      </c>
      <c r="B6075" s="613" t="s">
        <v>7586</v>
      </c>
    </row>
    <row r="6076" spans="1:2" ht="13.5" x14ac:dyDescent="0.25">
      <c r="A6076" s="612" t="s">
        <v>7587</v>
      </c>
      <c r="B6076" s="613" t="s">
        <v>7588</v>
      </c>
    </row>
    <row r="6077" spans="1:2" ht="13.5" x14ac:dyDescent="0.25">
      <c r="A6077" s="612" t="s">
        <v>7589</v>
      </c>
      <c r="B6077" s="613" t="s">
        <v>7590</v>
      </c>
    </row>
    <row r="6078" spans="1:2" ht="13.5" x14ac:dyDescent="0.25">
      <c r="A6078" s="612" t="s">
        <v>7591</v>
      </c>
      <c r="B6078" s="613" t="s">
        <v>7592</v>
      </c>
    </row>
    <row r="6079" spans="1:2" ht="13.5" x14ac:dyDescent="0.25">
      <c r="A6079" s="612" t="s">
        <v>7593</v>
      </c>
      <c r="B6079" s="613" t="s">
        <v>7594</v>
      </c>
    </row>
    <row r="6080" spans="1:2" ht="13.5" x14ac:dyDescent="0.25">
      <c r="A6080" s="612" t="s">
        <v>7595</v>
      </c>
      <c r="B6080" s="613" t="s">
        <v>7596</v>
      </c>
    </row>
    <row r="6081" spans="1:2" ht="13.5" x14ac:dyDescent="0.25">
      <c r="A6081" s="612" t="s">
        <v>7597</v>
      </c>
      <c r="B6081" s="613" t="s">
        <v>7598</v>
      </c>
    </row>
    <row r="6082" spans="1:2" ht="13.5" x14ac:dyDescent="0.25">
      <c r="A6082" s="612" t="s">
        <v>7599</v>
      </c>
      <c r="B6082" s="613" t="s">
        <v>7600</v>
      </c>
    </row>
    <row r="6083" spans="1:2" ht="13.5" x14ac:dyDescent="0.25">
      <c r="A6083" s="612" t="s">
        <v>7601</v>
      </c>
      <c r="B6083" s="613" t="s">
        <v>7602</v>
      </c>
    </row>
    <row r="6084" spans="1:2" ht="13.5" x14ac:dyDescent="0.25">
      <c r="A6084" s="612" t="s">
        <v>7603</v>
      </c>
      <c r="B6084" s="613" t="s">
        <v>7604</v>
      </c>
    </row>
    <row r="6085" spans="1:2" ht="13.5" x14ac:dyDescent="0.25">
      <c r="A6085" s="612" t="s">
        <v>7605</v>
      </c>
      <c r="B6085" s="613" t="s">
        <v>7606</v>
      </c>
    </row>
    <row r="6086" spans="1:2" ht="13.5" x14ac:dyDescent="0.25">
      <c r="A6086" s="612" t="s">
        <v>7607</v>
      </c>
      <c r="B6086" s="613" t="s">
        <v>7608</v>
      </c>
    </row>
    <row r="6087" spans="1:2" ht="13.5" x14ac:dyDescent="0.25">
      <c r="A6087" s="612" t="s">
        <v>7609</v>
      </c>
      <c r="B6087" s="613" t="s">
        <v>7610</v>
      </c>
    </row>
    <row r="6088" spans="1:2" ht="13.5" x14ac:dyDescent="0.25">
      <c r="A6088" s="612" t="s">
        <v>7611</v>
      </c>
      <c r="B6088" s="613" t="s">
        <v>7612</v>
      </c>
    </row>
    <row r="6089" spans="1:2" ht="13.5" x14ac:dyDescent="0.25">
      <c r="A6089" s="612" t="s">
        <v>7613</v>
      </c>
      <c r="B6089" s="613" t="s">
        <v>7614</v>
      </c>
    </row>
    <row r="6090" spans="1:2" ht="13.5" x14ac:dyDescent="0.25">
      <c r="A6090" s="612" t="s">
        <v>7615</v>
      </c>
      <c r="B6090" s="613" t="s">
        <v>7616</v>
      </c>
    </row>
    <row r="6091" spans="1:2" ht="13.5" x14ac:dyDescent="0.25">
      <c r="A6091" s="612" t="s">
        <v>7617</v>
      </c>
      <c r="B6091" s="613" t="s">
        <v>7618</v>
      </c>
    </row>
    <row r="6092" spans="1:2" ht="13.5" x14ac:dyDescent="0.25">
      <c r="A6092" s="612" t="s">
        <v>7619</v>
      </c>
      <c r="B6092" s="613" t="s">
        <v>7620</v>
      </c>
    </row>
    <row r="6093" spans="1:2" ht="13.5" x14ac:dyDescent="0.25">
      <c r="A6093" s="612" t="s">
        <v>7621</v>
      </c>
      <c r="B6093" s="613" t="s">
        <v>7622</v>
      </c>
    </row>
    <row r="6094" spans="1:2" ht="13.5" x14ac:dyDescent="0.25">
      <c r="A6094" s="612" t="s">
        <v>7623</v>
      </c>
      <c r="B6094" s="613" t="s">
        <v>7624</v>
      </c>
    </row>
    <row r="6095" spans="1:2" ht="13.5" x14ac:dyDescent="0.25">
      <c r="A6095" s="612" t="s">
        <v>7625</v>
      </c>
      <c r="B6095" s="613" t="s">
        <v>7626</v>
      </c>
    </row>
    <row r="6096" spans="1:2" ht="13.5" x14ac:dyDescent="0.25">
      <c r="A6096" s="612" t="s">
        <v>7627</v>
      </c>
      <c r="B6096" s="613" t="s">
        <v>7628</v>
      </c>
    </row>
    <row r="6097" spans="1:2" ht="13.5" x14ac:dyDescent="0.25">
      <c r="A6097" s="612" t="s">
        <v>7629</v>
      </c>
      <c r="B6097" s="613" t="s">
        <v>7630</v>
      </c>
    </row>
    <row r="6098" spans="1:2" ht="13.5" x14ac:dyDescent="0.25">
      <c r="A6098" s="612" t="s">
        <v>7631</v>
      </c>
      <c r="B6098" s="613" t="s">
        <v>7632</v>
      </c>
    </row>
    <row r="6099" spans="1:2" ht="13.5" x14ac:dyDescent="0.25">
      <c r="A6099" s="612" t="s">
        <v>7633</v>
      </c>
      <c r="B6099" s="613" t="s">
        <v>7634</v>
      </c>
    </row>
    <row r="6100" spans="1:2" ht="13.5" x14ac:dyDescent="0.25">
      <c r="A6100" s="612" t="s">
        <v>7635</v>
      </c>
      <c r="B6100" s="613" t="s">
        <v>7636</v>
      </c>
    </row>
    <row r="6101" spans="1:2" ht="13.5" x14ac:dyDescent="0.25">
      <c r="A6101" s="612" t="s">
        <v>7637</v>
      </c>
      <c r="B6101" s="613" t="s">
        <v>7638</v>
      </c>
    </row>
    <row r="6102" spans="1:2" ht="13.5" x14ac:dyDescent="0.25">
      <c r="A6102" s="612" t="s">
        <v>7639</v>
      </c>
      <c r="B6102" s="613" t="s">
        <v>7640</v>
      </c>
    </row>
    <row r="6103" spans="1:2" ht="13.5" x14ac:dyDescent="0.25">
      <c r="A6103" s="612" t="s">
        <v>7641</v>
      </c>
      <c r="B6103" s="613" t="s">
        <v>7642</v>
      </c>
    </row>
    <row r="6104" spans="1:2" ht="13.5" x14ac:dyDescent="0.25">
      <c r="A6104" s="612" t="s">
        <v>7643</v>
      </c>
      <c r="B6104" s="613" t="s">
        <v>7644</v>
      </c>
    </row>
    <row r="6105" spans="1:2" ht="13.5" x14ac:dyDescent="0.25">
      <c r="A6105" s="612" t="s">
        <v>7645</v>
      </c>
      <c r="B6105" s="613" t="s">
        <v>7646</v>
      </c>
    </row>
    <row r="6106" spans="1:2" ht="13.5" x14ac:dyDescent="0.25">
      <c r="A6106" s="612" t="s">
        <v>7647</v>
      </c>
      <c r="B6106" s="613" t="s">
        <v>7648</v>
      </c>
    </row>
    <row r="6107" spans="1:2" ht="13.5" x14ac:dyDescent="0.25">
      <c r="A6107" s="612" t="s">
        <v>7649</v>
      </c>
      <c r="B6107" s="613" t="s">
        <v>7650</v>
      </c>
    </row>
    <row r="6108" spans="1:2" ht="13.5" x14ac:dyDescent="0.25">
      <c r="A6108" s="612" t="s">
        <v>7651</v>
      </c>
      <c r="B6108" s="613" t="s">
        <v>7652</v>
      </c>
    </row>
    <row r="6109" spans="1:2" ht="13.5" x14ac:dyDescent="0.25">
      <c r="A6109" s="612" t="s">
        <v>7653</v>
      </c>
      <c r="B6109" s="613" t="s">
        <v>7654</v>
      </c>
    </row>
    <row r="6110" spans="1:2" ht="13.5" x14ac:dyDescent="0.25">
      <c r="A6110" s="612" t="s">
        <v>7655</v>
      </c>
      <c r="B6110" s="613" t="s">
        <v>7656</v>
      </c>
    </row>
    <row r="6111" spans="1:2" ht="13.5" x14ac:dyDescent="0.25">
      <c r="A6111" s="612" t="s">
        <v>7657</v>
      </c>
      <c r="B6111" s="613" t="s">
        <v>7658</v>
      </c>
    </row>
    <row r="6112" spans="1:2" ht="13.5" x14ac:dyDescent="0.25">
      <c r="A6112" s="612" t="s">
        <v>7659</v>
      </c>
      <c r="B6112" s="613" t="s">
        <v>7660</v>
      </c>
    </row>
    <row r="6113" spans="1:2" ht="13.5" x14ac:dyDescent="0.25">
      <c r="A6113" s="612" t="s">
        <v>7661</v>
      </c>
      <c r="B6113" s="613" t="s">
        <v>7662</v>
      </c>
    </row>
    <row r="6114" spans="1:2" ht="13.5" x14ac:dyDescent="0.25">
      <c r="A6114" s="612" t="s">
        <v>7663</v>
      </c>
      <c r="B6114" s="613" t="s">
        <v>7664</v>
      </c>
    </row>
    <row r="6115" spans="1:2" ht="13.5" x14ac:dyDescent="0.25">
      <c r="A6115" s="612" t="s">
        <v>7665</v>
      </c>
      <c r="B6115" s="613" t="s">
        <v>7666</v>
      </c>
    </row>
    <row r="6116" spans="1:2" ht="13.5" x14ac:dyDescent="0.25">
      <c r="A6116" s="612" t="s">
        <v>7667</v>
      </c>
      <c r="B6116" s="613" t="s">
        <v>7668</v>
      </c>
    </row>
    <row r="6117" spans="1:2" ht="13.5" x14ac:dyDescent="0.25">
      <c r="A6117" s="612" t="s">
        <v>7669</v>
      </c>
      <c r="B6117" s="613" t="s">
        <v>7670</v>
      </c>
    </row>
    <row r="6118" spans="1:2" ht="13.5" x14ac:dyDescent="0.25">
      <c r="A6118" s="612" t="s">
        <v>7671</v>
      </c>
      <c r="B6118" s="613" t="s">
        <v>7672</v>
      </c>
    </row>
    <row r="6119" spans="1:2" ht="13.5" x14ac:dyDescent="0.25">
      <c r="A6119" s="612" t="s">
        <v>7673</v>
      </c>
      <c r="B6119" s="613" t="s">
        <v>7674</v>
      </c>
    </row>
    <row r="6120" spans="1:2" ht="13.5" x14ac:dyDescent="0.25">
      <c r="A6120" s="612" t="s">
        <v>7675</v>
      </c>
      <c r="B6120" s="613" t="s">
        <v>7676</v>
      </c>
    </row>
    <row r="6121" spans="1:2" ht="13.5" x14ac:dyDescent="0.25">
      <c r="A6121" s="612" t="s">
        <v>7677</v>
      </c>
      <c r="B6121" s="613" t="s">
        <v>7678</v>
      </c>
    </row>
    <row r="6122" spans="1:2" ht="13.5" x14ac:dyDescent="0.25">
      <c r="A6122" s="612" t="s">
        <v>7679</v>
      </c>
      <c r="B6122" s="613" t="s">
        <v>7680</v>
      </c>
    </row>
    <row r="6123" spans="1:2" ht="13.5" x14ac:dyDescent="0.25">
      <c r="A6123" s="612" t="s">
        <v>7681</v>
      </c>
      <c r="B6123" s="613" t="s">
        <v>7682</v>
      </c>
    </row>
    <row r="6124" spans="1:2" ht="13.5" x14ac:dyDescent="0.25">
      <c r="A6124" s="612" t="s">
        <v>7683</v>
      </c>
      <c r="B6124" s="613" t="s">
        <v>7684</v>
      </c>
    </row>
    <row r="6125" spans="1:2" ht="13.5" x14ac:dyDescent="0.25">
      <c r="A6125" s="612" t="s">
        <v>7685</v>
      </c>
      <c r="B6125" s="613" t="s">
        <v>7686</v>
      </c>
    </row>
    <row r="6126" spans="1:2" ht="13.5" x14ac:dyDescent="0.25">
      <c r="A6126" s="612" t="s">
        <v>7687</v>
      </c>
      <c r="B6126" s="613" t="s">
        <v>7688</v>
      </c>
    </row>
    <row r="6127" spans="1:2" ht="13.5" x14ac:dyDescent="0.25">
      <c r="A6127" s="612" t="s">
        <v>7689</v>
      </c>
      <c r="B6127" s="613" t="s">
        <v>7690</v>
      </c>
    </row>
    <row r="6128" spans="1:2" ht="13.5" x14ac:dyDescent="0.25">
      <c r="A6128" s="612" t="s">
        <v>7691</v>
      </c>
      <c r="B6128" s="613" t="s">
        <v>7692</v>
      </c>
    </row>
    <row r="6129" spans="1:2" ht="13.5" x14ac:dyDescent="0.25">
      <c r="A6129" s="612" t="s">
        <v>7693</v>
      </c>
      <c r="B6129" s="613" t="s">
        <v>7694</v>
      </c>
    </row>
    <row r="6130" spans="1:2" ht="13.5" x14ac:dyDescent="0.25">
      <c r="A6130" s="612" t="s">
        <v>7695</v>
      </c>
      <c r="B6130" s="613" t="s">
        <v>7696</v>
      </c>
    </row>
    <row r="6131" spans="1:2" ht="13.5" x14ac:dyDescent="0.25">
      <c r="A6131" s="612" t="s">
        <v>7697</v>
      </c>
      <c r="B6131" s="613" t="s">
        <v>7698</v>
      </c>
    </row>
    <row r="6132" spans="1:2" ht="13.5" x14ac:dyDescent="0.25">
      <c r="A6132" s="612" t="s">
        <v>7699</v>
      </c>
      <c r="B6132" s="613" t="s">
        <v>7700</v>
      </c>
    </row>
    <row r="6133" spans="1:2" ht="13.5" x14ac:dyDescent="0.25">
      <c r="A6133" s="612" t="s">
        <v>7701</v>
      </c>
      <c r="B6133" s="613" t="s">
        <v>7702</v>
      </c>
    </row>
    <row r="6134" spans="1:2" ht="13.5" x14ac:dyDescent="0.25">
      <c r="A6134" s="612" t="s">
        <v>7703</v>
      </c>
      <c r="B6134" s="613" t="s">
        <v>7704</v>
      </c>
    </row>
    <row r="6135" spans="1:2" ht="13.5" x14ac:dyDescent="0.25">
      <c r="A6135" s="612" t="s">
        <v>7705</v>
      </c>
      <c r="B6135" s="613" t="s">
        <v>7706</v>
      </c>
    </row>
    <row r="6136" spans="1:2" ht="13.5" x14ac:dyDescent="0.25">
      <c r="A6136" s="612" t="s">
        <v>7707</v>
      </c>
      <c r="B6136" s="613" t="s">
        <v>7708</v>
      </c>
    </row>
    <row r="6137" spans="1:2" ht="13.5" x14ac:dyDescent="0.25">
      <c r="A6137" s="612" t="s">
        <v>7709</v>
      </c>
      <c r="B6137" s="613" t="s">
        <v>7710</v>
      </c>
    </row>
    <row r="6138" spans="1:2" ht="13.5" x14ac:dyDescent="0.25">
      <c r="A6138" s="612" t="s">
        <v>7711</v>
      </c>
      <c r="B6138" s="613" t="s">
        <v>7712</v>
      </c>
    </row>
    <row r="6139" spans="1:2" ht="13.5" x14ac:dyDescent="0.25">
      <c r="A6139" s="612" t="s">
        <v>7713</v>
      </c>
      <c r="B6139" s="613" t="s">
        <v>7714</v>
      </c>
    </row>
    <row r="6140" spans="1:2" ht="13.5" x14ac:dyDescent="0.25">
      <c r="A6140" s="612" t="s">
        <v>7715</v>
      </c>
      <c r="B6140" s="613" t="s">
        <v>7716</v>
      </c>
    </row>
    <row r="6141" spans="1:2" ht="13.5" x14ac:dyDescent="0.25">
      <c r="A6141" s="612" t="s">
        <v>7717</v>
      </c>
      <c r="B6141" s="613" t="s">
        <v>7718</v>
      </c>
    </row>
    <row r="6142" spans="1:2" ht="13.5" x14ac:dyDescent="0.25">
      <c r="A6142" s="612" t="s">
        <v>7719</v>
      </c>
      <c r="B6142" s="613" t="s">
        <v>7720</v>
      </c>
    </row>
    <row r="6143" spans="1:2" ht="13.5" x14ac:dyDescent="0.25">
      <c r="A6143" s="612" t="s">
        <v>7721</v>
      </c>
      <c r="B6143" s="613" t="s">
        <v>7722</v>
      </c>
    </row>
    <row r="6144" spans="1:2" ht="13.5" x14ac:dyDescent="0.25">
      <c r="A6144" s="612" t="s">
        <v>7723</v>
      </c>
      <c r="B6144" s="613" t="s">
        <v>7724</v>
      </c>
    </row>
    <row r="6145" spans="1:2" ht="13.5" x14ac:dyDescent="0.25">
      <c r="A6145" s="612" t="s">
        <v>7725</v>
      </c>
      <c r="B6145" s="613" t="s">
        <v>7726</v>
      </c>
    </row>
    <row r="6146" spans="1:2" ht="13.5" x14ac:dyDescent="0.25">
      <c r="A6146" s="612" t="s">
        <v>7727</v>
      </c>
      <c r="B6146" s="613" t="s">
        <v>7728</v>
      </c>
    </row>
    <row r="6147" spans="1:2" ht="13.5" x14ac:dyDescent="0.25">
      <c r="A6147" s="612" t="s">
        <v>7729</v>
      </c>
      <c r="B6147" s="613" t="s">
        <v>7730</v>
      </c>
    </row>
    <row r="6148" spans="1:2" ht="13.5" x14ac:dyDescent="0.25">
      <c r="A6148" s="612" t="s">
        <v>7731</v>
      </c>
      <c r="B6148" s="613" t="s">
        <v>7732</v>
      </c>
    </row>
    <row r="6149" spans="1:2" ht="13.5" x14ac:dyDescent="0.25">
      <c r="A6149" s="612" t="s">
        <v>7733</v>
      </c>
      <c r="B6149" s="613" t="s">
        <v>7734</v>
      </c>
    </row>
    <row r="6150" spans="1:2" ht="13.5" x14ac:dyDescent="0.25">
      <c r="A6150" s="612" t="s">
        <v>7735</v>
      </c>
      <c r="B6150" s="613" t="s">
        <v>7736</v>
      </c>
    </row>
    <row r="6151" spans="1:2" ht="13.5" x14ac:dyDescent="0.25">
      <c r="A6151" s="612" t="s">
        <v>7737</v>
      </c>
      <c r="B6151" s="613" t="s">
        <v>7738</v>
      </c>
    </row>
    <row r="6152" spans="1:2" ht="13.5" x14ac:dyDescent="0.25">
      <c r="A6152" s="612" t="s">
        <v>7739</v>
      </c>
      <c r="B6152" s="613" t="s">
        <v>7740</v>
      </c>
    </row>
    <row r="6153" spans="1:2" ht="13.5" x14ac:dyDescent="0.25">
      <c r="A6153" s="612" t="s">
        <v>7741</v>
      </c>
      <c r="B6153" s="613" t="s">
        <v>7742</v>
      </c>
    </row>
    <row r="6154" spans="1:2" ht="13.5" x14ac:dyDescent="0.25">
      <c r="A6154" s="612" t="s">
        <v>7743</v>
      </c>
      <c r="B6154" s="613" t="s">
        <v>7744</v>
      </c>
    </row>
    <row r="6155" spans="1:2" ht="13.5" x14ac:dyDescent="0.25">
      <c r="A6155" s="612" t="s">
        <v>7745</v>
      </c>
      <c r="B6155" s="613" t="s">
        <v>7746</v>
      </c>
    </row>
    <row r="6156" spans="1:2" ht="13.5" x14ac:dyDescent="0.25">
      <c r="A6156" s="612" t="s">
        <v>7747</v>
      </c>
      <c r="B6156" s="613" t="s">
        <v>7748</v>
      </c>
    </row>
    <row r="6157" spans="1:2" ht="13.5" x14ac:dyDescent="0.25">
      <c r="A6157" s="612" t="s">
        <v>7749</v>
      </c>
      <c r="B6157" s="613" t="s">
        <v>7750</v>
      </c>
    </row>
    <row r="6158" spans="1:2" ht="13.5" x14ac:dyDescent="0.25">
      <c r="A6158" s="612" t="s">
        <v>7751</v>
      </c>
      <c r="B6158" s="613" t="s">
        <v>7752</v>
      </c>
    </row>
    <row r="6159" spans="1:2" ht="13.5" x14ac:dyDescent="0.25">
      <c r="A6159" s="612" t="s">
        <v>7753</v>
      </c>
      <c r="B6159" s="613" t="s">
        <v>7754</v>
      </c>
    </row>
    <row r="6160" spans="1:2" ht="13.5" x14ac:dyDescent="0.25">
      <c r="A6160" s="612" t="s">
        <v>7755</v>
      </c>
      <c r="B6160" s="613" t="s">
        <v>7756</v>
      </c>
    </row>
    <row r="6161" spans="1:2" ht="13.5" x14ac:dyDescent="0.25">
      <c r="A6161" s="612" t="s">
        <v>7757</v>
      </c>
      <c r="B6161" s="613" t="s">
        <v>7758</v>
      </c>
    </row>
    <row r="6162" spans="1:2" ht="13.5" x14ac:dyDescent="0.25">
      <c r="A6162" s="612" t="s">
        <v>7759</v>
      </c>
      <c r="B6162" s="613" t="s">
        <v>7760</v>
      </c>
    </row>
    <row r="6163" spans="1:2" ht="13.5" x14ac:dyDescent="0.25">
      <c r="A6163" s="612" t="s">
        <v>7761</v>
      </c>
      <c r="B6163" s="613" t="s">
        <v>7762</v>
      </c>
    </row>
    <row r="6164" spans="1:2" ht="13.5" x14ac:dyDescent="0.25">
      <c r="A6164" s="612" t="s">
        <v>7763</v>
      </c>
      <c r="B6164" s="613" t="s">
        <v>7764</v>
      </c>
    </row>
    <row r="6165" spans="1:2" ht="13.5" x14ac:dyDescent="0.25">
      <c r="A6165" s="612" t="s">
        <v>7765</v>
      </c>
      <c r="B6165" s="613" t="s">
        <v>7766</v>
      </c>
    </row>
    <row r="6166" spans="1:2" ht="13.5" x14ac:dyDescent="0.25">
      <c r="A6166" s="612" t="s">
        <v>7767</v>
      </c>
      <c r="B6166" s="613" t="s">
        <v>7768</v>
      </c>
    </row>
    <row r="6167" spans="1:2" ht="13.5" x14ac:dyDescent="0.25">
      <c r="A6167" s="612" t="s">
        <v>7769</v>
      </c>
      <c r="B6167" s="613" t="s">
        <v>7770</v>
      </c>
    </row>
    <row r="6168" spans="1:2" ht="13.5" x14ac:dyDescent="0.25">
      <c r="A6168" s="612" t="s">
        <v>7771</v>
      </c>
      <c r="B6168" s="613" t="s">
        <v>7772</v>
      </c>
    </row>
    <row r="6169" spans="1:2" ht="13.5" x14ac:dyDescent="0.25">
      <c r="A6169" s="612" t="s">
        <v>7773</v>
      </c>
      <c r="B6169" s="613" t="s">
        <v>7774</v>
      </c>
    </row>
    <row r="6170" spans="1:2" ht="13.5" x14ac:dyDescent="0.25">
      <c r="A6170" s="612" t="s">
        <v>7775</v>
      </c>
      <c r="B6170" s="613" t="s">
        <v>7776</v>
      </c>
    </row>
    <row r="6171" spans="1:2" ht="13.5" x14ac:dyDescent="0.25">
      <c r="A6171" s="612" t="s">
        <v>7777</v>
      </c>
      <c r="B6171" s="613" t="s">
        <v>7778</v>
      </c>
    </row>
    <row r="6172" spans="1:2" ht="13.5" x14ac:dyDescent="0.25">
      <c r="A6172" s="612" t="s">
        <v>7779</v>
      </c>
      <c r="B6172" s="613" t="s">
        <v>7780</v>
      </c>
    </row>
    <row r="6173" spans="1:2" ht="13.5" x14ac:dyDescent="0.25">
      <c r="A6173" s="612" t="s">
        <v>7781</v>
      </c>
      <c r="B6173" s="613" t="s">
        <v>7782</v>
      </c>
    </row>
    <row r="6174" spans="1:2" ht="13.5" x14ac:dyDescent="0.25">
      <c r="A6174" s="612" t="s">
        <v>7783</v>
      </c>
      <c r="B6174" s="613" t="s">
        <v>7784</v>
      </c>
    </row>
    <row r="6175" spans="1:2" ht="13.5" x14ac:dyDescent="0.25">
      <c r="A6175" s="612" t="s">
        <v>7785</v>
      </c>
      <c r="B6175" s="613" t="s">
        <v>7786</v>
      </c>
    </row>
    <row r="6176" spans="1:2" ht="13.5" x14ac:dyDescent="0.25">
      <c r="A6176" s="612" t="s">
        <v>7787</v>
      </c>
      <c r="B6176" s="613" t="s">
        <v>7788</v>
      </c>
    </row>
    <row r="6177" spans="1:2" ht="13.5" x14ac:dyDescent="0.25">
      <c r="A6177" s="612" t="s">
        <v>7789</v>
      </c>
      <c r="B6177" s="613" t="s">
        <v>7790</v>
      </c>
    </row>
    <row r="6178" spans="1:2" ht="13.5" x14ac:dyDescent="0.25">
      <c r="A6178" s="612" t="s">
        <v>7791</v>
      </c>
      <c r="B6178" s="613" t="s">
        <v>7792</v>
      </c>
    </row>
    <row r="6179" spans="1:2" ht="13.5" x14ac:dyDescent="0.25">
      <c r="A6179" s="612" t="s">
        <v>7793</v>
      </c>
      <c r="B6179" s="613" t="s">
        <v>7794</v>
      </c>
    </row>
    <row r="6180" spans="1:2" ht="13.5" x14ac:dyDescent="0.25">
      <c r="A6180" s="612" t="s">
        <v>7795</v>
      </c>
      <c r="B6180" s="613" t="s">
        <v>7796</v>
      </c>
    </row>
    <row r="6181" spans="1:2" ht="13.5" x14ac:dyDescent="0.25">
      <c r="A6181" s="612" t="s">
        <v>7797</v>
      </c>
      <c r="B6181" s="613" t="s">
        <v>7798</v>
      </c>
    </row>
    <row r="6182" spans="1:2" ht="13.5" x14ac:dyDescent="0.25">
      <c r="A6182" s="612" t="s">
        <v>7799</v>
      </c>
      <c r="B6182" s="613" t="s">
        <v>7800</v>
      </c>
    </row>
    <row r="6183" spans="1:2" ht="13.5" x14ac:dyDescent="0.25">
      <c r="A6183" s="612" t="s">
        <v>7801</v>
      </c>
      <c r="B6183" s="613" t="s">
        <v>7802</v>
      </c>
    </row>
    <row r="6184" spans="1:2" ht="13.5" x14ac:dyDescent="0.25">
      <c r="A6184" s="612" t="s">
        <v>7803</v>
      </c>
      <c r="B6184" s="613" t="s">
        <v>7804</v>
      </c>
    </row>
    <row r="6185" spans="1:2" ht="13.5" x14ac:dyDescent="0.25">
      <c r="A6185" s="612" t="s">
        <v>7805</v>
      </c>
      <c r="B6185" s="613" t="s">
        <v>7806</v>
      </c>
    </row>
    <row r="6186" spans="1:2" ht="13.5" x14ac:dyDescent="0.25">
      <c r="A6186" s="612" t="s">
        <v>7807</v>
      </c>
      <c r="B6186" s="613" t="s">
        <v>7808</v>
      </c>
    </row>
    <row r="6187" spans="1:2" ht="13.5" x14ac:dyDescent="0.25">
      <c r="A6187" s="612" t="s">
        <v>7809</v>
      </c>
      <c r="B6187" s="613" t="s">
        <v>7810</v>
      </c>
    </row>
    <row r="6188" spans="1:2" ht="13.5" x14ac:dyDescent="0.25">
      <c r="A6188" s="612" t="s">
        <v>7811</v>
      </c>
      <c r="B6188" s="613" t="s">
        <v>7812</v>
      </c>
    </row>
    <row r="6189" spans="1:2" ht="13.5" x14ac:dyDescent="0.25">
      <c r="A6189" s="612" t="s">
        <v>7813</v>
      </c>
      <c r="B6189" s="613" t="s">
        <v>7814</v>
      </c>
    </row>
    <row r="6190" spans="1:2" ht="13.5" x14ac:dyDescent="0.25">
      <c r="A6190" s="612" t="s">
        <v>7815</v>
      </c>
      <c r="B6190" s="613" t="s">
        <v>7816</v>
      </c>
    </row>
    <row r="6191" spans="1:2" ht="13.5" x14ac:dyDescent="0.25">
      <c r="A6191" s="612" t="s">
        <v>7817</v>
      </c>
      <c r="B6191" s="613" t="s">
        <v>7818</v>
      </c>
    </row>
    <row r="6192" spans="1:2" ht="13.5" x14ac:dyDescent="0.25">
      <c r="A6192" s="612" t="s">
        <v>7819</v>
      </c>
      <c r="B6192" s="613" t="s">
        <v>7820</v>
      </c>
    </row>
    <row r="6193" spans="1:2" ht="13.5" x14ac:dyDescent="0.25">
      <c r="A6193" s="612" t="s">
        <v>7821</v>
      </c>
      <c r="B6193" s="613" t="s">
        <v>7822</v>
      </c>
    </row>
    <row r="6194" spans="1:2" ht="13.5" x14ac:dyDescent="0.25">
      <c r="A6194" s="612" t="s">
        <v>7823</v>
      </c>
      <c r="B6194" s="613" t="s">
        <v>7824</v>
      </c>
    </row>
    <row r="6195" spans="1:2" ht="13.5" x14ac:dyDescent="0.25">
      <c r="A6195" s="612" t="s">
        <v>7825</v>
      </c>
      <c r="B6195" s="613" t="s">
        <v>7826</v>
      </c>
    </row>
    <row r="6196" spans="1:2" ht="13.5" x14ac:dyDescent="0.25">
      <c r="A6196" s="612" t="s">
        <v>7827</v>
      </c>
      <c r="B6196" s="613" t="s">
        <v>7828</v>
      </c>
    </row>
    <row r="6197" spans="1:2" ht="13.5" x14ac:dyDescent="0.25">
      <c r="A6197" s="612" t="s">
        <v>7829</v>
      </c>
      <c r="B6197" s="613" t="s">
        <v>7830</v>
      </c>
    </row>
    <row r="6198" spans="1:2" ht="13.5" x14ac:dyDescent="0.25">
      <c r="A6198" s="612" t="s">
        <v>7831</v>
      </c>
      <c r="B6198" s="613" t="s">
        <v>7832</v>
      </c>
    </row>
    <row r="6199" spans="1:2" ht="13.5" x14ac:dyDescent="0.25">
      <c r="A6199" s="612" t="s">
        <v>7833</v>
      </c>
      <c r="B6199" s="613" t="s">
        <v>7834</v>
      </c>
    </row>
    <row r="6200" spans="1:2" ht="13.5" x14ac:dyDescent="0.25">
      <c r="A6200" s="612" t="s">
        <v>7835</v>
      </c>
      <c r="B6200" s="613" t="s">
        <v>7836</v>
      </c>
    </row>
    <row r="6201" spans="1:2" ht="13.5" x14ac:dyDescent="0.25">
      <c r="A6201" s="612" t="s">
        <v>7837</v>
      </c>
      <c r="B6201" s="613" t="s">
        <v>7838</v>
      </c>
    </row>
    <row r="6202" spans="1:2" ht="13.5" x14ac:dyDescent="0.25">
      <c r="A6202" s="612" t="s">
        <v>7839</v>
      </c>
      <c r="B6202" s="613" t="s">
        <v>7840</v>
      </c>
    </row>
    <row r="6203" spans="1:2" ht="13.5" x14ac:dyDescent="0.25">
      <c r="A6203" s="612" t="s">
        <v>7841</v>
      </c>
      <c r="B6203" s="613" t="s">
        <v>7842</v>
      </c>
    </row>
    <row r="6204" spans="1:2" ht="13.5" x14ac:dyDescent="0.25">
      <c r="A6204" s="612" t="s">
        <v>7843</v>
      </c>
      <c r="B6204" s="613" t="s">
        <v>7844</v>
      </c>
    </row>
    <row r="6205" spans="1:2" ht="13.5" x14ac:dyDescent="0.25">
      <c r="A6205" s="612" t="s">
        <v>7845</v>
      </c>
      <c r="B6205" s="613" t="s">
        <v>7846</v>
      </c>
    </row>
    <row r="6206" spans="1:2" ht="13.5" x14ac:dyDescent="0.25">
      <c r="A6206" s="612" t="s">
        <v>7847</v>
      </c>
      <c r="B6206" s="613" t="s">
        <v>7848</v>
      </c>
    </row>
    <row r="6207" spans="1:2" ht="13.5" x14ac:dyDescent="0.25">
      <c r="A6207" s="612" t="s">
        <v>7849</v>
      </c>
      <c r="B6207" s="613" t="s">
        <v>7850</v>
      </c>
    </row>
    <row r="6208" spans="1:2" ht="13.5" x14ac:dyDescent="0.25">
      <c r="A6208" s="612" t="s">
        <v>7851</v>
      </c>
      <c r="B6208" s="613" t="s">
        <v>7852</v>
      </c>
    </row>
    <row r="6209" spans="1:2" ht="13.5" x14ac:dyDescent="0.25">
      <c r="A6209" s="612" t="s">
        <v>7853</v>
      </c>
      <c r="B6209" s="613" t="s">
        <v>7854</v>
      </c>
    </row>
    <row r="6210" spans="1:2" ht="13.5" x14ac:dyDescent="0.25">
      <c r="A6210" s="612" t="s">
        <v>7855</v>
      </c>
      <c r="B6210" s="613" t="s">
        <v>7856</v>
      </c>
    </row>
    <row r="6211" spans="1:2" ht="13.5" x14ac:dyDescent="0.25">
      <c r="A6211" s="612" t="s">
        <v>7857</v>
      </c>
      <c r="B6211" s="613" t="s">
        <v>7858</v>
      </c>
    </row>
    <row r="6212" spans="1:2" ht="13.5" x14ac:dyDescent="0.25">
      <c r="A6212" s="612" t="s">
        <v>7859</v>
      </c>
      <c r="B6212" s="613" t="s">
        <v>7860</v>
      </c>
    </row>
    <row r="6213" spans="1:2" ht="13.5" x14ac:dyDescent="0.25">
      <c r="A6213" s="612" t="s">
        <v>7861</v>
      </c>
      <c r="B6213" s="613" t="s">
        <v>7862</v>
      </c>
    </row>
    <row r="6214" spans="1:2" ht="13.5" x14ac:dyDescent="0.25">
      <c r="A6214" s="612" t="s">
        <v>7863</v>
      </c>
      <c r="B6214" s="613" t="s">
        <v>7864</v>
      </c>
    </row>
    <row r="6215" spans="1:2" ht="13.5" x14ac:dyDescent="0.25">
      <c r="A6215" s="612" t="s">
        <v>7865</v>
      </c>
      <c r="B6215" s="613" t="s">
        <v>7866</v>
      </c>
    </row>
    <row r="6216" spans="1:2" ht="13.5" x14ac:dyDescent="0.25">
      <c r="A6216" s="612" t="s">
        <v>7867</v>
      </c>
      <c r="B6216" s="613" t="s">
        <v>7868</v>
      </c>
    </row>
    <row r="6217" spans="1:2" ht="13.5" x14ac:dyDescent="0.25">
      <c r="A6217" s="612" t="s">
        <v>7869</v>
      </c>
      <c r="B6217" s="613" t="s">
        <v>7870</v>
      </c>
    </row>
    <row r="6218" spans="1:2" ht="13.5" x14ac:dyDescent="0.25">
      <c r="A6218" s="612" t="s">
        <v>7871</v>
      </c>
      <c r="B6218" s="613" t="s">
        <v>7872</v>
      </c>
    </row>
    <row r="6219" spans="1:2" ht="13.5" x14ac:dyDescent="0.25">
      <c r="A6219" s="612" t="s">
        <v>7873</v>
      </c>
      <c r="B6219" s="613" t="s">
        <v>7874</v>
      </c>
    </row>
    <row r="6220" spans="1:2" ht="13.5" x14ac:dyDescent="0.25">
      <c r="A6220" s="612" t="s">
        <v>7875</v>
      </c>
      <c r="B6220" s="613" t="s">
        <v>7876</v>
      </c>
    </row>
    <row r="6221" spans="1:2" ht="13.5" x14ac:dyDescent="0.25">
      <c r="A6221" s="612" t="s">
        <v>7877</v>
      </c>
      <c r="B6221" s="613" t="s">
        <v>7878</v>
      </c>
    </row>
    <row r="6222" spans="1:2" ht="13.5" x14ac:dyDescent="0.25">
      <c r="A6222" s="612" t="s">
        <v>7879</v>
      </c>
      <c r="B6222" s="613" t="s">
        <v>7880</v>
      </c>
    </row>
    <row r="6223" spans="1:2" ht="13.5" x14ac:dyDescent="0.25">
      <c r="A6223" s="612" t="s">
        <v>7881</v>
      </c>
      <c r="B6223" s="613" t="s">
        <v>7882</v>
      </c>
    </row>
    <row r="6224" spans="1:2" ht="13.5" x14ac:dyDescent="0.25">
      <c r="A6224" s="612" t="s">
        <v>7883</v>
      </c>
      <c r="B6224" s="613" t="s">
        <v>7884</v>
      </c>
    </row>
    <row r="6225" spans="1:2" ht="13.5" x14ac:dyDescent="0.25">
      <c r="A6225" s="612" t="s">
        <v>7885</v>
      </c>
      <c r="B6225" s="613" t="s">
        <v>7886</v>
      </c>
    </row>
    <row r="6226" spans="1:2" ht="13.5" x14ac:dyDescent="0.25">
      <c r="A6226" s="612" t="s">
        <v>7887</v>
      </c>
      <c r="B6226" s="613" t="s">
        <v>7888</v>
      </c>
    </row>
    <row r="6227" spans="1:2" ht="13.5" x14ac:dyDescent="0.25">
      <c r="A6227" s="612" t="s">
        <v>7889</v>
      </c>
      <c r="B6227" s="613" t="s">
        <v>7890</v>
      </c>
    </row>
    <row r="6228" spans="1:2" ht="13.5" x14ac:dyDescent="0.25">
      <c r="A6228" s="612" t="s">
        <v>7891</v>
      </c>
      <c r="B6228" s="613" t="s">
        <v>7892</v>
      </c>
    </row>
    <row r="6229" spans="1:2" ht="13.5" x14ac:dyDescent="0.25">
      <c r="A6229" s="612" t="s">
        <v>7893</v>
      </c>
      <c r="B6229" s="613" t="s">
        <v>7894</v>
      </c>
    </row>
    <row r="6230" spans="1:2" ht="13.5" x14ac:dyDescent="0.25">
      <c r="A6230" s="612" t="s">
        <v>7895</v>
      </c>
      <c r="B6230" s="613" t="s">
        <v>7896</v>
      </c>
    </row>
    <row r="6231" spans="1:2" ht="13.5" x14ac:dyDescent="0.25">
      <c r="A6231" s="612" t="s">
        <v>7897</v>
      </c>
      <c r="B6231" s="613" t="s">
        <v>7898</v>
      </c>
    </row>
    <row r="6232" spans="1:2" ht="13.5" x14ac:dyDescent="0.25">
      <c r="A6232" s="612" t="s">
        <v>7899</v>
      </c>
      <c r="B6232" s="613" t="s">
        <v>7900</v>
      </c>
    </row>
    <row r="6233" spans="1:2" ht="13.5" x14ac:dyDescent="0.25">
      <c r="A6233" s="612" t="s">
        <v>7901</v>
      </c>
      <c r="B6233" s="613" t="s">
        <v>7902</v>
      </c>
    </row>
    <row r="6234" spans="1:2" ht="13.5" x14ac:dyDescent="0.25">
      <c r="A6234" s="612" t="s">
        <v>7903</v>
      </c>
      <c r="B6234" s="613" t="s">
        <v>7904</v>
      </c>
    </row>
    <row r="6235" spans="1:2" ht="13.5" x14ac:dyDescent="0.25">
      <c r="A6235" s="612" t="s">
        <v>7905</v>
      </c>
      <c r="B6235" s="613" t="s">
        <v>7906</v>
      </c>
    </row>
    <row r="6236" spans="1:2" ht="13.5" x14ac:dyDescent="0.25">
      <c r="A6236" s="612" t="s">
        <v>7907</v>
      </c>
      <c r="B6236" s="613" t="s">
        <v>7908</v>
      </c>
    </row>
    <row r="6237" spans="1:2" ht="13.5" x14ac:dyDescent="0.25">
      <c r="A6237" s="612" t="s">
        <v>7909</v>
      </c>
      <c r="B6237" s="613" t="s">
        <v>7910</v>
      </c>
    </row>
    <row r="6238" spans="1:2" ht="13.5" x14ac:dyDescent="0.25">
      <c r="A6238" s="612" t="s">
        <v>7911</v>
      </c>
      <c r="B6238" s="613" t="s">
        <v>7912</v>
      </c>
    </row>
    <row r="6239" spans="1:2" ht="13.5" x14ac:dyDescent="0.25">
      <c r="A6239" s="612" t="s">
        <v>7913</v>
      </c>
      <c r="B6239" s="613" t="s">
        <v>7914</v>
      </c>
    </row>
    <row r="6240" spans="1:2" ht="13.5" x14ac:dyDescent="0.25">
      <c r="A6240" s="612" t="s">
        <v>7915</v>
      </c>
      <c r="B6240" s="613" t="s">
        <v>7916</v>
      </c>
    </row>
    <row r="6241" spans="1:2" ht="13.5" x14ac:dyDescent="0.25">
      <c r="A6241" s="612" t="s">
        <v>7917</v>
      </c>
      <c r="B6241" s="613" t="s">
        <v>7918</v>
      </c>
    </row>
    <row r="6242" spans="1:2" ht="13.5" x14ac:dyDescent="0.25">
      <c r="A6242" s="612" t="s">
        <v>7919</v>
      </c>
      <c r="B6242" s="613" t="s">
        <v>7920</v>
      </c>
    </row>
    <row r="6243" spans="1:2" ht="13.5" x14ac:dyDescent="0.25">
      <c r="A6243" s="612" t="s">
        <v>7921</v>
      </c>
      <c r="B6243" s="613" t="s">
        <v>7922</v>
      </c>
    </row>
    <row r="6244" spans="1:2" ht="13.5" x14ac:dyDescent="0.25">
      <c r="A6244" s="612" t="s">
        <v>7923</v>
      </c>
      <c r="B6244" s="613" t="s">
        <v>7924</v>
      </c>
    </row>
    <row r="6245" spans="1:2" ht="13.5" x14ac:dyDescent="0.25">
      <c r="A6245" s="612" t="s">
        <v>7925</v>
      </c>
      <c r="B6245" s="613" t="s">
        <v>7926</v>
      </c>
    </row>
    <row r="6246" spans="1:2" ht="13.5" x14ac:dyDescent="0.25">
      <c r="A6246" s="612" t="s">
        <v>7927</v>
      </c>
      <c r="B6246" s="613" t="s">
        <v>7928</v>
      </c>
    </row>
    <row r="6247" spans="1:2" ht="13.5" x14ac:dyDescent="0.25">
      <c r="A6247" s="612" t="s">
        <v>7929</v>
      </c>
      <c r="B6247" s="613" t="s">
        <v>7930</v>
      </c>
    </row>
    <row r="6248" spans="1:2" ht="13.5" x14ac:dyDescent="0.25">
      <c r="A6248" s="612" t="s">
        <v>7931</v>
      </c>
      <c r="B6248" s="613" t="s">
        <v>7932</v>
      </c>
    </row>
    <row r="6249" spans="1:2" ht="13.5" x14ac:dyDescent="0.25">
      <c r="A6249" s="612" t="s">
        <v>7933</v>
      </c>
      <c r="B6249" s="613" t="s">
        <v>7934</v>
      </c>
    </row>
    <row r="6250" spans="1:2" ht="13.5" x14ac:dyDescent="0.25">
      <c r="A6250" s="612" t="s">
        <v>7935</v>
      </c>
      <c r="B6250" s="613" t="s">
        <v>7936</v>
      </c>
    </row>
    <row r="6251" spans="1:2" ht="13.5" x14ac:dyDescent="0.25">
      <c r="A6251" s="612" t="s">
        <v>7937</v>
      </c>
      <c r="B6251" s="613" t="s">
        <v>7938</v>
      </c>
    </row>
    <row r="6252" spans="1:2" ht="13.5" x14ac:dyDescent="0.25">
      <c r="A6252" s="612" t="s">
        <v>7939</v>
      </c>
      <c r="B6252" s="613" t="s">
        <v>7940</v>
      </c>
    </row>
    <row r="6253" spans="1:2" ht="13.5" x14ac:dyDescent="0.25">
      <c r="A6253" s="612" t="s">
        <v>7941</v>
      </c>
      <c r="B6253" s="613" t="s">
        <v>7942</v>
      </c>
    </row>
    <row r="6254" spans="1:2" ht="13.5" x14ac:dyDescent="0.25">
      <c r="A6254" s="612" t="s">
        <v>7943</v>
      </c>
      <c r="B6254" s="613" t="s">
        <v>7944</v>
      </c>
    </row>
    <row r="6255" spans="1:2" ht="13.5" x14ac:dyDescent="0.25">
      <c r="A6255" s="612" t="s">
        <v>7945</v>
      </c>
      <c r="B6255" s="613" t="s">
        <v>7946</v>
      </c>
    </row>
    <row r="6256" spans="1:2" ht="13.5" x14ac:dyDescent="0.25">
      <c r="A6256" s="612" t="s">
        <v>7947</v>
      </c>
      <c r="B6256" s="613" t="s">
        <v>7948</v>
      </c>
    </row>
    <row r="6257" spans="1:2" ht="13.5" x14ac:dyDescent="0.25">
      <c r="A6257" s="612" t="s">
        <v>7949</v>
      </c>
      <c r="B6257" s="613" t="s">
        <v>7950</v>
      </c>
    </row>
    <row r="6258" spans="1:2" ht="13.5" x14ac:dyDescent="0.25">
      <c r="A6258" s="612" t="s">
        <v>7951</v>
      </c>
      <c r="B6258" s="613" t="s">
        <v>7952</v>
      </c>
    </row>
    <row r="6259" spans="1:2" ht="13.5" x14ac:dyDescent="0.25">
      <c r="A6259" s="612" t="s">
        <v>7953</v>
      </c>
      <c r="B6259" s="613" t="s">
        <v>7954</v>
      </c>
    </row>
    <row r="6260" spans="1:2" ht="13.5" x14ac:dyDescent="0.25">
      <c r="A6260" s="612" t="s">
        <v>7955</v>
      </c>
      <c r="B6260" s="613" t="s">
        <v>1771</v>
      </c>
    </row>
    <row r="6261" spans="1:2" ht="13.5" x14ac:dyDescent="0.25">
      <c r="A6261" s="612" t="s">
        <v>7956</v>
      </c>
      <c r="B6261" s="613" t="s">
        <v>7957</v>
      </c>
    </row>
    <row r="6262" spans="1:2" ht="13.5" x14ac:dyDescent="0.25">
      <c r="A6262" s="612" t="s">
        <v>7958</v>
      </c>
      <c r="B6262" s="613" t="s">
        <v>1773</v>
      </c>
    </row>
    <row r="6263" spans="1:2" ht="13.5" x14ac:dyDescent="0.25">
      <c r="A6263" s="612" t="s">
        <v>7959</v>
      </c>
      <c r="B6263" s="613" t="s">
        <v>1774</v>
      </c>
    </row>
    <row r="6264" spans="1:2" ht="13.5" x14ac:dyDescent="0.25">
      <c r="A6264" s="612" t="s">
        <v>7960</v>
      </c>
      <c r="B6264" s="613" t="s">
        <v>7961</v>
      </c>
    </row>
    <row r="6265" spans="1:2" ht="13.5" x14ac:dyDescent="0.25">
      <c r="A6265" s="612" t="s">
        <v>7962</v>
      </c>
      <c r="B6265" s="613" t="s">
        <v>7963</v>
      </c>
    </row>
    <row r="6266" spans="1:2" ht="13.5" x14ac:dyDescent="0.25">
      <c r="A6266" s="612" t="s">
        <v>7964</v>
      </c>
      <c r="B6266" s="613" t="s">
        <v>7965</v>
      </c>
    </row>
    <row r="6267" spans="1:2" ht="13.5" x14ac:dyDescent="0.25">
      <c r="A6267" s="612" t="s">
        <v>7966</v>
      </c>
      <c r="B6267" s="613" t="s">
        <v>7967</v>
      </c>
    </row>
    <row r="6268" spans="1:2" ht="13.5" x14ac:dyDescent="0.25">
      <c r="A6268" s="612" t="s">
        <v>7968</v>
      </c>
      <c r="B6268" s="613" t="s">
        <v>7969</v>
      </c>
    </row>
    <row r="6269" spans="1:2" ht="13.5" x14ac:dyDescent="0.25">
      <c r="A6269" s="612" t="s">
        <v>7970</v>
      </c>
      <c r="B6269" s="613" t="s">
        <v>7971</v>
      </c>
    </row>
    <row r="6270" spans="1:2" ht="13.5" x14ac:dyDescent="0.25">
      <c r="A6270" s="612" t="s">
        <v>7972</v>
      </c>
      <c r="B6270" s="613" t="s">
        <v>7973</v>
      </c>
    </row>
    <row r="6271" spans="1:2" ht="13.5" x14ac:dyDescent="0.25">
      <c r="A6271" s="612" t="s">
        <v>7974</v>
      </c>
      <c r="B6271" s="613" t="s">
        <v>7975</v>
      </c>
    </row>
    <row r="6272" spans="1:2" ht="13.5" x14ac:dyDescent="0.25">
      <c r="A6272" s="612" t="s">
        <v>7976</v>
      </c>
      <c r="B6272" s="613" t="s">
        <v>1787</v>
      </c>
    </row>
    <row r="6273" spans="1:2" ht="13.5" x14ac:dyDescent="0.25">
      <c r="A6273" s="612" t="s">
        <v>7977</v>
      </c>
      <c r="B6273" s="613" t="s">
        <v>1788</v>
      </c>
    </row>
    <row r="6274" spans="1:2" ht="13.5" x14ac:dyDescent="0.25">
      <c r="A6274" s="612" t="s">
        <v>7978</v>
      </c>
      <c r="B6274" s="613" t="s">
        <v>7979</v>
      </c>
    </row>
    <row r="6275" spans="1:2" ht="13.5" x14ac:dyDescent="0.25">
      <c r="A6275" s="612" t="s">
        <v>7980</v>
      </c>
      <c r="B6275" s="613" t="s">
        <v>7981</v>
      </c>
    </row>
    <row r="6276" spans="1:2" ht="13.5" x14ac:dyDescent="0.25">
      <c r="A6276" s="612" t="s">
        <v>7982</v>
      </c>
      <c r="B6276" s="613" t="s">
        <v>7983</v>
      </c>
    </row>
    <row r="6277" spans="1:2" ht="13.5" x14ac:dyDescent="0.25">
      <c r="A6277" s="612" t="s">
        <v>7984</v>
      </c>
      <c r="B6277" s="613" t="s">
        <v>7985</v>
      </c>
    </row>
    <row r="6278" spans="1:2" ht="13.5" x14ac:dyDescent="0.25">
      <c r="A6278" s="612" t="s">
        <v>7986</v>
      </c>
      <c r="B6278" s="613" t="s">
        <v>7987</v>
      </c>
    </row>
    <row r="6279" spans="1:2" ht="13.5" x14ac:dyDescent="0.25">
      <c r="A6279" s="612" t="s">
        <v>7988</v>
      </c>
      <c r="B6279" s="613" t="s">
        <v>7989</v>
      </c>
    </row>
    <row r="6280" spans="1:2" ht="13.5" x14ac:dyDescent="0.25">
      <c r="A6280" s="612" t="s">
        <v>7990</v>
      </c>
      <c r="B6280" s="613" t="s">
        <v>7991</v>
      </c>
    </row>
    <row r="6281" spans="1:2" ht="13.5" x14ac:dyDescent="0.25">
      <c r="A6281" s="612" t="s">
        <v>7992</v>
      </c>
      <c r="B6281" s="613" t="s">
        <v>7993</v>
      </c>
    </row>
    <row r="6282" spans="1:2" ht="13.5" x14ac:dyDescent="0.25">
      <c r="A6282" s="612" t="s">
        <v>7994</v>
      </c>
      <c r="B6282" s="613" t="s">
        <v>7995</v>
      </c>
    </row>
    <row r="6283" spans="1:2" ht="13.5" x14ac:dyDescent="0.25">
      <c r="A6283" s="612" t="s">
        <v>7996</v>
      </c>
      <c r="B6283" s="613" t="s">
        <v>7997</v>
      </c>
    </row>
    <row r="6284" spans="1:2" ht="13.5" x14ac:dyDescent="0.25">
      <c r="A6284" s="612" t="s">
        <v>7998</v>
      </c>
      <c r="B6284" s="613" t="s">
        <v>7999</v>
      </c>
    </row>
    <row r="6285" spans="1:2" ht="13.5" x14ac:dyDescent="0.25">
      <c r="A6285" s="612" t="s">
        <v>8000</v>
      </c>
      <c r="B6285" s="613" t="s">
        <v>8001</v>
      </c>
    </row>
    <row r="6286" spans="1:2" ht="13.5" x14ac:dyDescent="0.25">
      <c r="A6286" s="612" t="s">
        <v>8002</v>
      </c>
      <c r="B6286" s="613" t="s">
        <v>8003</v>
      </c>
    </row>
    <row r="6287" spans="1:2" ht="13.5" x14ac:dyDescent="0.25">
      <c r="A6287" s="612" t="s">
        <v>8004</v>
      </c>
      <c r="B6287" s="613" t="s">
        <v>8005</v>
      </c>
    </row>
    <row r="6288" spans="1:2" ht="13.5" x14ac:dyDescent="0.25">
      <c r="A6288" s="612" t="s">
        <v>8006</v>
      </c>
      <c r="B6288" s="613" t="s">
        <v>8007</v>
      </c>
    </row>
    <row r="6289" spans="1:2" ht="13.5" x14ac:dyDescent="0.25">
      <c r="A6289" s="612" t="s">
        <v>8008</v>
      </c>
      <c r="B6289" s="613" t="s">
        <v>8009</v>
      </c>
    </row>
    <row r="6290" spans="1:2" ht="13.5" x14ac:dyDescent="0.25">
      <c r="A6290" s="612" t="s">
        <v>8010</v>
      </c>
      <c r="B6290" s="613" t="s">
        <v>8011</v>
      </c>
    </row>
    <row r="6291" spans="1:2" ht="13.5" x14ac:dyDescent="0.25">
      <c r="A6291" s="612" t="s">
        <v>8012</v>
      </c>
      <c r="B6291" s="613" t="s">
        <v>8013</v>
      </c>
    </row>
    <row r="6292" spans="1:2" ht="13.5" x14ac:dyDescent="0.25">
      <c r="A6292" s="612" t="s">
        <v>8014</v>
      </c>
      <c r="B6292" s="613" t="s">
        <v>8015</v>
      </c>
    </row>
    <row r="6293" spans="1:2" ht="13.5" x14ac:dyDescent="0.25">
      <c r="A6293" s="612" t="s">
        <v>8016</v>
      </c>
      <c r="B6293" s="613" t="s">
        <v>8017</v>
      </c>
    </row>
    <row r="6294" spans="1:2" ht="13.5" x14ac:dyDescent="0.25">
      <c r="A6294" s="612" t="s">
        <v>8018</v>
      </c>
      <c r="B6294" s="613" t="s">
        <v>8019</v>
      </c>
    </row>
    <row r="6295" spans="1:2" ht="13.5" x14ac:dyDescent="0.25">
      <c r="A6295" s="612" t="s">
        <v>8020</v>
      </c>
      <c r="B6295" s="613" t="s">
        <v>8021</v>
      </c>
    </row>
    <row r="6296" spans="1:2" ht="13.5" x14ac:dyDescent="0.25">
      <c r="A6296" s="612" t="s">
        <v>8022</v>
      </c>
      <c r="B6296" s="613" t="s">
        <v>8023</v>
      </c>
    </row>
    <row r="6297" spans="1:2" ht="13.5" x14ac:dyDescent="0.25">
      <c r="A6297" s="612" t="s">
        <v>8024</v>
      </c>
      <c r="B6297" s="613" t="s">
        <v>8025</v>
      </c>
    </row>
    <row r="6298" spans="1:2" ht="13.5" x14ac:dyDescent="0.25">
      <c r="A6298" s="612" t="s">
        <v>8026</v>
      </c>
      <c r="B6298" s="613" t="s">
        <v>8027</v>
      </c>
    </row>
    <row r="6299" spans="1:2" ht="13.5" x14ac:dyDescent="0.25">
      <c r="A6299" s="612" t="s">
        <v>8028</v>
      </c>
      <c r="B6299" s="613" t="s">
        <v>8029</v>
      </c>
    </row>
    <row r="6300" spans="1:2" ht="13.5" x14ac:dyDescent="0.25">
      <c r="A6300" s="612" t="s">
        <v>8030</v>
      </c>
      <c r="B6300" s="613" t="s">
        <v>8031</v>
      </c>
    </row>
    <row r="6301" spans="1:2" ht="13.5" x14ac:dyDescent="0.25">
      <c r="A6301" s="612" t="s">
        <v>8032</v>
      </c>
      <c r="B6301" s="613" t="s">
        <v>8033</v>
      </c>
    </row>
    <row r="6302" spans="1:2" ht="13.5" x14ac:dyDescent="0.25">
      <c r="A6302" s="612" t="s">
        <v>8034</v>
      </c>
      <c r="B6302" s="613" t="s">
        <v>8035</v>
      </c>
    </row>
    <row r="6303" spans="1:2" ht="13.5" x14ac:dyDescent="0.25">
      <c r="A6303" s="612" t="s">
        <v>8036</v>
      </c>
      <c r="B6303" s="613" t="s">
        <v>8037</v>
      </c>
    </row>
    <row r="6304" spans="1:2" ht="13.5" x14ac:dyDescent="0.25">
      <c r="A6304" s="612" t="s">
        <v>8038</v>
      </c>
      <c r="B6304" s="613" t="s">
        <v>8039</v>
      </c>
    </row>
    <row r="6305" spans="1:2" ht="13.5" x14ac:dyDescent="0.25">
      <c r="A6305" s="612" t="s">
        <v>8040</v>
      </c>
      <c r="B6305" s="613" t="s">
        <v>8041</v>
      </c>
    </row>
    <row r="6306" spans="1:2" ht="13.5" x14ac:dyDescent="0.25">
      <c r="A6306" s="612" t="s">
        <v>8042</v>
      </c>
      <c r="B6306" s="613" t="s">
        <v>8043</v>
      </c>
    </row>
    <row r="6307" spans="1:2" ht="13.5" x14ac:dyDescent="0.25">
      <c r="A6307" s="612" t="s">
        <v>8044</v>
      </c>
      <c r="B6307" s="613" t="s">
        <v>8045</v>
      </c>
    </row>
    <row r="6308" spans="1:2" ht="13.5" x14ac:dyDescent="0.25">
      <c r="A6308" s="612" t="s">
        <v>8046</v>
      </c>
      <c r="B6308" s="613" t="s">
        <v>8047</v>
      </c>
    </row>
    <row r="6309" spans="1:2" ht="13.5" x14ac:dyDescent="0.25">
      <c r="A6309" s="612" t="s">
        <v>8048</v>
      </c>
      <c r="B6309" s="613" t="s">
        <v>8049</v>
      </c>
    </row>
    <row r="6310" spans="1:2" ht="13.5" x14ac:dyDescent="0.25">
      <c r="A6310" s="612" t="s">
        <v>8050</v>
      </c>
      <c r="B6310" s="613" t="s">
        <v>8051</v>
      </c>
    </row>
    <row r="6311" spans="1:2" ht="13.5" x14ac:dyDescent="0.25">
      <c r="A6311" s="612" t="s">
        <v>8052</v>
      </c>
      <c r="B6311" s="613" t="s">
        <v>8053</v>
      </c>
    </row>
    <row r="6312" spans="1:2" ht="13.5" x14ac:dyDescent="0.25">
      <c r="A6312" s="612" t="s">
        <v>8054</v>
      </c>
      <c r="B6312" s="613" t="s">
        <v>8055</v>
      </c>
    </row>
    <row r="6313" spans="1:2" ht="13.5" x14ac:dyDescent="0.25">
      <c r="A6313" s="612" t="s">
        <v>8056</v>
      </c>
      <c r="B6313" s="613" t="s">
        <v>8057</v>
      </c>
    </row>
    <row r="6314" spans="1:2" ht="13.5" x14ac:dyDescent="0.25">
      <c r="A6314" s="612" t="s">
        <v>8058</v>
      </c>
      <c r="B6314" s="613" t="s">
        <v>8059</v>
      </c>
    </row>
    <row r="6315" spans="1:2" ht="13.5" x14ac:dyDescent="0.25">
      <c r="A6315" s="612" t="s">
        <v>8060</v>
      </c>
      <c r="B6315" s="613" t="s">
        <v>8061</v>
      </c>
    </row>
    <row r="6316" spans="1:2" ht="13.5" x14ac:dyDescent="0.25">
      <c r="A6316" s="612" t="s">
        <v>8062</v>
      </c>
      <c r="B6316" s="613" t="s">
        <v>8063</v>
      </c>
    </row>
    <row r="6317" spans="1:2" ht="13.5" x14ac:dyDescent="0.25">
      <c r="A6317" s="612" t="s">
        <v>8064</v>
      </c>
      <c r="B6317" s="613" t="s">
        <v>8065</v>
      </c>
    </row>
    <row r="6318" spans="1:2" ht="13.5" x14ac:dyDescent="0.25">
      <c r="A6318" s="612" t="s">
        <v>8066</v>
      </c>
      <c r="B6318" s="613" t="s">
        <v>8067</v>
      </c>
    </row>
    <row r="6319" spans="1:2" ht="13.5" x14ac:dyDescent="0.25">
      <c r="A6319" s="612" t="s">
        <v>8068</v>
      </c>
      <c r="B6319" s="613" t="s">
        <v>8069</v>
      </c>
    </row>
    <row r="6320" spans="1:2" ht="13.5" x14ac:dyDescent="0.25">
      <c r="A6320" s="612" t="s">
        <v>8070</v>
      </c>
      <c r="B6320" s="613" t="s">
        <v>8071</v>
      </c>
    </row>
    <row r="6321" spans="1:2" ht="13.5" x14ac:dyDescent="0.25">
      <c r="A6321" s="612" t="s">
        <v>8072</v>
      </c>
      <c r="B6321" s="613" t="s">
        <v>8073</v>
      </c>
    </row>
    <row r="6322" spans="1:2" ht="13.5" x14ac:dyDescent="0.25">
      <c r="A6322" s="612" t="s">
        <v>8074</v>
      </c>
      <c r="B6322" s="613" t="s">
        <v>8075</v>
      </c>
    </row>
    <row r="6323" spans="1:2" ht="13.5" x14ac:dyDescent="0.25">
      <c r="A6323" s="612" t="s">
        <v>8076</v>
      </c>
      <c r="B6323" s="613" t="s">
        <v>8077</v>
      </c>
    </row>
    <row r="6324" spans="1:2" ht="13.5" x14ac:dyDescent="0.25">
      <c r="A6324" s="612" t="s">
        <v>8078</v>
      </c>
      <c r="B6324" s="613" t="s">
        <v>8079</v>
      </c>
    </row>
    <row r="6325" spans="1:2" ht="13.5" x14ac:dyDescent="0.25">
      <c r="A6325" s="612" t="s">
        <v>8080</v>
      </c>
      <c r="B6325" s="613" t="s">
        <v>8081</v>
      </c>
    </row>
    <row r="6326" spans="1:2" ht="13.5" x14ac:dyDescent="0.25">
      <c r="A6326" s="612" t="s">
        <v>8082</v>
      </c>
      <c r="B6326" s="613" t="s">
        <v>8083</v>
      </c>
    </row>
    <row r="6327" spans="1:2" ht="13.5" x14ac:dyDescent="0.25">
      <c r="A6327" s="612" t="s">
        <v>8084</v>
      </c>
      <c r="B6327" s="613" t="s">
        <v>8085</v>
      </c>
    </row>
    <row r="6328" spans="1:2" ht="13.5" x14ac:dyDescent="0.25">
      <c r="A6328" s="612" t="s">
        <v>8086</v>
      </c>
      <c r="B6328" s="613" t="s">
        <v>8087</v>
      </c>
    </row>
    <row r="6329" spans="1:2" ht="13.5" x14ac:dyDescent="0.25">
      <c r="A6329" s="612" t="s">
        <v>8088</v>
      </c>
      <c r="B6329" s="613" t="s">
        <v>8089</v>
      </c>
    </row>
    <row r="6330" spans="1:2" ht="13.5" x14ac:dyDescent="0.25">
      <c r="A6330" s="612" t="s">
        <v>8090</v>
      </c>
      <c r="B6330" s="613" t="s">
        <v>8091</v>
      </c>
    </row>
    <row r="6331" spans="1:2" ht="13.5" x14ac:dyDescent="0.25">
      <c r="A6331" s="612" t="s">
        <v>8092</v>
      </c>
      <c r="B6331" s="613" t="s">
        <v>8093</v>
      </c>
    </row>
    <row r="6332" spans="1:2" ht="13.5" x14ac:dyDescent="0.25">
      <c r="A6332" s="612" t="s">
        <v>8094</v>
      </c>
      <c r="B6332" s="613" t="s">
        <v>8095</v>
      </c>
    </row>
    <row r="6333" spans="1:2" ht="13.5" x14ac:dyDescent="0.25">
      <c r="A6333" s="612" t="s">
        <v>8096</v>
      </c>
      <c r="B6333" s="613" t="s">
        <v>8097</v>
      </c>
    </row>
    <row r="6334" spans="1:2" ht="13.5" x14ac:dyDescent="0.25">
      <c r="A6334" s="612" t="s">
        <v>8098</v>
      </c>
      <c r="B6334" s="613" t="s">
        <v>8099</v>
      </c>
    </row>
    <row r="6335" spans="1:2" ht="13.5" x14ac:dyDescent="0.25">
      <c r="A6335" s="612" t="s">
        <v>8100</v>
      </c>
      <c r="B6335" s="613" t="s">
        <v>8101</v>
      </c>
    </row>
    <row r="6336" spans="1:2" ht="13.5" x14ac:dyDescent="0.25">
      <c r="A6336" s="612" t="s">
        <v>8102</v>
      </c>
      <c r="B6336" s="613" t="s">
        <v>8103</v>
      </c>
    </row>
    <row r="6337" spans="1:2" ht="13.5" x14ac:dyDescent="0.25">
      <c r="A6337" s="612" t="s">
        <v>8104</v>
      </c>
      <c r="B6337" s="613" t="s">
        <v>8105</v>
      </c>
    </row>
    <row r="6338" spans="1:2" ht="13.5" x14ac:dyDescent="0.25">
      <c r="A6338" s="612" t="s">
        <v>8106</v>
      </c>
      <c r="B6338" s="613" t="s">
        <v>8107</v>
      </c>
    </row>
    <row r="6339" spans="1:2" ht="13.5" x14ac:dyDescent="0.25">
      <c r="A6339" s="612" t="s">
        <v>8108</v>
      </c>
      <c r="B6339" s="613" t="s">
        <v>8109</v>
      </c>
    </row>
    <row r="6340" spans="1:2" ht="13.5" x14ac:dyDescent="0.25">
      <c r="A6340" s="612" t="s">
        <v>8110</v>
      </c>
      <c r="B6340" s="613" t="s">
        <v>8111</v>
      </c>
    </row>
    <row r="6341" spans="1:2" ht="13.5" x14ac:dyDescent="0.25">
      <c r="A6341" s="612" t="s">
        <v>8112</v>
      </c>
      <c r="B6341" s="613" t="s">
        <v>8113</v>
      </c>
    </row>
    <row r="6342" spans="1:2" ht="13.5" x14ac:dyDescent="0.25">
      <c r="A6342" s="612" t="s">
        <v>8114</v>
      </c>
      <c r="B6342" s="613" t="s">
        <v>8115</v>
      </c>
    </row>
    <row r="6343" spans="1:2" ht="13.5" x14ac:dyDescent="0.25">
      <c r="A6343" s="612" t="s">
        <v>8116</v>
      </c>
      <c r="B6343" s="613" t="s">
        <v>8117</v>
      </c>
    </row>
    <row r="6344" spans="1:2" ht="13.5" x14ac:dyDescent="0.25">
      <c r="A6344" s="612" t="s">
        <v>8118</v>
      </c>
      <c r="B6344" s="613" t="s">
        <v>8119</v>
      </c>
    </row>
    <row r="6345" spans="1:2" ht="13.5" x14ac:dyDescent="0.25">
      <c r="A6345" s="612" t="s">
        <v>549</v>
      </c>
      <c r="B6345" s="613" t="s">
        <v>8120</v>
      </c>
    </row>
    <row r="6346" spans="1:2" ht="13.5" x14ac:dyDescent="0.25">
      <c r="A6346" s="612" t="s">
        <v>8121</v>
      </c>
      <c r="B6346" s="613" t="s">
        <v>8122</v>
      </c>
    </row>
    <row r="6347" spans="1:2" ht="13.5" x14ac:dyDescent="0.25">
      <c r="A6347" s="612" t="s">
        <v>8123</v>
      </c>
      <c r="B6347" s="613" t="s">
        <v>8124</v>
      </c>
    </row>
    <row r="6348" spans="1:2" ht="13.5" x14ac:dyDescent="0.25">
      <c r="A6348" s="612" t="s">
        <v>8125</v>
      </c>
      <c r="B6348" s="613" t="s">
        <v>8126</v>
      </c>
    </row>
    <row r="6349" spans="1:2" ht="13.5" x14ac:dyDescent="0.25">
      <c r="A6349" s="612" t="s">
        <v>8127</v>
      </c>
      <c r="B6349" s="613" t="s">
        <v>8128</v>
      </c>
    </row>
    <row r="6350" spans="1:2" ht="13.5" x14ac:dyDescent="0.25">
      <c r="A6350" s="612" t="s">
        <v>8129</v>
      </c>
      <c r="B6350" s="613" t="s">
        <v>8130</v>
      </c>
    </row>
    <row r="6351" spans="1:2" ht="13.5" x14ac:dyDescent="0.25">
      <c r="A6351" s="612" t="s">
        <v>8131</v>
      </c>
      <c r="B6351" s="613" t="s">
        <v>8132</v>
      </c>
    </row>
    <row r="6352" spans="1:2" ht="13.5" x14ac:dyDescent="0.25">
      <c r="A6352" s="612" t="s">
        <v>8133</v>
      </c>
      <c r="B6352" s="613" t="s">
        <v>8134</v>
      </c>
    </row>
    <row r="6353" spans="1:2" ht="13.5" x14ac:dyDescent="0.25">
      <c r="A6353" s="612" t="s">
        <v>8135</v>
      </c>
      <c r="B6353" s="613" t="s">
        <v>8136</v>
      </c>
    </row>
    <row r="6354" spans="1:2" ht="13.5" x14ac:dyDescent="0.25">
      <c r="A6354" s="612" t="s">
        <v>8137</v>
      </c>
      <c r="B6354" s="613" t="s">
        <v>8138</v>
      </c>
    </row>
    <row r="6355" spans="1:2" ht="13.5" x14ac:dyDescent="0.25">
      <c r="A6355" s="612" t="s">
        <v>8139</v>
      </c>
      <c r="B6355" s="613" t="s">
        <v>8140</v>
      </c>
    </row>
    <row r="6356" spans="1:2" ht="13.5" x14ac:dyDescent="0.25">
      <c r="A6356" s="612" t="s">
        <v>8141</v>
      </c>
      <c r="B6356" s="613" t="s">
        <v>8142</v>
      </c>
    </row>
    <row r="6357" spans="1:2" ht="13.5" x14ac:dyDescent="0.25">
      <c r="A6357" s="612" t="s">
        <v>8143</v>
      </c>
      <c r="B6357" s="613" t="s">
        <v>8144</v>
      </c>
    </row>
    <row r="6358" spans="1:2" ht="13.5" x14ac:dyDescent="0.25">
      <c r="A6358" s="612" t="s">
        <v>8145</v>
      </c>
      <c r="B6358" s="613" t="s">
        <v>8146</v>
      </c>
    </row>
    <row r="6359" spans="1:2" ht="13.5" x14ac:dyDescent="0.25">
      <c r="A6359" s="612" t="s">
        <v>8147</v>
      </c>
      <c r="B6359" s="613" t="s">
        <v>8148</v>
      </c>
    </row>
    <row r="6360" spans="1:2" ht="13.5" x14ac:dyDescent="0.25">
      <c r="A6360" s="612" t="s">
        <v>8149</v>
      </c>
      <c r="B6360" s="613" t="s">
        <v>8150</v>
      </c>
    </row>
    <row r="6361" spans="1:2" ht="13.5" x14ac:dyDescent="0.25">
      <c r="A6361" s="612" t="s">
        <v>8151</v>
      </c>
      <c r="B6361" s="613" t="s">
        <v>8152</v>
      </c>
    </row>
    <row r="6362" spans="1:2" ht="13.5" x14ac:dyDescent="0.25">
      <c r="A6362" s="612" t="s">
        <v>8153</v>
      </c>
      <c r="B6362" s="613" t="s">
        <v>8154</v>
      </c>
    </row>
    <row r="6363" spans="1:2" ht="13.5" x14ac:dyDescent="0.25">
      <c r="A6363" s="612" t="s">
        <v>8155</v>
      </c>
      <c r="B6363" s="613" t="s">
        <v>1838</v>
      </c>
    </row>
    <row r="6364" spans="1:2" ht="13.5" x14ac:dyDescent="0.25">
      <c r="A6364" s="612" t="s">
        <v>8156</v>
      </c>
      <c r="B6364" s="613" t="s">
        <v>8157</v>
      </c>
    </row>
    <row r="6365" spans="1:2" ht="13.5" x14ac:dyDescent="0.25">
      <c r="A6365" s="612" t="s">
        <v>8158</v>
      </c>
      <c r="B6365" s="613" t="s">
        <v>8159</v>
      </c>
    </row>
    <row r="6366" spans="1:2" ht="13.5" x14ac:dyDescent="0.25">
      <c r="A6366" s="612" t="s">
        <v>8160</v>
      </c>
      <c r="B6366" s="613" t="s">
        <v>8161</v>
      </c>
    </row>
    <row r="6367" spans="1:2" ht="13.5" x14ac:dyDescent="0.25">
      <c r="A6367" s="612" t="s">
        <v>8162</v>
      </c>
      <c r="B6367" s="613" t="s">
        <v>8163</v>
      </c>
    </row>
    <row r="6368" spans="1:2" ht="13.5" x14ac:dyDescent="0.25">
      <c r="A6368" s="612" t="s">
        <v>8164</v>
      </c>
      <c r="B6368" s="613" t="s">
        <v>8165</v>
      </c>
    </row>
    <row r="6369" spans="1:2" ht="13.5" x14ac:dyDescent="0.25">
      <c r="A6369" s="612" t="s">
        <v>8166</v>
      </c>
      <c r="B6369" s="613" t="s">
        <v>8167</v>
      </c>
    </row>
    <row r="6370" spans="1:2" ht="13.5" x14ac:dyDescent="0.25">
      <c r="A6370" s="612" t="s">
        <v>8168</v>
      </c>
      <c r="B6370" s="613" t="s">
        <v>8169</v>
      </c>
    </row>
    <row r="6371" spans="1:2" ht="13.5" x14ac:dyDescent="0.25">
      <c r="A6371" s="612" t="s">
        <v>8170</v>
      </c>
      <c r="B6371" s="613" t="s">
        <v>8171</v>
      </c>
    </row>
    <row r="6372" spans="1:2" ht="13.5" x14ac:dyDescent="0.25">
      <c r="A6372" s="612" t="s">
        <v>8172</v>
      </c>
      <c r="B6372" s="613" t="s">
        <v>1834</v>
      </c>
    </row>
    <row r="6373" spans="1:2" ht="13.5" x14ac:dyDescent="0.25">
      <c r="A6373" s="612" t="s">
        <v>8173</v>
      </c>
      <c r="B6373" s="613" t="s">
        <v>1855</v>
      </c>
    </row>
    <row r="6374" spans="1:2" ht="13.5" x14ac:dyDescent="0.25">
      <c r="A6374" s="612" t="s">
        <v>8174</v>
      </c>
      <c r="B6374" s="613" t="s">
        <v>1856</v>
      </c>
    </row>
    <row r="6375" spans="1:2" ht="13.5" x14ac:dyDescent="0.25">
      <c r="A6375" s="612" t="s">
        <v>8175</v>
      </c>
      <c r="B6375" s="613" t="s">
        <v>8176</v>
      </c>
    </row>
    <row r="6376" spans="1:2" ht="13.5" x14ac:dyDescent="0.25">
      <c r="A6376" s="612" t="s">
        <v>8177</v>
      </c>
      <c r="B6376" s="613" t="s">
        <v>8178</v>
      </c>
    </row>
    <row r="6377" spans="1:2" ht="13.5" x14ac:dyDescent="0.25">
      <c r="A6377" s="612" t="s">
        <v>8179</v>
      </c>
      <c r="B6377" s="613" t="s">
        <v>8180</v>
      </c>
    </row>
    <row r="6378" spans="1:2" ht="13.5" x14ac:dyDescent="0.25">
      <c r="A6378" s="612" t="s">
        <v>8181</v>
      </c>
      <c r="B6378" s="613" t="s">
        <v>8182</v>
      </c>
    </row>
    <row r="6379" spans="1:2" ht="13.5" x14ac:dyDescent="0.25">
      <c r="A6379" s="612" t="s">
        <v>8183</v>
      </c>
      <c r="B6379" s="613" t="s">
        <v>8184</v>
      </c>
    </row>
    <row r="6380" spans="1:2" ht="13.5" x14ac:dyDescent="0.25">
      <c r="A6380" s="612" t="s">
        <v>8185</v>
      </c>
      <c r="B6380" s="613" t="s">
        <v>8186</v>
      </c>
    </row>
    <row r="6381" spans="1:2" ht="13.5" x14ac:dyDescent="0.25">
      <c r="A6381" s="612" t="s">
        <v>8187</v>
      </c>
      <c r="B6381" s="613" t="s">
        <v>8188</v>
      </c>
    </row>
    <row r="6382" spans="1:2" ht="13.5" x14ac:dyDescent="0.25">
      <c r="A6382" s="612" t="s">
        <v>8189</v>
      </c>
      <c r="B6382" s="613" t="s">
        <v>8190</v>
      </c>
    </row>
    <row r="6383" spans="1:2" ht="13.5" x14ac:dyDescent="0.25">
      <c r="A6383" s="612" t="s">
        <v>8191</v>
      </c>
      <c r="B6383" s="613" t="s">
        <v>8192</v>
      </c>
    </row>
    <row r="6384" spans="1:2" ht="13.5" x14ac:dyDescent="0.25">
      <c r="A6384" s="612" t="s">
        <v>8193</v>
      </c>
      <c r="B6384" s="613" t="s">
        <v>1861</v>
      </c>
    </row>
    <row r="6385" spans="1:2" ht="13.5" x14ac:dyDescent="0.25">
      <c r="A6385" s="612" t="s">
        <v>8194</v>
      </c>
      <c r="B6385" s="613" t="s">
        <v>8195</v>
      </c>
    </row>
    <row r="6386" spans="1:2" ht="13.5" x14ac:dyDescent="0.25">
      <c r="A6386" s="612" t="s">
        <v>8196</v>
      </c>
      <c r="B6386" s="613" t="s">
        <v>8197</v>
      </c>
    </row>
    <row r="6387" spans="1:2" ht="13.5" x14ac:dyDescent="0.25">
      <c r="A6387" s="612" t="s">
        <v>8198</v>
      </c>
      <c r="B6387" s="613" t="s">
        <v>8199</v>
      </c>
    </row>
    <row r="6388" spans="1:2" ht="13.5" x14ac:dyDescent="0.25">
      <c r="A6388" s="612" t="s">
        <v>8200</v>
      </c>
      <c r="B6388" s="613" t="s">
        <v>8201</v>
      </c>
    </row>
    <row r="6389" spans="1:2" ht="13.5" x14ac:dyDescent="0.25">
      <c r="A6389" s="612" t="s">
        <v>8202</v>
      </c>
      <c r="B6389" s="613" t="s">
        <v>8203</v>
      </c>
    </row>
    <row r="6390" spans="1:2" ht="13.5" x14ac:dyDescent="0.25">
      <c r="A6390" s="612" t="s">
        <v>8204</v>
      </c>
      <c r="B6390" s="613" t="s">
        <v>8205</v>
      </c>
    </row>
    <row r="6391" spans="1:2" ht="13.5" x14ac:dyDescent="0.25">
      <c r="A6391" s="612" t="s">
        <v>8206</v>
      </c>
      <c r="B6391" s="613" t="s">
        <v>8207</v>
      </c>
    </row>
    <row r="6392" spans="1:2" ht="13.5" x14ac:dyDescent="0.25">
      <c r="A6392" s="612" t="s">
        <v>8208</v>
      </c>
      <c r="B6392" s="613" t="s">
        <v>8209</v>
      </c>
    </row>
    <row r="6393" spans="1:2" ht="13.5" x14ac:dyDescent="0.25">
      <c r="A6393" s="612" t="s">
        <v>8210</v>
      </c>
      <c r="B6393" s="613" t="s">
        <v>8211</v>
      </c>
    </row>
    <row r="6394" spans="1:2" ht="13.5" x14ac:dyDescent="0.25">
      <c r="A6394" s="612" t="s">
        <v>8212</v>
      </c>
      <c r="B6394" s="613" t="s">
        <v>8213</v>
      </c>
    </row>
    <row r="6395" spans="1:2" ht="13.5" x14ac:dyDescent="0.25">
      <c r="A6395" s="612" t="s">
        <v>8214</v>
      </c>
      <c r="B6395" s="613" t="s">
        <v>8215</v>
      </c>
    </row>
    <row r="6396" spans="1:2" ht="13.5" x14ac:dyDescent="0.25">
      <c r="A6396" s="612" t="s">
        <v>8216</v>
      </c>
      <c r="B6396" s="613" t="s">
        <v>8217</v>
      </c>
    </row>
    <row r="6397" spans="1:2" ht="13.5" x14ac:dyDescent="0.25">
      <c r="A6397" s="612" t="s">
        <v>8218</v>
      </c>
      <c r="B6397" s="613" t="s">
        <v>8219</v>
      </c>
    </row>
    <row r="6398" spans="1:2" ht="13.5" x14ac:dyDescent="0.25">
      <c r="A6398" s="612" t="s">
        <v>8220</v>
      </c>
      <c r="B6398" s="613" t="s">
        <v>8221</v>
      </c>
    </row>
    <row r="6399" spans="1:2" ht="13.5" x14ac:dyDescent="0.25">
      <c r="A6399" s="612" t="s">
        <v>8222</v>
      </c>
      <c r="B6399" s="613" t="s">
        <v>8223</v>
      </c>
    </row>
    <row r="6400" spans="1:2" ht="13.5" x14ac:dyDescent="0.25">
      <c r="A6400" s="612" t="s">
        <v>8224</v>
      </c>
      <c r="B6400" s="613" t="s">
        <v>8225</v>
      </c>
    </row>
    <row r="6401" spans="1:2" ht="13.5" x14ac:dyDescent="0.25">
      <c r="A6401" s="612" t="s">
        <v>8226</v>
      </c>
      <c r="B6401" s="613" t="s">
        <v>8227</v>
      </c>
    </row>
    <row r="6402" spans="1:2" ht="13.5" x14ac:dyDescent="0.25">
      <c r="A6402" s="612" t="s">
        <v>8228</v>
      </c>
      <c r="B6402" s="613" t="s">
        <v>8229</v>
      </c>
    </row>
    <row r="6403" spans="1:2" ht="13.5" x14ac:dyDescent="0.25">
      <c r="A6403" s="612" t="s">
        <v>8230</v>
      </c>
      <c r="B6403" s="613" t="s">
        <v>8231</v>
      </c>
    </row>
    <row r="6404" spans="1:2" ht="13.5" x14ac:dyDescent="0.25">
      <c r="A6404" s="612" t="s">
        <v>8232</v>
      </c>
      <c r="B6404" s="613" t="s">
        <v>8233</v>
      </c>
    </row>
    <row r="6405" spans="1:2" ht="13.5" x14ac:dyDescent="0.25">
      <c r="A6405" s="612" t="s">
        <v>8234</v>
      </c>
      <c r="B6405" s="613" t="s">
        <v>8235</v>
      </c>
    </row>
    <row r="6406" spans="1:2" ht="13.5" x14ac:dyDescent="0.25">
      <c r="A6406" s="612" t="s">
        <v>8236</v>
      </c>
      <c r="B6406" s="613" t="s">
        <v>8237</v>
      </c>
    </row>
    <row r="6407" spans="1:2" ht="13.5" x14ac:dyDescent="0.25">
      <c r="A6407" s="612" t="s">
        <v>8238</v>
      </c>
      <c r="B6407" s="613" t="s">
        <v>8239</v>
      </c>
    </row>
    <row r="6408" spans="1:2" ht="13.5" x14ac:dyDescent="0.25">
      <c r="A6408" s="612" t="s">
        <v>8240</v>
      </c>
      <c r="B6408" s="613" t="s">
        <v>8241</v>
      </c>
    </row>
    <row r="6409" spans="1:2" ht="13.5" x14ac:dyDescent="0.25">
      <c r="A6409" s="612" t="s">
        <v>8242</v>
      </c>
      <c r="B6409" s="613" t="s">
        <v>8243</v>
      </c>
    </row>
    <row r="6410" spans="1:2" ht="13.5" x14ac:dyDescent="0.25">
      <c r="A6410" s="612" t="s">
        <v>8244</v>
      </c>
      <c r="B6410" s="613" t="s">
        <v>8245</v>
      </c>
    </row>
    <row r="6411" spans="1:2" ht="13.5" x14ac:dyDescent="0.25">
      <c r="A6411" s="612" t="s">
        <v>8246</v>
      </c>
      <c r="B6411" s="613" t="s">
        <v>8247</v>
      </c>
    </row>
    <row r="6412" spans="1:2" ht="13.5" x14ac:dyDescent="0.25">
      <c r="A6412" s="612" t="s">
        <v>8248</v>
      </c>
      <c r="B6412" s="613" t="s">
        <v>8249</v>
      </c>
    </row>
    <row r="6413" spans="1:2" ht="13.5" x14ac:dyDescent="0.25">
      <c r="A6413" s="612" t="s">
        <v>8250</v>
      </c>
      <c r="B6413" s="613" t="s">
        <v>8251</v>
      </c>
    </row>
    <row r="6414" spans="1:2" ht="13.5" x14ac:dyDescent="0.25">
      <c r="A6414" s="612" t="s">
        <v>8252</v>
      </c>
      <c r="B6414" s="613" t="s">
        <v>8253</v>
      </c>
    </row>
    <row r="6415" spans="1:2" ht="13.5" x14ac:dyDescent="0.25">
      <c r="A6415" s="612" t="s">
        <v>8254</v>
      </c>
      <c r="B6415" s="613" t="s">
        <v>8255</v>
      </c>
    </row>
    <row r="6416" spans="1:2" ht="13.5" x14ac:dyDescent="0.25">
      <c r="A6416" s="612" t="s">
        <v>8256</v>
      </c>
      <c r="B6416" s="613" t="s">
        <v>8257</v>
      </c>
    </row>
    <row r="6417" spans="1:2" ht="13.5" x14ac:dyDescent="0.25">
      <c r="A6417" s="612" t="s">
        <v>8258</v>
      </c>
      <c r="B6417" s="613" t="s">
        <v>8259</v>
      </c>
    </row>
    <row r="6418" spans="1:2" ht="13.5" x14ac:dyDescent="0.25">
      <c r="A6418" s="612" t="s">
        <v>8260</v>
      </c>
      <c r="B6418" s="613" t="s">
        <v>8261</v>
      </c>
    </row>
    <row r="6419" spans="1:2" ht="13.5" x14ac:dyDescent="0.25">
      <c r="A6419" s="612" t="s">
        <v>8262</v>
      </c>
      <c r="B6419" s="613" t="s">
        <v>8263</v>
      </c>
    </row>
    <row r="6420" spans="1:2" ht="13.5" x14ac:dyDescent="0.25">
      <c r="A6420" s="612" t="s">
        <v>8264</v>
      </c>
      <c r="B6420" s="613" t="s">
        <v>8265</v>
      </c>
    </row>
    <row r="6421" spans="1:2" ht="13.5" x14ac:dyDescent="0.25">
      <c r="A6421" s="612" t="s">
        <v>8266</v>
      </c>
      <c r="B6421" s="613" t="s">
        <v>8267</v>
      </c>
    </row>
    <row r="6422" spans="1:2" ht="13.5" x14ac:dyDescent="0.25">
      <c r="A6422" s="612" t="s">
        <v>8268</v>
      </c>
      <c r="B6422" s="613" t="s">
        <v>8269</v>
      </c>
    </row>
    <row r="6423" spans="1:2" ht="13.5" x14ac:dyDescent="0.25">
      <c r="A6423" s="612" t="s">
        <v>8270</v>
      </c>
      <c r="B6423" s="613" t="s">
        <v>8271</v>
      </c>
    </row>
    <row r="6424" spans="1:2" ht="13.5" x14ac:dyDescent="0.25">
      <c r="A6424" s="612" t="s">
        <v>8272</v>
      </c>
      <c r="B6424" s="613" t="s">
        <v>8273</v>
      </c>
    </row>
    <row r="6425" spans="1:2" ht="13.5" x14ac:dyDescent="0.25">
      <c r="A6425" s="612" t="s">
        <v>8274</v>
      </c>
      <c r="B6425" s="613" t="s">
        <v>8275</v>
      </c>
    </row>
    <row r="6426" spans="1:2" ht="13.5" x14ac:dyDescent="0.25">
      <c r="A6426" s="612" t="s">
        <v>8276</v>
      </c>
      <c r="B6426" s="613" t="s">
        <v>8277</v>
      </c>
    </row>
    <row r="6427" spans="1:2" ht="13.5" x14ac:dyDescent="0.25">
      <c r="A6427" s="612" t="s">
        <v>8278</v>
      </c>
      <c r="B6427" s="613" t="s">
        <v>8279</v>
      </c>
    </row>
    <row r="6428" spans="1:2" ht="13.5" x14ac:dyDescent="0.25">
      <c r="A6428" s="612" t="s">
        <v>8280</v>
      </c>
      <c r="B6428" s="613" t="s">
        <v>8281</v>
      </c>
    </row>
    <row r="6429" spans="1:2" ht="13.5" x14ac:dyDescent="0.25">
      <c r="A6429" s="612" t="s">
        <v>8282</v>
      </c>
      <c r="B6429" s="613" t="s">
        <v>8283</v>
      </c>
    </row>
    <row r="6430" spans="1:2" ht="13.5" x14ac:dyDescent="0.25">
      <c r="A6430" s="612" t="s">
        <v>8284</v>
      </c>
      <c r="B6430" s="613" t="s">
        <v>8285</v>
      </c>
    </row>
    <row r="6431" spans="1:2" ht="13.5" x14ac:dyDescent="0.25">
      <c r="A6431" s="612" t="s">
        <v>8286</v>
      </c>
      <c r="B6431" s="613" t="s">
        <v>8287</v>
      </c>
    </row>
    <row r="6432" spans="1:2" ht="13.5" x14ac:dyDescent="0.25">
      <c r="A6432" s="612" t="s">
        <v>8288</v>
      </c>
      <c r="B6432" s="613" t="s">
        <v>8289</v>
      </c>
    </row>
    <row r="6433" spans="1:2" ht="13.5" x14ac:dyDescent="0.25">
      <c r="A6433" s="612" t="s">
        <v>8290</v>
      </c>
      <c r="B6433" s="613" t="s">
        <v>8291</v>
      </c>
    </row>
    <row r="6434" spans="1:2" ht="13.5" x14ac:dyDescent="0.25">
      <c r="A6434" s="612" t="s">
        <v>8292</v>
      </c>
      <c r="B6434" s="613" t="s">
        <v>8293</v>
      </c>
    </row>
    <row r="6435" spans="1:2" ht="13.5" x14ac:dyDescent="0.25">
      <c r="A6435" s="612" t="s">
        <v>8294</v>
      </c>
      <c r="B6435" s="613" t="s">
        <v>8295</v>
      </c>
    </row>
    <row r="6436" spans="1:2" ht="13.5" x14ac:dyDescent="0.25">
      <c r="A6436" s="612" t="s">
        <v>8296</v>
      </c>
      <c r="B6436" s="613" t="s">
        <v>8297</v>
      </c>
    </row>
    <row r="6437" spans="1:2" ht="13.5" x14ac:dyDescent="0.25">
      <c r="A6437" s="612" t="s">
        <v>8298</v>
      </c>
      <c r="B6437" s="613" t="s">
        <v>8299</v>
      </c>
    </row>
    <row r="6438" spans="1:2" ht="13.5" x14ac:dyDescent="0.25">
      <c r="A6438" s="612" t="s">
        <v>8300</v>
      </c>
      <c r="B6438" s="613" t="s">
        <v>8301</v>
      </c>
    </row>
    <row r="6439" spans="1:2" ht="13.5" x14ac:dyDescent="0.25">
      <c r="A6439" s="612" t="s">
        <v>8302</v>
      </c>
      <c r="B6439" s="613" t="s">
        <v>8303</v>
      </c>
    </row>
    <row r="6440" spans="1:2" ht="13.5" x14ac:dyDescent="0.25">
      <c r="A6440" s="612" t="s">
        <v>8304</v>
      </c>
      <c r="B6440" s="613" t="s">
        <v>8305</v>
      </c>
    </row>
    <row r="6441" spans="1:2" ht="13.5" x14ac:dyDescent="0.25">
      <c r="A6441" s="612" t="s">
        <v>8306</v>
      </c>
      <c r="B6441" s="613" t="s">
        <v>8307</v>
      </c>
    </row>
    <row r="6442" spans="1:2" ht="13.5" x14ac:dyDescent="0.25">
      <c r="A6442" s="612" t="s">
        <v>8308</v>
      </c>
      <c r="B6442" s="613" t="s">
        <v>8309</v>
      </c>
    </row>
    <row r="6443" spans="1:2" ht="13.5" x14ac:dyDescent="0.25">
      <c r="A6443" s="612" t="s">
        <v>8310</v>
      </c>
      <c r="B6443" s="613" t="s">
        <v>8311</v>
      </c>
    </row>
    <row r="6444" spans="1:2" ht="13.5" x14ac:dyDescent="0.25">
      <c r="A6444" s="612" t="s">
        <v>8312</v>
      </c>
      <c r="B6444" s="613" t="s">
        <v>8313</v>
      </c>
    </row>
    <row r="6445" spans="1:2" ht="13.5" x14ac:dyDescent="0.25">
      <c r="A6445" s="612" t="s">
        <v>8314</v>
      </c>
      <c r="B6445" s="613" t="s">
        <v>8315</v>
      </c>
    </row>
    <row r="6446" spans="1:2" ht="13.5" x14ac:dyDescent="0.25">
      <c r="A6446" s="612" t="s">
        <v>8316</v>
      </c>
      <c r="B6446" s="613" t="s">
        <v>8317</v>
      </c>
    </row>
    <row r="6447" spans="1:2" ht="13.5" x14ac:dyDescent="0.25">
      <c r="A6447" s="612" t="s">
        <v>8318</v>
      </c>
      <c r="B6447" s="613" t="s">
        <v>8319</v>
      </c>
    </row>
    <row r="6448" spans="1:2" ht="13.5" x14ac:dyDescent="0.25">
      <c r="A6448" s="612" t="s">
        <v>8320</v>
      </c>
      <c r="B6448" s="613" t="s">
        <v>8321</v>
      </c>
    </row>
    <row r="6449" spans="1:2" ht="13.5" x14ac:dyDescent="0.25">
      <c r="A6449" s="612" t="s">
        <v>8322</v>
      </c>
      <c r="B6449" s="613" t="s">
        <v>8323</v>
      </c>
    </row>
    <row r="6450" spans="1:2" ht="13.5" x14ac:dyDescent="0.25">
      <c r="A6450" s="612" t="s">
        <v>8324</v>
      </c>
      <c r="B6450" s="613" t="s">
        <v>8325</v>
      </c>
    </row>
    <row r="6451" spans="1:2" ht="13.5" x14ac:dyDescent="0.25">
      <c r="A6451" s="612" t="s">
        <v>8326</v>
      </c>
      <c r="B6451" s="613" t="s">
        <v>8327</v>
      </c>
    </row>
    <row r="6452" spans="1:2" ht="13.5" x14ac:dyDescent="0.25">
      <c r="A6452" s="612" t="s">
        <v>8328</v>
      </c>
      <c r="B6452" s="613" t="s">
        <v>8329</v>
      </c>
    </row>
    <row r="6453" spans="1:2" ht="13.5" x14ac:dyDescent="0.25">
      <c r="A6453" s="612" t="s">
        <v>8330</v>
      </c>
      <c r="B6453" s="613" t="s">
        <v>8331</v>
      </c>
    </row>
    <row r="6454" spans="1:2" ht="13.5" x14ac:dyDescent="0.25">
      <c r="A6454" s="612" t="s">
        <v>8332</v>
      </c>
      <c r="B6454" s="613" t="s">
        <v>8333</v>
      </c>
    </row>
    <row r="6455" spans="1:2" ht="13.5" x14ac:dyDescent="0.25">
      <c r="A6455" s="612" t="s">
        <v>8334</v>
      </c>
      <c r="B6455" s="613" t="s">
        <v>8335</v>
      </c>
    </row>
    <row r="6456" spans="1:2" ht="13.5" x14ac:dyDescent="0.25">
      <c r="A6456" s="612" t="s">
        <v>8336</v>
      </c>
      <c r="B6456" s="613" t="s">
        <v>8337</v>
      </c>
    </row>
    <row r="6457" spans="1:2" ht="13.5" x14ac:dyDescent="0.25">
      <c r="A6457" s="612" t="s">
        <v>8338</v>
      </c>
      <c r="B6457" s="613" t="s">
        <v>8339</v>
      </c>
    </row>
    <row r="6458" spans="1:2" ht="13.5" x14ac:dyDescent="0.25">
      <c r="A6458" s="612" t="s">
        <v>8340</v>
      </c>
      <c r="B6458" s="613" t="s">
        <v>8341</v>
      </c>
    </row>
    <row r="6459" spans="1:2" ht="13.5" x14ac:dyDescent="0.25">
      <c r="A6459" s="612" t="s">
        <v>8342</v>
      </c>
      <c r="B6459" s="613" t="s">
        <v>8343</v>
      </c>
    </row>
    <row r="6460" spans="1:2" ht="13.5" x14ac:dyDescent="0.25">
      <c r="A6460" s="612" t="s">
        <v>8344</v>
      </c>
      <c r="B6460" s="613" t="s">
        <v>8345</v>
      </c>
    </row>
    <row r="6461" spans="1:2" ht="13.5" x14ac:dyDescent="0.25">
      <c r="A6461" s="612" t="s">
        <v>8346</v>
      </c>
      <c r="B6461" s="613" t="s">
        <v>8347</v>
      </c>
    </row>
    <row r="6462" spans="1:2" ht="13.5" x14ac:dyDescent="0.25">
      <c r="A6462" s="612" t="s">
        <v>8348</v>
      </c>
      <c r="B6462" s="613" t="s">
        <v>8349</v>
      </c>
    </row>
    <row r="6463" spans="1:2" ht="13.5" x14ac:dyDescent="0.25">
      <c r="A6463" s="612" t="s">
        <v>8350</v>
      </c>
      <c r="B6463" s="613" t="s">
        <v>8351</v>
      </c>
    </row>
    <row r="6464" spans="1:2" ht="13.5" x14ac:dyDescent="0.25">
      <c r="A6464" s="612" t="s">
        <v>8352</v>
      </c>
      <c r="B6464" s="613" t="s">
        <v>1932</v>
      </c>
    </row>
    <row r="6465" spans="1:2" ht="13.5" x14ac:dyDescent="0.25">
      <c r="A6465" s="612" t="s">
        <v>8353</v>
      </c>
      <c r="B6465" s="613" t="s">
        <v>1933</v>
      </c>
    </row>
    <row r="6466" spans="1:2" ht="13.5" x14ac:dyDescent="0.25">
      <c r="A6466" s="612" t="s">
        <v>8354</v>
      </c>
      <c r="B6466" s="613" t="s">
        <v>8355</v>
      </c>
    </row>
    <row r="6467" spans="1:2" ht="13.5" x14ac:dyDescent="0.25">
      <c r="A6467" s="612" t="s">
        <v>8356</v>
      </c>
      <c r="B6467" s="613" t="s">
        <v>1935</v>
      </c>
    </row>
    <row r="6468" spans="1:2" ht="13.5" x14ac:dyDescent="0.25">
      <c r="A6468" s="612" t="s">
        <v>8357</v>
      </c>
      <c r="B6468" s="613" t="s">
        <v>8358</v>
      </c>
    </row>
    <row r="6469" spans="1:2" ht="13.5" x14ac:dyDescent="0.25">
      <c r="A6469" s="612" t="s">
        <v>8359</v>
      </c>
      <c r="B6469" s="613" t="s">
        <v>8360</v>
      </c>
    </row>
    <row r="6470" spans="1:2" ht="13.5" x14ac:dyDescent="0.25">
      <c r="A6470" s="612" t="s">
        <v>8361</v>
      </c>
      <c r="B6470" s="613" t="s">
        <v>8362</v>
      </c>
    </row>
    <row r="6471" spans="1:2" ht="13.5" x14ac:dyDescent="0.25">
      <c r="A6471" s="612" t="s">
        <v>8363</v>
      </c>
      <c r="B6471" s="613" t="s">
        <v>8364</v>
      </c>
    </row>
    <row r="6472" spans="1:2" ht="13.5" x14ac:dyDescent="0.25">
      <c r="A6472" s="612" t="s">
        <v>8365</v>
      </c>
      <c r="B6472" s="613" t="s">
        <v>8366</v>
      </c>
    </row>
    <row r="6473" spans="1:2" ht="13.5" x14ac:dyDescent="0.25">
      <c r="A6473" s="612" t="s">
        <v>8367</v>
      </c>
      <c r="B6473" s="613" t="s">
        <v>8368</v>
      </c>
    </row>
    <row r="6474" spans="1:2" ht="13.5" x14ac:dyDescent="0.25">
      <c r="A6474" s="612" t="s">
        <v>8369</v>
      </c>
      <c r="B6474" s="613" t="s">
        <v>1942</v>
      </c>
    </row>
    <row r="6475" spans="1:2" ht="13.5" x14ac:dyDescent="0.25">
      <c r="A6475" s="612" t="s">
        <v>8370</v>
      </c>
      <c r="B6475" s="613" t="s">
        <v>8371</v>
      </c>
    </row>
    <row r="6476" spans="1:2" ht="13.5" x14ac:dyDescent="0.25">
      <c r="A6476" s="612" t="s">
        <v>8372</v>
      </c>
      <c r="B6476" s="613" t="s">
        <v>8373</v>
      </c>
    </row>
    <row r="6477" spans="1:2" ht="13.5" x14ac:dyDescent="0.25">
      <c r="A6477" s="612" t="s">
        <v>8374</v>
      </c>
      <c r="B6477" s="613" t="s">
        <v>8375</v>
      </c>
    </row>
    <row r="6478" spans="1:2" ht="13.5" x14ac:dyDescent="0.25">
      <c r="A6478" s="612" t="s">
        <v>8376</v>
      </c>
      <c r="B6478" s="613" t="s">
        <v>1946</v>
      </c>
    </row>
    <row r="6479" spans="1:2" ht="13.5" x14ac:dyDescent="0.25">
      <c r="A6479" s="612" t="s">
        <v>8377</v>
      </c>
      <c r="B6479" s="613" t="s">
        <v>8378</v>
      </c>
    </row>
    <row r="6480" spans="1:2" ht="13.5" x14ac:dyDescent="0.25">
      <c r="A6480" s="612" t="s">
        <v>8379</v>
      </c>
      <c r="B6480" s="613" t="s">
        <v>1948</v>
      </c>
    </row>
    <row r="6481" spans="1:2" ht="13.5" x14ac:dyDescent="0.25">
      <c r="A6481" s="612" t="s">
        <v>8380</v>
      </c>
      <c r="B6481" s="613" t="s">
        <v>8381</v>
      </c>
    </row>
    <row r="6482" spans="1:2" ht="13.5" x14ac:dyDescent="0.25">
      <c r="A6482" s="612" t="s">
        <v>8382</v>
      </c>
      <c r="B6482" s="613" t="s">
        <v>8383</v>
      </c>
    </row>
    <row r="6483" spans="1:2" ht="13.5" x14ac:dyDescent="0.25">
      <c r="A6483" s="612" t="s">
        <v>8384</v>
      </c>
      <c r="B6483" s="613" t="s">
        <v>8385</v>
      </c>
    </row>
    <row r="6484" spans="1:2" ht="13.5" x14ac:dyDescent="0.25">
      <c r="A6484" s="612" t="s">
        <v>8386</v>
      </c>
      <c r="B6484" s="613" t="s">
        <v>8387</v>
      </c>
    </row>
    <row r="6485" spans="1:2" ht="13.5" x14ac:dyDescent="0.25">
      <c r="A6485" s="612" t="s">
        <v>8388</v>
      </c>
      <c r="B6485" s="613" t="s">
        <v>8389</v>
      </c>
    </row>
    <row r="6486" spans="1:2" ht="13.5" x14ac:dyDescent="0.25">
      <c r="A6486" s="612" t="s">
        <v>8390</v>
      </c>
      <c r="B6486" s="613" t="s">
        <v>8391</v>
      </c>
    </row>
    <row r="6487" spans="1:2" ht="13.5" x14ac:dyDescent="0.25">
      <c r="A6487" s="612" t="s">
        <v>8392</v>
      </c>
      <c r="B6487" s="613" t="s">
        <v>8393</v>
      </c>
    </row>
    <row r="6488" spans="1:2" ht="13.5" x14ac:dyDescent="0.25">
      <c r="A6488" s="612" t="s">
        <v>8394</v>
      </c>
      <c r="B6488" s="613" t="s">
        <v>8395</v>
      </c>
    </row>
    <row r="6489" spans="1:2" ht="13.5" x14ac:dyDescent="0.25">
      <c r="A6489" s="612" t="s">
        <v>8396</v>
      </c>
      <c r="B6489" s="613" t="s">
        <v>8397</v>
      </c>
    </row>
    <row r="6490" spans="1:2" ht="13.5" x14ac:dyDescent="0.25">
      <c r="A6490" s="612" t="s">
        <v>8398</v>
      </c>
      <c r="B6490" s="613" t="s">
        <v>8399</v>
      </c>
    </row>
    <row r="6491" spans="1:2" ht="13.5" x14ac:dyDescent="0.25">
      <c r="A6491" s="612" t="s">
        <v>8400</v>
      </c>
      <c r="B6491" s="613" t="s">
        <v>8401</v>
      </c>
    </row>
    <row r="6492" spans="1:2" ht="13.5" x14ac:dyDescent="0.25">
      <c r="A6492" s="612" t="s">
        <v>8402</v>
      </c>
      <c r="B6492" s="613" t="s">
        <v>8403</v>
      </c>
    </row>
    <row r="6493" spans="1:2" ht="13.5" x14ac:dyDescent="0.25">
      <c r="A6493" s="612" t="s">
        <v>8404</v>
      </c>
      <c r="B6493" s="613" t="s">
        <v>8405</v>
      </c>
    </row>
    <row r="6494" spans="1:2" ht="13.5" x14ac:dyDescent="0.25">
      <c r="A6494" s="612" t="s">
        <v>8406</v>
      </c>
      <c r="B6494" s="613" t="s">
        <v>8407</v>
      </c>
    </row>
    <row r="6495" spans="1:2" ht="13.5" x14ac:dyDescent="0.25">
      <c r="A6495" s="612" t="s">
        <v>8408</v>
      </c>
      <c r="B6495" s="613" t="s">
        <v>8409</v>
      </c>
    </row>
    <row r="6496" spans="1:2" ht="13.5" x14ac:dyDescent="0.25">
      <c r="A6496" s="612" t="s">
        <v>8410</v>
      </c>
      <c r="B6496" s="613" t="s">
        <v>8411</v>
      </c>
    </row>
    <row r="6497" spans="1:2" ht="13.5" x14ac:dyDescent="0.25">
      <c r="A6497" s="612" t="s">
        <v>8412</v>
      </c>
      <c r="B6497" s="613" t="s">
        <v>8413</v>
      </c>
    </row>
    <row r="6498" spans="1:2" ht="13.5" x14ac:dyDescent="0.25">
      <c r="A6498" s="612" t="s">
        <v>8414</v>
      </c>
      <c r="B6498" s="613" t="s">
        <v>8415</v>
      </c>
    </row>
    <row r="6499" spans="1:2" ht="13.5" x14ac:dyDescent="0.25">
      <c r="A6499" s="612" t="s">
        <v>8416</v>
      </c>
      <c r="B6499" s="613" t="s">
        <v>8417</v>
      </c>
    </row>
    <row r="6500" spans="1:2" ht="13.5" x14ac:dyDescent="0.25">
      <c r="A6500" s="612" t="s">
        <v>8418</v>
      </c>
      <c r="B6500" s="613" t="s">
        <v>1953</v>
      </c>
    </row>
    <row r="6501" spans="1:2" ht="13.5" x14ac:dyDescent="0.25">
      <c r="A6501" s="612" t="s">
        <v>8419</v>
      </c>
      <c r="B6501" s="613" t="s">
        <v>8420</v>
      </c>
    </row>
    <row r="6502" spans="1:2" ht="13.5" x14ac:dyDescent="0.25">
      <c r="A6502" s="612" t="s">
        <v>8421</v>
      </c>
      <c r="B6502" s="613" t="s">
        <v>8422</v>
      </c>
    </row>
    <row r="6503" spans="1:2" ht="13.5" x14ac:dyDescent="0.25">
      <c r="A6503" s="612" t="s">
        <v>8423</v>
      </c>
      <c r="B6503" s="613" t="s">
        <v>1964</v>
      </c>
    </row>
    <row r="6504" spans="1:2" ht="13.5" x14ac:dyDescent="0.25">
      <c r="A6504" s="612" t="s">
        <v>8424</v>
      </c>
      <c r="B6504" s="613" t="s">
        <v>1965</v>
      </c>
    </row>
    <row r="6505" spans="1:2" ht="13.5" x14ac:dyDescent="0.25">
      <c r="A6505" s="612" t="s">
        <v>8425</v>
      </c>
      <c r="B6505" s="613" t="s">
        <v>8426</v>
      </c>
    </row>
    <row r="6506" spans="1:2" ht="13.5" x14ac:dyDescent="0.25">
      <c r="A6506" s="612" t="s">
        <v>8427</v>
      </c>
      <c r="B6506" s="613" t="s">
        <v>8428</v>
      </c>
    </row>
    <row r="6507" spans="1:2" ht="13.5" x14ac:dyDescent="0.25">
      <c r="A6507" s="612" t="s">
        <v>8429</v>
      </c>
      <c r="B6507" s="613" t="s">
        <v>8430</v>
      </c>
    </row>
    <row r="6508" spans="1:2" ht="13.5" x14ac:dyDescent="0.25">
      <c r="A6508" s="612" t="s">
        <v>8431</v>
      </c>
      <c r="B6508" s="613" t="s">
        <v>8432</v>
      </c>
    </row>
    <row r="6509" spans="1:2" ht="13.5" x14ac:dyDescent="0.25">
      <c r="A6509" s="612" t="s">
        <v>8433</v>
      </c>
      <c r="B6509" s="613" t="s">
        <v>1952</v>
      </c>
    </row>
    <row r="6510" spans="1:2" ht="13.5" x14ac:dyDescent="0.25">
      <c r="A6510" s="612" t="s">
        <v>8434</v>
      </c>
      <c r="B6510" s="613" t="s">
        <v>8435</v>
      </c>
    </row>
    <row r="6511" spans="1:2" ht="13.5" x14ac:dyDescent="0.25">
      <c r="A6511" s="612" t="s">
        <v>8436</v>
      </c>
      <c r="B6511" s="613" t="s">
        <v>8437</v>
      </c>
    </row>
    <row r="6512" spans="1:2" ht="13.5" x14ac:dyDescent="0.25">
      <c r="A6512" s="612" t="s">
        <v>8438</v>
      </c>
      <c r="B6512" s="613" t="s">
        <v>8439</v>
      </c>
    </row>
    <row r="6513" spans="1:2" ht="13.5" x14ac:dyDescent="0.25">
      <c r="A6513" s="612" t="s">
        <v>8440</v>
      </c>
      <c r="B6513" s="613" t="s">
        <v>8441</v>
      </c>
    </row>
    <row r="6514" spans="1:2" ht="13.5" x14ac:dyDescent="0.25">
      <c r="A6514" s="612" t="s">
        <v>8442</v>
      </c>
      <c r="B6514" s="613" t="s">
        <v>8443</v>
      </c>
    </row>
    <row r="6515" spans="1:2" ht="13.5" x14ac:dyDescent="0.25">
      <c r="A6515" s="612" t="s">
        <v>8444</v>
      </c>
      <c r="B6515" s="613" t="s">
        <v>8445</v>
      </c>
    </row>
    <row r="6516" spans="1:2" ht="13.5" x14ac:dyDescent="0.25">
      <c r="A6516" s="612" t="s">
        <v>8446</v>
      </c>
      <c r="B6516" s="613" t="s">
        <v>8447</v>
      </c>
    </row>
    <row r="6517" spans="1:2" ht="13.5" x14ac:dyDescent="0.25">
      <c r="A6517" s="612" t="s">
        <v>8448</v>
      </c>
      <c r="B6517" s="613" t="s">
        <v>8449</v>
      </c>
    </row>
    <row r="6518" spans="1:2" ht="13.5" x14ac:dyDescent="0.25">
      <c r="A6518" s="612" t="s">
        <v>8450</v>
      </c>
      <c r="B6518" s="613" t="s">
        <v>8451</v>
      </c>
    </row>
    <row r="6519" spans="1:2" ht="13.5" x14ac:dyDescent="0.25">
      <c r="A6519" s="612" t="s">
        <v>8452</v>
      </c>
      <c r="B6519" s="613" t="s">
        <v>8453</v>
      </c>
    </row>
    <row r="6520" spans="1:2" ht="13.5" x14ac:dyDescent="0.25">
      <c r="A6520" s="612" t="s">
        <v>8454</v>
      </c>
      <c r="B6520" s="613" t="s">
        <v>8455</v>
      </c>
    </row>
    <row r="6521" spans="1:2" ht="13.5" x14ac:dyDescent="0.25">
      <c r="A6521" s="612" t="s">
        <v>8456</v>
      </c>
      <c r="B6521" s="613" t="s">
        <v>8457</v>
      </c>
    </row>
    <row r="6522" spans="1:2" ht="13.5" x14ac:dyDescent="0.25">
      <c r="A6522" s="612" t="s">
        <v>8458</v>
      </c>
      <c r="B6522" s="613" t="s">
        <v>8459</v>
      </c>
    </row>
    <row r="6523" spans="1:2" ht="13.5" x14ac:dyDescent="0.25">
      <c r="A6523" s="612" t="s">
        <v>8460</v>
      </c>
      <c r="B6523" s="613" t="s">
        <v>8461</v>
      </c>
    </row>
    <row r="6524" spans="1:2" ht="13.5" x14ac:dyDescent="0.25">
      <c r="A6524" s="612" t="s">
        <v>8462</v>
      </c>
      <c r="B6524" s="613" t="s">
        <v>8463</v>
      </c>
    </row>
    <row r="6525" spans="1:2" ht="13.5" x14ac:dyDescent="0.25">
      <c r="A6525" s="612" t="s">
        <v>8464</v>
      </c>
      <c r="B6525" s="613" t="s">
        <v>8465</v>
      </c>
    </row>
    <row r="6526" spans="1:2" ht="13.5" x14ac:dyDescent="0.25">
      <c r="A6526" s="612" t="s">
        <v>8466</v>
      </c>
      <c r="B6526" s="613" t="s">
        <v>8467</v>
      </c>
    </row>
    <row r="6527" spans="1:2" ht="13.5" x14ac:dyDescent="0.25">
      <c r="A6527" s="612" t="s">
        <v>8468</v>
      </c>
      <c r="B6527" s="613" t="s">
        <v>8469</v>
      </c>
    </row>
    <row r="6528" spans="1:2" ht="13.5" x14ac:dyDescent="0.25">
      <c r="A6528" s="612" t="s">
        <v>8470</v>
      </c>
      <c r="B6528" s="613" t="s">
        <v>1978</v>
      </c>
    </row>
    <row r="6529" spans="1:2" ht="13.5" x14ac:dyDescent="0.25">
      <c r="A6529" s="612" t="s">
        <v>8471</v>
      </c>
      <c r="B6529" s="613" t="s">
        <v>8472</v>
      </c>
    </row>
    <row r="6530" spans="1:2" ht="13.5" x14ac:dyDescent="0.25">
      <c r="A6530" s="612" t="s">
        <v>8473</v>
      </c>
      <c r="B6530" s="613" t="s">
        <v>1980</v>
      </c>
    </row>
    <row r="6531" spans="1:2" ht="13.5" x14ac:dyDescent="0.25">
      <c r="A6531" s="612" t="s">
        <v>8474</v>
      </c>
      <c r="B6531" s="613" t="s">
        <v>8475</v>
      </c>
    </row>
    <row r="6532" spans="1:2" ht="13.5" x14ac:dyDescent="0.25">
      <c r="A6532" s="612" t="s">
        <v>8476</v>
      </c>
      <c r="B6532" s="613" t="s">
        <v>1982</v>
      </c>
    </row>
    <row r="6533" spans="1:2" ht="13.5" x14ac:dyDescent="0.25">
      <c r="A6533" s="612" t="s">
        <v>8477</v>
      </c>
      <c r="B6533" s="613" t="s">
        <v>1983</v>
      </c>
    </row>
    <row r="6534" spans="1:2" ht="13.5" x14ac:dyDescent="0.25">
      <c r="A6534" s="612" t="s">
        <v>8478</v>
      </c>
      <c r="B6534" s="613" t="s">
        <v>8479</v>
      </c>
    </row>
    <row r="6535" spans="1:2" ht="13.5" x14ac:dyDescent="0.25">
      <c r="A6535" s="612" t="s">
        <v>8480</v>
      </c>
      <c r="B6535" s="613" t="s">
        <v>8481</v>
      </c>
    </row>
    <row r="6536" spans="1:2" ht="13.5" x14ac:dyDescent="0.25">
      <c r="A6536" s="612" t="s">
        <v>8482</v>
      </c>
      <c r="B6536" s="613" t="s">
        <v>1984</v>
      </c>
    </row>
    <row r="6537" spans="1:2" ht="13.5" x14ac:dyDescent="0.25">
      <c r="A6537" s="612" t="s">
        <v>8483</v>
      </c>
      <c r="B6537" s="613" t="s">
        <v>8484</v>
      </c>
    </row>
    <row r="6538" spans="1:2" ht="13.5" x14ac:dyDescent="0.25">
      <c r="A6538" s="612" t="s">
        <v>8485</v>
      </c>
      <c r="B6538" s="613" t="s">
        <v>8486</v>
      </c>
    </row>
    <row r="6539" spans="1:2" ht="13.5" x14ac:dyDescent="0.25">
      <c r="A6539" s="612" t="s">
        <v>8487</v>
      </c>
      <c r="B6539" s="613" t="s">
        <v>8488</v>
      </c>
    </row>
    <row r="6540" spans="1:2" ht="13.5" x14ac:dyDescent="0.25">
      <c r="A6540" s="612" t="s">
        <v>8489</v>
      </c>
      <c r="B6540" s="613" t="s">
        <v>8490</v>
      </c>
    </row>
    <row r="6541" spans="1:2" ht="13.5" x14ac:dyDescent="0.25">
      <c r="A6541" s="612" t="s">
        <v>8491</v>
      </c>
      <c r="B6541" s="613" t="s">
        <v>8492</v>
      </c>
    </row>
    <row r="6542" spans="1:2" ht="13.5" x14ac:dyDescent="0.25">
      <c r="A6542" s="612" t="s">
        <v>8493</v>
      </c>
      <c r="B6542" s="613" t="s">
        <v>8494</v>
      </c>
    </row>
    <row r="6543" spans="1:2" ht="13.5" x14ac:dyDescent="0.25">
      <c r="A6543" s="612" t="s">
        <v>8495</v>
      </c>
      <c r="B6543" s="613" t="s">
        <v>1991</v>
      </c>
    </row>
    <row r="6544" spans="1:2" ht="13.5" x14ac:dyDescent="0.25">
      <c r="A6544" s="612" t="s">
        <v>8496</v>
      </c>
      <c r="B6544" s="613" t="s">
        <v>8497</v>
      </c>
    </row>
    <row r="6545" spans="1:2" ht="13.5" x14ac:dyDescent="0.25">
      <c r="A6545" s="612" t="s">
        <v>8498</v>
      </c>
      <c r="B6545" s="613" t="s">
        <v>8499</v>
      </c>
    </row>
    <row r="6546" spans="1:2" ht="13.5" x14ac:dyDescent="0.25">
      <c r="A6546" s="612" t="s">
        <v>8500</v>
      </c>
      <c r="B6546" s="613" t="s">
        <v>8501</v>
      </c>
    </row>
    <row r="6547" spans="1:2" ht="13.5" x14ac:dyDescent="0.25">
      <c r="A6547" s="612" t="s">
        <v>8502</v>
      </c>
      <c r="B6547" s="613" t="s">
        <v>8503</v>
      </c>
    </row>
    <row r="6548" spans="1:2" ht="13.5" x14ac:dyDescent="0.25">
      <c r="A6548" s="612" t="s">
        <v>8504</v>
      </c>
      <c r="B6548" s="613" t="s">
        <v>8505</v>
      </c>
    </row>
    <row r="6549" spans="1:2" ht="13.5" x14ac:dyDescent="0.25">
      <c r="A6549" s="612" t="s">
        <v>8506</v>
      </c>
      <c r="B6549" s="613" t="s">
        <v>1994</v>
      </c>
    </row>
    <row r="6550" spans="1:2" ht="13.5" x14ac:dyDescent="0.25">
      <c r="A6550" s="612" t="s">
        <v>8507</v>
      </c>
      <c r="B6550" s="613" t="s">
        <v>8508</v>
      </c>
    </row>
    <row r="6551" spans="1:2" ht="13.5" x14ac:dyDescent="0.25">
      <c r="A6551" s="612" t="s">
        <v>8509</v>
      </c>
      <c r="B6551" s="613" t="s">
        <v>8510</v>
      </c>
    </row>
    <row r="6552" spans="1:2" ht="13.5" x14ac:dyDescent="0.25">
      <c r="A6552" s="612" t="s">
        <v>8511</v>
      </c>
      <c r="B6552" s="613" t="s">
        <v>8512</v>
      </c>
    </row>
    <row r="6553" spans="1:2" ht="13.5" x14ac:dyDescent="0.25">
      <c r="A6553" s="612" t="s">
        <v>8513</v>
      </c>
      <c r="B6553" s="613" t="s">
        <v>8514</v>
      </c>
    </row>
    <row r="6554" spans="1:2" ht="13.5" x14ac:dyDescent="0.25">
      <c r="A6554" s="612" t="s">
        <v>8515</v>
      </c>
      <c r="B6554" s="613" t="s">
        <v>8516</v>
      </c>
    </row>
    <row r="6555" spans="1:2" ht="13.5" x14ac:dyDescent="0.25">
      <c r="A6555" s="612" t="s">
        <v>8517</v>
      </c>
      <c r="B6555" s="613" t="s">
        <v>1968</v>
      </c>
    </row>
    <row r="6556" spans="1:2" ht="13.5" x14ac:dyDescent="0.25">
      <c r="A6556" s="612" t="s">
        <v>8518</v>
      </c>
      <c r="B6556" s="613" t="s">
        <v>1966</v>
      </c>
    </row>
    <row r="6557" spans="1:2" ht="13.5" x14ac:dyDescent="0.25">
      <c r="A6557" s="612" t="s">
        <v>8519</v>
      </c>
      <c r="B6557" s="613" t="s">
        <v>1969</v>
      </c>
    </row>
    <row r="6558" spans="1:2" ht="13.5" x14ac:dyDescent="0.25">
      <c r="A6558" s="612" t="s">
        <v>8520</v>
      </c>
      <c r="B6558" s="613" t="s">
        <v>8521</v>
      </c>
    </row>
    <row r="6559" spans="1:2" ht="13.5" x14ac:dyDescent="0.25">
      <c r="A6559" s="612" t="s">
        <v>8522</v>
      </c>
      <c r="B6559" s="613" t="s">
        <v>8523</v>
      </c>
    </row>
    <row r="6560" spans="1:2" ht="13.5" x14ac:dyDescent="0.25">
      <c r="A6560" s="612" t="s">
        <v>8524</v>
      </c>
      <c r="B6560" s="613" t="s">
        <v>8525</v>
      </c>
    </row>
    <row r="6561" spans="1:2" ht="13.5" x14ac:dyDescent="0.25">
      <c r="A6561" s="612" t="s">
        <v>8526</v>
      </c>
      <c r="B6561" s="613" t="s">
        <v>8527</v>
      </c>
    </row>
    <row r="6562" spans="1:2" ht="13.5" x14ac:dyDescent="0.25">
      <c r="A6562" s="612" t="s">
        <v>8528</v>
      </c>
      <c r="B6562" s="613" t="s">
        <v>8529</v>
      </c>
    </row>
    <row r="6563" spans="1:2" ht="13.5" x14ac:dyDescent="0.25">
      <c r="A6563" s="612" t="s">
        <v>8530</v>
      </c>
      <c r="B6563" s="613" t="s">
        <v>8531</v>
      </c>
    </row>
    <row r="6564" spans="1:2" ht="13.5" x14ac:dyDescent="0.25">
      <c r="A6564" s="612" t="s">
        <v>8532</v>
      </c>
      <c r="B6564" s="613" t="s">
        <v>8533</v>
      </c>
    </row>
    <row r="6565" spans="1:2" ht="13.5" x14ac:dyDescent="0.25">
      <c r="A6565" s="612" t="s">
        <v>8534</v>
      </c>
      <c r="B6565" s="613" t="s">
        <v>2115</v>
      </c>
    </row>
    <row r="6566" spans="1:2" ht="13.5" x14ac:dyDescent="0.25">
      <c r="A6566" s="612" t="s">
        <v>8535</v>
      </c>
      <c r="B6566" s="613" t="s">
        <v>8536</v>
      </c>
    </row>
    <row r="6567" spans="1:2" ht="13.5" x14ac:dyDescent="0.25">
      <c r="A6567" s="612" t="s">
        <v>8537</v>
      </c>
      <c r="B6567" s="613" t="s">
        <v>2116</v>
      </c>
    </row>
    <row r="6568" spans="1:2" ht="13.5" x14ac:dyDescent="0.25">
      <c r="A6568" s="612" t="s">
        <v>8538</v>
      </c>
      <c r="B6568" s="613" t="s">
        <v>8539</v>
      </c>
    </row>
    <row r="6569" spans="1:2" ht="13.5" x14ac:dyDescent="0.25">
      <c r="A6569" s="612" t="s">
        <v>8540</v>
      </c>
      <c r="B6569" s="613" t="s">
        <v>8541</v>
      </c>
    </row>
    <row r="6570" spans="1:2" ht="13.5" x14ac:dyDescent="0.25">
      <c r="A6570" s="612" t="s">
        <v>8542</v>
      </c>
      <c r="B6570" s="613" t="s">
        <v>8543</v>
      </c>
    </row>
    <row r="6571" spans="1:2" ht="13.5" x14ac:dyDescent="0.25">
      <c r="A6571" s="612" t="s">
        <v>8544</v>
      </c>
      <c r="B6571" s="613" t="s">
        <v>8545</v>
      </c>
    </row>
    <row r="6572" spans="1:2" ht="13.5" x14ac:dyDescent="0.25">
      <c r="A6572" s="612" t="s">
        <v>8546</v>
      </c>
      <c r="B6572" s="613" t="s">
        <v>8547</v>
      </c>
    </row>
    <row r="6573" spans="1:2" ht="13.5" x14ac:dyDescent="0.25">
      <c r="A6573" s="612" t="s">
        <v>8548</v>
      </c>
      <c r="B6573" s="613" t="s">
        <v>8549</v>
      </c>
    </row>
    <row r="6574" spans="1:2" ht="13.5" x14ac:dyDescent="0.25">
      <c r="A6574" s="612" t="s">
        <v>8550</v>
      </c>
      <c r="B6574" s="613" t="s">
        <v>8551</v>
      </c>
    </row>
    <row r="6575" spans="1:2" ht="13.5" x14ac:dyDescent="0.25">
      <c r="A6575" s="612" t="s">
        <v>8552</v>
      </c>
      <c r="B6575" s="613" t="s">
        <v>8553</v>
      </c>
    </row>
    <row r="6576" spans="1:2" ht="13.5" x14ac:dyDescent="0.25">
      <c r="A6576" s="612" t="s">
        <v>8554</v>
      </c>
      <c r="B6576" s="613" t="s">
        <v>8555</v>
      </c>
    </row>
    <row r="6577" spans="1:2" ht="13.5" x14ac:dyDescent="0.25">
      <c r="A6577" s="612" t="s">
        <v>8556</v>
      </c>
      <c r="B6577" s="613" t="s">
        <v>8557</v>
      </c>
    </row>
    <row r="6578" spans="1:2" ht="13.5" x14ac:dyDescent="0.25">
      <c r="A6578" s="612" t="s">
        <v>8558</v>
      </c>
      <c r="B6578" s="613" t="s">
        <v>8559</v>
      </c>
    </row>
    <row r="6579" spans="1:2" ht="13.5" x14ac:dyDescent="0.25">
      <c r="A6579" s="612" t="s">
        <v>8560</v>
      </c>
      <c r="B6579" s="613" t="s">
        <v>8561</v>
      </c>
    </row>
    <row r="6580" spans="1:2" ht="13.5" x14ac:dyDescent="0.25">
      <c r="A6580" s="612" t="s">
        <v>8562</v>
      </c>
      <c r="B6580" s="613" t="s">
        <v>8563</v>
      </c>
    </row>
    <row r="6581" spans="1:2" ht="13.5" x14ac:dyDescent="0.25">
      <c r="A6581" s="612" t="s">
        <v>8564</v>
      </c>
      <c r="B6581" s="613" t="s">
        <v>8565</v>
      </c>
    </row>
    <row r="6582" spans="1:2" ht="13.5" x14ac:dyDescent="0.25">
      <c r="A6582" s="612" t="s">
        <v>8566</v>
      </c>
      <c r="B6582" s="613" t="s">
        <v>8567</v>
      </c>
    </row>
    <row r="6583" spans="1:2" ht="13.5" x14ac:dyDescent="0.25">
      <c r="A6583" s="612" t="s">
        <v>8568</v>
      </c>
      <c r="B6583" s="613" t="s">
        <v>8569</v>
      </c>
    </row>
    <row r="6584" spans="1:2" ht="13.5" x14ac:dyDescent="0.25">
      <c r="A6584" s="612" t="s">
        <v>8570</v>
      </c>
      <c r="B6584" s="613" t="s">
        <v>8571</v>
      </c>
    </row>
    <row r="6585" spans="1:2" ht="13.5" x14ac:dyDescent="0.25">
      <c r="A6585" s="612" t="s">
        <v>8572</v>
      </c>
      <c r="B6585" s="613" t="s">
        <v>8573</v>
      </c>
    </row>
    <row r="6586" spans="1:2" ht="13.5" x14ac:dyDescent="0.25">
      <c r="A6586" s="612" t="s">
        <v>8574</v>
      </c>
      <c r="B6586" s="613" t="s">
        <v>8575</v>
      </c>
    </row>
    <row r="6587" spans="1:2" ht="13.5" x14ac:dyDescent="0.25">
      <c r="A6587" s="612" t="s">
        <v>8576</v>
      </c>
      <c r="B6587" s="613" t="s">
        <v>8577</v>
      </c>
    </row>
    <row r="6588" spans="1:2" ht="13.5" x14ac:dyDescent="0.25">
      <c r="A6588" s="612" t="s">
        <v>8578</v>
      </c>
      <c r="B6588" s="613" t="s">
        <v>8579</v>
      </c>
    </row>
    <row r="6589" spans="1:2" ht="13.5" x14ac:dyDescent="0.25">
      <c r="A6589" s="612" t="s">
        <v>8580</v>
      </c>
      <c r="B6589" s="613" t="s">
        <v>8581</v>
      </c>
    </row>
    <row r="6590" spans="1:2" ht="13.5" x14ac:dyDescent="0.25">
      <c r="A6590" s="612" t="s">
        <v>8582</v>
      </c>
      <c r="B6590" s="613" t="s">
        <v>8583</v>
      </c>
    </row>
    <row r="6591" spans="1:2" ht="13.5" x14ac:dyDescent="0.25">
      <c r="A6591" s="612" t="s">
        <v>8584</v>
      </c>
      <c r="B6591" s="613" t="s">
        <v>8585</v>
      </c>
    </row>
    <row r="6592" spans="1:2" ht="13.5" x14ac:dyDescent="0.25">
      <c r="A6592" s="612" t="s">
        <v>8586</v>
      </c>
      <c r="B6592" s="613" t="s">
        <v>8587</v>
      </c>
    </row>
    <row r="6593" spans="1:2" ht="13.5" x14ac:dyDescent="0.25">
      <c r="A6593" s="612" t="s">
        <v>8588</v>
      </c>
      <c r="B6593" s="613" t="s">
        <v>8589</v>
      </c>
    </row>
    <row r="6594" spans="1:2" ht="13.5" x14ac:dyDescent="0.25">
      <c r="A6594" s="612" t="s">
        <v>8590</v>
      </c>
      <c r="B6594" s="613" t="s">
        <v>8591</v>
      </c>
    </row>
    <row r="6595" spans="1:2" ht="13.5" x14ac:dyDescent="0.25">
      <c r="A6595" s="612" t="s">
        <v>8592</v>
      </c>
      <c r="B6595" s="613" t="s">
        <v>8593</v>
      </c>
    </row>
    <row r="6596" spans="1:2" ht="13.5" x14ac:dyDescent="0.25">
      <c r="A6596" s="612" t="s">
        <v>8594</v>
      </c>
      <c r="B6596" s="613" t="s">
        <v>8595</v>
      </c>
    </row>
    <row r="6597" spans="1:2" ht="13.5" x14ac:dyDescent="0.25">
      <c r="A6597" s="612" t="s">
        <v>8596</v>
      </c>
      <c r="B6597" s="613" t="s">
        <v>8597</v>
      </c>
    </row>
    <row r="6598" spans="1:2" ht="13.5" x14ac:dyDescent="0.25">
      <c r="A6598" s="612" t="s">
        <v>8598</v>
      </c>
      <c r="B6598" s="613" t="s">
        <v>8599</v>
      </c>
    </row>
    <row r="6599" spans="1:2" ht="13.5" x14ac:dyDescent="0.25">
      <c r="A6599" s="612" t="s">
        <v>8600</v>
      </c>
      <c r="B6599" s="613" t="s">
        <v>8601</v>
      </c>
    </row>
    <row r="6600" spans="1:2" ht="13.5" x14ac:dyDescent="0.25">
      <c r="A6600" s="612" t="s">
        <v>8602</v>
      </c>
      <c r="B6600" s="613" t="s">
        <v>8603</v>
      </c>
    </row>
    <row r="6601" spans="1:2" ht="13.5" x14ac:dyDescent="0.25">
      <c r="A6601" s="612" t="s">
        <v>8604</v>
      </c>
      <c r="B6601" s="613" t="s">
        <v>8605</v>
      </c>
    </row>
    <row r="6602" spans="1:2" ht="13.5" x14ac:dyDescent="0.25">
      <c r="A6602" s="612" t="s">
        <v>8606</v>
      </c>
      <c r="B6602" s="613" t="s">
        <v>8607</v>
      </c>
    </row>
    <row r="6603" spans="1:2" ht="13.5" x14ac:dyDescent="0.25">
      <c r="A6603" s="612" t="s">
        <v>8608</v>
      </c>
      <c r="B6603" s="613" t="s">
        <v>8609</v>
      </c>
    </row>
    <row r="6604" spans="1:2" ht="13.5" x14ac:dyDescent="0.25">
      <c r="A6604" s="612" t="s">
        <v>8610</v>
      </c>
      <c r="B6604" s="613" t="s">
        <v>8611</v>
      </c>
    </row>
    <row r="6605" spans="1:2" ht="13.5" x14ac:dyDescent="0.25">
      <c r="A6605" s="612" t="s">
        <v>8612</v>
      </c>
      <c r="B6605" s="613" t="s">
        <v>8613</v>
      </c>
    </row>
    <row r="6606" spans="1:2" ht="13.5" x14ac:dyDescent="0.25">
      <c r="A6606" s="612" t="s">
        <v>8614</v>
      </c>
      <c r="B6606" s="613" t="s">
        <v>8615</v>
      </c>
    </row>
    <row r="6607" spans="1:2" ht="13.5" x14ac:dyDescent="0.25">
      <c r="A6607" s="612" t="s">
        <v>8616</v>
      </c>
      <c r="B6607" s="613" t="s">
        <v>8617</v>
      </c>
    </row>
    <row r="6608" spans="1:2" ht="13.5" x14ac:dyDescent="0.25">
      <c r="A6608" s="612" t="s">
        <v>8618</v>
      </c>
      <c r="B6608" s="613" t="s">
        <v>8619</v>
      </c>
    </row>
    <row r="6609" spans="1:2" ht="13.5" x14ac:dyDescent="0.25">
      <c r="A6609" s="612" t="s">
        <v>8620</v>
      </c>
      <c r="B6609" s="613" t="s">
        <v>8621</v>
      </c>
    </row>
    <row r="6610" spans="1:2" ht="13.5" x14ac:dyDescent="0.25">
      <c r="A6610" s="612" t="s">
        <v>8622</v>
      </c>
      <c r="B6610" s="613" t="s">
        <v>8623</v>
      </c>
    </row>
    <row r="6611" spans="1:2" ht="13.5" x14ac:dyDescent="0.25">
      <c r="A6611" s="612" t="s">
        <v>8624</v>
      </c>
      <c r="B6611" s="613" t="s">
        <v>8625</v>
      </c>
    </row>
    <row r="6612" spans="1:2" ht="13.5" x14ac:dyDescent="0.25">
      <c r="A6612" s="612" t="s">
        <v>8626</v>
      </c>
      <c r="B6612" s="613" t="s">
        <v>8627</v>
      </c>
    </row>
    <row r="6613" spans="1:2" ht="13.5" x14ac:dyDescent="0.25">
      <c r="A6613" s="612" t="s">
        <v>8628</v>
      </c>
      <c r="B6613" s="613" t="s">
        <v>2144</v>
      </c>
    </row>
    <row r="6614" spans="1:2" ht="13.5" x14ac:dyDescent="0.25">
      <c r="A6614" s="612" t="s">
        <v>8629</v>
      </c>
      <c r="B6614" s="613" t="s">
        <v>8630</v>
      </c>
    </row>
    <row r="6615" spans="1:2" ht="13.5" x14ac:dyDescent="0.25">
      <c r="A6615" s="612" t="s">
        <v>8631</v>
      </c>
      <c r="B6615" s="613" t="s">
        <v>8632</v>
      </c>
    </row>
    <row r="6616" spans="1:2" ht="13.5" x14ac:dyDescent="0.25">
      <c r="A6616" s="612" t="s">
        <v>8633</v>
      </c>
      <c r="B6616" s="613" t="s">
        <v>8634</v>
      </c>
    </row>
    <row r="6617" spans="1:2" ht="13.5" x14ac:dyDescent="0.25">
      <c r="A6617" s="612" t="s">
        <v>8635</v>
      </c>
      <c r="B6617" s="613" t="s">
        <v>8636</v>
      </c>
    </row>
    <row r="6618" spans="1:2" ht="13.5" x14ac:dyDescent="0.25">
      <c r="A6618" s="612" t="s">
        <v>8637</v>
      </c>
      <c r="B6618" s="613" t="s">
        <v>8638</v>
      </c>
    </row>
    <row r="6619" spans="1:2" ht="13.5" x14ac:dyDescent="0.25">
      <c r="A6619" s="612" t="s">
        <v>8639</v>
      </c>
      <c r="B6619" s="613" t="s">
        <v>8640</v>
      </c>
    </row>
    <row r="6620" spans="1:2" ht="13.5" x14ac:dyDescent="0.25">
      <c r="A6620" s="612" t="s">
        <v>8641</v>
      </c>
      <c r="B6620" s="613" t="s">
        <v>2001</v>
      </c>
    </row>
    <row r="6621" spans="1:2" ht="13.5" x14ac:dyDescent="0.25">
      <c r="A6621" s="612" t="s">
        <v>8642</v>
      </c>
      <c r="B6621" s="613" t="s">
        <v>8643</v>
      </c>
    </row>
    <row r="6622" spans="1:2" ht="13.5" x14ac:dyDescent="0.25">
      <c r="A6622" s="612" t="s">
        <v>8644</v>
      </c>
      <c r="B6622" s="613" t="s">
        <v>8645</v>
      </c>
    </row>
    <row r="6623" spans="1:2" ht="13.5" x14ac:dyDescent="0.25">
      <c r="A6623" s="612" t="s">
        <v>8646</v>
      </c>
      <c r="B6623" s="613" t="s">
        <v>8647</v>
      </c>
    </row>
    <row r="6624" spans="1:2" ht="13.5" x14ac:dyDescent="0.25">
      <c r="A6624" s="612" t="s">
        <v>8648</v>
      </c>
      <c r="B6624" s="613" t="s">
        <v>8649</v>
      </c>
    </row>
    <row r="6625" spans="1:2" ht="13.5" x14ac:dyDescent="0.25">
      <c r="A6625" s="612" t="s">
        <v>8650</v>
      </c>
      <c r="B6625" s="613" t="s">
        <v>8651</v>
      </c>
    </row>
    <row r="6626" spans="1:2" ht="13.5" x14ac:dyDescent="0.25">
      <c r="A6626" s="612" t="s">
        <v>8652</v>
      </c>
      <c r="B6626" s="613" t="s">
        <v>8653</v>
      </c>
    </row>
    <row r="6627" spans="1:2" ht="13.5" x14ac:dyDescent="0.25">
      <c r="A6627" s="612" t="s">
        <v>8654</v>
      </c>
      <c r="B6627" s="613" t="s">
        <v>8655</v>
      </c>
    </row>
    <row r="6628" spans="1:2" ht="13.5" x14ac:dyDescent="0.25">
      <c r="A6628" s="612" t="s">
        <v>8656</v>
      </c>
      <c r="B6628" s="613" t="s">
        <v>8657</v>
      </c>
    </row>
    <row r="6629" spans="1:2" ht="13.5" x14ac:dyDescent="0.25">
      <c r="A6629" s="612" t="s">
        <v>8658</v>
      </c>
      <c r="B6629" s="613" t="s">
        <v>8659</v>
      </c>
    </row>
    <row r="6630" spans="1:2" ht="13.5" x14ac:dyDescent="0.25">
      <c r="A6630" s="612" t="s">
        <v>8660</v>
      </c>
      <c r="B6630" s="613" t="s">
        <v>8661</v>
      </c>
    </row>
    <row r="6631" spans="1:2" ht="13.5" x14ac:dyDescent="0.25">
      <c r="A6631" s="612" t="s">
        <v>8662</v>
      </c>
      <c r="B6631" s="613" t="s">
        <v>8663</v>
      </c>
    </row>
    <row r="6632" spans="1:2" ht="13.5" x14ac:dyDescent="0.25">
      <c r="A6632" s="612" t="s">
        <v>8664</v>
      </c>
      <c r="B6632" s="613" t="s">
        <v>8665</v>
      </c>
    </row>
    <row r="6633" spans="1:2" ht="13.5" x14ac:dyDescent="0.25">
      <c r="A6633" s="612" t="s">
        <v>8666</v>
      </c>
      <c r="B6633" s="613" t="s">
        <v>8667</v>
      </c>
    </row>
    <row r="6634" spans="1:2" ht="13.5" x14ac:dyDescent="0.25">
      <c r="A6634" s="612" t="s">
        <v>8668</v>
      </c>
      <c r="B6634" s="613" t="s">
        <v>8669</v>
      </c>
    </row>
    <row r="6635" spans="1:2" ht="13.5" x14ac:dyDescent="0.25">
      <c r="A6635" s="612" t="s">
        <v>8670</v>
      </c>
      <c r="B6635" s="613" t="s">
        <v>8671</v>
      </c>
    </row>
    <row r="6636" spans="1:2" ht="13.5" x14ac:dyDescent="0.25">
      <c r="A6636" s="612" t="s">
        <v>8672</v>
      </c>
      <c r="B6636" s="613" t="s">
        <v>8673</v>
      </c>
    </row>
    <row r="6637" spans="1:2" ht="13.5" x14ac:dyDescent="0.25">
      <c r="A6637" s="612" t="s">
        <v>8674</v>
      </c>
      <c r="B6637" s="613" t="s">
        <v>8675</v>
      </c>
    </row>
    <row r="6638" spans="1:2" ht="13.5" x14ac:dyDescent="0.25">
      <c r="A6638" s="612" t="s">
        <v>8676</v>
      </c>
      <c r="B6638" s="613" t="s">
        <v>8677</v>
      </c>
    </row>
    <row r="6639" spans="1:2" ht="13.5" x14ac:dyDescent="0.25">
      <c r="A6639" s="612" t="s">
        <v>8678</v>
      </c>
      <c r="B6639" s="613" t="s">
        <v>8679</v>
      </c>
    </row>
    <row r="6640" spans="1:2" ht="13.5" x14ac:dyDescent="0.25">
      <c r="A6640" s="612" t="s">
        <v>8680</v>
      </c>
      <c r="B6640" s="613" t="s">
        <v>8681</v>
      </c>
    </row>
    <row r="6641" spans="1:2" ht="13.5" x14ac:dyDescent="0.25">
      <c r="A6641" s="612" t="s">
        <v>8682</v>
      </c>
      <c r="B6641" s="613" t="s">
        <v>8683</v>
      </c>
    </row>
    <row r="6642" spans="1:2" ht="13.5" x14ac:dyDescent="0.25">
      <c r="A6642" s="612" t="s">
        <v>8684</v>
      </c>
      <c r="B6642" s="613" t="s">
        <v>8685</v>
      </c>
    </row>
    <row r="6643" spans="1:2" ht="13.5" x14ac:dyDescent="0.25">
      <c r="A6643" s="612" t="s">
        <v>8686</v>
      </c>
      <c r="B6643" s="613" t="s">
        <v>8687</v>
      </c>
    </row>
    <row r="6644" spans="1:2" ht="13.5" x14ac:dyDescent="0.25">
      <c r="A6644" s="612" t="s">
        <v>8688</v>
      </c>
      <c r="B6644" s="613" t="s">
        <v>8689</v>
      </c>
    </row>
    <row r="6645" spans="1:2" ht="13.5" x14ac:dyDescent="0.25">
      <c r="A6645" s="612" t="s">
        <v>8690</v>
      </c>
      <c r="B6645" s="613" t="s">
        <v>8691</v>
      </c>
    </row>
    <row r="6646" spans="1:2" ht="13.5" x14ac:dyDescent="0.25">
      <c r="A6646" s="612" t="s">
        <v>8692</v>
      </c>
      <c r="B6646" s="613" t="s">
        <v>8693</v>
      </c>
    </row>
    <row r="6647" spans="1:2" ht="13.5" x14ac:dyDescent="0.25">
      <c r="A6647" s="612" t="s">
        <v>8694</v>
      </c>
      <c r="B6647" s="613" t="s">
        <v>8695</v>
      </c>
    </row>
    <row r="6648" spans="1:2" ht="13.5" x14ac:dyDescent="0.25">
      <c r="A6648" s="612" t="s">
        <v>8696</v>
      </c>
      <c r="B6648" s="613" t="s">
        <v>8697</v>
      </c>
    </row>
    <row r="6649" spans="1:2" ht="13.5" x14ac:dyDescent="0.25">
      <c r="A6649" s="612" t="s">
        <v>8698</v>
      </c>
      <c r="B6649" s="613" t="s">
        <v>8699</v>
      </c>
    </row>
    <row r="6650" spans="1:2" ht="13.5" x14ac:dyDescent="0.25">
      <c r="A6650" s="612" t="s">
        <v>8700</v>
      </c>
      <c r="B6650" s="613" t="s">
        <v>8701</v>
      </c>
    </row>
    <row r="6651" spans="1:2" ht="13.5" x14ac:dyDescent="0.25">
      <c r="A6651" s="612" t="s">
        <v>8702</v>
      </c>
      <c r="B6651" s="613" t="s">
        <v>8703</v>
      </c>
    </row>
    <row r="6652" spans="1:2" ht="13.5" x14ac:dyDescent="0.25">
      <c r="A6652" s="612" t="s">
        <v>8704</v>
      </c>
      <c r="B6652" s="613" t="s">
        <v>8705</v>
      </c>
    </row>
    <row r="6653" spans="1:2" ht="13.5" x14ac:dyDescent="0.25">
      <c r="A6653" s="612" t="s">
        <v>8706</v>
      </c>
      <c r="B6653" s="613" t="s">
        <v>8707</v>
      </c>
    </row>
    <row r="6654" spans="1:2" ht="13.5" x14ac:dyDescent="0.25">
      <c r="A6654" s="612" t="s">
        <v>8708</v>
      </c>
      <c r="B6654" s="613" t="s">
        <v>8709</v>
      </c>
    </row>
    <row r="6655" spans="1:2" ht="13.5" x14ac:dyDescent="0.25">
      <c r="A6655" s="612" t="s">
        <v>8710</v>
      </c>
      <c r="B6655" s="613" t="s">
        <v>2026</v>
      </c>
    </row>
    <row r="6656" spans="1:2" ht="13.5" x14ac:dyDescent="0.25">
      <c r="A6656" s="612" t="s">
        <v>8711</v>
      </c>
      <c r="B6656" s="613" t="s">
        <v>8712</v>
      </c>
    </row>
    <row r="6657" spans="1:2" ht="13.5" x14ac:dyDescent="0.25">
      <c r="A6657" s="612" t="s">
        <v>8713</v>
      </c>
      <c r="B6657" s="613" t="s">
        <v>2025</v>
      </c>
    </row>
    <row r="6658" spans="1:2" ht="13.5" x14ac:dyDescent="0.25">
      <c r="A6658" s="612" t="s">
        <v>8714</v>
      </c>
      <c r="B6658" s="613" t="s">
        <v>8715</v>
      </c>
    </row>
    <row r="6659" spans="1:2" ht="13.5" x14ac:dyDescent="0.25">
      <c r="A6659" s="612" t="s">
        <v>8716</v>
      </c>
      <c r="B6659" s="613" t="s">
        <v>8717</v>
      </c>
    </row>
    <row r="6660" spans="1:2" ht="13.5" x14ac:dyDescent="0.25">
      <c r="A6660" s="612" t="s">
        <v>8718</v>
      </c>
      <c r="B6660" s="613" t="s">
        <v>8719</v>
      </c>
    </row>
    <row r="6661" spans="1:2" ht="13.5" x14ac:dyDescent="0.25">
      <c r="A6661" s="612" t="s">
        <v>8720</v>
      </c>
      <c r="B6661" s="613" t="s">
        <v>2035</v>
      </c>
    </row>
    <row r="6662" spans="1:2" ht="13.5" x14ac:dyDescent="0.25">
      <c r="A6662" s="612" t="s">
        <v>8721</v>
      </c>
      <c r="B6662" s="613" t="s">
        <v>2037</v>
      </c>
    </row>
    <row r="6663" spans="1:2" ht="13.5" x14ac:dyDescent="0.25">
      <c r="A6663" s="612" t="s">
        <v>8722</v>
      </c>
      <c r="B6663" s="613" t="s">
        <v>2038</v>
      </c>
    </row>
    <row r="6664" spans="1:2" ht="13.5" x14ac:dyDescent="0.25">
      <c r="A6664" s="612" t="s">
        <v>8723</v>
      </c>
      <c r="B6664" s="613" t="s">
        <v>8724</v>
      </c>
    </row>
    <row r="6665" spans="1:2" ht="13.5" x14ac:dyDescent="0.25">
      <c r="A6665" s="612" t="s">
        <v>8725</v>
      </c>
      <c r="B6665" s="613" t="s">
        <v>2031</v>
      </c>
    </row>
    <row r="6666" spans="1:2" ht="13.5" x14ac:dyDescent="0.25">
      <c r="A6666" s="612" t="s">
        <v>8726</v>
      </c>
      <c r="B6666" s="613" t="s">
        <v>8727</v>
      </c>
    </row>
    <row r="6667" spans="1:2" ht="13.5" x14ac:dyDescent="0.25">
      <c r="A6667" s="612" t="s">
        <v>8728</v>
      </c>
      <c r="B6667" s="613" t="s">
        <v>8729</v>
      </c>
    </row>
    <row r="6668" spans="1:2" ht="13.5" x14ac:dyDescent="0.25">
      <c r="A6668" s="612" t="s">
        <v>8730</v>
      </c>
      <c r="B6668" s="613" t="s">
        <v>8731</v>
      </c>
    </row>
    <row r="6669" spans="1:2" ht="13.5" x14ac:dyDescent="0.25">
      <c r="A6669" s="612" t="s">
        <v>8732</v>
      </c>
      <c r="B6669" s="613" t="s">
        <v>8733</v>
      </c>
    </row>
    <row r="6670" spans="1:2" ht="13.5" x14ac:dyDescent="0.25">
      <c r="A6670" s="612" t="s">
        <v>8734</v>
      </c>
      <c r="B6670" s="613" t="s">
        <v>8735</v>
      </c>
    </row>
    <row r="6671" spans="1:2" ht="13.5" x14ac:dyDescent="0.25">
      <c r="A6671" s="612" t="s">
        <v>8736</v>
      </c>
      <c r="B6671" s="613" t="s">
        <v>8737</v>
      </c>
    </row>
    <row r="6672" spans="1:2" ht="13.5" x14ac:dyDescent="0.25">
      <c r="A6672" s="612" t="s">
        <v>8738</v>
      </c>
      <c r="B6672" s="613" t="s">
        <v>8739</v>
      </c>
    </row>
    <row r="6673" spans="1:2" ht="13.5" x14ac:dyDescent="0.25">
      <c r="A6673" s="612" t="s">
        <v>8740</v>
      </c>
      <c r="B6673" s="613" t="s">
        <v>8741</v>
      </c>
    </row>
    <row r="6674" spans="1:2" ht="13.5" x14ac:dyDescent="0.25">
      <c r="A6674" s="612" t="s">
        <v>8742</v>
      </c>
      <c r="B6674" s="613" t="s">
        <v>8743</v>
      </c>
    </row>
    <row r="6675" spans="1:2" ht="13.5" x14ac:dyDescent="0.25">
      <c r="A6675" s="612" t="s">
        <v>8744</v>
      </c>
      <c r="B6675" s="613" t="s">
        <v>8745</v>
      </c>
    </row>
    <row r="6676" spans="1:2" ht="13.5" x14ac:dyDescent="0.25">
      <c r="A6676" s="612" t="s">
        <v>8746</v>
      </c>
      <c r="B6676" s="613" t="s">
        <v>8747</v>
      </c>
    </row>
    <row r="6677" spans="1:2" ht="13.5" x14ac:dyDescent="0.25">
      <c r="A6677" s="612" t="s">
        <v>8748</v>
      </c>
      <c r="B6677" s="613" t="s">
        <v>8749</v>
      </c>
    </row>
    <row r="6678" spans="1:2" ht="13.5" x14ac:dyDescent="0.25">
      <c r="A6678" s="612" t="s">
        <v>8750</v>
      </c>
      <c r="B6678" s="613" t="s">
        <v>8751</v>
      </c>
    </row>
    <row r="6679" spans="1:2" ht="13.5" x14ac:dyDescent="0.25">
      <c r="A6679" s="612" t="s">
        <v>8752</v>
      </c>
      <c r="B6679" s="613" t="s">
        <v>8753</v>
      </c>
    </row>
    <row r="6680" spans="1:2" ht="13.5" x14ac:dyDescent="0.25">
      <c r="A6680" s="612" t="s">
        <v>8754</v>
      </c>
      <c r="B6680" s="613" t="s">
        <v>8755</v>
      </c>
    </row>
    <row r="6681" spans="1:2" ht="13.5" x14ac:dyDescent="0.25">
      <c r="A6681" s="612" t="s">
        <v>8756</v>
      </c>
      <c r="B6681" s="613" t="s">
        <v>8757</v>
      </c>
    </row>
    <row r="6682" spans="1:2" ht="13.5" x14ac:dyDescent="0.25">
      <c r="A6682" s="612" t="s">
        <v>8758</v>
      </c>
      <c r="B6682" s="613" t="s">
        <v>8759</v>
      </c>
    </row>
    <row r="6683" spans="1:2" ht="13.5" x14ac:dyDescent="0.25">
      <c r="A6683" s="612" t="s">
        <v>8760</v>
      </c>
      <c r="B6683" s="613" t="s">
        <v>8761</v>
      </c>
    </row>
    <row r="6684" spans="1:2" ht="13.5" x14ac:dyDescent="0.25">
      <c r="A6684" s="612" t="s">
        <v>8762</v>
      </c>
      <c r="B6684" s="613" t="s">
        <v>8763</v>
      </c>
    </row>
    <row r="6685" spans="1:2" ht="13.5" x14ac:dyDescent="0.25">
      <c r="A6685" s="612" t="s">
        <v>8764</v>
      </c>
      <c r="B6685" s="613" t="s">
        <v>8765</v>
      </c>
    </row>
    <row r="6686" spans="1:2" ht="13.5" x14ac:dyDescent="0.25">
      <c r="A6686" s="612" t="s">
        <v>8766</v>
      </c>
      <c r="B6686" s="613" t="s">
        <v>8767</v>
      </c>
    </row>
    <row r="6687" spans="1:2" ht="13.5" x14ac:dyDescent="0.25">
      <c r="A6687" s="612" t="s">
        <v>8768</v>
      </c>
      <c r="B6687" s="613" t="s">
        <v>8769</v>
      </c>
    </row>
    <row r="6688" spans="1:2" ht="13.5" x14ac:dyDescent="0.25">
      <c r="A6688" s="612" t="s">
        <v>8770</v>
      </c>
      <c r="B6688" s="613" t="s">
        <v>8771</v>
      </c>
    </row>
    <row r="6689" spans="1:2" ht="13.5" x14ac:dyDescent="0.25">
      <c r="A6689" s="612" t="s">
        <v>8772</v>
      </c>
      <c r="B6689" s="613" t="s">
        <v>8773</v>
      </c>
    </row>
    <row r="6690" spans="1:2" ht="13.5" x14ac:dyDescent="0.25">
      <c r="A6690" s="612" t="s">
        <v>8774</v>
      </c>
      <c r="B6690" s="613" t="s">
        <v>8775</v>
      </c>
    </row>
    <row r="6691" spans="1:2" ht="13.5" x14ac:dyDescent="0.25">
      <c r="A6691" s="612" t="s">
        <v>8776</v>
      </c>
      <c r="B6691" s="613" t="s">
        <v>8777</v>
      </c>
    </row>
    <row r="6692" spans="1:2" ht="13.5" x14ac:dyDescent="0.25">
      <c r="A6692" s="612" t="s">
        <v>8778</v>
      </c>
      <c r="B6692" s="613" t="s">
        <v>8779</v>
      </c>
    </row>
    <row r="6693" spans="1:2" ht="13.5" x14ac:dyDescent="0.25">
      <c r="A6693" s="612" t="s">
        <v>8780</v>
      </c>
      <c r="B6693" s="613" t="s">
        <v>8781</v>
      </c>
    </row>
    <row r="6694" spans="1:2" ht="13.5" x14ac:dyDescent="0.25">
      <c r="A6694" s="612" t="s">
        <v>8782</v>
      </c>
      <c r="B6694" s="613" t="s">
        <v>8783</v>
      </c>
    </row>
    <row r="6695" spans="1:2" ht="13.5" x14ac:dyDescent="0.25">
      <c r="A6695" s="612" t="s">
        <v>8784</v>
      </c>
      <c r="B6695" s="613" t="s">
        <v>8785</v>
      </c>
    </row>
    <row r="6696" spans="1:2" ht="13.5" x14ac:dyDescent="0.25">
      <c r="A6696" s="612" t="s">
        <v>8786</v>
      </c>
      <c r="B6696" s="613" t="s">
        <v>8787</v>
      </c>
    </row>
    <row r="6697" spans="1:2" ht="13.5" x14ac:dyDescent="0.25">
      <c r="A6697" s="612" t="s">
        <v>8788</v>
      </c>
      <c r="B6697" s="613" t="s">
        <v>8789</v>
      </c>
    </row>
    <row r="6698" spans="1:2" ht="13.5" x14ac:dyDescent="0.25">
      <c r="A6698" s="612" t="s">
        <v>8790</v>
      </c>
      <c r="B6698" s="613" t="s">
        <v>8791</v>
      </c>
    </row>
    <row r="6699" spans="1:2" ht="13.5" x14ac:dyDescent="0.25">
      <c r="A6699" s="612" t="s">
        <v>8792</v>
      </c>
      <c r="B6699" s="613" t="s">
        <v>8793</v>
      </c>
    </row>
    <row r="6700" spans="1:2" ht="13.5" x14ac:dyDescent="0.25">
      <c r="A6700" s="612" t="s">
        <v>8794</v>
      </c>
      <c r="B6700" s="613" t="s">
        <v>8795</v>
      </c>
    </row>
    <row r="6701" spans="1:2" ht="13.5" x14ac:dyDescent="0.25">
      <c r="A6701" s="612" t="s">
        <v>8796</v>
      </c>
      <c r="B6701" s="613" t="s">
        <v>8797</v>
      </c>
    </row>
    <row r="6702" spans="1:2" ht="13.5" x14ac:dyDescent="0.25">
      <c r="A6702" s="612" t="s">
        <v>8798</v>
      </c>
      <c r="B6702" s="613" t="s">
        <v>8799</v>
      </c>
    </row>
    <row r="6703" spans="1:2" ht="13.5" x14ac:dyDescent="0.25">
      <c r="A6703" s="612" t="s">
        <v>8800</v>
      </c>
      <c r="B6703" s="613" t="s">
        <v>8801</v>
      </c>
    </row>
    <row r="6704" spans="1:2" ht="13.5" x14ac:dyDescent="0.25">
      <c r="A6704" s="612" t="s">
        <v>8802</v>
      </c>
      <c r="B6704" s="613" t="s">
        <v>8803</v>
      </c>
    </row>
    <row r="6705" spans="1:2" ht="13.5" x14ac:dyDescent="0.25">
      <c r="A6705" s="612" t="s">
        <v>8804</v>
      </c>
      <c r="B6705" s="613" t="s">
        <v>8805</v>
      </c>
    </row>
    <row r="6706" spans="1:2" ht="13.5" x14ac:dyDescent="0.25">
      <c r="A6706" s="612" t="s">
        <v>8806</v>
      </c>
      <c r="B6706" s="613" t="s">
        <v>8807</v>
      </c>
    </row>
    <row r="6707" spans="1:2" ht="13.5" x14ac:dyDescent="0.25">
      <c r="A6707" s="612" t="s">
        <v>8808</v>
      </c>
      <c r="B6707" s="613" t="s">
        <v>8809</v>
      </c>
    </row>
    <row r="6708" spans="1:2" ht="13.5" x14ac:dyDescent="0.25">
      <c r="A6708" s="612" t="s">
        <v>8810</v>
      </c>
      <c r="B6708" s="613" t="s">
        <v>8811</v>
      </c>
    </row>
    <row r="6709" spans="1:2" ht="13.5" x14ac:dyDescent="0.25">
      <c r="A6709" s="612" t="s">
        <v>8812</v>
      </c>
      <c r="B6709" s="613" t="s">
        <v>8813</v>
      </c>
    </row>
    <row r="6710" spans="1:2" ht="13.5" x14ac:dyDescent="0.25">
      <c r="A6710" s="612" t="s">
        <v>8814</v>
      </c>
      <c r="B6710" s="613" t="s">
        <v>8815</v>
      </c>
    </row>
    <row r="6711" spans="1:2" ht="13.5" x14ac:dyDescent="0.25">
      <c r="A6711" s="612" t="s">
        <v>529</v>
      </c>
      <c r="B6711" s="613" t="s">
        <v>8816</v>
      </c>
    </row>
    <row r="6712" spans="1:2" ht="13.5" x14ac:dyDescent="0.25">
      <c r="A6712" s="612" t="s">
        <v>8817</v>
      </c>
      <c r="B6712" s="613" t="s">
        <v>8818</v>
      </c>
    </row>
    <row r="6713" spans="1:2" ht="13.5" x14ac:dyDescent="0.25">
      <c r="A6713" s="612" t="s">
        <v>8819</v>
      </c>
      <c r="B6713" s="613" t="s">
        <v>2058</v>
      </c>
    </row>
    <row r="6714" spans="1:2" ht="13.5" x14ac:dyDescent="0.25">
      <c r="A6714" s="612" t="s">
        <v>8820</v>
      </c>
      <c r="B6714" s="613" t="s">
        <v>8821</v>
      </c>
    </row>
    <row r="6715" spans="1:2" ht="13.5" x14ac:dyDescent="0.25">
      <c r="A6715" s="612" t="s">
        <v>8822</v>
      </c>
      <c r="B6715" s="613" t="s">
        <v>8823</v>
      </c>
    </row>
    <row r="6716" spans="1:2" ht="13.5" x14ac:dyDescent="0.25">
      <c r="A6716" s="612" t="s">
        <v>8824</v>
      </c>
      <c r="B6716" s="613" t="s">
        <v>8825</v>
      </c>
    </row>
    <row r="6717" spans="1:2" ht="13.5" x14ac:dyDescent="0.25">
      <c r="A6717" s="612" t="s">
        <v>8826</v>
      </c>
      <c r="B6717" s="613" t="s">
        <v>8827</v>
      </c>
    </row>
    <row r="6718" spans="1:2" ht="13.5" x14ac:dyDescent="0.25">
      <c r="A6718" s="612" t="s">
        <v>8828</v>
      </c>
      <c r="B6718" s="613" t="s">
        <v>8829</v>
      </c>
    </row>
    <row r="6719" spans="1:2" ht="13.5" x14ac:dyDescent="0.25">
      <c r="A6719" s="612" t="s">
        <v>8830</v>
      </c>
      <c r="B6719" s="613" t="s">
        <v>8831</v>
      </c>
    </row>
    <row r="6720" spans="1:2" ht="13.5" x14ac:dyDescent="0.25">
      <c r="A6720" s="612" t="s">
        <v>517</v>
      </c>
      <c r="B6720" s="613" t="s">
        <v>8832</v>
      </c>
    </row>
    <row r="6721" spans="1:2" ht="13.5" x14ac:dyDescent="0.25">
      <c r="A6721" s="612" t="s">
        <v>8833</v>
      </c>
      <c r="B6721" s="613" t="s">
        <v>8834</v>
      </c>
    </row>
    <row r="6722" spans="1:2" ht="13.5" x14ac:dyDescent="0.25">
      <c r="A6722" s="612" t="s">
        <v>8835</v>
      </c>
      <c r="B6722" s="613" t="s">
        <v>2064</v>
      </c>
    </row>
    <row r="6723" spans="1:2" ht="13.5" x14ac:dyDescent="0.25">
      <c r="A6723" s="612" t="s">
        <v>8836</v>
      </c>
      <c r="B6723" s="613" t="s">
        <v>2067</v>
      </c>
    </row>
    <row r="6724" spans="1:2" ht="13.5" x14ac:dyDescent="0.25">
      <c r="A6724" s="612" t="s">
        <v>8837</v>
      </c>
      <c r="B6724" s="613" t="s">
        <v>2066</v>
      </c>
    </row>
    <row r="6725" spans="1:2" ht="13.5" x14ac:dyDescent="0.25">
      <c r="A6725" s="612" t="s">
        <v>8838</v>
      </c>
      <c r="B6725" s="613" t="s">
        <v>8839</v>
      </c>
    </row>
    <row r="6726" spans="1:2" ht="13.5" x14ac:dyDescent="0.25">
      <c r="A6726" s="612" t="s">
        <v>8840</v>
      </c>
      <c r="B6726" s="613" t="s">
        <v>8841</v>
      </c>
    </row>
    <row r="6727" spans="1:2" ht="13.5" x14ac:dyDescent="0.25">
      <c r="A6727" s="612" t="s">
        <v>8842</v>
      </c>
      <c r="B6727" s="613" t="s">
        <v>8843</v>
      </c>
    </row>
    <row r="6728" spans="1:2" ht="13.5" x14ac:dyDescent="0.25">
      <c r="A6728" s="612" t="s">
        <v>8844</v>
      </c>
      <c r="B6728" s="613" t="s">
        <v>2070</v>
      </c>
    </row>
    <row r="6729" spans="1:2" ht="13.5" x14ac:dyDescent="0.25">
      <c r="A6729" s="612" t="s">
        <v>8845</v>
      </c>
      <c r="B6729" s="613" t="s">
        <v>8846</v>
      </c>
    </row>
    <row r="6730" spans="1:2" ht="13.5" x14ac:dyDescent="0.25">
      <c r="A6730" s="612" t="s">
        <v>8847</v>
      </c>
      <c r="B6730" s="613" t="s">
        <v>8848</v>
      </c>
    </row>
    <row r="6731" spans="1:2" ht="13.5" x14ac:dyDescent="0.25">
      <c r="A6731" s="612" t="s">
        <v>8849</v>
      </c>
      <c r="B6731" s="613" t="s">
        <v>8850</v>
      </c>
    </row>
    <row r="6732" spans="1:2" ht="13.5" x14ac:dyDescent="0.25">
      <c r="A6732" s="612" t="s">
        <v>8851</v>
      </c>
      <c r="B6732" s="613" t="s">
        <v>2073</v>
      </c>
    </row>
    <row r="6733" spans="1:2" ht="13.5" x14ac:dyDescent="0.25">
      <c r="A6733" s="612" t="s">
        <v>8852</v>
      </c>
      <c r="B6733" s="613" t="s">
        <v>8853</v>
      </c>
    </row>
    <row r="6734" spans="1:2" ht="13.5" x14ac:dyDescent="0.25">
      <c r="A6734" s="612" t="s">
        <v>8854</v>
      </c>
      <c r="B6734" s="613" t="s">
        <v>8855</v>
      </c>
    </row>
    <row r="6735" spans="1:2" ht="13.5" x14ac:dyDescent="0.25">
      <c r="A6735" s="612" t="s">
        <v>8856</v>
      </c>
      <c r="B6735" s="613" t="s">
        <v>8857</v>
      </c>
    </row>
    <row r="6736" spans="1:2" ht="13.5" x14ac:dyDescent="0.25">
      <c r="A6736" s="612" t="s">
        <v>8858</v>
      </c>
      <c r="B6736" s="613" t="s">
        <v>2077</v>
      </c>
    </row>
    <row r="6737" spans="1:2" ht="13.5" x14ac:dyDescent="0.25">
      <c r="A6737" s="612" t="s">
        <v>8859</v>
      </c>
      <c r="B6737" s="613" t="s">
        <v>8860</v>
      </c>
    </row>
    <row r="6738" spans="1:2" ht="13.5" x14ac:dyDescent="0.25">
      <c r="A6738" s="612" t="s">
        <v>8861</v>
      </c>
      <c r="B6738" s="613" t="s">
        <v>2079</v>
      </c>
    </row>
    <row r="6739" spans="1:2" ht="13.5" x14ac:dyDescent="0.25">
      <c r="A6739" s="612" t="s">
        <v>8862</v>
      </c>
      <c r="B6739" s="613" t="s">
        <v>8863</v>
      </c>
    </row>
    <row r="6740" spans="1:2" ht="13.5" x14ac:dyDescent="0.25">
      <c r="A6740" s="612" t="s">
        <v>8864</v>
      </c>
      <c r="B6740" s="613" t="s">
        <v>8865</v>
      </c>
    </row>
    <row r="6741" spans="1:2" ht="13.5" x14ac:dyDescent="0.25">
      <c r="A6741" s="612" t="s">
        <v>8866</v>
      </c>
      <c r="B6741" s="613" t="s">
        <v>8867</v>
      </c>
    </row>
    <row r="6742" spans="1:2" ht="13.5" x14ac:dyDescent="0.25">
      <c r="A6742" s="612" t="s">
        <v>8868</v>
      </c>
      <c r="B6742" s="613" t="s">
        <v>2085</v>
      </c>
    </row>
    <row r="6743" spans="1:2" ht="13.5" x14ac:dyDescent="0.25">
      <c r="A6743" s="612" t="s">
        <v>8869</v>
      </c>
      <c r="B6743" s="613" t="s">
        <v>8870</v>
      </c>
    </row>
    <row r="6744" spans="1:2" ht="13.5" x14ac:dyDescent="0.25">
      <c r="A6744" s="612" t="s">
        <v>8871</v>
      </c>
      <c r="B6744" s="613" t="s">
        <v>2087</v>
      </c>
    </row>
    <row r="6745" spans="1:2" ht="13.5" x14ac:dyDescent="0.25">
      <c r="A6745" s="612" t="s">
        <v>8872</v>
      </c>
      <c r="B6745" s="613" t="s">
        <v>8873</v>
      </c>
    </row>
    <row r="6746" spans="1:2" ht="13.5" x14ac:dyDescent="0.25">
      <c r="A6746" s="612" t="s">
        <v>8874</v>
      </c>
      <c r="B6746" s="613" t="s">
        <v>8875</v>
      </c>
    </row>
    <row r="6747" spans="1:2" ht="13.5" x14ac:dyDescent="0.25">
      <c r="A6747" s="612" t="s">
        <v>8876</v>
      </c>
      <c r="B6747" s="613" t="s">
        <v>8877</v>
      </c>
    </row>
    <row r="6748" spans="1:2" ht="13.5" x14ac:dyDescent="0.25">
      <c r="A6748" s="612" t="s">
        <v>8878</v>
      </c>
      <c r="B6748" s="613" t="s">
        <v>8879</v>
      </c>
    </row>
    <row r="6749" spans="1:2" ht="13.5" x14ac:dyDescent="0.25">
      <c r="A6749" s="612" t="s">
        <v>8880</v>
      </c>
      <c r="B6749" s="613" t="s">
        <v>8881</v>
      </c>
    </row>
    <row r="6750" spans="1:2" ht="13.5" x14ac:dyDescent="0.25">
      <c r="A6750" s="612" t="s">
        <v>8882</v>
      </c>
      <c r="B6750" s="613" t="s">
        <v>8883</v>
      </c>
    </row>
    <row r="6751" spans="1:2" ht="13.5" x14ac:dyDescent="0.25">
      <c r="A6751" s="612" t="s">
        <v>8884</v>
      </c>
      <c r="B6751" s="613" t="s">
        <v>8885</v>
      </c>
    </row>
    <row r="6752" spans="1:2" ht="13.5" x14ac:dyDescent="0.25">
      <c r="A6752" s="612" t="s">
        <v>8886</v>
      </c>
      <c r="B6752" s="613" t="s">
        <v>8887</v>
      </c>
    </row>
    <row r="6753" spans="1:2" ht="13.5" x14ac:dyDescent="0.25">
      <c r="A6753" s="612" t="s">
        <v>8888</v>
      </c>
      <c r="B6753" s="613" t="s">
        <v>8889</v>
      </c>
    </row>
    <row r="6754" spans="1:2" ht="13.5" x14ac:dyDescent="0.25">
      <c r="A6754" s="612" t="s">
        <v>8890</v>
      </c>
      <c r="B6754" s="613" t="s">
        <v>8891</v>
      </c>
    </row>
    <row r="6755" spans="1:2" ht="13.5" x14ac:dyDescent="0.25">
      <c r="A6755" s="612" t="s">
        <v>8892</v>
      </c>
      <c r="B6755" s="613" t="s">
        <v>8893</v>
      </c>
    </row>
    <row r="6756" spans="1:2" ht="13.5" x14ac:dyDescent="0.25">
      <c r="A6756" s="612" t="s">
        <v>8894</v>
      </c>
      <c r="B6756" s="613" t="s">
        <v>2093</v>
      </c>
    </row>
    <row r="6757" spans="1:2" ht="13.5" x14ac:dyDescent="0.25">
      <c r="A6757" s="612" t="s">
        <v>8895</v>
      </c>
      <c r="B6757" s="613" t="s">
        <v>8896</v>
      </c>
    </row>
    <row r="6758" spans="1:2" ht="13.5" x14ac:dyDescent="0.25">
      <c r="A6758" s="612" t="s">
        <v>8897</v>
      </c>
      <c r="B6758" s="613" t="s">
        <v>8898</v>
      </c>
    </row>
    <row r="6759" spans="1:2" ht="13.5" x14ac:dyDescent="0.25">
      <c r="A6759" s="612" t="s">
        <v>8899</v>
      </c>
      <c r="B6759" s="613" t="s">
        <v>8900</v>
      </c>
    </row>
    <row r="6760" spans="1:2" ht="13.5" x14ac:dyDescent="0.25">
      <c r="A6760" s="612" t="s">
        <v>8901</v>
      </c>
      <c r="B6760" s="613" t="s">
        <v>8902</v>
      </c>
    </row>
    <row r="6761" spans="1:2" ht="13.5" x14ac:dyDescent="0.25">
      <c r="A6761" s="612" t="s">
        <v>8903</v>
      </c>
      <c r="B6761" s="613" t="s">
        <v>8904</v>
      </c>
    </row>
    <row r="6762" spans="1:2" ht="13.5" x14ac:dyDescent="0.25">
      <c r="A6762" s="612" t="s">
        <v>8905</v>
      </c>
      <c r="B6762" s="613" t="s">
        <v>8906</v>
      </c>
    </row>
    <row r="6763" spans="1:2" ht="13.5" x14ac:dyDescent="0.25">
      <c r="A6763" s="612" t="s">
        <v>8907</v>
      </c>
      <c r="B6763" s="613" t="s">
        <v>8908</v>
      </c>
    </row>
    <row r="6764" spans="1:2" ht="13.5" x14ac:dyDescent="0.25">
      <c r="A6764" s="612" t="s">
        <v>8909</v>
      </c>
      <c r="B6764" s="613" t="s">
        <v>8910</v>
      </c>
    </row>
    <row r="6765" spans="1:2" ht="13.5" x14ac:dyDescent="0.25">
      <c r="A6765" s="612" t="s">
        <v>8911</v>
      </c>
      <c r="B6765" s="613" t="s">
        <v>8912</v>
      </c>
    </row>
    <row r="6766" spans="1:2" ht="13.5" x14ac:dyDescent="0.25">
      <c r="A6766" s="612" t="s">
        <v>8913</v>
      </c>
      <c r="B6766" s="613" t="s">
        <v>8914</v>
      </c>
    </row>
    <row r="6767" spans="1:2" ht="13.5" x14ac:dyDescent="0.25">
      <c r="A6767" s="612" t="s">
        <v>8915</v>
      </c>
      <c r="B6767" s="613" t="s">
        <v>8916</v>
      </c>
    </row>
    <row r="6768" spans="1:2" ht="13.5" x14ac:dyDescent="0.25">
      <c r="A6768" s="612" t="s">
        <v>8917</v>
      </c>
      <c r="B6768" s="613" t="s">
        <v>8918</v>
      </c>
    </row>
    <row r="6769" spans="1:2" ht="13.5" x14ac:dyDescent="0.25">
      <c r="A6769" s="612" t="s">
        <v>8919</v>
      </c>
      <c r="B6769" s="613" t="s">
        <v>8920</v>
      </c>
    </row>
    <row r="6770" spans="1:2" ht="13.5" x14ac:dyDescent="0.25">
      <c r="A6770" s="612" t="s">
        <v>8921</v>
      </c>
      <c r="B6770" s="613" t="s">
        <v>8922</v>
      </c>
    </row>
    <row r="6771" spans="1:2" ht="13.5" x14ac:dyDescent="0.25">
      <c r="A6771" s="612" t="s">
        <v>8923</v>
      </c>
      <c r="B6771" s="613" t="s">
        <v>8924</v>
      </c>
    </row>
    <row r="6772" spans="1:2" ht="13.5" x14ac:dyDescent="0.25">
      <c r="A6772" s="612" t="s">
        <v>8925</v>
      </c>
      <c r="B6772" s="613" t="s">
        <v>8926</v>
      </c>
    </row>
    <row r="6773" spans="1:2" ht="13.5" x14ac:dyDescent="0.25">
      <c r="A6773" s="612" t="s">
        <v>8927</v>
      </c>
      <c r="B6773" s="613" t="s">
        <v>2028</v>
      </c>
    </row>
    <row r="6774" spans="1:2" ht="13.5" x14ac:dyDescent="0.25">
      <c r="A6774" s="612" t="s">
        <v>8928</v>
      </c>
      <c r="B6774" s="613" t="s">
        <v>2029</v>
      </c>
    </row>
    <row r="6775" spans="1:2" ht="13.5" x14ac:dyDescent="0.25">
      <c r="A6775" s="612" t="s">
        <v>8929</v>
      </c>
      <c r="B6775" s="613" t="s">
        <v>8930</v>
      </c>
    </row>
    <row r="6776" spans="1:2" ht="13.5" x14ac:dyDescent="0.25">
      <c r="A6776" s="612" t="s">
        <v>8931</v>
      </c>
      <c r="B6776" s="613" t="s">
        <v>8932</v>
      </c>
    </row>
    <row r="6777" spans="1:2" ht="13.5" x14ac:dyDescent="0.25">
      <c r="A6777" s="612" t="s">
        <v>8933</v>
      </c>
      <c r="B6777" s="613" t="s">
        <v>8934</v>
      </c>
    </row>
    <row r="6778" spans="1:2" ht="13.5" x14ac:dyDescent="0.25">
      <c r="A6778" s="612" t="s">
        <v>8935</v>
      </c>
      <c r="B6778" s="613" t="s">
        <v>8936</v>
      </c>
    </row>
    <row r="6779" spans="1:2" ht="13.5" x14ac:dyDescent="0.25">
      <c r="A6779" s="612" t="s">
        <v>8937</v>
      </c>
      <c r="B6779" s="613" t="s">
        <v>8938</v>
      </c>
    </row>
    <row r="6780" spans="1:2" ht="13.5" x14ac:dyDescent="0.25">
      <c r="A6780" s="612" t="s">
        <v>8939</v>
      </c>
      <c r="B6780" s="613" t="s">
        <v>8940</v>
      </c>
    </row>
    <row r="6781" spans="1:2" ht="13.5" x14ac:dyDescent="0.25">
      <c r="A6781" s="612" t="s">
        <v>8941</v>
      </c>
      <c r="B6781" s="613" t="s">
        <v>8942</v>
      </c>
    </row>
    <row r="6782" spans="1:2" ht="13.5" x14ac:dyDescent="0.25">
      <c r="A6782" s="612" t="s">
        <v>8943</v>
      </c>
      <c r="B6782" s="613" t="s">
        <v>8944</v>
      </c>
    </row>
    <row r="6783" spans="1:2" ht="13.5" x14ac:dyDescent="0.25">
      <c r="A6783" s="612" t="s">
        <v>8945</v>
      </c>
      <c r="B6783" s="613" t="s">
        <v>8946</v>
      </c>
    </row>
    <row r="6784" spans="1:2" ht="13.5" x14ac:dyDescent="0.25">
      <c r="A6784" s="612" t="s">
        <v>8947</v>
      </c>
      <c r="B6784" s="613" t="s">
        <v>8948</v>
      </c>
    </row>
    <row r="6785" spans="1:2" ht="13.5" x14ac:dyDescent="0.25">
      <c r="A6785" s="612" t="s">
        <v>8949</v>
      </c>
      <c r="B6785" s="613" t="s">
        <v>8950</v>
      </c>
    </row>
    <row r="6786" spans="1:2" ht="13.5" x14ac:dyDescent="0.25">
      <c r="A6786" s="612" t="s">
        <v>8951</v>
      </c>
      <c r="B6786" s="613" t="s">
        <v>8952</v>
      </c>
    </row>
    <row r="6787" spans="1:2" ht="13.5" x14ac:dyDescent="0.25">
      <c r="A6787" s="612" t="s">
        <v>8953</v>
      </c>
      <c r="B6787" s="613" t="s">
        <v>8954</v>
      </c>
    </row>
    <row r="6788" spans="1:2" ht="13.5" x14ac:dyDescent="0.25">
      <c r="A6788" s="612" t="s">
        <v>8955</v>
      </c>
      <c r="B6788" s="613" t="s">
        <v>8956</v>
      </c>
    </row>
    <row r="6789" spans="1:2" ht="13.5" x14ac:dyDescent="0.25">
      <c r="A6789" s="612" t="s">
        <v>8957</v>
      </c>
      <c r="B6789" s="613" t="s">
        <v>8958</v>
      </c>
    </row>
    <row r="6790" spans="1:2" ht="13.5" x14ac:dyDescent="0.25">
      <c r="A6790" s="612" t="s">
        <v>8959</v>
      </c>
      <c r="B6790" s="613" t="s">
        <v>8960</v>
      </c>
    </row>
    <row r="6791" spans="1:2" ht="13.5" x14ac:dyDescent="0.25">
      <c r="A6791" s="612" t="s">
        <v>8961</v>
      </c>
      <c r="B6791" s="613" t="s">
        <v>8962</v>
      </c>
    </row>
    <row r="6792" spans="1:2" ht="13.5" x14ac:dyDescent="0.25">
      <c r="A6792" s="612" t="s">
        <v>514</v>
      </c>
      <c r="B6792" s="613" t="s">
        <v>8963</v>
      </c>
    </row>
    <row r="6793" spans="1:2" ht="13.5" x14ac:dyDescent="0.25">
      <c r="A6793" s="612" t="s">
        <v>8964</v>
      </c>
      <c r="B6793" s="613" t="s">
        <v>8965</v>
      </c>
    </row>
    <row r="6794" spans="1:2" ht="13.5" x14ac:dyDescent="0.25">
      <c r="A6794" s="612" t="s">
        <v>8966</v>
      </c>
      <c r="B6794" s="613" t="s">
        <v>8967</v>
      </c>
    </row>
    <row r="6795" spans="1:2" ht="13.5" x14ac:dyDescent="0.25">
      <c r="A6795" s="612" t="s">
        <v>8968</v>
      </c>
      <c r="B6795" s="613" t="s">
        <v>8969</v>
      </c>
    </row>
    <row r="6796" spans="1:2" ht="13.5" x14ac:dyDescent="0.25">
      <c r="A6796" s="612" t="s">
        <v>8970</v>
      </c>
      <c r="B6796" s="613" t="s">
        <v>8971</v>
      </c>
    </row>
    <row r="6797" spans="1:2" ht="13.5" x14ac:dyDescent="0.25">
      <c r="A6797" s="612" t="s">
        <v>8972</v>
      </c>
      <c r="B6797" s="613" t="s">
        <v>8973</v>
      </c>
    </row>
    <row r="6798" spans="1:2" ht="13.5" x14ac:dyDescent="0.25">
      <c r="A6798" s="612" t="s">
        <v>8974</v>
      </c>
      <c r="B6798" s="613" t="s">
        <v>8975</v>
      </c>
    </row>
    <row r="6799" spans="1:2" ht="13.5" x14ac:dyDescent="0.25">
      <c r="A6799" s="612" t="s">
        <v>8976</v>
      </c>
      <c r="B6799" s="613" t="s">
        <v>8977</v>
      </c>
    </row>
    <row r="6800" spans="1:2" ht="13.5" x14ac:dyDescent="0.25">
      <c r="A6800" s="612" t="s">
        <v>8978</v>
      </c>
      <c r="B6800" s="613" t="s">
        <v>8979</v>
      </c>
    </row>
    <row r="6801" spans="1:2" ht="13.5" x14ac:dyDescent="0.25">
      <c r="A6801" s="612" t="s">
        <v>8980</v>
      </c>
      <c r="B6801" s="613" t="s">
        <v>8981</v>
      </c>
    </row>
    <row r="6802" spans="1:2" ht="13.5" x14ac:dyDescent="0.25">
      <c r="A6802" s="612" t="s">
        <v>8982</v>
      </c>
      <c r="B6802" s="613" t="s">
        <v>8983</v>
      </c>
    </row>
    <row r="6803" spans="1:2" ht="13.5" x14ac:dyDescent="0.25">
      <c r="A6803" s="612" t="s">
        <v>8984</v>
      </c>
      <c r="B6803" s="613" t="s">
        <v>8985</v>
      </c>
    </row>
    <row r="6804" spans="1:2" ht="13.5" x14ac:dyDescent="0.25">
      <c r="A6804" s="612" t="s">
        <v>8986</v>
      </c>
      <c r="B6804" s="613" t="s">
        <v>8987</v>
      </c>
    </row>
    <row r="6805" spans="1:2" ht="13.5" x14ac:dyDescent="0.25">
      <c r="A6805" s="612" t="s">
        <v>8988</v>
      </c>
      <c r="B6805" s="613" t="s">
        <v>8989</v>
      </c>
    </row>
    <row r="6806" spans="1:2" ht="13.5" x14ac:dyDescent="0.25">
      <c r="A6806" s="612" t="s">
        <v>8990</v>
      </c>
      <c r="B6806" s="613" t="s">
        <v>8991</v>
      </c>
    </row>
    <row r="6807" spans="1:2" ht="13.5" x14ac:dyDescent="0.25">
      <c r="A6807" s="612" t="s">
        <v>8992</v>
      </c>
      <c r="B6807" s="613" t="s">
        <v>8993</v>
      </c>
    </row>
    <row r="6808" spans="1:2" ht="13.5" x14ac:dyDescent="0.25">
      <c r="A6808" s="612" t="s">
        <v>8994</v>
      </c>
      <c r="B6808" s="613" t="s">
        <v>8995</v>
      </c>
    </row>
    <row r="6809" spans="1:2" ht="13.5" x14ac:dyDescent="0.25">
      <c r="A6809" s="612" t="s">
        <v>8996</v>
      </c>
      <c r="B6809" s="613" t="s">
        <v>8997</v>
      </c>
    </row>
    <row r="6810" spans="1:2" ht="13.5" x14ac:dyDescent="0.25">
      <c r="A6810" s="612" t="s">
        <v>8998</v>
      </c>
      <c r="B6810" s="613" t="s">
        <v>8999</v>
      </c>
    </row>
    <row r="6811" spans="1:2" ht="13.5" x14ac:dyDescent="0.25">
      <c r="A6811" s="612" t="s">
        <v>9000</v>
      </c>
      <c r="B6811" s="613" t="s">
        <v>9001</v>
      </c>
    </row>
    <row r="6812" spans="1:2" ht="13.5" x14ac:dyDescent="0.25">
      <c r="A6812" s="612" t="s">
        <v>9002</v>
      </c>
      <c r="B6812" s="613" t="s">
        <v>9003</v>
      </c>
    </row>
    <row r="6813" spans="1:2" ht="13.5" x14ac:dyDescent="0.25">
      <c r="A6813" s="612" t="s">
        <v>9004</v>
      </c>
      <c r="B6813" s="613" t="s">
        <v>9005</v>
      </c>
    </row>
    <row r="6814" spans="1:2" ht="13.5" x14ac:dyDescent="0.25">
      <c r="A6814" s="612" t="s">
        <v>9006</v>
      </c>
      <c r="B6814" s="613" t="s">
        <v>9007</v>
      </c>
    </row>
    <row r="6815" spans="1:2" ht="13.5" x14ac:dyDescent="0.25">
      <c r="A6815" s="612" t="s">
        <v>9008</v>
      </c>
      <c r="B6815" s="613" t="s">
        <v>9009</v>
      </c>
    </row>
    <row r="6816" spans="1:2" ht="13.5" x14ac:dyDescent="0.25">
      <c r="A6816" s="612" t="s">
        <v>9010</v>
      </c>
      <c r="B6816" s="613" t="s">
        <v>9011</v>
      </c>
    </row>
    <row r="6817" spans="1:2" ht="13.5" x14ac:dyDescent="0.25">
      <c r="A6817" s="612" t="s">
        <v>9012</v>
      </c>
      <c r="B6817" s="613" t="s">
        <v>9013</v>
      </c>
    </row>
    <row r="6818" spans="1:2" ht="13.5" x14ac:dyDescent="0.25">
      <c r="A6818" s="612" t="s">
        <v>9014</v>
      </c>
      <c r="B6818" s="613" t="s">
        <v>9015</v>
      </c>
    </row>
    <row r="6819" spans="1:2" ht="13.5" x14ac:dyDescent="0.25">
      <c r="A6819" s="612" t="s">
        <v>9016</v>
      </c>
      <c r="B6819" s="613" t="s">
        <v>9017</v>
      </c>
    </row>
    <row r="6820" spans="1:2" ht="13.5" x14ac:dyDescent="0.25">
      <c r="A6820" s="612" t="s">
        <v>9018</v>
      </c>
      <c r="B6820" s="613" t="s">
        <v>9019</v>
      </c>
    </row>
    <row r="6821" spans="1:2" ht="13.5" x14ac:dyDescent="0.25">
      <c r="A6821" s="612" t="s">
        <v>9020</v>
      </c>
      <c r="B6821" s="613" t="s">
        <v>9021</v>
      </c>
    </row>
    <row r="6822" spans="1:2" ht="13.5" x14ac:dyDescent="0.25">
      <c r="A6822" s="612" t="s">
        <v>9022</v>
      </c>
      <c r="B6822" s="613" t="s">
        <v>9023</v>
      </c>
    </row>
    <row r="6823" spans="1:2" ht="13.5" x14ac:dyDescent="0.25">
      <c r="A6823" s="612" t="s">
        <v>9024</v>
      </c>
      <c r="B6823" s="613" t="s">
        <v>9025</v>
      </c>
    </row>
    <row r="6824" spans="1:2" ht="13.5" x14ac:dyDescent="0.25">
      <c r="A6824" s="612" t="s">
        <v>9026</v>
      </c>
      <c r="B6824" s="613" t="s">
        <v>9027</v>
      </c>
    </row>
    <row r="6825" spans="1:2" ht="13.5" x14ac:dyDescent="0.25">
      <c r="A6825" s="612" t="s">
        <v>9028</v>
      </c>
      <c r="B6825" s="613" t="s">
        <v>9029</v>
      </c>
    </row>
    <row r="6826" spans="1:2" ht="13.5" x14ac:dyDescent="0.25">
      <c r="A6826" s="612" t="s">
        <v>9030</v>
      </c>
      <c r="B6826" s="613" t="s">
        <v>9031</v>
      </c>
    </row>
    <row r="6827" spans="1:2" ht="13.5" x14ac:dyDescent="0.25">
      <c r="A6827" s="612" t="s">
        <v>9032</v>
      </c>
      <c r="B6827" s="613" t="s">
        <v>9033</v>
      </c>
    </row>
    <row r="6828" spans="1:2" ht="13.5" x14ac:dyDescent="0.25">
      <c r="A6828" s="612" t="s">
        <v>9034</v>
      </c>
      <c r="B6828" s="613" t="s">
        <v>9035</v>
      </c>
    </row>
    <row r="6829" spans="1:2" ht="13.5" x14ac:dyDescent="0.25">
      <c r="A6829" s="612" t="s">
        <v>9036</v>
      </c>
      <c r="B6829" s="613" t="s">
        <v>9037</v>
      </c>
    </row>
    <row r="6830" spans="1:2" ht="13.5" x14ac:dyDescent="0.25">
      <c r="A6830" s="612" t="s">
        <v>9038</v>
      </c>
      <c r="B6830" s="613" t="s">
        <v>9039</v>
      </c>
    </row>
    <row r="6831" spans="1:2" ht="13.5" x14ac:dyDescent="0.25">
      <c r="A6831" s="612" t="s">
        <v>9040</v>
      </c>
      <c r="B6831" s="613" t="s">
        <v>9041</v>
      </c>
    </row>
    <row r="6832" spans="1:2" ht="13.5" x14ac:dyDescent="0.25">
      <c r="A6832" s="612" t="s">
        <v>9042</v>
      </c>
      <c r="B6832" s="613" t="s">
        <v>9043</v>
      </c>
    </row>
    <row r="6833" spans="1:2" ht="13.5" x14ac:dyDescent="0.25">
      <c r="A6833" s="612" t="s">
        <v>9044</v>
      </c>
      <c r="B6833" s="613" t="s">
        <v>9045</v>
      </c>
    </row>
    <row r="6834" spans="1:2" ht="13.5" x14ac:dyDescent="0.25">
      <c r="A6834" s="612" t="s">
        <v>9046</v>
      </c>
      <c r="B6834" s="613" t="s">
        <v>9047</v>
      </c>
    </row>
    <row r="6835" spans="1:2" ht="13.5" x14ac:dyDescent="0.25">
      <c r="A6835" s="612" t="s">
        <v>9048</v>
      </c>
      <c r="B6835" s="613" t="s">
        <v>9049</v>
      </c>
    </row>
    <row r="6836" spans="1:2" ht="13.5" x14ac:dyDescent="0.25">
      <c r="A6836" s="612" t="s">
        <v>9050</v>
      </c>
      <c r="B6836" s="613" t="s">
        <v>9051</v>
      </c>
    </row>
    <row r="6837" spans="1:2" ht="13.5" x14ac:dyDescent="0.25">
      <c r="A6837" s="612" t="s">
        <v>9052</v>
      </c>
      <c r="B6837" s="613" t="s">
        <v>9053</v>
      </c>
    </row>
    <row r="6838" spans="1:2" ht="13.5" x14ac:dyDescent="0.25">
      <c r="A6838" s="612" t="s">
        <v>9054</v>
      </c>
      <c r="B6838" s="613" t="s">
        <v>9055</v>
      </c>
    </row>
    <row r="6839" spans="1:2" ht="27" x14ac:dyDescent="0.25">
      <c r="A6839" s="612" t="s">
        <v>9056</v>
      </c>
      <c r="B6839" s="613" t="s">
        <v>9057</v>
      </c>
    </row>
    <row r="6840" spans="1:2" ht="27" x14ac:dyDescent="0.25">
      <c r="A6840" s="612" t="s">
        <v>9058</v>
      </c>
      <c r="B6840" s="613" t="s">
        <v>9059</v>
      </c>
    </row>
    <row r="6841" spans="1:2" ht="13.5" x14ac:dyDescent="0.25">
      <c r="A6841" s="612" t="s">
        <v>9060</v>
      </c>
      <c r="B6841" s="613" t="s">
        <v>9061</v>
      </c>
    </row>
    <row r="6842" spans="1:2" ht="13.5" x14ac:dyDescent="0.25">
      <c r="A6842" s="612" t="s">
        <v>9062</v>
      </c>
      <c r="B6842" s="613" t="s">
        <v>9063</v>
      </c>
    </row>
    <row r="6843" spans="1:2" ht="13.5" x14ac:dyDescent="0.25">
      <c r="A6843" s="612" t="s">
        <v>9064</v>
      </c>
      <c r="B6843" s="613" t="s">
        <v>9065</v>
      </c>
    </row>
    <row r="6844" spans="1:2" ht="13.5" x14ac:dyDescent="0.25">
      <c r="A6844" s="612" t="s">
        <v>9066</v>
      </c>
      <c r="B6844" s="613" t="s">
        <v>9067</v>
      </c>
    </row>
    <row r="6845" spans="1:2" ht="13.5" x14ac:dyDescent="0.25">
      <c r="A6845" s="612" t="s">
        <v>9068</v>
      </c>
      <c r="B6845" s="613" t="s">
        <v>9069</v>
      </c>
    </row>
    <row r="6846" spans="1:2" ht="13.5" x14ac:dyDescent="0.25">
      <c r="A6846" s="612" t="s">
        <v>9070</v>
      </c>
      <c r="B6846" s="613" t="s">
        <v>9071</v>
      </c>
    </row>
    <row r="6847" spans="1:2" ht="13.5" x14ac:dyDescent="0.25">
      <c r="A6847" s="612" t="s">
        <v>9072</v>
      </c>
      <c r="B6847" s="613" t="s">
        <v>9073</v>
      </c>
    </row>
    <row r="6848" spans="1:2" ht="13.5" x14ac:dyDescent="0.25">
      <c r="A6848" s="612" t="s">
        <v>9074</v>
      </c>
      <c r="B6848" s="613" t="s">
        <v>9075</v>
      </c>
    </row>
    <row r="6849" spans="1:2" ht="13.5" x14ac:dyDescent="0.25">
      <c r="A6849" s="612" t="s">
        <v>9076</v>
      </c>
      <c r="B6849" s="613" t="s">
        <v>9077</v>
      </c>
    </row>
    <row r="6850" spans="1:2" ht="13.5" x14ac:dyDescent="0.25">
      <c r="A6850" s="612" t="s">
        <v>9078</v>
      </c>
      <c r="B6850" s="613" t="s">
        <v>9079</v>
      </c>
    </row>
    <row r="6851" spans="1:2" ht="13.5" x14ac:dyDescent="0.25">
      <c r="A6851" s="612" t="s">
        <v>9080</v>
      </c>
      <c r="B6851" s="613" t="s">
        <v>9081</v>
      </c>
    </row>
    <row r="6852" spans="1:2" ht="13.5" x14ac:dyDescent="0.25">
      <c r="A6852" s="612" t="s">
        <v>9082</v>
      </c>
      <c r="B6852" s="613" t="s">
        <v>9083</v>
      </c>
    </row>
    <row r="6853" spans="1:2" ht="13.5" x14ac:dyDescent="0.25">
      <c r="A6853" s="612" t="s">
        <v>9084</v>
      </c>
      <c r="B6853" s="613" t="s">
        <v>9085</v>
      </c>
    </row>
    <row r="6854" spans="1:2" ht="13.5" x14ac:dyDescent="0.25">
      <c r="A6854" s="612" t="s">
        <v>9086</v>
      </c>
      <c r="B6854" s="613" t="s">
        <v>9087</v>
      </c>
    </row>
    <row r="6855" spans="1:2" ht="13.5" x14ac:dyDescent="0.25">
      <c r="A6855" s="612" t="s">
        <v>9088</v>
      </c>
      <c r="B6855" s="613" t="s">
        <v>9089</v>
      </c>
    </row>
    <row r="6856" spans="1:2" ht="13.5" x14ac:dyDescent="0.25">
      <c r="A6856" s="612" t="s">
        <v>9090</v>
      </c>
      <c r="B6856" s="613" t="s">
        <v>9091</v>
      </c>
    </row>
    <row r="6857" spans="1:2" ht="13.5" x14ac:dyDescent="0.25">
      <c r="A6857" s="612" t="s">
        <v>9092</v>
      </c>
      <c r="B6857" s="613" t="s">
        <v>9093</v>
      </c>
    </row>
    <row r="6858" spans="1:2" ht="13.5" x14ac:dyDescent="0.25">
      <c r="A6858" s="612" t="s">
        <v>9094</v>
      </c>
      <c r="B6858" s="613" t="s">
        <v>2410</v>
      </c>
    </row>
    <row r="6859" spans="1:2" ht="13.5" x14ac:dyDescent="0.25">
      <c r="A6859" s="612" t="s">
        <v>9095</v>
      </c>
      <c r="B6859" s="613" t="s">
        <v>9096</v>
      </c>
    </row>
    <row r="6860" spans="1:2" ht="13.5" x14ac:dyDescent="0.25">
      <c r="A6860" s="612" t="s">
        <v>9097</v>
      </c>
      <c r="B6860" s="613" t="s">
        <v>9098</v>
      </c>
    </row>
    <row r="6861" spans="1:2" ht="13.5" x14ac:dyDescent="0.25">
      <c r="A6861" s="612" t="s">
        <v>9099</v>
      </c>
      <c r="B6861" s="613" t="s">
        <v>9100</v>
      </c>
    </row>
    <row r="6862" spans="1:2" ht="13.5" x14ac:dyDescent="0.25">
      <c r="A6862" s="612" t="s">
        <v>9101</v>
      </c>
      <c r="B6862" s="613" t="s">
        <v>9102</v>
      </c>
    </row>
    <row r="6863" spans="1:2" ht="13.5" x14ac:dyDescent="0.25">
      <c r="A6863" s="612" t="s">
        <v>9103</v>
      </c>
      <c r="B6863" s="613" t="s">
        <v>9104</v>
      </c>
    </row>
    <row r="6864" spans="1:2" ht="13.5" x14ac:dyDescent="0.25">
      <c r="A6864" s="612" t="s">
        <v>9105</v>
      </c>
      <c r="B6864" s="613" t="s">
        <v>2413</v>
      </c>
    </row>
    <row r="6865" spans="1:2" ht="13.5" x14ac:dyDescent="0.25">
      <c r="A6865" s="612" t="s">
        <v>9106</v>
      </c>
      <c r="B6865" s="613" t="s">
        <v>9107</v>
      </c>
    </row>
    <row r="6866" spans="1:2" ht="13.5" x14ac:dyDescent="0.25">
      <c r="A6866" s="612" t="s">
        <v>9108</v>
      </c>
      <c r="B6866" s="613" t="s">
        <v>9109</v>
      </c>
    </row>
    <row r="6867" spans="1:2" ht="13.5" x14ac:dyDescent="0.25">
      <c r="A6867" s="612" t="s">
        <v>9110</v>
      </c>
      <c r="B6867" s="613" t="s">
        <v>9111</v>
      </c>
    </row>
    <row r="6868" spans="1:2" ht="13.5" x14ac:dyDescent="0.25">
      <c r="A6868" s="612" t="s">
        <v>9112</v>
      </c>
      <c r="B6868" s="613" t="s">
        <v>9113</v>
      </c>
    </row>
    <row r="6869" spans="1:2" ht="13.5" x14ac:dyDescent="0.25">
      <c r="A6869" s="612" t="s">
        <v>9114</v>
      </c>
      <c r="B6869" s="613" t="s">
        <v>9115</v>
      </c>
    </row>
    <row r="6870" spans="1:2" ht="13.5" x14ac:dyDescent="0.25">
      <c r="A6870" s="612" t="s">
        <v>9116</v>
      </c>
      <c r="B6870" s="613" t="s">
        <v>9117</v>
      </c>
    </row>
    <row r="6871" spans="1:2" ht="13.5" x14ac:dyDescent="0.25">
      <c r="A6871" s="612" t="s">
        <v>9118</v>
      </c>
      <c r="B6871" s="613" t="s">
        <v>9119</v>
      </c>
    </row>
    <row r="6872" spans="1:2" ht="13.5" x14ac:dyDescent="0.25">
      <c r="A6872" s="612" t="s">
        <v>9120</v>
      </c>
      <c r="B6872" s="613" t="s">
        <v>9121</v>
      </c>
    </row>
    <row r="6873" spans="1:2" ht="13.5" x14ac:dyDescent="0.25">
      <c r="A6873" s="612" t="s">
        <v>9122</v>
      </c>
      <c r="B6873" s="613" t="s">
        <v>9123</v>
      </c>
    </row>
    <row r="6874" spans="1:2" ht="13.5" x14ac:dyDescent="0.25">
      <c r="A6874" s="612" t="s">
        <v>9124</v>
      </c>
      <c r="B6874" s="613" t="s">
        <v>9125</v>
      </c>
    </row>
    <row r="6875" spans="1:2" ht="13.5" x14ac:dyDescent="0.25">
      <c r="A6875" s="612" t="s">
        <v>9126</v>
      </c>
      <c r="B6875" s="613" t="s">
        <v>9127</v>
      </c>
    </row>
    <row r="6876" spans="1:2" ht="13.5" x14ac:dyDescent="0.25">
      <c r="A6876" s="612" t="s">
        <v>9128</v>
      </c>
      <c r="B6876" s="613" t="s">
        <v>9129</v>
      </c>
    </row>
    <row r="6877" spans="1:2" ht="13.5" x14ac:dyDescent="0.25">
      <c r="A6877" s="612" t="s">
        <v>9130</v>
      </c>
      <c r="B6877" s="613" t="s">
        <v>9131</v>
      </c>
    </row>
    <row r="6878" spans="1:2" ht="13.5" x14ac:dyDescent="0.25">
      <c r="A6878" s="612" t="s">
        <v>9132</v>
      </c>
      <c r="B6878" s="613" t="s">
        <v>9133</v>
      </c>
    </row>
    <row r="6879" spans="1:2" ht="13.5" x14ac:dyDescent="0.25">
      <c r="A6879" s="612" t="s">
        <v>9134</v>
      </c>
      <c r="B6879" s="613" t="s">
        <v>9135</v>
      </c>
    </row>
    <row r="6880" spans="1:2" ht="13.5" x14ac:dyDescent="0.25">
      <c r="A6880" s="612" t="s">
        <v>9136</v>
      </c>
      <c r="B6880" s="613" t="s">
        <v>9137</v>
      </c>
    </row>
    <row r="6881" spans="1:2" ht="13.5" x14ac:dyDescent="0.25">
      <c r="A6881" s="612" t="s">
        <v>9138</v>
      </c>
      <c r="B6881" s="613" t="s">
        <v>9139</v>
      </c>
    </row>
    <row r="6882" spans="1:2" ht="13.5" x14ac:dyDescent="0.25">
      <c r="A6882" s="612" t="s">
        <v>9140</v>
      </c>
      <c r="B6882" s="613" t="s">
        <v>9141</v>
      </c>
    </row>
    <row r="6883" spans="1:2" ht="13.5" x14ac:dyDescent="0.25">
      <c r="A6883" s="612" t="s">
        <v>9142</v>
      </c>
      <c r="B6883" s="613" t="s">
        <v>9143</v>
      </c>
    </row>
    <row r="6884" spans="1:2" ht="13.5" x14ac:dyDescent="0.25">
      <c r="A6884" s="612" t="s">
        <v>9144</v>
      </c>
      <c r="B6884" s="613" t="s">
        <v>9145</v>
      </c>
    </row>
    <row r="6885" spans="1:2" ht="13.5" x14ac:dyDescent="0.25">
      <c r="A6885" s="612" t="s">
        <v>9146</v>
      </c>
      <c r="B6885" s="613" t="s">
        <v>9147</v>
      </c>
    </row>
    <row r="6886" spans="1:2" ht="13.5" x14ac:dyDescent="0.25">
      <c r="A6886" s="612" t="s">
        <v>9148</v>
      </c>
      <c r="B6886" s="613" t="s">
        <v>9149</v>
      </c>
    </row>
    <row r="6887" spans="1:2" ht="13.5" x14ac:dyDescent="0.25">
      <c r="A6887" s="612" t="s">
        <v>9150</v>
      </c>
      <c r="B6887" s="613" t="s">
        <v>2416</v>
      </c>
    </row>
    <row r="6888" spans="1:2" ht="13.5" x14ac:dyDescent="0.25">
      <c r="A6888" s="612" t="s">
        <v>9151</v>
      </c>
      <c r="B6888" s="613" t="s">
        <v>2417</v>
      </c>
    </row>
    <row r="6889" spans="1:2" ht="13.5" x14ac:dyDescent="0.25">
      <c r="A6889" s="612" t="s">
        <v>9152</v>
      </c>
      <c r="B6889" s="613" t="s">
        <v>9153</v>
      </c>
    </row>
    <row r="6890" spans="1:2" ht="13.5" x14ac:dyDescent="0.25">
      <c r="A6890" s="612" t="s">
        <v>9154</v>
      </c>
      <c r="B6890" s="613" t="s">
        <v>9155</v>
      </c>
    </row>
    <row r="6891" spans="1:2" ht="13.5" x14ac:dyDescent="0.25">
      <c r="A6891" s="612" t="s">
        <v>9156</v>
      </c>
      <c r="B6891" s="613" t="s">
        <v>9157</v>
      </c>
    </row>
    <row r="6892" spans="1:2" ht="13.5" x14ac:dyDescent="0.25">
      <c r="A6892" s="612" t="s">
        <v>9158</v>
      </c>
      <c r="B6892" s="613" t="s">
        <v>9159</v>
      </c>
    </row>
    <row r="6893" spans="1:2" ht="13.5" x14ac:dyDescent="0.25">
      <c r="A6893" s="612" t="s">
        <v>9160</v>
      </c>
      <c r="B6893" s="613" t="s">
        <v>9161</v>
      </c>
    </row>
    <row r="6894" spans="1:2" ht="13.5" x14ac:dyDescent="0.25">
      <c r="A6894" s="612" t="s">
        <v>9162</v>
      </c>
      <c r="B6894" s="613" t="s">
        <v>9163</v>
      </c>
    </row>
    <row r="6895" spans="1:2" ht="13.5" x14ac:dyDescent="0.25">
      <c r="A6895" s="612" t="s">
        <v>9164</v>
      </c>
      <c r="B6895" s="613" t="s">
        <v>9165</v>
      </c>
    </row>
    <row r="6896" spans="1:2" ht="13.5" x14ac:dyDescent="0.25">
      <c r="A6896" s="612" t="s">
        <v>9166</v>
      </c>
      <c r="B6896" s="613" t="s">
        <v>9167</v>
      </c>
    </row>
    <row r="6897" spans="1:2" ht="13.5" x14ac:dyDescent="0.25">
      <c r="A6897" s="612" t="s">
        <v>9168</v>
      </c>
      <c r="B6897" s="613" t="s">
        <v>9169</v>
      </c>
    </row>
    <row r="6898" spans="1:2" ht="13.5" x14ac:dyDescent="0.25">
      <c r="A6898" s="612" t="s">
        <v>9170</v>
      </c>
      <c r="B6898" s="613" t="s">
        <v>9171</v>
      </c>
    </row>
    <row r="6899" spans="1:2" ht="13.5" x14ac:dyDescent="0.25">
      <c r="A6899" s="612" t="s">
        <v>9172</v>
      </c>
      <c r="B6899" s="613" t="s">
        <v>9173</v>
      </c>
    </row>
    <row r="6900" spans="1:2" ht="13.5" x14ac:dyDescent="0.25">
      <c r="A6900" s="612" t="s">
        <v>9174</v>
      </c>
      <c r="B6900" s="613" t="s">
        <v>9175</v>
      </c>
    </row>
    <row r="6901" spans="1:2" ht="13.5" x14ac:dyDescent="0.25">
      <c r="A6901" s="612" t="s">
        <v>9176</v>
      </c>
      <c r="B6901" s="613" t="s">
        <v>9177</v>
      </c>
    </row>
    <row r="6902" spans="1:2" ht="13.5" x14ac:dyDescent="0.25">
      <c r="A6902" s="612" t="s">
        <v>9178</v>
      </c>
      <c r="B6902" s="613" t="s">
        <v>9179</v>
      </c>
    </row>
    <row r="6903" spans="1:2" ht="13.5" x14ac:dyDescent="0.25">
      <c r="A6903" s="612" t="s">
        <v>9180</v>
      </c>
      <c r="B6903" s="613" t="s">
        <v>9181</v>
      </c>
    </row>
    <row r="6904" spans="1:2" ht="13.5" x14ac:dyDescent="0.25">
      <c r="A6904" s="612" t="s">
        <v>9182</v>
      </c>
      <c r="B6904" s="613" t="s">
        <v>9183</v>
      </c>
    </row>
    <row r="6905" spans="1:2" ht="13.5" x14ac:dyDescent="0.25">
      <c r="A6905" s="612" t="s">
        <v>9184</v>
      </c>
      <c r="B6905" s="613" t="s">
        <v>9185</v>
      </c>
    </row>
    <row r="6906" spans="1:2" ht="13.5" x14ac:dyDescent="0.25">
      <c r="A6906" s="612" t="s">
        <v>9186</v>
      </c>
      <c r="B6906" s="613" t="s">
        <v>9187</v>
      </c>
    </row>
    <row r="6907" spans="1:2" ht="13.5" x14ac:dyDescent="0.25">
      <c r="A6907" s="612" t="s">
        <v>9188</v>
      </c>
      <c r="B6907" s="613" t="s">
        <v>9189</v>
      </c>
    </row>
    <row r="6908" spans="1:2" ht="13.5" x14ac:dyDescent="0.25">
      <c r="A6908" s="612" t="s">
        <v>9190</v>
      </c>
      <c r="B6908" s="613" t="s">
        <v>9191</v>
      </c>
    </row>
    <row r="6909" spans="1:2" ht="13.5" x14ac:dyDescent="0.25">
      <c r="A6909" s="612" t="s">
        <v>9192</v>
      </c>
      <c r="B6909" s="613" t="s">
        <v>9193</v>
      </c>
    </row>
    <row r="6910" spans="1:2" ht="13.5" x14ac:dyDescent="0.25">
      <c r="A6910" s="612" t="s">
        <v>9194</v>
      </c>
      <c r="B6910" s="613" t="s">
        <v>9195</v>
      </c>
    </row>
    <row r="6911" spans="1:2" ht="13.5" x14ac:dyDescent="0.25">
      <c r="A6911" s="612" t="s">
        <v>9196</v>
      </c>
      <c r="B6911" s="613" t="s">
        <v>9197</v>
      </c>
    </row>
    <row r="6912" spans="1:2" ht="13.5" x14ac:dyDescent="0.25">
      <c r="A6912" s="612" t="s">
        <v>9198</v>
      </c>
      <c r="B6912" s="613" t="s">
        <v>9199</v>
      </c>
    </row>
    <row r="6913" spans="1:2" ht="13.5" x14ac:dyDescent="0.25">
      <c r="A6913" s="612" t="s">
        <v>9200</v>
      </c>
      <c r="B6913" s="613" t="s">
        <v>9201</v>
      </c>
    </row>
    <row r="6914" spans="1:2" ht="13.5" x14ac:dyDescent="0.25">
      <c r="A6914" s="612" t="s">
        <v>9202</v>
      </c>
      <c r="B6914" s="613" t="s">
        <v>9203</v>
      </c>
    </row>
    <row r="6915" spans="1:2" ht="13.5" x14ac:dyDescent="0.25">
      <c r="A6915" s="612" t="s">
        <v>9204</v>
      </c>
      <c r="B6915" s="613" t="s">
        <v>9205</v>
      </c>
    </row>
    <row r="6916" spans="1:2" ht="13.5" x14ac:dyDescent="0.25">
      <c r="A6916" s="612" t="s">
        <v>9206</v>
      </c>
      <c r="B6916" s="613" t="s">
        <v>9207</v>
      </c>
    </row>
    <row r="6917" spans="1:2" ht="13.5" x14ac:dyDescent="0.25">
      <c r="A6917" s="612" t="s">
        <v>9208</v>
      </c>
      <c r="B6917" s="613" t="s">
        <v>9209</v>
      </c>
    </row>
    <row r="6918" spans="1:2" ht="13.5" x14ac:dyDescent="0.25">
      <c r="A6918" s="612" t="s">
        <v>9210</v>
      </c>
      <c r="B6918" s="613" t="s">
        <v>9211</v>
      </c>
    </row>
    <row r="6919" spans="1:2" ht="13.5" x14ac:dyDescent="0.25">
      <c r="A6919" s="612" t="s">
        <v>9212</v>
      </c>
      <c r="B6919" s="613" t="s">
        <v>2435</v>
      </c>
    </row>
    <row r="6920" spans="1:2" ht="13.5" x14ac:dyDescent="0.25">
      <c r="A6920" s="612" t="s">
        <v>9213</v>
      </c>
      <c r="B6920" s="613" t="s">
        <v>9214</v>
      </c>
    </row>
    <row r="6921" spans="1:2" ht="13.5" x14ac:dyDescent="0.25">
      <c r="A6921" s="612" t="s">
        <v>9215</v>
      </c>
      <c r="B6921" s="613" t="s">
        <v>9216</v>
      </c>
    </row>
    <row r="6922" spans="1:2" ht="13.5" x14ac:dyDescent="0.25">
      <c r="A6922" s="612" t="s">
        <v>9217</v>
      </c>
      <c r="B6922" s="613" t="s">
        <v>9218</v>
      </c>
    </row>
    <row r="6923" spans="1:2" ht="13.5" x14ac:dyDescent="0.25">
      <c r="A6923" s="612" t="s">
        <v>9219</v>
      </c>
      <c r="B6923" s="613" t="s">
        <v>9220</v>
      </c>
    </row>
    <row r="6924" spans="1:2" ht="13.5" x14ac:dyDescent="0.25">
      <c r="A6924" s="612" t="s">
        <v>9221</v>
      </c>
      <c r="B6924" s="613" t="s">
        <v>9222</v>
      </c>
    </row>
    <row r="6925" spans="1:2" ht="13.5" x14ac:dyDescent="0.25">
      <c r="A6925" s="612" t="s">
        <v>9223</v>
      </c>
      <c r="B6925" s="613" t="s">
        <v>9224</v>
      </c>
    </row>
    <row r="6926" spans="1:2" ht="13.5" x14ac:dyDescent="0.25">
      <c r="A6926" s="612" t="s">
        <v>9225</v>
      </c>
      <c r="B6926" s="613" t="s">
        <v>9226</v>
      </c>
    </row>
    <row r="6927" spans="1:2" ht="13.5" x14ac:dyDescent="0.25">
      <c r="A6927" s="612" t="s">
        <v>9227</v>
      </c>
      <c r="B6927" s="613" t="s">
        <v>9228</v>
      </c>
    </row>
    <row r="6928" spans="1:2" ht="13.5" x14ac:dyDescent="0.25">
      <c r="A6928" s="612" t="s">
        <v>9229</v>
      </c>
      <c r="B6928" s="613" t="s">
        <v>9230</v>
      </c>
    </row>
    <row r="6929" spans="1:2" ht="13.5" x14ac:dyDescent="0.25">
      <c r="A6929" s="612" t="s">
        <v>9231</v>
      </c>
      <c r="B6929" s="613" t="s">
        <v>9232</v>
      </c>
    </row>
    <row r="6930" spans="1:2" ht="13.5" x14ac:dyDescent="0.25">
      <c r="A6930" s="612" t="s">
        <v>9233</v>
      </c>
      <c r="B6930" s="613" t="s">
        <v>9234</v>
      </c>
    </row>
    <row r="6931" spans="1:2" ht="13.5" x14ac:dyDescent="0.25">
      <c r="A6931" s="612" t="s">
        <v>9235</v>
      </c>
      <c r="B6931" s="613" t="s">
        <v>9236</v>
      </c>
    </row>
    <row r="6932" spans="1:2" ht="13.5" x14ac:dyDescent="0.25">
      <c r="A6932" s="612" t="s">
        <v>9237</v>
      </c>
      <c r="B6932" s="613" t="s">
        <v>2447</v>
      </c>
    </row>
    <row r="6933" spans="1:2" ht="13.5" x14ac:dyDescent="0.25">
      <c r="A6933" s="612" t="s">
        <v>9238</v>
      </c>
      <c r="B6933" s="613" t="s">
        <v>9239</v>
      </c>
    </row>
    <row r="6934" spans="1:2" ht="13.5" x14ac:dyDescent="0.25">
      <c r="A6934" s="612" t="s">
        <v>9240</v>
      </c>
      <c r="B6934" s="613" t="s">
        <v>9241</v>
      </c>
    </row>
    <row r="6935" spans="1:2" ht="13.5" x14ac:dyDescent="0.25">
      <c r="A6935" s="612" t="s">
        <v>9242</v>
      </c>
      <c r="B6935" s="613" t="s">
        <v>9243</v>
      </c>
    </row>
    <row r="6936" spans="1:2" ht="13.5" x14ac:dyDescent="0.25">
      <c r="A6936" s="612" t="s">
        <v>9244</v>
      </c>
      <c r="B6936" s="613" t="s">
        <v>2450</v>
      </c>
    </row>
    <row r="6937" spans="1:2" ht="13.5" x14ac:dyDescent="0.25">
      <c r="A6937" s="612" t="s">
        <v>9245</v>
      </c>
      <c r="B6937" s="613" t="s">
        <v>2451</v>
      </c>
    </row>
    <row r="6938" spans="1:2" ht="13.5" x14ac:dyDescent="0.25">
      <c r="A6938" s="612" t="s">
        <v>9246</v>
      </c>
      <c r="B6938" s="613" t="s">
        <v>9247</v>
      </c>
    </row>
    <row r="6939" spans="1:2" ht="13.5" x14ac:dyDescent="0.25">
      <c r="A6939" s="612" t="s">
        <v>9248</v>
      </c>
      <c r="B6939" s="613" t="s">
        <v>9249</v>
      </c>
    </row>
    <row r="6940" spans="1:2" ht="13.5" x14ac:dyDescent="0.25">
      <c r="A6940" s="612" t="s">
        <v>9250</v>
      </c>
      <c r="B6940" s="613" t="s">
        <v>2454</v>
      </c>
    </row>
    <row r="6941" spans="1:2" ht="13.5" x14ac:dyDescent="0.25">
      <c r="A6941" s="612" t="s">
        <v>9251</v>
      </c>
      <c r="B6941" s="613" t="s">
        <v>9252</v>
      </c>
    </row>
    <row r="6942" spans="1:2" ht="13.5" x14ac:dyDescent="0.25">
      <c r="A6942" s="612" t="s">
        <v>9253</v>
      </c>
      <c r="B6942" s="613" t="s">
        <v>9254</v>
      </c>
    </row>
    <row r="6943" spans="1:2" ht="13.5" x14ac:dyDescent="0.25">
      <c r="A6943" s="612" t="s">
        <v>9255</v>
      </c>
      <c r="B6943" s="613" t="s">
        <v>9256</v>
      </c>
    </row>
    <row r="6944" spans="1:2" ht="13.5" x14ac:dyDescent="0.25">
      <c r="A6944" s="612" t="s">
        <v>9257</v>
      </c>
      <c r="B6944" s="613" t="s">
        <v>9258</v>
      </c>
    </row>
    <row r="6945" spans="1:2" ht="13.5" x14ac:dyDescent="0.25">
      <c r="A6945" s="612" t="s">
        <v>9259</v>
      </c>
      <c r="B6945" s="613" t="s">
        <v>9260</v>
      </c>
    </row>
    <row r="6946" spans="1:2" ht="13.5" x14ac:dyDescent="0.25">
      <c r="A6946" s="612" t="s">
        <v>9261</v>
      </c>
      <c r="B6946" s="613" t="s">
        <v>9262</v>
      </c>
    </row>
    <row r="6947" spans="1:2" ht="13.5" x14ac:dyDescent="0.25">
      <c r="A6947" s="612" t="s">
        <v>9263</v>
      </c>
      <c r="B6947" s="613" t="s">
        <v>2464</v>
      </c>
    </row>
    <row r="6948" spans="1:2" ht="13.5" x14ac:dyDescent="0.25">
      <c r="A6948" s="612" t="s">
        <v>9264</v>
      </c>
      <c r="B6948" s="613" t="s">
        <v>9265</v>
      </c>
    </row>
    <row r="6949" spans="1:2" ht="13.5" x14ac:dyDescent="0.25">
      <c r="A6949" s="612" t="s">
        <v>9266</v>
      </c>
      <c r="B6949" s="613" t="s">
        <v>9267</v>
      </c>
    </row>
    <row r="6950" spans="1:2" ht="13.5" x14ac:dyDescent="0.25">
      <c r="A6950" s="612" t="s">
        <v>9268</v>
      </c>
      <c r="B6950" s="613" t="s">
        <v>9269</v>
      </c>
    </row>
    <row r="6951" spans="1:2" ht="13.5" x14ac:dyDescent="0.25">
      <c r="A6951" s="612" t="s">
        <v>9270</v>
      </c>
      <c r="B6951" s="613" t="s">
        <v>9271</v>
      </c>
    </row>
    <row r="6952" spans="1:2" ht="13.5" x14ac:dyDescent="0.25">
      <c r="A6952" s="612" t="s">
        <v>9272</v>
      </c>
      <c r="B6952" s="613" t="s">
        <v>9273</v>
      </c>
    </row>
    <row r="6953" spans="1:2" ht="13.5" x14ac:dyDescent="0.25">
      <c r="A6953" s="612" t="s">
        <v>9274</v>
      </c>
      <c r="B6953" s="613" t="s">
        <v>9275</v>
      </c>
    </row>
    <row r="6954" spans="1:2" ht="13.5" x14ac:dyDescent="0.25">
      <c r="A6954" s="612" t="s">
        <v>9276</v>
      </c>
      <c r="B6954" s="613" t="s">
        <v>9277</v>
      </c>
    </row>
    <row r="6955" spans="1:2" ht="13.5" x14ac:dyDescent="0.25">
      <c r="A6955" s="612" t="s">
        <v>9278</v>
      </c>
      <c r="B6955" s="613" t="s">
        <v>9279</v>
      </c>
    </row>
    <row r="6956" spans="1:2" ht="13.5" x14ac:dyDescent="0.25">
      <c r="A6956" s="612" t="s">
        <v>9280</v>
      </c>
      <c r="B6956" s="613" t="s">
        <v>9281</v>
      </c>
    </row>
    <row r="6957" spans="1:2" ht="13.5" x14ac:dyDescent="0.25">
      <c r="A6957" s="612" t="s">
        <v>9282</v>
      </c>
      <c r="B6957" s="613" t="s">
        <v>9283</v>
      </c>
    </row>
    <row r="6958" spans="1:2" ht="13.5" x14ac:dyDescent="0.25">
      <c r="A6958" s="612" t="s">
        <v>9284</v>
      </c>
      <c r="B6958" s="613" t="s">
        <v>2460</v>
      </c>
    </row>
    <row r="6959" spans="1:2" ht="13.5" x14ac:dyDescent="0.25">
      <c r="A6959" s="612" t="s">
        <v>9285</v>
      </c>
      <c r="B6959" s="613" t="s">
        <v>9286</v>
      </c>
    </row>
    <row r="6960" spans="1:2" ht="13.5" x14ac:dyDescent="0.25">
      <c r="A6960" s="612" t="s">
        <v>9287</v>
      </c>
      <c r="B6960" s="613" t="s">
        <v>9288</v>
      </c>
    </row>
    <row r="6961" spans="1:2" ht="13.5" x14ac:dyDescent="0.25">
      <c r="A6961" s="612" t="s">
        <v>9289</v>
      </c>
      <c r="B6961" s="613" t="s">
        <v>9290</v>
      </c>
    </row>
    <row r="6962" spans="1:2" ht="13.5" x14ac:dyDescent="0.25">
      <c r="A6962" s="612" t="s">
        <v>9291</v>
      </c>
      <c r="B6962" s="613" t="s">
        <v>9292</v>
      </c>
    </row>
    <row r="6963" spans="1:2" ht="13.5" x14ac:dyDescent="0.25">
      <c r="A6963" s="612" t="s">
        <v>9293</v>
      </c>
      <c r="B6963" s="613" t="s">
        <v>9294</v>
      </c>
    </row>
    <row r="6964" spans="1:2" ht="13.5" x14ac:dyDescent="0.25">
      <c r="A6964" s="612" t="s">
        <v>9295</v>
      </c>
      <c r="B6964" s="613" t="s">
        <v>9296</v>
      </c>
    </row>
    <row r="6965" spans="1:2" ht="13.5" x14ac:dyDescent="0.25">
      <c r="A6965" s="612" t="s">
        <v>9297</v>
      </c>
      <c r="B6965" s="613" t="s">
        <v>9298</v>
      </c>
    </row>
    <row r="6966" spans="1:2" ht="13.5" x14ac:dyDescent="0.25">
      <c r="A6966" s="612" t="s">
        <v>9299</v>
      </c>
      <c r="B6966" s="613" t="s">
        <v>9300</v>
      </c>
    </row>
    <row r="6967" spans="1:2" ht="13.5" x14ac:dyDescent="0.25">
      <c r="A6967" s="612" t="s">
        <v>9301</v>
      </c>
      <c r="B6967" s="613" t="s">
        <v>9302</v>
      </c>
    </row>
    <row r="6968" spans="1:2" ht="13.5" x14ac:dyDescent="0.25">
      <c r="A6968" s="612" t="s">
        <v>9303</v>
      </c>
      <c r="B6968" s="613" t="s">
        <v>9304</v>
      </c>
    </row>
    <row r="6969" spans="1:2" ht="13.5" x14ac:dyDescent="0.25">
      <c r="A6969" s="612" t="s">
        <v>9305</v>
      </c>
      <c r="B6969" s="613" t="s">
        <v>9306</v>
      </c>
    </row>
    <row r="6970" spans="1:2" ht="13.5" x14ac:dyDescent="0.25">
      <c r="A6970" s="612" t="s">
        <v>9307</v>
      </c>
      <c r="B6970" s="613" t="s">
        <v>9308</v>
      </c>
    </row>
    <row r="6971" spans="1:2" ht="13.5" x14ac:dyDescent="0.25">
      <c r="A6971" s="612" t="s">
        <v>9309</v>
      </c>
      <c r="B6971" s="613" t="s">
        <v>9310</v>
      </c>
    </row>
    <row r="6972" spans="1:2" ht="13.5" x14ac:dyDescent="0.25">
      <c r="A6972" s="612" t="s">
        <v>9311</v>
      </c>
      <c r="B6972" s="613" t="s">
        <v>9312</v>
      </c>
    </row>
    <row r="6973" spans="1:2" ht="13.5" x14ac:dyDescent="0.25">
      <c r="A6973" s="612" t="s">
        <v>9313</v>
      </c>
      <c r="B6973" s="613" t="s">
        <v>9314</v>
      </c>
    </row>
    <row r="6974" spans="1:2" ht="13.5" x14ac:dyDescent="0.25">
      <c r="A6974" s="612" t="s">
        <v>9315</v>
      </c>
      <c r="B6974" s="613" t="s">
        <v>9316</v>
      </c>
    </row>
    <row r="6975" spans="1:2" ht="13.5" x14ac:dyDescent="0.25">
      <c r="A6975" s="612" t="s">
        <v>9317</v>
      </c>
      <c r="B6975" s="613" t="s">
        <v>9318</v>
      </c>
    </row>
    <row r="6976" spans="1:2" ht="13.5" x14ac:dyDescent="0.25">
      <c r="A6976" s="612" t="s">
        <v>9319</v>
      </c>
      <c r="B6976" s="613" t="s">
        <v>9320</v>
      </c>
    </row>
    <row r="6977" spans="1:2" ht="13.5" x14ac:dyDescent="0.25">
      <c r="A6977" s="612" t="s">
        <v>9321</v>
      </c>
      <c r="B6977" s="613" t="s">
        <v>9322</v>
      </c>
    </row>
    <row r="6978" spans="1:2" ht="13.5" x14ac:dyDescent="0.25">
      <c r="A6978" s="612" t="s">
        <v>9323</v>
      </c>
      <c r="B6978" s="613" t="s">
        <v>9324</v>
      </c>
    </row>
    <row r="6979" spans="1:2" ht="13.5" x14ac:dyDescent="0.25">
      <c r="A6979" s="612" t="s">
        <v>9325</v>
      </c>
      <c r="B6979" s="613" t="s">
        <v>9326</v>
      </c>
    </row>
    <row r="6980" spans="1:2" ht="13.5" x14ac:dyDescent="0.25">
      <c r="A6980" s="612" t="s">
        <v>9327</v>
      </c>
      <c r="B6980" s="613" t="s">
        <v>9328</v>
      </c>
    </row>
    <row r="6981" spans="1:2" ht="13.5" x14ac:dyDescent="0.25">
      <c r="A6981" s="612" t="s">
        <v>9329</v>
      </c>
      <c r="B6981" s="613" t="s">
        <v>9330</v>
      </c>
    </row>
    <row r="6982" spans="1:2" ht="13.5" x14ac:dyDescent="0.25">
      <c r="A6982" s="612" t="s">
        <v>9331</v>
      </c>
      <c r="B6982" s="613" t="s">
        <v>9332</v>
      </c>
    </row>
    <row r="6983" spans="1:2" ht="13.5" x14ac:dyDescent="0.25">
      <c r="A6983" s="612" t="s">
        <v>9333</v>
      </c>
      <c r="B6983" s="613" t="s">
        <v>9334</v>
      </c>
    </row>
    <row r="6984" spans="1:2" ht="13.5" x14ac:dyDescent="0.25">
      <c r="A6984" s="612" t="s">
        <v>9335</v>
      </c>
      <c r="B6984" s="613" t="s">
        <v>9336</v>
      </c>
    </row>
    <row r="6985" spans="1:2" ht="13.5" x14ac:dyDescent="0.25">
      <c r="A6985" s="612" t="s">
        <v>9337</v>
      </c>
      <c r="B6985" s="613" t="s">
        <v>9338</v>
      </c>
    </row>
    <row r="6986" spans="1:2" ht="13.5" x14ac:dyDescent="0.25">
      <c r="A6986" s="612" t="s">
        <v>9339</v>
      </c>
      <c r="B6986" s="613" t="s">
        <v>9340</v>
      </c>
    </row>
    <row r="6987" spans="1:2" ht="13.5" x14ac:dyDescent="0.25">
      <c r="A6987" s="612" t="s">
        <v>9341</v>
      </c>
      <c r="B6987" s="613" t="s">
        <v>9342</v>
      </c>
    </row>
    <row r="6988" spans="1:2" ht="13.5" x14ac:dyDescent="0.25">
      <c r="A6988" s="612" t="s">
        <v>9343</v>
      </c>
      <c r="B6988" s="613" t="s">
        <v>9344</v>
      </c>
    </row>
    <row r="6989" spans="1:2" ht="13.5" x14ac:dyDescent="0.25">
      <c r="A6989" s="612" t="s">
        <v>9345</v>
      </c>
      <c r="B6989" s="613" t="s">
        <v>9346</v>
      </c>
    </row>
    <row r="6990" spans="1:2" ht="13.5" x14ac:dyDescent="0.25">
      <c r="A6990" s="612" t="s">
        <v>9347</v>
      </c>
      <c r="B6990" s="613" t="s">
        <v>9348</v>
      </c>
    </row>
    <row r="6991" spans="1:2" ht="13.5" x14ac:dyDescent="0.25">
      <c r="A6991" s="612" t="s">
        <v>9349</v>
      </c>
      <c r="B6991" s="613" t="s">
        <v>9350</v>
      </c>
    </row>
    <row r="6992" spans="1:2" ht="13.5" x14ac:dyDescent="0.25">
      <c r="A6992" s="612" t="s">
        <v>9351</v>
      </c>
      <c r="B6992" s="613" t="s">
        <v>9352</v>
      </c>
    </row>
    <row r="6993" spans="1:2" ht="13.5" x14ac:dyDescent="0.25">
      <c r="A6993" s="612" t="s">
        <v>9353</v>
      </c>
      <c r="B6993" s="613" t="s">
        <v>9354</v>
      </c>
    </row>
    <row r="6994" spans="1:2" ht="13.5" x14ac:dyDescent="0.25">
      <c r="A6994" s="612" t="s">
        <v>9355</v>
      </c>
      <c r="B6994" s="613" t="s">
        <v>9356</v>
      </c>
    </row>
    <row r="6995" spans="1:2" ht="13.5" x14ac:dyDescent="0.25">
      <c r="A6995" s="612" t="s">
        <v>9357</v>
      </c>
      <c r="B6995" s="613" t="s">
        <v>9358</v>
      </c>
    </row>
    <row r="6996" spans="1:2" ht="13.5" x14ac:dyDescent="0.25">
      <c r="A6996" s="612" t="s">
        <v>9359</v>
      </c>
      <c r="B6996" s="613" t="s">
        <v>9360</v>
      </c>
    </row>
    <row r="6997" spans="1:2" ht="13.5" x14ac:dyDescent="0.25">
      <c r="A6997" s="612" t="s">
        <v>9361</v>
      </c>
      <c r="B6997" s="613" t="s">
        <v>9362</v>
      </c>
    </row>
    <row r="6998" spans="1:2" ht="13.5" x14ac:dyDescent="0.25">
      <c r="A6998" s="612" t="s">
        <v>9363</v>
      </c>
      <c r="B6998" s="613" t="s">
        <v>9364</v>
      </c>
    </row>
    <row r="6999" spans="1:2" ht="13.5" x14ac:dyDescent="0.25">
      <c r="A6999" s="612" t="s">
        <v>9365</v>
      </c>
      <c r="B6999" s="613" t="s">
        <v>9366</v>
      </c>
    </row>
    <row r="7000" spans="1:2" ht="13.5" x14ac:dyDescent="0.25">
      <c r="A7000" s="612" t="s">
        <v>9367</v>
      </c>
      <c r="B7000" s="613" t="s">
        <v>9368</v>
      </c>
    </row>
    <row r="7001" spans="1:2" ht="13.5" x14ac:dyDescent="0.25">
      <c r="A7001" s="612" t="s">
        <v>9369</v>
      </c>
      <c r="B7001" s="613" t="s">
        <v>9370</v>
      </c>
    </row>
    <row r="7002" spans="1:2" ht="13.5" x14ac:dyDescent="0.25">
      <c r="A7002" s="612" t="s">
        <v>9371</v>
      </c>
      <c r="B7002" s="613" t="s">
        <v>9372</v>
      </c>
    </row>
    <row r="7003" spans="1:2" ht="13.5" x14ac:dyDescent="0.25">
      <c r="A7003" s="612" t="s">
        <v>9373</v>
      </c>
      <c r="B7003" s="613" t="s">
        <v>9374</v>
      </c>
    </row>
    <row r="7004" spans="1:2" ht="13.5" x14ac:dyDescent="0.25">
      <c r="A7004" s="612" t="s">
        <v>9375</v>
      </c>
      <c r="B7004" s="613" t="s">
        <v>9376</v>
      </c>
    </row>
    <row r="7005" spans="1:2" ht="13.5" x14ac:dyDescent="0.25">
      <c r="A7005" s="612" t="s">
        <v>9377</v>
      </c>
      <c r="B7005" s="613" t="s">
        <v>9378</v>
      </c>
    </row>
    <row r="7006" spans="1:2" ht="13.5" x14ac:dyDescent="0.25">
      <c r="A7006" s="612" t="s">
        <v>9379</v>
      </c>
      <c r="B7006" s="613" t="s">
        <v>9380</v>
      </c>
    </row>
    <row r="7007" spans="1:2" ht="13.5" x14ac:dyDescent="0.25">
      <c r="A7007" s="612" t="s">
        <v>9381</v>
      </c>
      <c r="B7007" s="613" t="s">
        <v>9382</v>
      </c>
    </row>
    <row r="7008" spans="1:2" ht="13.5" x14ac:dyDescent="0.25">
      <c r="A7008" s="612" t="s">
        <v>9383</v>
      </c>
      <c r="B7008" s="613" t="s">
        <v>9384</v>
      </c>
    </row>
    <row r="7009" spans="1:2" ht="13.5" x14ac:dyDescent="0.25">
      <c r="A7009" s="612" t="s">
        <v>9385</v>
      </c>
      <c r="B7009" s="613" t="s">
        <v>2359</v>
      </c>
    </row>
    <row r="7010" spans="1:2" ht="13.5" x14ac:dyDescent="0.25">
      <c r="A7010" s="612" t="s">
        <v>9386</v>
      </c>
      <c r="B7010" s="613" t="s">
        <v>9387</v>
      </c>
    </row>
    <row r="7011" spans="1:2" ht="13.5" x14ac:dyDescent="0.25">
      <c r="A7011" s="612" t="s">
        <v>9388</v>
      </c>
      <c r="B7011" s="613" t="s">
        <v>9389</v>
      </c>
    </row>
    <row r="7012" spans="1:2" ht="13.5" x14ac:dyDescent="0.25">
      <c r="A7012" s="612" t="s">
        <v>9390</v>
      </c>
      <c r="B7012" s="613" t="s">
        <v>9391</v>
      </c>
    </row>
    <row r="7013" spans="1:2" ht="13.5" x14ac:dyDescent="0.25">
      <c r="A7013" s="612" t="s">
        <v>9392</v>
      </c>
      <c r="B7013" s="613" t="s">
        <v>9393</v>
      </c>
    </row>
    <row r="7014" spans="1:2" ht="13.5" x14ac:dyDescent="0.25">
      <c r="A7014" s="612" t="s">
        <v>9394</v>
      </c>
      <c r="B7014" s="613" t="s">
        <v>9395</v>
      </c>
    </row>
    <row r="7015" spans="1:2" ht="13.5" x14ac:dyDescent="0.25">
      <c r="A7015" s="612" t="s">
        <v>9396</v>
      </c>
      <c r="B7015" s="613" t="s">
        <v>9397</v>
      </c>
    </row>
    <row r="7016" spans="1:2" ht="13.5" x14ac:dyDescent="0.25">
      <c r="A7016" s="612" t="s">
        <v>9398</v>
      </c>
      <c r="B7016" s="613" t="s">
        <v>9399</v>
      </c>
    </row>
    <row r="7017" spans="1:2" ht="13.5" x14ac:dyDescent="0.25">
      <c r="A7017" s="612" t="s">
        <v>9400</v>
      </c>
      <c r="B7017" s="613" t="s">
        <v>9401</v>
      </c>
    </row>
    <row r="7018" spans="1:2" ht="13.5" x14ac:dyDescent="0.25">
      <c r="A7018" s="612" t="s">
        <v>9402</v>
      </c>
      <c r="B7018" s="613" t="s">
        <v>9403</v>
      </c>
    </row>
    <row r="7019" spans="1:2" ht="13.5" x14ac:dyDescent="0.25">
      <c r="A7019" s="612" t="s">
        <v>9404</v>
      </c>
      <c r="B7019" s="613" t="s">
        <v>9405</v>
      </c>
    </row>
    <row r="7020" spans="1:2" ht="13.5" x14ac:dyDescent="0.25">
      <c r="A7020" s="612" t="s">
        <v>9406</v>
      </c>
      <c r="B7020" s="613" t="s">
        <v>9407</v>
      </c>
    </row>
    <row r="7021" spans="1:2" ht="13.5" x14ac:dyDescent="0.25">
      <c r="A7021" s="612" t="s">
        <v>9408</v>
      </c>
      <c r="B7021" s="613" t="s">
        <v>9409</v>
      </c>
    </row>
    <row r="7022" spans="1:2" ht="13.5" x14ac:dyDescent="0.25">
      <c r="A7022" s="612" t="s">
        <v>9410</v>
      </c>
      <c r="B7022" s="613" t="s">
        <v>9411</v>
      </c>
    </row>
    <row r="7023" spans="1:2" ht="13.5" x14ac:dyDescent="0.25">
      <c r="A7023" s="612" t="s">
        <v>9412</v>
      </c>
      <c r="B7023" s="613" t="s">
        <v>9413</v>
      </c>
    </row>
    <row r="7024" spans="1:2" ht="13.5" x14ac:dyDescent="0.25">
      <c r="A7024" s="612" t="s">
        <v>9414</v>
      </c>
      <c r="B7024" s="613" t="s">
        <v>9415</v>
      </c>
    </row>
    <row r="7025" spans="1:2" ht="13.5" x14ac:dyDescent="0.25">
      <c r="A7025" s="612" t="s">
        <v>9416</v>
      </c>
      <c r="B7025" s="613" t="s">
        <v>9417</v>
      </c>
    </row>
    <row r="7026" spans="1:2" ht="13.5" x14ac:dyDescent="0.25">
      <c r="A7026" s="612" t="s">
        <v>9418</v>
      </c>
      <c r="B7026" s="613" t="s">
        <v>9419</v>
      </c>
    </row>
    <row r="7027" spans="1:2" ht="13.5" x14ac:dyDescent="0.25">
      <c r="A7027" s="612" t="s">
        <v>9420</v>
      </c>
      <c r="B7027" s="613" t="s">
        <v>9421</v>
      </c>
    </row>
    <row r="7028" spans="1:2" ht="13.5" x14ac:dyDescent="0.25">
      <c r="A7028" s="612" t="s">
        <v>9422</v>
      </c>
      <c r="B7028" s="613" t="s">
        <v>9423</v>
      </c>
    </row>
    <row r="7029" spans="1:2" ht="13.5" x14ac:dyDescent="0.25">
      <c r="A7029" s="612" t="s">
        <v>9424</v>
      </c>
      <c r="B7029" s="613" t="s">
        <v>9425</v>
      </c>
    </row>
    <row r="7030" spans="1:2" ht="13.5" x14ac:dyDescent="0.25">
      <c r="A7030" s="612" t="s">
        <v>9426</v>
      </c>
      <c r="B7030" s="613" t="s">
        <v>9427</v>
      </c>
    </row>
    <row r="7031" spans="1:2" ht="13.5" x14ac:dyDescent="0.25">
      <c r="A7031" s="612" t="s">
        <v>9428</v>
      </c>
      <c r="B7031" s="613" t="s">
        <v>9429</v>
      </c>
    </row>
    <row r="7032" spans="1:2" ht="13.5" x14ac:dyDescent="0.25">
      <c r="A7032" s="612" t="s">
        <v>9430</v>
      </c>
      <c r="B7032" s="613" t="s">
        <v>9431</v>
      </c>
    </row>
    <row r="7033" spans="1:2" ht="13.5" x14ac:dyDescent="0.25">
      <c r="A7033" s="612" t="s">
        <v>9432</v>
      </c>
      <c r="B7033" s="613" t="s">
        <v>9433</v>
      </c>
    </row>
    <row r="7034" spans="1:2" ht="13.5" x14ac:dyDescent="0.25">
      <c r="A7034" s="612" t="s">
        <v>9434</v>
      </c>
      <c r="B7034" s="613" t="s">
        <v>9435</v>
      </c>
    </row>
    <row r="7035" spans="1:2" ht="13.5" x14ac:dyDescent="0.25">
      <c r="A7035" s="612" t="s">
        <v>9436</v>
      </c>
      <c r="B7035" s="613" t="s">
        <v>9437</v>
      </c>
    </row>
    <row r="7036" spans="1:2" ht="13.5" x14ac:dyDescent="0.25">
      <c r="A7036" s="612" t="s">
        <v>9438</v>
      </c>
      <c r="B7036" s="613" t="s">
        <v>9439</v>
      </c>
    </row>
    <row r="7037" spans="1:2" ht="13.5" x14ac:dyDescent="0.25">
      <c r="A7037" s="612" t="s">
        <v>9440</v>
      </c>
      <c r="B7037" s="613" t="s">
        <v>9441</v>
      </c>
    </row>
    <row r="7038" spans="1:2" ht="13.5" x14ac:dyDescent="0.25">
      <c r="A7038" s="612" t="s">
        <v>9442</v>
      </c>
      <c r="B7038" s="613" t="s">
        <v>9443</v>
      </c>
    </row>
    <row r="7039" spans="1:2" ht="13.5" x14ac:dyDescent="0.25">
      <c r="A7039" s="612" t="s">
        <v>9444</v>
      </c>
      <c r="B7039" s="613" t="s">
        <v>9445</v>
      </c>
    </row>
    <row r="7040" spans="1:2" ht="13.5" x14ac:dyDescent="0.25">
      <c r="A7040" s="612" t="s">
        <v>9446</v>
      </c>
      <c r="B7040" s="613" t="s">
        <v>9447</v>
      </c>
    </row>
    <row r="7041" spans="1:2" ht="13.5" x14ac:dyDescent="0.25">
      <c r="A7041" s="612" t="s">
        <v>9448</v>
      </c>
      <c r="B7041" s="613" t="s">
        <v>9449</v>
      </c>
    </row>
    <row r="7042" spans="1:2" ht="13.5" x14ac:dyDescent="0.25">
      <c r="A7042" s="612" t="s">
        <v>9450</v>
      </c>
      <c r="B7042" s="613" t="s">
        <v>9451</v>
      </c>
    </row>
    <row r="7043" spans="1:2" ht="13.5" x14ac:dyDescent="0.25">
      <c r="A7043" s="612" t="s">
        <v>9452</v>
      </c>
      <c r="B7043" s="613" t="s">
        <v>9453</v>
      </c>
    </row>
    <row r="7044" spans="1:2" ht="13.5" x14ac:dyDescent="0.25">
      <c r="A7044" s="612" t="s">
        <v>9454</v>
      </c>
      <c r="B7044" s="613" t="s">
        <v>2216</v>
      </c>
    </row>
    <row r="7045" spans="1:2" ht="13.5" x14ac:dyDescent="0.25">
      <c r="A7045" s="612" t="s">
        <v>9455</v>
      </c>
      <c r="B7045" s="613" t="s">
        <v>2217</v>
      </c>
    </row>
    <row r="7046" spans="1:2" ht="13.5" x14ac:dyDescent="0.25">
      <c r="A7046" s="612" t="s">
        <v>9456</v>
      </c>
      <c r="B7046" s="613" t="s">
        <v>9457</v>
      </c>
    </row>
    <row r="7047" spans="1:2" ht="13.5" x14ac:dyDescent="0.25">
      <c r="A7047" s="612" t="s">
        <v>9458</v>
      </c>
      <c r="B7047" s="613" t="s">
        <v>9459</v>
      </c>
    </row>
    <row r="7048" spans="1:2" ht="13.5" x14ac:dyDescent="0.25">
      <c r="A7048" s="612" t="s">
        <v>9460</v>
      </c>
      <c r="B7048" s="613" t="s">
        <v>9461</v>
      </c>
    </row>
    <row r="7049" spans="1:2" ht="13.5" x14ac:dyDescent="0.25">
      <c r="A7049" s="612" t="s">
        <v>9462</v>
      </c>
      <c r="B7049" s="613" t="s">
        <v>9463</v>
      </c>
    </row>
    <row r="7050" spans="1:2" ht="13.5" x14ac:dyDescent="0.25">
      <c r="A7050" s="612" t="s">
        <v>9464</v>
      </c>
      <c r="B7050" s="613" t="s">
        <v>9465</v>
      </c>
    </row>
    <row r="7051" spans="1:2" ht="13.5" x14ac:dyDescent="0.25">
      <c r="A7051" s="612" t="s">
        <v>9466</v>
      </c>
      <c r="B7051" s="613" t="s">
        <v>9467</v>
      </c>
    </row>
    <row r="7052" spans="1:2" ht="13.5" x14ac:dyDescent="0.25">
      <c r="A7052" s="612" t="s">
        <v>9468</v>
      </c>
      <c r="B7052" s="613" t="s">
        <v>9469</v>
      </c>
    </row>
    <row r="7053" spans="1:2" ht="13.5" x14ac:dyDescent="0.25">
      <c r="A7053" s="612" t="s">
        <v>9470</v>
      </c>
      <c r="B7053" s="613" t="s">
        <v>9471</v>
      </c>
    </row>
    <row r="7054" spans="1:2" ht="13.5" x14ac:dyDescent="0.25">
      <c r="A7054" s="612" t="s">
        <v>9472</v>
      </c>
      <c r="B7054" s="613" t="s">
        <v>9473</v>
      </c>
    </row>
    <row r="7055" spans="1:2" ht="13.5" x14ac:dyDescent="0.25">
      <c r="A7055" s="612" t="s">
        <v>9474</v>
      </c>
      <c r="B7055" s="613" t="s">
        <v>9475</v>
      </c>
    </row>
    <row r="7056" spans="1:2" ht="13.5" x14ac:dyDescent="0.25">
      <c r="A7056" s="612" t="s">
        <v>9476</v>
      </c>
      <c r="B7056" s="613" t="s">
        <v>9477</v>
      </c>
    </row>
    <row r="7057" spans="1:2" ht="13.5" x14ac:dyDescent="0.25">
      <c r="A7057" s="612" t="s">
        <v>9478</v>
      </c>
      <c r="B7057" s="613" t="s">
        <v>9479</v>
      </c>
    </row>
    <row r="7058" spans="1:2" ht="13.5" x14ac:dyDescent="0.25">
      <c r="A7058" s="612" t="s">
        <v>9480</v>
      </c>
      <c r="B7058" s="613" t="s">
        <v>9481</v>
      </c>
    </row>
    <row r="7059" spans="1:2" ht="13.5" x14ac:dyDescent="0.25">
      <c r="A7059" s="612" t="s">
        <v>9482</v>
      </c>
      <c r="B7059" s="613" t="s">
        <v>9483</v>
      </c>
    </row>
    <row r="7060" spans="1:2" ht="13.5" x14ac:dyDescent="0.25">
      <c r="A7060" s="612" t="s">
        <v>9484</v>
      </c>
      <c r="B7060" s="613" t="s">
        <v>9485</v>
      </c>
    </row>
    <row r="7061" spans="1:2" ht="13.5" x14ac:dyDescent="0.25">
      <c r="A7061" s="612" t="s">
        <v>9486</v>
      </c>
      <c r="B7061" s="613" t="s">
        <v>9487</v>
      </c>
    </row>
    <row r="7062" spans="1:2" ht="13.5" x14ac:dyDescent="0.25">
      <c r="A7062" s="612" t="s">
        <v>9488</v>
      </c>
      <c r="B7062" s="613" t="s">
        <v>9489</v>
      </c>
    </row>
    <row r="7063" spans="1:2" ht="13.5" x14ac:dyDescent="0.25">
      <c r="A7063" s="612" t="s">
        <v>9490</v>
      </c>
      <c r="B7063" s="613" t="s">
        <v>9491</v>
      </c>
    </row>
    <row r="7064" spans="1:2" ht="13.5" x14ac:dyDescent="0.25">
      <c r="A7064" s="612" t="s">
        <v>9492</v>
      </c>
      <c r="B7064" s="613" t="s">
        <v>9493</v>
      </c>
    </row>
    <row r="7065" spans="1:2" ht="13.5" x14ac:dyDescent="0.25">
      <c r="A7065" s="612" t="s">
        <v>9494</v>
      </c>
      <c r="B7065" s="613" t="s">
        <v>9495</v>
      </c>
    </row>
    <row r="7066" spans="1:2" ht="13.5" x14ac:dyDescent="0.25">
      <c r="A7066" s="612" t="s">
        <v>9496</v>
      </c>
      <c r="B7066" s="613" t="s">
        <v>9497</v>
      </c>
    </row>
    <row r="7067" spans="1:2" ht="13.5" x14ac:dyDescent="0.25">
      <c r="A7067" s="612" t="s">
        <v>9498</v>
      </c>
      <c r="B7067" s="613" t="s">
        <v>9499</v>
      </c>
    </row>
    <row r="7068" spans="1:2" ht="13.5" x14ac:dyDescent="0.25">
      <c r="A7068" s="612" t="s">
        <v>9500</v>
      </c>
      <c r="B7068" s="613" t="s">
        <v>9501</v>
      </c>
    </row>
    <row r="7069" spans="1:2" ht="13.5" x14ac:dyDescent="0.25">
      <c r="A7069" s="612" t="s">
        <v>9502</v>
      </c>
      <c r="B7069" s="613" t="s">
        <v>9503</v>
      </c>
    </row>
    <row r="7070" spans="1:2" ht="13.5" x14ac:dyDescent="0.25">
      <c r="A7070" s="612" t="s">
        <v>9504</v>
      </c>
      <c r="B7070" s="613" t="s">
        <v>9505</v>
      </c>
    </row>
    <row r="7071" spans="1:2" ht="13.5" x14ac:dyDescent="0.25">
      <c r="A7071" s="612" t="s">
        <v>9506</v>
      </c>
      <c r="B7071" s="613" t="s">
        <v>9507</v>
      </c>
    </row>
    <row r="7072" spans="1:2" ht="13.5" x14ac:dyDescent="0.25">
      <c r="A7072" s="612" t="s">
        <v>9508</v>
      </c>
      <c r="B7072" s="613" t="s">
        <v>9509</v>
      </c>
    </row>
    <row r="7073" spans="1:2" ht="13.5" x14ac:dyDescent="0.25">
      <c r="A7073" s="612" t="s">
        <v>9510</v>
      </c>
      <c r="B7073" s="613" t="s">
        <v>9511</v>
      </c>
    </row>
    <row r="7074" spans="1:2" ht="13.5" x14ac:dyDescent="0.25">
      <c r="A7074" s="612" t="s">
        <v>9512</v>
      </c>
      <c r="B7074" s="613" t="s">
        <v>9513</v>
      </c>
    </row>
    <row r="7075" spans="1:2" ht="13.5" x14ac:dyDescent="0.25">
      <c r="A7075" s="612" t="s">
        <v>9514</v>
      </c>
      <c r="B7075" s="613" t="s">
        <v>9515</v>
      </c>
    </row>
    <row r="7076" spans="1:2" ht="13.5" x14ac:dyDescent="0.25">
      <c r="A7076" s="612" t="s">
        <v>9516</v>
      </c>
      <c r="B7076" s="613" t="s">
        <v>9517</v>
      </c>
    </row>
    <row r="7077" spans="1:2" ht="13.5" x14ac:dyDescent="0.25">
      <c r="A7077" s="612" t="s">
        <v>9518</v>
      </c>
      <c r="B7077" s="613" t="s">
        <v>9519</v>
      </c>
    </row>
    <row r="7078" spans="1:2" ht="13.5" x14ac:dyDescent="0.25">
      <c r="A7078" s="612" t="s">
        <v>9520</v>
      </c>
      <c r="B7078" s="613" t="s">
        <v>9521</v>
      </c>
    </row>
    <row r="7079" spans="1:2" ht="13.5" x14ac:dyDescent="0.25">
      <c r="A7079" s="612" t="s">
        <v>9522</v>
      </c>
      <c r="B7079" s="613" t="s">
        <v>9523</v>
      </c>
    </row>
    <row r="7080" spans="1:2" ht="13.5" x14ac:dyDescent="0.25">
      <c r="A7080" s="612" t="s">
        <v>9524</v>
      </c>
      <c r="B7080" s="613" t="s">
        <v>9525</v>
      </c>
    </row>
    <row r="7081" spans="1:2" ht="13.5" x14ac:dyDescent="0.25">
      <c r="A7081" s="612" t="s">
        <v>9526</v>
      </c>
      <c r="B7081" s="613" t="s">
        <v>9527</v>
      </c>
    </row>
    <row r="7082" spans="1:2" ht="13.5" x14ac:dyDescent="0.25">
      <c r="A7082" s="612" t="s">
        <v>9528</v>
      </c>
      <c r="B7082" s="613" t="s">
        <v>9529</v>
      </c>
    </row>
    <row r="7083" spans="1:2" ht="13.5" x14ac:dyDescent="0.25">
      <c r="A7083" s="612" t="s">
        <v>9530</v>
      </c>
      <c r="B7083" s="613" t="s">
        <v>9531</v>
      </c>
    </row>
    <row r="7084" spans="1:2" ht="13.5" x14ac:dyDescent="0.25">
      <c r="A7084" s="612" t="s">
        <v>9532</v>
      </c>
      <c r="B7084" s="613" t="s">
        <v>9533</v>
      </c>
    </row>
    <row r="7085" spans="1:2" ht="13.5" x14ac:dyDescent="0.25">
      <c r="A7085" s="612" t="s">
        <v>9534</v>
      </c>
      <c r="B7085" s="613" t="s">
        <v>9535</v>
      </c>
    </row>
    <row r="7086" spans="1:2" ht="13.5" x14ac:dyDescent="0.25">
      <c r="A7086" s="612" t="s">
        <v>9536</v>
      </c>
      <c r="B7086" s="613" t="s">
        <v>9537</v>
      </c>
    </row>
    <row r="7087" spans="1:2" ht="13.5" x14ac:dyDescent="0.25">
      <c r="A7087" s="612" t="s">
        <v>9538</v>
      </c>
      <c r="B7087" s="613" t="s">
        <v>9539</v>
      </c>
    </row>
    <row r="7088" spans="1:2" ht="13.5" x14ac:dyDescent="0.25">
      <c r="A7088" s="612" t="s">
        <v>9540</v>
      </c>
      <c r="B7088" s="613" t="s">
        <v>9541</v>
      </c>
    </row>
    <row r="7089" spans="1:2" ht="13.5" x14ac:dyDescent="0.25">
      <c r="A7089" s="612" t="s">
        <v>9542</v>
      </c>
      <c r="B7089" s="613" t="s">
        <v>9543</v>
      </c>
    </row>
    <row r="7090" spans="1:2" ht="13.5" x14ac:dyDescent="0.25">
      <c r="A7090" s="612" t="s">
        <v>9544</v>
      </c>
      <c r="B7090" s="613" t="s">
        <v>9545</v>
      </c>
    </row>
    <row r="7091" spans="1:2" ht="13.5" x14ac:dyDescent="0.25">
      <c r="A7091" s="612" t="s">
        <v>9546</v>
      </c>
      <c r="B7091" s="613" t="s">
        <v>9547</v>
      </c>
    </row>
    <row r="7092" spans="1:2" ht="13.5" x14ac:dyDescent="0.25">
      <c r="A7092" s="612" t="s">
        <v>9548</v>
      </c>
      <c r="B7092" s="613" t="s">
        <v>9549</v>
      </c>
    </row>
    <row r="7093" spans="1:2" ht="13.5" x14ac:dyDescent="0.25">
      <c r="A7093" s="612" t="s">
        <v>9550</v>
      </c>
      <c r="B7093" s="613" t="s">
        <v>9551</v>
      </c>
    </row>
    <row r="7094" spans="1:2" ht="13.5" x14ac:dyDescent="0.25">
      <c r="A7094" s="612" t="s">
        <v>9552</v>
      </c>
      <c r="B7094" s="613" t="s">
        <v>9553</v>
      </c>
    </row>
    <row r="7095" spans="1:2" ht="13.5" x14ac:dyDescent="0.25">
      <c r="A7095" s="612" t="s">
        <v>9554</v>
      </c>
      <c r="B7095" s="613" t="s">
        <v>9555</v>
      </c>
    </row>
    <row r="7096" spans="1:2" ht="13.5" x14ac:dyDescent="0.25">
      <c r="A7096" s="612" t="s">
        <v>9556</v>
      </c>
      <c r="B7096" s="613" t="s">
        <v>9557</v>
      </c>
    </row>
    <row r="7097" spans="1:2" ht="13.5" x14ac:dyDescent="0.25">
      <c r="A7097" s="612" t="s">
        <v>9558</v>
      </c>
      <c r="B7097" s="613" t="s">
        <v>9559</v>
      </c>
    </row>
    <row r="7098" spans="1:2" ht="13.5" x14ac:dyDescent="0.25">
      <c r="A7098" s="612" t="s">
        <v>9560</v>
      </c>
      <c r="B7098" s="613" t="s">
        <v>9561</v>
      </c>
    </row>
    <row r="7099" spans="1:2" ht="13.5" x14ac:dyDescent="0.25">
      <c r="A7099" s="612" t="s">
        <v>9562</v>
      </c>
      <c r="B7099" s="613" t="s">
        <v>9563</v>
      </c>
    </row>
    <row r="7100" spans="1:2" ht="13.5" x14ac:dyDescent="0.25">
      <c r="A7100" s="612" t="s">
        <v>9564</v>
      </c>
      <c r="B7100" s="613" t="s">
        <v>9565</v>
      </c>
    </row>
    <row r="7101" spans="1:2" ht="13.5" x14ac:dyDescent="0.25">
      <c r="A7101" s="612" t="s">
        <v>9566</v>
      </c>
      <c r="B7101" s="613" t="s">
        <v>9567</v>
      </c>
    </row>
    <row r="7102" spans="1:2" ht="13.5" x14ac:dyDescent="0.25">
      <c r="A7102" s="612" t="s">
        <v>9568</v>
      </c>
      <c r="B7102" s="613" t="s">
        <v>9569</v>
      </c>
    </row>
    <row r="7103" spans="1:2" ht="13.5" x14ac:dyDescent="0.25">
      <c r="A7103" s="612" t="s">
        <v>9570</v>
      </c>
      <c r="B7103" s="613" t="s">
        <v>9571</v>
      </c>
    </row>
    <row r="7104" spans="1:2" ht="13.5" x14ac:dyDescent="0.25">
      <c r="A7104" s="612" t="s">
        <v>9572</v>
      </c>
      <c r="B7104" s="613" t="s">
        <v>9573</v>
      </c>
    </row>
    <row r="7105" spans="1:2" ht="13.5" x14ac:dyDescent="0.25">
      <c r="A7105" s="612" t="s">
        <v>9574</v>
      </c>
      <c r="B7105" s="613" t="s">
        <v>9575</v>
      </c>
    </row>
    <row r="7106" spans="1:2" ht="13.5" x14ac:dyDescent="0.25">
      <c r="A7106" s="612" t="s">
        <v>9576</v>
      </c>
      <c r="B7106" s="613" t="s">
        <v>9577</v>
      </c>
    </row>
    <row r="7107" spans="1:2" ht="13.5" x14ac:dyDescent="0.25">
      <c r="A7107" s="612" t="s">
        <v>9578</v>
      </c>
      <c r="B7107" s="613" t="s">
        <v>9579</v>
      </c>
    </row>
    <row r="7108" spans="1:2" ht="13.5" x14ac:dyDescent="0.25">
      <c r="A7108" s="612" t="s">
        <v>9580</v>
      </c>
      <c r="B7108" s="613" t="s">
        <v>9581</v>
      </c>
    </row>
    <row r="7109" spans="1:2" ht="13.5" x14ac:dyDescent="0.25">
      <c r="A7109" s="612" t="s">
        <v>9582</v>
      </c>
      <c r="B7109" s="613" t="s">
        <v>9583</v>
      </c>
    </row>
    <row r="7110" spans="1:2" ht="13.5" x14ac:dyDescent="0.25">
      <c r="A7110" s="612" t="s">
        <v>9584</v>
      </c>
      <c r="B7110" s="613" t="s">
        <v>9585</v>
      </c>
    </row>
    <row r="7111" spans="1:2" ht="13.5" x14ac:dyDescent="0.25">
      <c r="A7111" s="612" t="s">
        <v>9586</v>
      </c>
      <c r="B7111" s="613" t="s">
        <v>9587</v>
      </c>
    </row>
    <row r="7112" spans="1:2" ht="13.5" x14ac:dyDescent="0.25">
      <c r="A7112" s="612" t="s">
        <v>9588</v>
      </c>
      <c r="B7112" s="613" t="s">
        <v>9589</v>
      </c>
    </row>
    <row r="7113" spans="1:2" ht="13.5" x14ac:dyDescent="0.25">
      <c r="A7113" s="612" t="s">
        <v>9590</v>
      </c>
      <c r="B7113" s="613" t="s">
        <v>9591</v>
      </c>
    </row>
    <row r="7114" spans="1:2" ht="13.5" x14ac:dyDescent="0.25">
      <c r="A7114" s="612" t="s">
        <v>9592</v>
      </c>
      <c r="B7114" s="613" t="s">
        <v>9593</v>
      </c>
    </row>
    <row r="7115" spans="1:2" ht="13.5" x14ac:dyDescent="0.25">
      <c r="A7115" s="612" t="s">
        <v>9594</v>
      </c>
      <c r="B7115" s="613" t="s">
        <v>9595</v>
      </c>
    </row>
    <row r="7116" spans="1:2" ht="13.5" x14ac:dyDescent="0.25">
      <c r="A7116" s="612" t="s">
        <v>9596</v>
      </c>
      <c r="B7116" s="613" t="s">
        <v>9597</v>
      </c>
    </row>
    <row r="7117" spans="1:2" ht="13.5" x14ac:dyDescent="0.25">
      <c r="A7117" s="612" t="s">
        <v>9598</v>
      </c>
      <c r="B7117" s="613" t="s">
        <v>9599</v>
      </c>
    </row>
    <row r="7118" spans="1:2" ht="13.5" x14ac:dyDescent="0.25">
      <c r="A7118" s="612" t="s">
        <v>9600</v>
      </c>
      <c r="B7118" s="613" t="s">
        <v>9601</v>
      </c>
    </row>
    <row r="7119" spans="1:2" ht="13.5" x14ac:dyDescent="0.25">
      <c r="A7119" s="612" t="s">
        <v>9602</v>
      </c>
      <c r="B7119" s="613" t="s">
        <v>9603</v>
      </c>
    </row>
    <row r="7120" spans="1:2" ht="13.5" x14ac:dyDescent="0.25">
      <c r="A7120" s="612" t="s">
        <v>9604</v>
      </c>
      <c r="B7120" s="613" t="s">
        <v>9605</v>
      </c>
    </row>
    <row r="7121" spans="1:2" ht="13.5" x14ac:dyDescent="0.25">
      <c r="A7121" s="612" t="s">
        <v>9606</v>
      </c>
      <c r="B7121" s="613" t="s">
        <v>9607</v>
      </c>
    </row>
    <row r="7122" spans="1:2" ht="13.5" x14ac:dyDescent="0.25">
      <c r="A7122" s="612" t="s">
        <v>9608</v>
      </c>
      <c r="B7122" s="613" t="s">
        <v>9609</v>
      </c>
    </row>
    <row r="7123" spans="1:2" ht="13.5" x14ac:dyDescent="0.25">
      <c r="A7123" s="612" t="s">
        <v>9610</v>
      </c>
      <c r="B7123" s="613" t="s">
        <v>9611</v>
      </c>
    </row>
    <row r="7124" spans="1:2" ht="13.5" x14ac:dyDescent="0.25">
      <c r="A7124" s="612" t="s">
        <v>9612</v>
      </c>
      <c r="B7124" s="613" t="s">
        <v>9613</v>
      </c>
    </row>
    <row r="7125" spans="1:2" ht="13.5" x14ac:dyDescent="0.25">
      <c r="A7125" s="612" t="s">
        <v>9614</v>
      </c>
      <c r="B7125" s="613" t="s">
        <v>9615</v>
      </c>
    </row>
    <row r="7126" spans="1:2" ht="13.5" x14ac:dyDescent="0.25">
      <c r="A7126" s="612" t="s">
        <v>9616</v>
      </c>
      <c r="B7126" s="613" t="s">
        <v>9617</v>
      </c>
    </row>
    <row r="7127" spans="1:2" ht="13.5" x14ac:dyDescent="0.25">
      <c r="A7127" s="612" t="s">
        <v>9618</v>
      </c>
      <c r="B7127" s="613" t="s">
        <v>9619</v>
      </c>
    </row>
    <row r="7128" spans="1:2" ht="13.5" x14ac:dyDescent="0.25">
      <c r="A7128" s="612" t="s">
        <v>9620</v>
      </c>
      <c r="B7128" s="613" t="s">
        <v>9621</v>
      </c>
    </row>
    <row r="7129" spans="1:2" ht="13.5" x14ac:dyDescent="0.25">
      <c r="A7129" s="612" t="s">
        <v>9622</v>
      </c>
      <c r="B7129" s="613" t="s">
        <v>9623</v>
      </c>
    </row>
    <row r="7130" spans="1:2" ht="13.5" x14ac:dyDescent="0.25">
      <c r="A7130" s="612" t="s">
        <v>9624</v>
      </c>
      <c r="B7130" s="613" t="s">
        <v>9625</v>
      </c>
    </row>
    <row r="7131" spans="1:2" ht="13.5" x14ac:dyDescent="0.25">
      <c r="A7131" s="612" t="s">
        <v>9626</v>
      </c>
      <c r="B7131" s="613" t="s">
        <v>9627</v>
      </c>
    </row>
    <row r="7132" spans="1:2" ht="13.5" x14ac:dyDescent="0.25">
      <c r="A7132" s="612" t="s">
        <v>9628</v>
      </c>
      <c r="B7132" s="613" t="s">
        <v>9629</v>
      </c>
    </row>
    <row r="7133" spans="1:2" ht="13.5" x14ac:dyDescent="0.25">
      <c r="A7133" s="612" t="s">
        <v>9630</v>
      </c>
      <c r="B7133" s="613" t="s">
        <v>9631</v>
      </c>
    </row>
    <row r="7134" spans="1:2" ht="13.5" x14ac:dyDescent="0.25">
      <c r="A7134" s="612" t="s">
        <v>9632</v>
      </c>
      <c r="B7134" s="613" t="s">
        <v>9633</v>
      </c>
    </row>
    <row r="7135" spans="1:2" ht="13.5" x14ac:dyDescent="0.25">
      <c r="A7135" s="612" t="s">
        <v>9634</v>
      </c>
      <c r="B7135" s="613" t="s">
        <v>9635</v>
      </c>
    </row>
    <row r="7136" spans="1:2" ht="13.5" x14ac:dyDescent="0.25">
      <c r="A7136" s="612" t="s">
        <v>9636</v>
      </c>
      <c r="B7136" s="613" t="s">
        <v>9637</v>
      </c>
    </row>
    <row r="7137" spans="1:2" ht="13.5" x14ac:dyDescent="0.25">
      <c r="A7137" s="612" t="s">
        <v>9638</v>
      </c>
      <c r="B7137" s="613" t="s">
        <v>9639</v>
      </c>
    </row>
    <row r="7138" spans="1:2" ht="13.5" x14ac:dyDescent="0.25">
      <c r="A7138" s="612" t="s">
        <v>9640</v>
      </c>
      <c r="B7138" s="613" t="s">
        <v>9641</v>
      </c>
    </row>
    <row r="7139" spans="1:2" ht="13.5" x14ac:dyDescent="0.25">
      <c r="A7139" s="612" t="s">
        <v>9642</v>
      </c>
      <c r="B7139" s="613" t="s">
        <v>9643</v>
      </c>
    </row>
    <row r="7140" spans="1:2" ht="13.5" x14ac:dyDescent="0.25">
      <c r="A7140" s="612" t="s">
        <v>9644</v>
      </c>
      <c r="B7140" s="613" t="s">
        <v>9645</v>
      </c>
    </row>
    <row r="7141" spans="1:2" ht="13.5" x14ac:dyDescent="0.25">
      <c r="A7141" s="612" t="s">
        <v>9646</v>
      </c>
      <c r="B7141" s="613" t="s">
        <v>9647</v>
      </c>
    </row>
    <row r="7142" spans="1:2" ht="13.5" x14ac:dyDescent="0.25">
      <c r="A7142" s="612" t="s">
        <v>9648</v>
      </c>
      <c r="B7142" s="613" t="s">
        <v>9649</v>
      </c>
    </row>
    <row r="7143" spans="1:2" ht="13.5" x14ac:dyDescent="0.25">
      <c r="A7143" s="612" t="s">
        <v>9650</v>
      </c>
      <c r="B7143" s="613" t="s">
        <v>9651</v>
      </c>
    </row>
    <row r="7144" spans="1:2" ht="13.5" x14ac:dyDescent="0.25">
      <c r="A7144" s="612" t="s">
        <v>9652</v>
      </c>
      <c r="B7144" s="613" t="s">
        <v>9653</v>
      </c>
    </row>
    <row r="7145" spans="1:2" ht="13.5" x14ac:dyDescent="0.25">
      <c r="A7145" s="612" t="s">
        <v>9654</v>
      </c>
      <c r="B7145" s="613" t="s">
        <v>9655</v>
      </c>
    </row>
    <row r="7146" spans="1:2" ht="13.5" x14ac:dyDescent="0.25">
      <c r="A7146" s="612" t="s">
        <v>9656</v>
      </c>
      <c r="B7146" s="613" t="s">
        <v>9657</v>
      </c>
    </row>
    <row r="7147" spans="1:2" ht="13.5" x14ac:dyDescent="0.25">
      <c r="A7147" s="612" t="s">
        <v>9658</v>
      </c>
      <c r="B7147" s="613" t="s">
        <v>9659</v>
      </c>
    </row>
    <row r="7148" spans="1:2" ht="13.5" x14ac:dyDescent="0.25">
      <c r="A7148" s="612" t="s">
        <v>9660</v>
      </c>
      <c r="B7148" s="613" t="s">
        <v>9661</v>
      </c>
    </row>
    <row r="7149" spans="1:2" ht="13.5" x14ac:dyDescent="0.25">
      <c r="A7149" s="612" t="s">
        <v>9662</v>
      </c>
      <c r="B7149" s="613" t="s">
        <v>9663</v>
      </c>
    </row>
    <row r="7150" spans="1:2" ht="13.5" x14ac:dyDescent="0.25">
      <c r="A7150" s="612" t="s">
        <v>9664</v>
      </c>
      <c r="B7150" s="613" t="s">
        <v>9665</v>
      </c>
    </row>
    <row r="7151" spans="1:2" ht="13.5" x14ac:dyDescent="0.25">
      <c r="A7151" s="612" t="s">
        <v>9666</v>
      </c>
      <c r="B7151" s="613" t="s">
        <v>9667</v>
      </c>
    </row>
    <row r="7152" spans="1:2" ht="13.5" x14ac:dyDescent="0.25">
      <c r="A7152" s="612" t="s">
        <v>9668</v>
      </c>
      <c r="B7152" s="613" t="s">
        <v>9669</v>
      </c>
    </row>
    <row r="7153" spans="1:2" ht="13.5" x14ac:dyDescent="0.25">
      <c r="A7153" s="612" t="s">
        <v>9670</v>
      </c>
      <c r="B7153" s="613" t="s">
        <v>9671</v>
      </c>
    </row>
    <row r="7154" spans="1:2" ht="13.5" x14ac:dyDescent="0.25">
      <c r="A7154" s="612" t="s">
        <v>9672</v>
      </c>
      <c r="B7154" s="613" t="s">
        <v>9673</v>
      </c>
    </row>
    <row r="7155" spans="1:2" ht="13.5" x14ac:dyDescent="0.25">
      <c r="A7155" s="612" t="s">
        <v>9674</v>
      </c>
      <c r="B7155" s="613" t="s">
        <v>9675</v>
      </c>
    </row>
    <row r="7156" spans="1:2" ht="13.5" x14ac:dyDescent="0.25">
      <c r="A7156" s="612" t="s">
        <v>9676</v>
      </c>
      <c r="B7156" s="613" t="s">
        <v>9677</v>
      </c>
    </row>
    <row r="7157" spans="1:2" ht="13.5" x14ac:dyDescent="0.25">
      <c r="A7157" s="612" t="s">
        <v>9678</v>
      </c>
      <c r="B7157" s="613" t="s">
        <v>9679</v>
      </c>
    </row>
    <row r="7158" spans="1:2" ht="13.5" x14ac:dyDescent="0.25">
      <c r="A7158" s="612" t="s">
        <v>9680</v>
      </c>
      <c r="B7158" s="613" t="s">
        <v>9681</v>
      </c>
    </row>
    <row r="7159" spans="1:2" ht="13.5" x14ac:dyDescent="0.25">
      <c r="A7159" s="612" t="s">
        <v>9682</v>
      </c>
      <c r="B7159" s="613" t="s">
        <v>9683</v>
      </c>
    </row>
    <row r="7160" spans="1:2" ht="13.5" x14ac:dyDescent="0.25">
      <c r="A7160" s="612" t="s">
        <v>9684</v>
      </c>
      <c r="B7160" s="613" t="s">
        <v>9685</v>
      </c>
    </row>
    <row r="7161" spans="1:2" ht="13.5" x14ac:dyDescent="0.25">
      <c r="A7161" s="612" t="s">
        <v>9686</v>
      </c>
      <c r="B7161" s="613" t="s">
        <v>9687</v>
      </c>
    </row>
    <row r="7162" spans="1:2" ht="13.5" x14ac:dyDescent="0.25">
      <c r="A7162" s="612" t="s">
        <v>9688</v>
      </c>
      <c r="B7162" s="613" t="s">
        <v>9689</v>
      </c>
    </row>
    <row r="7163" spans="1:2" ht="13.5" x14ac:dyDescent="0.25">
      <c r="A7163" s="612" t="s">
        <v>9690</v>
      </c>
      <c r="B7163" s="613" t="s">
        <v>9691</v>
      </c>
    </row>
    <row r="7164" spans="1:2" ht="13.5" x14ac:dyDescent="0.25">
      <c r="A7164" s="612" t="s">
        <v>9692</v>
      </c>
      <c r="B7164" s="613" t="s">
        <v>9693</v>
      </c>
    </row>
    <row r="7165" spans="1:2" ht="13.5" x14ac:dyDescent="0.25">
      <c r="A7165" s="612" t="s">
        <v>9694</v>
      </c>
      <c r="B7165" s="613" t="s">
        <v>9695</v>
      </c>
    </row>
    <row r="7166" spans="1:2" ht="13.5" x14ac:dyDescent="0.25">
      <c r="A7166" s="612" t="s">
        <v>9696</v>
      </c>
      <c r="B7166" s="613" t="s">
        <v>9697</v>
      </c>
    </row>
    <row r="7167" spans="1:2" ht="13.5" x14ac:dyDescent="0.25">
      <c r="A7167" s="612" t="s">
        <v>9698</v>
      </c>
      <c r="B7167" s="613" t="s">
        <v>9699</v>
      </c>
    </row>
    <row r="7168" spans="1:2" ht="13.5" x14ac:dyDescent="0.25">
      <c r="A7168" s="612" t="s">
        <v>9700</v>
      </c>
      <c r="B7168" s="613" t="s">
        <v>9701</v>
      </c>
    </row>
    <row r="7169" spans="1:2" ht="13.5" x14ac:dyDescent="0.25">
      <c r="A7169" s="612" t="s">
        <v>9702</v>
      </c>
      <c r="B7169" s="613" t="s">
        <v>9703</v>
      </c>
    </row>
    <row r="7170" spans="1:2" ht="13.5" x14ac:dyDescent="0.25">
      <c r="A7170" s="612" t="s">
        <v>9704</v>
      </c>
      <c r="B7170" s="613" t="s">
        <v>9705</v>
      </c>
    </row>
    <row r="7171" spans="1:2" ht="13.5" x14ac:dyDescent="0.25">
      <c r="A7171" s="612" t="s">
        <v>9706</v>
      </c>
      <c r="B7171" s="613" t="s">
        <v>9707</v>
      </c>
    </row>
    <row r="7172" spans="1:2" ht="13.5" x14ac:dyDescent="0.25">
      <c r="A7172" s="612" t="s">
        <v>9708</v>
      </c>
      <c r="B7172" s="613" t="s">
        <v>9709</v>
      </c>
    </row>
    <row r="7173" spans="1:2" ht="13.5" x14ac:dyDescent="0.25">
      <c r="A7173" s="612" t="s">
        <v>9710</v>
      </c>
      <c r="B7173" s="613" t="s">
        <v>9711</v>
      </c>
    </row>
    <row r="7174" spans="1:2" ht="13.5" x14ac:dyDescent="0.25">
      <c r="A7174" s="612" t="s">
        <v>9712</v>
      </c>
      <c r="B7174" s="613" t="s">
        <v>2260</v>
      </c>
    </row>
    <row r="7175" spans="1:2" ht="13.5" x14ac:dyDescent="0.25">
      <c r="A7175" s="612" t="s">
        <v>9713</v>
      </c>
      <c r="B7175" s="613" t="s">
        <v>2261</v>
      </c>
    </row>
    <row r="7176" spans="1:2" ht="13.5" x14ac:dyDescent="0.25">
      <c r="A7176" s="612" t="s">
        <v>9714</v>
      </c>
      <c r="B7176" s="613" t="s">
        <v>2262</v>
      </c>
    </row>
    <row r="7177" spans="1:2" ht="13.5" x14ac:dyDescent="0.25">
      <c r="A7177" s="612" t="s">
        <v>9715</v>
      </c>
      <c r="B7177" s="613" t="s">
        <v>9716</v>
      </c>
    </row>
    <row r="7178" spans="1:2" ht="13.5" x14ac:dyDescent="0.25">
      <c r="A7178" s="612" t="s">
        <v>9717</v>
      </c>
      <c r="B7178" s="613" t="s">
        <v>9718</v>
      </c>
    </row>
    <row r="7179" spans="1:2" ht="13.5" x14ac:dyDescent="0.25">
      <c r="A7179" s="612" t="s">
        <v>9719</v>
      </c>
      <c r="B7179" s="613" t="s">
        <v>9720</v>
      </c>
    </row>
    <row r="7180" spans="1:2" ht="13.5" x14ac:dyDescent="0.25">
      <c r="A7180" s="612" t="s">
        <v>9721</v>
      </c>
      <c r="B7180" s="613" t="s">
        <v>9722</v>
      </c>
    </row>
    <row r="7181" spans="1:2" ht="13.5" x14ac:dyDescent="0.25">
      <c r="A7181" s="612" t="s">
        <v>9723</v>
      </c>
      <c r="B7181" s="613" t="s">
        <v>9724</v>
      </c>
    </row>
    <row r="7182" spans="1:2" ht="13.5" x14ac:dyDescent="0.25">
      <c r="A7182" s="612" t="s">
        <v>9725</v>
      </c>
      <c r="B7182" s="613" t="s">
        <v>9726</v>
      </c>
    </row>
    <row r="7183" spans="1:2" ht="13.5" x14ac:dyDescent="0.25">
      <c r="A7183" s="612" t="s">
        <v>9727</v>
      </c>
      <c r="B7183" s="613" t="s">
        <v>9728</v>
      </c>
    </row>
    <row r="7184" spans="1:2" ht="13.5" x14ac:dyDescent="0.25">
      <c r="A7184" s="612" t="s">
        <v>9729</v>
      </c>
      <c r="B7184" s="613" t="s">
        <v>9730</v>
      </c>
    </row>
    <row r="7185" spans="1:2" ht="13.5" x14ac:dyDescent="0.25">
      <c r="A7185" s="612" t="s">
        <v>9731</v>
      </c>
      <c r="B7185" s="613" t="s">
        <v>9732</v>
      </c>
    </row>
    <row r="7186" spans="1:2" ht="13.5" x14ac:dyDescent="0.25">
      <c r="A7186" s="612" t="s">
        <v>9733</v>
      </c>
      <c r="B7186" s="613" t="s">
        <v>9734</v>
      </c>
    </row>
    <row r="7187" spans="1:2" ht="13.5" x14ac:dyDescent="0.25">
      <c r="A7187" s="612" t="s">
        <v>9735</v>
      </c>
      <c r="B7187" s="613" t="s">
        <v>9736</v>
      </c>
    </row>
    <row r="7188" spans="1:2" ht="13.5" x14ac:dyDescent="0.25">
      <c r="A7188" s="612" t="s">
        <v>9737</v>
      </c>
      <c r="B7188" s="613" t="s">
        <v>9738</v>
      </c>
    </row>
    <row r="7189" spans="1:2" ht="13.5" x14ac:dyDescent="0.25">
      <c r="A7189" s="612" t="s">
        <v>9739</v>
      </c>
      <c r="B7189" s="613" t="s">
        <v>2296</v>
      </c>
    </row>
    <row r="7190" spans="1:2" ht="13.5" x14ac:dyDescent="0.25">
      <c r="A7190" s="612" t="s">
        <v>9740</v>
      </c>
      <c r="B7190" s="613" t="s">
        <v>2297</v>
      </c>
    </row>
    <row r="7191" spans="1:2" ht="13.5" x14ac:dyDescent="0.25">
      <c r="A7191" s="612" t="s">
        <v>9741</v>
      </c>
      <c r="B7191" s="613" t="s">
        <v>9742</v>
      </c>
    </row>
    <row r="7192" spans="1:2" ht="13.5" x14ac:dyDescent="0.25">
      <c r="A7192" s="612" t="s">
        <v>9743</v>
      </c>
      <c r="B7192" s="613" t="s">
        <v>9744</v>
      </c>
    </row>
    <row r="7193" spans="1:2" ht="13.5" x14ac:dyDescent="0.25">
      <c r="A7193" s="612" t="s">
        <v>9745</v>
      </c>
      <c r="B7193" s="613" t="s">
        <v>9746</v>
      </c>
    </row>
    <row r="7194" spans="1:2" ht="13.5" x14ac:dyDescent="0.25">
      <c r="A7194" s="612" t="s">
        <v>9747</v>
      </c>
      <c r="B7194" s="613" t="s">
        <v>9748</v>
      </c>
    </row>
    <row r="7195" spans="1:2" ht="13.5" x14ac:dyDescent="0.25">
      <c r="A7195" s="612" t="s">
        <v>9749</v>
      </c>
      <c r="B7195" s="613" t="s">
        <v>9750</v>
      </c>
    </row>
    <row r="7196" spans="1:2" ht="13.5" x14ac:dyDescent="0.25">
      <c r="A7196" s="612" t="s">
        <v>9751</v>
      </c>
      <c r="B7196" s="613" t="s">
        <v>9752</v>
      </c>
    </row>
    <row r="7197" spans="1:2" ht="13.5" x14ac:dyDescent="0.25">
      <c r="A7197" s="612" t="s">
        <v>9753</v>
      </c>
      <c r="B7197" s="613" t="s">
        <v>9754</v>
      </c>
    </row>
    <row r="7198" spans="1:2" ht="13.5" x14ac:dyDescent="0.25">
      <c r="A7198" s="612" t="s">
        <v>9755</v>
      </c>
      <c r="B7198" s="613" t="s">
        <v>9756</v>
      </c>
    </row>
    <row r="7199" spans="1:2" ht="13.5" x14ac:dyDescent="0.25">
      <c r="A7199" s="612" t="s">
        <v>9757</v>
      </c>
      <c r="B7199" s="613" t="s">
        <v>9758</v>
      </c>
    </row>
    <row r="7200" spans="1:2" ht="13.5" x14ac:dyDescent="0.25">
      <c r="A7200" s="612" t="s">
        <v>9759</v>
      </c>
      <c r="B7200" s="613" t="s">
        <v>9760</v>
      </c>
    </row>
    <row r="7201" spans="1:2" ht="13.5" x14ac:dyDescent="0.25">
      <c r="A7201" s="612" t="s">
        <v>9761</v>
      </c>
      <c r="B7201" s="613" t="s">
        <v>9762</v>
      </c>
    </row>
    <row r="7202" spans="1:2" ht="13.5" x14ac:dyDescent="0.25">
      <c r="A7202" s="612" t="s">
        <v>9763</v>
      </c>
      <c r="B7202" s="613" t="s">
        <v>9764</v>
      </c>
    </row>
    <row r="7203" spans="1:2" ht="13.5" x14ac:dyDescent="0.25">
      <c r="A7203" s="612" t="s">
        <v>9765</v>
      </c>
      <c r="B7203" s="613" t="s">
        <v>9766</v>
      </c>
    </row>
    <row r="7204" spans="1:2" ht="13.5" x14ac:dyDescent="0.25">
      <c r="A7204" s="612" t="s">
        <v>9767</v>
      </c>
      <c r="B7204" s="613" t="s">
        <v>9768</v>
      </c>
    </row>
    <row r="7205" spans="1:2" ht="13.5" x14ac:dyDescent="0.25">
      <c r="A7205" s="612" t="s">
        <v>9769</v>
      </c>
      <c r="B7205" s="613" t="s">
        <v>9770</v>
      </c>
    </row>
    <row r="7206" spans="1:2" ht="13.5" x14ac:dyDescent="0.25">
      <c r="A7206" s="612" t="s">
        <v>9771</v>
      </c>
      <c r="B7206" s="613" t="s">
        <v>9772</v>
      </c>
    </row>
    <row r="7207" spans="1:2" ht="13.5" x14ac:dyDescent="0.25">
      <c r="A7207" s="612" t="s">
        <v>9773</v>
      </c>
      <c r="B7207" s="613" t="s">
        <v>2314</v>
      </c>
    </row>
    <row r="7208" spans="1:2" ht="13.5" x14ac:dyDescent="0.25">
      <c r="A7208" s="612" t="s">
        <v>9774</v>
      </c>
      <c r="B7208" s="613" t="s">
        <v>9775</v>
      </c>
    </row>
    <row r="7209" spans="1:2" ht="13.5" x14ac:dyDescent="0.25">
      <c r="A7209" s="612" t="s">
        <v>9776</v>
      </c>
      <c r="B7209" s="613" t="s">
        <v>9777</v>
      </c>
    </row>
    <row r="7210" spans="1:2" ht="13.5" x14ac:dyDescent="0.25">
      <c r="A7210" s="612" t="s">
        <v>9778</v>
      </c>
      <c r="B7210" s="613" t="s">
        <v>9779</v>
      </c>
    </row>
    <row r="7211" spans="1:2" ht="13.5" x14ac:dyDescent="0.25">
      <c r="A7211" s="612" t="s">
        <v>9780</v>
      </c>
      <c r="B7211" s="613" t="s">
        <v>9781</v>
      </c>
    </row>
    <row r="7212" spans="1:2" ht="13.5" x14ac:dyDescent="0.25">
      <c r="A7212" s="612" t="s">
        <v>9782</v>
      </c>
      <c r="B7212" s="613" t="s">
        <v>9783</v>
      </c>
    </row>
    <row r="7213" spans="1:2" ht="13.5" x14ac:dyDescent="0.25">
      <c r="A7213" s="612" t="s">
        <v>9784</v>
      </c>
      <c r="B7213" s="613" t="s">
        <v>9785</v>
      </c>
    </row>
    <row r="7214" spans="1:2" ht="13.5" x14ac:dyDescent="0.25">
      <c r="A7214" s="612" t="s">
        <v>9786</v>
      </c>
      <c r="B7214" s="613" t="s">
        <v>9787</v>
      </c>
    </row>
    <row r="7215" spans="1:2" ht="13.5" x14ac:dyDescent="0.25">
      <c r="A7215" s="612" t="s">
        <v>9788</v>
      </c>
      <c r="B7215" s="613" t="s">
        <v>9789</v>
      </c>
    </row>
    <row r="7216" spans="1:2" ht="13.5" x14ac:dyDescent="0.25">
      <c r="A7216" s="612" t="s">
        <v>9790</v>
      </c>
      <c r="B7216" s="613" t="s">
        <v>9791</v>
      </c>
    </row>
    <row r="7217" spans="1:2" ht="13.5" x14ac:dyDescent="0.25">
      <c r="A7217" s="612" t="s">
        <v>9792</v>
      </c>
      <c r="B7217" s="613" t="s">
        <v>9793</v>
      </c>
    </row>
    <row r="7218" spans="1:2" ht="13.5" x14ac:dyDescent="0.25">
      <c r="A7218" s="612" t="s">
        <v>9794</v>
      </c>
      <c r="B7218" s="613" t="s">
        <v>9795</v>
      </c>
    </row>
    <row r="7219" spans="1:2" ht="13.5" x14ac:dyDescent="0.25">
      <c r="A7219" s="612" t="s">
        <v>9796</v>
      </c>
      <c r="B7219" s="613" t="s">
        <v>9797</v>
      </c>
    </row>
    <row r="7220" spans="1:2" ht="13.5" x14ac:dyDescent="0.25">
      <c r="A7220" s="612" t="s">
        <v>9798</v>
      </c>
      <c r="B7220" s="613" t="s">
        <v>2326</v>
      </c>
    </row>
    <row r="7221" spans="1:2" ht="13.5" x14ac:dyDescent="0.25">
      <c r="A7221" s="612" t="s">
        <v>9799</v>
      </c>
      <c r="B7221" s="613" t="s">
        <v>2327</v>
      </c>
    </row>
    <row r="7222" spans="1:2" ht="13.5" x14ac:dyDescent="0.25">
      <c r="A7222" s="612" t="s">
        <v>9800</v>
      </c>
      <c r="B7222" s="613" t="s">
        <v>9801</v>
      </c>
    </row>
    <row r="7223" spans="1:2" ht="13.5" x14ac:dyDescent="0.25">
      <c r="A7223" s="612" t="s">
        <v>9802</v>
      </c>
      <c r="B7223" s="613" t="s">
        <v>9803</v>
      </c>
    </row>
    <row r="7224" spans="1:2" ht="13.5" x14ac:dyDescent="0.25">
      <c r="A7224" s="612" t="s">
        <v>9804</v>
      </c>
      <c r="B7224" s="613" t="s">
        <v>9805</v>
      </c>
    </row>
    <row r="7225" spans="1:2" ht="13.5" x14ac:dyDescent="0.25">
      <c r="A7225" s="612" t="s">
        <v>9806</v>
      </c>
      <c r="B7225" s="613" t="s">
        <v>9807</v>
      </c>
    </row>
    <row r="7226" spans="1:2" ht="13.5" x14ac:dyDescent="0.25">
      <c r="A7226" s="612" t="s">
        <v>9808</v>
      </c>
      <c r="B7226" s="613" t="s">
        <v>9809</v>
      </c>
    </row>
    <row r="7227" spans="1:2" ht="13.5" x14ac:dyDescent="0.25">
      <c r="A7227" s="612" t="s">
        <v>9810</v>
      </c>
      <c r="B7227" s="613" t="s">
        <v>9811</v>
      </c>
    </row>
    <row r="7228" spans="1:2" ht="13.5" x14ac:dyDescent="0.25">
      <c r="A7228" s="612" t="s">
        <v>9812</v>
      </c>
      <c r="B7228" s="613" t="s">
        <v>9813</v>
      </c>
    </row>
    <row r="7229" spans="1:2" ht="13.5" x14ac:dyDescent="0.25">
      <c r="A7229" s="612" t="s">
        <v>9814</v>
      </c>
      <c r="B7229" s="613" t="s">
        <v>9815</v>
      </c>
    </row>
    <row r="7230" spans="1:2" ht="13.5" x14ac:dyDescent="0.25">
      <c r="A7230" s="612" t="s">
        <v>9816</v>
      </c>
      <c r="B7230" s="613" t="s">
        <v>9817</v>
      </c>
    </row>
    <row r="7231" spans="1:2" ht="13.5" x14ac:dyDescent="0.25">
      <c r="A7231" s="612" t="s">
        <v>9818</v>
      </c>
      <c r="B7231" s="613" t="s">
        <v>9819</v>
      </c>
    </row>
    <row r="7232" spans="1:2" ht="13.5" x14ac:dyDescent="0.25">
      <c r="A7232" s="612" t="s">
        <v>9820</v>
      </c>
      <c r="B7232" s="613" t="s">
        <v>9821</v>
      </c>
    </row>
    <row r="7233" spans="1:2" ht="13.5" x14ac:dyDescent="0.25">
      <c r="A7233" s="612" t="s">
        <v>9822</v>
      </c>
      <c r="B7233" s="613" t="s">
        <v>9823</v>
      </c>
    </row>
    <row r="7234" spans="1:2" ht="13.5" x14ac:dyDescent="0.25">
      <c r="A7234" s="612" t="s">
        <v>9824</v>
      </c>
      <c r="B7234" s="613" t="s">
        <v>9825</v>
      </c>
    </row>
    <row r="7235" spans="1:2" ht="13.5" x14ac:dyDescent="0.25">
      <c r="A7235" s="612" t="s">
        <v>9826</v>
      </c>
      <c r="B7235" s="613" t="s">
        <v>9827</v>
      </c>
    </row>
    <row r="7236" spans="1:2" ht="13.5" x14ac:dyDescent="0.25">
      <c r="A7236" s="612" t="s">
        <v>9828</v>
      </c>
      <c r="B7236" s="613" t="s">
        <v>9829</v>
      </c>
    </row>
    <row r="7237" spans="1:2" ht="13.5" x14ac:dyDescent="0.25">
      <c r="A7237" s="612" t="s">
        <v>9830</v>
      </c>
      <c r="B7237" s="613" t="s">
        <v>9831</v>
      </c>
    </row>
    <row r="7238" spans="1:2" ht="13.5" x14ac:dyDescent="0.25">
      <c r="A7238" s="612" t="s">
        <v>9832</v>
      </c>
      <c r="B7238" s="613" t="s">
        <v>9833</v>
      </c>
    </row>
    <row r="7239" spans="1:2" ht="13.5" x14ac:dyDescent="0.25">
      <c r="A7239" s="612" t="s">
        <v>9834</v>
      </c>
      <c r="B7239" s="613" t="s">
        <v>9835</v>
      </c>
    </row>
    <row r="7240" spans="1:2" ht="13.5" x14ac:dyDescent="0.25">
      <c r="A7240" s="612" t="s">
        <v>9836</v>
      </c>
      <c r="B7240" s="613" t="s">
        <v>9837</v>
      </c>
    </row>
    <row r="7241" spans="1:2" ht="13.5" x14ac:dyDescent="0.25">
      <c r="A7241" s="612" t="s">
        <v>9838</v>
      </c>
      <c r="B7241" s="613" t="s">
        <v>9839</v>
      </c>
    </row>
    <row r="7242" spans="1:2" ht="13.5" x14ac:dyDescent="0.25">
      <c r="A7242" s="612" t="s">
        <v>9840</v>
      </c>
      <c r="B7242" s="613" t="s">
        <v>9841</v>
      </c>
    </row>
    <row r="7243" spans="1:2" ht="13.5" x14ac:dyDescent="0.25">
      <c r="A7243" s="612" t="s">
        <v>9842</v>
      </c>
      <c r="B7243" s="613" t="s">
        <v>9843</v>
      </c>
    </row>
    <row r="7244" spans="1:2" ht="13.5" x14ac:dyDescent="0.25">
      <c r="A7244" s="612" t="s">
        <v>9844</v>
      </c>
      <c r="B7244" s="613" t="s">
        <v>9845</v>
      </c>
    </row>
    <row r="7245" spans="1:2" ht="13.5" x14ac:dyDescent="0.25">
      <c r="A7245" s="612" t="s">
        <v>9846</v>
      </c>
      <c r="B7245" s="613" t="s">
        <v>9847</v>
      </c>
    </row>
    <row r="7246" spans="1:2" ht="13.5" x14ac:dyDescent="0.25">
      <c r="A7246" s="612" t="s">
        <v>9848</v>
      </c>
      <c r="B7246" s="613" t="s">
        <v>2396</v>
      </c>
    </row>
    <row r="7247" spans="1:2" ht="13.5" x14ac:dyDescent="0.25">
      <c r="A7247" s="612" t="s">
        <v>9849</v>
      </c>
      <c r="B7247" s="613" t="s">
        <v>9850</v>
      </c>
    </row>
    <row r="7248" spans="1:2" ht="13.5" x14ac:dyDescent="0.25">
      <c r="A7248" s="612" t="s">
        <v>9851</v>
      </c>
      <c r="B7248" s="613" t="s">
        <v>9852</v>
      </c>
    </row>
    <row r="7249" spans="1:2" ht="13.5" x14ac:dyDescent="0.25">
      <c r="A7249" s="612" t="s">
        <v>9853</v>
      </c>
      <c r="B7249" s="613" t="s">
        <v>9854</v>
      </c>
    </row>
    <row r="7250" spans="1:2" ht="13.5" x14ac:dyDescent="0.25">
      <c r="A7250" s="612" t="s">
        <v>9855</v>
      </c>
      <c r="B7250" s="613" t="s">
        <v>9856</v>
      </c>
    </row>
    <row r="7251" spans="1:2" ht="13.5" x14ac:dyDescent="0.25">
      <c r="A7251" s="612" t="s">
        <v>9857</v>
      </c>
      <c r="B7251" s="613" t="s">
        <v>9858</v>
      </c>
    </row>
    <row r="7252" spans="1:2" ht="13.5" x14ac:dyDescent="0.25">
      <c r="A7252" s="612" t="s">
        <v>9859</v>
      </c>
      <c r="B7252" s="613" t="s">
        <v>2397</v>
      </c>
    </row>
    <row r="7253" spans="1:2" ht="13.5" x14ac:dyDescent="0.25">
      <c r="A7253" s="612" t="s">
        <v>9860</v>
      </c>
      <c r="B7253" s="613" t="s">
        <v>2398</v>
      </c>
    </row>
    <row r="7254" spans="1:2" ht="13.5" x14ac:dyDescent="0.25">
      <c r="A7254" s="612" t="s">
        <v>9861</v>
      </c>
      <c r="B7254" s="613" t="s">
        <v>9862</v>
      </c>
    </row>
    <row r="7255" spans="1:2" ht="13.5" x14ac:dyDescent="0.25">
      <c r="A7255" s="612" t="s">
        <v>9863</v>
      </c>
      <c r="B7255" s="613" t="s">
        <v>2399</v>
      </c>
    </row>
    <row r="7256" spans="1:2" ht="13.5" x14ac:dyDescent="0.25">
      <c r="A7256" s="612" t="s">
        <v>9864</v>
      </c>
      <c r="B7256" s="613" t="s">
        <v>9865</v>
      </c>
    </row>
    <row r="7257" spans="1:2" ht="13.5" x14ac:dyDescent="0.25">
      <c r="A7257" s="612" t="s">
        <v>9866</v>
      </c>
      <c r="B7257" s="613" t="s">
        <v>9867</v>
      </c>
    </row>
    <row r="7258" spans="1:2" ht="13.5" x14ac:dyDescent="0.25">
      <c r="A7258" s="612" t="s">
        <v>9868</v>
      </c>
      <c r="B7258" s="613" t="s">
        <v>9869</v>
      </c>
    </row>
    <row r="7259" spans="1:2" ht="13.5" x14ac:dyDescent="0.25">
      <c r="A7259" s="612" t="s">
        <v>9870</v>
      </c>
      <c r="B7259" s="613" t="s">
        <v>9871</v>
      </c>
    </row>
    <row r="7260" spans="1:2" ht="13.5" x14ac:dyDescent="0.25">
      <c r="A7260" s="612" t="s">
        <v>9872</v>
      </c>
      <c r="B7260" s="613" t="s">
        <v>9873</v>
      </c>
    </row>
    <row r="7261" spans="1:2" ht="13.5" x14ac:dyDescent="0.25">
      <c r="A7261" s="612" t="s">
        <v>9874</v>
      </c>
      <c r="B7261" s="613" t="s">
        <v>9875</v>
      </c>
    </row>
    <row r="7262" spans="1:2" ht="13.5" x14ac:dyDescent="0.25">
      <c r="A7262" s="612" t="s">
        <v>9876</v>
      </c>
      <c r="B7262" s="613" t="s">
        <v>9877</v>
      </c>
    </row>
    <row r="7263" spans="1:2" ht="13.5" x14ac:dyDescent="0.25">
      <c r="A7263" s="612" t="s">
        <v>9878</v>
      </c>
      <c r="B7263" s="613" t="s">
        <v>9879</v>
      </c>
    </row>
    <row r="7264" spans="1:2" ht="13.5" x14ac:dyDescent="0.25">
      <c r="A7264" s="612" t="s">
        <v>9880</v>
      </c>
      <c r="B7264" s="613" t="s">
        <v>9881</v>
      </c>
    </row>
    <row r="7265" spans="1:2" ht="13.5" x14ac:dyDescent="0.25">
      <c r="A7265" s="612" t="s">
        <v>9882</v>
      </c>
      <c r="B7265" s="613" t="s">
        <v>9883</v>
      </c>
    </row>
    <row r="7266" spans="1:2" ht="13.5" x14ac:dyDescent="0.25">
      <c r="A7266" s="612" t="s">
        <v>9884</v>
      </c>
      <c r="B7266" s="613" t="s">
        <v>9885</v>
      </c>
    </row>
    <row r="7267" spans="1:2" ht="13.5" x14ac:dyDescent="0.25">
      <c r="A7267" s="612" t="s">
        <v>9886</v>
      </c>
      <c r="B7267" s="613" t="s">
        <v>9887</v>
      </c>
    </row>
    <row r="7268" spans="1:2" ht="13.5" x14ac:dyDescent="0.25">
      <c r="A7268" s="612" t="s">
        <v>9888</v>
      </c>
      <c r="B7268" s="613" t="s">
        <v>9889</v>
      </c>
    </row>
    <row r="7269" spans="1:2" ht="13.5" x14ac:dyDescent="0.25">
      <c r="A7269" s="612" t="s">
        <v>9890</v>
      </c>
      <c r="B7269" s="613" t="s">
        <v>9891</v>
      </c>
    </row>
    <row r="7270" spans="1:2" ht="13.5" x14ac:dyDescent="0.25">
      <c r="A7270" s="612" t="s">
        <v>9892</v>
      </c>
      <c r="B7270" s="613" t="s">
        <v>9893</v>
      </c>
    </row>
    <row r="7271" spans="1:2" ht="13.5" x14ac:dyDescent="0.25">
      <c r="A7271" s="612" t="s">
        <v>9894</v>
      </c>
      <c r="B7271" s="613" t="s">
        <v>9895</v>
      </c>
    </row>
    <row r="7272" spans="1:2" ht="13.5" x14ac:dyDescent="0.25">
      <c r="A7272" s="612" t="s">
        <v>9896</v>
      </c>
      <c r="B7272" s="613" t="s">
        <v>9897</v>
      </c>
    </row>
    <row r="7273" spans="1:2" ht="16.5" customHeight="1" x14ac:dyDescent="0.25">
      <c r="A7273" s="612" t="s">
        <v>9898</v>
      </c>
      <c r="B7273" s="613" t="s">
        <v>9899</v>
      </c>
    </row>
    <row r="7274" spans="1:2" ht="13.5" x14ac:dyDescent="0.25">
      <c r="A7274" s="612" t="s">
        <v>9900</v>
      </c>
      <c r="B7274" s="613" t="s">
        <v>9901</v>
      </c>
    </row>
    <row r="7275" spans="1:2" ht="13.5" x14ac:dyDescent="0.25">
      <c r="A7275" s="612" t="s">
        <v>9902</v>
      </c>
      <c r="B7275" s="613" t="s">
        <v>9903</v>
      </c>
    </row>
    <row r="7276" spans="1:2" ht="13.5" x14ac:dyDescent="0.25">
      <c r="A7276" s="612" t="s">
        <v>9904</v>
      </c>
      <c r="B7276" s="613" t="s">
        <v>9905</v>
      </c>
    </row>
    <row r="7277" spans="1:2" ht="13.5" x14ac:dyDescent="0.25">
      <c r="A7277" s="612" t="s">
        <v>9906</v>
      </c>
      <c r="B7277" s="613" t="s">
        <v>9907</v>
      </c>
    </row>
    <row r="7278" spans="1:2" ht="13.5" x14ac:dyDescent="0.25">
      <c r="A7278" s="612" t="s">
        <v>9908</v>
      </c>
      <c r="B7278" s="613" t="s">
        <v>9909</v>
      </c>
    </row>
    <row r="7279" spans="1:2" ht="13.5" x14ac:dyDescent="0.25">
      <c r="A7279" s="612" t="s">
        <v>9910</v>
      </c>
      <c r="B7279" s="613" t="s">
        <v>9911</v>
      </c>
    </row>
    <row r="7280" spans="1:2" ht="13.5" x14ac:dyDescent="0.25">
      <c r="A7280" s="612" t="s">
        <v>9912</v>
      </c>
      <c r="B7280" s="613" t="s">
        <v>9913</v>
      </c>
    </row>
    <row r="7281" spans="1:2" ht="13.5" x14ac:dyDescent="0.25">
      <c r="A7281" s="612" t="s">
        <v>9914</v>
      </c>
      <c r="B7281" s="613" t="s">
        <v>9915</v>
      </c>
    </row>
    <row r="7282" spans="1:2" ht="13.5" x14ac:dyDescent="0.25">
      <c r="A7282" s="612" t="s">
        <v>9916</v>
      </c>
      <c r="B7282" s="613" t="s">
        <v>9917</v>
      </c>
    </row>
    <row r="7283" spans="1:2" ht="13.5" x14ac:dyDescent="0.25">
      <c r="A7283" s="612" t="s">
        <v>9918</v>
      </c>
      <c r="B7283" s="613" t="s">
        <v>9919</v>
      </c>
    </row>
    <row r="7284" spans="1:2" ht="13.5" x14ac:dyDescent="0.25">
      <c r="A7284" s="612" t="s">
        <v>9920</v>
      </c>
      <c r="B7284" s="613" t="s">
        <v>9921</v>
      </c>
    </row>
    <row r="7285" spans="1:2" ht="13.5" x14ac:dyDescent="0.25">
      <c r="A7285" s="612" t="s">
        <v>9922</v>
      </c>
      <c r="B7285" s="613" t="s">
        <v>9923</v>
      </c>
    </row>
    <row r="7286" spans="1:2" ht="13.5" x14ac:dyDescent="0.25">
      <c r="A7286" s="612" t="s">
        <v>9924</v>
      </c>
      <c r="B7286" s="613" t="s">
        <v>9925</v>
      </c>
    </row>
    <row r="7287" spans="1:2" ht="13.5" x14ac:dyDescent="0.25">
      <c r="A7287" s="612" t="s">
        <v>9926</v>
      </c>
      <c r="B7287" s="613" t="s">
        <v>9927</v>
      </c>
    </row>
    <row r="7288" spans="1:2" ht="13.5" x14ac:dyDescent="0.25">
      <c r="A7288" s="612" t="s">
        <v>9928</v>
      </c>
      <c r="B7288" s="613" t="s">
        <v>9929</v>
      </c>
    </row>
    <row r="7289" spans="1:2" ht="13.5" x14ac:dyDescent="0.25">
      <c r="A7289" s="612" t="s">
        <v>9930</v>
      </c>
      <c r="B7289" s="613" t="s">
        <v>9931</v>
      </c>
    </row>
    <row r="7290" spans="1:2" ht="13.5" x14ac:dyDescent="0.25">
      <c r="A7290" s="612" t="s">
        <v>9932</v>
      </c>
      <c r="B7290" s="613" t="s">
        <v>9933</v>
      </c>
    </row>
    <row r="7291" spans="1:2" ht="13.5" x14ac:dyDescent="0.25">
      <c r="A7291" s="612" t="s">
        <v>9934</v>
      </c>
      <c r="B7291" s="613" t="s">
        <v>9935</v>
      </c>
    </row>
    <row r="7292" spans="1:2" ht="13.5" x14ac:dyDescent="0.25">
      <c r="A7292" s="612" t="s">
        <v>9936</v>
      </c>
      <c r="B7292" s="613" t="s">
        <v>9937</v>
      </c>
    </row>
    <row r="7293" spans="1:2" ht="13.5" x14ac:dyDescent="0.25">
      <c r="A7293" s="612" t="s">
        <v>9938</v>
      </c>
      <c r="B7293" s="613" t="s">
        <v>9939</v>
      </c>
    </row>
    <row r="7294" spans="1:2" ht="13.5" x14ac:dyDescent="0.25">
      <c r="A7294" s="612" t="s">
        <v>9940</v>
      </c>
      <c r="B7294" s="613" t="s">
        <v>9941</v>
      </c>
    </row>
    <row r="7295" spans="1:2" ht="13.5" x14ac:dyDescent="0.25">
      <c r="A7295" s="612" t="s">
        <v>9942</v>
      </c>
      <c r="B7295" s="613" t="s">
        <v>9943</v>
      </c>
    </row>
    <row r="7296" spans="1:2" ht="13.5" x14ac:dyDescent="0.25">
      <c r="A7296" s="612" t="s">
        <v>9944</v>
      </c>
      <c r="B7296" s="613" t="s">
        <v>9945</v>
      </c>
    </row>
    <row r="7297" spans="1:2" ht="13.5" x14ac:dyDescent="0.25">
      <c r="A7297" s="612" t="s">
        <v>9946</v>
      </c>
      <c r="B7297" s="613" t="s">
        <v>9947</v>
      </c>
    </row>
    <row r="7298" spans="1:2" ht="13.5" x14ac:dyDescent="0.25">
      <c r="A7298" s="612" t="s">
        <v>9948</v>
      </c>
      <c r="B7298" s="613" t="s">
        <v>9949</v>
      </c>
    </row>
    <row r="7299" spans="1:2" ht="13.5" x14ac:dyDescent="0.25">
      <c r="A7299" s="612" t="s">
        <v>9950</v>
      </c>
      <c r="B7299" s="613" t="s">
        <v>9951</v>
      </c>
    </row>
    <row r="7300" spans="1:2" ht="13.5" x14ac:dyDescent="0.25">
      <c r="A7300" s="612" t="s">
        <v>9952</v>
      </c>
      <c r="B7300" s="613" t="s">
        <v>9953</v>
      </c>
    </row>
    <row r="7301" spans="1:2" ht="13.5" x14ac:dyDescent="0.25">
      <c r="A7301" s="612" t="s">
        <v>9954</v>
      </c>
      <c r="B7301" s="613" t="s">
        <v>9955</v>
      </c>
    </row>
    <row r="7302" spans="1:2" ht="13.5" x14ac:dyDescent="0.25">
      <c r="A7302" s="612" t="s">
        <v>9956</v>
      </c>
      <c r="B7302" s="613" t="s">
        <v>9957</v>
      </c>
    </row>
    <row r="7303" spans="1:2" ht="13.5" x14ac:dyDescent="0.25">
      <c r="A7303" s="612" t="s">
        <v>9958</v>
      </c>
      <c r="B7303" s="613" t="s">
        <v>9959</v>
      </c>
    </row>
    <row r="7304" spans="1:2" ht="13.5" x14ac:dyDescent="0.25">
      <c r="A7304" s="612" t="s">
        <v>9960</v>
      </c>
      <c r="B7304" s="613" t="s">
        <v>2349</v>
      </c>
    </row>
    <row r="7305" spans="1:2" ht="13.5" x14ac:dyDescent="0.25">
      <c r="A7305" s="612" t="s">
        <v>9961</v>
      </c>
      <c r="B7305" s="613" t="s">
        <v>2350</v>
      </c>
    </row>
    <row r="7306" spans="1:2" ht="13.5" x14ac:dyDescent="0.25">
      <c r="A7306" s="612" t="s">
        <v>9962</v>
      </c>
      <c r="B7306" s="613" t="s">
        <v>2351</v>
      </c>
    </row>
    <row r="7307" spans="1:2" ht="13.5" x14ac:dyDescent="0.25">
      <c r="A7307" s="612" t="s">
        <v>9963</v>
      </c>
      <c r="B7307" s="613" t="s">
        <v>2352</v>
      </c>
    </row>
    <row r="7308" spans="1:2" ht="13.5" x14ac:dyDescent="0.25">
      <c r="A7308" s="612" t="s">
        <v>9964</v>
      </c>
      <c r="B7308" s="613" t="s">
        <v>9965</v>
      </c>
    </row>
    <row r="7309" spans="1:2" ht="13.5" x14ac:dyDescent="0.25">
      <c r="A7309" s="612" t="s">
        <v>9966</v>
      </c>
      <c r="B7309" s="613" t="s">
        <v>9967</v>
      </c>
    </row>
    <row r="7310" spans="1:2" ht="13.5" x14ac:dyDescent="0.25">
      <c r="A7310" s="612" t="s">
        <v>9968</v>
      </c>
      <c r="B7310" s="613" t="s">
        <v>9969</v>
      </c>
    </row>
    <row r="7311" spans="1:2" ht="13.5" x14ac:dyDescent="0.25">
      <c r="A7311" s="612" t="s">
        <v>9970</v>
      </c>
      <c r="B7311" s="613" t="s">
        <v>9971</v>
      </c>
    </row>
    <row r="7312" spans="1:2" ht="13.5" x14ac:dyDescent="0.25">
      <c r="A7312" s="612" t="s">
        <v>9972</v>
      </c>
      <c r="B7312" s="613" t="s">
        <v>9973</v>
      </c>
    </row>
    <row r="7313" spans="1:2" ht="13.5" x14ac:dyDescent="0.25">
      <c r="A7313" s="612" t="s">
        <v>9974</v>
      </c>
      <c r="B7313" s="613" t="s">
        <v>9975</v>
      </c>
    </row>
    <row r="7314" spans="1:2" ht="13.5" x14ac:dyDescent="0.25">
      <c r="A7314" s="612" t="s">
        <v>9976</v>
      </c>
      <c r="B7314" s="613" t="s">
        <v>9977</v>
      </c>
    </row>
    <row r="7315" spans="1:2" ht="13.5" x14ac:dyDescent="0.25">
      <c r="A7315" s="612" t="s">
        <v>9978</v>
      </c>
      <c r="B7315" s="613" t="s">
        <v>2388</v>
      </c>
    </row>
    <row r="7316" spans="1:2" ht="13.5" x14ac:dyDescent="0.25">
      <c r="A7316" s="612" t="s">
        <v>9979</v>
      </c>
      <c r="B7316" s="613" t="s">
        <v>9980</v>
      </c>
    </row>
    <row r="7317" spans="1:2" ht="13.5" x14ac:dyDescent="0.25">
      <c r="A7317" s="612" t="s">
        <v>9981</v>
      </c>
      <c r="B7317" s="613" t="s">
        <v>9982</v>
      </c>
    </row>
    <row r="7318" spans="1:2" ht="13.5" x14ac:dyDescent="0.25">
      <c r="A7318" s="612" t="s">
        <v>9983</v>
      </c>
      <c r="B7318" s="613" t="s">
        <v>9984</v>
      </c>
    </row>
    <row r="7319" spans="1:2" ht="13.5" x14ac:dyDescent="0.25">
      <c r="A7319" s="612" t="s">
        <v>9985</v>
      </c>
      <c r="B7319" s="613" t="s">
        <v>9986</v>
      </c>
    </row>
    <row r="7320" spans="1:2" ht="13.5" x14ac:dyDescent="0.25">
      <c r="A7320" s="612" t="s">
        <v>9987</v>
      </c>
      <c r="B7320" s="613" t="s">
        <v>9988</v>
      </c>
    </row>
    <row r="7321" spans="1:2" ht="13.5" x14ac:dyDescent="0.25">
      <c r="A7321" s="612" t="s">
        <v>9989</v>
      </c>
      <c r="B7321" s="613" t="s">
        <v>9990</v>
      </c>
    </row>
    <row r="7322" spans="1:2" ht="13.5" x14ac:dyDescent="0.25">
      <c r="A7322" s="612" t="s">
        <v>9991</v>
      </c>
      <c r="B7322" s="613" t="s">
        <v>9992</v>
      </c>
    </row>
    <row r="7323" spans="1:2" ht="13.5" x14ac:dyDescent="0.25">
      <c r="A7323" s="612" t="s">
        <v>9993</v>
      </c>
      <c r="B7323" s="613" t="s">
        <v>9994</v>
      </c>
    </row>
    <row r="7324" spans="1:2" ht="13.5" x14ac:dyDescent="0.25">
      <c r="A7324" s="612" t="s">
        <v>9995</v>
      </c>
      <c r="B7324" s="613" t="s">
        <v>9996</v>
      </c>
    </row>
    <row r="7325" spans="1:2" ht="13.5" x14ac:dyDescent="0.25">
      <c r="A7325" s="612" t="s">
        <v>9997</v>
      </c>
      <c r="B7325" s="613" t="s">
        <v>2370</v>
      </c>
    </row>
    <row r="7326" spans="1:2" ht="13.5" x14ac:dyDescent="0.25">
      <c r="A7326" s="612" t="s">
        <v>9998</v>
      </c>
      <c r="B7326" s="613" t="s">
        <v>2369</v>
      </c>
    </row>
    <row r="7327" spans="1:2" ht="13.5" x14ac:dyDescent="0.25">
      <c r="A7327" s="612" t="s">
        <v>9999</v>
      </c>
      <c r="B7327" s="613" t="s">
        <v>10000</v>
      </c>
    </row>
    <row r="7328" spans="1:2" ht="13.5" x14ac:dyDescent="0.25">
      <c r="A7328" s="612" t="s">
        <v>10001</v>
      </c>
      <c r="B7328" s="613" t="s">
        <v>10002</v>
      </c>
    </row>
    <row r="7329" spans="1:2" ht="13.5" x14ac:dyDescent="0.25">
      <c r="A7329" s="612" t="s">
        <v>10003</v>
      </c>
      <c r="B7329" s="613" t="s">
        <v>2371</v>
      </c>
    </row>
    <row r="7330" spans="1:2" ht="13.5" x14ac:dyDescent="0.25">
      <c r="A7330" s="612" t="s">
        <v>10004</v>
      </c>
      <c r="B7330" s="613" t="s">
        <v>2373</v>
      </c>
    </row>
    <row r="7331" spans="1:2" ht="13.5" x14ac:dyDescent="0.25">
      <c r="A7331" s="612" t="s">
        <v>10005</v>
      </c>
      <c r="B7331" s="613" t="s">
        <v>2374</v>
      </c>
    </row>
    <row r="7332" spans="1:2" ht="13.5" x14ac:dyDescent="0.25">
      <c r="A7332" s="612" t="s">
        <v>10006</v>
      </c>
      <c r="B7332" s="613" t="s">
        <v>10007</v>
      </c>
    </row>
    <row r="7333" spans="1:2" ht="13.5" x14ac:dyDescent="0.25">
      <c r="A7333" s="612" t="s">
        <v>10008</v>
      </c>
      <c r="B7333" s="613" t="s">
        <v>10009</v>
      </c>
    </row>
    <row r="7334" spans="1:2" ht="13.5" x14ac:dyDescent="0.25">
      <c r="A7334" s="612" t="s">
        <v>10010</v>
      </c>
      <c r="B7334" s="613" t="s">
        <v>10011</v>
      </c>
    </row>
    <row r="7335" spans="1:2" ht="13.5" x14ac:dyDescent="0.25">
      <c r="A7335" s="612" t="s">
        <v>10012</v>
      </c>
      <c r="B7335" s="613" t="s">
        <v>10013</v>
      </c>
    </row>
    <row r="7336" spans="1:2" ht="13.5" x14ac:dyDescent="0.25">
      <c r="A7336" s="612" t="s">
        <v>10014</v>
      </c>
      <c r="B7336" s="613" t="s">
        <v>10015</v>
      </c>
    </row>
    <row r="7337" spans="1:2" ht="13.5" x14ac:dyDescent="0.25">
      <c r="A7337" s="612" t="s">
        <v>10016</v>
      </c>
      <c r="B7337" s="613" t="s">
        <v>10017</v>
      </c>
    </row>
    <row r="7338" spans="1:2" ht="13.5" x14ac:dyDescent="0.25">
      <c r="A7338" s="612" t="s">
        <v>10018</v>
      </c>
      <c r="B7338" s="613" t="s">
        <v>10019</v>
      </c>
    </row>
    <row r="7339" spans="1:2" ht="13.5" x14ac:dyDescent="0.25">
      <c r="A7339" s="612" t="s">
        <v>10020</v>
      </c>
      <c r="B7339" s="613" t="s">
        <v>10021</v>
      </c>
    </row>
    <row r="7340" spans="1:2" ht="13.5" x14ac:dyDescent="0.25">
      <c r="A7340" s="612" t="s">
        <v>10022</v>
      </c>
      <c r="B7340" s="613" t="s">
        <v>10023</v>
      </c>
    </row>
    <row r="7341" spans="1:2" ht="13.5" x14ac:dyDescent="0.25">
      <c r="A7341" s="612" t="s">
        <v>10024</v>
      </c>
      <c r="B7341" s="613" t="s">
        <v>10025</v>
      </c>
    </row>
    <row r="7342" spans="1:2" ht="13.5" x14ac:dyDescent="0.25">
      <c r="A7342" s="612" t="s">
        <v>10026</v>
      </c>
      <c r="B7342" s="613" t="s">
        <v>10027</v>
      </c>
    </row>
    <row r="7343" spans="1:2" ht="13.5" x14ac:dyDescent="0.25">
      <c r="A7343" s="612" t="s">
        <v>10028</v>
      </c>
      <c r="B7343" s="613" t="s">
        <v>10029</v>
      </c>
    </row>
    <row r="7344" spans="1:2" ht="13.5" x14ac:dyDescent="0.25">
      <c r="A7344" s="612" t="s">
        <v>10030</v>
      </c>
      <c r="B7344" s="613" t="s">
        <v>10031</v>
      </c>
    </row>
    <row r="7345" spans="1:2" ht="13.5" x14ac:dyDescent="0.25">
      <c r="A7345" s="612" t="s">
        <v>10032</v>
      </c>
      <c r="B7345" s="613" t="s">
        <v>2376</v>
      </c>
    </row>
    <row r="7346" spans="1:2" ht="13.5" x14ac:dyDescent="0.25">
      <c r="A7346" s="612" t="s">
        <v>10033</v>
      </c>
      <c r="B7346" s="613" t="s">
        <v>10034</v>
      </c>
    </row>
    <row r="7347" spans="1:2" ht="13.5" x14ac:dyDescent="0.25">
      <c r="A7347" s="612" t="s">
        <v>10035</v>
      </c>
      <c r="B7347" s="613" t="s">
        <v>2378</v>
      </c>
    </row>
    <row r="7348" spans="1:2" ht="13.5" x14ac:dyDescent="0.25">
      <c r="A7348" s="612" t="s">
        <v>10036</v>
      </c>
      <c r="B7348" s="613" t="s">
        <v>2379</v>
      </c>
    </row>
    <row r="7349" spans="1:2" ht="13.5" x14ac:dyDescent="0.25">
      <c r="A7349" s="612" t="s">
        <v>10037</v>
      </c>
      <c r="B7349" s="613" t="s">
        <v>10038</v>
      </c>
    </row>
    <row r="7350" spans="1:2" ht="13.5" x14ac:dyDescent="0.25">
      <c r="A7350" s="612" t="s">
        <v>10039</v>
      </c>
      <c r="B7350" s="613" t="s">
        <v>2383</v>
      </c>
    </row>
    <row r="7351" spans="1:2" ht="13.5" x14ac:dyDescent="0.25">
      <c r="A7351" s="612" t="s">
        <v>10040</v>
      </c>
      <c r="B7351" s="613" t="s">
        <v>10041</v>
      </c>
    </row>
    <row r="7352" spans="1:2" ht="13.5" x14ac:dyDescent="0.25">
      <c r="A7352" s="612" t="s">
        <v>10042</v>
      </c>
      <c r="B7352" s="613" t="s">
        <v>10043</v>
      </c>
    </row>
    <row r="7353" spans="1:2" ht="13.5" x14ac:dyDescent="0.25">
      <c r="A7353" s="612" t="s">
        <v>10044</v>
      </c>
      <c r="B7353" s="613" t="s">
        <v>10045</v>
      </c>
    </row>
    <row r="7354" spans="1:2" ht="13.5" x14ac:dyDescent="0.25">
      <c r="A7354" s="612" t="s">
        <v>10046</v>
      </c>
      <c r="B7354" s="613" t="s">
        <v>10047</v>
      </c>
    </row>
    <row r="7355" spans="1:2" ht="13.5" x14ac:dyDescent="0.25">
      <c r="A7355" s="612" t="s">
        <v>10048</v>
      </c>
      <c r="B7355" s="613" t="s">
        <v>10049</v>
      </c>
    </row>
    <row r="7356" spans="1:2" ht="13.5" x14ac:dyDescent="0.25">
      <c r="A7356" s="612" t="s">
        <v>10050</v>
      </c>
      <c r="B7356" s="613" t="s">
        <v>10051</v>
      </c>
    </row>
    <row r="7357" spans="1:2" ht="13.5" x14ac:dyDescent="0.25">
      <c r="A7357" s="612" t="s">
        <v>10052</v>
      </c>
      <c r="B7357" s="613" t="s">
        <v>10053</v>
      </c>
    </row>
    <row r="7358" spans="1:2" ht="13.5" x14ac:dyDescent="0.25">
      <c r="A7358" s="612" t="s">
        <v>10054</v>
      </c>
      <c r="B7358" s="613" t="s">
        <v>10055</v>
      </c>
    </row>
    <row r="7359" spans="1:2" ht="13.5" x14ac:dyDescent="0.25">
      <c r="A7359" s="612" t="s">
        <v>10056</v>
      </c>
      <c r="B7359" s="613" t="s">
        <v>10057</v>
      </c>
    </row>
    <row r="7360" spans="1:2" ht="13.5" x14ac:dyDescent="0.25">
      <c r="A7360" s="612" t="s">
        <v>10058</v>
      </c>
      <c r="B7360" s="613" t="s">
        <v>10059</v>
      </c>
    </row>
    <row r="7361" spans="1:2" ht="13.5" x14ac:dyDescent="0.25">
      <c r="A7361" s="612" t="s">
        <v>10060</v>
      </c>
      <c r="B7361" s="613" t="s">
        <v>10061</v>
      </c>
    </row>
    <row r="7362" spans="1:2" ht="13.5" x14ac:dyDescent="0.25">
      <c r="A7362" s="612" t="s">
        <v>10062</v>
      </c>
      <c r="B7362" s="613" t="s">
        <v>10063</v>
      </c>
    </row>
    <row r="7363" spans="1:2" ht="13.5" x14ac:dyDescent="0.25">
      <c r="A7363" s="612" t="s">
        <v>10064</v>
      </c>
      <c r="B7363" s="613" t="s">
        <v>10065</v>
      </c>
    </row>
    <row r="7364" spans="1:2" ht="13.5" x14ac:dyDescent="0.25">
      <c r="A7364" s="612" t="s">
        <v>10066</v>
      </c>
      <c r="B7364" s="613" t="s">
        <v>10067</v>
      </c>
    </row>
    <row r="7365" spans="1:2" ht="13.5" x14ac:dyDescent="0.25">
      <c r="A7365" s="612" t="s">
        <v>10068</v>
      </c>
      <c r="B7365" s="613" t="s">
        <v>10069</v>
      </c>
    </row>
    <row r="7366" spans="1:2" ht="13.5" x14ac:dyDescent="0.25">
      <c r="A7366" s="612" t="s">
        <v>10070</v>
      </c>
      <c r="B7366" s="613" t="s">
        <v>10071</v>
      </c>
    </row>
    <row r="7367" spans="1:2" ht="13.5" x14ac:dyDescent="0.25">
      <c r="A7367" s="612" t="s">
        <v>10072</v>
      </c>
      <c r="B7367" s="613" t="s">
        <v>10073</v>
      </c>
    </row>
    <row r="7368" spans="1:2" ht="13.5" x14ac:dyDescent="0.25">
      <c r="A7368" s="612" t="s">
        <v>10074</v>
      </c>
      <c r="B7368" s="613" t="s">
        <v>10075</v>
      </c>
    </row>
    <row r="7369" spans="1:2" ht="13.5" x14ac:dyDescent="0.25">
      <c r="A7369" s="612" t="s">
        <v>10076</v>
      </c>
      <c r="B7369" s="613" t="s">
        <v>10077</v>
      </c>
    </row>
    <row r="7370" spans="1:2" ht="13.5" x14ac:dyDescent="0.25">
      <c r="A7370" s="612" t="s">
        <v>10078</v>
      </c>
      <c r="B7370" s="613" t="s">
        <v>10079</v>
      </c>
    </row>
    <row r="7371" spans="1:2" ht="13.5" x14ac:dyDescent="0.25">
      <c r="A7371" s="612" t="s">
        <v>10080</v>
      </c>
      <c r="B7371" s="613" t="s">
        <v>10081</v>
      </c>
    </row>
    <row r="7372" spans="1:2" ht="13.5" x14ac:dyDescent="0.25">
      <c r="A7372" s="612" t="s">
        <v>10082</v>
      </c>
      <c r="B7372" s="613" t="s">
        <v>10083</v>
      </c>
    </row>
    <row r="7373" spans="1:2" ht="13.5" x14ac:dyDescent="0.25">
      <c r="A7373" s="612" t="s">
        <v>10084</v>
      </c>
      <c r="B7373" s="613" t="s">
        <v>10085</v>
      </c>
    </row>
    <row r="7374" spans="1:2" ht="13.5" x14ac:dyDescent="0.25">
      <c r="A7374" s="612" t="s">
        <v>10086</v>
      </c>
      <c r="B7374" s="613" t="s">
        <v>10087</v>
      </c>
    </row>
    <row r="7375" spans="1:2" ht="13.5" x14ac:dyDescent="0.25">
      <c r="A7375" s="612" t="s">
        <v>10088</v>
      </c>
      <c r="B7375" s="613" t="s">
        <v>10089</v>
      </c>
    </row>
    <row r="7376" spans="1:2" ht="13.5" x14ac:dyDescent="0.25">
      <c r="A7376" s="612" t="s">
        <v>10090</v>
      </c>
      <c r="B7376" s="613" t="s">
        <v>10091</v>
      </c>
    </row>
    <row r="7377" spans="1:2" ht="13.5" x14ac:dyDescent="0.25">
      <c r="A7377" s="612" t="s">
        <v>10092</v>
      </c>
      <c r="B7377" s="613" t="s">
        <v>10093</v>
      </c>
    </row>
    <row r="7378" spans="1:2" ht="13.5" x14ac:dyDescent="0.25">
      <c r="A7378" s="612" t="s">
        <v>10094</v>
      </c>
      <c r="B7378" s="613" t="s">
        <v>10095</v>
      </c>
    </row>
    <row r="7379" spans="1:2" ht="13.5" x14ac:dyDescent="0.25">
      <c r="A7379" s="612" t="s">
        <v>10096</v>
      </c>
      <c r="B7379" s="613" t="s">
        <v>10097</v>
      </c>
    </row>
    <row r="7380" spans="1:2" ht="13.5" x14ac:dyDescent="0.25">
      <c r="A7380" s="612" t="s">
        <v>10098</v>
      </c>
      <c r="B7380" s="613" t="s">
        <v>10099</v>
      </c>
    </row>
    <row r="7381" spans="1:2" ht="13.5" x14ac:dyDescent="0.25">
      <c r="A7381" s="612" t="s">
        <v>10100</v>
      </c>
      <c r="B7381" s="613" t="s">
        <v>10101</v>
      </c>
    </row>
    <row r="7382" spans="1:2" ht="13.5" x14ac:dyDescent="0.25">
      <c r="A7382" s="612" t="s">
        <v>10102</v>
      </c>
      <c r="B7382" s="613" t="s">
        <v>10103</v>
      </c>
    </row>
    <row r="7383" spans="1:2" ht="13.5" x14ac:dyDescent="0.25">
      <c r="A7383" s="612" t="s">
        <v>10104</v>
      </c>
      <c r="B7383" s="613" t="s">
        <v>10105</v>
      </c>
    </row>
    <row r="7384" spans="1:2" ht="13.5" x14ac:dyDescent="0.25">
      <c r="A7384" s="612" t="s">
        <v>10106</v>
      </c>
      <c r="B7384" s="613" t="s">
        <v>10107</v>
      </c>
    </row>
    <row r="7385" spans="1:2" ht="13.5" x14ac:dyDescent="0.25">
      <c r="A7385" s="612" t="s">
        <v>10108</v>
      </c>
      <c r="B7385" s="613" t="s">
        <v>10109</v>
      </c>
    </row>
    <row r="7386" spans="1:2" ht="13.5" x14ac:dyDescent="0.25">
      <c r="A7386" s="612" t="s">
        <v>10110</v>
      </c>
      <c r="B7386" s="613" t="s">
        <v>10111</v>
      </c>
    </row>
    <row r="7387" spans="1:2" ht="13.5" x14ac:dyDescent="0.25">
      <c r="A7387" s="612" t="s">
        <v>10112</v>
      </c>
      <c r="B7387" s="613" t="s">
        <v>10113</v>
      </c>
    </row>
    <row r="7388" spans="1:2" ht="13.5" x14ac:dyDescent="0.25">
      <c r="A7388" s="612" t="s">
        <v>10114</v>
      </c>
      <c r="B7388" s="613" t="s">
        <v>10115</v>
      </c>
    </row>
    <row r="7389" spans="1:2" ht="13.5" x14ac:dyDescent="0.25">
      <c r="A7389" s="612" t="s">
        <v>10116</v>
      </c>
      <c r="B7389" s="613" t="s">
        <v>10117</v>
      </c>
    </row>
    <row r="7390" spans="1:2" ht="13.5" x14ac:dyDescent="0.25">
      <c r="A7390" s="612" t="s">
        <v>10118</v>
      </c>
      <c r="B7390" s="613" t="s">
        <v>10119</v>
      </c>
    </row>
    <row r="7391" spans="1:2" ht="13.5" x14ac:dyDescent="0.25">
      <c r="A7391" s="612" t="s">
        <v>10120</v>
      </c>
      <c r="B7391" s="613" t="s">
        <v>10121</v>
      </c>
    </row>
    <row r="7392" spans="1:2" ht="13.5" x14ac:dyDescent="0.25">
      <c r="A7392" s="612" t="s">
        <v>10122</v>
      </c>
      <c r="B7392" s="613" t="s">
        <v>10123</v>
      </c>
    </row>
    <row r="7393" spans="1:2" ht="13.5" x14ac:dyDescent="0.25">
      <c r="A7393" s="612" t="s">
        <v>10124</v>
      </c>
      <c r="B7393" s="613" t="s">
        <v>10125</v>
      </c>
    </row>
    <row r="7394" spans="1:2" ht="13.5" x14ac:dyDescent="0.25">
      <c r="A7394" s="612" t="s">
        <v>10126</v>
      </c>
      <c r="B7394" s="613" t="s">
        <v>10127</v>
      </c>
    </row>
    <row r="7395" spans="1:2" ht="13.5" x14ac:dyDescent="0.25">
      <c r="A7395" s="612" t="s">
        <v>10128</v>
      </c>
      <c r="B7395" s="613" t="s">
        <v>10129</v>
      </c>
    </row>
    <row r="7396" spans="1:2" ht="13.5" x14ac:dyDescent="0.25">
      <c r="A7396" s="612" t="s">
        <v>10130</v>
      </c>
      <c r="B7396" s="613" t="s">
        <v>10131</v>
      </c>
    </row>
    <row r="7397" spans="1:2" ht="13.5" x14ac:dyDescent="0.25">
      <c r="A7397" s="612" t="s">
        <v>10132</v>
      </c>
      <c r="B7397" s="613" t="s">
        <v>10133</v>
      </c>
    </row>
    <row r="7398" spans="1:2" ht="13.5" x14ac:dyDescent="0.25">
      <c r="A7398" s="612" t="s">
        <v>10134</v>
      </c>
      <c r="B7398" s="613" t="s">
        <v>10135</v>
      </c>
    </row>
    <row r="7399" spans="1:2" ht="13.5" x14ac:dyDescent="0.25">
      <c r="A7399" s="612" t="s">
        <v>10136</v>
      </c>
      <c r="B7399" s="613" t="s">
        <v>10137</v>
      </c>
    </row>
    <row r="7400" spans="1:2" ht="13.5" x14ac:dyDescent="0.25">
      <c r="A7400" s="612" t="s">
        <v>10138</v>
      </c>
      <c r="B7400" s="613" t="s">
        <v>10139</v>
      </c>
    </row>
    <row r="7401" spans="1:2" ht="13.5" x14ac:dyDescent="0.25">
      <c r="A7401" s="612" t="s">
        <v>10140</v>
      </c>
      <c r="B7401" s="613" t="s">
        <v>10141</v>
      </c>
    </row>
    <row r="7402" spans="1:2" ht="13.5" x14ac:dyDescent="0.25">
      <c r="A7402" s="612" t="s">
        <v>10142</v>
      </c>
      <c r="B7402" s="613" t="s">
        <v>10143</v>
      </c>
    </row>
    <row r="7403" spans="1:2" ht="13.5" x14ac:dyDescent="0.25">
      <c r="A7403" s="612" t="s">
        <v>10144</v>
      </c>
      <c r="B7403" s="613" t="s">
        <v>10145</v>
      </c>
    </row>
    <row r="7404" spans="1:2" ht="13.5" x14ac:dyDescent="0.25">
      <c r="A7404" s="612" t="s">
        <v>10146</v>
      </c>
      <c r="B7404" s="613" t="s">
        <v>10147</v>
      </c>
    </row>
    <row r="7405" spans="1:2" ht="13.5" x14ac:dyDescent="0.25">
      <c r="A7405" s="612" t="s">
        <v>10148</v>
      </c>
      <c r="B7405" s="613" t="s">
        <v>10149</v>
      </c>
    </row>
    <row r="7406" spans="1:2" ht="13.5" x14ac:dyDescent="0.25">
      <c r="A7406" s="612" t="s">
        <v>10150</v>
      </c>
      <c r="B7406" s="613" t="s">
        <v>10151</v>
      </c>
    </row>
    <row r="7407" spans="1:2" ht="13.5" x14ac:dyDescent="0.25">
      <c r="A7407" s="612" t="s">
        <v>10152</v>
      </c>
      <c r="B7407" s="613" t="s">
        <v>10153</v>
      </c>
    </row>
    <row r="7408" spans="1:2" ht="13.5" x14ac:dyDescent="0.25">
      <c r="A7408" s="612" t="s">
        <v>10154</v>
      </c>
      <c r="B7408" s="613" t="s">
        <v>10155</v>
      </c>
    </row>
    <row r="7409" spans="1:2" ht="13.5" x14ac:dyDescent="0.25">
      <c r="A7409" s="612" t="s">
        <v>10156</v>
      </c>
      <c r="B7409" s="613" t="s">
        <v>10157</v>
      </c>
    </row>
    <row r="7410" spans="1:2" ht="13.5" x14ac:dyDescent="0.25">
      <c r="A7410" s="612" t="s">
        <v>10158</v>
      </c>
      <c r="B7410" s="613" t="s">
        <v>10159</v>
      </c>
    </row>
    <row r="7411" spans="1:2" ht="13.5" x14ac:dyDescent="0.25">
      <c r="A7411" s="612" t="s">
        <v>10160</v>
      </c>
      <c r="B7411" s="613" t="s">
        <v>10161</v>
      </c>
    </row>
    <row r="7412" spans="1:2" ht="13.5" x14ac:dyDescent="0.25">
      <c r="A7412" s="612" t="s">
        <v>10162</v>
      </c>
      <c r="B7412" s="613" t="s">
        <v>10163</v>
      </c>
    </row>
    <row r="7413" spans="1:2" ht="13.5" x14ac:dyDescent="0.25">
      <c r="A7413" s="612" t="s">
        <v>10164</v>
      </c>
      <c r="B7413" s="613" t="s">
        <v>10165</v>
      </c>
    </row>
    <row r="7414" spans="1:2" ht="13.5" x14ac:dyDescent="0.25">
      <c r="A7414" s="612" t="s">
        <v>10166</v>
      </c>
      <c r="B7414" s="613" t="s">
        <v>10167</v>
      </c>
    </row>
    <row r="7415" spans="1:2" ht="13.5" x14ac:dyDescent="0.25">
      <c r="A7415" s="612" t="s">
        <v>10168</v>
      </c>
      <c r="B7415" s="613" t="s">
        <v>10169</v>
      </c>
    </row>
    <row r="7416" spans="1:2" ht="13.5" x14ac:dyDescent="0.25">
      <c r="A7416" s="612" t="s">
        <v>10170</v>
      </c>
      <c r="B7416" s="613" t="s">
        <v>10171</v>
      </c>
    </row>
    <row r="7417" spans="1:2" ht="13.5" x14ac:dyDescent="0.25">
      <c r="A7417" s="612" t="s">
        <v>10172</v>
      </c>
      <c r="B7417" s="613" t="s">
        <v>10173</v>
      </c>
    </row>
    <row r="7418" spans="1:2" ht="13.5" x14ac:dyDescent="0.25">
      <c r="A7418" s="612" t="s">
        <v>10174</v>
      </c>
      <c r="B7418" s="613" t="s">
        <v>10175</v>
      </c>
    </row>
    <row r="7419" spans="1:2" ht="13.5" x14ac:dyDescent="0.25">
      <c r="A7419" s="612" t="s">
        <v>10176</v>
      </c>
      <c r="B7419" s="613" t="s">
        <v>10177</v>
      </c>
    </row>
    <row r="7420" spans="1:2" ht="13.5" x14ac:dyDescent="0.25">
      <c r="A7420" s="612" t="s">
        <v>10178</v>
      </c>
      <c r="B7420" s="613" t="s">
        <v>10179</v>
      </c>
    </row>
    <row r="7421" spans="1:2" ht="13.5" x14ac:dyDescent="0.25">
      <c r="A7421" s="612" t="s">
        <v>10180</v>
      </c>
      <c r="B7421" s="613" t="s">
        <v>10181</v>
      </c>
    </row>
    <row r="7422" spans="1:2" ht="13.5" x14ac:dyDescent="0.25">
      <c r="A7422" s="612" t="s">
        <v>10182</v>
      </c>
      <c r="B7422" s="613" t="s">
        <v>10183</v>
      </c>
    </row>
    <row r="7423" spans="1:2" ht="13.5" x14ac:dyDescent="0.25">
      <c r="A7423" s="612" t="s">
        <v>10184</v>
      </c>
      <c r="B7423" s="613" t="s">
        <v>10185</v>
      </c>
    </row>
    <row r="7424" spans="1:2" ht="13.5" x14ac:dyDescent="0.25">
      <c r="A7424" s="612" t="s">
        <v>10186</v>
      </c>
      <c r="B7424" s="613" t="s">
        <v>10187</v>
      </c>
    </row>
    <row r="7425" spans="1:2" ht="13.5" x14ac:dyDescent="0.25">
      <c r="A7425" s="612" t="s">
        <v>10188</v>
      </c>
      <c r="B7425" s="613" t="s">
        <v>10189</v>
      </c>
    </row>
    <row r="7426" spans="1:2" ht="13.5" x14ac:dyDescent="0.25">
      <c r="A7426" s="612" t="s">
        <v>10190</v>
      </c>
      <c r="B7426" s="613" t="s">
        <v>10191</v>
      </c>
    </row>
    <row r="7427" spans="1:2" ht="13.5" x14ac:dyDescent="0.25">
      <c r="A7427" s="612" t="s">
        <v>10192</v>
      </c>
      <c r="B7427" s="613" t="s">
        <v>10193</v>
      </c>
    </row>
    <row r="7428" spans="1:2" ht="13.5" x14ac:dyDescent="0.25">
      <c r="A7428" s="612" t="s">
        <v>10194</v>
      </c>
      <c r="B7428" s="613" t="s">
        <v>10195</v>
      </c>
    </row>
    <row r="7429" spans="1:2" ht="13.5" x14ac:dyDescent="0.25">
      <c r="A7429" s="612" t="s">
        <v>10196</v>
      </c>
      <c r="B7429" s="613" t="s">
        <v>10197</v>
      </c>
    </row>
    <row r="7430" spans="1:2" ht="13.5" x14ac:dyDescent="0.25">
      <c r="A7430" s="612" t="s">
        <v>10198</v>
      </c>
      <c r="B7430" s="613" t="s">
        <v>10199</v>
      </c>
    </row>
    <row r="7431" spans="1:2" ht="13.5" x14ac:dyDescent="0.25">
      <c r="A7431" s="612" t="s">
        <v>10200</v>
      </c>
      <c r="B7431" s="613" t="s">
        <v>10201</v>
      </c>
    </row>
    <row r="7432" spans="1:2" ht="13.5" x14ac:dyDescent="0.25">
      <c r="A7432" s="612" t="s">
        <v>10202</v>
      </c>
      <c r="B7432" s="613" t="s">
        <v>10203</v>
      </c>
    </row>
    <row r="7433" spans="1:2" ht="13.5" x14ac:dyDescent="0.25">
      <c r="A7433" s="612" t="s">
        <v>10204</v>
      </c>
      <c r="B7433" s="613" t="s">
        <v>10205</v>
      </c>
    </row>
    <row r="7434" spans="1:2" ht="13.5" x14ac:dyDescent="0.25">
      <c r="A7434" s="612" t="s">
        <v>10206</v>
      </c>
      <c r="B7434" s="613" t="s">
        <v>10207</v>
      </c>
    </row>
    <row r="7435" spans="1:2" ht="13.5" x14ac:dyDescent="0.25">
      <c r="A7435" s="612" t="s">
        <v>10208</v>
      </c>
      <c r="B7435" s="613" t="s">
        <v>10209</v>
      </c>
    </row>
    <row r="7436" spans="1:2" ht="13.5" x14ac:dyDescent="0.25">
      <c r="A7436" s="612" t="s">
        <v>10210</v>
      </c>
      <c r="B7436" s="613" t="s">
        <v>10211</v>
      </c>
    </row>
    <row r="7437" spans="1:2" ht="13.5" x14ac:dyDescent="0.25">
      <c r="A7437" s="612" t="s">
        <v>10212</v>
      </c>
      <c r="B7437" s="613" t="s">
        <v>10213</v>
      </c>
    </row>
    <row r="7438" spans="1:2" ht="13.5" x14ac:dyDescent="0.25">
      <c r="A7438" s="612" t="s">
        <v>10214</v>
      </c>
      <c r="B7438" s="613" t="s">
        <v>10215</v>
      </c>
    </row>
    <row r="7439" spans="1:2" ht="13.5" x14ac:dyDescent="0.25">
      <c r="A7439" s="612" t="s">
        <v>10216</v>
      </c>
      <c r="B7439" s="613" t="s">
        <v>10217</v>
      </c>
    </row>
    <row r="7440" spans="1:2" ht="13.5" x14ac:dyDescent="0.25">
      <c r="A7440" s="612" t="s">
        <v>10218</v>
      </c>
      <c r="B7440" s="613" t="s">
        <v>10219</v>
      </c>
    </row>
    <row r="7441" spans="1:2" ht="13.5" x14ac:dyDescent="0.25">
      <c r="A7441" s="612" t="s">
        <v>10220</v>
      </c>
      <c r="B7441" s="613" t="s">
        <v>10221</v>
      </c>
    </row>
    <row r="7442" spans="1:2" ht="13.5" x14ac:dyDescent="0.25">
      <c r="A7442" s="612" t="s">
        <v>10222</v>
      </c>
      <c r="B7442" s="613" t="s">
        <v>10223</v>
      </c>
    </row>
    <row r="7443" spans="1:2" ht="13.5" x14ac:dyDescent="0.25">
      <c r="A7443" s="612" t="s">
        <v>10224</v>
      </c>
      <c r="B7443" s="613" t="s">
        <v>10225</v>
      </c>
    </row>
    <row r="7444" spans="1:2" ht="13.5" x14ac:dyDescent="0.25">
      <c r="A7444" s="612" t="s">
        <v>10226</v>
      </c>
      <c r="B7444" s="613" t="s">
        <v>10227</v>
      </c>
    </row>
    <row r="7445" spans="1:2" ht="13.5" x14ac:dyDescent="0.25">
      <c r="A7445" s="612" t="s">
        <v>10228</v>
      </c>
      <c r="B7445" s="613" t="s">
        <v>10229</v>
      </c>
    </row>
    <row r="7446" spans="1:2" ht="27" x14ac:dyDescent="0.25">
      <c r="A7446" s="612" t="s">
        <v>10230</v>
      </c>
      <c r="B7446" s="613" t="s">
        <v>10231</v>
      </c>
    </row>
    <row r="7447" spans="1:2" ht="13.5" x14ac:dyDescent="0.25">
      <c r="A7447" s="612" t="s">
        <v>10232</v>
      </c>
      <c r="B7447" s="613" t="s">
        <v>10233</v>
      </c>
    </row>
    <row r="7448" spans="1:2" ht="13.5" x14ac:dyDescent="0.25">
      <c r="A7448" s="612" t="s">
        <v>10234</v>
      </c>
      <c r="B7448" s="613" t="s">
        <v>10235</v>
      </c>
    </row>
    <row r="7449" spans="1:2" ht="13.5" x14ac:dyDescent="0.25">
      <c r="A7449" s="612" t="s">
        <v>10236</v>
      </c>
      <c r="B7449" s="613" t="s">
        <v>10237</v>
      </c>
    </row>
    <row r="7450" spans="1:2" ht="13.5" x14ac:dyDescent="0.25">
      <c r="A7450" s="612" t="s">
        <v>10238</v>
      </c>
      <c r="B7450" s="613" t="s">
        <v>10239</v>
      </c>
    </row>
    <row r="7451" spans="1:2" ht="13.5" x14ac:dyDescent="0.25">
      <c r="A7451" s="612" t="s">
        <v>10240</v>
      </c>
      <c r="B7451" s="613" t="s">
        <v>10241</v>
      </c>
    </row>
    <row r="7452" spans="1:2" ht="13.5" x14ac:dyDescent="0.25">
      <c r="A7452" s="612" t="s">
        <v>10242</v>
      </c>
      <c r="B7452" s="613" t="s">
        <v>10243</v>
      </c>
    </row>
    <row r="7453" spans="1:2" ht="13.5" x14ac:dyDescent="0.25">
      <c r="A7453" s="612" t="s">
        <v>10244</v>
      </c>
      <c r="B7453" s="613" t="s">
        <v>10245</v>
      </c>
    </row>
    <row r="7454" spans="1:2" ht="13.5" x14ac:dyDescent="0.25">
      <c r="A7454" s="612" t="s">
        <v>10246</v>
      </c>
      <c r="B7454" s="613" t="s">
        <v>10247</v>
      </c>
    </row>
    <row r="7455" spans="1:2" ht="13.5" x14ac:dyDescent="0.25">
      <c r="A7455" s="612" t="s">
        <v>10248</v>
      </c>
      <c r="B7455" s="613" t="s">
        <v>10249</v>
      </c>
    </row>
    <row r="7456" spans="1:2" ht="13.5" x14ac:dyDescent="0.25">
      <c r="A7456" s="612" t="s">
        <v>10250</v>
      </c>
      <c r="B7456" s="613" t="s">
        <v>10251</v>
      </c>
    </row>
    <row r="7457" spans="1:2" ht="13.5" x14ac:dyDescent="0.25">
      <c r="A7457" s="612" t="s">
        <v>10252</v>
      </c>
      <c r="B7457" s="613" t="s">
        <v>10253</v>
      </c>
    </row>
    <row r="7458" spans="1:2" ht="13.5" x14ac:dyDescent="0.25">
      <c r="A7458" s="612" t="s">
        <v>10254</v>
      </c>
      <c r="B7458" s="613" t="s">
        <v>10255</v>
      </c>
    </row>
    <row r="7459" spans="1:2" ht="13.5" x14ac:dyDescent="0.25">
      <c r="A7459" s="612" t="s">
        <v>10256</v>
      </c>
      <c r="B7459" s="613" t="s">
        <v>10257</v>
      </c>
    </row>
    <row r="7460" spans="1:2" ht="13.5" x14ac:dyDescent="0.25">
      <c r="A7460" s="612" t="s">
        <v>10258</v>
      </c>
      <c r="B7460" s="613" t="s">
        <v>10259</v>
      </c>
    </row>
    <row r="7461" spans="1:2" ht="13.5" x14ac:dyDescent="0.25">
      <c r="A7461" s="612" t="s">
        <v>10260</v>
      </c>
      <c r="B7461" s="613" t="s">
        <v>10261</v>
      </c>
    </row>
    <row r="7462" spans="1:2" ht="13.5" x14ac:dyDescent="0.25">
      <c r="A7462" s="612" t="s">
        <v>10262</v>
      </c>
      <c r="B7462" s="613" t="s">
        <v>10263</v>
      </c>
    </row>
    <row r="7463" spans="1:2" ht="13.5" x14ac:dyDescent="0.25">
      <c r="A7463" s="612" t="s">
        <v>10264</v>
      </c>
      <c r="B7463" s="613" t="s">
        <v>10265</v>
      </c>
    </row>
    <row r="7464" spans="1:2" ht="27" x14ac:dyDescent="0.25">
      <c r="A7464" s="612" t="s">
        <v>10266</v>
      </c>
      <c r="B7464" s="613" t="s">
        <v>10267</v>
      </c>
    </row>
    <row r="7465" spans="1:2" ht="27" x14ac:dyDescent="0.25">
      <c r="A7465" s="612" t="s">
        <v>10268</v>
      </c>
      <c r="B7465" s="613" t="s">
        <v>10269</v>
      </c>
    </row>
    <row r="7466" spans="1:2" ht="27" x14ac:dyDescent="0.25">
      <c r="A7466" s="612" t="s">
        <v>10270</v>
      </c>
      <c r="B7466" s="613" t="s">
        <v>10271</v>
      </c>
    </row>
    <row r="7467" spans="1:2" ht="13.5" x14ac:dyDescent="0.25">
      <c r="A7467" s="612" t="s">
        <v>10272</v>
      </c>
      <c r="B7467" s="613" t="s">
        <v>10273</v>
      </c>
    </row>
    <row r="7468" spans="1:2" ht="13.5" x14ac:dyDescent="0.25">
      <c r="A7468" s="612" t="s">
        <v>10274</v>
      </c>
      <c r="B7468" s="613" t="s">
        <v>10275</v>
      </c>
    </row>
    <row r="7469" spans="1:2" ht="13.5" x14ac:dyDescent="0.25">
      <c r="A7469" s="612" t="s">
        <v>10276</v>
      </c>
      <c r="B7469" s="613" t="s">
        <v>10277</v>
      </c>
    </row>
    <row r="7470" spans="1:2" ht="13.5" x14ac:dyDescent="0.25">
      <c r="A7470" s="612" t="s">
        <v>10278</v>
      </c>
      <c r="B7470" s="613" t="s">
        <v>10279</v>
      </c>
    </row>
    <row r="7471" spans="1:2" ht="13.5" x14ac:dyDescent="0.25">
      <c r="A7471" s="612" t="s">
        <v>10280</v>
      </c>
      <c r="B7471" s="613" t="s">
        <v>10281</v>
      </c>
    </row>
    <row r="7472" spans="1:2" ht="13.5" x14ac:dyDescent="0.25">
      <c r="A7472" s="612" t="s">
        <v>10282</v>
      </c>
      <c r="B7472" s="613" t="s">
        <v>10283</v>
      </c>
    </row>
    <row r="7473" spans="1:2" ht="13.5" x14ac:dyDescent="0.25">
      <c r="A7473" s="612" t="s">
        <v>10284</v>
      </c>
      <c r="B7473" s="613" t="s">
        <v>10285</v>
      </c>
    </row>
    <row r="7474" spans="1:2" ht="13.5" x14ac:dyDescent="0.25">
      <c r="A7474" s="612" t="s">
        <v>10286</v>
      </c>
      <c r="B7474" s="613" t="s">
        <v>10287</v>
      </c>
    </row>
    <row r="7475" spans="1:2" ht="13.5" x14ac:dyDescent="0.25">
      <c r="A7475" s="612" t="s">
        <v>10288</v>
      </c>
      <c r="B7475" s="613" t="s">
        <v>10289</v>
      </c>
    </row>
    <row r="7476" spans="1:2" ht="13.5" x14ac:dyDescent="0.25">
      <c r="A7476" s="612" t="s">
        <v>10290</v>
      </c>
      <c r="B7476" s="613" t="s">
        <v>10291</v>
      </c>
    </row>
    <row r="7477" spans="1:2" ht="13.5" x14ac:dyDescent="0.25">
      <c r="A7477" s="612" t="s">
        <v>10292</v>
      </c>
      <c r="B7477" s="613" t="s">
        <v>10293</v>
      </c>
    </row>
    <row r="7478" spans="1:2" ht="13.5" x14ac:dyDescent="0.25">
      <c r="A7478" s="612" t="s">
        <v>10294</v>
      </c>
      <c r="B7478" s="613" t="s">
        <v>10295</v>
      </c>
    </row>
    <row r="7479" spans="1:2" ht="13.5" x14ac:dyDescent="0.25">
      <c r="A7479" s="612" t="s">
        <v>10296</v>
      </c>
      <c r="B7479" s="613" t="s">
        <v>10297</v>
      </c>
    </row>
    <row r="7480" spans="1:2" ht="13.5" x14ac:dyDescent="0.25">
      <c r="A7480" s="612" t="s">
        <v>10298</v>
      </c>
      <c r="B7480" s="613" t="s">
        <v>10299</v>
      </c>
    </row>
    <row r="7481" spans="1:2" ht="13.5" x14ac:dyDescent="0.25">
      <c r="A7481" s="612" t="s">
        <v>10300</v>
      </c>
      <c r="B7481" s="613" t="s">
        <v>10301</v>
      </c>
    </row>
    <row r="7482" spans="1:2" ht="13.5" x14ac:dyDescent="0.25">
      <c r="A7482" s="612" t="s">
        <v>10302</v>
      </c>
      <c r="B7482" s="613" t="s">
        <v>10303</v>
      </c>
    </row>
    <row r="7483" spans="1:2" ht="13.5" x14ac:dyDescent="0.25">
      <c r="A7483" s="612" t="s">
        <v>10304</v>
      </c>
      <c r="B7483" s="613" t="s">
        <v>10305</v>
      </c>
    </row>
    <row r="7484" spans="1:2" ht="13.5" x14ac:dyDescent="0.25">
      <c r="A7484" s="612" t="s">
        <v>10306</v>
      </c>
      <c r="B7484" s="613" t="s">
        <v>10307</v>
      </c>
    </row>
    <row r="7485" spans="1:2" ht="13.5" x14ac:dyDescent="0.25">
      <c r="A7485" s="612" t="s">
        <v>10308</v>
      </c>
      <c r="B7485" s="613" t="s">
        <v>10309</v>
      </c>
    </row>
    <row r="7486" spans="1:2" ht="13.5" x14ac:dyDescent="0.25">
      <c r="A7486" s="612" t="s">
        <v>10310</v>
      </c>
      <c r="B7486" s="613" t="s">
        <v>10311</v>
      </c>
    </row>
    <row r="7487" spans="1:2" ht="13.5" x14ac:dyDescent="0.25">
      <c r="A7487" s="612" t="s">
        <v>10312</v>
      </c>
      <c r="B7487" s="613" t="s">
        <v>10313</v>
      </c>
    </row>
    <row r="7488" spans="1:2" ht="13.5" x14ac:dyDescent="0.25">
      <c r="A7488" s="612" t="s">
        <v>10314</v>
      </c>
      <c r="B7488" s="613" t="s">
        <v>10315</v>
      </c>
    </row>
    <row r="7489" spans="1:2" ht="13.5" x14ac:dyDescent="0.25">
      <c r="A7489" s="612" t="s">
        <v>10316</v>
      </c>
      <c r="B7489" s="613" t="s">
        <v>10317</v>
      </c>
    </row>
    <row r="7490" spans="1:2" ht="13.5" x14ac:dyDescent="0.25">
      <c r="A7490" s="612" t="s">
        <v>10318</v>
      </c>
      <c r="B7490" s="613" t="s">
        <v>10319</v>
      </c>
    </row>
    <row r="7491" spans="1:2" ht="13.5" x14ac:dyDescent="0.25">
      <c r="A7491" s="612" t="s">
        <v>10320</v>
      </c>
      <c r="B7491" s="613" t="s">
        <v>10321</v>
      </c>
    </row>
    <row r="7492" spans="1:2" ht="13.5" x14ac:dyDescent="0.25">
      <c r="A7492" s="612" t="s">
        <v>10322</v>
      </c>
      <c r="B7492" s="613" t="s">
        <v>10323</v>
      </c>
    </row>
    <row r="7493" spans="1:2" ht="13.5" x14ac:dyDescent="0.25">
      <c r="A7493" s="612" t="s">
        <v>10324</v>
      </c>
      <c r="B7493" s="613" t="s">
        <v>10325</v>
      </c>
    </row>
    <row r="7494" spans="1:2" ht="13.5" x14ac:dyDescent="0.25">
      <c r="A7494" s="612" t="s">
        <v>10326</v>
      </c>
      <c r="B7494" s="613" t="s">
        <v>10327</v>
      </c>
    </row>
    <row r="7495" spans="1:2" ht="13.5" x14ac:dyDescent="0.25">
      <c r="A7495" s="612" t="s">
        <v>10328</v>
      </c>
      <c r="B7495" s="613" t="s">
        <v>10329</v>
      </c>
    </row>
    <row r="7496" spans="1:2" ht="27" x14ac:dyDescent="0.25">
      <c r="A7496" s="612" t="s">
        <v>10330</v>
      </c>
      <c r="B7496" s="613" t="s">
        <v>10331</v>
      </c>
    </row>
    <row r="7497" spans="1:2" ht="27" x14ac:dyDescent="0.25">
      <c r="A7497" s="612" t="s">
        <v>10332</v>
      </c>
      <c r="B7497" s="613" t="s">
        <v>10333</v>
      </c>
    </row>
    <row r="7498" spans="1:2" ht="13.5" x14ac:dyDescent="0.25">
      <c r="A7498" s="612" t="s">
        <v>10334</v>
      </c>
      <c r="B7498" s="613" t="s">
        <v>10335</v>
      </c>
    </row>
    <row r="7499" spans="1:2" ht="27" x14ac:dyDescent="0.25">
      <c r="A7499" s="612" t="s">
        <v>10336</v>
      </c>
      <c r="B7499" s="613" t="s">
        <v>10337</v>
      </c>
    </row>
    <row r="7500" spans="1:2" ht="27" x14ac:dyDescent="0.25">
      <c r="A7500" s="612" t="s">
        <v>10338</v>
      </c>
      <c r="B7500" s="613" t="s">
        <v>10339</v>
      </c>
    </row>
    <row r="7501" spans="1:2" ht="27" x14ac:dyDescent="0.25">
      <c r="A7501" s="612" t="s">
        <v>10340</v>
      </c>
      <c r="B7501" s="613" t="s">
        <v>10341</v>
      </c>
    </row>
    <row r="7502" spans="1:2" ht="27" x14ac:dyDescent="0.25">
      <c r="A7502" s="612" t="s">
        <v>10342</v>
      </c>
      <c r="B7502" s="613" t="s">
        <v>10343</v>
      </c>
    </row>
    <row r="7503" spans="1:2" ht="27" x14ac:dyDescent="0.25">
      <c r="A7503" s="612" t="s">
        <v>10344</v>
      </c>
      <c r="B7503" s="613" t="s">
        <v>10345</v>
      </c>
    </row>
    <row r="7504" spans="1:2" ht="27" x14ac:dyDescent="0.25">
      <c r="A7504" s="612" t="s">
        <v>10346</v>
      </c>
      <c r="B7504" s="613" t="s">
        <v>10347</v>
      </c>
    </row>
    <row r="7505" spans="1:2" ht="27" x14ac:dyDescent="0.25">
      <c r="A7505" s="612" t="s">
        <v>10348</v>
      </c>
      <c r="B7505" s="613" t="s">
        <v>10349</v>
      </c>
    </row>
    <row r="7506" spans="1:2" ht="27" x14ac:dyDescent="0.25">
      <c r="A7506" s="612" t="s">
        <v>10350</v>
      </c>
      <c r="B7506" s="613" t="s">
        <v>10351</v>
      </c>
    </row>
    <row r="7507" spans="1:2" ht="13.5" x14ac:dyDescent="0.25">
      <c r="A7507" s="612" t="s">
        <v>10352</v>
      </c>
      <c r="B7507" s="613" t="s">
        <v>10353</v>
      </c>
    </row>
    <row r="7508" spans="1:2" ht="13.5" x14ac:dyDescent="0.25">
      <c r="A7508" s="612" t="s">
        <v>10354</v>
      </c>
      <c r="B7508" s="613" t="s">
        <v>10355</v>
      </c>
    </row>
    <row r="7509" spans="1:2" ht="13.5" x14ac:dyDescent="0.25">
      <c r="A7509" s="612" t="s">
        <v>10356</v>
      </c>
      <c r="B7509" s="613" t="s">
        <v>10357</v>
      </c>
    </row>
    <row r="7510" spans="1:2" ht="13.5" x14ac:dyDescent="0.25">
      <c r="A7510" s="612" t="s">
        <v>10358</v>
      </c>
      <c r="B7510" s="613" t="s">
        <v>10359</v>
      </c>
    </row>
    <row r="7511" spans="1:2" ht="13.5" x14ac:dyDescent="0.25">
      <c r="A7511" s="612" t="s">
        <v>10360</v>
      </c>
      <c r="B7511" s="613" t="s">
        <v>10361</v>
      </c>
    </row>
    <row r="7512" spans="1:2" ht="13.5" x14ac:dyDescent="0.25">
      <c r="A7512" s="612" t="s">
        <v>10362</v>
      </c>
      <c r="B7512" s="613" t="s">
        <v>2504</v>
      </c>
    </row>
    <row r="7513" spans="1:2" ht="13.5" x14ac:dyDescent="0.25">
      <c r="A7513" s="612" t="s">
        <v>10363</v>
      </c>
      <c r="B7513" s="613" t="s">
        <v>10364</v>
      </c>
    </row>
    <row r="7514" spans="1:2" ht="13.5" x14ac:dyDescent="0.25">
      <c r="A7514" s="612" t="s">
        <v>10365</v>
      </c>
      <c r="B7514" s="613" t="s">
        <v>10366</v>
      </c>
    </row>
    <row r="7515" spans="1:2" ht="13.5" x14ac:dyDescent="0.25">
      <c r="A7515" s="612" t="s">
        <v>10367</v>
      </c>
      <c r="B7515" s="613" t="s">
        <v>10368</v>
      </c>
    </row>
    <row r="7516" spans="1:2" ht="13.5" x14ac:dyDescent="0.25">
      <c r="A7516" s="612" t="s">
        <v>10369</v>
      </c>
      <c r="B7516" s="613" t="s">
        <v>10370</v>
      </c>
    </row>
    <row r="7517" spans="1:2" ht="13.5" x14ac:dyDescent="0.25">
      <c r="A7517" s="612" t="s">
        <v>10371</v>
      </c>
      <c r="B7517" s="613" t="s">
        <v>10372</v>
      </c>
    </row>
    <row r="7518" spans="1:2" ht="13.5" x14ac:dyDescent="0.25">
      <c r="A7518" s="612" t="s">
        <v>10373</v>
      </c>
      <c r="B7518" s="613" t="s">
        <v>10374</v>
      </c>
    </row>
    <row r="7519" spans="1:2" ht="13.5" x14ac:dyDescent="0.25">
      <c r="A7519" s="612" t="s">
        <v>10375</v>
      </c>
      <c r="B7519" s="613" t="s">
        <v>10376</v>
      </c>
    </row>
    <row r="7520" spans="1:2" ht="13.5" x14ac:dyDescent="0.25">
      <c r="A7520" s="612" t="s">
        <v>10377</v>
      </c>
      <c r="B7520" s="613" t="s">
        <v>10378</v>
      </c>
    </row>
    <row r="7521" spans="1:2" ht="13.5" x14ac:dyDescent="0.25">
      <c r="A7521" s="612" t="s">
        <v>10379</v>
      </c>
      <c r="B7521" s="613" t="s">
        <v>10380</v>
      </c>
    </row>
    <row r="7522" spans="1:2" ht="13.5" x14ac:dyDescent="0.25">
      <c r="A7522" s="612" t="s">
        <v>10381</v>
      </c>
      <c r="B7522" s="613" t="s">
        <v>10382</v>
      </c>
    </row>
    <row r="7523" spans="1:2" ht="13.5" x14ac:dyDescent="0.25">
      <c r="A7523" s="612" t="s">
        <v>10383</v>
      </c>
      <c r="B7523" s="613" t="s">
        <v>10384</v>
      </c>
    </row>
    <row r="7524" spans="1:2" ht="13.5" x14ac:dyDescent="0.25">
      <c r="A7524" s="612" t="s">
        <v>10385</v>
      </c>
      <c r="B7524" s="613" t="s">
        <v>10386</v>
      </c>
    </row>
    <row r="7525" spans="1:2" ht="13.5" x14ac:dyDescent="0.25">
      <c r="A7525" s="612" t="s">
        <v>10387</v>
      </c>
      <c r="B7525" s="613" t="s">
        <v>10388</v>
      </c>
    </row>
    <row r="7526" spans="1:2" ht="13.5" x14ac:dyDescent="0.25">
      <c r="A7526" s="612" t="s">
        <v>10389</v>
      </c>
      <c r="B7526" s="613" t="s">
        <v>10390</v>
      </c>
    </row>
    <row r="7527" spans="1:2" ht="13.5" x14ac:dyDescent="0.25">
      <c r="A7527" s="612" t="s">
        <v>10391</v>
      </c>
      <c r="B7527" s="613" t="s">
        <v>10392</v>
      </c>
    </row>
    <row r="7528" spans="1:2" ht="13.5" x14ac:dyDescent="0.25">
      <c r="A7528" s="612" t="s">
        <v>10393</v>
      </c>
      <c r="B7528" s="613" t="s">
        <v>10394</v>
      </c>
    </row>
    <row r="7529" spans="1:2" ht="13.5" x14ac:dyDescent="0.25">
      <c r="A7529" s="612" t="s">
        <v>10395</v>
      </c>
      <c r="B7529" s="613" t="s">
        <v>10396</v>
      </c>
    </row>
    <row r="7530" spans="1:2" ht="13.5" x14ac:dyDescent="0.25">
      <c r="A7530" s="612" t="s">
        <v>10397</v>
      </c>
      <c r="B7530" s="613" t="s">
        <v>10398</v>
      </c>
    </row>
    <row r="7531" spans="1:2" ht="13.5" x14ac:dyDescent="0.25">
      <c r="A7531" s="612" t="s">
        <v>10399</v>
      </c>
      <c r="B7531" s="613" t="s">
        <v>10400</v>
      </c>
    </row>
    <row r="7532" spans="1:2" ht="13.5" x14ac:dyDescent="0.25">
      <c r="A7532" s="612" t="s">
        <v>10401</v>
      </c>
      <c r="B7532" s="613" t="s">
        <v>10402</v>
      </c>
    </row>
    <row r="7533" spans="1:2" ht="13.5" x14ac:dyDescent="0.25">
      <c r="A7533" s="612" t="s">
        <v>10403</v>
      </c>
      <c r="B7533" s="613" t="s">
        <v>10404</v>
      </c>
    </row>
    <row r="7534" spans="1:2" ht="13.5" x14ac:dyDescent="0.25">
      <c r="A7534" s="612" t="s">
        <v>10405</v>
      </c>
      <c r="B7534" s="613" t="s">
        <v>10406</v>
      </c>
    </row>
    <row r="7535" spans="1:2" ht="13.5" x14ac:dyDescent="0.25">
      <c r="A7535" s="612" t="s">
        <v>10407</v>
      </c>
      <c r="B7535" s="613" t="s">
        <v>10408</v>
      </c>
    </row>
    <row r="7536" spans="1:2" ht="13.5" x14ac:dyDescent="0.25">
      <c r="A7536" s="612" t="s">
        <v>10409</v>
      </c>
      <c r="B7536" s="613" t="s">
        <v>10410</v>
      </c>
    </row>
    <row r="7537" spans="1:2" ht="13.5" x14ac:dyDescent="0.25">
      <c r="A7537" s="612" t="s">
        <v>10411</v>
      </c>
      <c r="B7537" s="613" t="s">
        <v>10412</v>
      </c>
    </row>
    <row r="7538" spans="1:2" ht="13.5" x14ac:dyDescent="0.25">
      <c r="A7538" s="612" t="s">
        <v>10413</v>
      </c>
      <c r="B7538" s="613" t="s">
        <v>10414</v>
      </c>
    </row>
    <row r="7539" spans="1:2" ht="13.5" x14ac:dyDescent="0.25">
      <c r="A7539" s="612" t="s">
        <v>10415</v>
      </c>
      <c r="B7539" s="613" t="s">
        <v>10416</v>
      </c>
    </row>
    <row r="7540" spans="1:2" ht="13.5" x14ac:dyDescent="0.25">
      <c r="A7540" s="612" t="s">
        <v>10417</v>
      </c>
      <c r="B7540" s="613" t="s">
        <v>10418</v>
      </c>
    </row>
    <row r="7541" spans="1:2" ht="13.5" x14ac:dyDescent="0.25">
      <c r="A7541" s="612" t="s">
        <v>10419</v>
      </c>
      <c r="B7541" s="613" t="s">
        <v>10420</v>
      </c>
    </row>
    <row r="7542" spans="1:2" ht="13.5" x14ac:dyDescent="0.25">
      <c r="A7542" s="612" t="s">
        <v>10421</v>
      </c>
      <c r="B7542" s="613" t="s">
        <v>10422</v>
      </c>
    </row>
    <row r="7543" spans="1:2" ht="13.5" x14ac:dyDescent="0.25">
      <c r="A7543" s="612" t="s">
        <v>10423</v>
      </c>
      <c r="B7543" s="613" t="s">
        <v>10424</v>
      </c>
    </row>
    <row r="7544" spans="1:2" ht="13.5" x14ac:dyDescent="0.25">
      <c r="A7544" s="612" t="s">
        <v>10425</v>
      </c>
      <c r="B7544" s="613" t="s">
        <v>10426</v>
      </c>
    </row>
    <row r="7545" spans="1:2" ht="13.5" x14ac:dyDescent="0.25">
      <c r="A7545" s="612" t="s">
        <v>10427</v>
      </c>
      <c r="B7545" s="613" t="s">
        <v>10428</v>
      </c>
    </row>
    <row r="7546" spans="1:2" ht="13.5" x14ac:dyDescent="0.25">
      <c r="A7546" s="612" t="s">
        <v>10429</v>
      </c>
      <c r="B7546" s="613" t="s">
        <v>10430</v>
      </c>
    </row>
    <row r="7547" spans="1:2" ht="13.5" x14ac:dyDescent="0.25">
      <c r="A7547" s="612" t="s">
        <v>10431</v>
      </c>
      <c r="B7547" s="613" t="s">
        <v>10432</v>
      </c>
    </row>
    <row r="7548" spans="1:2" ht="13.5" x14ac:dyDescent="0.25">
      <c r="A7548" s="612" t="s">
        <v>10433</v>
      </c>
      <c r="B7548" s="613" t="s">
        <v>10434</v>
      </c>
    </row>
    <row r="7549" spans="1:2" ht="13.5" x14ac:dyDescent="0.25">
      <c r="A7549" s="612" t="s">
        <v>10435</v>
      </c>
      <c r="B7549" s="613" t="s">
        <v>10436</v>
      </c>
    </row>
    <row r="7550" spans="1:2" ht="13.5" x14ac:dyDescent="0.25">
      <c r="A7550" s="612" t="s">
        <v>513</v>
      </c>
      <c r="B7550" s="613" t="s">
        <v>10437</v>
      </c>
    </row>
    <row r="7551" spans="1:2" ht="13.5" x14ac:dyDescent="0.25">
      <c r="A7551" s="612" t="s">
        <v>10438</v>
      </c>
      <c r="B7551" s="613" t="s">
        <v>10439</v>
      </c>
    </row>
    <row r="7552" spans="1:2" ht="13.5" x14ac:dyDescent="0.25">
      <c r="A7552" s="612" t="s">
        <v>10440</v>
      </c>
      <c r="B7552" s="613" t="s">
        <v>10441</v>
      </c>
    </row>
    <row r="7553" spans="1:2" ht="13.5" x14ac:dyDescent="0.25">
      <c r="A7553" s="612" t="s">
        <v>10442</v>
      </c>
      <c r="B7553" s="613" t="s">
        <v>10443</v>
      </c>
    </row>
    <row r="7554" spans="1:2" ht="13.5" x14ac:dyDescent="0.25">
      <c r="A7554" s="612" t="s">
        <v>10444</v>
      </c>
      <c r="B7554" s="613" t="s">
        <v>10445</v>
      </c>
    </row>
    <row r="7555" spans="1:2" ht="13.5" x14ac:dyDescent="0.25">
      <c r="A7555" s="612" t="s">
        <v>10446</v>
      </c>
      <c r="B7555" s="613" t="s">
        <v>10447</v>
      </c>
    </row>
    <row r="7556" spans="1:2" ht="13.5" x14ac:dyDescent="0.25">
      <c r="A7556" s="612" t="s">
        <v>10448</v>
      </c>
      <c r="B7556" s="613" t="s">
        <v>10449</v>
      </c>
    </row>
    <row r="7557" spans="1:2" ht="13.5" x14ac:dyDescent="0.25">
      <c r="A7557" s="612" t="s">
        <v>10450</v>
      </c>
      <c r="B7557" s="613" t="s">
        <v>10451</v>
      </c>
    </row>
    <row r="7558" spans="1:2" ht="13.5" x14ac:dyDescent="0.25">
      <c r="A7558" s="612" t="s">
        <v>10452</v>
      </c>
      <c r="B7558" s="613" t="s">
        <v>10453</v>
      </c>
    </row>
    <row r="7559" spans="1:2" ht="13.5" x14ac:dyDescent="0.25">
      <c r="A7559" s="612" t="s">
        <v>10454</v>
      </c>
      <c r="B7559" s="613" t="s">
        <v>10455</v>
      </c>
    </row>
    <row r="7560" spans="1:2" ht="13.5" x14ac:dyDescent="0.25">
      <c r="A7560" s="612" t="s">
        <v>10456</v>
      </c>
      <c r="B7560" s="613" t="s">
        <v>10457</v>
      </c>
    </row>
    <row r="7561" spans="1:2" ht="13.5" x14ac:dyDescent="0.25">
      <c r="A7561" s="612" t="s">
        <v>10458</v>
      </c>
      <c r="B7561" s="613" t="s">
        <v>10459</v>
      </c>
    </row>
    <row r="7562" spans="1:2" ht="13.5" x14ac:dyDescent="0.25">
      <c r="A7562" s="612" t="s">
        <v>10460</v>
      </c>
      <c r="B7562" s="613" t="s">
        <v>10461</v>
      </c>
    </row>
    <row r="7563" spans="1:2" ht="13.5" x14ac:dyDescent="0.25">
      <c r="A7563" s="612" t="s">
        <v>10462</v>
      </c>
      <c r="B7563" s="613" t="s">
        <v>10463</v>
      </c>
    </row>
    <row r="7564" spans="1:2" ht="13.5" x14ac:dyDescent="0.25">
      <c r="A7564" s="612" t="s">
        <v>10464</v>
      </c>
      <c r="B7564" s="613" t="s">
        <v>10465</v>
      </c>
    </row>
    <row r="7565" spans="1:2" ht="13.5" x14ac:dyDescent="0.25">
      <c r="A7565" s="612" t="s">
        <v>10466</v>
      </c>
      <c r="B7565" s="613" t="s">
        <v>10467</v>
      </c>
    </row>
    <row r="7566" spans="1:2" ht="13.5" x14ac:dyDescent="0.25">
      <c r="A7566" s="612" t="s">
        <v>10468</v>
      </c>
      <c r="B7566" s="613" t="s">
        <v>10469</v>
      </c>
    </row>
    <row r="7567" spans="1:2" ht="13.5" x14ac:dyDescent="0.25">
      <c r="A7567" s="612" t="s">
        <v>10470</v>
      </c>
      <c r="B7567" s="613" t="s">
        <v>10471</v>
      </c>
    </row>
    <row r="7568" spans="1:2" ht="13.5" x14ac:dyDescent="0.25">
      <c r="A7568" s="612" t="s">
        <v>10472</v>
      </c>
      <c r="B7568" s="613" t="s">
        <v>10473</v>
      </c>
    </row>
    <row r="7569" spans="1:2" ht="13.5" x14ac:dyDescent="0.25">
      <c r="A7569" s="612" t="s">
        <v>10474</v>
      </c>
      <c r="B7569" s="613" t="s">
        <v>10475</v>
      </c>
    </row>
    <row r="7570" spans="1:2" ht="13.5" x14ac:dyDescent="0.25">
      <c r="A7570" s="612" t="s">
        <v>10476</v>
      </c>
      <c r="B7570" s="613" t="s">
        <v>10477</v>
      </c>
    </row>
    <row r="7571" spans="1:2" ht="13.5" x14ac:dyDescent="0.25">
      <c r="A7571" s="612" t="s">
        <v>10478</v>
      </c>
      <c r="B7571" s="613" t="s">
        <v>10479</v>
      </c>
    </row>
    <row r="7572" spans="1:2" ht="13.5" x14ac:dyDescent="0.25">
      <c r="A7572" s="612" t="s">
        <v>10480</v>
      </c>
      <c r="B7572" s="613" t="s">
        <v>10481</v>
      </c>
    </row>
    <row r="7573" spans="1:2" ht="13.5" x14ac:dyDescent="0.25">
      <c r="A7573" s="612" t="s">
        <v>10482</v>
      </c>
      <c r="B7573" s="613" t="s">
        <v>10483</v>
      </c>
    </row>
    <row r="7574" spans="1:2" ht="13.5" x14ac:dyDescent="0.25">
      <c r="A7574" s="612" t="s">
        <v>10484</v>
      </c>
      <c r="B7574" s="613" t="s">
        <v>10485</v>
      </c>
    </row>
    <row r="7575" spans="1:2" ht="13.5" x14ac:dyDescent="0.25">
      <c r="A7575" s="612" t="s">
        <v>10486</v>
      </c>
      <c r="B7575" s="613" t="s">
        <v>10487</v>
      </c>
    </row>
    <row r="7576" spans="1:2" ht="13.5" x14ac:dyDescent="0.25">
      <c r="A7576" s="612" t="s">
        <v>10488</v>
      </c>
      <c r="B7576" s="613" t="s">
        <v>10489</v>
      </c>
    </row>
    <row r="7577" spans="1:2" ht="13.5" x14ac:dyDescent="0.25">
      <c r="A7577" s="612" t="s">
        <v>10490</v>
      </c>
      <c r="B7577" s="613" t="s">
        <v>10491</v>
      </c>
    </row>
    <row r="7578" spans="1:2" ht="13.5" x14ac:dyDescent="0.25">
      <c r="A7578" s="612" t="s">
        <v>10492</v>
      </c>
      <c r="B7578" s="613" t="s">
        <v>10493</v>
      </c>
    </row>
    <row r="7579" spans="1:2" ht="13.5" x14ac:dyDescent="0.25">
      <c r="A7579" s="612" t="s">
        <v>10494</v>
      </c>
      <c r="B7579" s="613" t="s">
        <v>10495</v>
      </c>
    </row>
    <row r="7580" spans="1:2" ht="13.5" x14ac:dyDescent="0.25">
      <c r="A7580" s="612" t="s">
        <v>10496</v>
      </c>
      <c r="B7580" s="613" t="s">
        <v>10497</v>
      </c>
    </row>
    <row r="7581" spans="1:2" ht="13.5" x14ac:dyDescent="0.25">
      <c r="A7581" s="612" t="s">
        <v>10498</v>
      </c>
      <c r="B7581" s="613" t="s">
        <v>10499</v>
      </c>
    </row>
    <row r="7582" spans="1:2" ht="13.5" x14ac:dyDescent="0.25">
      <c r="A7582" s="612" t="s">
        <v>10500</v>
      </c>
      <c r="B7582" s="613" t="s">
        <v>10501</v>
      </c>
    </row>
    <row r="7583" spans="1:2" ht="13.5" x14ac:dyDescent="0.25">
      <c r="A7583" s="612" t="s">
        <v>10502</v>
      </c>
      <c r="B7583" s="613" t="s">
        <v>10503</v>
      </c>
    </row>
    <row r="7584" spans="1:2" ht="13.5" x14ac:dyDescent="0.25">
      <c r="A7584" s="612" t="s">
        <v>10504</v>
      </c>
      <c r="B7584" s="613" t="s">
        <v>10505</v>
      </c>
    </row>
    <row r="7585" spans="1:2" ht="13.5" x14ac:dyDescent="0.25">
      <c r="A7585" s="612" t="s">
        <v>10506</v>
      </c>
      <c r="B7585" s="613" t="s">
        <v>10507</v>
      </c>
    </row>
    <row r="7586" spans="1:2" ht="13.5" x14ac:dyDescent="0.25">
      <c r="A7586" s="612" t="s">
        <v>10508</v>
      </c>
      <c r="B7586" s="613" t="s">
        <v>10509</v>
      </c>
    </row>
    <row r="7587" spans="1:2" ht="13.5" x14ac:dyDescent="0.25">
      <c r="A7587" s="612" t="s">
        <v>508</v>
      </c>
      <c r="B7587" s="613" t="s">
        <v>10510</v>
      </c>
    </row>
    <row r="7588" spans="1:2" ht="13.5" x14ac:dyDescent="0.25">
      <c r="A7588" s="612" t="s">
        <v>10511</v>
      </c>
      <c r="B7588" s="613" t="s">
        <v>10512</v>
      </c>
    </row>
    <row r="7589" spans="1:2" ht="13.5" x14ac:dyDescent="0.25">
      <c r="A7589" s="612" t="s">
        <v>10513</v>
      </c>
      <c r="B7589" s="613" t="s">
        <v>10514</v>
      </c>
    </row>
    <row r="7590" spans="1:2" ht="13.5" x14ac:dyDescent="0.25">
      <c r="A7590" s="612" t="s">
        <v>10515</v>
      </c>
      <c r="B7590" s="613" t="s">
        <v>10516</v>
      </c>
    </row>
    <row r="7591" spans="1:2" ht="13.5" x14ac:dyDescent="0.25">
      <c r="A7591" s="612" t="s">
        <v>10517</v>
      </c>
      <c r="B7591" s="613" t="s">
        <v>10518</v>
      </c>
    </row>
    <row r="7592" spans="1:2" ht="13.5" x14ac:dyDescent="0.25">
      <c r="A7592" s="612" t="s">
        <v>10519</v>
      </c>
      <c r="B7592" s="613" t="s">
        <v>10520</v>
      </c>
    </row>
    <row r="7593" spans="1:2" ht="13.5" x14ac:dyDescent="0.25">
      <c r="A7593" s="612" t="s">
        <v>10521</v>
      </c>
      <c r="B7593" s="613" t="s">
        <v>10522</v>
      </c>
    </row>
    <row r="7594" spans="1:2" ht="13.5" x14ac:dyDescent="0.25">
      <c r="A7594" s="612" t="s">
        <v>10523</v>
      </c>
      <c r="B7594" s="613" t="s">
        <v>10524</v>
      </c>
    </row>
    <row r="7595" spans="1:2" ht="13.5" x14ac:dyDescent="0.25">
      <c r="A7595" s="612" t="s">
        <v>10525</v>
      </c>
      <c r="B7595" s="613" t="s">
        <v>10526</v>
      </c>
    </row>
    <row r="7596" spans="1:2" ht="13.5" x14ac:dyDescent="0.25">
      <c r="A7596" s="612" t="s">
        <v>10527</v>
      </c>
      <c r="B7596" s="613" t="s">
        <v>10528</v>
      </c>
    </row>
    <row r="7597" spans="1:2" ht="13.5" x14ac:dyDescent="0.25">
      <c r="A7597" s="612" t="s">
        <v>10529</v>
      </c>
      <c r="B7597" s="613" t="s">
        <v>10530</v>
      </c>
    </row>
    <row r="7598" spans="1:2" ht="13.5" x14ac:dyDescent="0.25">
      <c r="A7598" s="612" t="s">
        <v>10531</v>
      </c>
      <c r="B7598" s="613" t="s">
        <v>10532</v>
      </c>
    </row>
    <row r="7599" spans="1:2" ht="13.5" x14ac:dyDescent="0.25">
      <c r="A7599" s="612" t="s">
        <v>10533</v>
      </c>
      <c r="B7599" s="613" t="s">
        <v>10534</v>
      </c>
    </row>
    <row r="7600" spans="1:2" ht="13.5" x14ac:dyDescent="0.25">
      <c r="A7600" s="612" t="s">
        <v>10535</v>
      </c>
      <c r="B7600" s="613" t="s">
        <v>10536</v>
      </c>
    </row>
    <row r="7601" spans="1:2" ht="13.5" x14ac:dyDescent="0.25">
      <c r="A7601" s="612" t="s">
        <v>10537</v>
      </c>
      <c r="B7601" s="613" t="s">
        <v>10538</v>
      </c>
    </row>
    <row r="7602" spans="1:2" ht="13.5" x14ac:dyDescent="0.25">
      <c r="A7602" s="612" t="s">
        <v>10539</v>
      </c>
      <c r="B7602" s="613" t="s">
        <v>10540</v>
      </c>
    </row>
    <row r="7603" spans="1:2" ht="13.5" x14ac:dyDescent="0.25">
      <c r="A7603" s="612" t="s">
        <v>10541</v>
      </c>
      <c r="B7603" s="613" t="s">
        <v>10542</v>
      </c>
    </row>
    <row r="7604" spans="1:2" ht="13.5" x14ac:dyDescent="0.25">
      <c r="A7604" s="612" t="s">
        <v>10543</v>
      </c>
      <c r="B7604" s="613" t="s">
        <v>10544</v>
      </c>
    </row>
    <row r="7605" spans="1:2" ht="13.5" x14ac:dyDescent="0.25">
      <c r="A7605" s="612" t="s">
        <v>10545</v>
      </c>
      <c r="B7605" s="613" t="s">
        <v>10546</v>
      </c>
    </row>
    <row r="7606" spans="1:2" ht="13.5" x14ac:dyDescent="0.25">
      <c r="A7606" s="612" t="s">
        <v>10547</v>
      </c>
      <c r="B7606" s="613" t="s">
        <v>10548</v>
      </c>
    </row>
    <row r="7607" spans="1:2" ht="13.5" x14ac:dyDescent="0.25">
      <c r="A7607" s="612" t="s">
        <v>10549</v>
      </c>
      <c r="B7607" s="613" t="s">
        <v>10550</v>
      </c>
    </row>
    <row r="7608" spans="1:2" ht="13.5" x14ac:dyDescent="0.25">
      <c r="A7608" s="612" t="s">
        <v>10551</v>
      </c>
      <c r="B7608" s="613" t="s">
        <v>10552</v>
      </c>
    </row>
    <row r="7609" spans="1:2" ht="13.5" x14ac:dyDescent="0.25">
      <c r="A7609" s="612" t="s">
        <v>10553</v>
      </c>
      <c r="B7609" s="613" t="s">
        <v>10554</v>
      </c>
    </row>
    <row r="7610" spans="1:2" ht="13.5" x14ac:dyDescent="0.25">
      <c r="A7610" s="612" t="s">
        <v>10555</v>
      </c>
      <c r="B7610" s="613" t="s">
        <v>10556</v>
      </c>
    </row>
    <row r="7611" spans="1:2" ht="13.5" x14ac:dyDescent="0.25">
      <c r="A7611" s="612" t="s">
        <v>10557</v>
      </c>
      <c r="B7611" s="613" t="s">
        <v>10558</v>
      </c>
    </row>
    <row r="7612" spans="1:2" ht="13.5" x14ac:dyDescent="0.25">
      <c r="A7612" s="612" t="s">
        <v>10559</v>
      </c>
      <c r="B7612" s="613" t="s">
        <v>2596</v>
      </c>
    </row>
    <row r="7613" spans="1:2" ht="13.5" x14ac:dyDescent="0.25">
      <c r="A7613" s="612" t="s">
        <v>10560</v>
      </c>
      <c r="B7613" s="613" t="s">
        <v>10561</v>
      </c>
    </row>
    <row r="7614" spans="1:2" ht="13.5" x14ac:dyDescent="0.25">
      <c r="A7614" s="612" t="s">
        <v>10562</v>
      </c>
      <c r="B7614" s="613" t="s">
        <v>10563</v>
      </c>
    </row>
    <row r="7615" spans="1:2" ht="13.5" x14ac:dyDescent="0.25">
      <c r="A7615" s="612" t="s">
        <v>10564</v>
      </c>
      <c r="B7615" s="613" t="s">
        <v>10565</v>
      </c>
    </row>
    <row r="7616" spans="1:2" ht="13.5" x14ac:dyDescent="0.25">
      <c r="A7616" s="612" t="s">
        <v>10566</v>
      </c>
      <c r="B7616" s="613" t="s">
        <v>10567</v>
      </c>
    </row>
    <row r="7617" spans="1:2" ht="13.5" x14ac:dyDescent="0.25">
      <c r="A7617" s="612" t="s">
        <v>10568</v>
      </c>
      <c r="B7617" s="613" t="s">
        <v>10569</v>
      </c>
    </row>
    <row r="7618" spans="1:2" ht="13.5" x14ac:dyDescent="0.25">
      <c r="A7618" s="612" t="s">
        <v>10570</v>
      </c>
      <c r="B7618" s="613" t="s">
        <v>10571</v>
      </c>
    </row>
    <row r="7619" spans="1:2" ht="13.5" x14ac:dyDescent="0.25">
      <c r="A7619" s="612" t="s">
        <v>10572</v>
      </c>
      <c r="B7619" s="613" t="s">
        <v>10573</v>
      </c>
    </row>
    <row r="7620" spans="1:2" ht="13.5" x14ac:dyDescent="0.25">
      <c r="A7620" s="612" t="s">
        <v>10574</v>
      </c>
      <c r="B7620" s="613" t="s">
        <v>10575</v>
      </c>
    </row>
    <row r="7621" spans="1:2" ht="13.5" x14ac:dyDescent="0.25">
      <c r="A7621" s="612" t="s">
        <v>10576</v>
      </c>
      <c r="B7621" s="613" t="s">
        <v>10577</v>
      </c>
    </row>
    <row r="7622" spans="1:2" ht="13.5" x14ac:dyDescent="0.25">
      <c r="A7622" s="612" t="s">
        <v>10578</v>
      </c>
      <c r="B7622" s="613" t="s">
        <v>10579</v>
      </c>
    </row>
    <row r="7623" spans="1:2" ht="13.5" x14ac:dyDescent="0.25">
      <c r="A7623" s="612" t="s">
        <v>10580</v>
      </c>
      <c r="B7623" s="613" t="s">
        <v>10581</v>
      </c>
    </row>
    <row r="7624" spans="1:2" ht="13.5" x14ac:dyDescent="0.25">
      <c r="A7624" s="612" t="s">
        <v>10582</v>
      </c>
      <c r="B7624" s="613" t="s">
        <v>10583</v>
      </c>
    </row>
    <row r="7625" spans="1:2" ht="13.5" x14ac:dyDescent="0.25">
      <c r="A7625" s="612" t="s">
        <v>10584</v>
      </c>
      <c r="B7625" s="613" t="s">
        <v>10585</v>
      </c>
    </row>
    <row r="7626" spans="1:2" ht="13.5" x14ac:dyDescent="0.25">
      <c r="A7626" s="612" t="s">
        <v>10586</v>
      </c>
      <c r="B7626" s="613" t="s">
        <v>10587</v>
      </c>
    </row>
    <row r="7627" spans="1:2" ht="13.5" x14ac:dyDescent="0.25">
      <c r="A7627" s="612" t="s">
        <v>10588</v>
      </c>
      <c r="B7627" s="613" t="s">
        <v>10589</v>
      </c>
    </row>
    <row r="7628" spans="1:2" ht="13.5" x14ac:dyDescent="0.25">
      <c r="A7628" s="612" t="s">
        <v>10590</v>
      </c>
      <c r="B7628" s="613" t="s">
        <v>10591</v>
      </c>
    </row>
    <row r="7629" spans="1:2" ht="13.5" x14ac:dyDescent="0.25">
      <c r="A7629" s="612" t="s">
        <v>10592</v>
      </c>
      <c r="B7629" s="613" t="s">
        <v>10593</v>
      </c>
    </row>
    <row r="7630" spans="1:2" ht="13.5" x14ac:dyDescent="0.25">
      <c r="A7630" s="612" t="s">
        <v>10594</v>
      </c>
      <c r="B7630" s="613" t="s">
        <v>10595</v>
      </c>
    </row>
    <row r="7631" spans="1:2" ht="13.5" x14ac:dyDescent="0.25">
      <c r="A7631" s="612" t="s">
        <v>10596</v>
      </c>
      <c r="B7631" s="613" t="s">
        <v>10597</v>
      </c>
    </row>
    <row r="7632" spans="1:2" ht="13.5" x14ac:dyDescent="0.25">
      <c r="A7632" s="612" t="s">
        <v>10598</v>
      </c>
      <c r="B7632" s="613" t="s">
        <v>10599</v>
      </c>
    </row>
    <row r="7633" spans="1:2" ht="13.5" x14ac:dyDescent="0.25">
      <c r="A7633" s="612" t="s">
        <v>10600</v>
      </c>
      <c r="B7633" s="613" t="s">
        <v>10601</v>
      </c>
    </row>
    <row r="7634" spans="1:2" ht="13.5" x14ac:dyDescent="0.25">
      <c r="A7634" s="612" t="s">
        <v>10602</v>
      </c>
      <c r="B7634" s="613" t="s">
        <v>10603</v>
      </c>
    </row>
    <row r="7635" spans="1:2" ht="13.5" x14ac:dyDescent="0.25">
      <c r="A7635" s="612" t="s">
        <v>10604</v>
      </c>
      <c r="B7635" s="613" t="s">
        <v>10605</v>
      </c>
    </row>
    <row r="7636" spans="1:2" ht="13.5" x14ac:dyDescent="0.25">
      <c r="A7636" s="612" t="s">
        <v>10606</v>
      </c>
      <c r="B7636" s="613" t="s">
        <v>10607</v>
      </c>
    </row>
    <row r="7637" spans="1:2" ht="13.5" x14ac:dyDescent="0.25">
      <c r="A7637" s="612" t="s">
        <v>10608</v>
      </c>
      <c r="B7637" s="613" t="s">
        <v>10609</v>
      </c>
    </row>
    <row r="7638" spans="1:2" ht="13.5" x14ac:dyDescent="0.25">
      <c r="A7638" s="612" t="s">
        <v>10610</v>
      </c>
      <c r="B7638" s="613" t="s">
        <v>10611</v>
      </c>
    </row>
    <row r="7639" spans="1:2" ht="13.5" x14ac:dyDescent="0.25">
      <c r="A7639" s="612" t="s">
        <v>10612</v>
      </c>
      <c r="B7639" s="613" t="s">
        <v>10613</v>
      </c>
    </row>
    <row r="7640" spans="1:2" ht="13.5" x14ac:dyDescent="0.25">
      <c r="A7640" s="612" t="s">
        <v>10614</v>
      </c>
      <c r="B7640" s="613" t="s">
        <v>10615</v>
      </c>
    </row>
    <row r="7641" spans="1:2" ht="13.5" x14ac:dyDescent="0.25">
      <c r="A7641" s="612" t="s">
        <v>10616</v>
      </c>
      <c r="B7641" s="613" t="s">
        <v>10617</v>
      </c>
    </row>
    <row r="7642" spans="1:2" ht="13.5" x14ac:dyDescent="0.25">
      <c r="A7642" s="612" t="s">
        <v>10618</v>
      </c>
      <c r="B7642" s="613" t="s">
        <v>10619</v>
      </c>
    </row>
    <row r="7643" spans="1:2" ht="13.5" x14ac:dyDescent="0.25">
      <c r="A7643" s="612" t="s">
        <v>10620</v>
      </c>
      <c r="B7643" s="613" t="s">
        <v>10621</v>
      </c>
    </row>
    <row r="7644" spans="1:2" ht="13.5" x14ac:dyDescent="0.25">
      <c r="A7644" s="612" t="s">
        <v>10622</v>
      </c>
      <c r="B7644" s="613" t="s">
        <v>10623</v>
      </c>
    </row>
    <row r="7645" spans="1:2" ht="13.5" x14ac:dyDescent="0.25">
      <c r="A7645" s="612" t="s">
        <v>10624</v>
      </c>
      <c r="B7645" s="613" t="s">
        <v>2544</v>
      </c>
    </row>
    <row r="7646" spans="1:2" ht="13.5" x14ac:dyDescent="0.25">
      <c r="A7646" s="612" t="s">
        <v>10625</v>
      </c>
      <c r="B7646" s="613" t="s">
        <v>2546</v>
      </c>
    </row>
    <row r="7647" spans="1:2" ht="13.5" x14ac:dyDescent="0.25">
      <c r="A7647" s="612" t="s">
        <v>10626</v>
      </c>
      <c r="B7647" s="613" t="s">
        <v>10627</v>
      </c>
    </row>
    <row r="7648" spans="1:2" ht="13.5" x14ac:dyDescent="0.25">
      <c r="A7648" s="612" t="s">
        <v>10628</v>
      </c>
      <c r="B7648" s="613" t="s">
        <v>10629</v>
      </c>
    </row>
    <row r="7649" spans="1:2" ht="13.5" x14ac:dyDescent="0.25">
      <c r="A7649" s="612" t="s">
        <v>10630</v>
      </c>
      <c r="B7649" s="613" t="s">
        <v>10631</v>
      </c>
    </row>
    <row r="7650" spans="1:2" ht="13.5" x14ac:dyDescent="0.25">
      <c r="A7650" s="612" t="s">
        <v>10632</v>
      </c>
      <c r="B7650" s="613" t="s">
        <v>10633</v>
      </c>
    </row>
    <row r="7651" spans="1:2" ht="13.5" x14ac:dyDescent="0.25">
      <c r="A7651" s="612" t="s">
        <v>10634</v>
      </c>
      <c r="B7651" s="613" t="s">
        <v>10635</v>
      </c>
    </row>
    <row r="7652" spans="1:2" ht="13.5" x14ac:dyDescent="0.25">
      <c r="A7652" s="612" t="s">
        <v>10636</v>
      </c>
      <c r="B7652" s="613" t="s">
        <v>10637</v>
      </c>
    </row>
    <row r="7653" spans="1:2" ht="13.5" x14ac:dyDescent="0.25">
      <c r="A7653" s="612" t="s">
        <v>10638</v>
      </c>
      <c r="B7653" s="613" t="s">
        <v>10639</v>
      </c>
    </row>
    <row r="7654" spans="1:2" ht="13.5" x14ac:dyDescent="0.25">
      <c r="A7654" s="612" t="s">
        <v>10640</v>
      </c>
      <c r="B7654" s="613" t="s">
        <v>10641</v>
      </c>
    </row>
    <row r="7655" spans="1:2" ht="13.5" x14ac:dyDescent="0.25">
      <c r="A7655" s="612" t="s">
        <v>10642</v>
      </c>
      <c r="B7655" s="613" t="s">
        <v>10643</v>
      </c>
    </row>
    <row r="7656" spans="1:2" ht="13.5" x14ac:dyDescent="0.25">
      <c r="A7656" s="612" t="s">
        <v>10644</v>
      </c>
      <c r="B7656" s="613" t="s">
        <v>10645</v>
      </c>
    </row>
    <row r="7657" spans="1:2" ht="13.5" x14ac:dyDescent="0.25">
      <c r="A7657" s="612" t="s">
        <v>10646</v>
      </c>
      <c r="B7657" s="613" t="s">
        <v>10647</v>
      </c>
    </row>
    <row r="7658" spans="1:2" ht="13.5" x14ac:dyDescent="0.25">
      <c r="A7658" s="612" t="s">
        <v>10648</v>
      </c>
      <c r="B7658" s="613" t="s">
        <v>10649</v>
      </c>
    </row>
    <row r="7659" spans="1:2" ht="13.5" x14ac:dyDescent="0.25">
      <c r="A7659" s="612" t="s">
        <v>10650</v>
      </c>
      <c r="B7659" s="613" t="s">
        <v>10651</v>
      </c>
    </row>
    <row r="7660" spans="1:2" ht="13.5" x14ac:dyDescent="0.25">
      <c r="A7660" s="612" t="s">
        <v>10652</v>
      </c>
      <c r="B7660" s="613" t="s">
        <v>10653</v>
      </c>
    </row>
    <row r="7661" spans="1:2" ht="13.5" x14ac:dyDescent="0.25">
      <c r="A7661" s="612" t="s">
        <v>10654</v>
      </c>
      <c r="B7661" s="613" t="s">
        <v>10655</v>
      </c>
    </row>
    <row r="7662" spans="1:2" ht="13.5" x14ac:dyDescent="0.25">
      <c r="A7662" s="612" t="s">
        <v>10656</v>
      </c>
      <c r="B7662" s="613" t="s">
        <v>10657</v>
      </c>
    </row>
    <row r="7663" spans="1:2" ht="13.5" x14ac:dyDescent="0.25">
      <c r="A7663" s="612" t="s">
        <v>10658</v>
      </c>
      <c r="B7663" s="613" t="s">
        <v>10659</v>
      </c>
    </row>
    <row r="7664" spans="1:2" ht="13.5" x14ac:dyDescent="0.25">
      <c r="A7664" s="612" t="s">
        <v>10660</v>
      </c>
      <c r="B7664" s="613" t="s">
        <v>10661</v>
      </c>
    </row>
    <row r="7665" spans="1:2" ht="13.5" x14ac:dyDescent="0.25">
      <c r="A7665" s="612" t="s">
        <v>10662</v>
      </c>
      <c r="B7665" s="613" t="s">
        <v>10663</v>
      </c>
    </row>
    <row r="7666" spans="1:2" ht="13.5" x14ac:dyDescent="0.25">
      <c r="A7666" s="612" t="s">
        <v>10664</v>
      </c>
      <c r="B7666" s="613" t="s">
        <v>10665</v>
      </c>
    </row>
    <row r="7667" spans="1:2" ht="13.5" x14ac:dyDescent="0.25">
      <c r="A7667" s="612" t="s">
        <v>10666</v>
      </c>
      <c r="B7667" s="613" t="s">
        <v>10667</v>
      </c>
    </row>
    <row r="7668" spans="1:2" ht="13.5" x14ac:dyDescent="0.25">
      <c r="A7668" s="612" t="s">
        <v>10668</v>
      </c>
      <c r="B7668" s="613" t="s">
        <v>10669</v>
      </c>
    </row>
    <row r="7669" spans="1:2" ht="13.5" x14ac:dyDescent="0.25">
      <c r="A7669" s="612" t="s">
        <v>10670</v>
      </c>
      <c r="B7669" s="613" t="s">
        <v>10671</v>
      </c>
    </row>
    <row r="7670" spans="1:2" ht="13.5" x14ac:dyDescent="0.25">
      <c r="A7670" s="612" t="s">
        <v>10672</v>
      </c>
      <c r="B7670" s="613" t="s">
        <v>10673</v>
      </c>
    </row>
    <row r="7671" spans="1:2" ht="13.5" x14ac:dyDescent="0.25">
      <c r="A7671" s="612" t="s">
        <v>10674</v>
      </c>
      <c r="B7671" s="613" t="s">
        <v>10675</v>
      </c>
    </row>
    <row r="7672" spans="1:2" ht="13.5" x14ac:dyDescent="0.25">
      <c r="A7672" s="612" t="s">
        <v>10676</v>
      </c>
      <c r="B7672" s="613" t="s">
        <v>10677</v>
      </c>
    </row>
    <row r="7673" spans="1:2" ht="13.5" x14ac:dyDescent="0.25">
      <c r="A7673" s="612" t="s">
        <v>10678</v>
      </c>
      <c r="B7673" s="613" t="s">
        <v>10679</v>
      </c>
    </row>
    <row r="7674" spans="1:2" ht="13.5" x14ac:dyDescent="0.25">
      <c r="A7674" s="612" t="s">
        <v>10680</v>
      </c>
      <c r="B7674" s="613" t="s">
        <v>10681</v>
      </c>
    </row>
    <row r="7675" spans="1:2" ht="13.5" x14ac:dyDescent="0.25">
      <c r="A7675" s="612" t="s">
        <v>10682</v>
      </c>
      <c r="B7675" s="613" t="s">
        <v>10683</v>
      </c>
    </row>
    <row r="7676" spans="1:2" ht="13.5" x14ac:dyDescent="0.25">
      <c r="A7676" s="612" t="s">
        <v>10684</v>
      </c>
      <c r="B7676" s="613" t="s">
        <v>10685</v>
      </c>
    </row>
    <row r="7677" spans="1:2" ht="13.5" x14ac:dyDescent="0.25">
      <c r="A7677" s="612" t="s">
        <v>10686</v>
      </c>
      <c r="B7677" s="613" t="s">
        <v>10687</v>
      </c>
    </row>
    <row r="7678" spans="1:2" ht="13.5" x14ac:dyDescent="0.25">
      <c r="A7678" s="612" t="s">
        <v>10688</v>
      </c>
      <c r="B7678" s="613" t="s">
        <v>10689</v>
      </c>
    </row>
    <row r="7679" spans="1:2" ht="13.5" x14ac:dyDescent="0.25">
      <c r="A7679" s="612" t="s">
        <v>10690</v>
      </c>
      <c r="B7679" s="613" t="s">
        <v>10691</v>
      </c>
    </row>
    <row r="7680" spans="1:2" ht="13.5" x14ac:dyDescent="0.25">
      <c r="A7680" s="612" t="s">
        <v>10692</v>
      </c>
      <c r="B7680" s="613" t="s">
        <v>10693</v>
      </c>
    </row>
    <row r="7681" spans="1:2" ht="13.5" x14ac:dyDescent="0.25">
      <c r="A7681" s="612" t="s">
        <v>10694</v>
      </c>
      <c r="B7681" s="613" t="s">
        <v>10695</v>
      </c>
    </row>
    <row r="7682" spans="1:2" ht="13.5" x14ac:dyDescent="0.25">
      <c r="A7682" s="612" t="s">
        <v>10696</v>
      </c>
      <c r="B7682" s="613" t="s">
        <v>10697</v>
      </c>
    </row>
    <row r="7683" spans="1:2" ht="13.5" x14ac:dyDescent="0.25">
      <c r="A7683" s="612" t="s">
        <v>10698</v>
      </c>
      <c r="B7683" s="613" t="s">
        <v>10699</v>
      </c>
    </row>
    <row r="7684" spans="1:2" ht="13.5" x14ac:dyDescent="0.25">
      <c r="A7684" s="612" t="s">
        <v>10700</v>
      </c>
      <c r="B7684" s="613" t="s">
        <v>10701</v>
      </c>
    </row>
    <row r="7685" spans="1:2" ht="13.5" x14ac:dyDescent="0.25">
      <c r="A7685" s="612" t="s">
        <v>10702</v>
      </c>
      <c r="B7685" s="613" t="s">
        <v>10703</v>
      </c>
    </row>
    <row r="7686" spans="1:2" ht="13.5" x14ac:dyDescent="0.25">
      <c r="A7686" s="612" t="s">
        <v>10704</v>
      </c>
      <c r="B7686" s="613" t="s">
        <v>10705</v>
      </c>
    </row>
    <row r="7687" spans="1:2" ht="13.5" x14ac:dyDescent="0.25">
      <c r="A7687" s="612" t="s">
        <v>10706</v>
      </c>
      <c r="B7687" s="613" t="s">
        <v>10707</v>
      </c>
    </row>
    <row r="7688" spans="1:2" ht="13.5" x14ac:dyDescent="0.25">
      <c r="A7688" s="612" t="s">
        <v>10708</v>
      </c>
      <c r="B7688" s="613" t="s">
        <v>10709</v>
      </c>
    </row>
    <row r="7689" spans="1:2" ht="13.5" x14ac:dyDescent="0.25">
      <c r="A7689" s="612" t="s">
        <v>10710</v>
      </c>
      <c r="B7689" s="613" t="s">
        <v>10711</v>
      </c>
    </row>
    <row r="7690" spans="1:2" ht="13.5" x14ac:dyDescent="0.25">
      <c r="A7690" s="612" t="s">
        <v>10712</v>
      </c>
      <c r="B7690" s="613" t="s">
        <v>10713</v>
      </c>
    </row>
    <row r="7691" spans="1:2" ht="13.5" x14ac:dyDescent="0.25">
      <c r="A7691" s="612" t="s">
        <v>10714</v>
      </c>
      <c r="B7691" s="613" t="s">
        <v>10715</v>
      </c>
    </row>
    <row r="7692" spans="1:2" ht="13.5" x14ac:dyDescent="0.25">
      <c r="A7692" s="612" t="s">
        <v>10716</v>
      </c>
      <c r="B7692" s="613" t="s">
        <v>10717</v>
      </c>
    </row>
    <row r="7693" spans="1:2" ht="13.5" x14ac:dyDescent="0.25">
      <c r="A7693" s="612" t="s">
        <v>10718</v>
      </c>
      <c r="B7693" s="613" t="s">
        <v>10719</v>
      </c>
    </row>
    <row r="7694" spans="1:2" ht="13.5" x14ac:dyDescent="0.25">
      <c r="A7694" s="612" t="s">
        <v>10720</v>
      </c>
      <c r="B7694" s="613" t="s">
        <v>10721</v>
      </c>
    </row>
    <row r="7695" spans="1:2" ht="13.5" x14ac:dyDescent="0.25">
      <c r="A7695" s="612" t="s">
        <v>10722</v>
      </c>
      <c r="B7695" s="613" t="s">
        <v>10723</v>
      </c>
    </row>
    <row r="7696" spans="1:2" ht="13.5" x14ac:dyDescent="0.25">
      <c r="A7696" s="612" t="s">
        <v>10724</v>
      </c>
      <c r="B7696" s="613" t="s">
        <v>10725</v>
      </c>
    </row>
    <row r="7697" spans="1:2" ht="13.5" x14ac:dyDescent="0.25">
      <c r="A7697" s="612" t="s">
        <v>10726</v>
      </c>
      <c r="B7697" s="613" t="s">
        <v>10727</v>
      </c>
    </row>
    <row r="7698" spans="1:2" ht="13.5" x14ac:dyDescent="0.25">
      <c r="A7698" s="612" t="s">
        <v>10728</v>
      </c>
      <c r="B7698" s="613" t="s">
        <v>10729</v>
      </c>
    </row>
    <row r="7699" spans="1:2" ht="13.5" x14ac:dyDescent="0.25">
      <c r="A7699" s="612" t="s">
        <v>10730</v>
      </c>
      <c r="B7699" s="613" t="s">
        <v>10731</v>
      </c>
    </row>
    <row r="7700" spans="1:2" ht="13.5" x14ac:dyDescent="0.25">
      <c r="A7700" s="612" t="s">
        <v>10732</v>
      </c>
      <c r="B7700" s="613" t="s">
        <v>10733</v>
      </c>
    </row>
    <row r="7701" spans="1:2" ht="13.5" x14ac:dyDescent="0.25">
      <c r="A7701" s="612" t="s">
        <v>10734</v>
      </c>
      <c r="B7701" s="613" t="s">
        <v>10735</v>
      </c>
    </row>
    <row r="7702" spans="1:2" ht="13.5" x14ac:dyDescent="0.25">
      <c r="A7702" s="612" t="s">
        <v>10736</v>
      </c>
      <c r="B7702" s="613" t="s">
        <v>10737</v>
      </c>
    </row>
    <row r="7703" spans="1:2" ht="13.5" x14ac:dyDescent="0.25">
      <c r="A7703" s="612" t="s">
        <v>10738</v>
      </c>
      <c r="B7703" s="613" t="s">
        <v>10739</v>
      </c>
    </row>
    <row r="7704" spans="1:2" ht="13.5" x14ac:dyDescent="0.25">
      <c r="A7704" s="612" t="s">
        <v>10740</v>
      </c>
      <c r="B7704" s="613" t="s">
        <v>10741</v>
      </c>
    </row>
    <row r="7705" spans="1:2" ht="13.5" x14ac:dyDescent="0.25">
      <c r="A7705" s="612" t="s">
        <v>10742</v>
      </c>
      <c r="B7705" s="613" t="s">
        <v>10743</v>
      </c>
    </row>
    <row r="7706" spans="1:2" ht="13.5" x14ac:dyDescent="0.25">
      <c r="A7706" s="612" t="s">
        <v>10744</v>
      </c>
      <c r="B7706" s="613" t="s">
        <v>10745</v>
      </c>
    </row>
    <row r="7707" spans="1:2" ht="13.5" x14ac:dyDescent="0.25">
      <c r="A7707" s="612" t="s">
        <v>10746</v>
      </c>
      <c r="B7707" s="613" t="s">
        <v>10747</v>
      </c>
    </row>
    <row r="7708" spans="1:2" ht="13.5" x14ac:dyDescent="0.25">
      <c r="A7708" s="612" t="s">
        <v>10748</v>
      </c>
      <c r="B7708" s="613" t="s">
        <v>10749</v>
      </c>
    </row>
    <row r="7709" spans="1:2" ht="13.5" x14ac:dyDescent="0.25">
      <c r="A7709" s="612" t="s">
        <v>10750</v>
      </c>
      <c r="B7709" s="613" t="s">
        <v>10751</v>
      </c>
    </row>
    <row r="7710" spans="1:2" ht="13.5" x14ac:dyDescent="0.25">
      <c r="A7710" s="612" t="s">
        <v>10752</v>
      </c>
      <c r="B7710" s="613" t="s">
        <v>10753</v>
      </c>
    </row>
    <row r="7711" spans="1:2" ht="13.5" x14ac:dyDescent="0.25">
      <c r="A7711" s="612" t="s">
        <v>10754</v>
      </c>
      <c r="B7711" s="613" t="s">
        <v>10755</v>
      </c>
    </row>
    <row r="7712" spans="1:2" ht="13.5" x14ac:dyDescent="0.25">
      <c r="A7712" s="612" t="s">
        <v>10756</v>
      </c>
      <c r="B7712" s="613" t="s">
        <v>10757</v>
      </c>
    </row>
    <row r="7713" spans="1:2" ht="13.5" x14ac:dyDescent="0.25">
      <c r="A7713" s="612" t="s">
        <v>10758</v>
      </c>
      <c r="B7713" s="613" t="s">
        <v>10759</v>
      </c>
    </row>
    <row r="7714" spans="1:2" ht="13.5" x14ac:dyDescent="0.25">
      <c r="A7714" s="612" t="s">
        <v>10760</v>
      </c>
      <c r="B7714" s="613" t="s">
        <v>10761</v>
      </c>
    </row>
    <row r="7715" spans="1:2" ht="13.5" x14ac:dyDescent="0.25">
      <c r="A7715" s="612" t="s">
        <v>10762</v>
      </c>
      <c r="B7715" s="613" t="s">
        <v>10763</v>
      </c>
    </row>
    <row r="7716" spans="1:2" ht="13.5" x14ac:dyDescent="0.25">
      <c r="A7716" s="612" t="s">
        <v>10764</v>
      </c>
      <c r="B7716" s="613" t="s">
        <v>10765</v>
      </c>
    </row>
    <row r="7717" spans="1:2" ht="13.5" x14ac:dyDescent="0.25">
      <c r="A7717" s="612" t="s">
        <v>10766</v>
      </c>
      <c r="B7717" s="613" t="s">
        <v>10767</v>
      </c>
    </row>
    <row r="7718" spans="1:2" ht="13.5" x14ac:dyDescent="0.25">
      <c r="A7718" s="612" t="s">
        <v>10768</v>
      </c>
      <c r="B7718" s="613" t="s">
        <v>10769</v>
      </c>
    </row>
    <row r="7719" spans="1:2" ht="13.5" x14ac:dyDescent="0.25">
      <c r="A7719" s="612" t="s">
        <v>10770</v>
      </c>
      <c r="B7719" s="613" t="s">
        <v>10771</v>
      </c>
    </row>
    <row r="7720" spans="1:2" ht="13.5" x14ac:dyDescent="0.25">
      <c r="A7720" s="612" t="s">
        <v>10772</v>
      </c>
      <c r="B7720" s="613" t="s">
        <v>10773</v>
      </c>
    </row>
    <row r="7721" spans="1:2" ht="13.5" x14ac:dyDescent="0.25">
      <c r="A7721" s="612" t="s">
        <v>10774</v>
      </c>
      <c r="B7721" s="613" t="s">
        <v>10775</v>
      </c>
    </row>
    <row r="7722" spans="1:2" ht="13.5" x14ac:dyDescent="0.25">
      <c r="A7722" s="612" t="s">
        <v>10776</v>
      </c>
      <c r="B7722" s="613" t="s">
        <v>10777</v>
      </c>
    </row>
    <row r="7723" spans="1:2" ht="13.5" x14ac:dyDescent="0.25">
      <c r="A7723" s="612" t="s">
        <v>10778</v>
      </c>
      <c r="B7723" s="613" t="s">
        <v>10779</v>
      </c>
    </row>
    <row r="7724" spans="1:2" ht="13.5" x14ac:dyDescent="0.25">
      <c r="A7724" s="612" t="s">
        <v>10780</v>
      </c>
      <c r="B7724" s="613" t="s">
        <v>10781</v>
      </c>
    </row>
    <row r="7725" spans="1:2" ht="13.5" x14ac:dyDescent="0.25">
      <c r="A7725" s="612" t="s">
        <v>10782</v>
      </c>
      <c r="B7725" s="613" t="s">
        <v>10783</v>
      </c>
    </row>
    <row r="7726" spans="1:2" ht="13.5" x14ac:dyDescent="0.25">
      <c r="A7726" s="612" t="s">
        <v>10784</v>
      </c>
      <c r="B7726" s="613" t="s">
        <v>10785</v>
      </c>
    </row>
    <row r="7727" spans="1:2" ht="13.5" x14ac:dyDescent="0.25">
      <c r="A7727" s="612" t="s">
        <v>10786</v>
      </c>
      <c r="B7727" s="613" t="s">
        <v>10787</v>
      </c>
    </row>
    <row r="7728" spans="1:2" ht="13.5" x14ac:dyDescent="0.25">
      <c r="A7728" s="612" t="s">
        <v>10788</v>
      </c>
      <c r="B7728" s="613" t="s">
        <v>10789</v>
      </c>
    </row>
    <row r="7729" spans="1:2" ht="13.5" x14ac:dyDescent="0.25">
      <c r="A7729" s="612" t="s">
        <v>10790</v>
      </c>
      <c r="B7729" s="613" t="s">
        <v>10791</v>
      </c>
    </row>
    <row r="7730" spans="1:2" ht="13.5" x14ac:dyDescent="0.25">
      <c r="A7730" s="612" t="s">
        <v>10792</v>
      </c>
      <c r="B7730" s="613" t="s">
        <v>10793</v>
      </c>
    </row>
    <row r="7731" spans="1:2" ht="13.5" x14ac:dyDescent="0.25">
      <c r="A7731" s="612" t="s">
        <v>10794</v>
      </c>
      <c r="B7731" s="613" t="s">
        <v>10795</v>
      </c>
    </row>
    <row r="7732" spans="1:2" ht="13.5" x14ac:dyDescent="0.25">
      <c r="A7732" s="612" t="s">
        <v>10796</v>
      </c>
      <c r="B7732" s="613" t="s">
        <v>10797</v>
      </c>
    </row>
    <row r="7733" spans="1:2" ht="13.5" x14ac:dyDescent="0.25">
      <c r="A7733" s="612" t="s">
        <v>10798</v>
      </c>
      <c r="B7733" s="613" t="s">
        <v>10799</v>
      </c>
    </row>
    <row r="7734" spans="1:2" ht="13.5" x14ac:dyDescent="0.25">
      <c r="A7734" s="612" t="s">
        <v>10800</v>
      </c>
      <c r="B7734" s="613" t="s">
        <v>10801</v>
      </c>
    </row>
    <row r="7735" spans="1:2" ht="13.5" x14ac:dyDescent="0.25">
      <c r="A7735" s="612" t="s">
        <v>10802</v>
      </c>
      <c r="B7735" s="613" t="s">
        <v>10803</v>
      </c>
    </row>
    <row r="7736" spans="1:2" ht="13.5" x14ac:dyDescent="0.25">
      <c r="A7736" s="612" t="s">
        <v>10804</v>
      </c>
      <c r="B7736" s="613" t="s">
        <v>10805</v>
      </c>
    </row>
    <row r="7737" spans="1:2" ht="13.5" x14ac:dyDescent="0.25">
      <c r="A7737" s="612" t="s">
        <v>10806</v>
      </c>
      <c r="B7737" s="613" t="s">
        <v>10807</v>
      </c>
    </row>
    <row r="7738" spans="1:2" ht="13.5" x14ac:dyDescent="0.25">
      <c r="A7738" s="612" t="s">
        <v>10808</v>
      </c>
      <c r="B7738" s="613" t="s">
        <v>10809</v>
      </c>
    </row>
    <row r="7739" spans="1:2" ht="13.5" x14ac:dyDescent="0.25">
      <c r="A7739" s="612" t="s">
        <v>10810</v>
      </c>
      <c r="B7739" s="613" t="s">
        <v>10811</v>
      </c>
    </row>
    <row r="7740" spans="1:2" ht="13.5" x14ac:dyDescent="0.25">
      <c r="A7740" s="612" t="s">
        <v>10812</v>
      </c>
      <c r="B7740" s="613" t="s">
        <v>10813</v>
      </c>
    </row>
    <row r="7741" spans="1:2" ht="13.5" x14ac:dyDescent="0.25">
      <c r="A7741" s="612" t="s">
        <v>10814</v>
      </c>
      <c r="B7741" s="613" t="s">
        <v>10815</v>
      </c>
    </row>
    <row r="7742" spans="1:2" ht="13.5" x14ac:dyDescent="0.25">
      <c r="A7742" s="612" t="s">
        <v>10816</v>
      </c>
      <c r="B7742" s="613" t="s">
        <v>10817</v>
      </c>
    </row>
    <row r="7743" spans="1:2" ht="13.5" x14ac:dyDescent="0.25">
      <c r="A7743" s="612" t="s">
        <v>10818</v>
      </c>
      <c r="B7743" s="613" t="s">
        <v>10819</v>
      </c>
    </row>
    <row r="7744" spans="1:2" ht="13.5" x14ac:dyDescent="0.25">
      <c r="A7744" s="612" t="s">
        <v>10820</v>
      </c>
      <c r="B7744" s="613" t="s">
        <v>10821</v>
      </c>
    </row>
    <row r="7745" spans="1:2" ht="13.5" x14ac:dyDescent="0.25">
      <c r="A7745" s="612" t="s">
        <v>10822</v>
      </c>
      <c r="B7745" s="613" t="s">
        <v>10823</v>
      </c>
    </row>
    <row r="7746" spans="1:2" ht="13.5" x14ac:dyDescent="0.25">
      <c r="A7746" s="612" t="s">
        <v>10824</v>
      </c>
      <c r="B7746" s="613" t="s">
        <v>10825</v>
      </c>
    </row>
    <row r="7747" spans="1:2" ht="13.5" x14ac:dyDescent="0.25">
      <c r="A7747" s="612" t="s">
        <v>10826</v>
      </c>
      <c r="B7747" s="613" t="s">
        <v>10827</v>
      </c>
    </row>
    <row r="7748" spans="1:2" ht="13.5" x14ac:dyDescent="0.25">
      <c r="A7748" s="612" t="s">
        <v>10828</v>
      </c>
      <c r="B7748" s="613" t="s">
        <v>10829</v>
      </c>
    </row>
    <row r="7749" spans="1:2" ht="13.5" x14ac:dyDescent="0.25">
      <c r="A7749" s="612" t="s">
        <v>10830</v>
      </c>
      <c r="B7749" s="613" t="s">
        <v>10831</v>
      </c>
    </row>
    <row r="7750" spans="1:2" ht="13.5" x14ac:dyDescent="0.25">
      <c r="A7750" s="612" t="s">
        <v>10832</v>
      </c>
      <c r="B7750" s="613" t="s">
        <v>10833</v>
      </c>
    </row>
    <row r="7751" spans="1:2" ht="13.5" x14ac:dyDescent="0.25">
      <c r="A7751" s="612" t="s">
        <v>10834</v>
      </c>
      <c r="B7751" s="613" t="s">
        <v>10835</v>
      </c>
    </row>
    <row r="7752" spans="1:2" ht="13.5" x14ac:dyDescent="0.25">
      <c r="A7752" s="612" t="s">
        <v>10836</v>
      </c>
      <c r="B7752" s="613" t="s">
        <v>10837</v>
      </c>
    </row>
    <row r="7753" spans="1:2" ht="13.5" x14ac:dyDescent="0.25">
      <c r="A7753" s="612" t="s">
        <v>10838</v>
      </c>
      <c r="B7753" s="613" t="s">
        <v>10839</v>
      </c>
    </row>
    <row r="7754" spans="1:2" ht="13.5" x14ac:dyDescent="0.25">
      <c r="A7754" s="612" t="s">
        <v>10840</v>
      </c>
      <c r="B7754" s="613" t="s">
        <v>10841</v>
      </c>
    </row>
    <row r="7755" spans="1:2" ht="13.5" x14ac:dyDescent="0.25">
      <c r="A7755" s="612" t="s">
        <v>10842</v>
      </c>
      <c r="B7755" s="613" t="s">
        <v>10843</v>
      </c>
    </row>
    <row r="7756" spans="1:2" ht="13.5" x14ac:dyDescent="0.25">
      <c r="A7756" s="612" t="s">
        <v>10844</v>
      </c>
      <c r="B7756" s="613" t="s">
        <v>10845</v>
      </c>
    </row>
    <row r="7757" spans="1:2" ht="13.5" x14ac:dyDescent="0.25">
      <c r="A7757" s="612" t="s">
        <v>10846</v>
      </c>
      <c r="B7757" s="613" t="s">
        <v>10847</v>
      </c>
    </row>
    <row r="7758" spans="1:2" ht="13.5" x14ac:dyDescent="0.25">
      <c r="A7758" s="612" t="s">
        <v>10848</v>
      </c>
      <c r="B7758" s="613" t="s">
        <v>10849</v>
      </c>
    </row>
    <row r="7759" spans="1:2" ht="13.5" x14ac:dyDescent="0.25">
      <c r="A7759" s="612" t="s">
        <v>10850</v>
      </c>
      <c r="B7759" s="613" t="s">
        <v>10851</v>
      </c>
    </row>
    <row r="7760" spans="1:2" ht="13.5" x14ac:dyDescent="0.25">
      <c r="A7760" s="612" t="s">
        <v>10852</v>
      </c>
      <c r="B7760" s="613" t="s">
        <v>10853</v>
      </c>
    </row>
    <row r="7761" spans="1:2" ht="13.5" x14ac:dyDescent="0.25">
      <c r="A7761" s="612" t="s">
        <v>10854</v>
      </c>
      <c r="B7761" s="613" t="s">
        <v>10855</v>
      </c>
    </row>
    <row r="7762" spans="1:2" ht="13.5" x14ac:dyDescent="0.25">
      <c r="A7762" s="612" t="s">
        <v>10856</v>
      </c>
      <c r="B7762" s="613" t="s">
        <v>10857</v>
      </c>
    </row>
    <row r="7763" spans="1:2" ht="13.5" x14ac:dyDescent="0.25">
      <c r="A7763" s="612" t="s">
        <v>10858</v>
      </c>
      <c r="B7763" s="613" t="s">
        <v>10859</v>
      </c>
    </row>
    <row r="7764" spans="1:2" ht="13.5" x14ac:dyDescent="0.25">
      <c r="A7764" s="612" t="s">
        <v>10860</v>
      </c>
      <c r="B7764" s="613" t="s">
        <v>10861</v>
      </c>
    </row>
    <row r="7765" spans="1:2" ht="13.5" x14ac:dyDescent="0.25">
      <c r="A7765" s="612" t="s">
        <v>10862</v>
      </c>
      <c r="B7765" s="613" t="s">
        <v>10863</v>
      </c>
    </row>
    <row r="7766" spans="1:2" ht="13.5" x14ac:dyDescent="0.25">
      <c r="A7766" s="612" t="s">
        <v>10864</v>
      </c>
      <c r="B7766" s="613" t="s">
        <v>10865</v>
      </c>
    </row>
    <row r="7767" spans="1:2" ht="13.5" x14ac:dyDescent="0.25">
      <c r="A7767" s="612" t="s">
        <v>10866</v>
      </c>
      <c r="B7767" s="613" t="s">
        <v>10867</v>
      </c>
    </row>
    <row r="7768" spans="1:2" ht="13.5" x14ac:dyDescent="0.25">
      <c r="A7768" s="612" t="s">
        <v>10868</v>
      </c>
      <c r="B7768" s="613" t="s">
        <v>10869</v>
      </c>
    </row>
    <row r="7769" spans="1:2" ht="13.5" x14ac:dyDescent="0.25">
      <c r="A7769" s="612" t="s">
        <v>10870</v>
      </c>
      <c r="B7769" s="613" t="s">
        <v>10871</v>
      </c>
    </row>
    <row r="7770" spans="1:2" ht="13.5" x14ac:dyDescent="0.25">
      <c r="A7770" s="612" t="s">
        <v>10872</v>
      </c>
      <c r="B7770" s="613" t="s">
        <v>10873</v>
      </c>
    </row>
    <row r="7771" spans="1:2" ht="13.5" x14ac:dyDescent="0.25">
      <c r="A7771" s="612" t="s">
        <v>10874</v>
      </c>
      <c r="B7771" s="613" t="s">
        <v>10875</v>
      </c>
    </row>
    <row r="7772" spans="1:2" ht="13.5" x14ac:dyDescent="0.25">
      <c r="A7772" s="612" t="s">
        <v>10876</v>
      </c>
      <c r="B7772" s="613" t="s">
        <v>10877</v>
      </c>
    </row>
    <row r="7773" spans="1:2" ht="13.5" x14ac:dyDescent="0.25">
      <c r="A7773" s="612" t="s">
        <v>10878</v>
      </c>
      <c r="B7773" s="613" t="s">
        <v>10879</v>
      </c>
    </row>
    <row r="7774" spans="1:2" ht="13.5" x14ac:dyDescent="0.25">
      <c r="A7774" s="612" t="s">
        <v>10880</v>
      </c>
      <c r="B7774" s="613" t="s">
        <v>10881</v>
      </c>
    </row>
    <row r="7775" spans="1:2" ht="13.5" x14ac:dyDescent="0.25">
      <c r="A7775" s="612" t="s">
        <v>10882</v>
      </c>
      <c r="B7775" s="613" t="s">
        <v>10883</v>
      </c>
    </row>
    <row r="7776" spans="1:2" ht="13.5" x14ac:dyDescent="0.25">
      <c r="A7776" s="612" t="s">
        <v>10884</v>
      </c>
      <c r="B7776" s="613" t="s">
        <v>10885</v>
      </c>
    </row>
    <row r="7777" spans="1:2" ht="13.5" x14ac:dyDescent="0.25">
      <c r="A7777" s="612" t="s">
        <v>10886</v>
      </c>
      <c r="B7777" s="613" t="s">
        <v>10887</v>
      </c>
    </row>
    <row r="7778" spans="1:2" ht="13.5" x14ac:dyDescent="0.25">
      <c r="A7778" s="612" t="s">
        <v>10888</v>
      </c>
      <c r="B7778" s="613" t="s">
        <v>10889</v>
      </c>
    </row>
    <row r="7779" spans="1:2" ht="13.5" x14ac:dyDescent="0.25">
      <c r="A7779" s="612" t="s">
        <v>10890</v>
      </c>
      <c r="B7779" s="613" t="s">
        <v>10891</v>
      </c>
    </row>
    <row r="7780" spans="1:2" ht="13.5" x14ac:dyDescent="0.25">
      <c r="A7780" s="612" t="s">
        <v>10892</v>
      </c>
      <c r="B7780" s="613" t="s">
        <v>10893</v>
      </c>
    </row>
    <row r="7781" spans="1:2" ht="13.5" x14ac:dyDescent="0.25">
      <c r="A7781" s="612" t="s">
        <v>10894</v>
      </c>
      <c r="B7781" s="613" t="s">
        <v>10895</v>
      </c>
    </row>
    <row r="7782" spans="1:2" ht="13.5" x14ac:dyDescent="0.25">
      <c r="A7782" s="612" t="s">
        <v>10896</v>
      </c>
      <c r="B7782" s="613" t="s">
        <v>10897</v>
      </c>
    </row>
    <row r="7783" spans="1:2" ht="13.5" x14ac:dyDescent="0.25">
      <c r="A7783" s="612" t="s">
        <v>10898</v>
      </c>
      <c r="B7783" s="613" t="s">
        <v>10899</v>
      </c>
    </row>
    <row r="7784" spans="1:2" ht="13.5" x14ac:dyDescent="0.25">
      <c r="A7784" s="612" t="s">
        <v>10900</v>
      </c>
      <c r="B7784" s="613" t="s">
        <v>10901</v>
      </c>
    </row>
    <row r="7785" spans="1:2" ht="13.5" x14ac:dyDescent="0.25">
      <c r="A7785" s="612" t="s">
        <v>10902</v>
      </c>
      <c r="B7785" s="613" t="s">
        <v>10903</v>
      </c>
    </row>
    <row r="7786" spans="1:2" ht="13.5" x14ac:dyDescent="0.25">
      <c r="A7786" s="612" t="s">
        <v>10904</v>
      </c>
      <c r="B7786" s="613" t="s">
        <v>10905</v>
      </c>
    </row>
    <row r="7787" spans="1:2" ht="13.5" x14ac:dyDescent="0.25">
      <c r="A7787" s="612" t="s">
        <v>10906</v>
      </c>
      <c r="B7787" s="613" t="s">
        <v>10907</v>
      </c>
    </row>
    <row r="7788" spans="1:2" ht="13.5" x14ac:dyDescent="0.25">
      <c r="A7788" s="612" t="s">
        <v>10908</v>
      </c>
      <c r="B7788" s="613" t="s">
        <v>10909</v>
      </c>
    </row>
    <row r="7789" spans="1:2" ht="13.5" x14ac:dyDescent="0.25">
      <c r="A7789" s="612" t="s">
        <v>10910</v>
      </c>
      <c r="B7789" s="613" t="s">
        <v>10911</v>
      </c>
    </row>
    <row r="7790" spans="1:2" ht="13.5" x14ac:dyDescent="0.25">
      <c r="A7790" s="612" t="s">
        <v>10912</v>
      </c>
      <c r="B7790" s="613" t="s">
        <v>10913</v>
      </c>
    </row>
    <row r="7791" spans="1:2" ht="13.5" x14ac:dyDescent="0.25">
      <c r="A7791" s="612" t="s">
        <v>10914</v>
      </c>
      <c r="B7791" s="613" t="s">
        <v>10915</v>
      </c>
    </row>
    <row r="7792" spans="1:2" ht="13.5" x14ac:dyDescent="0.25">
      <c r="A7792" s="612" t="s">
        <v>10916</v>
      </c>
      <c r="B7792" s="613" t="s">
        <v>10917</v>
      </c>
    </row>
    <row r="7793" spans="1:2" ht="13.5" x14ac:dyDescent="0.25">
      <c r="A7793" s="612" t="s">
        <v>10918</v>
      </c>
      <c r="B7793" s="613" t="s">
        <v>10919</v>
      </c>
    </row>
    <row r="7794" spans="1:2" ht="13.5" x14ac:dyDescent="0.25">
      <c r="A7794" s="612" t="s">
        <v>10920</v>
      </c>
      <c r="B7794" s="613" t="s">
        <v>10921</v>
      </c>
    </row>
    <row r="7795" spans="1:2" ht="13.5" x14ac:dyDescent="0.25">
      <c r="A7795" s="612" t="s">
        <v>10922</v>
      </c>
      <c r="B7795" s="613" t="s">
        <v>10923</v>
      </c>
    </row>
    <row r="7796" spans="1:2" ht="13.5" x14ac:dyDescent="0.25">
      <c r="A7796" s="612" t="s">
        <v>10924</v>
      </c>
      <c r="B7796" s="613" t="s">
        <v>10925</v>
      </c>
    </row>
    <row r="7797" spans="1:2" ht="13.5" x14ac:dyDescent="0.25">
      <c r="A7797" s="612" t="s">
        <v>10926</v>
      </c>
      <c r="B7797" s="613" t="s">
        <v>10927</v>
      </c>
    </row>
    <row r="7798" spans="1:2" ht="13.5" x14ac:dyDescent="0.25">
      <c r="A7798" s="612" t="s">
        <v>10928</v>
      </c>
      <c r="B7798" s="613" t="s">
        <v>10929</v>
      </c>
    </row>
    <row r="7799" spans="1:2" ht="13.5" x14ac:dyDescent="0.25">
      <c r="A7799" s="612" t="s">
        <v>10930</v>
      </c>
      <c r="B7799" s="613" t="s">
        <v>10931</v>
      </c>
    </row>
    <row r="7800" spans="1:2" ht="13.5" x14ac:dyDescent="0.25">
      <c r="A7800" s="612" t="s">
        <v>10932</v>
      </c>
      <c r="B7800" s="613" t="s">
        <v>10933</v>
      </c>
    </row>
    <row r="7801" spans="1:2" ht="13.5" x14ac:dyDescent="0.25">
      <c r="A7801" s="612" t="s">
        <v>10934</v>
      </c>
      <c r="B7801" s="613" t="s">
        <v>10935</v>
      </c>
    </row>
    <row r="7802" spans="1:2" ht="13.5" x14ac:dyDescent="0.25">
      <c r="A7802" s="612" t="s">
        <v>10936</v>
      </c>
      <c r="B7802" s="613" t="s">
        <v>10937</v>
      </c>
    </row>
    <row r="7803" spans="1:2" ht="13.5" x14ac:dyDescent="0.25">
      <c r="A7803" s="612" t="s">
        <v>10938</v>
      </c>
      <c r="B7803" s="613" t="s">
        <v>10939</v>
      </c>
    </row>
    <row r="7804" spans="1:2" ht="13.5" x14ac:dyDescent="0.25">
      <c r="A7804" s="612" t="s">
        <v>10940</v>
      </c>
      <c r="B7804" s="613" t="s">
        <v>10941</v>
      </c>
    </row>
    <row r="7805" spans="1:2" ht="13.5" x14ac:dyDescent="0.25">
      <c r="A7805" s="612" t="s">
        <v>10942</v>
      </c>
      <c r="B7805" s="613" t="s">
        <v>10943</v>
      </c>
    </row>
    <row r="7806" spans="1:2" ht="13.5" x14ac:dyDescent="0.25">
      <c r="A7806" s="612" t="s">
        <v>10944</v>
      </c>
      <c r="B7806" s="613" t="s">
        <v>10945</v>
      </c>
    </row>
    <row r="7807" spans="1:2" ht="13.5" x14ac:dyDescent="0.25">
      <c r="A7807" s="612" t="s">
        <v>10946</v>
      </c>
      <c r="B7807" s="613" t="s">
        <v>10947</v>
      </c>
    </row>
    <row r="7808" spans="1:2" ht="13.5" x14ac:dyDescent="0.25">
      <c r="A7808" s="612" t="s">
        <v>10948</v>
      </c>
      <c r="B7808" s="613" t="s">
        <v>10949</v>
      </c>
    </row>
    <row r="7809" spans="1:2" ht="13.5" x14ac:dyDescent="0.25">
      <c r="A7809" s="612" t="s">
        <v>10950</v>
      </c>
      <c r="B7809" s="613" t="s">
        <v>10951</v>
      </c>
    </row>
    <row r="7810" spans="1:2" ht="13.5" x14ac:dyDescent="0.25">
      <c r="A7810" s="612" t="s">
        <v>10952</v>
      </c>
      <c r="B7810" s="613" t="s">
        <v>10953</v>
      </c>
    </row>
    <row r="7811" spans="1:2" ht="13.5" x14ac:dyDescent="0.25">
      <c r="A7811" s="612" t="s">
        <v>10954</v>
      </c>
      <c r="B7811" s="613" t="s">
        <v>10955</v>
      </c>
    </row>
    <row r="7812" spans="1:2" ht="13.5" x14ac:dyDescent="0.25">
      <c r="A7812" s="612" t="s">
        <v>10956</v>
      </c>
      <c r="B7812" s="613" t="s">
        <v>10957</v>
      </c>
    </row>
    <row r="7813" spans="1:2" ht="13.5" x14ac:dyDescent="0.25">
      <c r="A7813" s="612" t="s">
        <v>10958</v>
      </c>
      <c r="B7813" s="613" t="s">
        <v>10959</v>
      </c>
    </row>
    <row r="7814" spans="1:2" ht="13.5" x14ac:dyDescent="0.25">
      <c r="A7814" s="612" t="s">
        <v>10960</v>
      </c>
      <c r="B7814" s="613" t="s">
        <v>10961</v>
      </c>
    </row>
    <row r="7815" spans="1:2" ht="13.5" x14ac:dyDescent="0.25">
      <c r="A7815" s="612" t="s">
        <v>10962</v>
      </c>
      <c r="B7815" s="613" t="s">
        <v>10963</v>
      </c>
    </row>
    <row r="7816" spans="1:2" ht="13.5" x14ac:dyDescent="0.25">
      <c r="A7816" s="612" t="s">
        <v>10964</v>
      </c>
      <c r="B7816" s="613" t="s">
        <v>10965</v>
      </c>
    </row>
    <row r="7817" spans="1:2" ht="13.5" x14ac:dyDescent="0.25">
      <c r="A7817" s="612" t="s">
        <v>10966</v>
      </c>
      <c r="B7817" s="613" t="s">
        <v>10967</v>
      </c>
    </row>
    <row r="7818" spans="1:2" ht="13.5" x14ac:dyDescent="0.25">
      <c r="A7818" s="612" t="s">
        <v>10968</v>
      </c>
      <c r="B7818" s="613" t="s">
        <v>10969</v>
      </c>
    </row>
    <row r="7819" spans="1:2" ht="13.5" x14ac:dyDescent="0.25">
      <c r="A7819" s="612" t="s">
        <v>10970</v>
      </c>
      <c r="B7819" s="613" t="s">
        <v>10971</v>
      </c>
    </row>
    <row r="7820" spans="1:2" ht="13.5" x14ac:dyDescent="0.25">
      <c r="A7820" s="612" t="s">
        <v>10972</v>
      </c>
      <c r="B7820" s="613" t="s">
        <v>10973</v>
      </c>
    </row>
    <row r="7821" spans="1:2" ht="13.5" x14ac:dyDescent="0.25">
      <c r="A7821" s="612" t="s">
        <v>10974</v>
      </c>
      <c r="B7821" s="613" t="s">
        <v>10975</v>
      </c>
    </row>
    <row r="7822" spans="1:2" ht="13.5" x14ac:dyDescent="0.25">
      <c r="A7822" s="612" t="s">
        <v>10976</v>
      </c>
      <c r="B7822" s="613" t="s">
        <v>10977</v>
      </c>
    </row>
    <row r="7823" spans="1:2" ht="13.5" x14ac:dyDescent="0.25">
      <c r="A7823" s="612" t="s">
        <v>10978</v>
      </c>
      <c r="B7823" s="613" t="s">
        <v>10979</v>
      </c>
    </row>
    <row r="7824" spans="1:2" ht="13.5" x14ac:dyDescent="0.25">
      <c r="A7824" s="612" t="s">
        <v>10980</v>
      </c>
      <c r="B7824" s="613" t="s">
        <v>10981</v>
      </c>
    </row>
    <row r="7825" spans="1:2" ht="13.5" x14ac:dyDescent="0.25">
      <c r="A7825" s="612" t="s">
        <v>10982</v>
      </c>
      <c r="B7825" s="613" t="s">
        <v>10983</v>
      </c>
    </row>
    <row r="7826" spans="1:2" ht="13.5" x14ac:dyDescent="0.25">
      <c r="A7826" s="612" t="s">
        <v>10984</v>
      </c>
      <c r="B7826" s="613" t="s">
        <v>10985</v>
      </c>
    </row>
    <row r="7827" spans="1:2" ht="13.5" x14ac:dyDescent="0.25">
      <c r="A7827" s="612" t="s">
        <v>10986</v>
      </c>
      <c r="B7827" s="613" t="s">
        <v>10987</v>
      </c>
    </row>
    <row r="7828" spans="1:2" ht="13.5" x14ac:dyDescent="0.25">
      <c r="A7828" s="612" t="s">
        <v>10988</v>
      </c>
      <c r="B7828" s="613" t="s">
        <v>10989</v>
      </c>
    </row>
    <row r="7829" spans="1:2" ht="13.5" x14ac:dyDescent="0.25">
      <c r="A7829" s="612" t="s">
        <v>10990</v>
      </c>
      <c r="B7829" s="613" t="s">
        <v>10991</v>
      </c>
    </row>
    <row r="7830" spans="1:2" ht="13.5" x14ac:dyDescent="0.25">
      <c r="A7830" s="612" t="s">
        <v>10992</v>
      </c>
      <c r="B7830" s="613" t="s">
        <v>10993</v>
      </c>
    </row>
    <row r="7831" spans="1:2" ht="13.5" x14ac:dyDescent="0.25">
      <c r="A7831" s="612" t="s">
        <v>10994</v>
      </c>
      <c r="B7831" s="613" t="s">
        <v>10995</v>
      </c>
    </row>
    <row r="7832" spans="1:2" ht="13.5" x14ac:dyDescent="0.25">
      <c r="A7832" s="612" t="s">
        <v>10996</v>
      </c>
      <c r="B7832" s="613" t="s">
        <v>10997</v>
      </c>
    </row>
    <row r="7833" spans="1:2" ht="13.5" x14ac:dyDescent="0.25">
      <c r="A7833" s="612" t="s">
        <v>10998</v>
      </c>
      <c r="B7833" s="613" t="s">
        <v>10999</v>
      </c>
    </row>
    <row r="7834" spans="1:2" ht="13.5" x14ac:dyDescent="0.25">
      <c r="A7834" s="612" t="s">
        <v>11000</v>
      </c>
      <c r="B7834" s="613" t="s">
        <v>11001</v>
      </c>
    </row>
    <row r="7835" spans="1:2" ht="13.5" x14ac:dyDescent="0.25">
      <c r="A7835" s="612" t="s">
        <v>11002</v>
      </c>
      <c r="B7835" s="613" t="s">
        <v>11003</v>
      </c>
    </row>
    <row r="7836" spans="1:2" ht="13.5" x14ac:dyDescent="0.25">
      <c r="A7836" s="612" t="s">
        <v>11004</v>
      </c>
      <c r="B7836" s="613" t="s">
        <v>11005</v>
      </c>
    </row>
    <row r="7837" spans="1:2" ht="13.5" x14ac:dyDescent="0.25">
      <c r="A7837" s="612" t="s">
        <v>11006</v>
      </c>
      <c r="B7837" s="613" t="s">
        <v>11007</v>
      </c>
    </row>
    <row r="7838" spans="1:2" ht="13.5" x14ac:dyDescent="0.25">
      <c r="A7838" s="612" t="s">
        <v>11008</v>
      </c>
      <c r="B7838" s="613" t="s">
        <v>11009</v>
      </c>
    </row>
    <row r="7839" spans="1:2" ht="13.5" x14ac:dyDescent="0.25">
      <c r="A7839" s="612" t="s">
        <v>11010</v>
      </c>
      <c r="B7839" s="613" t="s">
        <v>11011</v>
      </c>
    </row>
    <row r="7840" spans="1:2" ht="13.5" x14ac:dyDescent="0.25">
      <c r="A7840" s="612" t="s">
        <v>11012</v>
      </c>
      <c r="B7840" s="613" t="s">
        <v>11013</v>
      </c>
    </row>
    <row r="7841" spans="1:2" ht="13.5" x14ac:dyDescent="0.25">
      <c r="A7841" s="612" t="s">
        <v>11014</v>
      </c>
      <c r="B7841" s="613" t="s">
        <v>11015</v>
      </c>
    </row>
    <row r="7842" spans="1:2" ht="13.5" x14ac:dyDescent="0.25">
      <c r="A7842" s="612" t="s">
        <v>11016</v>
      </c>
      <c r="B7842" s="613" t="s">
        <v>11017</v>
      </c>
    </row>
    <row r="7843" spans="1:2" ht="13.5" x14ac:dyDescent="0.25">
      <c r="A7843" s="612" t="s">
        <v>11018</v>
      </c>
      <c r="B7843" s="613" t="s">
        <v>11019</v>
      </c>
    </row>
    <row r="7844" spans="1:2" ht="13.5" x14ac:dyDescent="0.25">
      <c r="A7844" s="612" t="s">
        <v>11020</v>
      </c>
      <c r="B7844" s="613" t="s">
        <v>11021</v>
      </c>
    </row>
    <row r="7845" spans="1:2" ht="13.5" x14ac:dyDescent="0.25">
      <c r="A7845" s="612" t="s">
        <v>11022</v>
      </c>
      <c r="B7845" s="613" t="s">
        <v>11023</v>
      </c>
    </row>
    <row r="7846" spans="1:2" ht="13.5" x14ac:dyDescent="0.25">
      <c r="A7846" s="612" t="s">
        <v>11024</v>
      </c>
      <c r="B7846" s="613" t="s">
        <v>11025</v>
      </c>
    </row>
    <row r="7847" spans="1:2" ht="13.5" x14ac:dyDescent="0.25">
      <c r="A7847" s="612" t="s">
        <v>11026</v>
      </c>
      <c r="B7847" s="613" t="s">
        <v>11027</v>
      </c>
    </row>
    <row r="7848" spans="1:2" ht="13.5" x14ac:dyDescent="0.25">
      <c r="A7848" s="612" t="s">
        <v>11028</v>
      </c>
      <c r="B7848" s="613" t="s">
        <v>11029</v>
      </c>
    </row>
    <row r="7849" spans="1:2" ht="13.5" x14ac:dyDescent="0.25">
      <c r="A7849" s="612" t="s">
        <v>11030</v>
      </c>
      <c r="B7849" s="613" t="s">
        <v>11031</v>
      </c>
    </row>
    <row r="7850" spans="1:2" ht="13.5" x14ac:dyDescent="0.25">
      <c r="A7850" s="612" t="s">
        <v>11032</v>
      </c>
      <c r="B7850" s="613" t="s">
        <v>11033</v>
      </c>
    </row>
    <row r="7851" spans="1:2" ht="13.5" x14ac:dyDescent="0.25">
      <c r="A7851" s="612" t="s">
        <v>11034</v>
      </c>
      <c r="B7851" s="613" t="s">
        <v>11035</v>
      </c>
    </row>
    <row r="7852" spans="1:2" ht="13.5" x14ac:dyDescent="0.25">
      <c r="A7852" s="612" t="s">
        <v>11036</v>
      </c>
      <c r="B7852" s="613" t="s">
        <v>11037</v>
      </c>
    </row>
    <row r="7853" spans="1:2" ht="13.5" x14ac:dyDescent="0.25">
      <c r="A7853" s="612" t="s">
        <v>11038</v>
      </c>
      <c r="B7853" s="613" t="s">
        <v>11039</v>
      </c>
    </row>
    <row r="7854" spans="1:2" ht="13.5" x14ac:dyDescent="0.25">
      <c r="A7854" s="612" t="s">
        <v>11040</v>
      </c>
      <c r="B7854" s="613" t="s">
        <v>11041</v>
      </c>
    </row>
    <row r="7855" spans="1:2" ht="13.5" x14ac:dyDescent="0.25">
      <c r="A7855" s="612" t="s">
        <v>11042</v>
      </c>
      <c r="B7855" s="613" t="s">
        <v>11043</v>
      </c>
    </row>
    <row r="7856" spans="1:2" ht="13.5" x14ac:dyDescent="0.25">
      <c r="A7856" s="612" t="s">
        <v>11044</v>
      </c>
      <c r="B7856" s="613" t="s">
        <v>11045</v>
      </c>
    </row>
    <row r="7857" spans="1:2" ht="13.5" x14ac:dyDescent="0.25">
      <c r="A7857" s="612" t="s">
        <v>11046</v>
      </c>
      <c r="B7857" s="613" t="s">
        <v>11047</v>
      </c>
    </row>
    <row r="7858" spans="1:2" ht="13.5" x14ac:dyDescent="0.25">
      <c r="A7858" s="612" t="s">
        <v>11048</v>
      </c>
      <c r="B7858" s="613" t="s">
        <v>11049</v>
      </c>
    </row>
    <row r="7859" spans="1:2" ht="13.5" x14ac:dyDescent="0.25">
      <c r="A7859" s="612" t="s">
        <v>11050</v>
      </c>
      <c r="B7859" s="613" t="s">
        <v>11051</v>
      </c>
    </row>
    <row r="7860" spans="1:2" ht="13.5" x14ac:dyDescent="0.25">
      <c r="A7860" s="612" t="s">
        <v>11052</v>
      </c>
      <c r="B7860" s="613" t="s">
        <v>11053</v>
      </c>
    </row>
    <row r="7861" spans="1:2" ht="13.5" x14ac:dyDescent="0.25">
      <c r="A7861" s="612" t="s">
        <v>11054</v>
      </c>
      <c r="B7861" s="613" t="s">
        <v>11055</v>
      </c>
    </row>
    <row r="7862" spans="1:2" ht="13.5" x14ac:dyDescent="0.25">
      <c r="A7862" s="612" t="s">
        <v>11056</v>
      </c>
      <c r="B7862" s="613" t="s">
        <v>11057</v>
      </c>
    </row>
    <row r="7863" spans="1:2" ht="13.5" x14ac:dyDescent="0.25">
      <c r="A7863" s="612" t="s">
        <v>11058</v>
      </c>
      <c r="B7863" s="613" t="s">
        <v>11059</v>
      </c>
    </row>
    <row r="7864" spans="1:2" ht="13.5" x14ac:dyDescent="0.25">
      <c r="A7864" s="612" t="s">
        <v>11060</v>
      </c>
      <c r="B7864" s="613" t="s">
        <v>11061</v>
      </c>
    </row>
    <row r="7865" spans="1:2" ht="13.5" x14ac:dyDescent="0.25">
      <c r="A7865" s="612" t="s">
        <v>11062</v>
      </c>
      <c r="B7865" s="613" t="s">
        <v>11063</v>
      </c>
    </row>
    <row r="7866" spans="1:2" ht="13.5" x14ac:dyDescent="0.25">
      <c r="A7866" s="612" t="s">
        <v>11064</v>
      </c>
      <c r="B7866" s="613" t="s">
        <v>11065</v>
      </c>
    </row>
    <row r="7867" spans="1:2" ht="13.5" x14ac:dyDescent="0.25">
      <c r="A7867" s="612" t="s">
        <v>11066</v>
      </c>
      <c r="B7867" s="613" t="s">
        <v>11067</v>
      </c>
    </row>
    <row r="7868" spans="1:2" ht="13.5" x14ac:dyDescent="0.25">
      <c r="A7868" s="612" t="s">
        <v>11068</v>
      </c>
      <c r="B7868" s="613" t="s">
        <v>11069</v>
      </c>
    </row>
    <row r="7869" spans="1:2" ht="13.5" x14ac:dyDescent="0.25">
      <c r="A7869" s="612" t="s">
        <v>11070</v>
      </c>
      <c r="B7869" s="613" t="s">
        <v>11071</v>
      </c>
    </row>
    <row r="7870" spans="1:2" ht="13.5" x14ac:dyDescent="0.25">
      <c r="A7870" s="612" t="s">
        <v>11072</v>
      </c>
      <c r="B7870" s="613" t="s">
        <v>11073</v>
      </c>
    </row>
    <row r="7871" spans="1:2" ht="13.5" x14ac:dyDescent="0.25">
      <c r="A7871" s="612" t="s">
        <v>11074</v>
      </c>
      <c r="B7871" s="613" t="s">
        <v>11075</v>
      </c>
    </row>
    <row r="7872" spans="1:2" ht="13.5" x14ac:dyDescent="0.25">
      <c r="A7872" s="612" t="s">
        <v>11076</v>
      </c>
      <c r="B7872" s="613" t="s">
        <v>11077</v>
      </c>
    </row>
    <row r="7873" spans="1:2" ht="13.5" x14ac:dyDescent="0.25">
      <c r="A7873" s="612" t="s">
        <v>11078</v>
      </c>
      <c r="B7873" s="613" t="s">
        <v>11079</v>
      </c>
    </row>
    <row r="7874" spans="1:2" ht="13.5" x14ac:dyDescent="0.25">
      <c r="A7874" s="612" t="s">
        <v>11080</v>
      </c>
      <c r="B7874" s="613" t="s">
        <v>11081</v>
      </c>
    </row>
    <row r="7875" spans="1:2" ht="13.5" x14ac:dyDescent="0.25">
      <c r="A7875" s="612" t="s">
        <v>11082</v>
      </c>
      <c r="B7875" s="613" t="s">
        <v>11083</v>
      </c>
    </row>
    <row r="7876" spans="1:2" ht="13.5" x14ac:dyDescent="0.25">
      <c r="A7876" s="612" t="s">
        <v>11084</v>
      </c>
      <c r="B7876" s="613" t="s">
        <v>11085</v>
      </c>
    </row>
    <row r="7877" spans="1:2" ht="13.5" x14ac:dyDescent="0.25">
      <c r="A7877" s="612" t="s">
        <v>11086</v>
      </c>
      <c r="B7877" s="613" t="s">
        <v>11087</v>
      </c>
    </row>
    <row r="7878" spans="1:2" ht="13.5" x14ac:dyDescent="0.25">
      <c r="A7878" s="612" t="s">
        <v>11088</v>
      </c>
      <c r="B7878" s="613" t="s">
        <v>11089</v>
      </c>
    </row>
    <row r="7879" spans="1:2" ht="13.5" x14ac:dyDescent="0.25">
      <c r="A7879" s="612" t="s">
        <v>11090</v>
      </c>
      <c r="B7879" s="613" t="s">
        <v>11091</v>
      </c>
    </row>
    <row r="7880" spans="1:2" ht="27" x14ac:dyDescent="0.25">
      <c r="A7880" s="612" t="s">
        <v>11092</v>
      </c>
      <c r="B7880" s="613" t="s">
        <v>11093</v>
      </c>
    </row>
    <row r="7881" spans="1:2" ht="13.5" x14ac:dyDescent="0.25">
      <c r="A7881" s="612" t="s">
        <v>11094</v>
      </c>
      <c r="B7881" s="613" t="s">
        <v>11095</v>
      </c>
    </row>
    <row r="7882" spans="1:2" ht="13.5" x14ac:dyDescent="0.25">
      <c r="A7882" s="612" t="s">
        <v>11096</v>
      </c>
      <c r="B7882" s="613" t="s">
        <v>11097</v>
      </c>
    </row>
    <row r="7883" spans="1:2" ht="13.5" x14ac:dyDescent="0.25">
      <c r="A7883" s="612" t="s">
        <v>11098</v>
      </c>
      <c r="B7883" s="613" t="s">
        <v>11099</v>
      </c>
    </row>
    <row r="7884" spans="1:2" ht="13.5" x14ac:dyDescent="0.25">
      <c r="A7884" s="612" t="s">
        <v>11100</v>
      </c>
      <c r="B7884" s="613" t="s">
        <v>11101</v>
      </c>
    </row>
    <row r="7885" spans="1:2" ht="13.5" x14ac:dyDescent="0.25">
      <c r="A7885" s="612" t="s">
        <v>11102</v>
      </c>
      <c r="B7885" s="613" t="s">
        <v>11103</v>
      </c>
    </row>
    <row r="7886" spans="1:2" ht="13.5" x14ac:dyDescent="0.25">
      <c r="A7886" s="612" t="s">
        <v>11104</v>
      </c>
      <c r="B7886" s="613" t="s">
        <v>2771</v>
      </c>
    </row>
    <row r="7887" spans="1:2" ht="13.5" x14ac:dyDescent="0.25">
      <c r="A7887" s="612" t="s">
        <v>11105</v>
      </c>
      <c r="B7887" s="613" t="s">
        <v>11106</v>
      </c>
    </row>
    <row r="7888" spans="1:2" ht="13.5" x14ac:dyDescent="0.25">
      <c r="A7888" s="612" t="s">
        <v>11107</v>
      </c>
      <c r="B7888" s="613" t="s">
        <v>11108</v>
      </c>
    </row>
    <row r="7889" spans="1:2" ht="13.5" x14ac:dyDescent="0.25">
      <c r="A7889" s="612" t="s">
        <v>11109</v>
      </c>
      <c r="B7889" s="613" t="s">
        <v>11110</v>
      </c>
    </row>
    <row r="7890" spans="1:2" ht="13.5" x14ac:dyDescent="0.25">
      <c r="A7890" s="612" t="s">
        <v>11111</v>
      </c>
      <c r="B7890" s="613" t="s">
        <v>11112</v>
      </c>
    </row>
    <row r="7891" spans="1:2" ht="13.5" x14ac:dyDescent="0.25">
      <c r="A7891" s="612" t="s">
        <v>11113</v>
      </c>
      <c r="B7891" s="613" t="s">
        <v>11114</v>
      </c>
    </row>
    <row r="7892" spans="1:2" ht="13.5" x14ac:dyDescent="0.25">
      <c r="A7892" s="612" t="s">
        <v>11115</v>
      </c>
      <c r="B7892" s="613" t="s">
        <v>11116</v>
      </c>
    </row>
    <row r="7893" spans="1:2" ht="13.5" x14ac:dyDescent="0.25">
      <c r="A7893" s="612" t="s">
        <v>11117</v>
      </c>
      <c r="B7893" s="613" t="s">
        <v>11118</v>
      </c>
    </row>
    <row r="7894" spans="1:2" ht="13.5" x14ac:dyDescent="0.25">
      <c r="A7894" s="612" t="s">
        <v>11119</v>
      </c>
      <c r="B7894" s="613" t="s">
        <v>11120</v>
      </c>
    </row>
    <row r="7895" spans="1:2" ht="13.5" x14ac:dyDescent="0.25">
      <c r="A7895" s="612" t="s">
        <v>11121</v>
      </c>
      <c r="B7895" s="613" t="s">
        <v>11122</v>
      </c>
    </row>
    <row r="7896" spans="1:2" ht="13.5" x14ac:dyDescent="0.25">
      <c r="A7896" s="612" t="s">
        <v>11123</v>
      </c>
      <c r="B7896" s="613" t="s">
        <v>11124</v>
      </c>
    </row>
    <row r="7897" spans="1:2" ht="13.5" x14ac:dyDescent="0.25">
      <c r="A7897" s="612" t="s">
        <v>11125</v>
      </c>
      <c r="B7897" s="613" t="s">
        <v>11126</v>
      </c>
    </row>
    <row r="7898" spans="1:2" ht="13.5" x14ac:dyDescent="0.25">
      <c r="A7898" s="612" t="s">
        <v>11127</v>
      </c>
      <c r="B7898" s="613" t="s">
        <v>11128</v>
      </c>
    </row>
    <row r="7899" spans="1:2" ht="13.5" x14ac:dyDescent="0.25">
      <c r="A7899" s="612" t="s">
        <v>11129</v>
      </c>
      <c r="B7899" s="613" t="s">
        <v>11130</v>
      </c>
    </row>
    <row r="7900" spans="1:2" ht="13.5" x14ac:dyDescent="0.25">
      <c r="A7900" s="612" t="s">
        <v>11131</v>
      </c>
      <c r="B7900" s="613" t="s">
        <v>11132</v>
      </c>
    </row>
    <row r="7901" spans="1:2" ht="13.5" x14ac:dyDescent="0.25">
      <c r="A7901" s="612" t="s">
        <v>11133</v>
      </c>
      <c r="B7901" s="613" t="s">
        <v>11134</v>
      </c>
    </row>
    <row r="7902" spans="1:2" ht="13.5" x14ac:dyDescent="0.25">
      <c r="A7902" s="612" t="s">
        <v>11135</v>
      </c>
      <c r="B7902" s="613" t="s">
        <v>11136</v>
      </c>
    </row>
    <row r="7903" spans="1:2" ht="13.5" x14ac:dyDescent="0.25">
      <c r="A7903" s="612" t="s">
        <v>11137</v>
      </c>
      <c r="B7903" s="613" t="s">
        <v>11138</v>
      </c>
    </row>
    <row r="7904" spans="1:2" ht="13.5" x14ac:dyDescent="0.25">
      <c r="A7904" s="612" t="s">
        <v>11139</v>
      </c>
      <c r="B7904" s="613" t="s">
        <v>11140</v>
      </c>
    </row>
    <row r="7905" spans="1:2" ht="13.5" x14ac:dyDescent="0.25">
      <c r="A7905" s="612" t="s">
        <v>11141</v>
      </c>
      <c r="B7905" s="613" t="s">
        <v>11142</v>
      </c>
    </row>
    <row r="7906" spans="1:2" ht="13.5" x14ac:dyDescent="0.25">
      <c r="A7906" s="612" t="s">
        <v>11143</v>
      </c>
      <c r="B7906" s="613" t="s">
        <v>11144</v>
      </c>
    </row>
    <row r="7907" spans="1:2" ht="13.5" x14ac:dyDescent="0.25">
      <c r="A7907" s="612" t="s">
        <v>11145</v>
      </c>
      <c r="B7907" s="613" t="s">
        <v>11146</v>
      </c>
    </row>
    <row r="7908" spans="1:2" ht="13.5" x14ac:dyDescent="0.25">
      <c r="A7908" s="612" t="s">
        <v>11147</v>
      </c>
      <c r="B7908" s="613" t="s">
        <v>11148</v>
      </c>
    </row>
    <row r="7909" spans="1:2" ht="13.5" x14ac:dyDescent="0.25">
      <c r="A7909" s="612" t="s">
        <v>11149</v>
      </c>
      <c r="B7909" s="613" t="s">
        <v>11150</v>
      </c>
    </row>
    <row r="7910" spans="1:2" ht="13.5" x14ac:dyDescent="0.25">
      <c r="A7910" s="612" t="s">
        <v>11151</v>
      </c>
      <c r="B7910" s="613" t="s">
        <v>11152</v>
      </c>
    </row>
    <row r="7911" spans="1:2" ht="13.5" x14ac:dyDescent="0.25">
      <c r="A7911" s="612" t="s">
        <v>11153</v>
      </c>
      <c r="B7911" s="613" t="s">
        <v>11154</v>
      </c>
    </row>
    <row r="7912" spans="1:2" ht="13.5" x14ac:dyDescent="0.25">
      <c r="A7912" s="612" t="s">
        <v>11155</v>
      </c>
      <c r="B7912" s="613" t="s">
        <v>11156</v>
      </c>
    </row>
    <row r="7913" spans="1:2" ht="13.5" x14ac:dyDescent="0.25">
      <c r="A7913" s="612" t="s">
        <v>11157</v>
      </c>
      <c r="B7913" s="613" t="s">
        <v>11158</v>
      </c>
    </row>
    <row r="7914" spans="1:2" ht="13.5" x14ac:dyDescent="0.25">
      <c r="A7914" s="612" t="s">
        <v>11159</v>
      </c>
      <c r="B7914" s="613" t="s">
        <v>11160</v>
      </c>
    </row>
    <row r="7915" spans="1:2" ht="13.5" x14ac:dyDescent="0.25">
      <c r="A7915" s="612" t="s">
        <v>11161</v>
      </c>
      <c r="B7915" s="613" t="s">
        <v>11162</v>
      </c>
    </row>
    <row r="7916" spans="1:2" ht="13.5" x14ac:dyDescent="0.25">
      <c r="A7916" s="612" t="s">
        <v>11163</v>
      </c>
      <c r="B7916" s="613" t="s">
        <v>11164</v>
      </c>
    </row>
    <row r="7917" spans="1:2" ht="13.5" x14ac:dyDescent="0.25">
      <c r="A7917" s="612" t="s">
        <v>11165</v>
      </c>
      <c r="B7917" s="613" t="s">
        <v>11166</v>
      </c>
    </row>
    <row r="7918" spans="1:2" ht="13.5" x14ac:dyDescent="0.25">
      <c r="A7918" s="612" t="s">
        <v>11167</v>
      </c>
      <c r="B7918" s="613" t="s">
        <v>11168</v>
      </c>
    </row>
    <row r="7919" spans="1:2" ht="13.5" x14ac:dyDescent="0.25">
      <c r="A7919" s="612" t="s">
        <v>11169</v>
      </c>
      <c r="B7919" s="613" t="s">
        <v>11170</v>
      </c>
    </row>
    <row r="7920" spans="1:2" ht="13.5" x14ac:dyDescent="0.25">
      <c r="A7920" s="612" t="s">
        <v>11171</v>
      </c>
      <c r="B7920" s="613" t="s">
        <v>11172</v>
      </c>
    </row>
    <row r="7921" spans="1:2" ht="13.5" x14ac:dyDescent="0.25">
      <c r="A7921" s="612" t="s">
        <v>11173</v>
      </c>
      <c r="B7921" s="613" t="s">
        <v>11174</v>
      </c>
    </row>
    <row r="7922" spans="1:2" ht="13.5" x14ac:dyDescent="0.25">
      <c r="A7922" s="612" t="s">
        <v>11175</v>
      </c>
      <c r="B7922" s="613" t="s">
        <v>11176</v>
      </c>
    </row>
    <row r="7923" spans="1:2" ht="13.5" x14ac:dyDescent="0.25">
      <c r="A7923" s="612" t="s">
        <v>11177</v>
      </c>
      <c r="B7923" s="613" t="s">
        <v>11178</v>
      </c>
    </row>
    <row r="7924" spans="1:2" ht="13.5" x14ac:dyDescent="0.25">
      <c r="A7924" s="612" t="s">
        <v>11179</v>
      </c>
      <c r="B7924" s="613" t="s">
        <v>11180</v>
      </c>
    </row>
    <row r="7925" spans="1:2" ht="13.5" x14ac:dyDescent="0.25">
      <c r="A7925" s="612" t="s">
        <v>11181</v>
      </c>
      <c r="B7925" s="613" t="s">
        <v>11182</v>
      </c>
    </row>
    <row r="7926" spans="1:2" ht="13.5" x14ac:dyDescent="0.25">
      <c r="A7926" s="612" t="s">
        <v>11183</v>
      </c>
      <c r="B7926" s="613" t="s">
        <v>11184</v>
      </c>
    </row>
    <row r="7927" spans="1:2" ht="13.5" x14ac:dyDescent="0.25">
      <c r="A7927" s="612" t="s">
        <v>11185</v>
      </c>
      <c r="B7927" s="613" t="s">
        <v>11186</v>
      </c>
    </row>
    <row r="7928" spans="1:2" ht="13.5" x14ac:dyDescent="0.25">
      <c r="A7928" s="612" t="s">
        <v>11187</v>
      </c>
      <c r="B7928" s="613" t="s">
        <v>11188</v>
      </c>
    </row>
    <row r="7929" spans="1:2" ht="13.5" x14ac:dyDescent="0.25">
      <c r="A7929" s="612" t="s">
        <v>11189</v>
      </c>
      <c r="B7929" s="613" t="s">
        <v>11190</v>
      </c>
    </row>
    <row r="7930" spans="1:2" ht="13.5" x14ac:dyDescent="0.25">
      <c r="A7930" s="612" t="s">
        <v>11191</v>
      </c>
      <c r="B7930" s="613" t="s">
        <v>11192</v>
      </c>
    </row>
    <row r="7931" spans="1:2" ht="13.5" x14ac:dyDescent="0.25">
      <c r="A7931" s="612" t="s">
        <v>11193</v>
      </c>
      <c r="B7931" s="613" t="s">
        <v>11194</v>
      </c>
    </row>
    <row r="7932" spans="1:2" ht="13.5" x14ac:dyDescent="0.25">
      <c r="A7932" s="612" t="s">
        <v>11195</v>
      </c>
      <c r="B7932" s="613" t="s">
        <v>11196</v>
      </c>
    </row>
    <row r="7933" spans="1:2" ht="13.5" x14ac:dyDescent="0.25">
      <c r="A7933" s="612" t="s">
        <v>11197</v>
      </c>
      <c r="B7933" s="613" t="s">
        <v>2798</v>
      </c>
    </row>
    <row r="7934" spans="1:2" ht="13.5" x14ac:dyDescent="0.25">
      <c r="A7934" s="612" t="s">
        <v>11198</v>
      </c>
      <c r="B7934" s="613" t="s">
        <v>11199</v>
      </c>
    </row>
    <row r="7935" spans="1:2" ht="13.5" x14ac:dyDescent="0.25">
      <c r="A7935" s="612" t="s">
        <v>11200</v>
      </c>
      <c r="B7935" s="613" t="s">
        <v>11201</v>
      </c>
    </row>
    <row r="7936" spans="1:2" ht="13.5" x14ac:dyDescent="0.25">
      <c r="A7936" s="612" t="s">
        <v>11202</v>
      </c>
      <c r="B7936" s="613" t="s">
        <v>11203</v>
      </c>
    </row>
    <row r="7937" spans="1:2" ht="13.5" x14ac:dyDescent="0.25">
      <c r="A7937" s="612" t="s">
        <v>11204</v>
      </c>
      <c r="B7937" s="613" t="s">
        <v>2799</v>
      </c>
    </row>
    <row r="7938" spans="1:2" ht="13.5" x14ac:dyDescent="0.25">
      <c r="A7938" s="612" t="s">
        <v>11205</v>
      </c>
      <c r="B7938" s="613" t="s">
        <v>11206</v>
      </c>
    </row>
    <row r="7939" spans="1:2" ht="13.5" x14ac:dyDescent="0.25">
      <c r="A7939" s="612" t="s">
        <v>11207</v>
      </c>
      <c r="B7939" s="613" t="s">
        <v>2801</v>
      </c>
    </row>
    <row r="7940" spans="1:2" ht="13.5" x14ac:dyDescent="0.25">
      <c r="A7940" s="612" t="s">
        <v>11208</v>
      </c>
      <c r="B7940" s="613" t="s">
        <v>11209</v>
      </c>
    </row>
    <row r="7941" spans="1:2" ht="13.5" x14ac:dyDescent="0.25">
      <c r="A7941" s="612" t="s">
        <v>11210</v>
      </c>
      <c r="B7941" s="613" t="s">
        <v>11211</v>
      </c>
    </row>
    <row r="7942" spans="1:2" ht="13.5" x14ac:dyDescent="0.25">
      <c r="A7942" s="612" t="s">
        <v>11212</v>
      </c>
      <c r="B7942" s="613" t="s">
        <v>2806</v>
      </c>
    </row>
    <row r="7943" spans="1:2" ht="13.5" x14ac:dyDescent="0.25">
      <c r="A7943" s="612" t="s">
        <v>11213</v>
      </c>
      <c r="B7943" s="613" t="s">
        <v>11214</v>
      </c>
    </row>
    <row r="7944" spans="1:2" ht="13.5" x14ac:dyDescent="0.25">
      <c r="A7944" s="612" t="s">
        <v>11215</v>
      </c>
      <c r="B7944" s="613" t="s">
        <v>11216</v>
      </c>
    </row>
    <row r="7945" spans="1:2" ht="13.5" x14ac:dyDescent="0.25">
      <c r="A7945" s="612" t="s">
        <v>11217</v>
      </c>
      <c r="B7945" s="613" t="s">
        <v>11218</v>
      </c>
    </row>
    <row r="7946" spans="1:2" ht="13.5" x14ac:dyDescent="0.25">
      <c r="A7946" s="612" t="s">
        <v>11219</v>
      </c>
      <c r="B7946" s="613" t="s">
        <v>11220</v>
      </c>
    </row>
    <row r="7947" spans="1:2" ht="13.5" x14ac:dyDescent="0.25">
      <c r="A7947" s="612" t="s">
        <v>11221</v>
      </c>
      <c r="B7947" s="613" t="s">
        <v>11222</v>
      </c>
    </row>
    <row r="7948" spans="1:2" ht="13.5" x14ac:dyDescent="0.25">
      <c r="A7948" s="612" t="s">
        <v>11223</v>
      </c>
      <c r="B7948" s="613" t="s">
        <v>11224</v>
      </c>
    </row>
    <row r="7949" spans="1:2" ht="13.5" x14ac:dyDescent="0.25">
      <c r="A7949" s="612" t="s">
        <v>11225</v>
      </c>
      <c r="B7949" s="613" t="s">
        <v>11226</v>
      </c>
    </row>
    <row r="7950" spans="1:2" ht="13.5" x14ac:dyDescent="0.25">
      <c r="A7950" s="612" t="s">
        <v>11227</v>
      </c>
      <c r="B7950" s="613" t="s">
        <v>11228</v>
      </c>
    </row>
    <row r="7951" spans="1:2" ht="13.5" x14ac:dyDescent="0.25">
      <c r="A7951" s="612" t="s">
        <v>11229</v>
      </c>
      <c r="B7951" s="613" t="s">
        <v>11230</v>
      </c>
    </row>
    <row r="7952" spans="1:2" ht="13.5" x14ac:dyDescent="0.25">
      <c r="A7952" s="612" t="s">
        <v>11231</v>
      </c>
      <c r="B7952" s="613" t="s">
        <v>11232</v>
      </c>
    </row>
    <row r="7953" spans="1:2" ht="13.5" x14ac:dyDescent="0.25">
      <c r="A7953" s="612" t="s">
        <v>11233</v>
      </c>
      <c r="B7953" s="613" t="s">
        <v>11234</v>
      </c>
    </row>
    <row r="7954" spans="1:2" ht="13.5" x14ac:dyDescent="0.25">
      <c r="A7954" s="612" t="s">
        <v>11235</v>
      </c>
      <c r="B7954" s="613" t="s">
        <v>11236</v>
      </c>
    </row>
    <row r="7955" spans="1:2" ht="13.5" x14ac:dyDescent="0.25">
      <c r="A7955" s="612" t="s">
        <v>11237</v>
      </c>
      <c r="B7955" s="613" t="s">
        <v>11238</v>
      </c>
    </row>
    <row r="7956" spans="1:2" ht="13.5" x14ac:dyDescent="0.25">
      <c r="A7956" s="612" t="s">
        <v>11239</v>
      </c>
      <c r="B7956" s="613" t="s">
        <v>11240</v>
      </c>
    </row>
    <row r="7957" spans="1:2" ht="13.5" x14ac:dyDescent="0.25">
      <c r="A7957" s="612" t="s">
        <v>11241</v>
      </c>
      <c r="B7957" s="613" t="s">
        <v>11242</v>
      </c>
    </row>
    <row r="7958" spans="1:2" ht="13.5" x14ac:dyDescent="0.25">
      <c r="A7958" s="612" t="s">
        <v>11243</v>
      </c>
      <c r="B7958" s="613" t="s">
        <v>11244</v>
      </c>
    </row>
    <row r="7959" spans="1:2" ht="13.5" x14ac:dyDescent="0.25">
      <c r="A7959" s="612" t="s">
        <v>11245</v>
      </c>
      <c r="B7959" s="613" t="s">
        <v>11246</v>
      </c>
    </row>
    <row r="7960" spans="1:2" ht="13.5" x14ac:dyDescent="0.25">
      <c r="A7960" s="612" t="s">
        <v>11247</v>
      </c>
      <c r="B7960" s="613" t="s">
        <v>11248</v>
      </c>
    </row>
    <row r="7961" spans="1:2" ht="13.5" x14ac:dyDescent="0.25">
      <c r="A7961" s="612" t="s">
        <v>11249</v>
      </c>
      <c r="B7961" s="613" t="s">
        <v>11250</v>
      </c>
    </row>
    <row r="7962" spans="1:2" ht="13.5" x14ac:dyDescent="0.25">
      <c r="A7962" s="612" t="s">
        <v>11251</v>
      </c>
      <c r="B7962" s="613" t="s">
        <v>11252</v>
      </c>
    </row>
    <row r="7963" spans="1:2" ht="13.5" x14ac:dyDescent="0.25">
      <c r="A7963" s="612" t="s">
        <v>11253</v>
      </c>
      <c r="B7963" s="613" t="s">
        <v>11254</v>
      </c>
    </row>
    <row r="7964" spans="1:2" ht="13.5" x14ac:dyDescent="0.25">
      <c r="A7964" s="612" t="s">
        <v>11255</v>
      </c>
      <c r="B7964" s="613" t="s">
        <v>11256</v>
      </c>
    </row>
    <row r="7965" spans="1:2" ht="13.5" x14ac:dyDescent="0.25">
      <c r="A7965" s="612" t="s">
        <v>11257</v>
      </c>
      <c r="B7965" s="613" t="s">
        <v>11258</v>
      </c>
    </row>
    <row r="7966" spans="1:2" ht="13.5" x14ac:dyDescent="0.25">
      <c r="A7966" s="612" t="s">
        <v>11259</v>
      </c>
      <c r="B7966" s="613" t="s">
        <v>11260</v>
      </c>
    </row>
    <row r="7967" spans="1:2" ht="13.5" x14ac:dyDescent="0.25">
      <c r="A7967" s="612" t="s">
        <v>11261</v>
      </c>
      <c r="B7967" s="613" t="s">
        <v>2819</v>
      </c>
    </row>
    <row r="7968" spans="1:2" ht="13.5" x14ac:dyDescent="0.25">
      <c r="A7968" s="612" t="s">
        <v>11262</v>
      </c>
      <c r="B7968" s="613" t="s">
        <v>11263</v>
      </c>
    </row>
    <row r="7969" spans="1:2" ht="13.5" x14ac:dyDescent="0.25">
      <c r="A7969" s="612" t="s">
        <v>11264</v>
      </c>
      <c r="B7969" s="613" t="s">
        <v>11265</v>
      </c>
    </row>
    <row r="7970" spans="1:2" ht="13.5" x14ac:dyDescent="0.25">
      <c r="A7970" s="612" t="s">
        <v>11266</v>
      </c>
      <c r="B7970" s="613" t="s">
        <v>2822</v>
      </c>
    </row>
    <row r="7971" spans="1:2" ht="13.5" x14ac:dyDescent="0.25">
      <c r="A7971" s="612" t="s">
        <v>11267</v>
      </c>
      <c r="B7971" s="613" t="s">
        <v>11268</v>
      </c>
    </row>
    <row r="7972" spans="1:2" ht="13.5" x14ac:dyDescent="0.25">
      <c r="A7972" s="612" t="s">
        <v>11269</v>
      </c>
      <c r="B7972" s="613" t="s">
        <v>11270</v>
      </c>
    </row>
    <row r="7973" spans="1:2" ht="13.5" x14ac:dyDescent="0.25">
      <c r="A7973" s="612" t="s">
        <v>11271</v>
      </c>
      <c r="B7973" s="613" t="s">
        <v>11272</v>
      </c>
    </row>
    <row r="7974" spans="1:2" ht="13.5" x14ac:dyDescent="0.25">
      <c r="A7974" s="612" t="s">
        <v>11273</v>
      </c>
      <c r="B7974" s="613" t="s">
        <v>11274</v>
      </c>
    </row>
    <row r="7975" spans="1:2" ht="13.5" x14ac:dyDescent="0.25">
      <c r="A7975" s="612" t="s">
        <v>11275</v>
      </c>
      <c r="B7975" s="613" t="s">
        <v>11276</v>
      </c>
    </row>
    <row r="7976" spans="1:2" ht="13.5" x14ac:dyDescent="0.25">
      <c r="A7976" s="612" t="s">
        <v>11277</v>
      </c>
      <c r="B7976" s="613" t="s">
        <v>11278</v>
      </c>
    </row>
    <row r="7977" spans="1:2" ht="13.5" x14ac:dyDescent="0.25">
      <c r="A7977" s="612" t="s">
        <v>11279</v>
      </c>
      <c r="B7977" s="613" t="s">
        <v>11280</v>
      </c>
    </row>
    <row r="7978" spans="1:2" ht="13.5" x14ac:dyDescent="0.25">
      <c r="A7978" s="612" t="s">
        <v>11281</v>
      </c>
      <c r="B7978" s="613" t="s">
        <v>11282</v>
      </c>
    </row>
    <row r="7979" spans="1:2" ht="13.5" x14ac:dyDescent="0.25">
      <c r="A7979" s="612" t="s">
        <v>11283</v>
      </c>
      <c r="B7979" s="613" t="s">
        <v>11284</v>
      </c>
    </row>
    <row r="7980" spans="1:2" ht="13.5" x14ac:dyDescent="0.25">
      <c r="A7980" s="612" t="s">
        <v>11285</v>
      </c>
      <c r="B7980" s="613" t="s">
        <v>11286</v>
      </c>
    </row>
    <row r="7981" spans="1:2" ht="13.5" x14ac:dyDescent="0.25">
      <c r="A7981" s="612" t="s">
        <v>11287</v>
      </c>
      <c r="B7981" s="613" t="s">
        <v>11288</v>
      </c>
    </row>
    <row r="7982" spans="1:2" ht="13.5" x14ac:dyDescent="0.25">
      <c r="A7982" s="612" t="s">
        <v>11289</v>
      </c>
      <c r="B7982" s="613" t="s">
        <v>11290</v>
      </c>
    </row>
    <row r="7983" spans="1:2" ht="13.5" x14ac:dyDescent="0.25">
      <c r="A7983" s="612" t="s">
        <v>11291</v>
      </c>
      <c r="B7983" s="613" t="s">
        <v>11292</v>
      </c>
    </row>
    <row r="7984" spans="1:2" ht="13.5" x14ac:dyDescent="0.25">
      <c r="A7984" s="612" t="s">
        <v>11293</v>
      </c>
      <c r="B7984" s="613" t="s">
        <v>11294</v>
      </c>
    </row>
    <row r="7985" spans="1:2" ht="13.5" x14ac:dyDescent="0.25">
      <c r="A7985" s="612" t="s">
        <v>11295</v>
      </c>
      <c r="B7985" s="613" t="s">
        <v>11296</v>
      </c>
    </row>
    <row r="7986" spans="1:2" ht="13.5" x14ac:dyDescent="0.25">
      <c r="A7986" s="612" t="s">
        <v>11297</v>
      </c>
      <c r="B7986" s="613" t="s">
        <v>11298</v>
      </c>
    </row>
    <row r="7987" spans="1:2" ht="13.5" x14ac:dyDescent="0.25">
      <c r="A7987" s="612" t="s">
        <v>11299</v>
      </c>
      <c r="B7987" s="613" t="s">
        <v>11300</v>
      </c>
    </row>
    <row r="7988" spans="1:2" ht="13.5" x14ac:dyDescent="0.25">
      <c r="A7988" s="612" t="s">
        <v>11301</v>
      </c>
      <c r="B7988" s="613" t="s">
        <v>11302</v>
      </c>
    </row>
    <row r="7989" spans="1:2" ht="13.5" x14ac:dyDescent="0.25">
      <c r="A7989" s="612" t="s">
        <v>11303</v>
      </c>
      <c r="B7989" s="613" t="s">
        <v>2839</v>
      </c>
    </row>
    <row r="7990" spans="1:2" ht="13.5" x14ac:dyDescent="0.25">
      <c r="A7990" s="612" t="s">
        <v>11304</v>
      </c>
      <c r="B7990" s="613" t="s">
        <v>11305</v>
      </c>
    </row>
    <row r="7991" spans="1:2" ht="13.5" x14ac:dyDescent="0.25">
      <c r="A7991" s="612" t="s">
        <v>11306</v>
      </c>
      <c r="B7991" s="613" t="s">
        <v>11307</v>
      </c>
    </row>
    <row r="7992" spans="1:2" ht="13.5" x14ac:dyDescent="0.25">
      <c r="A7992" s="612" t="s">
        <v>11308</v>
      </c>
      <c r="B7992" s="613" t="s">
        <v>11309</v>
      </c>
    </row>
    <row r="7993" spans="1:2" ht="13.5" x14ac:dyDescent="0.25">
      <c r="A7993" s="612" t="s">
        <v>11310</v>
      </c>
      <c r="B7993" s="613" t="s">
        <v>11311</v>
      </c>
    </row>
    <row r="7994" spans="1:2" ht="13.5" x14ac:dyDescent="0.25">
      <c r="A7994" s="612" t="s">
        <v>11312</v>
      </c>
      <c r="B7994" s="613" t="s">
        <v>11313</v>
      </c>
    </row>
    <row r="7995" spans="1:2" ht="13.5" x14ac:dyDescent="0.25">
      <c r="A7995" s="612" t="s">
        <v>11314</v>
      </c>
      <c r="B7995" s="613" t="s">
        <v>11315</v>
      </c>
    </row>
    <row r="7996" spans="1:2" ht="13.5" x14ac:dyDescent="0.25">
      <c r="A7996" s="612" t="s">
        <v>11316</v>
      </c>
      <c r="B7996" s="613" t="s">
        <v>11317</v>
      </c>
    </row>
    <row r="7997" spans="1:2" ht="13.5" x14ac:dyDescent="0.25">
      <c r="A7997" s="612" t="s">
        <v>11318</v>
      </c>
      <c r="B7997" s="613" t="s">
        <v>11319</v>
      </c>
    </row>
    <row r="7998" spans="1:2" ht="13.5" x14ac:dyDescent="0.25">
      <c r="A7998" s="612" t="s">
        <v>11320</v>
      </c>
      <c r="B7998" s="613" t="s">
        <v>11321</v>
      </c>
    </row>
    <row r="7999" spans="1:2" ht="13.5" x14ac:dyDescent="0.25">
      <c r="A7999" s="612" t="s">
        <v>11322</v>
      </c>
      <c r="B7999" s="613" t="s">
        <v>11323</v>
      </c>
    </row>
    <row r="8000" spans="1:2" ht="13.5" x14ac:dyDescent="0.25">
      <c r="A8000" s="612" t="s">
        <v>11324</v>
      </c>
      <c r="B8000" s="613" t="s">
        <v>11325</v>
      </c>
    </row>
    <row r="8001" spans="1:2" ht="13.5" x14ac:dyDescent="0.25">
      <c r="A8001" s="612" t="s">
        <v>11326</v>
      </c>
      <c r="B8001" s="613" t="s">
        <v>11327</v>
      </c>
    </row>
    <row r="8002" spans="1:2" ht="13.5" x14ac:dyDescent="0.25">
      <c r="A8002" s="612" t="s">
        <v>11328</v>
      </c>
      <c r="B8002" s="613" t="s">
        <v>11329</v>
      </c>
    </row>
    <row r="8003" spans="1:2" ht="13.5" x14ac:dyDescent="0.25">
      <c r="A8003" s="612" t="s">
        <v>11330</v>
      </c>
      <c r="B8003" s="613" t="s">
        <v>11331</v>
      </c>
    </row>
    <row r="8004" spans="1:2" ht="13.5" x14ac:dyDescent="0.25">
      <c r="A8004" s="612" t="s">
        <v>11332</v>
      </c>
      <c r="B8004" s="613" t="s">
        <v>11333</v>
      </c>
    </row>
    <row r="8005" spans="1:2" ht="13.5" x14ac:dyDescent="0.25">
      <c r="A8005" s="612" t="s">
        <v>11334</v>
      </c>
      <c r="B8005" s="613" t="s">
        <v>11335</v>
      </c>
    </row>
    <row r="8006" spans="1:2" ht="13.5" x14ac:dyDescent="0.25">
      <c r="A8006" s="612" t="s">
        <v>11336</v>
      </c>
      <c r="B8006" s="613" t="s">
        <v>11337</v>
      </c>
    </row>
    <row r="8007" spans="1:2" ht="13.5" x14ac:dyDescent="0.25">
      <c r="A8007" s="612" t="s">
        <v>11338</v>
      </c>
      <c r="B8007" s="613" t="s">
        <v>11339</v>
      </c>
    </row>
    <row r="8008" spans="1:2" ht="13.5" x14ac:dyDescent="0.25">
      <c r="A8008" s="612" t="s">
        <v>11340</v>
      </c>
      <c r="B8008" s="613" t="s">
        <v>11341</v>
      </c>
    </row>
    <row r="8009" spans="1:2" ht="13.5" x14ac:dyDescent="0.25">
      <c r="A8009" s="612" t="s">
        <v>11342</v>
      </c>
      <c r="B8009" s="613" t="s">
        <v>11343</v>
      </c>
    </row>
    <row r="8010" spans="1:2" ht="13.5" x14ac:dyDescent="0.25">
      <c r="A8010" s="612" t="s">
        <v>11344</v>
      </c>
      <c r="B8010" s="613" t="s">
        <v>11345</v>
      </c>
    </row>
    <row r="8011" spans="1:2" ht="13.5" x14ac:dyDescent="0.25">
      <c r="A8011" s="612" t="s">
        <v>11346</v>
      </c>
      <c r="B8011" s="613" t="s">
        <v>11347</v>
      </c>
    </row>
    <row r="8012" spans="1:2" ht="13.5" x14ac:dyDescent="0.25">
      <c r="A8012" s="612" t="s">
        <v>11348</v>
      </c>
      <c r="B8012" s="613" t="s">
        <v>11349</v>
      </c>
    </row>
    <row r="8013" spans="1:2" ht="13.5" x14ac:dyDescent="0.25">
      <c r="A8013" s="612" t="s">
        <v>11350</v>
      </c>
      <c r="B8013" s="613" t="s">
        <v>11351</v>
      </c>
    </row>
    <row r="8014" spans="1:2" ht="13.5" x14ac:dyDescent="0.25">
      <c r="A8014" s="612" t="s">
        <v>11352</v>
      </c>
      <c r="B8014" s="613" t="s">
        <v>11353</v>
      </c>
    </row>
    <row r="8015" spans="1:2" ht="13.5" x14ac:dyDescent="0.25">
      <c r="A8015" s="612" t="s">
        <v>11354</v>
      </c>
      <c r="B8015" s="613" t="s">
        <v>11355</v>
      </c>
    </row>
    <row r="8016" spans="1:2" ht="13.5" x14ac:dyDescent="0.25">
      <c r="A8016" s="612" t="s">
        <v>11356</v>
      </c>
      <c r="B8016" s="613" t="s">
        <v>11357</v>
      </c>
    </row>
    <row r="8017" spans="1:2" ht="13.5" x14ac:dyDescent="0.25">
      <c r="A8017" s="612" t="s">
        <v>11358</v>
      </c>
      <c r="B8017" s="613" t="s">
        <v>11359</v>
      </c>
    </row>
    <row r="8018" spans="1:2" ht="13.5" x14ac:dyDescent="0.25">
      <c r="A8018" s="612" t="s">
        <v>11360</v>
      </c>
      <c r="B8018" s="613" t="s">
        <v>11361</v>
      </c>
    </row>
    <row r="8019" spans="1:2" ht="13.5" x14ac:dyDescent="0.25">
      <c r="A8019" s="612" t="s">
        <v>11362</v>
      </c>
      <c r="B8019" s="613" t="s">
        <v>11363</v>
      </c>
    </row>
    <row r="8020" spans="1:2" ht="13.5" x14ac:dyDescent="0.25">
      <c r="A8020" s="612" t="s">
        <v>11364</v>
      </c>
      <c r="B8020" s="613" t="s">
        <v>11365</v>
      </c>
    </row>
    <row r="8021" spans="1:2" ht="13.5" x14ac:dyDescent="0.25">
      <c r="A8021" s="612" t="s">
        <v>11366</v>
      </c>
      <c r="B8021" s="613" t="s">
        <v>11367</v>
      </c>
    </row>
    <row r="8022" spans="1:2" ht="13.5" x14ac:dyDescent="0.25">
      <c r="A8022" s="612" t="s">
        <v>11368</v>
      </c>
      <c r="B8022" s="613" t="s">
        <v>11369</v>
      </c>
    </row>
    <row r="8023" spans="1:2" ht="13.5" x14ac:dyDescent="0.25">
      <c r="A8023" s="612" t="s">
        <v>11370</v>
      </c>
      <c r="B8023" s="613" t="s">
        <v>11371</v>
      </c>
    </row>
    <row r="8024" spans="1:2" ht="13.5" x14ac:dyDescent="0.25">
      <c r="A8024" s="612" t="s">
        <v>11372</v>
      </c>
      <c r="B8024" s="613" t="s">
        <v>11373</v>
      </c>
    </row>
    <row r="8025" spans="1:2" ht="13.5" x14ac:dyDescent="0.25">
      <c r="A8025" s="612" t="s">
        <v>11374</v>
      </c>
      <c r="B8025" s="613" t="s">
        <v>11375</v>
      </c>
    </row>
    <row r="8026" spans="1:2" ht="13.5" x14ac:dyDescent="0.25">
      <c r="A8026" s="612" t="s">
        <v>11376</v>
      </c>
      <c r="B8026" s="613" t="s">
        <v>11377</v>
      </c>
    </row>
    <row r="8027" spans="1:2" ht="13.5" x14ac:dyDescent="0.25">
      <c r="A8027" s="612" t="s">
        <v>11378</v>
      </c>
      <c r="B8027" s="613" t="s">
        <v>11379</v>
      </c>
    </row>
    <row r="8028" spans="1:2" ht="13.5" x14ac:dyDescent="0.25">
      <c r="A8028" s="612" t="s">
        <v>11380</v>
      </c>
      <c r="B8028" s="613" t="s">
        <v>11381</v>
      </c>
    </row>
    <row r="8029" spans="1:2" ht="13.5" x14ac:dyDescent="0.25">
      <c r="A8029" s="612" t="s">
        <v>11382</v>
      </c>
      <c r="B8029" s="613" t="s">
        <v>11383</v>
      </c>
    </row>
    <row r="8030" spans="1:2" ht="13.5" x14ac:dyDescent="0.25">
      <c r="A8030" s="612" t="s">
        <v>11384</v>
      </c>
      <c r="B8030" s="613" t="s">
        <v>11385</v>
      </c>
    </row>
    <row r="8031" spans="1:2" ht="13.5" x14ac:dyDescent="0.25">
      <c r="A8031" s="612" t="s">
        <v>11386</v>
      </c>
      <c r="B8031" s="613" t="s">
        <v>11387</v>
      </c>
    </row>
    <row r="8032" spans="1:2" ht="13.5" x14ac:dyDescent="0.25">
      <c r="A8032" s="612" t="s">
        <v>11388</v>
      </c>
      <c r="B8032" s="613" t="s">
        <v>11389</v>
      </c>
    </row>
    <row r="8033" spans="1:2" ht="13.5" x14ac:dyDescent="0.25">
      <c r="A8033" s="612" t="s">
        <v>11390</v>
      </c>
      <c r="B8033" s="613" t="s">
        <v>11391</v>
      </c>
    </row>
    <row r="8034" spans="1:2" ht="13.5" x14ac:dyDescent="0.25">
      <c r="A8034" s="612" t="s">
        <v>11392</v>
      </c>
      <c r="B8034" s="613" t="s">
        <v>11393</v>
      </c>
    </row>
    <row r="8035" spans="1:2" ht="13.5" x14ac:dyDescent="0.25">
      <c r="A8035" s="612" t="s">
        <v>11394</v>
      </c>
      <c r="B8035" s="613" t="s">
        <v>11395</v>
      </c>
    </row>
    <row r="8036" spans="1:2" ht="13.5" x14ac:dyDescent="0.25">
      <c r="A8036" s="612" t="s">
        <v>11396</v>
      </c>
      <c r="B8036" s="613" t="s">
        <v>11397</v>
      </c>
    </row>
    <row r="8037" spans="1:2" ht="13.5" x14ac:dyDescent="0.25">
      <c r="A8037" s="612" t="s">
        <v>11398</v>
      </c>
      <c r="B8037" s="613" t="s">
        <v>11399</v>
      </c>
    </row>
    <row r="8038" spans="1:2" ht="13.5" x14ac:dyDescent="0.25">
      <c r="A8038" s="612" t="s">
        <v>11400</v>
      </c>
      <c r="B8038" s="613" t="s">
        <v>11401</v>
      </c>
    </row>
    <row r="8039" spans="1:2" ht="13.5" x14ac:dyDescent="0.25">
      <c r="A8039" s="612" t="s">
        <v>11402</v>
      </c>
      <c r="B8039" s="613" t="s">
        <v>11403</v>
      </c>
    </row>
    <row r="8040" spans="1:2" ht="13.5" x14ac:dyDescent="0.25">
      <c r="A8040" s="612" t="s">
        <v>11404</v>
      </c>
      <c r="B8040" s="613" t="s">
        <v>11405</v>
      </c>
    </row>
    <row r="8041" spans="1:2" ht="13.5" x14ac:dyDescent="0.25">
      <c r="A8041" s="612" t="s">
        <v>11406</v>
      </c>
      <c r="B8041" s="613" t="s">
        <v>11407</v>
      </c>
    </row>
    <row r="8042" spans="1:2" ht="13.5" x14ac:dyDescent="0.25">
      <c r="A8042" s="612" t="s">
        <v>11408</v>
      </c>
      <c r="B8042" s="613" t="s">
        <v>11409</v>
      </c>
    </row>
    <row r="8043" spans="1:2" ht="13.5" x14ac:dyDescent="0.25">
      <c r="A8043" s="612" t="s">
        <v>11410</v>
      </c>
      <c r="B8043" s="613" t="s">
        <v>11411</v>
      </c>
    </row>
    <row r="8044" spans="1:2" ht="13.5" x14ac:dyDescent="0.25">
      <c r="A8044" s="612" t="s">
        <v>11412</v>
      </c>
      <c r="B8044" s="613" t="s">
        <v>11413</v>
      </c>
    </row>
    <row r="8045" spans="1:2" ht="13.5" x14ac:dyDescent="0.25">
      <c r="A8045" s="612" t="s">
        <v>11414</v>
      </c>
      <c r="B8045" s="613" t="s">
        <v>11415</v>
      </c>
    </row>
    <row r="8046" spans="1:2" ht="13.5" x14ac:dyDescent="0.25">
      <c r="A8046" s="612" t="s">
        <v>11416</v>
      </c>
      <c r="B8046" s="613" t="s">
        <v>11417</v>
      </c>
    </row>
    <row r="8047" spans="1:2" ht="13.5" x14ac:dyDescent="0.25">
      <c r="A8047" s="612" t="s">
        <v>11418</v>
      </c>
      <c r="B8047" s="613" t="s">
        <v>11419</v>
      </c>
    </row>
    <row r="8048" spans="1:2" ht="13.5" x14ac:dyDescent="0.25">
      <c r="A8048" s="612" t="s">
        <v>11420</v>
      </c>
      <c r="B8048" s="613" t="s">
        <v>11421</v>
      </c>
    </row>
    <row r="8049" spans="1:2" ht="13.5" x14ac:dyDescent="0.25">
      <c r="A8049" s="612" t="s">
        <v>11422</v>
      </c>
      <c r="B8049" s="613" t="s">
        <v>11423</v>
      </c>
    </row>
    <row r="8050" spans="1:2" ht="13.5" x14ac:dyDescent="0.25">
      <c r="A8050" s="612" t="s">
        <v>11424</v>
      </c>
      <c r="B8050" s="613" t="s">
        <v>11425</v>
      </c>
    </row>
    <row r="8051" spans="1:2" ht="13.5" x14ac:dyDescent="0.25">
      <c r="A8051" s="612" t="s">
        <v>11426</v>
      </c>
      <c r="B8051" s="613" t="s">
        <v>11427</v>
      </c>
    </row>
    <row r="8052" spans="1:2" ht="13.5" x14ac:dyDescent="0.25">
      <c r="A8052" s="612" t="s">
        <v>11428</v>
      </c>
      <c r="B8052" s="613" t="s">
        <v>11429</v>
      </c>
    </row>
    <row r="8053" spans="1:2" ht="13.5" x14ac:dyDescent="0.25">
      <c r="A8053" s="612" t="s">
        <v>11430</v>
      </c>
      <c r="B8053" s="613" t="s">
        <v>11431</v>
      </c>
    </row>
    <row r="8054" spans="1:2" ht="13.5" x14ac:dyDescent="0.25">
      <c r="A8054" s="612" t="s">
        <v>11432</v>
      </c>
      <c r="B8054" s="613" t="s">
        <v>11433</v>
      </c>
    </row>
    <row r="8055" spans="1:2" ht="13.5" x14ac:dyDescent="0.25">
      <c r="A8055" s="612" t="s">
        <v>11434</v>
      </c>
      <c r="B8055" s="613" t="s">
        <v>11435</v>
      </c>
    </row>
    <row r="8056" spans="1:2" ht="13.5" x14ac:dyDescent="0.25">
      <c r="A8056" s="612" t="s">
        <v>11436</v>
      </c>
      <c r="B8056" s="613" t="s">
        <v>11437</v>
      </c>
    </row>
    <row r="8057" spans="1:2" ht="13.5" x14ac:dyDescent="0.25">
      <c r="A8057" s="612" t="s">
        <v>11438</v>
      </c>
      <c r="B8057" s="613" t="s">
        <v>11439</v>
      </c>
    </row>
    <row r="8058" spans="1:2" ht="13.5" x14ac:dyDescent="0.25">
      <c r="A8058" s="612" t="s">
        <v>11440</v>
      </c>
      <c r="B8058" s="613" t="s">
        <v>11441</v>
      </c>
    </row>
    <row r="8059" spans="1:2" ht="13.5" x14ac:dyDescent="0.25">
      <c r="A8059" s="612" t="s">
        <v>11442</v>
      </c>
      <c r="B8059" s="613" t="s">
        <v>11443</v>
      </c>
    </row>
    <row r="8060" spans="1:2" ht="13.5" x14ac:dyDescent="0.25">
      <c r="A8060" s="612" t="s">
        <v>11444</v>
      </c>
      <c r="B8060" s="613" t="s">
        <v>11445</v>
      </c>
    </row>
    <row r="8061" spans="1:2" ht="13.5" x14ac:dyDescent="0.25">
      <c r="A8061" s="612" t="s">
        <v>11446</v>
      </c>
      <c r="B8061" s="613" t="s">
        <v>11447</v>
      </c>
    </row>
    <row r="8062" spans="1:2" ht="13.5" x14ac:dyDescent="0.25">
      <c r="A8062" s="612" t="s">
        <v>11448</v>
      </c>
      <c r="B8062" s="613" t="s">
        <v>11449</v>
      </c>
    </row>
    <row r="8063" spans="1:2" ht="13.5" x14ac:dyDescent="0.25">
      <c r="A8063" s="612" t="s">
        <v>11450</v>
      </c>
      <c r="B8063" s="613" t="s">
        <v>11451</v>
      </c>
    </row>
    <row r="8064" spans="1:2" ht="13.5" x14ac:dyDescent="0.25">
      <c r="A8064" s="612" t="s">
        <v>11452</v>
      </c>
      <c r="B8064" s="613" t="s">
        <v>11453</v>
      </c>
    </row>
    <row r="8065" spans="1:2" ht="13.5" x14ac:dyDescent="0.25">
      <c r="A8065" s="612" t="s">
        <v>11454</v>
      </c>
      <c r="B8065" s="613" t="s">
        <v>11455</v>
      </c>
    </row>
    <row r="8066" spans="1:2" ht="13.5" x14ac:dyDescent="0.25">
      <c r="A8066" s="612" t="s">
        <v>11456</v>
      </c>
      <c r="B8066" s="613" t="s">
        <v>11457</v>
      </c>
    </row>
    <row r="8067" spans="1:2" ht="13.5" x14ac:dyDescent="0.25">
      <c r="A8067" s="612" t="s">
        <v>11458</v>
      </c>
      <c r="B8067" s="613" t="s">
        <v>11459</v>
      </c>
    </row>
    <row r="8068" spans="1:2" ht="13.5" x14ac:dyDescent="0.25">
      <c r="A8068" s="612" t="s">
        <v>11460</v>
      </c>
      <c r="B8068" s="613" t="s">
        <v>11461</v>
      </c>
    </row>
    <row r="8069" spans="1:2" ht="13.5" x14ac:dyDescent="0.25">
      <c r="A8069" s="612" t="s">
        <v>11462</v>
      </c>
      <c r="B8069" s="613" t="s">
        <v>11463</v>
      </c>
    </row>
    <row r="8070" spans="1:2" ht="13.5" x14ac:dyDescent="0.25">
      <c r="A8070" s="612" t="s">
        <v>11464</v>
      </c>
      <c r="B8070" s="613" t="s">
        <v>11465</v>
      </c>
    </row>
    <row r="8071" spans="1:2" ht="13.5" x14ac:dyDescent="0.25">
      <c r="A8071" s="612" t="s">
        <v>11466</v>
      </c>
      <c r="B8071" s="613" t="s">
        <v>11467</v>
      </c>
    </row>
    <row r="8072" spans="1:2" ht="13.5" x14ac:dyDescent="0.25">
      <c r="A8072" s="612" t="s">
        <v>11468</v>
      </c>
      <c r="B8072" s="613" t="s">
        <v>11469</v>
      </c>
    </row>
    <row r="8073" spans="1:2" ht="13.5" x14ac:dyDescent="0.25">
      <c r="A8073" s="612" t="s">
        <v>11470</v>
      </c>
      <c r="B8073" s="613" t="s">
        <v>11471</v>
      </c>
    </row>
    <row r="8074" spans="1:2" ht="13.5" x14ac:dyDescent="0.25">
      <c r="A8074" s="612" t="s">
        <v>11472</v>
      </c>
      <c r="B8074" s="613" t="s">
        <v>2779</v>
      </c>
    </row>
    <row r="8075" spans="1:2" ht="13.5" x14ac:dyDescent="0.25">
      <c r="A8075" s="612" t="s">
        <v>11473</v>
      </c>
      <c r="B8075" s="613" t="s">
        <v>11474</v>
      </c>
    </row>
    <row r="8076" spans="1:2" ht="13.5" x14ac:dyDescent="0.25">
      <c r="A8076" s="612" t="s">
        <v>11475</v>
      </c>
      <c r="B8076" s="613" t="s">
        <v>11476</v>
      </c>
    </row>
    <row r="8077" spans="1:2" ht="13.5" x14ac:dyDescent="0.25">
      <c r="A8077" s="612" t="s">
        <v>11477</v>
      </c>
      <c r="B8077" s="613" t="s">
        <v>11478</v>
      </c>
    </row>
    <row r="8078" spans="1:2" ht="13.5" x14ac:dyDescent="0.25">
      <c r="A8078" s="612" t="s">
        <v>11479</v>
      </c>
      <c r="B8078" s="613" t="s">
        <v>11480</v>
      </c>
    </row>
    <row r="8079" spans="1:2" ht="13.5" x14ac:dyDescent="0.25">
      <c r="A8079" s="612" t="s">
        <v>11481</v>
      </c>
      <c r="B8079" s="613" t="s">
        <v>11482</v>
      </c>
    </row>
    <row r="8080" spans="1:2" ht="13.5" x14ac:dyDescent="0.25">
      <c r="A8080" s="612" t="s">
        <v>11483</v>
      </c>
      <c r="B8080" s="613" t="s">
        <v>2784</v>
      </c>
    </row>
    <row r="8081" spans="1:2" ht="13.5" x14ac:dyDescent="0.25">
      <c r="A8081" s="612" t="s">
        <v>11484</v>
      </c>
      <c r="B8081" s="613" t="s">
        <v>11485</v>
      </c>
    </row>
    <row r="8082" spans="1:2" ht="13.5" x14ac:dyDescent="0.25">
      <c r="A8082" s="612" t="s">
        <v>11486</v>
      </c>
      <c r="B8082" s="613" t="s">
        <v>11487</v>
      </c>
    </row>
    <row r="8083" spans="1:2" ht="13.5" x14ac:dyDescent="0.25">
      <c r="A8083" s="612" t="s">
        <v>11488</v>
      </c>
      <c r="B8083" s="613" t="s">
        <v>11489</v>
      </c>
    </row>
    <row r="8084" spans="1:2" ht="13.5" x14ac:dyDescent="0.25">
      <c r="A8084" s="612" t="s">
        <v>11490</v>
      </c>
      <c r="B8084" s="613" t="s">
        <v>11491</v>
      </c>
    </row>
    <row r="8085" spans="1:2" ht="13.5" x14ac:dyDescent="0.25">
      <c r="A8085" s="612" t="s">
        <v>11492</v>
      </c>
      <c r="B8085" s="613" t="s">
        <v>11493</v>
      </c>
    </row>
    <row r="8086" spans="1:2" ht="13.5" x14ac:dyDescent="0.25">
      <c r="A8086" s="612" t="s">
        <v>11494</v>
      </c>
      <c r="B8086" s="613" t="s">
        <v>11495</v>
      </c>
    </row>
    <row r="8087" spans="1:2" ht="13.5" x14ac:dyDescent="0.25">
      <c r="A8087" s="612" t="s">
        <v>11496</v>
      </c>
      <c r="B8087" s="613" t="s">
        <v>11497</v>
      </c>
    </row>
    <row r="8088" spans="1:2" ht="13.5" x14ac:dyDescent="0.25">
      <c r="A8088" s="612" t="s">
        <v>11498</v>
      </c>
      <c r="B8088" s="613" t="s">
        <v>11499</v>
      </c>
    </row>
    <row r="8089" spans="1:2" ht="13.5" x14ac:dyDescent="0.25">
      <c r="A8089" s="612" t="s">
        <v>11500</v>
      </c>
      <c r="B8089" s="613" t="s">
        <v>11501</v>
      </c>
    </row>
    <row r="8090" spans="1:2" ht="13.5" x14ac:dyDescent="0.25">
      <c r="A8090" s="612" t="s">
        <v>11502</v>
      </c>
      <c r="B8090" s="613" t="s">
        <v>11503</v>
      </c>
    </row>
    <row r="8091" spans="1:2" ht="13.5" x14ac:dyDescent="0.25">
      <c r="A8091" s="612" t="s">
        <v>11504</v>
      </c>
      <c r="B8091" s="613" t="s">
        <v>11505</v>
      </c>
    </row>
    <row r="8092" spans="1:2" ht="13.5" x14ac:dyDescent="0.25">
      <c r="A8092" s="612" t="s">
        <v>11506</v>
      </c>
      <c r="B8092" s="613" t="s">
        <v>11507</v>
      </c>
    </row>
    <row r="8093" spans="1:2" ht="13.5" x14ac:dyDescent="0.25">
      <c r="A8093" s="612" t="s">
        <v>11508</v>
      </c>
      <c r="B8093" s="613" t="s">
        <v>11509</v>
      </c>
    </row>
    <row r="8094" spans="1:2" ht="13.5" x14ac:dyDescent="0.25">
      <c r="A8094" s="612" t="s">
        <v>11510</v>
      </c>
      <c r="B8094" s="613" t="s">
        <v>11511</v>
      </c>
    </row>
    <row r="8095" spans="1:2" ht="13.5" x14ac:dyDescent="0.25">
      <c r="A8095" s="612" t="s">
        <v>11512</v>
      </c>
      <c r="B8095" s="613" t="s">
        <v>11513</v>
      </c>
    </row>
    <row r="8096" spans="1:2" ht="13.5" x14ac:dyDescent="0.25">
      <c r="A8096" s="612" t="s">
        <v>11514</v>
      </c>
      <c r="B8096" s="613" t="s">
        <v>11515</v>
      </c>
    </row>
    <row r="8097" spans="1:2" ht="13.5" x14ac:dyDescent="0.25">
      <c r="A8097" s="612" t="s">
        <v>11516</v>
      </c>
      <c r="B8097" s="613" t="s">
        <v>11517</v>
      </c>
    </row>
    <row r="8098" spans="1:2" ht="13.5" x14ac:dyDescent="0.25">
      <c r="A8098" s="612" t="s">
        <v>11518</v>
      </c>
      <c r="B8098" s="613" t="s">
        <v>11519</v>
      </c>
    </row>
    <row r="8099" spans="1:2" ht="13.5" x14ac:dyDescent="0.25">
      <c r="A8099" s="612" t="s">
        <v>11520</v>
      </c>
      <c r="B8099" s="613" t="s">
        <v>11521</v>
      </c>
    </row>
    <row r="8100" spans="1:2" ht="13.5" x14ac:dyDescent="0.25">
      <c r="A8100" s="612" t="s">
        <v>11522</v>
      </c>
      <c r="B8100" s="613" t="s">
        <v>11523</v>
      </c>
    </row>
    <row r="8101" spans="1:2" ht="13.5" x14ac:dyDescent="0.25">
      <c r="A8101" s="612" t="s">
        <v>11524</v>
      </c>
      <c r="B8101" s="613" t="s">
        <v>11525</v>
      </c>
    </row>
    <row r="8102" spans="1:2" ht="13.5" x14ac:dyDescent="0.25">
      <c r="A8102" s="612" t="s">
        <v>11526</v>
      </c>
      <c r="B8102" s="613" t="s">
        <v>11527</v>
      </c>
    </row>
    <row r="8103" spans="1:2" ht="13.5" x14ac:dyDescent="0.25">
      <c r="A8103" s="612" t="s">
        <v>11528</v>
      </c>
      <c r="B8103" s="613" t="s">
        <v>11529</v>
      </c>
    </row>
    <row r="8104" spans="1:2" ht="13.5" x14ac:dyDescent="0.25">
      <c r="A8104" s="612" t="s">
        <v>11530</v>
      </c>
      <c r="B8104" s="613" t="s">
        <v>11531</v>
      </c>
    </row>
    <row r="8105" spans="1:2" ht="13.5" x14ac:dyDescent="0.25">
      <c r="A8105" s="612" t="s">
        <v>11532</v>
      </c>
      <c r="B8105" s="613" t="s">
        <v>11533</v>
      </c>
    </row>
    <row r="8106" spans="1:2" ht="13.5" x14ac:dyDescent="0.25">
      <c r="A8106" s="612" t="s">
        <v>11534</v>
      </c>
      <c r="B8106" s="613" t="s">
        <v>11535</v>
      </c>
    </row>
    <row r="8107" spans="1:2" ht="13.5" x14ac:dyDescent="0.25">
      <c r="A8107" s="612" t="s">
        <v>11536</v>
      </c>
      <c r="B8107" s="613" t="s">
        <v>11537</v>
      </c>
    </row>
    <row r="8108" spans="1:2" ht="13.5" x14ac:dyDescent="0.25">
      <c r="A8108" s="612" t="s">
        <v>11538</v>
      </c>
      <c r="B8108" s="613" t="s">
        <v>11539</v>
      </c>
    </row>
    <row r="8109" spans="1:2" ht="13.5" x14ac:dyDescent="0.25">
      <c r="A8109" s="612" t="s">
        <v>11540</v>
      </c>
      <c r="B8109" s="613" t="s">
        <v>2980</v>
      </c>
    </row>
    <row r="8110" spans="1:2" ht="13.5" x14ac:dyDescent="0.25">
      <c r="A8110" s="612" t="s">
        <v>11541</v>
      </c>
      <c r="B8110" s="613" t="s">
        <v>11542</v>
      </c>
    </row>
    <row r="8111" spans="1:2" ht="13.5" x14ac:dyDescent="0.25">
      <c r="A8111" s="612" t="s">
        <v>11543</v>
      </c>
      <c r="B8111" s="613" t="s">
        <v>11544</v>
      </c>
    </row>
    <row r="8112" spans="1:2" ht="13.5" x14ac:dyDescent="0.25">
      <c r="A8112" s="612" t="s">
        <v>11545</v>
      </c>
      <c r="B8112" s="613" t="s">
        <v>11546</v>
      </c>
    </row>
    <row r="8113" spans="1:2" ht="13.5" x14ac:dyDescent="0.25">
      <c r="A8113" s="612" t="s">
        <v>11547</v>
      </c>
      <c r="B8113" s="613" t="s">
        <v>11548</v>
      </c>
    </row>
    <row r="8114" spans="1:2" ht="13.5" x14ac:dyDescent="0.25">
      <c r="A8114" s="612" t="s">
        <v>11549</v>
      </c>
      <c r="B8114" s="613" t="s">
        <v>11550</v>
      </c>
    </row>
    <row r="8115" spans="1:2" ht="13.5" x14ac:dyDescent="0.25">
      <c r="A8115" s="612" t="s">
        <v>11551</v>
      </c>
      <c r="B8115" s="613" t="s">
        <v>11552</v>
      </c>
    </row>
    <row r="8116" spans="1:2" ht="13.5" x14ac:dyDescent="0.25">
      <c r="A8116" s="612" t="s">
        <v>11553</v>
      </c>
      <c r="B8116" s="613" t="s">
        <v>11554</v>
      </c>
    </row>
    <row r="8117" spans="1:2" ht="13.5" x14ac:dyDescent="0.25">
      <c r="A8117" s="612" t="s">
        <v>11555</v>
      </c>
      <c r="B8117" s="613" t="s">
        <v>2992</v>
      </c>
    </row>
    <row r="8118" spans="1:2" ht="13.5" x14ac:dyDescent="0.25">
      <c r="A8118" s="612" t="s">
        <v>11556</v>
      </c>
      <c r="B8118" s="613" t="s">
        <v>11557</v>
      </c>
    </row>
    <row r="8119" spans="1:2" ht="13.5" x14ac:dyDescent="0.25">
      <c r="A8119" s="612" t="s">
        <v>11558</v>
      </c>
      <c r="B8119" s="613" t="s">
        <v>11559</v>
      </c>
    </row>
    <row r="8120" spans="1:2" ht="13.5" x14ac:dyDescent="0.25">
      <c r="A8120" s="612" t="s">
        <v>11560</v>
      </c>
      <c r="B8120" s="613" t="s">
        <v>11561</v>
      </c>
    </row>
    <row r="8121" spans="1:2" ht="13.5" x14ac:dyDescent="0.25">
      <c r="A8121" s="612" t="s">
        <v>11562</v>
      </c>
      <c r="B8121" s="613" t="s">
        <v>11563</v>
      </c>
    </row>
    <row r="8122" spans="1:2" ht="13.5" x14ac:dyDescent="0.25">
      <c r="A8122" s="612" t="s">
        <v>11564</v>
      </c>
      <c r="B8122" s="613" t="s">
        <v>11565</v>
      </c>
    </row>
    <row r="8123" spans="1:2" ht="13.5" x14ac:dyDescent="0.25">
      <c r="A8123" s="612" t="s">
        <v>11566</v>
      </c>
      <c r="B8123" s="613" t="s">
        <v>11567</v>
      </c>
    </row>
    <row r="8124" spans="1:2" ht="13.5" x14ac:dyDescent="0.25">
      <c r="A8124" s="612" t="s">
        <v>11568</v>
      </c>
      <c r="B8124" s="613" t="s">
        <v>11569</v>
      </c>
    </row>
    <row r="8125" spans="1:2" ht="13.5" x14ac:dyDescent="0.25">
      <c r="A8125" s="612" t="s">
        <v>11570</v>
      </c>
      <c r="B8125" s="613" t="s">
        <v>11571</v>
      </c>
    </row>
    <row r="8126" spans="1:2" ht="13.5" x14ac:dyDescent="0.25">
      <c r="A8126" s="612" t="s">
        <v>11572</v>
      </c>
      <c r="B8126" s="613" t="s">
        <v>11573</v>
      </c>
    </row>
    <row r="8127" spans="1:2" ht="13.5" x14ac:dyDescent="0.25">
      <c r="A8127" s="612" t="s">
        <v>11574</v>
      </c>
      <c r="B8127" s="613" t="s">
        <v>11575</v>
      </c>
    </row>
    <row r="8128" spans="1:2" ht="13.5" x14ac:dyDescent="0.25">
      <c r="A8128" s="612" t="s">
        <v>11576</v>
      </c>
      <c r="B8128" s="613" t="s">
        <v>11577</v>
      </c>
    </row>
    <row r="8129" spans="1:2" ht="13.5" x14ac:dyDescent="0.25">
      <c r="A8129" s="612" t="s">
        <v>11578</v>
      </c>
      <c r="B8129" s="613" t="s">
        <v>11579</v>
      </c>
    </row>
    <row r="8130" spans="1:2" ht="13.5" x14ac:dyDescent="0.25">
      <c r="A8130" s="612" t="s">
        <v>11580</v>
      </c>
      <c r="B8130" s="613" t="s">
        <v>11581</v>
      </c>
    </row>
    <row r="8131" spans="1:2" ht="13.5" x14ac:dyDescent="0.25">
      <c r="A8131" s="612" t="s">
        <v>11582</v>
      </c>
      <c r="B8131" s="613" t="s">
        <v>11583</v>
      </c>
    </row>
    <row r="8132" spans="1:2" ht="13.5" x14ac:dyDescent="0.25">
      <c r="A8132" s="612" t="s">
        <v>11584</v>
      </c>
      <c r="B8132" s="613" t="s">
        <v>11585</v>
      </c>
    </row>
    <row r="8133" spans="1:2" ht="13.5" x14ac:dyDescent="0.25">
      <c r="A8133" s="612" t="s">
        <v>11586</v>
      </c>
      <c r="B8133" s="613" t="s">
        <v>11587</v>
      </c>
    </row>
    <row r="8134" spans="1:2" ht="13.5" x14ac:dyDescent="0.25">
      <c r="A8134" s="612" t="s">
        <v>11588</v>
      </c>
      <c r="B8134" s="613" t="s">
        <v>11589</v>
      </c>
    </row>
    <row r="8135" spans="1:2" ht="13.5" x14ac:dyDescent="0.25">
      <c r="A8135" s="612" t="s">
        <v>11590</v>
      </c>
      <c r="B8135" s="613" t="s">
        <v>11591</v>
      </c>
    </row>
    <row r="8136" spans="1:2" ht="13.5" x14ac:dyDescent="0.25">
      <c r="A8136" s="612" t="s">
        <v>11592</v>
      </c>
      <c r="B8136" s="613" t="s">
        <v>11593</v>
      </c>
    </row>
    <row r="8137" spans="1:2" ht="13.5" x14ac:dyDescent="0.25">
      <c r="A8137" s="612" t="s">
        <v>11594</v>
      </c>
      <c r="B8137" s="613" t="s">
        <v>11595</v>
      </c>
    </row>
    <row r="8138" spans="1:2" ht="13.5" x14ac:dyDescent="0.25">
      <c r="A8138" s="612" t="s">
        <v>11596</v>
      </c>
      <c r="B8138" s="613" t="s">
        <v>11597</v>
      </c>
    </row>
    <row r="8139" spans="1:2" ht="13.5" x14ac:dyDescent="0.25">
      <c r="A8139" s="612" t="s">
        <v>11598</v>
      </c>
      <c r="B8139" s="613" t="s">
        <v>11599</v>
      </c>
    </row>
    <row r="8140" spans="1:2" ht="13.5" x14ac:dyDescent="0.25">
      <c r="A8140" s="612" t="s">
        <v>11600</v>
      </c>
      <c r="B8140" s="613" t="s">
        <v>11601</v>
      </c>
    </row>
    <row r="8141" spans="1:2" ht="13.5" x14ac:dyDescent="0.25">
      <c r="A8141" s="612" t="s">
        <v>11602</v>
      </c>
      <c r="B8141" s="613" t="s">
        <v>11603</v>
      </c>
    </row>
    <row r="8142" spans="1:2" ht="12" customHeight="1" x14ac:dyDescent="0.25">
      <c r="A8142" s="612" t="s">
        <v>11604</v>
      </c>
      <c r="B8142" s="613" t="s">
        <v>11605</v>
      </c>
    </row>
    <row r="8143" spans="1:2" ht="13.5" x14ac:dyDescent="0.25">
      <c r="A8143" s="612" t="s">
        <v>11606</v>
      </c>
      <c r="B8143" s="613" t="s">
        <v>11607</v>
      </c>
    </row>
    <row r="8144" spans="1:2" ht="13.5" customHeight="1" x14ac:dyDescent="0.25">
      <c r="A8144" s="612" t="s">
        <v>11608</v>
      </c>
      <c r="B8144" s="613" t="s">
        <v>11609</v>
      </c>
    </row>
    <row r="8145" spans="1:2" ht="13.5" x14ac:dyDescent="0.25">
      <c r="A8145" s="612" t="s">
        <v>11610</v>
      </c>
      <c r="B8145" s="613" t="s">
        <v>11611</v>
      </c>
    </row>
    <row r="8146" spans="1:2" ht="13.5" x14ac:dyDescent="0.25">
      <c r="A8146" s="612" t="s">
        <v>11612</v>
      </c>
      <c r="B8146" s="613" t="s">
        <v>11613</v>
      </c>
    </row>
    <row r="8147" spans="1:2" ht="13.5" x14ac:dyDescent="0.25">
      <c r="A8147" s="612" t="s">
        <v>11614</v>
      </c>
      <c r="B8147" s="613" t="s">
        <v>11615</v>
      </c>
    </row>
    <row r="8148" spans="1:2" ht="13.5" x14ac:dyDescent="0.25">
      <c r="A8148" s="612" t="s">
        <v>11616</v>
      </c>
      <c r="B8148" s="613" t="s">
        <v>11617</v>
      </c>
    </row>
    <row r="8149" spans="1:2" ht="13.5" x14ac:dyDescent="0.25">
      <c r="A8149" s="612" t="s">
        <v>11618</v>
      </c>
      <c r="B8149" s="613" t="s">
        <v>11619</v>
      </c>
    </row>
    <row r="8150" spans="1:2" ht="13.5" x14ac:dyDescent="0.25">
      <c r="A8150" s="612" t="s">
        <v>11620</v>
      </c>
      <c r="B8150" s="613" t="s">
        <v>11621</v>
      </c>
    </row>
    <row r="8151" spans="1:2" ht="13.5" x14ac:dyDescent="0.25">
      <c r="A8151" s="612" t="s">
        <v>11622</v>
      </c>
      <c r="B8151" s="613" t="s">
        <v>11623</v>
      </c>
    </row>
    <row r="8152" spans="1:2" ht="13.5" x14ac:dyDescent="0.25">
      <c r="A8152" s="612" t="s">
        <v>11624</v>
      </c>
      <c r="B8152" s="613" t="s">
        <v>2972</v>
      </c>
    </row>
    <row r="8153" spans="1:2" ht="13.5" x14ac:dyDescent="0.25">
      <c r="A8153" s="612" t="s">
        <v>11625</v>
      </c>
      <c r="B8153" s="613" t="s">
        <v>11626</v>
      </c>
    </row>
    <row r="8154" spans="1:2" ht="13.5" x14ac:dyDescent="0.25">
      <c r="A8154" s="612" t="s">
        <v>11627</v>
      </c>
      <c r="B8154" s="613" t="s">
        <v>11628</v>
      </c>
    </row>
    <row r="8155" spans="1:2" ht="13.5" x14ac:dyDescent="0.25">
      <c r="A8155" s="612" t="s">
        <v>11629</v>
      </c>
      <c r="B8155" s="613" t="s">
        <v>2974</v>
      </c>
    </row>
    <row r="8156" spans="1:2" ht="13.5" x14ac:dyDescent="0.25">
      <c r="A8156" s="612" t="s">
        <v>11630</v>
      </c>
      <c r="B8156" s="613" t="s">
        <v>11631</v>
      </c>
    </row>
    <row r="8157" spans="1:2" ht="13.5" x14ac:dyDescent="0.25">
      <c r="A8157" s="612" t="s">
        <v>11632</v>
      </c>
      <c r="B8157" s="613" t="s">
        <v>11633</v>
      </c>
    </row>
    <row r="8158" spans="1:2" ht="13.5" x14ac:dyDescent="0.25">
      <c r="A8158" s="612" t="s">
        <v>11634</v>
      </c>
      <c r="B8158" s="613" t="s">
        <v>11635</v>
      </c>
    </row>
    <row r="8159" spans="1:2" ht="13.5" x14ac:dyDescent="0.25">
      <c r="A8159" s="612" t="s">
        <v>11636</v>
      </c>
      <c r="B8159" s="613" t="s">
        <v>11637</v>
      </c>
    </row>
    <row r="8160" spans="1:2" ht="13.5" x14ac:dyDescent="0.25">
      <c r="A8160" s="612" t="s">
        <v>11638</v>
      </c>
      <c r="B8160" s="613" t="s">
        <v>11639</v>
      </c>
    </row>
    <row r="8161" spans="1:2" ht="13.5" x14ac:dyDescent="0.25">
      <c r="A8161" s="612" t="s">
        <v>11640</v>
      </c>
      <c r="B8161" s="613" t="s">
        <v>11641</v>
      </c>
    </row>
    <row r="8162" spans="1:2" ht="13.5" x14ac:dyDescent="0.25">
      <c r="A8162" s="612" t="s">
        <v>11642</v>
      </c>
      <c r="B8162" s="613" t="s">
        <v>11643</v>
      </c>
    </row>
    <row r="8163" spans="1:2" ht="13.5" x14ac:dyDescent="0.25">
      <c r="A8163" s="612" t="s">
        <v>11644</v>
      </c>
      <c r="B8163" s="613" t="s">
        <v>11645</v>
      </c>
    </row>
    <row r="8164" spans="1:2" ht="13.5" x14ac:dyDescent="0.25">
      <c r="A8164" s="612" t="s">
        <v>11646</v>
      </c>
      <c r="B8164" s="613" t="s">
        <v>11647</v>
      </c>
    </row>
    <row r="8165" spans="1:2" ht="13.5" x14ac:dyDescent="0.25">
      <c r="A8165" s="612" t="s">
        <v>11648</v>
      </c>
      <c r="B8165" s="613" t="s">
        <v>11649</v>
      </c>
    </row>
    <row r="8166" spans="1:2" ht="13.5" x14ac:dyDescent="0.25">
      <c r="A8166" s="612" t="s">
        <v>11650</v>
      </c>
      <c r="B8166" s="613" t="s">
        <v>11651</v>
      </c>
    </row>
    <row r="8167" spans="1:2" ht="13.5" x14ac:dyDescent="0.25">
      <c r="A8167" s="612" t="s">
        <v>11652</v>
      </c>
      <c r="B8167" s="613" t="s">
        <v>11653</v>
      </c>
    </row>
    <row r="8168" spans="1:2" ht="13.5" x14ac:dyDescent="0.25">
      <c r="A8168" s="612" t="s">
        <v>11654</v>
      </c>
      <c r="B8168" s="613" t="s">
        <v>11655</v>
      </c>
    </row>
    <row r="8169" spans="1:2" ht="13.5" x14ac:dyDescent="0.25">
      <c r="A8169" s="612" t="s">
        <v>11656</v>
      </c>
      <c r="B8169" s="613" t="s">
        <v>11657</v>
      </c>
    </row>
    <row r="8170" spans="1:2" ht="13.5" x14ac:dyDescent="0.25">
      <c r="A8170" s="612" t="s">
        <v>11658</v>
      </c>
      <c r="B8170" s="613" t="s">
        <v>11659</v>
      </c>
    </row>
    <row r="8171" spans="1:2" ht="13.5" x14ac:dyDescent="0.25">
      <c r="A8171" s="612" t="s">
        <v>11660</v>
      </c>
      <c r="B8171" s="613" t="s">
        <v>11661</v>
      </c>
    </row>
    <row r="8172" spans="1:2" ht="13.5" x14ac:dyDescent="0.25">
      <c r="A8172" s="612" t="s">
        <v>11662</v>
      </c>
      <c r="B8172" s="613" t="s">
        <v>11663</v>
      </c>
    </row>
    <row r="8173" spans="1:2" ht="13.5" x14ac:dyDescent="0.25">
      <c r="A8173" s="612" t="s">
        <v>11664</v>
      </c>
      <c r="B8173" s="613" t="s">
        <v>11665</v>
      </c>
    </row>
    <row r="8174" spans="1:2" ht="13.5" x14ac:dyDescent="0.25">
      <c r="A8174" s="612" t="s">
        <v>11666</v>
      </c>
      <c r="B8174" s="613" t="s">
        <v>2956</v>
      </c>
    </row>
    <row r="8175" spans="1:2" ht="13.5" x14ac:dyDescent="0.25">
      <c r="A8175" s="612" t="s">
        <v>11667</v>
      </c>
      <c r="B8175" s="613" t="s">
        <v>11668</v>
      </c>
    </row>
    <row r="8176" spans="1:2" ht="13.5" x14ac:dyDescent="0.25">
      <c r="A8176" s="612" t="s">
        <v>11669</v>
      </c>
      <c r="B8176" s="613" t="s">
        <v>11670</v>
      </c>
    </row>
    <row r="8177" spans="1:2" ht="13.5" x14ac:dyDescent="0.25">
      <c r="A8177" s="612" t="s">
        <v>11671</v>
      </c>
      <c r="B8177" s="613" t="s">
        <v>11672</v>
      </c>
    </row>
    <row r="8178" spans="1:2" ht="13.5" x14ac:dyDescent="0.25">
      <c r="A8178" s="612" t="s">
        <v>11673</v>
      </c>
      <c r="B8178" s="613" t="s">
        <v>11674</v>
      </c>
    </row>
    <row r="8179" spans="1:2" ht="13.5" x14ac:dyDescent="0.25">
      <c r="A8179" s="612" t="s">
        <v>11675</v>
      </c>
      <c r="B8179" s="613" t="s">
        <v>11676</v>
      </c>
    </row>
    <row r="8180" spans="1:2" ht="13.5" x14ac:dyDescent="0.25">
      <c r="A8180" s="612" t="s">
        <v>11677</v>
      </c>
      <c r="B8180" s="613" t="s">
        <v>11678</v>
      </c>
    </row>
    <row r="8181" spans="1:2" ht="13.5" x14ac:dyDescent="0.25">
      <c r="A8181" s="612" t="s">
        <v>11679</v>
      </c>
      <c r="B8181" s="613" t="s">
        <v>11680</v>
      </c>
    </row>
    <row r="8182" spans="1:2" ht="13.5" x14ac:dyDescent="0.25">
      <c r="A8182" s="612" t="s">
        <v>11681</v>
      </c>
      <c r="B8182" s="613" t="s">
        <v>11682</v>
      </c>
    </row>
    <row r="8183" spans="1:2" ht="13.5" x14ac:dyDescent="0.25">
      <c r="A8183" s="612" t="s">
        <v>11683</v>
      </c>
      <c r="B8183" s="613" t="s">
        <v>11684</v>
      </c>
    </row>
    <row r="8184" spans="1:2" ht="13.5" x14ac:dyDescent="0.25">
      <c r="A8184" s="612" t="s">
        <v>11685</v>
      </c>
      <c r="B8184" s="613" t="s">
        <v>11686</v>
      </c>
    </row>
    <row r="8185" spans="1:2" ht="13.5" x14ac:dyDescent="0.25">
      <c r="A8185" s="612" t="s">
        <v>11687</v>
      </c>
      <c r="B8185" s="613" t="s">
        <v>11688</v>
      </c>
    </row>
    <row r="8186" spans="1:2" ht="13.5" x14ac:dyDescent="0.25">
      <c r="A8186" s="612" t="s">
        <v>11689</v>
      </c>
      <c r="B8186" s="613" t="s">
        <v>11690</v>
      </c>
    </row>
    <row r="8187" spans="1:2" ht="13.5" x14ac:dyDescent="0.25">
      <c r="A8187" s="612" t="s">
        <v>11691</v>
      </c>
      <c r="B8187" s="613" t="s">
        <v>11692</v>
      </c>
    </row>
    <row r="8188" spans="1:2" ht="13.5" x14ac:dyDescent="0.25">
      <c r="A8188" s="612" t="s">
        <v>11693</v>
      </c>
      <c r="B8188" s="613" t="s">
        <v>2966</v>
      </c>
    </row>
    <row r="8189" spans="1:2" ht="13.5" x14ac:dyDescent="0.25">
      <c r="A8189" s="612" t="s">
        <v>11694</v>
      </c>
      <c r="B8189" s="613" t="s">
        <v>11695</v>
      </c>
    </row>
    <row r="8190" spans="1:2" ht="13.5" x14ac:dyDescent="0.25">
      <c r="A8190" s="612" t="s">
        <v>11696</v>
      </c>
      <c r="B8190" s="613" t="s">
        <v>11697</v>
      </c>
    </row>
    <row r="8191" spans="1:2" ht="13.5" x14ac:dyDescent="0.25">
      <c r="A8191" s="612" t="s">
        <v>11698</v>
      </c>
      <c r="B8191" s="613" t="s">
        <v>11699</v>
      </c>
    </row>
    <row r="8192" spans="1:2" ht="13.5" x14ac:dyDescent="0.25">
      <c r="A8192" s="612" t="s">
        <v>11700</v>
      </c>
      <c r="B8192" s="613" t="s">
        <v>11701</v>
      </c>
    </row>
    <row r="8193" spans="1:2" ht="13.5" x14ac:dyDescent="0.25">
      <c r="A8193" s="612" t="s">
        <v>11702</v>
      </c>
      <c r="B8193" s="613" t="s">
        <v>11703</v>
      </c>
    </row>
    <row r="8194" spans="1:2" ht="13.5" x14ac:dyDescent="0.25">
      <c r="A8194" s="612" t="s">
        <v>11704</v>
      </c>
      <c r="B8194" s="613" t="s">
        <v>11705</v>
      </c>
    </row>
    <row r="8195" spans="1:2" ht="13.5" x14ac:dyDescent="0.25">
      <c r="A8195" s="612" t="s">
        <v>11706</v>
      </c>
      <c r="B8195" s="613" t="s">
        <v>11707</v>
      </c>
    </row>
    <row r="8196" spans="1:2" ht="13.5" x14ac:dyDescent="0.25">
      <c r="A8196" s="612" t="s">
        <v>11708</v>
      </c>
      <c r="B8196" s="613" t="s">
        <v>11709</v>
      </c>
    </row>
    <row r="8197" spans="1:2" ht="13.5" x14ac:dyDescent="0.25">
      <c r="A8197" s="612" t="s">
        <v>11710</v>
      </c>
      <c r="B8197" s="613" t="s">
        <v>2899</v>
      </c>
    </row>
    <row r="8198" spans="1:2" ht="13.5" x14ac:dyDescent="0.25">
      <c r="A8198" s="612" t="s">
        <v>11711</v>
      </c>
      <c r="B8198" s="613" t="s">
        <v>11712</v>
      </c>
    </row>
    <row r="8199" spans="1:2" ht="13.5" x14ac:dyDescent="0.25">
      <c r="A8199" s="612" t="s">
        <v>11713</v>
      </c>
      <c r="B8199" s="613" t="s">
        <v>11714</v>
      </c>
    </row>
    <row r="8200" spans="1:2" ht="13.5" x14ac:dyDescent="0.25">
      <c r="A8200" s="612" t="s">
        <v>11715</v>
      </c>
      <c r="B8200" s="613" t="s">
        <v>11716</v>
      </c>
    </row>
    <row r="8201" spans="1:2" ht="13.5" x14ac:dyDescent="0.25">
      <c r="A8201" s="612" t="s">
        <v>11717</v>
      </c>
      <c r="B8201" s="613" t="s">
        <v>11718</v>
      </c>
    </row>
    <row r="8202" spans="1:2" ht="13.5" x14ac:dyDescent="0.25">
      <c r="A8202" s="612" t="s">
        <v>11719</v>
      </c>
      <c r="B8202" s="613" t="s">
        <v>11720</v>
      </c>
    </row>
    <row r="8203" spans="1:2" ht="13.5" x14ac:dyDescent="0.25">
      <c r="A8203" s="612" t="s">
        <v>11721</v>
      </c>
      <c r="B8203" s="613" t="s">
        <v>11722</v>
      </c>
    </row>
    <row r="8204" spans="1:2" ht="13.5" x14ac:dyDescent="0.25">
      <c r="A8204" s="612" t="s">
        <v>11723</v>
      </c>
      <c r="B8204" s="613" t="s">
        <v>11724</v>
      </c>
    </row>
    <row r="8205" spans="1:2" ht="13.5" x14ac:dyDescent="0.25">
      <c r="A8205" s="612" t="s">
        <v>11725</v>
      </c>
      <c r="B8205" s="613" t="s">
        <v>11726</v>
      </c>
    </row>
    <row r="8206" spans="1:2" ht="13.5" x14ac:dyDescent="0.25">
      <c r="A8206" s="612" t="s">
        <v>11727</v>
      </c>
      <c r="B8206" s="613" t="s">
        <v>11728</v>
      </c>
    </row>
    <row r="8207" spans="1:2" ht="13.5" x14ac:dyDescent="0.25">
      <c r="A8207" s="612" t="s">
        <v>11729</v>
      </c>
      <c r="B8207" s="613" t="s">
        <v>11730</v>
      </c>
    </row>
    <row r="8208" spans="1:2" ht="13.5" x14ac:dyDescent="0.25">
      <c r="A8208" s="612" t="s">
        <v>11731</v>
      </c>
      <c r="B8208" s="613" t="s">
        <v>11732</v>
      </c>
    </row>
    <row r="8209" spans="1:2" ht="13.5" x14ac:dyDescent="0.25">
      <c r="A8209" s="612" t="s">
        <v>11733</v>
      </c>
      <c r="B8209" s="613" t="s">
        <v>11734</v>
      </c>
    </row>
    <row r="8210" spans="1:2" ht="13.5" x14ac:dyDescent="0.25">
      <c r="A8210" s="612" t="s">
        <v>11735</v>
      </c>
      <c r="B8210" s="613" t="s">
        <v>11736</v>
      </c>
    </row>
    <row r="8211" spans="1:2" ht="13.5" x14ac:dyDescent="0.25">
      <c r="A8211" s="612" t="s">
        <v>11737</v>
      </c>
      <c r="B8211" s="613" t="s">
        <v>11738</v>
      </c>
    </row>
    <row r="8212" spans="1:2" ht="13.5" x14ac:dyDescent="0.25">
      <c r="A8212" s="612" t="s">
        <v>11739</v>
      </c>
      <c r="B8212" s="613" t="s">
        <v>11740</v>
      </c>
    </row>
    <row r="8213" spans="1:2" ht="13.5" x14ac:dyDescent="0.25">
      <c r="A8213" s="612" t="s">
        <v>11741</v>
      </c>
      <c r="B8213" s="613" t="s">
        <v>11742</v>
      </c>
    </row>
    <row r="8214" spans="1:2" ht="13.5" x14ac:dyDescent="0.25">
      <c r="A8214" s="612" t="s">
        <v>11743</v>
      </c>
      <c r="B8214" s="613" t="s">
        <v>11744</v>
      </c>
    </row>
    <row r="8215" spans="1:2" ht="13.5" x14ac:dyDescent="0.25">
      <c r="A8215" s="612" t="s">
        <v>11745</v>
      </c>
      <c r="B8215" s="613" t="s">
        <v>11746</v>
      </c>
    </row>
    <row r="8216" spans="1:2" ht="13.5" x14ac:dyDescent="0.25">
      <c r="A8216" s="612" t="s">
        <v>11747</v>
      </c>
      <c r="B8216" s="613" t="s">
        <v>11748</v>
      </c>
    </row>
    <row r="8217" spans="1:2" ht="13.5" x14ac:dyDescent="0.25">
      <c r="A8217" s="612" t="s">
        <v>11749</v>
      </c>
      <c r="B8217" s="613" t="s">
        <v>11750</v>
      </c>
    </row>
    <row r="8218" spans="1:2" ht="13.5" x14ac:dyDescent="0.25">
      <c r="A8218" s="612" t="s">
        <v>11751</v>
      </c>
      <c r="B8218" s="613" t="s">
        <v>11752</v>
      </c>
    </row>
    <row r="8219" spans="1:2" ht="13.5" x14ac:dyDescent="0.25">
      <c r="A8219" s="612" t="s">
        <v>11753</v>
      </c>
      <c r="B8219" s="613" t="s">
        <v>11754</v>
      </c>
    </row>
    <row r="8220" spans="1:2" ht="13.5" x14ac:dyDescent="0.25">
      <c r="A8220" s="612" t="s">
        <v>11755</v>
      </c>
      <c r="B8220" s="613" t="s">
        <v>11756</v>
      </c>
    </row>
    <row r="8221" spans="1:2" ht="13.5" x14ac:dyDescent="0.25">
      <c r="A8221" s="612" t="s">
        <v>11757</v>
      </c>
      <c r="B8221" s="613" t="s">
        <v>11758</v>
      </c>
    </row>
    <row r="8222" spans="1:2" ht="13.5" x14ac:dyDescent="0.25">
      <c r="A8222" s="612" t="s">
        <v>11759</v>
      </c>
      <c r="B8222" s="613" t="s">
        <v>2923</v>
      </c>
    </row>
    <row r="8223" spans="1:2" ht="13.5" x14ac:dyDescent="0.25">
      <c r="A8223" s="612" t="s">
        <v>11760</v>
      </c>
      <c r="B8223" s="613" t="s">
        <v>11761</v>
      </c>
    </row>
    <row r="8224" spans="1:2" ht="13.5" x14ac:dyDescent="0.25">
      <c r="A8224" s="612" t="s">
        <v>11762</v>
      </c>
      <c r="B8224" s="613" t="s">
        <v>11763</v>
      </c>
    </row>
    <row r="8225" spans="1:2" ht="13.5" x14ac:dyDescent="0.25">
      <c r="A8225" s="612" t="s">
        <v>11764</v>
      </c>
      <c r="B8225" s="613" t="s">
        <v>11765</v>
      </c>
    </row>
    <row r="8226" spans="1:2" ht="13.5" x14ac:dyDescent="0.25">
      <c r="A8226" s="612" t="s">
        <v>11766</v>
      </c>
      <c r="B8226" s="613" t="s">
        <v>11767</v>
      </c>
    </row>
    <row r="8227" spans="1:2" ht="13.5" x14ac:dyDescent="0.25">
      <c r="A8227" s="612" t="s">
        <v>11768</v>
      </c>
      <c r="B8227" s="613" t="s">
        <v>11769</v>
      </c>
    </row>
    <row r="8228" spans="1:2" ht="13.5" x14ac:dyDescent="0.25">
      <c r="A8228" s="612" t="s">
        <v>11770</v>
      </c>
      <c r="B8228" s="613" t="s">
        <v>11771</v>
      </c>
    </row>
    <row r="8229" spans="1:2" ht="13.5" x14ac:dyDescent="0.25">
      <c r="A8229" s="612" t="s">
        <v>11772</v>
      </c>
      <c r="B8229" s="613" t="s">
        <v>11773</v>
      </c>
    </row>
    <row r="8230" spans="1:2" ht="13.5" x14ac:dyDescent="0.25">
      <c r="A8230" s="612" t="s">
        <v>11774</v>
      </c>
      <c r="B8230" s="613" t="s">
        <v>11775</v>
      </c>
    </row>
    <row r="8231" spans="1:2" ht="13.5" x14ac:dyDescent="0.25">
      <c r="A8231" s="612" t="s">
        <v>11776</v>
      </c>
      <c r="B8231" s="613" t="s">
        <v>11777</v>
      </c>
    </row>
    <row r="8232" spans="1:2" ht="13.5" x14ac:dyDescent="0.25">
      <c r="A8232" s="612" t="s">
        <v>11778</v>
      </c>
      <c r="B8232" s="613" t="s">
        <v>11779</v>
      </c>
    </row>
    <row r="8233" spans="1:2" ht="13.5" x14ac:dyDescent="0.25">
      <c r="A8233" s="612" t="s">
        <v>11780</v>
      </c>
      <c r="B8233" s="613" t="s">
        <v>11781</v>
      </c>
    </row>
    <row r="8234" spans="1:2" ht="13.5" x14ac:dyDescent="0.25">
      <c r="A8234" s="612" t="s">
        <v>11782</v>
      </c>
      <c r="B8234" s="613" t="s">
        <v>11783</v>
      </c>
    </row>
    <row r="8235" spans="1:2" ht="13.5" x14ac:dyDescent="0.25">
      <c r="A8235" s="612" t="s">
        <v>11784</v>
      </c>
      <c r="B8235" s="613" t="s">
        <v>11785</v>
      </c>
    </row>
    <row r="8236" spans="1:2" ht="13.5" x14ac:dyDescent="0.25">
      <c r="A8236" s="612" t="s">
        <v>11786</v>
      </c>
      <c r="B8236" s="613" t="s">
        <v>11787</v>
      </c>
    </row>
    <row r="8237" spans="1:2" ht="13.5" x14ac:dyDescent="0.25">
      <c r="A8237" s="612" t="s">
        <v>11788</v>
      </c>
      <c r="B8237" s="613" t="s">
        <v>11789</v>
      </c>
    </row>
    <row r="8238" spans="1:2" ht="13.5" x14ac:dyDescent="0.25">
      <c r="A8238" s="612" t="s">
        <v>11790</v>
      </c>
      <c r="B8238" s="613" t="s">
        <v>2892</v>
      </c>
    </row>
    <row r="8239" spans="1:2" ht="13.5" x14ac:dyDescent="0.25">
      <c r="A8239" s="612" t="s">
        <v>11791</v>
      </c>
      <c r="B8239" s="613" t="s">
        <v>11792</v>
      </c>
    </row>
    <row r="8240" spans="1:2" ht="13.5" x14ac:dyDescent="0.25">
      <c r="A8240" s="612" t="s">
        <v>11793</v>
      </c>
      <c r="B8240" s="613" t="s">
        <v>2894</v>
      </c>
    </row>
    <row r="8241" spans="1:2" ht="13.5" x14ac:dyDescent="0.25">
      <c r="A8241" s="612" t="s">
        <v>11794</v>
      </c>
      <c r="B8241" s="613" t="s">
        <v>2895</v>
      </c>
    </row>
    <row r="8242" spans="1:2" ht="13.5" x14ac:dyDescent="0.25">
      <c r="A8242" s="612" t="s">
        <v>11795</v>
      </c>
      <c r="B8242" s="613" t="s">
        <v>2896</v>
      </c>
    </row>
    <row r="8243" spans="1:2" ht="13.5" x14ac:dyDescent="0.25">
      <c r="A8243" s="612" t="s">
        <v>11796</v>
      </c>
      <c r="B8243" s="613" t="s">
        <v>11797</v>
      </c>
    </row>
    <row r="8244" spans="1:2" ht="13.5" x14ac:dyDescent="0.25">
      <c r="A8244" s="612" t="s">
        <v>11798</v>
      </c>
      <c r="B8244" s="613" t="s">
        <v>11799</v>
      </c>
    </row>
    <row r="8245" spans="1:2" ht="13.5" x14ac:dyDescent="0.25">
      <c r="A8245" s="612" t="s">
        <v>11800</v>
      </c>
      <c r="B8245" s="613" t="s">
        <v>11801</v>
      </c>
    </row>
    <row r="8246" spans="1:2" ht="13.5" x14ac:dyDescent="0.25">
      <c r="A8246" s="612" t="s">
        <v>11802</v>
      </c>
      <c r="B8246" s="613" t="s">
        <v>11803</v>
      </c>
    </row>
    <row r="8247" spans="1:2" ht="13.5" x14ac:dyDescent="0.25">
      <c r="A8247" s="612" t="s">
        <v>11804</v>
      </c>
      <c r="B8247" s="613" t="s">
        <v>11805</v>
      </c>
    </row>
    <row r="8248" spans="1:2" ht="13.5" x14ac:dyDescent="0.25">
      <c r="A8248" s="612" t="s">
        <v>11806</v>
      </c>
      <c r="B8248" s="613" t="s">
        <v>11807</v>
      </c>
    </row>
    <row r="8249" spans="1:2" ht="13.5" x14ac:dyDescent="0.25">
      <c r="A8249" s="612" t="s">
        <v>11808</v>
      </c>
      <c r="B8249" s="613" t="s">
        <v>2875</v>
      </c>
    </row>
    <row r="8250" spans="1:2" ht="13.5" x14ac:dyDescent="0.25">
      <c r="A8250" s="612" t="s">
        <v>11809</v>
      </c>
      <c r="B8250" s="613" t="s">
        <v>11810</v>
      </c>
    </row>
    <row r="8251" spans="1:2" ht="13.5" x14ac:dyDescent="0.25">
      <c r="A8251" s="612" t="s">
        <v>11811</v>
      </c>
      <c r="B8251" s="613" t="s">
        <v>11812</v>
      </c>
    </row>
    <row r="8252" spans="1:2" ht="13.5" x14ac:dyDescent="0.25">
      <c r="A8252" s="612" t="s">
        <v>11813</v>
      </c>
      <c r="B8252" s="613" t="s">
        <v>11814</v>
      </c>
    </row>
    <row r="8253" spans="1:2" ht="13.5" x14ac:dyDescent="0.25">
      <c r="A8253" s="612" t="s">
        <v>11815</v>
      </c>
      <c r="B8253" s="613" t="s">
        <v>11816</v>
      </c>
    </row>
    <row r="8254" spans="1:2" ht="13.5" x14ac:dyDescent="0.25">
      <c r="A8254" s="612" t="s">
        <v>11817</v>
      </c>
      <c r="B8254" s="613" t="s">
        <v>11818</v>
      </c>
    </row>
    <row r="8255" spans="1:2" ht="13.5" x14ac:dyDescent="0.25">
      <c r="A8255" s="612" t="s">
        <v>11819</v>
      </c>
      <c r="B8255" s="613" t="s">
        <v>11820</v>
      </c>
    </row>
    <row r="8256" spans="1:2" ht="13.5" x14ac:dyDescent="0.25">
      <c r="A8256" s="612" t="s">
        <v>11821</v>
      </c>
      <c r="B8256" s="613" t="s">
        <v>11822</v>
      </c>
    </row>
    <row r="8257" spans="1:2" ht="13.5" x14ac:dyDescent="0.25">
      <c r="A8257" s="612" t="s">
        <v>11823</v>
      </c>
      <c r="B8257" s="613" t="s">
        <v>11824</v>
      </c>
    </row>
    <row r="8258" spans="1:2" ht="13.5" x14ac:dyDescent="0.25">
      <c r="A8258" s="612" t="s">
        <v>11825</v>
      </c>
      <c r="B8258" s="613" t="s">
        <v>11826</v>
      </c>
    </row>
    <row r="8259" spans="1:2" ht="13.5" x14ac:dyDescent="0.25">
      <c r="A8259" s="612" t="s">
        <v>11827</v>
      </c>
      <c r="B8259" s="613" t="s">
        <v>11828</v>
      </c>
    </row>
    <row r="8260" spans="1:2" ht="13.5" x14ac:dyDescent="0.25">
      <c r="A8260" s="612" t="s">
        <v>11829</v>
      </c>
      <c r="B8260" s="613" t="s">
        <v>11830</v>
      </c>
    </row>
    <row r="8261" spans="1:2" ht="13.5" x14ac:dyDescent="0.25">
      <c r="A8261" s="612" t="s">
        <v>11831</v>
      </c>
      <c r="B8261" s="613" t="s">
        <v>11832</v>
      </c>
    </row>
    <row r="8262" spans="1:2" ht="13.5" x14ac:dyDescent="0.25">
      <c r="A8262" s="612" t="s">
        <v>11833</v>
      </c>
      <c r="B8262" s="613" t="s">
        <v>11834</v>
      </c>
    </row>
    <row r="8263" spans="1:2" ht="13.5" x14ac:dyDescent="0.25">
      <c r="A8263" s="612" t="s">
        <v>11835</v>
      </c>
      <c r="B8263" s="613" t="s">
        <v>11836</v>
      </c>
    </row>
    <row r="8264" spans="1:2" ht="13.5" x14ac:dyDescent="0.25">
      <c r="A8264" s="612" t="s">
        <v>11837</v>
      </c>
      <c r="B8264" s="613" t="s">
        <v>11838</v>
      </c>
    </row>
    <row r="8265" spans="1:2" ht="13.5" x14ac:dyDescent="0.25">
      <c r="A8265" s="612" t="s">
        <v>11839</v>
      </c>
      <c r="B8265" s="613" t="s">
        <v>11840</v>
      </c>
    </row>
    <row r="8266" spans="1:2" ht="13.5" x14ac:dyDescent="0.25">
      <c r="A8266" s="612" t="s">
        <v>11841</v>
      </c>
      <c r="B8266" s="613" t="s">
        <v>11842</v>
      </c>
    </row>
    <row r="8267" spans="1:2" ht="13.5" x14ac:dyDescent="0.25">
      <c r="A8267" s="612" t="s">
        <v>11843</v>
      </c>
      <c r="B8267" s="613" t="s">
        <v>11844</v>
      </c>
    </row>
    <row r="8268" spans="1:2" ht="13.5" x14ac:dyDescent="0.25">
      <c r="A8268" s="612" t="s">
        <v>11845</v>
      </c>
      <c r="B8268" s="613" t="s">
        <v>11846</v>
      </c>
    </row>
    <row r="8269" spans="1:2" ht="13.5" x14ac:dyDescent="0.25">
      <c r="A8269" s="612" t="s">
        <v>11847</v>
      </c>
      <c r="B8269" s="613" t="s">
        <v>11848</v>
      </c>
    </row>
    <row r="8270" spans="1:2" ht="13.5" x14ac:dyDescent="0.25">
      <c r="A8270" s="612" t="s">
        <v>11849</v>
      </c>
      <c r="B8270" s="613" t="s">
        <v>11850</v>
      </c>
    </row>
    <row r="8271" spans="1:2" ht="13.5" x14ac:dyDescent="0.25">
      <c r="A8271" s="612" t="s">
        <v>11851</v>
      </c>
      <c r="B8271" s="613" t="s">
        <v>11852</v>
      </c>
    </row>
    <row r="8272" spans="1:2" ht="13.5" x14ac:dyDescent="0.25">
      <c r="A8272" s="612" t="s">
        <v>11853</v>
      </c>
      <c r="B8272" s="613" t="s">
        <v>11854</v>
      </c>
    </row>
    <row r="8273" spans="1:2" ht="13.5" x14ac:dyDescent="0.25">
      <c r="A8273" s="612" t="s">
        <v>11855</v>
      </c>
      <c r="B8273" s="613" t="s">
        <v>11856</v>
      </c>
    </row>
    <row r="8274" spans="1:2" ht="13.5" x14ac:dyDescent="0.25">
      <c r="A8274" s="612" t="s">
        <v>11857</v>
      </c>
      <c r="B8274" s="613" t="s">
        <v>11858</v>
      </c>
    </row>
    <row r="8275" spans="1:2" ht="13.5" x14ac:dyDescent="0.25">
      <c r="A8275" s="612" t="s">
        <v>11859</v>
      </c>
      <c r="B8275" s="613" t="s">
        <v>11860</v>
      </c>
    </row>
    <row r="8276" spans="1:2" ht="13.5" x14ac:dyDescent="0.25">
      <c r="A8276" s="612" t="s">
        <v>11861</v>
      </c>
      <c r="B8276" s="613" t="s">
        <v>11862</v>
      </c>
    </row>
    <row r="8277" spans="1:2" ht="13.5" x14ac:dyDescent="0.25">
      <c r="A8277" s="612" t="s">
        <v>11863</v>
      </c>
      <c r="B8277" s="613" t="s">
        <v>11864</v>
      </c>
    </row>
    <row r="8278" spans="1:2" ht="13.5" x14ac:dyDescent="0.25">
      <c r="A8278" s="612" t="s">
        <v>11865</v>
      </c>
      <c r="B8278" s="613" t="s">
        <v>11866</v>
      </c>
    </row>
    <row r="8279" spans="1:2" ht="13.5" x14ac:dyDescent="0.25">
      <c r="A8279" s="612" t="s">
        <v>11867</v>
      </c>
      <c r="B8279" s="613" t="s">
        <v>11868</v>
      </c>
    </row>
    <row r="8280" spans="1:2" ht="13.5" x14ac:dyDescent="0.25">
      <c r="A8280" s="612" t="s">
        <v>11869</v>
      </c>
      <c r="B8280" s="613" t="s">
        <v>11870</v>
      </c>
    </row>
    <row r="8281" spans="1:2" ht="13.5" x14ac:dyDescent="0.25">
      <c r="A8281" s="612" t="s">
        <v>11871</v>
      </c>
      <c r="B8281" s="613" t="s">
        <v>11872</v>
      </c>
    </row>
    <row r="8282" spans="1:2" ht="13.5" x14ac:dyDescent="0.25">
      <c r="A8282" s="612" t="s">
        <v>11873</v>
      </c>
      <c r="B8282" s="613" t="s">
        <v>11874</v>
      </c>
    </row>
    <row r="8283" spans="1:2" ht="13.5" x14ac:dyDescent="0.25">
      <c r="A8283" s="612" t="s">
        <v>11875</v>
      </c>
      <c r="B8283" s="613" t="s">
        <v>11876</v>
      </c>
    </row>
    <row r="8284" spans="1:2" ht="13.5" x14ac:dyDescent="0.25">
      <c r="A8284" s="612" t="s">
        <v>11877</v>
      </c>
      <c r="B8284" s="613" t="s">
        <v>11878</v>
      </c>
    </row>
    <row r="8285" spans="1:2" ht="13.5" x14ac:dyDescent="0.25">
      <c r="A8285" s="612" t="s">
        <v>11879</v>
      </c>
      <c r="B8285" s="613" t="s">
        <v>11880</v>
      </c>
    </row>
    <row r="8286" spans="1:2" ht="13.5" x14ac:dyDescent="0.25">
      <c r="A8286" s="612" t="s">
        <v>11881</v>
      </c>
      <c r="B8286" s="613" t="s">
        <v>11882</v>
      </c>
    </row>
    <row r="8287" spans="1:2" ht="13.5" x14ac:dyDescent="0.25">
      <c r="A8287" s="612" t="s">
        <v>11883</v>
      </c>
      <c r="B8287" s="613" t="s">
        <v>11884</v>
      </c>
    </row>
    <row r="8288" spans="1:2" ht="13.5" x14ac:dyDescent="0.25">
      <c r="A8288" s="612" t="s">
        <v>11885</v>
      </c>
      <c r="B8288" s="613" t="s">
        <v>11886</v>
      </c>
    </row>
    <row r="8289" spans="1:2" ht="13.5" x14ac:dyDescent="0.25">
      <c r="A8289" s="612" t="s">
        <v>11887</v>
      </c>
      <c r="B8289" s="613" t="s">
        <v>11888</v>
      </c>
    </row>
    <row r="8290" spans="1:2" ht="13.5" x14ac:dyDescent="0.25">
      <c r="A8290" s="612" t="s">
        <v>11889</v>
      </c>
      <c r="B8290" s="613" t="s">
        <v>11890</v>
      </c>
    </row>
    <row r="8291" spans="1:2" ht="13.5" x14ac:dyDescent="0.25">
      <c r="A8291" s="612" t="s">
        <v>11891</v>
      </c>
      <c r="B8291" s="613" t="s">
        <v>11892</v>
      </c>
    </row>
    <row r="8292" spans="1:2" ht="13.5" x14ac:dyDescent="0.25">
      <c r="A8292" s="612" t="s">
        <v>11893</v>
      </c>
      <c r="B8292" s="613" t="s">
        <v>11894</v>
      </c>
    </row>
    <row r="8293" spans="1:2" ht="13.5" x14ac:dyDescent="0.25">
      <c r="A8293" s="612" t="s">
        <v>11895</v>
      </c>
      <c r="B8293" s="613" t="s">
        <v>11896</v>
      </c>
    </row>
    <row r="8294" spans="1:2" ht="13.5" x14ac:dyDescent="0.25">
      <c r="A8294" s="612" t="s">
        <v>11897</v>
      </c>
      <c r="B8294" s="613" t="s">
        <v>11898</v>
      </c>
    </row>
    <row r="8295" spans="1:2" ht="13.5" x14ac:dyDescent="0.25">
      <c r="A8295" s="612" t="s">
        <v>11899</v>
      </c>
      <c r="B8295" s="613" t="s">
        <v>2871</v>
      </c>
    </row>
    <row r="8296" spans="1:2" ht="13.5" x14ac:dyDescent="0.25">
      <c r="A8296" s="612" t="s">
        <v>11900</v>
      </c>
      <c r="B8296" s="613" t="s">
        <v>11901</v>
      </c>
    </row>
    <row r="8297" spans="1:2" ht="13.5" x14ac:dyDescent="0.25">
      <c r="A8297" s="612" t="s">
        <v>11902</v>
      </c>
      <c r="B8297" s="613" t="s">
        <v>11903</v>
      </c>
    </row>
    <row r="8298" spans="1:2" ht="13.5" x14ac:dyDescent="0.25">
      <c r="A8298" s="612" t="s">
        <v>11904</v>
      </c>
      <c r="B8298" s="613" t="s">
        <v>11905</v>
      </c>
    </row>
    <row r="8299" spans="1:2" ht="13.5" x14ac:dyDescent="0.25">
      <c r="A8299" s="612" t="s">
        <v>11906</v>
      </c>
      <c r="B8299" s="613" t="s">
        <v>11907</v>
      </c>
    </row>
    <row r="8300" spans="1:2" ht="13.5" x14ac:dyDescent="0.25">
      <c r="A8300" s="612" t="s">
        <v>11908</v>
      </c>
      <c r="B8300" s="613" t="s">
        <v>11909</v>
      </c>
    </row>
    <row r="8301" spans="1:2" ht="13.5" x14ac:dyDescent="0.25">
      <c r="A8301" s="612" t="s">
        <v>11910</v>
      </c>
      <c r="B8301" s="613" t="s">
        <v>11911</v>
      </c>
    </row>
    <row r="8302" spans="1:2" ht="13.5" x14ac:dyDescent="0.25">
      <c r="A8302" s="612" t="s">
        <v>11912</v>
      </c>
      <c r="B8302" s="613" t="s">
        <v>11913</v>
      </c>
    </row>
    <row r="8303" spans="1:2" ht="13.5" x14ac:dyDescent="0.25">
      <c r="A8303" s="612" t="s">
        <v>11914</v>
      </c>
      <c r="B8303" s="613" t="s">
        <v>11915</v>
      </c>
    </row>
    <row r="8304" spans="1:2" ht="13.5" x14ac:dyDescent="0.25">
      <c r="A8304" s="612" t="s">
        <v>11916</v>
      </c>
      <c r="B8304" s="613" t="s">
        <v>11917</v>
      </c>
    </row>
    <row r="8305" spans="1:2" ht="13.5" x14ac:dyDescent="0.25">
      <c r="A8305" s="612" t="s">
        <v>11918</v>
      </c>
      <c r="B8305" s="613" t="s">
        <v>11919</v>
      </c>
    </row>
    <row r="8306" spans="1:2" ht="13.5" x14ac:dyDescent="0.25">
      <c r="A8306" s="612" t="s">
        <v>11920</v>
      </c>
      <c r="B8306" s="613" t="s">
        <v>11921</v>
      </c>
    </row>
    <row r="8307" spans="1:2" ht="13.5" x14ac:dyDescent="0.25">
      <c r="A8307" s="612" t="s">
        <v>11922</v>
      </c>
      <c r="B8307" s="613" t="s">
        <v>11923</v>
      </c>
    </row>
    <row r="8308" spans="1:2" ht="13.5" x14ac:dyDescent="0.25">
      <c r="A8308" s="612" t="s">
        <v>11924</v>
      </c>
      <c r="B8308" s="613" t="s">
        <v>11925</v>
      </c>
    </row>
    <row r="8309" spans="1:2" ht="13.5" x14ac:dyDescent="0.25">
      <c r="A8309" s="612" t="s">
        <v>11926</v>
      </c>
      <c r="B8309" s="613" t="s">
        <v>11927</v>
      </c>
    </row>
    <row r="8310" spans="1:2" ht="13.5" x14ac:dyDescent="0.25">
      <c r="A8310" s="612" t="s">
        <v>11928</v>
      </c>
      <c r="B8310" s="613" t="s">
        <v>11929</v>
      </c>
    </row>
    <row r="8311" spans="1:2" ht="13.5" x14ac:dyDescent="0.25">
      <c r="A8311" s="612" t="s">
        <v>11930</v>
      </c>
      <c r="B8311" s="613" t="s">
        <v>11931</v>
      </c>
    </row>
    <row r="8312" spans="1:2" ht="13.5" x14ac:dyDescent="0.25">
      <c r="A8312" s="612" t="s">
        <v>11932</v>
      </c>
      <c r="B8312" s="613" t="s">
        <v>11933</v>
      </c>
    </row>
    <row r="8313" spans="1:2" ht="13.5" x14ac:dyDescent="0.25">
      <c r="A8313" s="612" t="s">
        <v>11934</v>
      </c>
      <c r="B8313" s="613" t="s">
        <v>11935</v>
      </c>
    </row>
    <row r="8314" spans="1:2" ht="13.5" x14ac:dyDescent="0.25">
      <c r="A8314" s="612" t="s">
        <v>11936</v>
      </c>
      <c r="B8314" s="613" t="s">
        <v>11937</v>
      </c>
    </row>
    <row r="8315" spans="1:2" ht="13.5" x14ac:dyDescent="0.25">
      <c r="A8315" s="612" t="s">
        <v>11938</v>
      </c>
      <c r="B8315" s="613" t="s">
        <v>11939</v>
      </c>
    </row>
    <row r="8316" spans="1:2" ht="13.5" x14ac:dyDescent="0.25">
      <c r="A8316" s="612" t="s">
        <v>11940</v>
      </c>
      <c r="B8316" s="613" t="s">
        <v>11941</v>
      </c>
    </row>
    <row r="8317" spans="1:2" ht="13.5" x14ac:dyDescent="0.25">
      <c r="A8317" s="612" t="s">
        <v>11942</v>
      </c>
      <c r="B8317" s="613" t="s">
        <v>11943</v>
      </c>
    </row>
    <row r="8318" spans="1:2" ht="13.5" x14ac:dyDescent="0.25">
      <c r="A8318" s="612" t="s">
        <v>11944</v>
      </c>
      <c r="B8318" s="613" t="s">
        <v>11945</v>
      </c>
    </row>
    <row r="8319" spans="1:2" ht="13.5" x14ac:dyDescent="0.25">
      <c r="A8319" s="612" t="s">
        <v>11946</v>
      </c>
      <c r="B8319" s="613" t="s">
        <v>3024</v>
      </c>
    </row>
    <row r="8320" spans="1:2" ht="13.5" x14ac:dyDescent="0.25">
      <c r="A8320" s="612" t="s">
        <v>11947</v>
      </c>
      <c r="B8320" s="613" t="s">
        <v>3025</v>
      </c>
    </row>
    <row r="8321" spans="1:2" ht="13.5" x14ac:dyDescent="0.25">
      <c r="A8321" s="612" t="s">
        <v>11948</v>
      </c>
      <c r="B8321" s="613" t="s">
        <v>11949</v>
      </c>
    </row>
    <row r="8322" spans="1:2" ht="13.5" x14ac:dyDescent="0.25">
      <c r="A8322" s="612" t="s">
        <v>11950</v>
      </c>
      <c r="B8322" s="613" t="s">
        <v>3026</v>
      </c>
    </row>
    <row r="8323" spans="1:2" ht="13.5" x14ac:dyDescent="0.25">
      <c r="A8323" s="612" t="s">
        <v>11951</v>
      </c>
      <c r="B8323" s="613" t="s">
        <v>11952</v>
      </c>
    </row>
    <row r="8324" spans="1:2" ht="13.5" x14ac:dyDescent="0.25">
      <c r="A8324" s="612" t="s">
        <v>11953</v>
      </c>
      <c r="B8324" s="613" t="s">
        <v>3028</v>
      </c>
    </row>
    <row r="8325" spans="1:2" ht="13.5" x14ac:dyDescent="0.25">
      <c r="A8325" s="612" t="s">
        <v>11954</v>
      </c>
      <c r="B8325" s="613" t="s">
        <v>11955</v>
      </c>
    </row>
    <row r="8326" spans="1:2" ht="13.5" x14ac:dyDescent="0.25">
      <c r="A8326" s="612" t="s">
        <v>11956</v>
      </c>
      <c r="B8326" s="613" t="s">
        <v>11957</v>
      </c>
    </row>
    <row r="8327" spans="1:2" ht="13.5" x14ac:dyDescent="0.25">
      <c r="A8327" s="612" t="s">
        <v>11958</v>
      </c>
      <c r="B8327" s="613" t="s">
        <v>11959</v>
      </c>
    </row>
    <row r="8328" spans="1:2" ht="13.5" x14ac:dyDescent="0.25">
      <c r="A8328" s="612" t="s">
        <v>11960</v>
      </c>
      <c r="B8328" s="613" t="s">
        <v>11961</v>
      </c>
    </row>
    <row r="8329" spans="1:2" ht="13.5" x14ac:dyDescent="0.25">
      <c r="A8329" s="612" t="s">
        <v>11962</v>
      </c>
      <c r="B8329" s="613" t="s">
        <v>11963</v>
      </c>
    </row>
    <row r="8330" spans="1:2" ht="13.5" x14ac:dyDescent="0.25">
      <c r="A8330" s="612" t="s">
        <v>11964</v>
      </c>
      <c r="B8330" s="613" t="s">
        <v>11965</v>
      </c>
    </row>
    <row r="8331" spans="1:2" ht="13.5" x14ac:dyDescent="0.25">
      <c r="A8331" s="612" t="s">
        <v>11966</v>
      </c>
      <c r="B8331" s="613" t="s">
        <v>11967</v>
      </c>
    </row>
    <row r="8332" spans="1:2" ht="13.5" x14ac:dyDescent="0.25">
      <c r="A8332" s="612" t="s">
        <v>11968</v>
      </c>
      <c r="B8332" s="613" t="s">
        <v>11969</v>
      </c>
    </row>
    <row r="8333" spans="1:2" ht="13.5" x14ac:dyDescent="0.25">
      <c r="A8333" s="612" t="s">
        <v>11970</v>
      </c>
      <c r="B8333" s="613" t="s">
        <v>2926</v>
      </c>
    </row>
    <row r="8334" spans="1:2" ht="13.5" x14ac:dyDescent="0.25">
      <c r="A8334" s="612" t="s">
        <v>11971</v>
      </c>
      <c r="B8334" s="613" t="s">
        <v>2927</v>
      </c>
    </row>
    <row r="8335" spans="1:2" ht="13.5" x14ac:dyDescent="0.25">
      <c r="A8335" s="612" t="s">
        <v>11972</v>
      </c>
      <c r="B8335" s="613" t="s">
        <v>2928</v>
      </c>
    </row>
    <row r="8336" spans="1:2" ht="13.5" x14ac:dyDescent="0.25">
      <c r="A8336" s="612" t="s">
        <v>11973</v>
      </c>
      <c r="B8336" s="613" t="s">
        <v>2929</v>
      </c>
    </row>
    <row r="8337" spans="1:2" ht="13.5" x14ac:dyDescent="0.25">
      <c r="A8337" s="612" t="s">
        <v>11974</v>
      </c>
      <c r="B8337" s="613" t="s">
        <v>11975</v>
      </c>
    </row>
    <row r="8338" spans="1:2" ht="13.5" x14ac:dyDescent="0.25">
      <c r="A8338" s="612" t="s">
        <v>11976</v>
      </c>
      <c r="B8338" s="613" t="s">
        <v>11977</v>
      </c>
    </row>
    <row r="8339" spans="1:2" ht="13.5" x14ac:dyDescent="0.25">
      <c r="A8339" s="612" t="s">
        <v>11978</v>
      </c>
      <c r="B8339" s="613" t="s">
        <v>11979</v>
      </c>
    </row>
    <row r="8340" spans="1:2" ht="13.5" x14ac:dyDescent="0.25">
      <c r="A8340" s="612" t="s">
        <v>11980</v>
      </c>
      <c r="B8340" s="613" t="s">
        <v>11981</v>
      </c>
    </row>
    <row r="8341" spans="1:2" ht="13.5" x14ac:dyDescent="0.25">
      <c r="A8341" s="612" t="s">
        <v>11982</v>
      </c>
      <c r="B8341" s="613" t="s">
        <v>2934</v>
      </c>
    </row>
    <row r="8342" spans="1:2" ht="13.5" x14ac:dyDescent="0.25">
      <c r="A8342" s="612" t="s">
        <v>11983</v>
      </c>
      <c r="B8342" s="613" t="s">
        <v>2935</v>
      </c>
    </row>
    <row r="8343" spans="1:2" ht="13.5" x14ac:dyDescent="0.25">
      <c r="A8343" s="612" t="s">
        <v>11984</v>
      </c>
      <c r="B8343" s="613" t="s">
        <v>2936</v>
      </c>
    </row>
    <row r="8344" spans="1:2" ht="13.5" x14ac:dyDescent="0.25">
      <c r="A8344" s="612" t="s">
        <v>11985</v>
      </c>
      <c r="B8344" s="613" t="s">
        <v>11986</v>
      </c>
    </row>
    <row r="8345" spans="1:2" ht="13.5" x14ac:dyDescent="0.25">
      <c r="A8345" s="612" t="s">
        <v>11987</v>
      </c>
      <c r="B8345" s="613" t="s">
        <v>2938</v>
      </c>
    </row>
    <row r="8346" spans="1:2" ht="13.5" x14ac:dyDescent="0.25">
      <c r="A8346" s="612" t="s">
        <v>11988</v>
      </c>
      <c r="B8346" s="613" t="s">
        <v>11989</v>
      </c>
    </row>
    <row r="8347" spans="1:2" ht="13.5" x14ac:dyDescent="0.25">
      <c r="A8347" s="612" t="s">
        <v>11990</v>
      </c>
      <c r="B8347" s="613" t="s">
        <v>2940</v>
      </c>
    </row>
    <row r="8348" spans="1:2" ht="13.5" x14ac:dyDescent="0.25">
      <c r="A8348" s="612" t="s">
        <v>11991</v>
      </c>
      <c r="B8348" s="613" t="s">
        <v>2941</v>
      </c>
    </row>
    <row r="8349" spans="1:2" ht="13.5" x14ac:dyDescent="0.25">
      <c r="A8349" s="612" t="s">
        <v>11992</v>
      </c>
      <c r="B8349" s="613" t="s">
        <v>11993</v>
      </c>
    </row>
    <row r="8350" spans="1:2" ht="13.5" x14ac:dyDescent="0.25">
      <c r="A8350" s="612" t="s">
        <v>11994</v>
      </c>
      <c r="B8350" s="613" t="s">
        <v>2943</v>
      </c>
    </row>
    <row r="8351" spans="1:2" ht="13.5" x14ac:dyDescent="0.25">
      <c r="A8351" s="612" t="s">
        <v>11995</v>
      </c>
      <c r="B8351" s="613" t="s">
        <v>11996</v>
      </c>
    </row>
    <row r="8352" spans="1:2" ht="13.5" x14ac:dyDescent="0.25">
      <c r="A8352" s="612" t="s">
        <v>11997</v>
      </c>
      <c r="B8352" s="613" t="s">
        <v>11998</v>
      </c>
    </row>
    <row r="8353" spans="1:2" ht="13.5" x14ac:dyDescent="0.25">
      <c r="A8353" s="612" t="s">
        <v>11999</v>
      </c>
      <c r="B8353" s="613" t="s">
        <v>12000</v>
      </c>
    </row>
    <row r="8354" spans="1:2" ht="13.5" x14ac:dyDescent="0.25">
      <c r="A8354" s="612" t="s">
        <v>12001</v>
      </c>
      <c r="B8354" s="613" t="s">
        <v>2947</v>
      </c>
    </row>
    <row r="8355" spans="1:2" ht="13.5" x14ac:dyDescent="0.25">
      <c r="A8355" s="612" t="s">
        <v>12002</v>
      </c>
      <c r="B8355" s="613" t="s">
        <v>12003</v>
      </c>
    </row>
    <row r="8356" spans="1:2" ht="13.5" x14ac:dyDescent="0.25">
      <c r="A8356" s="612" t="s">
        <v>12004</v>
      </c>
      <c r="B8356" s="613" t="s">
        <v>12005</v>
      </c>
    </row>
    <row r="8357" spans="1:2" ht="13.5" x14ac:dyDescent="0.25">
      <c r="A8357" s="612" t="s">
        <v>12006</v>
      </c>
      <c r="B8357" s="613" t="s">
        <v>12007</v>
      </c>
    </row>
    <row r="8358" spans="1:2" ht="13.5" x14ac:dyDescent="0.25">
      <c r="A8358" s="612" t="s">
        <v>12008</v>
      </c>
      <c r="B8358" s="613" t="s">
        <v>3039</v>
      </c>
    </row>
    <row r="8359" spans="1:2" ht="13.5" x14ac:dyDescent="0.25">
      <c r="A8359" s="612" t="s">
        <v>12009</v>
      </c>
      <c r="B8359" s="613" t="s">
        <v>12010</v>
      </c>
    </row>
    <row r="8360" spans="1:2" ht="13.5" x14ac:dyDescent="0.25">
      <c r="A8360" s="612" t="s">
        <v>12011</v>
      </c>
      <c r="B8360" s="613" t="s">
        <v>12012</v>
      </c>
    </row>
    <row r="8361" spans="1:2" ht="13.5" x14ac:dyDescent="0.25">
      <c r="A8361" s="612" t="s">
        <v>12013</v>
      </c>
      <c r="B8361" s="613" t="s">
        <v>12014</v>
      </c>
    </row>
    <row r="8362" spans="1:2" ht="13.5" x14ac:dyDescent="0.25">
      <c r="A8362" s="612" t="s">
        <v>12015</v>
      </c>
      <c r="B8362" s="613" t="s">
        <v>12016</v>
      </c>
    </row>
    <row r="8363" spans="1:2" ht="13.5" x14ac:dyDescent="0.25">
      <c r="A8363" s="612" t="s">
        <v>12017</v>
      </c>
      <c r="B8363" s="613" t="s">
        <v>12018</v>
      </c>
    </row>
    <row r="8364" spans="1:2" ht="13.5" x14ac:dyDescent="0.25">
      <c r="A8364" s="612" t="s">
        <v>12019</v>
      </c>
      <c r="B8364" s="613" t="s">
        <v>12020</v>
      </c>
    </row>
    <row r="8365" spans="1:2" ht="13.5" x14ac:dyDescent="0.25">
      <c r="A8365" s="612" t="s">
        <v>12021</v>
      </c>
      <c r="B8365" s="613" t="s">
        <v>12022</v>
      </c>
    </row>
    <row r="8366" spans="1:2" ht="13.5" x14ac:dyDescent="0.25">
      <c r="A8366" s="612" t="s">
        <v>12023</v>
      </c>
      <c r="B8366" s="613" t="s">
        <v>12024</v>
      </c>
    </row>
    <row r="8367" spans="1:2" ht="13.5" x14ac:dyDescent="0.25">
      <c r="A8367" s="612" t="s">
        <v>12025</v>
      </c>
      <c r="B8367" s="613" t="s">
        <v>12026</v>
      </c>
    </row>
    <row r="8368" spans="1:2" ht="13.5" x14ac:dyDescent="0.25">
      <c r="A8368" s="612" t="s">
        <v>12027</v>
      </c>
      <c r="B8368" s="613" t="s">
        <v>12028</v>
      </c>
    </row>
    <row r="8369" spans="1:2" ht="13.5" x14ac:dyDescent="0.25">
      <c r="A8369" s="612" t="s">
        <v>12029</v>
      </c>
      <c r="B8369" s="613" t="s">
        <v>12030</v>
      </c>
    </row>
    <row r="8370" spans="1:2" ht="13.5" x14ac:dyDescent="0.25">
      <c r="A8370" s="612" t="s">
        <v>12031</v>
      </c>
      <c r="B8370" s="613" t="s">
        <v>12032</v>
      </c>
    </row>
    <row r="8371" spans="1:2" ht="13.5" x14ac:dyDescent="0.25">
      <c r="A8371" s="612" t="s">
        <v>12033</v>
      </c>
      <c r="B8371" s="613" t="s">
        <v>12034</v>
      </c>
    </row>
    <row r="8372" spans="1:2" ht="13.5" x14ac:dyDescent="0.25">
      <c r="A8372" s="612" t="s">
        <v>12035</v>
      </c>
      <c r="B8372" s="613" t="s">
        <v>12036</v>
      </c>
    </row>
    <row r="8373" spans="1:2" ht="13.5" x14ac:dyDescent="0.25">
      <c r="A8373" s="612" t="s">
        <v>12037</v>
      </c>
      <c r="B8373" s="613" t="s">
        <v>12038</v>
      </c>
    </row>
    <row r="8374" spans="1:2" ht="13.5" x14ac:dyDescent="0.25">
      <c r="A8374" s="612" t="s">
        <v>12039</v>
      </c>
      <c r="B8374" s="613" t="s">
        <v>12040</v>
      </c>
    </row>
    <row r="8375" spans="1:2" ht="13.5" x14ac:dyDescent="0.25">
      <c r="A8375" s="612" t="s">
        <v>12041</v>
      </c>
      <c r="B8375" s="613" t="s">
        <v>12042</v>
      </c>
    </row>
    <row r="8376" spans="1:2" ht="13.5" x14ac:dyDescent="0.25">
      <c r="A8376" s="612" t="s">
        <v>12043</v>
      </c>
      <c r="B8376" s="613" t="s">
        <v>12044</v>
      </c>
    </row>
    <row r="8377" spans="1:2" ht="13.5" x14ac:dyDescent="0.25">
      <c r="A8377" s="612" t="s">
        <v>12045</v>
      </c>
      <c r="B8377" s="613" t="s">
        <v>12046</v>
      </c>
    </row>
    <row r="8378" spans="1:2" ht="13.5" x14ac:dyDescent="0.25">
      <c r="A8378" s="612" t="s">
        <v>12047</v>
      </c>
      <c r="B8378" s="613" t="s">
        <v>12048</v>
      </c>
    </row>
    <row r="8379" spans="1:2" ht="13.5" x14ac:dyDescent="0.25">
      <c r="A8379" s="612" t="s">
        <v>12049</v>
      </c>
      <c r="B8379" s="613" t="s">
        <v>12050</v>
      </c>
    </row>
    <row r="8380" spans="1:2" ht="13.5" x14ac:dyDescent="0.25">
      <c r="A8380" s="612" t="s">
        <v>12051</v>
      </c>
      <c r="B8380" s="613" t="s">
        <v>3047</v>
      </c>
    </row>
    <row r="8381" spans="1:2" ht="13.5" x14ac:dyDescent="0.25">
      <c r="A8381" s="612" t="s">
        <v>12052</v>
      </c>
      <c r="B8381" s="613" t="s">
        <v>12053</v>
      </c>
    </row>
    <row r="8382" spans="1:2" ht="13.5" x14ac:dyDescent="0.25">
      <c r="A8382" s="612" t="s">
        <v>12054</v>
      </c>
      <c r="B8382" s="613" t="s">
        <v>12055</v>
      </c>
    </row>
    <row r="8383" spans="1:2" ht="13.5" x14ac:dyDescent="0.25">
      <c r="A8383" s="612" t="s">
        <v>12056</v>
      </c>
      <c r="B8383" s="613" t="s">
        <v>12057</v>
      </c>
    </row>
    <row r="8384" spans="1:2" ht="13.5" x14ac:dyDescent="0.25">
      <c r="A8384" s="612" t="s">
        <v>12058</v>
      </c>
      <c r="B8384" s="613" t="s">
        <v>12059</v>
      </c>
    </row>
    <row r="8385" spans="1:2" ht="13.5" x14ac:dyDescent="0.25">
      <c r="A8385" s="612" t="s">
        <v>12060</v>
      </c>
      <c r="B8385" s="613" t="s">
        <v>12061</v>
      </c>
    </row>
    <row r="8386" spans="1:2" ht="13.5" x14ac:dyDescent="0.25">
      <c r="A8386" s="612" t="s">
        <v>12062</v>
      </c>
      <c r="B8386" s="613" t="s">
        <v>12063</v>
      </c>
    </row>
    <row r="8387" spans="1:2" ht="13.5" x14ac:dyDescent="0.25">
      <c r="A8387" s="612" t="s">
        <v>12064</v>
      </c>
      <c r="B8387" s="613" t="s">
        <v>12065</v>
      </c>
    </row>
    <row r="8388" spans="1:2" ht="13.5" x14ac:dyDescent="0.25">
      <c r="A8388" s="612" t="s">
        <v>12066</v>
      </c>
      <c r="B8388" s="613" t="s">
        <v>12067</v>
      </c>
    </row>
    <row r="8389" spans="1:2" ht="13.5" x14ac:dyDescent="0.25">
      <c r="A8389" s="612" t="s">
        <v>12068</v>
      </c>
      <c r="B8389" s="613" t="s">
        <v>12069</v>
      </c>
    </row>
    <row r="8390" spans="1:2" ht="13.5" x14ac:dyDescent="0.25">
      <c r="A8390" s="612" t="s">
        <v>12070</v>
      </c>
      <c r="B8390" s="613" t="s">
        <v>12071</v>
      </c>
    </row>
    <row r="8391" spans="1:2" ht="13.5" x14ac:dyDescent="0.25">
      <c r="A8391" s="612" t="s">
        <v>12072</v>
      </c>
      <c r="B8391" s="613" t="s">
        <v>12073</v>
      </c>
    </row>
    <row r="8392" spans="1:2" ht="13.5" x14ac:dyDescent="0.25">
      <c r="A8392" s="612" t="s">
        <v>12074</v>
      </c>
      <c r="B8392" s="613" t="s">
        <v>12075</v>
      </c>
    </row>
    <row r="8393" spans="1:2" ht="13.5" x14ac:dyDescent="0.25">
      <c r="A8393" s="612" t="s">
        <v>12076</v>
      </c>
      <c r="B8393" s="613" t="s">
        <v>12077</v>
      </c>
    </row>
    <row r="8394" spans="1:2" ht="13.5" x14ac:dyDescent="0.25">
      <c r="A8394" s="612" t="s">
        <v>12078</v>
      </c>
      <c r="B8394" s="613" t="s">
        <v>12079</v>
      </c>
    </row>
    <row r="8395" spans="1:2" ht="13.5" x14ac:dyDescent="0.25">
      <c r="A8395" s="612" t="s">
        <v>12080</v>
      </c>
      <c r="B8395" s="613" t="s">
        <v>12081</v>
      </c>
    </row>
    <row r="8396" spans="1:2" ht="13.5" x14ac:dyDescent="0.25">
      <c r="A8396" s="612" t="s">
        <v>12082</v>
      </c>
      <c r="B8396" s="613" t="s">
        <v>12083</v>
      </c>
    </row>
    <row r="8397" spans="1:2" ht="13.5" x14ac:dyDescent="0.25">
      <c r="A8397" s="612" t="s">
        <v>12084</v>
      </c>
      <c r="B8397" s="613" t="s">
        <v>12085</v>
      </c>
    </row>
    <row r="8398" spans="1:2" ht="13.5" x14ac:dyDescent="0.25">
      <c r="A8398" s="612" t="s">
        <v>12086</v>
      </c>
      <c r="B8398" s="613" t="s">
        <v>12087</v>
      </c>
    </row>
    <row r="8399" spans="1:2" ht="13.5" x14ac:dyDescent="0.25">
      <c r="A8399" s="612" t="s">
        <v>12088</v>
      </c>
      <c r="B8399" s="613" t="s">
        <v>12089</v>
      </c>
    </row>
    <row r="8400" spans="1:2" ht="13.5" x14ac:dyDescent="0.25">
      <c r="A8400" s="612" t="s">
        <v>602</v>
      </c>
      <c r="B8400" s="613" t="s">
        <v>12090</v>
      </c>
    </row>
    <row r="8401" spans="1:2" ht="13.5" x14ac:dyDescent="0.25">
      <c r="A8401" s="612" t="s">
        <v>12091</v>
      </c>
      <c r="B8401" s="613" t="s">
        <v>12092</v>
      </c>
    </row>
    <row r="8402" spans="1:2" ht="13.5" x14ac:dyDescent="0.25">
      <c r="A8402" s="612" t="s">
        <v>12093</v>
      </c>
      <c r="B8402" s="613" t="s">
        <v>12094</v>
      </c>
    </row>
    <row r="8403" spans="1:2" ht="13.5" x14ac:dyDescent="0.25">
      <c r="A8403" s="612" t="s">
        <v>12095</v>
      </c>
      <c r="B8403" s="613" t="s">
        <v>12096</v>
      </c>
    </row>
    <row r="8404" spans="1:2" ht="13.5" x14ac:dyDescent="0.25">
      <c r="A8404" s="612" t="s">
        <v>12097</v>
      </c>
      <c r="B8404" s="613" t="s">
        <v>12098</v>
      </c>
    </row>
    <row r="8405" spans="1:2" ht="13.5" x14ac:dyDescent="0.25">
      <c r="A8405" s="612" t="s">
        <v>12099</v>
      </c>
      <c r="B8405" s="613" t="s">
        <v>12100</v>
      </c>
    </row>
    <row r="8406" spans="1:2" ht="13.5" x14ac:dyDescent="0.25">
      <c r="A8406" s="612" t="s">
        <v>12101</v>
      </c>
      <c r="B8406" s="613" t="s">
        <v>12102</v>
      </c>
    </row>
    <row r="8407" spans="1:2" ht="13.5" x14ac:dyDescent="0.25">
      <c r="A8407" s="612" t="s">
        <v>12103</v>
      </c>
      <c r="B8407" s="613" t="s">
        <v>12104</v>
      </c>
    </row>
    <row r="8408" spans="1:2" ht="13.5" x14ac:dyDescent="0.25">
      <c r="A8408" s="612" t="s">
        <v>12105</v>
      </c>
      <c r="B8408" s="613" t="s">
        <v>12106</v>
      </c>
    </row>
    <row r="8409" spans="1:2" ht="13.5" x14ac:dyDescent="0.25">
      <c r="A8409" s="612" t="s">
        <v>12107</v>
      </c>
      <c r="B8409" s="613" t="s">
        <v>3066</v>
      </c>
    </row>
    <row r="8410" spans="1:2" ht="13.5" x14ac:dyDescent="0.25">
      <c r="A8410" s="612" t="s">
        <v>12108</v>
      </c>
      <c r="B8410" s="613" t="s">
        <v>12109</v>
      </c>
    </row>
    <row r="8411" spans="1:2" ht="13.5" x14ac:dyDescent="0.25">
      <c r="A8411" s="612" t="s">
        <v>12110</v>
      </c>
      <c r="B8411" s="613" t="s">
        <v>12111</v>
      </c>
    </row>
    <row r="8412" spans="1:2" ht="13.5" x14ac:dyDescent="0.25">
      <c r="A8412" s="612" t="s">
        <v>12112</v>
      </c>
      <c r="B8412" s="613" t="s">
        <v>3070</v>
      </c>
    </row>
    <row r="8413" spans="1:2" ht="13.5" x14ac:dyDescent="0.25">
      <c r="A8413" s="612" t="s">
        <v>12113</v>
      </c>
      <c r="B8413" s="613" t="s">
        <v>12114</v>
      </c>
    </row>
    <row r="8414" spans="1:2" ht="13.5" x14ac:dyDescent="0.25">
      <c r="A8414" s="612" t="s">
        <v>12115</v>
      </c>
      <c r="B8414" s="613" t="s">
        <v>12116</v>
      </c>
    </row>
    <row r="8415" spans="1:2" ht="13.5" x14ac:dyDescent="0.25">
      <c r="A8415" s="612" t="s">
        <v>12117</v>
      </c>
      <c r="B8415" s="613" t="s">
        <v>12118</v>
      </c>
    </row>
    <row r="8416" spans="1:2" ht="13.5" x14ac:dyDescent="0.25">
      <c r="A8416" s="612" t="s">
        <v>12119</v>
      </c>
      <c r="B8416" s="613" t="s">
        <v>12120</v>
      </c>
    </row>
    <row r="8417" spans="1:2" ht="13.5" x14ac:dyDescent="0.25">
      <c r="A8417" s="612" t="s">
        <v>12121</v>
      </c>
      <c r="B8417" s="613" t="s">
        <v>12122</v>
      </c>
    </row>
    <row r="8418" spans="1:2" ht="13.5" x14ac:dyDescent="0.25">
      <c r="A8418" s="612" t="s">
        <v>12123</v>
      </c>
      <c r="B8418" s="613" t="s">
        <v>12124</v>
      </c>
    </row>
    <row r="8419" spans="1:2" ht="13.5" x14ac:dyDescent="0.25">
      <c r="A8419" s="612" t="s">
        <v>12125</v>
      </c>
      <c r="B8419" s="613" t="s">
        <v>12126</v>
      </c>
    </row>
    <row r="8420" spans="1:2" ht="13.5" x14ac:dyDescent="0.25">
      <c r="A8420" s="612" t="s">
        <v>12127</v>
      </c>
      <c r="B8420" s="613" t="s">
        <v>12128</v>
      </c>
    </row>
    <row r="8421" spans="1:2" ht="13.5" x14ac:dyDescent="0.25">
      <c r="A8421" s="612" t="s">
        <v>12129</v>
      </c>
      <c r="B8421" s="613" t="s">
        <v>12130</v>
      </c>
    </row>
    <row r="8422" spans="1:2" ht="13.5" x14ac:dyDescent="0.25">
      <c r="A8422" s="612" t="s">
        <v>12131</v>
      </c>
      <c r="B8422" s="613" t="s">
        <v>12132</v>
      </c>
    </row>
    <row r="8423" spans="1:2" ht="13.5" x14ac:dyDescent="0.25">
      <c r="A8423" s="612" t="s">
        <v>12133</v>
      </c>
      <c r="B8423" s="613" t="s">
        <v>12134</v>
      </c>
    </row>
    <row r="8424" spans="1:2" ht="13.5" x14ac:dyDescent="0.25">
      <c r="A8424" s="612" t="s">
        <v>12135</v>
      </c>
      <c r="B8424" s="613" t="s">
        <v>3077</v>
      </c>
    </row>
    <row r="8425" spans="1:2" ht="13.5" x14ac:dyDescent="0.25">
      <c r="A8425" s="612" t="s">
        <v>12136</v>
      </c>
      <c r="B8425" s="613" t="s">
        <v>12137</v>
      </c>
    </row>
    <row r="8426" spans="1:2" ht="13.5" x14ac:dyDescent="0.25">
      <c r="A8426" s="612" t="s">
        <v>12138</v>
      </c>
      <c r="B8426" s="613" t="s">
        <v>12139</v>
      </c>
    </row>
    <row r="8427" spans="1:2" ht="13.5" x14ac:dyDescent="0.25">
      <c r="A8427" s="612" t="s">
        <v>12140</v>
      </c>
      <c r="B8427" s="613" t="s">
        <v>12141</v>
      </c>
    </row>
    <row r="8428" spans="1:2" ht="13.5" x14ac:dyDescent="0.25">
      <c r="A8428" s="612" t="s">
        <v>12142</v>
      </c>
      <c r="B8428" s="613" t="s">
        <v>12143</v>
      </c>
    </row>
    <row r="8429" spans="1:2" ht="13.5" x14ac:dyDescent="0.25">
      <c r="A8429" s="612" t="s">
        <v>12144</v>
      </c>
      <c r="B8429" s="613" t="s">
        <v>12145</v>
      </c>
    </row>
    <row r="8430" spans="1:2" ht="13.5" x14ac:dyDescent="0.25">
      <c r="A8430" s="612" t="s">
        <v>12146</v>
      </c>
      <c r="B8430" s="613" t="s">
        <v>12147</v>
      </c>
    </row>
    <row r="8431" spans="1:2" ht="13.5" x14ac:dyDescent="0.25">
      <c r="A8431" s="612" t="s">
        <v>12148</v>
      </c>
      <c r="B8431" s="613" t="s">
        <v>12149</v>
      </c>
    </row>
    <row r="8432" spans="1:2" ht="13.5" x14ac:dyDescent="0.25">
      <c r="A8432" s="612" t="s">
        <v>12150</v>
      </c>
      <c r="B8432" s="613" t="s">
        <v>12151</v>
      </c>
    </row>
    <row r="8433" spans="1:2" ht="13.5" x14ac:dyDescent="0.25">
      <c r="A8433" s="612" t="s">
        <v>12152</v>
      </c>
      <c r="B8433" s="613" t="s">
        <v>12153</v>
      </c>
    </row>
    <row r="8434" spans="1:2" ht="13.5" x14ac:dyDescent="0.25">
      <c r="A8434" s="612" t="s">
        <v>12154</v>
      </c>
      <c r="B8434" s="613" t="s">
        <v>12155</v>
      </c>
    </row>
    <row r="8435" spans="1:2" ht="13.5" x14ac:dyDescent="0.25">
      <c r="A8435" s="612" t="s">
        <v>12156</v>
      </c>
      <c r="B8435" s="613" t="s">
        <v>12157</v>
      </c>
    </row>
    <row r="8436" spans="1:2" ht="13.5" x14ac:dyDescent="0.25">
      <c r="A8436" s="612" t="s">
        <v>12158</v>
      </c>
      <c r="B8436" s="613" t="s">
        <v>12159</v>
      </c>
    </row>
    <row r="8437" spans="1:2" ht="13.5" x14ac:dyDescent="0.25">
      <c r="A8437" s="612" t="s">
        <v>12160</v>
      </c>
      <c r="B8437" s="613" t="s">
        <v>12161</v>
      </c>
    </row>
    <row r="8438" spans="1:2" ht="13.5" x14ac:dyDescent="0.25">
      <c r="A8438" s="612" t="s">
        <v>12162</v>
      </c>
      <c r="B8438" s="613" t="s">
        <v>12163</v>
      </c>
    </row>
    <row r="8439" spans="1:2" ht="13.5" x14ac:dyDescent="0.25">
      <c r="A8439" s="612" t="s">
        <v>12164</v>
      </c>
      <c r="B8439" s="613" t="s">
        <v>12165</v>
      </c>
    </row>
    <row r="8440" spans="1:2" ht="13.5" x14ac:dyDescent="0.25">
      <c r="A8440" s="612" t="s">
        <v>12166</v>
      </c>
      <c r="B8440" s="613" t="s">
        <v>12167</v>
      </c>
    </row>
    <row r="8441" spans="1:2" ht="13.5" x14ac:dyDescent="0.25">
      <c r="A8441" s="612" t="s">
        <v>556</v>
      </c>
      <c r="B8441" s="613" t="s">
        <v>12168</v>
      </c>
    </row>
    <row r="8442" spans="1:2" ht="13.5" x14ac:dyDescent="0.25">
      <c r="A8442" s="612" t="s">
        <v>12169</v>
      </c>
      <c r="B8442" s="613" t="s">
        <v>3085</v>
      </c>
    </row>
    <row r="8443" spans="1:2" ht="13.5" x14ac:dyDescent="0.25">
      <c r="A8443" s="612" t="s">
        <v>12170</v>
      </c>
      <c r="B8443" s="613" t="s">
        <v>12171</v>
      </c>
    </row>
    <row r="8444" spans="1:2" ht="13.5" x14ac:dyDescent="0.25">
      <c r="A8444" s="612" t="s">
        <v>12172</v>
      </c>
      <c r="B8444" s="613" t="s">
        <v>12173</v>
      </c>
    </row>
    <row r="8445" spans="1:2" ht="13.5" x14ac:dyDescent="0.25">
      <c r="A8445" s="612" t="s">
        <v>12174</v>
      </c>
      <c r="B8445" s="613" t="s">
        <v>12175</v>
      </c>
    </row>
    <row r="8446" spans="1:2" ht="13.5" x14ac:dyDescent="0.25">
      <c r="A8446" s="612" t="s">
        <v>12176</v>
      </c>
      <c r="B8446" s="613" t="s">
        <v>12177</v>
      </c>
    </row>
    <row r="8447" spans="1:2" ht="13.5" x14ac:dyDescent="0.25">
      <c r="A8447" s="612" t="s">
        <v>12178</v>
      </c>
      <c r="B8447" s="613" t="s">
        <v>12179</v>
      </c>
    </row>
    <row r="8448" spans="1:2" ht="13.5" x14ac:dyDescent="0.25">
      <c r="A8448" s="612" t="s">
        <v>12180</v>
      </c>
      <c r="B8448" s="613" t="s">
        <v>12181</v>
      </c>
    </row>
    <row r="8449" spans="1:2" ht="13.5" x14ac:dyDescent="0.25">
      <c r="A8449" s="612" t="s">
        <v>12182</v>
      </c>
      <c r="B8449" s="613" t="s">
        <v>12183</v>
      </c>
    </row>
    <row r="8450" spans="1:2" ht="13.5" x14ac:dyDescent="0.25">
      <c r="A8450" s="612" t="s">
        <v>12184</v>
      </c>
      <c r="B8450" s="613" t="s">
        <v>12185</v>
      </c>
    </row>
    <row r="8451" spans="1:2" ht="13.5" x14ac:dyDescent="0.25">
      <c r="A8451" s="612" t="s">
        <v>12186</v>
      </c>
      <c r="B8451" s="613" t="s">
        <v>12187</v>
      </c>
    </row>
    <row r="8452" spans="1:2" ht="13.5" x14ac:dyDescent="0.25">
      <c r="A8452" s="612" t="s">
        <v>12188</v>
      </c>
      <c r="B8452" s="613" t="s">
        <v>12189</v>
      </c>
    </row>
    <row r="8453" spans="1:2" ht="13.5" x14ac:dyDescent="0.25">
      <c r="A8453" s="612" t="s">
        <v>12190</v>
      </c>
      <c r="B8453" s="613" t="s">
        <v>12191</v>
      </c>
    </row>
    <row r="8454" spans="1:2" ht="13.5" x14ac:dyDescent="0.25">
      <c r="A8454" s="612" t="s">
        <v>12192</v>
      </c>
      <c r="B8454" s="613" t="s">
        <v>12193</v>
      </c>
    </row>
    <row r="8455" spans="1:2" ht="13.5" x14ac:dyDescent="0.25">
      <c r="A8455" s="612" t="s">
        <v>12194</v>
      </c>
      <c r="B8455" s="613" t="s">
        <v>12195</v>
      </c>
    </row>
    <row r="8456" spans="1:2" ht="13.5" x14ac:dyDescent="0.25">
      <c r="A8456" s="612" t="s">
        <v>12196</v>
      </c>
      <c r="B8456" s="613" t="s">
        <v>12197</v>
      </c>
    </row>
    <row r="8457" spans="1:2" ht="13.5" x14ac:dyDescent="0.25">
      <c r="A8457" s="612" t="s">
        <v>12198</v>
      </c>
      <c r="B8457" s="613" t="s">
        <v>12199</v>
      </c>
    </row>
    <row r="8458" spans="1:2" ht="13.5" x14ac:dyDescent="0.25">
      <c r="A8458" s="612" t="s">
        <v>12200</v>
      </c>
      <c r="B8458" s="613" t="s">
        <v>12201</v>
      </c>
    </row>
    <row r="8459" spans="1:2" ht="13.5" x14ac:dyDescent="0.25">
      <c r="A8459" s="612" t="s">
        <v>12202</v>
      </c>
      <c r="B8459" s="613" t="s">
        <v>12203</v>
      </c>
    </row>
    <row r="8460" spans="1:2" ht="13.5" x14ac:dyDescent="0.25">
      <c r="A8460" s="612" t="s">
        <v>12204</v>
      </c>
      <c r="B8460" s="613" t="s">
        <v>12205</v>
      </c>
    </row>
    <row r="8461" spans="1:2" ht="13.5" x14ac:dyDescent="0.25">
      <c r="A8461" s="612" t="s">
        <v>12206</v>
      </c>
      <c r="B8461" s="613" t="s">
        <v>12207</v>
      </c>
    </row>
    <row r="8462" spans="1:2" ht="13.5" x14ac:dyDescent="0.25">
      <c r="A8462" s="612" t="s">
        <v>12208</v>
      </c>
      <c r="B8462" s="613" t="s">
        <v>12209</v>
      </c>
    </row>
    <row r="8463" spans="1:2" ht="13.5" x14ac:dyDescent="0.25">
      <c r="A8463" s="612" t="s">
        <v>12210</v>
      </c>
      <c r="B8463" s="613" t="s">
        <v>12211</v>
      </c>
    </row>
    <row r="8464" spans="1:2" ht="13.5" x14ac:dyDescent="0.25">
      <c r="A8464" s="612" t="s">
        <v>12212</v>
      </c>
      <c r="B8464" s="613" t="s">
        <v>12213</v>
      </c>
    </row>
    <row r="8465" spans="1:2" ht="13.5" x14ac:dyDescent="0.25">
      <c r="A8465" s="612" t="s">
        <v>12214</v>
      </c>
      <c r="B8465" s="613" t="s">
        <v>12215</v>
      </c>
    </row>
    <row r="8466" spans="1:2" ht="13.5" x14ac:dyDescent="0.25">
      <c r="A8466" s="612" t="s">
        <v>12216</v>
      </c>
      <c r="B8466" s="613" t="s">
        <v>12217</v>
      </c>
    </row>
    <row r="8467" spans="1:2" ht="13.5" x14ac:dyDescent="0.25">
      <c r="A8467" s="612" t="s">
        <v>12218</v>
      </c>
      <c r="B8467" s="613" t="s">
        <v>12219</v>
      </c>
    </row>
    <row r="8468" spans="1:2" ht="13.5" x14ac:dyDescent="0.25">
      <c r="A8468" s="612" t="s">
        <v>12220</v>
      </c>
      <c r="B8468" s="613" t="s">
        <v>12221</v>
      </c>
    </row>
    <row r="8469" spans="1:2" ht="13.5" x14ac:dyDescent="0.25">
      <c r="A8469" s="612" t="s">
        <v>12222</v>
      </c>
      <c r="B8469" s="613" t="s">
        <v>12223</v>
      </c>
    </row>
    <row r="8470" spans="1:2" ht="13.5" x14ac:dyDescent="0.25">
      <c r="A8470" s="612" t="s">
        <v>12224</v>
      </c>
      <c r="B8470" s="613" t="s">
        <v>12225</v>
      </c>
    </row>
    <row r="8471" spans="1:2" ht="13.5" x14ac:dyDescent="0.25">
      <c r="A8471" s="612" t="s">
        <v>12226</v>
      </c>
      <c r="B8471" s="613" t="s">
        <v>12227</v>
      </c>
    </row>
    <row r="8472" spans="1:2" ht="13.5" x14ac:dyDescent="0.25">
      <c r="A8472" s="612" t="s">
        <v>12228</v>
      </c>
      <c r="B8472" s="613" t="s">
        <v>12229</v>
      </c>
    </row>
    <row r="8473" spans="1:2" ht="13.5" x14ac:dyDescent="0.25">
      <c r="A8473" s="612" t="s">
        <v>12230</v>
      </c>
      <c r="B8473" s="613" t="s">
        <v>12231</v>
      </c>
    </row>
    <row r="8474" spans="1:2" ht="13.5" x14ac:dyDescent="0.25">
      <c r="A8474" s="612" t="s">
        <v>12232</v>
      </c>
      <c r="B8474" s="613" t="s">
        <v>12233</v>
      </c>
    </row>
    <row r="8475" spans="1:2" ht="13.5" x14ac:dyDescent="0.25">
      <c r="A8475" s="612" t="s">
        <v>12234</v>
      </c>
      <c r="B8475" s="613" t="s">
        <v>12235</v>
      </c>
    </row>
    <row r="8476" spans="1:2" ht="13.5" x14ac:dyDescent="0.25">
      <c r="A8476" s="612" t="s">
        <v>12236</v>
      </c>
      <c r="B8476" s="613" t="s">
        <v>12237</v>
      </c>
    </row>
    <row r="8477" spans="1:2" ht="13.5" x14ac:dyDescent="0.25">
      <c r="A8477" s="612" t="s">
        <v>12238</v>
      </c>
      <c r="B8477" s="613" t="s">
        <v>12239</v>
      </c>
    </row>
    <row r="8478" spans="1:2" ht="13.5" x14ac:dyDescent="0.25">
      <c r="A8478" s="612" t="s">
        <v>12240</v>
      </c>
      <c r="B8478" s="613" t="s">
        <v>12241</v>
      </c>
    </row>
    <row r="8479" spans="1:2" ht="13.5" x14ac:dyDescent="0.25">
      <c r="A8479" s="612" t="s">
        <v>12242</v>
      </c>
      <c r="B8479" s="613" t="s">
        <v>12243</v>
      </c>
    </row>
    <row r="8480" spans="1:2" ht="13.5" x14ac:dyDescent="0.25">
      <c r="A8480" s="612" t="s">
        <v>12244</v>
      </c>
      <c r="B8480" s="613" t="s">
        <v>12245</v>
      </c>
    </row>
    <row r="8481" spans="1:2" ht="13.5" x14ac:dyDescent="0.25">
      <c r="A8481" s="612" t="s">
        <v>12246</v>
      </c>
      <c r="B8481" s="613" t="s">
        <v>12247</v>
      </c>
    </row>
    <row r="8482" spans="1:2" ht="13.5" x14ac:dyDescent="0.25">
      <c r="A8482" s="612" t="s">
        <v>12248</v>
      </c>
      <c r="B8482" s="614" t="s">
        <v>12249</v>
      </c>
    </row>
    <row r="8483" spans="1:2" ht="13.5" x14ac:dyDescent="0.25">
      <c r="A8483" s="612" t="s">
        <v>12250</v>
      </c>
      <c r="B8483" s="613" t="s">
        <v>12251</v>
      </c>
    </row>
    <row r="8484" spans="1:2" ht="13.5" x14ac:dyDescent="0.25">
      <c r="A8484" s="612" t="s">
        <v>12252</v>
      </c>
      <c r="B8484" s="613" t="s">
        <v>12253</v>
      </c>
    </row>
    <row r="8485" spans="1:2" ht="13.5" x14ac:dyDescent="0.25">
      <c r="A8485" s="612" t="s">
        <v>12254</v>
      </c>
      <c r="B8485" s="613" t="s">
        <v>12255</v>
      </c>
    </row>
    <row r="8486" spans="1:2" ht="13.5" x14ac:dyDescent="0.25">
      <c r="A8486" s="612" t="s">
        <v>12256</v>
      </c>
      <c r="B8486" s="613" t="s">
        <v>12257</v>
      </c>
    </row>
    <row r="8487" spans="1:2" ht="13.5" x14ac:dyDescent="0.25">
      <c r="A8487" s="612" t="s">
        <v>12258</v>
      </c>
      <c r="B8487" s="613" t="s">
        <v>12259</v>
      </c>
    </row>
    <row r="8488" spans="1:2" ht="13.5" x14ac:dyDescent="0.25">
      <c r="A8488" s="612" t="s">
        <v>12260</v>
      </c>
      <c r="B8488" s="613" t="s">
        <v>12261</v>
      </c>
    </row>
    <row r="8489" spans="1:2" ht="13.5" x14ac:dyDescent="0.25">
      <c r="A8489" s="612" t="s">
        <v>12262</v>
      </c>
      <c r="B8489" s="613" t="s">
        <v>12263</v>
      </c>
    </row>
    <row r="8490" spans="1:2" ht="13.5" x14ac:dyDescent="0.25">
      <c r="A8490" s="612" t="s">
        <v>12264</v>
      </c>
      <c r="B8490" s="613" t="s">
        <v>3121</v>
      </c>
    </row>
    <row r="8491" spans="1:2" ht="13.5" x14ac:dyDescent="0.25">
      <c r="A8491" s="612" t="s">
        <v>12265</v>
      </c>
      <c r="B8491" s="613" t="s">
        <v>12266</v>
      </c>
    </row>
    <row r="8492" spans="1:2" ht="13.5" x14ac:dyDescent="0.25">
      <c r="A8492" s="612" t="s">
        <v>12267</v>
      </c>
      <c r="B8492" s="613" t="s">
        <v>3123</v>
      </c>
    </row>
    <row r="8493" spans="1:2" ht="13.5" x14ac:dyDescent="0.25">
      <c r="A8493" s="612" t="s">
        <v>12268</v>
      </c>
      <c r="B8493" s="613" t="s">
        <v>12269</v>
      </c>
    </row>
    <row r="8494" spans="1:2" ht="13.5" x14ac:dyDescent="0.25">
      <c r="A8494" s="612" t="s">
        <v>12270</v>
      </c>
      <c r="B8494" s="613" t="s">
        <v>12271</v>
      </c>
    </row>
    <row r="8495" spans="1:2" ht="13.5" x14ac:dyDescent="0.25">
      <c r="A8495" s="612" t="s">
        <v>12272</v>
      </c>
      <c r="B8495" s="613" t="s">
        <v>12273</v>
      </c>
    </row>
    <row r="8496" spans="1:2" ht="13.5" x14ac:dyDescent="0.25">
      <c r="A8496" s="612" t="s">
        <v>12274</v>
      </c>
      <c r="B8496" s="613" t="s">
        <v>12275</v>
      </c>
    </row>
    <row r="8497" spans="1:2" ht="13.5" x14ac:dyDescent="0.25">
      <c r="A8497" s="612" t="s">
        <v>12276</v>
      </c>
      <c r="B8497" s="613" t="s">
        <v>12277</v>
      </c>
    </row>
    <row r="8498" spans="1:2" ht="13.5" x14ac:dyDescent="0.25">
      <c r="A8498" s="612" t="s">
        <v>12278</v>
      </c>
      <c r="B8498" s="613" t="s">
        <v>12279</v>
      </c>
    </row>
    <row r="8499" spans="1:2" ht="13.5" x14ac:dyDescent="0.25">
      <c r="A8499" s="612" t="s">
        <v>12280</v>
      </c>
      <c r="B8499" s="613" t="s">
        <v>12281</v>
      </c>
    </row>
    <row r="8500" spans="1:2" ht="13.5" x14ac:dyDescent="0.25">
      <c r="A8500" s="612" t="s">
        <v>12282</v>
      </c>
      <c r="B8500" s="613" t="s">
        <v>12283</v>
      </c>
    </row>
    <row r="8501" spans="1:2" ht="13.5" x14ac:dyDescent="0.25">
      <c r="A8501" s="612" t="s">
        <v>12284</v>
      </c>
      <c r="B8501" s="613" t="s">
        <v>12285</v>
      </c>
    </row>
    <row r="8502" spans="1:2" ht="13.5" x14ac:dyDescent="0.25">
      <c r="A8502" s="612" t="s">
        <v>12286</v>
      </c>
      <c r="B8502" s="613" t="s">
        <v>12287</v>
      </c>
    </row>
    <row r="8503" spans="1:2" ht="13.5" x14ac:dyDescent="0.25">
      <c r="A8503" s="612" t="s">
        <v>12288</v>
      </c>
      <c r="B8503" s="613" t="s">
        <v>12289</v>
      </c>
    </row>
    <row r="8504" spans="1:2" ht="13.5" x14ac:dyDescent="0.25">
      <c r="A8504" s="612" t="s">
        <v>12290</v>
      </c>
      <c r="B8504" s="613" t="s">
        <v>12291</v>
      </c>
    </row>
    <row r="8505" spans="1:2" ht="13.5" x14ac:dyDescent="0.25">
      <c r="A8505" s="612" t="s">
        <v>12292</v>
      </c>
      <c r="B8505" s="613" t="s">
        <v>12293</v>
      </c>
    </row>
    <row r="8506" spans="1:2" ht="13.5" x14ac:dyDescent="0.25">
      <c r="A8506" s="612" t="s">
        <v>12294</v>
      </c>
      <c r="B8506" s="613" t="s">
        <v>12295</v>
      </c>
    </row>
    <row r="8507" spans="1:2" ht="13.5" x14ac:dyDescent="0.25">
      <c r="A8507" s="612" t="s">
        <v>12296</v>
      </c>
      <c r="B8507" s="613" t="s">
        <v>12297</v>
      </c>
    </row>
    <row r="8508" spans="1:2" ht="13.5" x14ac:dyDescent="0.25">
      <c r="A8508" s="612" t="s">
        <v>12298</v>
      </c>
      <c r="B8508" s="613" t="s">
        <v>12299</v>
      </c>
    </row>
    <row r="8509" spans="1:2" ht="13.5" x14ac:dyDescent="0.25">
      <c r="A8509" s="612" t="s">
        <v>12300</v>
      </c>
      <c r="B8509" s="613" t="s">
        <v>12301</v>
      </c>
    </row>
    <row r="8510" spans="1:2" ht="13.5" x14ac:dyDescent="0.25">
      <c r="A8510" s="612" t="s">
        <v>12302</v>
      </c>
      <c r="B8510" s="613" t="s">
        <v>12303</v>
      </c>
    </row>
    <row r="8511" spans="1:2" ht="13.5" x14ac:dyDescent="0.25">
      <c r="A8511" s="612" t="s">
        <v>12304</v>
      </c>
      <c r="B8511" s="613" t="s">
        <v>12305</v>
      </c>
    </row>
    <row r="8512" spans="1:2" ht="13.5" x14ac:dyDescent="0.25">
      <c r="A8512" s="612" t="s">
        <v>12306</v>
      </c>
      <c r="B8512" s="613" t="s">
        <v>12307</v>
      </c>
    </row>
    <row r="8513" spans="1:2" ht="13.5" x14ac:dyDescent="0.25">
      <c r="A8513" s="612" t="s">
        <v>12308</v>
      </c>
      <c r="B8513" s="613" t="s">
        <v>12309</v>
      </c>
    </row>
    <row r="8514" spans="1:2" ht="13.5" x14ac:dyDescent="0.25">
      <c r="A8514" s="612" t="s">
        <v>12310</v>
      </c>
      <c r="B8514" s="613" t="s">
        <v>12311</v>
      </c>
    </row>
    <row r="8515" spans="1:2" ht="13.5" x14ac:dyDescent="0.25">
      <c r="A8515" s="612" t="s">
        <v>12312</v>
      </c>
      <c r="B8515" s="613" t="s">
        <v>12313</v>
      </c>
    </row>
    <row r="8516" spans="1:2" ht="13.5" x14ac:dyDescent="0.25">
      <c r="A8516" s="612" t="s">
        <v>497</v>
      </c>
      <c r="B8516" s="613" t="s">
        <v>638</v>
      </c>
    </row>
    <row r="8517" spans="1:2" ht="13.5" x14ac:dyDescent="0.25">
      <c r="A8517" s="612" t="s">
        <v>12314</v>
      </c>
      <c r="B8517" s="613" t="s">
        <v>12315</v>
      </c>
    </row>
    <row r="8518" spans="1:2" ht="13.5" x14ac:dyDescent="0.25">
      <c r="A8518" s="612" t="s">
        <v>12316</v>
      </c>
      <c r="B8518" s="613" t="s">
        <v>12317</v>
      </c>
    </row>
    <row r="8519" spans="1:2" ht="13.5" x14ac:dyDescent="0.25">
      <c r="A8519" s="612" t="s">
        <v>12318</v>
      </c>
      <c r="B8519" s="613" t="s">
        <v>12319</v>
      </c>
    </row>
    <row r="8520" spans="1:2" ht="13.5" x14ac:dyDescent="0.25">
      <c r="A8520" s="612" t="s">
        <v>12320</v>
      </c>
      <c r="B8520" s="613" t="s">
        <v>12321</v>
      </c>
    </row>
    <row r="8521" spans="1:2" ht="13.5" x14ac:dyDescent="0.25">
      <c r="A8521" s="612" t="s">
        <v>12322</v>
      </c>
      <c r="B8521" s="613" t="s">
        <v>12323</v>
      </c>
    </row>
    <row r="8522" spans="1:2" ht="13.5" x14ac:dyDescent="0.25">
      <c r="A8522" s="612" t="s">
        <v>12324</v>
      </c>
      <c r="B8522" s="613" t="s">
        <v>12325</v>
      </c>
    </row>
    <row r="8523" spans="1:2" ht="13.5" x14ac:dyDescent="0.25">
      <c r="A8523" s="612" t="s">
        <v>12326</v>
      </c>
      <c r="B8523" s="613" t="s">
        <v>12327</v>
      </c>
    </row>
    <row r="8524" spans="1:2" ht="13.5" x14ac:dyDescent="0.25">
      <c r="A8524" s="612" t="s">
        <v>12328</v>
      </c>
      <c r="B8524" s="613" t="s">
        <v>12329</v>
      </c>
    </row>
    <row r="8525" spans="1:2" ht="13.5" x14ac:dyDescent="0.25">
      <c r="A8525" s="612" t="s">
        <v>12330</v>
      </c>
      <c r="B8525" s="613" t="s">
        <v>12331</v>
      </c>
    </row>
    <row r="8526" spans="1:2" ht="13.5" x14ac:dyDescent="0.25">
      <c r="A8526" s="612" t="s">
        <v>12332</v>
      </c>
      <c r="B8526" s="613" t="s">
        <v>12333</v>
      </c>
    </row>
    <row r="8527" spans="1:2" ht="13.5" x14ac:dyDescent="0.25">
      <c r="A8527" s="612" t="s">
        <v>12334</v>
      </c>
      <c r="B8527" s="613" t="s">
        <v>12335</v>
      </c>
    </row>
    <row r="8528" spans="1:2" ht="13.5" x14ac:dyDescent="0.25">
      <c r="A8528" s="612" t="s">
        <v>12336</v>
      </c>
      <c r="B8528" s="613" t="s">
        <v>12337</v>
      </c>
    </row>
    <row r="8529" spans="1:2" ht="13.5" x14ac:dyDescent="0.25">
      <c r="A8529" s="612" t="s">
        <v>12338</v>
      </c>
      <c r="B8529" s="613" t="s">
        <v>12339</v>
      </c>
    </row>
    <row r="8530" spans="1:2" ht="13.5" x14ac:dyDescent="0.25">
      <c r="A8530" s="612" t="s">
        <v>12340</v>
      </c>
      <c r="B8530" s="613" t="s">
        <v>12341</v>
      </c>
    </row>
    <row r="8531" spans="1:2" ht="13.5" x14ac:dyDescent="0.25">
      <c r="A8531" s="612" t="s">
        <v>12342</v>
      </c>
      <c r="B8531" s="613" t="s">
        <v>12343</v>
      </c>
    </row>
    <row r="8532" spans="1:2" ht="13.5" x14ac:dyDescent="0.25">
      <c r="A8532" s="612" t="s">
        <v>12344</v>
      </c>
      <c r="B8532" s="613" t="s">
        <v>12345</v>
      </c>
    </row>
    <row r="8533" spans="1:2" ht="13.5" x14ac:dyDescent="0.25">
      <c r="A8533" s="612" t="s">
        <v>12346</v>
      </c>
      <c r="B8533" s="613" t="s">
        <v>12347</v>
      </c>
    </row>
    <row r="8534" spans="1:2" ht="13.5" x14ac:dyDescent="0.25">
      <c r="A8534" s="612" t="s">
        <v>12348</v>
      </c>
      <c r="B8534" s="613" t="s">
        <v>12349</v>
      </c>
    </row>
    <row r="8535" spans="1:2" ht="13.5" x14ac:dyDescent="0.25">
      <c r="A8535" s="612" t="s">
        <v>12350</v>
      </c>
      <c r="B8535" s="613" t="s">
        <v>12351</v>
      </c>
    </row>
    <row r="8536" spans="1:2" ht="13.5" x14ac:dyDescent="0.25">
      <c r="A8536" s="612" t="s">
        <v>12352</v>
      </c>
      <c r="B8536" s="613" t="s">
        <v>12353</v>
      </c>
    </row>
    <row r="8537" spans="1:2" ht="13.5" x14ac:dyDescent="0.25">
      <c r="A8537" s="612" t="s">
        <v>12354</v>
      </c>
      <c r="B8537" s="613" t="s">
        <v>12355</v>
      </c>
    </row>
    <row r="8538" spans="1:2" ht="13.5" x14ac:dyDescent="0.25">
      <c r="A8538" s="612" t="s">
        <v>12356</v>
      </c>
      <c r="B8538" s="613" t="s">
        <v>12357</v>
      </c>
    </row>
    <row r="8539" spans="1:2" ht="13.5" x14ac:dyDescent="0.25">
      <c r="A8539" s="612" t="s">
        <v>12358</v>
      </c>
      <c r="B8539" s="613" t="s">
        <v>12359</v>
      </c>
    </row>
    <row r="8540" spans="1:2" ht="13.5" x14ac:dyDescent="0.25">
      <c r="A8540" s="612" t="s">
        <v>12360</v>
      </c>
      <c r="B8540" s="613" t="s">
        <v>12361</v>
      </c>
    </row>
    <row r="8541" spans="1:2" ht="13.5" x14ac:dyDescent="0.25">
      <c r="A8541" s="612" t="s">
        <v>12362</v>
      </c>
      <c r="B8541" s="613" t="s">
        <v>12363</v>
      </c>
    </row>
    <row r="8542" spans="1:2" ht="13.5" x14ac:dyDescent="0.25">
      <c r="A8542" s="612" t="s">
        <v>12364</v>
      </c>
      <c r="B8542" s="613" t="s">
        <v>12365</v>
      </c>
    </row>
    <row r="8543" spans="1:2" ht="13.5" x14ac:dyDescent="0.25">
      <c r="A8543" s="612" t="s">
        <v>12366</v>
      </c>
      <c r="B8543" s="613" t="s">
        <v>12367</v>
      </c>
    </row>
    <row r="8544" spans="1:2" ht="13.5" x14ac:dyDescent="0.25">
      <c r="A8544" s="612" t="s">
        <v>12368</v>
      </c>
      <c r="B8544" s="613" t="s">
        <v>12369</v>
      </c>
    </row>
    <row r="8545" spans="1:2" ht="13.5" x14ac:dyDescent="0.25">
      <c r="A8545" s="612" t="s">
        <v>12370</v>
      </c>
      <c r="B8545" s="613" t="s">
        <v>12371</v>
      </c>
    </row>
    <row r="8546" spans="1:2" ht="13.5" x14ac:dyDescent="0.25">
      <c r="A8546" s="612" t="s">
        <v>12372</v>
      </c>
      <c r="B8546" s="613" t="s">
        <v>12373</v>
      </c>
    </row>
    <row r="8547" spans="1:2" ht="13.5" x14ac:dyDescent="0.25">
      <c r="A8547" s="612" t="s">
        <v>12374</v>
      </c>
      <c r="B8547" s="613" t="s">
        <v>12375</v>
      </c>
    </row>
    <row r="8548" spans="1:2" ht="13.5" x14ac:dyDescent="0.25">
      <c r="A8548" s="612" t="s">
        <v>12376</v>
      </c>
      <c r="B8548" s="613" t="s">
        <v>12377</v>
      </c>
    </row>
    <row r="8549" spans="1:2" ht="13.5" x14ac:dyDescent="0.25">
      <c r="A8549" s="612" t="s">
        <v>12378</v>
      </c>
      <c r="B8549" s="613" t="s">
        <v>12379</v>
      </c>
    </row>
    <row r="8550" spans="1:2" ht="13.5" x14ac:dyDescent="0.25">
      <c r="A8550" s="612" t="s">
        <v>12380</v>
      </c>
      <c r="B8550" s="613" t="s">
        <v>12381</v>
      </c>
    </row>
    <row r="8551" spans="1:2" ht="13.5" x14ac:dyDescent="0.25">
      <c r="A8551" s="612" t="s">
        <v>12382</v>
      </c>
      <c r="B8551" s="613" t="s">
        <v>12383</v>
      </c>
    </row>
    <row r="8552" spans="1:2" ht="13.5" x14ac:dyDescent="0.25">
      <c r="A8552" s="612" t="s">
        <v>12384</v>
      </c>
      <c r="B8552" s="613" t="s">
        <v>12385</v>
      </c>
    </row>
    <row r="8553" spans="1:2" ht="13.5" x14ac:dyDescent="0.25">
      <c r="A8553" s="612" t="s">
        <v>12386</v>
      </c>
      <c r="B8553" s="613" t="s">
        <v>12387</v>
      </c>
    </row>
    <row r="8554" spans="1:2" ht="13.5" x14ac:dyDescent="0.25">
      <c r="A8554" s="612" t="s">
        <v>12388</v>
      </c>
      <c r="B8554" s="613" t="s">
        <v>12389</v>
      </c>
    </row>
    <row r="8555" spans="1:2" ht="13.5" x14ac:dyDescent="0.25">
      <c r="A8555" s="612" t="s">
        <v>12390</v>
      </c>
      <c r="B8555" s="613" t="s">
        <v>12391</v>
      </c>
    </row>
    <row r="8556" spans="1:2" ht="13.5" x14ac:dyDescent="0.25">
      <c r="A8556" s="612" t="s">
        <v>12392</v>
      </c>
      <c r="B8556" s="613" t="s">
        <v>12393</v>
      </c>
    </row>
    <row r="8557" spans="1:2" ht="13.5" x14ac:dyDescent="0.25">
      <c r="A8557" s="612" t="s">
        <v>12394</v>
      </c>
      <c r="B8557" s="613" t="s">
        <v>12395</v>
      </c>
    </row>
    <row r="8558" spans="1:2" ht="13.5" x14ac:dyDescent="0.25">
      <c r="A8558" s="612" t="s">
        <v>12396</v>
      </c>
      <c r="B8558" s="613" t="s">
        <v>3152</v>
      </c>
    </row>
    <row r="8559" spans="1:2" ht="13.5" x14ac:dyDescent="0.25">
      <c r="A8559" s="612" t="s">
        <v>12397</v>
      </c>
      <c r="B8559" s="613" t="s">
        <v>12398</v>
      </c>
    </row>
    <row r="8560" spans="1:2" ht="13.5" x14ac:dyDescent="0.25">
      <c r="A8560" s="612" t="s">
        <v>12399</v>
      </c>
      <c r="B8560" s="613" t="s">
        <v>12400</v>
      </c>
    </row>
    <row r="8561" spans="1:2" ht="13.5" x14ac:dyDescent="0.25">
      <c r="A8561" s="612" t="s">
        <v>12401</v>
      </c>
      <c r="B8561" s="613" t="s">
        <v>12402</v>
      </c>
    </row>
    <row r="8562" spans="1:2" ht="13.5" x14ac:dyDescent="0.25">
      <c r="A8562" s="612" t="s">
        <v>12403</v>
      </c>
      <c r="B8562" s="613" t="s">
        <v>12404</v>
      </c>
    </row>
    <row r="8563" spans="1:2" ht="13.5" x14ac:dyDescent="0.25">
      <c r="A8563" s="612" t="s">
        <v>12405</v>
      </c>
      <c r="B8563" s="613" t="s">
        <v>12406</v>
      </c>
    </row>
    <row r="8564" spans="1:2" ht="13.5" x14ac:dyDescent="0.25">
      <c r="A8564" s="612" t="s">
        <v>12407</v>
      </c>
      <c r="B8564" s="613" t="s">
        <v>12408</v>
      </c>
    </row>
    <row r="8565" spans="1:2" ht="13.5" x14ac:dyDescent="0.25">
      <c r="A8565" s="612" t="s">
        <v>12409</v>
      </c>
      <c r="B8565" s="613" t="s">
        <v>12410</v>
      </c>
    </row>
    <row r="8566" spans="1:2" ht="13.5" x14ac:dyDescent="0.25">
      <c r="A8566" s="612" t="s">
        <v>12411</v>
      </c>
      <c r="B8566" s="613" t="s">
        <v>12412</v>
      </c>
    </row>
    <row r="8567" spans="1:2" ht="13.5" x14ac:dyDescent="0.25">
      <c r="A8567" s="612" t="s">
        <v>12413</v>
      </c>
      <c r="B8567" s="613" t="s">
        <v>12414</v>
      </c>
    </row>
    <row r="8568" spans="1:2" ht="13.5" x14ac:dyDescent="0.25">
      <c r="A8568" s="612" t="s">
        <v>12415</v>
      </c>
      <c r="B8568" s="613" t="s">
        <v>12416</v>
      </c>
    </row>
    <row r="8569" spans="1:2" ht="13.5" x14ac:dyDescent="0.25">
      <c r="A8569" s="612" t="s">
        <v>12417</v>
      </c>
      <c r="B8569" s="613" t="s">
        <v>12418</v>
      </c>
    </row>
    <row r="8570" spans="1:2" ht="13.5" x14ac:dyDescent="0.25">
      <c r="A8570" s="612" t="s">
        <v>12419</v>
      </c>
      <c r="B8570" s="613" t="s">
        <v>12420</v>
      </c>
    </row>
    <row r="8571" spans="1:2" ht="13.5" x14ac:dyDescent="0.25">
      <c r="A8571" s="612" t="s">
        <v>12421</v>
      </c>
      <c r="B8571" s="613" t="s">
        <v>12422</v>
      </c>
    </row>
    <row r="8572" spans="1:2" ht="13.5" x14ac:dyDescent="0.25">
      <c r="A8572" s="612" t="s">
        <v>12423</v>
      </c>
      <c r="B8572" s="613" t="s">
        <v>3165</v>
      </c>
    </row>
    <row r="8573" spans="1:2" ht="13.5" x14ac:dyDescent="0.25">
      <c r="A8573" s="612" t="s">
        <v>12424</v>
      </c>
      <c r="B8573" s="613" t="s">
        <v>12425</v>
      </c>
    </row>
    <row r="8574" spans="1:2" ht="13.5" x14ac:dyDescent="0.25">
      <c r="A8574" s="612" t="s">
        <v>12426</v>
      </c>
      <c r="B8574" s="613" t="s">
        <v>12427</v>
      </c>
    </row>
    <row r="8575" spans="1:2" ht="13.5" x14ac:dyDescent="0.25">
      <c r="A8575" s="612" t="s">
        <v>12428</v>
      </c>
      <c r="B8575" s="613" t="s">
        <v>12429</v>
      </c>
    </row>
    <row r="8576" spans="1:2" ht="13.5" x14ac:dyDescent="0.25">
      <c r="A8576" s="612" t="s">
        <v>12430</v>
      </c>
      <c r="B8576" s="613" t="s">
        <v>12431</v>
      </c>
    </row>
    <row r="8577" spans="1:2" ht="13.5" x14ac:dyDescent="0.25">
      <c r="A8577" s="612" t="s">
        <v>12432</v>
      </c>
      <c r="B8577" s="613" t="s">
        <v>12433</v>
      </c>
    </row>
    <row r="8578" spans="1:2" ht="13.5" x14ac:dyDescent="0.25">
      <c r="A8578" s="612" t="s">
        <v>12434</v>
      </c>
      <c r="B8578" s="613" t="s">
        <v>12435</v>
      </c>
    </row>
    <row r="8579" spans="1:2" ht="13.5" x14ac:dyDescent="0.25">
      <c r="A8579" s="612" t="s">
        <v>12436</v>
      </c>
      <c r="B8579" s="613" t="s">
        <v>12437</v>
      </c>
    </row>
    <row r="8580" spans="1:2" ht="13.5" x14ac:dyDescent="0.25">
      <c r="A8580" s="612" t="s">
        <v>12438</v>
      </c>
      <c r="B8580" s="613" t="s">
        <v>12439</v>
      </c>
    </row>
    <row r="8581" spans="1:2" ht="13.5" x14ac:dyDescent="0.25">
      <c r="A8581" s="612" t="s">
        <v>12440</v>
      </c>
      <c r="B8581" s="613" t="s">
        <v>12441</v>
      </c>
    </row>
    <row r="8582" spans="1:2" ht="13.5" x14ac:dyDescent="0.25">
      <c r="A8582" s="612" t="s">
        <v>12442</v>
      </c>
      <c r="B8582" s="613" t="s">
        <v>12443</v>
      </c>
    </row>
    <row r="8583" spans="1:2" ht="13.5" x14ac:dyDescent="0.25">
      <c r="A8583" s="612" t="s">
        <v>12444</v>
      </c>
      <c r="B8583" s="613" t="s">
        <v>12445</v>
      </c>
    </row>
    <row r="8584" spans="1:2" ht="13.5" x14ac:dyDescent="0.25">
      <c r="A8584" s="612" t="s">
        <v>12446</v>
      </c>
      <c r="B8584" s="613" t="s">
        <v>12447</v>
      </c>
    </row>
    <row r="8585" spans="1:2" ht="13.5" x14ac:dyDescent="0.25">
      <c r="A8585" s="612" t="s">
        <v>12448</v>
      </c>
      <c r="B8585" s="613" t="s">
        <v>12449</v>
      </c>
    </row>
    <row r="8586" spans="1:2" ht="13.5" x14ac:dyDescent="0.25">
      <c r="A8586" s="612" t="s">
        <v>12450</v>
      </c>
      <c r="B8586" s="613" t="s">
        <v>12451</v>
      </c>
    </row>
    <row r="8587" spans="1:2" ht="13.5" x14ac:dyDescent="0.25">
      <c r="A8587" s="612" t="s">
        <v>12452</v>
      </c>
      <c r="B8587" s="613" t="s">
        <v>12453</v>
      </c>
    </row>
    <row r="8588" spans="1:2" ht="13.5" x14ac:dyDescent="0.25">
      <c r="A8588" s="612" t="s">
        <v>12454</v>
      </c>
      <c r="B8588" s="613" t="s">
        <v>12455</v>
      </c>
    </row>
    <row r="8589" spans="1:2" ht="13.5" x14ac:dyDescent="0.25">
      <c r="A8589" s="612" t="s">
        <v>12456</v>
      </c>
      <c r="B8589" s="613" t="s">
        <v>12457</v>
      </c>
    </row>
    <row r="8590" spans="1:2" ht="13.5" x14ac:dyDescent="0.25">
      <c r="A8590" s="612" t="s">
        <v>12458</v>
      </c>
      <c r="B8590" s="613" t="s">
        <v>12459</v>
      </c>
    </row>
    <row r="8591" spans="1:2" ht="13.5" x14ac:dyDescent="0.25">
      <c r="A8591" s="612" t="s">
        <v>12460</v>
      </c>
      <c r="B8591" s="613" t="s">
        <v>12461</v>
      </c>
    </row>
    <row r="8592" spans="1:2" ht="13.5" x14ac:dyDescent="0.25">
      <c r="A8592" s="612" t="s">
        <v>12462</v>
      </c>
      <c r="B8592" s="613" t="s">
        <v>12463</v>
      </c>
    </row>
    <row r="8593" spans="1:2" ht="13.5" x14ac:dyDescent="0.25">
      <c r="A8593" s="612" t="s">
        <v>12464</v>
      </c>
      <c r="B8593" s="613" t="s">
        <v>12465</v>
      </c>
    </row>
    <row r="8594" spans="1:2" ht="13.5" x14ac:dyDescent="0.25">
      <c r="A8594" s="612" t="s">
        <v>12466</v>
      </c>
      <c r="B8594" s="613" t="s">
        <v>12467</v>
      </c>
    </row>
    <row r="8595" spans="1:2" ht="13.5" x14ac:dyDescent="0.25">
      <c r="A8595" s="612" t="s">
        <v>12468</v>
      </c>
      <c r="B8595" s="613" t="s">
        <v>12469</v>
      </c>
    </row>
    <row r="8596" spans="1:2" ht="13.5" x14ac:dyDescent="0.25">
      <c r="A8596" s="612" t="s">
        <v>12470</v>
      </c>
      <c r="B8596" s="613" t="s">
        <v>12471</v>
      </c>
    </row>
    <row r="8597" spans="1:2" ht="13.5" x14ac:dyDescent="0.25">
      <c r="A8597" s="612" t="s">
        <v>12472</v>
      </c>
      <c r="B8597" s="613" t="s">
        <v>12473</v>
      </c>
    </row>
    <row r="8598" spans="1:2" ht="13.5" x14ac:dyDescent="0.25">
      <c r="A8598" s="612" t="s">
        <v>12474</v>
      </c>
      <c r="B8598" s="613" t="s">
        <v>12475</v>
      </c>
    </row>
    <row r="8599" spans="1:2" ht="13.5" x14ac:dyDescent="0.25">
      <c r="A8599" s="612" t="s">
        <v>12476</v>
      </c>
      <c r="B8599" s="613" t="s">
        <v>12477</v>
      </c>
    </row>
    <row r="8600" spans="1:2" ht="13.5" x14ac:dyDescent="0.25">
      <c r="A8600" s="612" t="s">
        <v>12478</v>
      </c>
      <c r="B8600" s="613" t="s">
        <v>12479</v>
      </c>
    </row>
    <row r="8601" spans="1:2" ht="13.5" x14ac:dyDescent="0.25">
      <c r="A8601" s="612" t="s">
        <v>12480</v>
      </c>
      <c r="B8601" s="613" t="s">
        <v>12481</v>
      </c>
    </row>
    <row r="8602" spans="1:2" ht="13.5" x14ac:dyDescent="0.25">
      <c r="A8602" s="612" t="s">
        <v>12482</v>
      </c>
      <c r="B8602" s="613" t="s">
        <v>12483</v>
      </c>
    </row>
    <row r="8603" spans="1:2" ht="13.5" x14ac:dyDescent="0.25">
      <c r="A8603" s="612" t="s">
        <v>12484</v>
      </c>
      <c r="B8603" s="613" t="s">
        <v>12485</v>
      </c>
    </row>
    <row r="8604" spans="1:2" ht="13.5" x14ac:dyDescent="0.25">
      <c r="A8604" s="612" t="s">
        <v>12486</v>
      </c>
      <c r="B8604" s="613" t="s">
        <v>12487</v>
      </c>
    </row>
    <row r="8605" spans="1:2" ht="13.5" x14ac:dyDescent="0.25">
      <c r="A8605" s="612" t="s">
        <v>12488</v>
      </c>
      <c r="B8605" s="613" t="s">
        <v>12489</v>
      </c>
    </row>
    <row r="8606" spans="1:2" ht="13.5" x14ac:dyDescent="0.25">
      <c r="A8606" s="612" t="s">
        <v>12490</v>
      </c>
      <c r="B8606" s="613" t="s">
        <v>12491</v>
      </c>
    </row>
    <row r="8607" spans="1:2" ht="13.5" x14ac:dyDescent="0.25">
      <c r="A8607" s="612" t="s">
        <v>12492</v>
      </c>
      <c r="B8607" s="613" t="s">
        <v>12493</v>
      </c>
    </row>
    <row r="8608" spans="1:2" ht="13.5" x14ac:dyDescent="0.25">
      <c r="A8608" s="612" t="s">
        <v>12494</v>
      </c>
      <c r="B8608" s="613" t="s">
        <v>12495</v>
      </c>
    </row>
    <row r="8609" spans="1:2" ht="13.5" x14ac:dyDescent="0.25">
      <c r="A8609" s="612" t="s">
        <v>12496</v>
      </c>
      <c r="B8609" s="613" t="s">
        <v>12497</v>
      </c>
    </row>
    <row r="8610" spans="1:2" ht="13.5" x14ac:dyDescent="0.25">
      <c r="A8610" s="612" t="s">
        <v>12498</v>
      </c>
      <c r="B8610" s="613" t="s">
        <v>12499</v>
      </c>
    </row>
    <row r="8611" spans="1:2" ht="13.5" x14ac:dyDescent="0.25">
      <c r="A8611" s="612" t="s">
        <v>12500</v>
      </c>
      <c r="B8611" s="613" t="s">
        <v>12501</v>
      </c>
    </row>
    <row r="8612" spans="1:2" ht="13.5" x14ac:dyDescent="0.25">
      <c r="A8612" s="612" t="s">
        <v>12502</v>
      </c>
      <c r="B8612" s="613" t="s">
        <v>12503</v>
      </c>
    </row>
    <row r="8613" spans="1:2" ht="13.5" x14ac:dyDescent="0.25">
      <c r="A8613" s="612" t="s">
        <v>12504</v>
      </c>
      <c r="B8613" s="613" t="s">
        <v>12505</v>
      </c>
    </row>
    <row r="8614" spans="1:2" ht="13.5" x14ac:dyDescent="0.25">
      <c r="A8614" s="612" t="s">
        <v>12506</v>
      </c>
      <c r="B8614" s="613" t="s">
        <v>12507</v>
      </c>
    </row>
    <row r="8615" spans="1:2" ht="13.5" x14ac:dyDescent="0.25">
      <c r="A8615" s="612" t="s">
        <v>12508</v>
      </c>
      <c r="B8615" s="613" t="s">
        <v>12509</v>
      </c>
    </row>
    <row r="8616" spans="1:2" ht="13.5" x14ac:dyDescent="0.25">
      <c r="A8616" s="612" t="s">
        <v>12510</v>
      </c>
      <c r="B8616" s="613" t="s">
        <v>12511</v>
      </c>
    </row>
    <row r="8617" spans="1:2" ht="13.5" x14ac:dyDescent="0.25">
      <c r="A8617" s="612" t="s">
        <v>12512</v>
      </c>
      <c r="B8617" s="613" t="s">
        <v>12513</v>
      </c>
    </row>
    <row r="8618" spans="1:2" ht="13.5" x14ac:dyDescent="0.25">
      <c r="A8618" s="612" t="s">
        <v>12514</v>
      </c>
      <c r="B8618" s="613" t="s">
        <v>12515</v>
      </c>
    </row>
    <row r="8619" spans="1:2" ht="13.5" x14ac:dyDescent="0.25">
      <c r="A8619" s="612" t="s">
        <v>12516</v>
      </c>
      <c r="B8619" s="613" t="s">
        <v>12517</v>
      </c>
    </row>
    <row r="8620" spans="1:2" ht="13.5" x14ac:dyDescent="0.25">
      <c r="A8620" s="612" t="s">
        <v>12518</v>
      </c>
      <c r="B8620" s="613" t="s">
        <v>12519</v>
      </c>
    </row>
    <row r="8621" spans="1:2" ht="13.5" x14ac:dyDescent="0.25">
      <c r="A8621" s="612" t="s">
        <v>12520</v>
      </c>
      <c r="B8621" s="613" t="s">
        <v>12521</v>
      </c>
    </row>
    <row r="8622" spans="1:2" ht="13.5" x14ac:dyDescent="0.25">
      <c r="A8622" s="612" t="s">
        <v>12522</v>
      </c>
      <c r="B8622" s="613" t="s">
        <v>12523</v>
      </c>
    </row>
    <row r="8623" spans="1:2" ht="13.5" x14ac:dyDescent="0.25">
      <c r="A8623" s="612" t="s">
        <v>12524</v>
      </c>
      <c r="B8623" s="613" t="s">
        <v>12525</v>
      </c>
    </row>
    <row r="8624" spans="1:2" ht="13.5" x14ac:dyDescent="0.25">
      <c r="A8624" s="612" t="s">
        <v>12526</v>
      </c>
      <c r="B8624" s="613" t="s">
        <v>12527</v>
      </c>
    </row>
    <row r="8625" spans="1:2" ht="13.5" x14ac:dyDescent="0.25">
      <c r="A8625" s="612" t="s">
        <v>12528</v>
      </c>
      <c r="B8625" s="613" t="s">
        <v>12529</v>
      </c>
    </row>
    <row r="8626" spans="1:2" ht="13.5" x14ac:dyDescent="0.25">
      <c r="A8626" s="612" t="s">
        <v>12530</v>
      </c>
      <c r="B8626" s="613" t="s">
        <v>12531</v>
      </c>
    </row>
    <row r="8627" spans="1:2" ht="13.5" x14ac:dyDescent="0.25">
      <c r="A8627" s="612" t="s">
        <v>12532</v>
      </c>
      <c r="B8627" s="613" t="s">
        <v>12533</v>
      </c>
    </row>
    <row r="8628" spans="1:2" ht="13.5" x14ac:dyDescent="0.25">
      <c r="A8628" s="612" t="s">
        <v>12534</v>
      </c>
      <c r="B8628" s="613" t="s">
        <v>12535</v>
      </c>
    </row>
    <row r="8629" spans="1:2" ht="13.5" x14ac:dyDescent="0.25">
      <c r="A8629" s="612" t="s">
        <v>12536</v>
      </c>
      <c r="B8629" s="613" t="s">
        <v>12537</v>
      </c>
    </row>
    <row r="8630" spans="1:2" ht="13.5" x14ac:dyDescent="0.25">
      <c r="A8630" s="612" t="s">
        <v>12538</v>
      </c>
      <c r="B8630" s="613" t="s">
        <v>12539</v>
      </c>
    </row>
    <row r="8631" spans="1:2" ht="13.5" x14ac:dyDescent="0.25">
      <c r="A8631" s="612" t="s">
        <v>12540</v>
      </c>
      <c r="B8631" s="613" t="s">
        <v>12541</v>
      </c>
    </row>
    <row r="8632" spans="1:2" ht="13.5" x14ac:dyDescent="0.25">
      <c r="A8632" s="612" t="s">
        <v>12542</v>
      </c>
      <c r="B8632" s="613" t="s">
        <v>12543</v>
      </c>
    </row>
    <row r="8633" spans="1:2" ht="13.5" x14ac:dyDescent="0.25">
      <c r="A8633" s="612" t="s">
        <v>12544</v>
      </c>
      <c r="B8633" s="613" t="s">
        <v>12545</v>
      </c>
    </row>
    <row r="8634" spans="1:2" ht="13.5" x14ac:dyDescent="0.25">
      <c r="A8634" s="612" t="s">
        <v>12546</v>
      </c>
      <c r="B8634" s="613" t="s">
        <v>12547</v>
      </c>
    </row>
    <row r="8635" spans="1:2" ht="13.5" x14ac:dyDescent="0.25">
      <c r="A8635" s="612" t="s">
        <v>12548</v>
      </c>
      <c r="B8635" s="613" t="s">
        <v>12549</v>
      </c>
    </row>
    <row r="8636" spans="1:2" ht="13.5" x14ac:dyDescent="0.25">
      <c r="A8636" s="612" t="s">
        <v>12550</v>
      </c>
      <c r="B8636" s="613" t="s">
        <v>12551</v>
      </c>
    </row>
    <row r="8637" spans="1:2" ht="13.5" x14ac:dyDescent="0.25">
      <c r="A8637" s="612" t="s">
        <v>12552</v>
      </c>
      <c r="B8637" s="613" t="s">
        <v>12553</v>
      </c>
    </row>
    <row r="8638" spans="1:2" ht="13.5" x14ac:dyDescent="0.25">
      <c r="A8638" s="612" t="s">
        <v>12554</v>
      </c>
      <c r="B8638" s="613" t="s">
        <v>12555</v>
      </c>
    </row>
    <row r="8639" spans="1:2" ht="13.5" x14ac:dyDescent="0.25">
      <c r="A8639" s="612" t="s">
        <v>12556</v>
      </c>
      <c r="B8639" s="613" t="s">
        <v>12557</v>
      </c>
    </row>
    <row r="8640" spans="1:2" ht="13.5" x14ac:dyDescent="0.25">
      <c r="A8640" s="612" t="s">
        <v>12558</v>
      </c>
      <c r="B8640" s="613" t="s">
        <v>12559</v>
      </c>
    </row>
    <row r="8641" spans="1:2" ht="13.5" x14ac:dyDescent="0.25">
      <c r="A8641" s="612" t="s">
        <v>12560</v>
      </c>
      <c r="B8641" s="613" t="s">
        <v>3195</v>
      </c>
    </row>
    <row r="8642" spans="1:2" ht="13.5" x14ac:dyDescent="0.25">
      <c r="A8642" s="612" t="s">
        <v>12561</v>
      </c>
      <c r="B8642" s="613" t="s">
        <v>12562</v>
      </c>
    </row>
    <row r="8643" spans="1:2" ht="13.5" x14ac:dyDescent="0.25">
      <c r="A8643" s="612" t="s">
        <v>12563</v>
      </c>
      <c r="B8643" s="613" t="s">
        <v>12564</v>
      </c>
    </row>
    <row r="8644" spans="1:2" ht="13.5" x14ac:dyDescent="0.25">
      <c r="A8644" s="612" t="s">
        <v>12565</v>
      </c>
      <c r="B8644" s="613" t="s">
        <v>12566</v>
      </c>
    </row>
    <row r="8645" spans="1:2" ht="13.5" x14ac:dyDescent="0.25">
      <c r="A8645" s="612" t="s">
        <v>12567</v>
      </c>
      <c r="B8645" s="613" t="s">
        <v>12568</v>
      </c>
    </row>
    <row r="8646" spans="1:2" ht="13.5" x14ac:dyDescent="0.25">
      <c r="A8646" s="612" t="s">
        <v>12569</v>
      </c>
      <c r="B8646" s="613" t="s">
        <v>12570</v>
      </c>
    </row>
    <row r="8647" spans="1:2" ht="13.5" x14ac:dyDescent="0.25">
      <c r="A8647" s="612" t="s">
        <v>12571</v>
      </c>
      <c r="B8647" s="613" t="s">
        <v>12572</v>
      </c>
    </row>
    <row r="8648" spans="1:2" ht="13.5" x14ac:dyDescent="0.25">
      <c r="A8648" s="612" t="s">
        <v>12573</v>
      </c>
      <c r="B8648" s="613" t="s">
        <v>12574</v>
      </c>
    </row>
    <row r="8649" spans="1:2" ht="13.5" x14ac:dyDescent="0.25">
      <c r="A8649" s="612" t="s">
        <v>12575</v>
      </c>
      <c r="B8649" s="613" t="s">
        <v>12576</v>
      </c>
    </row>
    <row r="8650" spans="1:2" ht="13.5" x14ac:dyDescent="0.25">
      <c r="A8650" s="612" t="s">
        <v>12577</v>
      </c>
      <c r="B8650" s="613" t="s">
        <v>12578</v>
      </c>
    </row>
    <row r="8651" spans="1:2" ht="13.5" x14ac:dyDescent="0.25">
      <c r="A8651" s="612" t="s">
        <v>12579</v>
      </c>
      <c r="B8651" s="613" t="s">
        <v>12580</v>
      </c>
    </row>
    <row r="8652" spans="1:2" ht="13.5" x14ac:dyDescent="0.25">
      <c r="A8652" s="612" t="s">
        <v>12581</v>
      </c>
      <c r="B8652" s="613" t="s">
        <v>12582</v>
      </c>
    </row>
    <row r="8653" spans="1:2" ht="13.5" x14ac:dyDescent="0.25">
      <c r="A8653" s="612" t="s">
        <v>12583</v>
      </c>
      <c r="B8653" s="613" t="s">
        <v>12584</v>
      </c>
    </row>
    <row r="8654" spans="1:2" ht="13.5" x14ac:dyDescent="0.25">
      <c r="A8654" s="612" t="s">
        <v>12585</v>
      </c>
      <c r="B8654" s="613" t="s">
        <v>12586</v>
      </c>
    </row>
    <row r="8655" spans="1:2" ht="13.5" x14ac:dyDescent="0.25">
      <c r="A8655" s="612" t="s">
        <v>12587</v>
      </c>
      <c r="B8655" s="613" t="s">
        <v>12588</v>
      </c>
    </row>
    <row r="8656" spans="1:2" ht="13.5" x14ac:dyDescent="0.25">
      <c r="A8656" s="612" t="s">
        <v>12589</v>
      </c>
      <c r="B8656" s="613" t="s">
        <v>12590</v>
      </c>
    </row>
    <row r="8657" spans="1:2" ht="13.5" x14ac:dyDescent="0.25">
      <c r="A8657" s="612" t="s">
        <v>12591</v>
      </c>
      <c r="B8657" s="613" t="s">
        <v>12592</v>
      </c>
    </row>
    <row r="8658" spans="1:2" ht="13.5" x14ac:dyDescent="0.25">
      <c r="A8658" s="612" t="s">
        <v>12593</v>
      </c>
      <c r="B8658" s="613" t="s">
        <v>12594</v>
      </c>
    </row>
    <row r="8659" spans="1:2" ht="13.5" x14ac:dyDescent="0.25">
      <c r="A8659" s="612" t="s">
        <v>12595</v>
      </c>
      <c r="B8659" s="613" t="s">
        <v>12596</v>
      </c>
    </row>
    <row r="8660" spans="1:2" ht="13.5" x14ac:dyDescent="0.25">
      <c r="A8660" s="612" t="s">
        <v>12597</v>
      </c>
      <c r="B8660" s="613" t="s">
        <v>12598</v>
      </c>
    </row>
    <row r="8661" spans="1:2" ht="13.5" x14ac:dyDescent="0.25">
      <c r="A8661" s="612" t="s">
        <v>12599</v>
      </c>
      <c r="B8661" s="613" t="s">
        <v>12600</v>
      </c>
    </row>
    <row r="8662" spans="1:2" ht="13.5" x14ac:dyDescent="0.25">
      <c r="A8662" s="612" t="s">
        <v>12601</v>
      </c>
      <c r="B8662" s="613" t="s">
        <v>12602</v>
      </c>
    </row>
    <row r="8663" spans="1:2" ht="13.5" x14ac:dyDescent="0.25">
      <c r="A8663" s="612" t="s">
        <v>12603</v>
      </c>
      <c r="B8663" s="613" t="s">
        <v>12604</v>
      </c>
    </row>
    <row r="8664" spans="1:2" ht="13.5" x14ac:dyDescent="0.25">
      <c r="A8664" s="612" t="s">
        <v>12605</v>
      </c>
      <c r="B8664" s="613" t="s">
        <v>12606</v>
      </c>
    </row>
    <row r="8665" spans="1:2" ht="13.5" x14ac:dyDescent="0.25">
      <c r="A8665" s="612" t="s">
        <v>12607</v>
      </c>
      <c r="B8665" s="613" t="s">
        <v>12608</v>
      </c>
    </row>
    <row r="8666" spans="1:2" ht="13.5" x14ac:dyDescent="0.25">
      <c r="A8666" s="612" t="s">
        <v>12609</v>
      </c>
      <c r="B8666" s="613" t="s">
        <v>12610</v>
      </c>
    </row>
    <row r="8667" spans="1:2" ht="13.5" x14ac:dyDescent="0.25">
      <c r="A8667" s="612" t="s">
        <v>12611</v>
      </c>
      <c r="B8667" s="613" t="s">
        <v>12612</v>
      </c>
    </row>
    <row r="8668" spans="1:2" ht="13.5" x14ac:dyDescent="0.25">
      <c r="A8668" s="612" t="s">
        <v>12613</v>
      </c>
      <c r="B8668" s="613" t="s">
        <v>12614</v>
      </c>
    </row>
    <row r="8669" spans="1:2" ht="13.5" x14ac:dyDescent="0.25">
      <c r="A8669" s="612" t="s">
        <v>12615</v>
      </c>
      <c r="B8669" s="613" t="s">
        <v>12616</v>
      </c>
    </row>
    <row r="8670" spans="1:2" ht="13.5" x14ac:dyDescent="0.25">
      <c r="A8670" s="612" t="s">
        <v>12617</v>
      </c>
      <c r="B8670" s="613" t="s">
        <v>12618</v>
      </c>
    </row>
    <row r="8671" spans="1:2" ht="13.5" x14ac:dyDescent="0.25">
      <c r="A8671" s="612" t="s">
        <v>12619</v>
      </c>
      <c r="B8671" s="613" t="s">
        <v>12620</v>
      </c>
    </row>
    <row r="8672" spans="1:2" ht="13.5" x14ac:dyDescent="0.25">
      <c r="A8672" s="612" t="s">
        <v>12621</v>
      </c>
      <c r="B8672" s="613" t="s">
        <v>12622</v>
      </c>
    </row>
    <row r="8673" spans="1:2" ht="13.5" x14ac:dyDescent="0.25">
      <c r="A8673" s="612" t="s">
        <v>12623</v>
      </c>
      <c r="B8673" s="613" t="s">
        <v>12624</v>
      </c>
    </row>
    <row r="8674" spans="1:2" ht="13.5" x14ac:dyDescent="0.25">
      <c r="A8674" s="612" t="s">
        <v>12625</v>
      </c>
      <c r="B8674" s="613" t="s">
        <v>12626</v>
      </c>
    </row>
    <row r="8675" spans="1:2" ht="13.5" x14ac:dyDescent="0.25">
      <c r="A8675" s="612" t="s">
        <v>12627</v>
      </c>
      <c r="B8675" s="613" t="s">
        <v>12628</v>
      </c>
    </row>
    <row r="8676" spans="1:2" ht="13.5" x14ac:dyDescent="0.25">
      <c r="A8676" s="612" t="s">
        <v>12629</v>
      </c>
      <c r="B8676" s="613" t="s">
        <v>12630</v>
      </c>
    </row>
    <row r="8677" spans="1:2" ht="13.5" x14ac:dyDescent="0.25">
      <c r="A8677" s="612" t="s">
        <v>12631</v>
      </c>
      <c r="B8677" s="613" t="s">
        <v>12632</v>
      </c>
    </row>
    <row r="8678" spans="1:2" ht="13.5" x14ac:dyDescent="0.25">
      <c r="A8678" s="612" t="s">
        <v>12633</v>
      </c>
      <c r="B8678" s="613" t="s">
        <v>12634</v>
      </c>
    </row>
    <row r="8679" spans="1:2" ht="13.5" x14ac:dyDescent="0.25">
      <c r="A8679" s="612" t="s">
        <v>12635</v>
      </c>
      <c r="B8679" s="613" t="s">
        <v>12636</v>
      </c>
    </row>
    <row r="8680" spans="1:2" ht="13.5" x14ac:dyDescent="0.25">
      <c r="A8680" s="612" t="s">
        <v>12637</v>
      </c>
      <c r="B8680" s="613" t="s">
        <v>12638</v>
      </c>
    </row>
    <row r="8681" spans="1:2" ht="13.5" x14ac:dyDescent="0.25">
      <c r="A8681" s="612" t="s">
        <v>12639</v>
      </c>
      <c r="B8681" s="613" t="s">
        <v>12640</v>
      </c>
    </row>
    <row r="8682" spans="1:2" ht="13.5" x14ac:dyDescent="0.25">
      <c r="A8682" s="612" t="s">
        <v>12641</v>
      </c>
      <c r="B8682" s="613" t="s">
        <v>3220</v>
      </c>
    </row>
    <row r="8683" spans="1:2" ht="13.5" x14ac:dyDescent="0.25">
      <c r="A8683" s="612" t="s">
        <v>12642</v>
      </c>
      <c r="B8683" s="613" t="s">
        <v>12643</v>
      </c>
    </row>
    <row r="8684" spans="1:2" ht="13.5" x14ac:dyDescent="0.25">
      <c r="A8684" s="612" t="s">
        <v>12644</v>
      </c>
      <c r="B8684" s="613" t="s">
        <v>12645</v>
      </c>
    </row>
    <row r="8685" spans="1:2" ht="13.5" x14ac:dyDescent="0.25">
      <c r="A8685" s="612" t="s">
        <v>12646</v>
      </c>
      <c r="B8685" s="613" t="s">
        <v>12647</v>
      </c>
    </row>
    <row r="8686" spans="1:2" ht="13.5" x14ac:dyDescent="0.25">
      <c r="A8686" s="612" t="s">
        <v>12648</v>
      </c>
      <c r="B8686" s="613" t="s">
        <v>12649</v>
      </c>
    </row>
    <row r="8687" spans="1:2" ht="13.5" x14ac:dyDescent="0.25">
      <c r="A8687" s="612" t="s">
        <v>12650</v>
      </c>
      <c r="B8687" s="613" t="s">
        <v>12651</v>
      </c>
    </row>
    <row r="8688" spans="1:2" ht="13.5" x14ac:dyDescent="0.25">
      <c r="A8688" s="612" t="s">
        <v>12652</v>
      </c>
      <c r="B8688" s="613" t="s">
        <v>12653</v>
      </c>
    </row>
    <row r="8689" spans="1:2" ht="13.5" x14ac:dyDescent="0.25">
      <c r="A8689" s="612" t="s">
        <v>12654</v>
      </c>
      <c r="B8689" s="613" t="s">
        <v>12655</v>
      </c>
    </row>
    <row r="8690" spans="1:2" ht="13.5" x14ac:dyDescent="0.25">
      <c r="A8690" s="612" t="s">
        <v>12656</v>
      </c>
      <c r="B8690" s="613" t="s">
        <v>12657</v>
      </c>
    </row>
    <row r="8691" spans="1:2" ht="13.5" x14ac:dyDescent="0.25">
      <c r="A8691" s="612" t="s">
        <v>12658</v>
      </c>
      <c r="B8691" s="613" t="s">
        <v>12659</v>
      </c>
    </row>
    <row r="8692" spans="1:2" ht="13.5" x14ac:dyDescent="0.25">
      <c r="A8692" s="612" t="s">
        <v>12660</v>
      </c>
      <c r="B8692" s="613" t="s">
        <v>12661</v>
      </c>
    </row>
    <row r="8693" spans="1:2" ht="13.5" x14ac:dyDescent="0.25">
      <c r="A8693" s="612" t="s">
        <v>12662</v>
      </c>
      <c r="B8693" s="613" t="s">
        <v>12663</v>
      </c>
    </row>
    <row r="8694" spans="1:2" ht="13.5" x14ac:dyDescent="0.25">
      <c r="A8694" s="612" t="s">
        <v>12664</v>
      </c>
      <c r="B8694" s="613" t="s">
        <v>12665</v>
      </c>
    </row>
    <row r="8695" spans="1:2" ht="13.5" x14ac:dyDescent="0.25">
      <c r="A8695" s="612" t="s">
        <v>12666</v>
      </c>
      <c r="B8695" s="613" t="s">
        <v>12667</v>
      </c>
    </row>
    <row r="8696" spans="1:2" ht="13.5" x14ac:dyDescent="0.25">
      <c r="A8696" s="612" t="s">
        <v>12668</v>
      </c>
      <c r="B8696" s="613" t="s">
        <v>12669</v>
      </c>
    </row>
    <row r="8697" spans="1:2" ht="13.5" x14ac:dyDescent="0.25">
      <c r="A8697" s="612" t="s">
        <v>12670</v>
      </c>
      <c r="B8697" s="613" t="s">
        <v>12671</v>
      </c>
    </row>
    <row r="8698" spans="1:2" ht="13.5" x14ac:dyDescent="0.25">
      <c r="A8698" s="612" t="s">
        <v>12672</v>
      </c>
      <c r="B8698" s="613" t="s">
        <v>12673</v>
      </c>
    </row>
    <row r="8699" spans="1:2" ht="13.5" x14ac:dyDescent="0.25">
      <c r="A8699" s="612" t="s">
        <v>12674</v>
      </c>
      <c r="B8699" s="613" t="s">
        <v>12675</v>
      </c>
    </row>
    <row r="8700" spans="1:2" ht="13.5" x14ac:dyDescent="0.25">
      <c r="A8700" s="612" t="s">
        <v>12676</v>
      </c>
      <c r="B8700" s="613" t="s">
        <v>12677</v>
      </c>
    </row>
    <row r="8701" spans="1:2" ht="13.5" x14ac:dyDescent="0.25">
      <c r="A8701" s="612" t="s">
        <v>12678</v>
      </c>
      <c r="B8701" s="613" t="s">
        <v>12679</v>
      </c>
    </row>
    <row r="8702" spans="1:2" ht="13.5" x14ac:dyDescent="0.25">
      <c r="A8702" s="612" t="s">
        <v>12680</v>
      </c>
      <c r="B8702" s="613" t="s">
        <v>12681</v>
      </c>
    </row>
    <row r="8703" spans="1:2" ht="13.5" x14ac:dyDescent="0.25">
      <c r="A8703" s="612" t="s">
        <v>12682</v>
      </c>
      <c r="B8703" s="613" t="s">
        <v>12683</v>
      </c>
    </row>
    <row r="8704" spans="1:2" ht="13.5" x14ac:dyDescent="0.25">
      <c r="A8704" s="612" t="s">
        <v>12684</v>
      </c>
      <c r="B8704" s="613" t="s">
        <v>12685</v>
      </c>
    </row>
    <row r="8705" spans="1:2" ht="13.5" x14ac:dyDescent="0.25">
      <c r="A8705" s="612" t="s">
        <v>12686</v>
      </c>
      <c r="B8705" s="613" t="s">
        <v>12687</v>
      </c>
    </row>
    <row r="8706" spans="1:2" ht="13.5" x14ac:dyDescent="0.25">
      <c r="A8706" s="612" t="s">
        <v>12688</v>
      </c>
      <c r="B8706" s="613" t="s">
        <v>12689</v>
      </c>
    </row>
    <row r="8707" spans="1:2" ht="13.5" x14ac:dyDescent="0.25">
      <c r="A8707" s="612" t="s">
        <v>12690</v>
      </c>
      <c r="B8707" s="613" t="s">
        <v>12691</v>
      </c>
    </row>
    <row r="8708" spans="1:2" ht="13.5" x14ac:dyDescent="0.25">
      <c r="A8708" s="612" t="s">
        <v>12692</v>
      </c>
      <c r="B8708" s="613" t="s">
        <v>12693</v>
      </c>
    </row>
    <row r="8709" spans="1:2" ht="13.5" x14ac:dyDescent="0.25">
      <c r="A8709" s="612" t="s">
        <v>12694</v>
      </c>
      <c r="B8709" s="613" t="s">
        <v>12695</v>
      </c>
    </row>
    <row r="8710" spans="1:2" ht="13.5" x14ac:dyDescent="0.25">
      <c r="A8710" s="612" t="s">
        <v>12696</v>
      </c>
      <c r="B8710" s="613" t="s">
        <v>12697</v>
      </c>
    </row>
    <row r="8711" spans="1:2" ht="13.5" x14ac:dyDescent="0.25">
      <c r="A8711" s="612" t="s">
        <v>12698</v>
      </c>
      <c r="B8711" s="613" t="s">
        <v>12699</v>
      </c>
    </row>
    <row r="8712" spans="1:2" ht="13.5" x14ac:dyDescent="0.25">
      <c r="A8712" s="612" t="s">
        <v>12700</v>
      </c>
      <c r="B8712" s="613" t="s">
        <v>12701</v>
      </c>
    </row>
    <row r="8713" spans="1:2" ht="13.5" x14ac:dyDescent="0.25">
      <c r="A8713" s="612" t="s">
        <v>12702</v>
      </c>
      <c r="B8713" s="613" t="s">
        <v>12703</v>
      </c>
    </row>
    <row r="8714" spans="1:2" ht="13.5" x14ac:dyDescent="0.25">
      <c r="A8714" s="612" t="s">
        <v>12704</v>
      </c>
      <c r="B8714" s="613" t="s">
        <v>12705</v>
      </c>
    </row>
    <row r="8715" spans="1:2" ht="13.5" x14ac:dyDescent="0.25">
      <c r="A8715" s="612" t="s">
        <v>12706</v>
      </c>
      <c r="B8715" s="613" t="s">
        <v>12707</v>
      </c>
    </row>
    <row r="8716" spans="1:2" ht="13.5" x14ac:dyDescent="0.25">
      <c r="A8716" s="612" t="s">
        <v>12708</v>
      </c>
      <c r="B8716" s="613" t="s">
        <v>12709</v>
      </c>
    </row>
    <row r="8717" spans="1:2" ht="13.5" x14ac:dyDescent="0.25">
      <c r="A8717" s="612" t="s">
        <v>12710</v>
      </c>
      <c r="B8717" s="613" t="s">
        <v>12711</v>
      </c>
    </row>
    <row r="8718" spans="1:2" ht="13.5" x14ac:dyDescent="0.25">
      <c r="A8718" s="612" t="s">
        <v>12712</v>
      </c>
      <c r="B8718" s="613" t="s">
        <v>12713</v>
      </c>
    </row>
    <row r="8719" spans="1:2" ht="13.5" x14ac:dyDescent="0.25">
      <c r="A8719" s="612" t="s">
        <v>12714</v>
      </c>
      <c r="B8719" s="613" t="s">
        <v>12715</v>
      </c>
    </row>
    <row r="8720" spans="1:2" ht="13.5" x14ac:dyDescent="0.25">
      <c r="A8720" s="612" t="s">
        <v>12716</v>
      </c>
      <c r="B8720" s="613" t="s">
        <v>12717</v>
      </c>
    </row>
    <row r="8721" spans="1:2" ht="13.5" x14ac:dyDescent="0.25">
      <c r="A8721" s="612" t="s">
        <v>12718</v>
      </c>
      <c r="B8721" s="613" t="s">
        <v>12719</v>
      </c>
    </row>
    <row r="8722" spans="1:2" ht="13.5" x14ac:dyDescent="0.25">
      <c r="A8722" s="612" t="s">
        <v>12720</v>
      </c>
      <c r="B8722" s="613" t="s">
        <v>12721</v>
      </c>
    </row>
    <row r="8723" spans="1:2" ht="13.5" x14ac:dyDescent="0.25">
      <c r="A8723" s="612" t="s">
        <v>12722</v>
      </c>
      <c r="B8723" s="613" t="s">
        <v>12723</v>
      </c>
    </row>
    <row r="8724" spans="1:2" ht="13.5" x14ac:dyDescent="0.25">
      <c r="A8724" s="612" t="s">
        <v>12724</v>
      </c>
      <c r="B8724" s="613" t="s">
        <v>12725</v>
      </c>
    </row>
    <row r="8725" spans="1:2" ht="13.5" x14ac:dyDescent="0.25">
      <c r="A8725" s="612" t="s">
        <v>12726</v>
      </c>
      <c r="B8725" s="613" t="s">
        <v>12727</v>
      </c>
    </row>
    <row r="8726" spans="1:2" ht="13.5" x14ac:dyDescent="0.25">
      <c r="A8726" s="612" t="s">
        <v>12728</v>
      </c>
      <c r="B8726" s="613" t="s">
        <v>12729</v>
      </c>
    </row>
    <row r="8727" spans="1:2" ht="13.5" x14ac:dyDescent="0.25">
      <c r="A8727" s="612" t="s">
        <v>12730</v>
      </c>
      <c r="B8727" s="613" t="s">
        <v>12731</v>
      </c>
    </row>
    <row r="8728" spans="1:2" ht="13.5" x14ac:dyDescent="0.25">
      <c r="A8728" s="612" t="s">
        <v>12732</v>
      </c>
      <c r="B8728" s="613" t="s">
        <v>12733</v>
      </c>
    </row>
    <row r="8729" spans="1:2" ht="13.5" x14ac:dyDescent="0.25">
      <c r="A8729" s="612" t="s">
        <v>12734</v>
      </c>
      <c r="B8729" s="613" t="s">
        <v>12735</v>
      </c>
    </row>
    <row r="8730" spans="1:2" ht="13.5" x14ac:dyDescent="0.25">
      <c r="A8730" s="612" t="s">
        <v>12736</v>
      </c>
      <c r="B8730" s="613" t="s">
        <v>12737</v>
      </c>
    </row>
    <row r="8731" spans="1:2" ht="13.5" x14ac:dyDescent="0.25">
      <c r="A8731" s="612" t="s">
        <v>12738</v>
      </c>
      <c r="B8731" s="613" t="s">
        <v>12739</v>
      </c>
    </row>
    <row r="8732" spans="1:2" ht="13.5" x14ac:dyDescent="0.25">
      <c r="A8732" s="612" t="s">
        <v>12740</v>
      </c>
      <c r="B8732" s="613" t="s">
        <v>12741</v>
      </c>
    </row>
    <row r="8733" spans="1:2" ht="13.5" x14ac:dyDescent="0.25">
      <c r="A8733" s="612" t="s">
        <v>12742</v>
      </c>
      <c r="B8733" s="613" t="s">
        <v>12743</v>
      </c>
    </row>
    <row r="8734" spans="1:2" ht="13.5" x14ac:dyDescent="0.25">
      <c r="A8734" s="612" t="s">
        <v>12744</v>
      </c>
      <c r="B8734" s="613" t="s">
        <v>12745</v>
      </c>
    </row>
    <row r="8735" spans="1:2" ht="13.5" x14ac:dyDescent="0.25">
      <c r="A8735" s="612" t="s">
        <v>12746</v>
      </c>
      <c r="B8735" s="613" t="s">
        <v>3242</v>
      </c>
    </row>
    <row r="8736" spans="1:2" ht="13.5" x14ac:dyDescent="0.25">
      <c r="A8736" s="612" t="s">
        <v>12747</v>
      </c>
      <c r="B8736" s="613" t="s">
        <v>12748</v>
      </c>
    </row>
    <row r="8737" spans="1:2" ht="13.5" x14ac:dyDescent="0.25">
      <c r="A8737" s="612" t="s">
        <v>12749</v>
      </c>
      <c r="B8737" s="613" t="s">
        <v>12750</v>
      </c>
    </row>
    <row r="8738" spans="1:2" ht="13.5" x14ac:dyDescent="0.25">
      <c r="A8738" s="612" t="s">
        <v>12751</v>
      </c>
      <c r="B8738" s="613" t="s">
        <v>12752</v>
      </c>
    </row>
    <row r="8739" spans="1:2" ht="13.5" x14ac:dyDescent="0.25">
      <c r="A8739" s="612" t="s">
        <v>12753</v>
      </c>
      <c r="B8739" s="613" t="s">
        <v>12754</v>
      </c>
    </row>
    <row r="8740" spans="1:2" ht="13.5" x14ac:dyDescent="0.25">
      <c r="A8740" s="612" t="s">
        <v>12755</v>
      </c>
      <c r="B8740" s="613" t="s">
        <v>12756</v>
      </c>
    </row>
    <row r="8741" spans="1:2" ht="13.5" x14ac:dyDescent="0.25">
      <c r="A8741" s="612" t="s">
        <v>12757</v>
      </c>
      <c r="B8741" s="613" t="s">
        <v>12758</v>
      </c>
    </row>
    <row r="8742" spans="1:2" ht="13.5" x14ac:dyDescent="0.25">
      <c r="A8742" s="612" t="s">
        <v>12759</v>
      </c>
      <c r="B8742" s="613" t="s">
        <v>12760</v>
      </c>
    </row>
    <row r="8743" spans="1:2" ht="13.5" x14ac:dyDescent="0.25">
      <c r="A8743" s="612" t="s">
        <v>12761</v>
      </c>
      <c r="B8743" s="613" t="s">
        <v>12762</v>
      </c>
    </row>
    <row r="8744" spans="1:2" ht="13.5" x14ac:dyDescent="0.25">
      <c r="A8744" s="612" t="s">
        <v>12763</v>
      </c>
      <c r="B8744" s="613" t="s">
        <v>12764</v>
      </c>
    </row>
    <row r="8745" spans="1:2" ht="13.5" x14ac:dyDescent="0.25">
      <c r="A8745" s="612" t="s">
        <v>12765</v>
      </c>
      <c r="B8745" s="613" t="s">
        <v>12766</v>
      </c>
    </row>
    <row r="8746" spans="1:2" ht="13.5" x14ac:dyDescent="0.25">
      <c r="A8746" s="612" t="s">
        <v>12767</v>
      </c>
      <c r="B8746" s="613" t="s">
        <v>12768</v>
      </c>
    </row>
    <row r="8747" spans="1:2" ht="13.5" x14ac:dyDescent="0.25">
      <c r="A8747" s="612" t="s">
        <v>12769</v>
      </c>
      <c r="B8747" s="613" t="s">
        <v>12770</v>
      </c>
    </row>
    <row r="8748" spans="1:2" ht="13.5" x14ac:dyDescent="0.25">
      <c r="A8748" s="612" t="s">
        <v>12771</v>
      </c>
      <c r="B8748" s="613" t="s">
        <v>12772</v>
      </c>
    </row>
    <row r="8749" spans="1:2" ht="13.5" x14ac:dyDescent="0.25">
      <c r="A8749" s="612" t="s">
        <v>12773</v>
      </c>
      <c r="B8749" s="613" t="s">
        <v>12774</v>
      </c>
    </row>
    <row r="8750" spans="1:2" ht="13.5" x14ac:dyDescent="0.25">
      <c r="A8750" s="612" t="s">
        <v>12775</v>
      </c>
      <c r="B8750" s="613" t="s">
        <v>12776</v>
      </c>
    </row>
    <row r="8751" spans="1:2" ht="13.5" x14ac:dyDescent="0.25">
      <c r="A8751" s="612" t="s">
        <v>12777</v>
      </c>
      <c r="B8751" s="613" t="s">
        <v>12778</v>
      </c>
    </row>
    <row r="8752" spans="1:2" ht="13.5" x14ac:dyDescent="0.25">
      <c r="A8752" s="612" t="s">
        <v>12779</v>
      </c>
      <c r="B8752" s="613" t="s">
        <v>12780</v>
      </c>
    </row>
    <row r="8753" spans="1:2" ht="13.5" x14ac:dyDescent="0.25">
      <c r="A8753" s="612" t="s">
        <v>12781</v>
      </c>
      <c r="B8753" s="613" t="s">
        <v>12782</v>
      </c>
    </row>
    <row r="8754" spans="1:2" ht="13.5" x14ac:dyDescent="0.25">
      <c r="A8754" s="612" t="s">
        <v>12783</v>
      </c>
      <c r="B8754" s="613" t="s">
        <v>12784</v>
      </c>
    </row>
    <row r="8755" spans="1:2" ht="13.5" x14ac:dyDescent="0.25">
      <c r="A8755" s="612" t="s">
        <v>12785</v>
      </c>
      <c r="B8755" s="613" t="s">
        <v>12786</v>
      </c>
    </row>
    <row r="8756" spans="1:2" ht="13.5" x14ac:dyDescent="0.25">
      <c r="A8756" s="612" t="s">
        <v>12787</v>
      </c>
      <c r="B8756" s="613" t="s">
        <v>12788</v>
      </c>
    </row>
    <row r="8757" spans="1:2" ht="13.5" x14ac:dyDescent="0.25">
      <c r="A8757" s="612" t="s">
        <v>12789</v>
      </c>
      <c r="B8757" s="613" t="s">
        <v>3256</v>
      </c>
    </row>
    <row r="8758" spans="1:2" ht="13.5" x14ac:dyDescent="0.25">
      <c r="A8758" s="612" t="s">
        <v>12790</v>
      </c>
      <c r="B8758" s="613" t="s">
        <v>12791</v>
      </c>
    </row>
    <row r="8759" spans="1:2" ht="13.5" x14ac:dyDescent="0.25">
      <c r="A8759" s="612" t="s">
        <v>12792</v>
      </c>
      <c r="B8759" s="613" t="s">
        <v>12793</v>
      </c>
    </row>
    <row r="8760" spans="1:2" ht="13.5" x14ac:dyDescent="0.25">
      <c r="A8760" s="612" t="s">
        <v>12794</v>
      </c>
      <c r="B8760" s="613" t="s">
        <v>12795</v>
      </c>
    </row>
    <row r="8761" spans="1:2" ht="13.5" x14ac:dyDescent="0.25">
      <c r="A8761" s="612" t="s">
        <v>12796</v>
      </c>
      <c r="B8761" s="613" t="s">
        <v>3260</v>
      </c>
    </row>
    <row r="8762" spans="1:2" ht="13.5" x14ac:dyDescent="0.25">
      <c r="A8762" s="612" t="s">
        <v>12797</v>
      </c>
      <c r="B8762" s="613" t="s">
        <v>12798</v>
      </c>
    </row>
    <row r="8763" spans="1:2" ht="13.5" x14ac:dyDescent="0.25">
      <c r="A8763" s="612" t="s">
        <v>12799</v>
      </c>
      <c r="B8763" s="613" t="s">
        <v>12800</v>
      </c>
    </row>
    <row r="8764" spans="1:2" ht="13.5" x14ac:dyDescent="0.25">
      <c r="A8764" s="612" t="s">
        <v>12801</v>
      </c>
      <c r="B8764" s="613" t="s">
        <v>12802</v>
      </c>
    </row>
    <row r="8765" spans="1:2" ht="13.5" x14ac:dyDescent="0.25">
      <c r="A8765" s="612" t="s">
        <v>12803</v>
      </c>
      <c r="B8765" s="613" t="s">
        <v>12804</v>
      </c>
    </row>
    <row r="8766" spans="1:2" ht="13.5" x14ac:dyDescent="0.25">
      <c r="A8766" s="612" t="s">
        <v>12805</v>
      </c>
      <c r="B8766" s="613" t="s">
        <v>12806</v>
      </c>
    </row>
    <row r="8767" spans="1:2" ht="13.5" x14ac:dyDescent="0.25">
      <c r="A8767" s="612" t="s">
        <v>12807</v>
      </c>
      <c r="B8767" s="613" t="s">
        <v>12808</v>
      </c>
    </row>
    <row r="8768" spans="1:2" ht="13.5" x14ac:dyDescent="0.25">
      <c r="A8768" s="612" t="s">
        <v>12809</v>
      </c>
      <c r="B8768" s="613" t="s">
        <v>12810</v>
      </c>
    </row>
    <row r="8769" spans="1:2" ht="13.5" x14ac:dyDescent="0.25">
      <c r="A8769" s="612" t="s">
        <v>12811</v>
      </c>
      <c r="B8769" s="613" t="s">
        <v>12812</v>
      </c>
    </row>
    <row r="8770" spans="1:2" ht="13.5" x14ac:dyDescent="0.25">
      <c r="A8770" s="612" t="s">
        <v>12813</v>
      </c>
      <c r="B8770" s="613" t="s">
        <v>12814</v>
      </c>
    </row>
    <row r="8771" spans="1:2" ht="13.5" x14ac:dyDescent="0.25">
      <c r="A8771" s="612" t="s">
        <v>12815</v>
      </c>
      <c r="B8771" s="613" t="s">
        <v>12816</v>
      </c>
    </row>
    <row r="8772" spans="1:2" ht="13.5" x14ac:dyDescent="0.25">
      <c r="A8772" s="612" t="s">
        <v>12817</v>
      </c>
      <c r="B8772" s="613" t="s">
        <v>12818</v>
      </c>
    </row>
    <row r="8773" spans="1:2" ht="13.5" x14ac:dyDescent="0.25">
      <c r="A8773" s="612" t="s">
        <v>12819</v>
      </c>
      <c r="B8773" s="613" t="s">
        <v>12820</v>
      </c>
    </row>
    <row r="8774" spans="1:2" ht="13.5" x14ac:dyDescent="0.25">
      <c r="A8774" s="612" t="s">
        <v>12821</v>
      </c>
      <c r="B8774" s="613" t="s">
        <v>12822</v>
      </c>
    </row>
    <row r="8775" spans="1:2" ht="13.5" x14ac:dyDescent="0.25">
      <c r="A8775" s="612" t="s">
        <v>12823</v>
      </c>
      <c r="B8775" s="613" t="s">
        <v>12824</v>
      </c>
    </row>
    <row r="8776" spans="1:2" ht="13.5" x14ac:dyDescent="0.25">
      <c r="A8776" s="612" t="s">
        <v>12825</v>
      </c>
      <c r="B8776" s="613" t="s">
        <v>12826</v>
      </c>
    </row>
    <row r="8777" spans="1:2" ht="13.5" x14ac:dyDescent="0.25">
      <c r="A8777" s="612" t="s">
        <v>12827</v>
      </c>
      <c r="B8777" s="613" t="s">
        <v>12828</v>
      </c>
    </row>
    <row r="8778" spans="1:2" ht="13.5" x14ac:dyDescent="0.25">
      <c r="A8778" s="612" t="s">
        <v>12829</v>
      </c>
      <c r="B8778" s="613" t="s">
        <v>12830</v>
      </c>
    </row>
    <row r="8779" spans="1:2" ht="13.5" x14ac:dyDescent="0.25">
      <c r="A8779" s="612" t="s">
        <v>12831</v>
      </c>
      <c r="B8779" s="613" t="s">
        <v>12832</v>
      </c>
    </row>
    <row r="8780" spans="1:2" ht="13.5" x14ac:dyDescent="0.25">
      <c r="A8780" s="612" t="s">
        <v>12833</v>
      </c>
      <c r="B8780" s="613" t="s">
        <v>12834</v>
      </c>
    </row>
    <row r="8781" spans="1:2" ht="13.5" x14ac:dyDescent="0.25">
      <c r="A8781" s="612" t="s">
        <v>12835</v>
      </c>
      <c r="B8781" s="613" t="s">
        <v>12836</v>
      </c>
    </row>
    <row r="8782" spans="1:2" ht="13.5" x14ac:dyDescent="0.25">
      <c r="A8782" s="612" t="s">
        <v>12837</v>
      </c>
      <c r="B8782" s="613" t="s">
        <v>12838</v>
      </c>
    </row>
    <row r="8783" spans="1:2" ht="13.5" x14ac:dyDescent="0.25">
      <c r="A8783" s="612" t="s">
        <v>12839</v>
      </c>
      <c r="B8783" s="613" t="s">
        <v>12840</v>
      </c>
    </row>
    <row r="8784" spans="1:2" ht="13.5" x14ac:dyDescent="0.25">
      <c r="A8784" s="612" t="s">
        <v>12841</v>
      </c>
      <c r="B8784" s="613" t="s">
        <v>12842</v>
      </c>
    </row>
    <row r="8785" spans="1:2" ht="13.5" x14ac:dyDescent="0.25">
      <c r="A8785" s="612" t="s">
        <v>12843</v>
      </c>
      <c r="B8785" s="613" t="s">
        <v>12844</v>
      </c>
    </row>
    <row r="8786" spans="1:2" ht="13.5" x14ac:dyDescent="0.25">
      <c r="A8786" s="612" t="s">
        <v>12845</v>
      </c>
      <c r="B8786" s="613" t="s">
        <v>12846</v>
      </c>
    </row>
    <row r="8787" spans="1:2" ht="13.5" x14ac:dyDescent="0.25">
      <c r="A8787" s="612" t="s">
        <v>12847</v>
      </c>
      <c r="B8787" s="613" t="s">
        <v>12848</v>
      </c>
    </row>
    <row r="8788" spans="1:2" ht="13.5" x14ac:dyDescent="0.25">
      <c r="A8788" s="612" t="s">
        <v>12849</v>
      </c>
      <c r="B8788" s="613" t="s">
        <v>12850</v>
      </c>
    </row>
    <row r="8789" spans="1:2" ht="13.5" x14ac:dyDescent="0.25">
      <c r="A8789" s="612" t="s">
        <v>12851</v>
      </c>
      <c r="B8789" s="613" t="s">
        <v>12852</v>
      </c>
    </row>
    <row r="8790" spans="1:2" ht="13.5" x14ac:dyDescent="0.25">
      <c r="A8790" s="612" t="s">
        <v>12853</v>
      </c>
      <c r="B8790" s="613" t="s">
        <v>12854</v>
      </c>
    </row>
    <row r="8791" spans="1:2" ht="13.5" x14ac:dyDescent="0.25">
      <c r="A8791" s="612" t="s">
        <v>12855</v>
      </c>
      <c r="B8791" s="613" t="s">
        <v>12856</v>
      </c>
    </row>
    <row r="8792" spans="1:2" ht="13.5" x14ac:dyDescent="0.25">
      <c r="A8792" s="612" t="s">
        <v>12857</v>
      </c>
      <c r="B8792" s="613" t="s">
        <v>12858</v>
      </c>
    </row>
    <row r="8793" spans="1:2" ht="13.5" x14ac:dyDescent="0.25">
      <c r="A8793" s="612" t="s">
        <v>12859</v>
      </c>
      <c r="B8793" s="613" t="s">
        <v>12860</v>
      </c>
    </row>
    <row r="8794" spans="1:2" ht="13.5" x14ac:dyDescent="0.25">
      <c r="A8794" s="612" t="s">
        <v>12861</v>
      </c>
      <c r="B8794" s="613" t="s">
        <v>12862</v>
      </c>
    </row>
    <row r="8795" spans="1:2" ht="13.5" x14ac:dyDescent="0.25">
      <c r="A8795" s="612" t="s">
        <v>12863</v>
      </c>
      <c r="B8795" s="613" t="s">
        <v>12864</v>
      </c>
    </row>
    <row r="8796" spans="1:2" ht="13.5" x14ac:dyDescent="0.25">
      <c r="A8796" s="612" t="s">
        <v>12865</v>
      </c>
      <c r="B8796" s="613" t="s">
        <v>12866</v>
      </c>
    </row>
    <row r="8797" spans="1:2" ht="13.5" x14ac:dyDescent="0.25">
      <c r="A8797" s="612" t="s">
        <v>12867</v>
      </c>
      <c r="B8797" s="613" t="s">
        <v>12868</v>
      </c>
    </row>
    <row r="8798" spans="1:2" ht="13.5" x14ac:dyDescent="0.25">
      <c r="A8798" s="612" t="s">
        <v>12869</v>
      </c>
      <c r="B8798" s="613" t="s">
        <v>12870</v>
      </c>
    </row>
    <row r="8799" spans="1:2" ht="13.5" x14ac:dyDescent="0.25">
      <c r="A8799" s="612" t="s">
        <v>12871</v>
      </c>
      <c r="B8799" s="613" t="s">
        <v>12872</v>
      </c>
    </row>
    <row r="8800" spans="1:2" ht="13.5" x14ac:dyDescent="0.25">
      <c r="A8800" s="612" t="s">
        <v>12873</v>
      </c>
      <c r="B8800" s="613" t="s">
        <v>12874</v>
      </c>
    </row>
    <row r="8801" spans="1:2" ht="13.5" x14ac:dyDescent="0.25">
      <c r="A8801" s="612" t="s">
        <v>12875</v>
      </c>
      <c r="B8801" s="613" t="s">
        <v>12876</v>
      </c>
    </row>
    <row r="8802" spans="1:2" ht="13.5" x14ac:dyDescent="0.25">
      <c r="A8802" s="612" t="s">
        <v>12877</v>
      </c>
      <c r="B8802" s="613" t="s">
        <v>12878</v>
      </c>
    </row>
    <row r="8803" spans="1:2" ht="13.5" x14ac:dyDescent="0.25">
      <c r="A8803" s="612" t="s">
        <v>12879</v>
      </c>
      <c r="B8803" s="613" t="s">
        <v>12880</v>
      </c>
    </row>
    <row r="8804" spans="1:2" ht="13.5" x14ac:dyDescent="0.25">
      <c r="A8804" s="612" t="s">
        <v>12881</v>
      </c>
      <c r="B8804" s="613" t="s">
        <v>12882</v>
      </c>
    </row>
    <row r="8805" spans="1:2" ht="13.5" x14ac:dyDescent="0.25">
      <c r="A8805" s="612" t="s">
        <v>12883</v>
      </c>
      <c r="B8805" s="613" t="s">
        <v>12884</v>
      </c>
    </row>
    <row r="8806" spans="1:2" ht="13.5" x14ac:dyDescent="0.25">
      <c r="A8806" s="612" t="s">
        <v>12885</v>
      </c>
      <c r="B8806" s="613" t="s">
        <v>12886</v>
      </c>
    </row>
    <row r="8807" spans="1:2" ht="13.5" x14ac:dyDescent="0.25">
      <c r="A8807" s="612" t="s">
        <v>12887</v>
      </c>
      <c r="B8807" s="613" t="s">
        <v>3304</v>
      </c>
    </row>
    <row r="8808" spans="1:2" ht="13.5" x14ac:dyDescent="0.25">
      <c r="A8808" s="612" t="s">
        <v>12888</v>
      </c>
      <c r="B8808" s="613" t="s">
        <v>3305</v>
      </c>
    </row>
    <row r="8809" spans="1:2" ht="13.5" x14ac:dyDescent="0.25">
      <c r="A8809" s="612" t="s">
        <v>12889</v>
      </c>
      <c r="B8809" s="613" t="s">
        <v>3306</v>
      </c>
    </row>
    <row r="8810" spans="1:2" ht="13.5" x14ac:dyDescent="0.25">
      <c r="A8810" s="612" t="s">
        <v>12890</v>
      </c>
      <c r="B8810" s="613" t="s">
        <v>12891</v>
      </c>
    </row>
    <row r="8811" spans="1:2" ht="13.5" x14ac:dyDescent="0.25">
      <c r="A8811" s="612" t="s">
        <v>12892</v>
      </c>
      <c r="B8811" s="613" t="s">
        <v>3308</v>
      </c>
    </row>
    <row r="8812" spans="1:2" ht="13.5" x14ac:dyDescent="0.25">
      <c r="A8812" s="612" t="s">
        <v>12893</v>
      </c>
      <c r="B8812" s="613" t="s">
        <v>12894</v>
      </c>
    </row>
    <row r="8813" spans="1:2" ht="13.5" x14ac:dyDescent="0.25">
      <c r="A8813" s="612" t="s">
        <v>12895</v>
      </c>
      <c r="B8813" s="613" t="s">
        <v>12896</v>
      </c>
    </row>
    <row r="8814" spans="1:2" ht="13.5" x14ac:dyDescent="0.25">
      <c r="A8814" s="612" t="s">
        <v>12897</v>
      </c>
      <c r="B8814" s="613" t="s">
        <v>12898</v>
      </c>
    </row>
    <row r="8815" spans="1:2" ht="13.5" x14ac:dyDescent="0.25">
      <c r="A8815" s="612" t="s">
        <v>12899</v>
      </c>
      <c r="B8815" s="613" t="s">
        <v>12900</v>
      </c>
    </row>
    <row r="8816" spans="1:2" ht="13.5" x14ac:dyDescent="0.25">
      <c r="A8816" s="612" t="s">
        <v>12901</v>
      </c>
      <c r="B8816" s="613" t="s">
        <v>12902</v>
      </c>
    </row>
    <row r="8817" spans="1:2" ht="13.5" x14ac:dyDescent="0.25">
      <c r="A8817" s="612" t="s">
        <v>12903</v>
      </c>
      <c r="B8817" s="613" t="s">
        <v>12904</v>
      </c>
    </row>
    <row r="8818" spans="1:2" ht="13.5" x14ac:dyDescent="0.25">
      <c r="A8818" s="612" t="s">
        <v>12905</v>
      </c>
      <c r="B8818" s="613" t="s">
        <v>12906</v>
      </c>
    </row>
    <row r="8819" spans="1:2" ht="13.5" x14ac:dyDescent="0.25">
      <c r="A8819" s="612" t="s">
        <v>12907</v>
      </c>
      <c r="B8819" s="613" t="s">
        <v>12908</v>
      </c>
    </row>
    <row r="8820" spans="1:2" ht="13.5" x14ac:dyDescent="0.25">
      <c r="A8820" s="612" t="s">
        <v>12909</v>
      </c>
      <c r="B8820" s="613" t="s">
        <v>3318</v>
      </c>
    </row>
    <row r="8821" spans="1:2" ht="13.5" x14ac:dyDescent="0.25">
      <c r="A8821" s="612" t="s">
        <v>12910</v>
      </c>
      <c r="B8821" s="613" t="s">
        <v>12911</v>
      </c>
    </row>
    <row r="8822" spans="1:2" ht="13.5" x14ac:dyDescent="0.25">
      <c r="A8822" s="612" t="s">
        <v>12912</v>
      </c>
      <c r="B8822" s="613" t="s">
        <v>12913</v>
      </c>
    </row>
    <row r="8823" spans="1:2" ht="13.5" x14ac:dyDescent="0.25">
      <c r="A8823" s="612" t="s">
        <v>12914</v>
      </c>
      <c r="B8823" s="613" t="s">
        <v>3321</v>
      </c>
    </row>
    <row r="8824" spans="1:2" ht="13.5" x14ac:dyDescent="0.25">
      <c r="A8824" s="612" t="s">
        <v>12915</v>
      </c>
      <c r="B8824" s="613" t="s">
        <v>12916</v>
      </c>
    </row>
    <row r="8825" spans="1:2" ht="13.5" x14ac:dyDescent="0.25">
      <c r="A8825" s="612" t="s">
        <v>12917</v>
      </c>
      <c r="B8825" s="613" t="s">
        <v>12918</v>
      </c>
    </row>
    <row r="8826" spans="1:2" ht="13.5" x14ac:dyDescent="0.25">
      <c r="A8826" s="612" t="s">
        <v>12919</v>
      </c>
      <c r="B8826" s="613" t="s">
        <v>12920</v>
      </c>
    </row>
    <row r="8827" spans="1:2" ht="13.5" x14ac:dyDescent="0.25">
      <c r="A8827" s="612" t="s">
        <v>12921</v>
      </c>
      <c r="B8827" s="613" t="s">
        <v>12922</v>
      </c>
    </row>
    <row r="8828" spans="1:2" ht="13.5" x14ac:dyDescent="0.25">
      <c r="A8828" s="612" t="s">
        <v>12923</v>
      </c>
      <c r="B8828" s="613" t="s">
        <v>12924</v>
      </c>
    </row>
    <row r="8829" spans="1:2" ht="13.5" x14ac:dyDescent="0.25">
      <c r="A8829" s="612" t="s">
        <v>12925</v>
      </c>
      <c r="B8829" s="613" t="s">
        <v>12926</v>
      </c>
    </row>
    <row r="8830" spans="1:2" ht="13.5" x14ac:dyDescent="0.25">
      <c r="A8830" s="612" t="s">
        <v>12927</v>
      </c>
      <c r="B8830" s="613" t="s">
        <v>12928</v>
      </c>
    </row>
    <row r="8831" spans="1:2" ht="13.5" x14ac:dyDescent="0.25">
      <c r="A8831" s="612" t="s">
        <v>12929</v>
      </c>
      <c r="B8831" s="613" t="s">
        <v>12930</v>
      </c>
    </row>
    <row r="8832" spans="1:2" ht="13.5" x14ac:dyDescent="0.25">
      <c r="A8832" s="612" t="s">
        <v>12931</v>
      </c>
      <c r="B8832" s="613" t="s">
        <v>12932</v>
      </c>
    </row>
    <row r="8833" spans="1:2" ht="13.5" x14ac:dyDescent="0.25">
      <c r="A8833" s="612" t="s">
        <v>12933</v>
      </c>
      <c r="B8833" s="613" t="s">
        <v>12934</v>
      </c>
    </row>
    <row r="8834" spans="1:2" ht="13.5" x14ac:dyDescent="0.25">
      <c r="A8834" s="612" t="s">
        <v>12935</v>
      </c>
      <c r="B8834" s="613" t="s">
        <v>12936</v>
      </c>
    </row>
    <row r="8835" spans="1:2" ht="13.5" x14ac:dyDescent="0.25">
      <c r="A8835" s="612" t="s">
        <v>12937</v>
      </c>
      <c r="B8835" s="613" t="s">
        <v>12938</v>
      </c>
    </row>
    <row r="8836" spans="1:2" ht="13.5" x14ac:dyDescent="0.25">
      <c r="A8836" s="612" t="s">
        <v>12939</v>
      </c>
      <c r="B8836" s="613" t="s">
        <v>12940</v>
      </c>
    </row>
    <row r="8837" spans="1:2" ht="13.5" x14ac:dyDescent="0.25">
      <c r="A8837" s="612" t="s">
        <v>12941</v>
      </c>
      <c r="B8837" s="613" t="s">
        <v>12942</v>
      </c>
    </row>
    <row r="8838" spans="1:2" ht="13.5" x14ac:dyDescent="0.25">
      <c r="A8838" s="612" t="s">
        <v>12943</v>
      </c>
      <c r="B8838" s="613" t="s">
        <v>12944</v>
      </c>
    </row>
    <row r="8839" spans="1:2" ht="13.5" x14ac:dyDescent="0.25">
      <c r="A8839" s="612" t="s">
        <v>12945</v>
      </c>
      <c r="B8839" s="613" t="s">
        <v>12946</v>
      </c>
    </row>
    <row r="8840" spans="1:2" ht="13.5" x14ac:dyDescent="0.25">
      <c r="A8840" s="612" t="s">
        <v>12947</v>
      </c>
      <c r="B8840" s="613" t="s">
        <v>12948</v>
      </c>
    </row>
    <row r="8841" spans="1:2" ht="13.5" x14ac:dyDescent="0.25">
      <c r="A8841" s="612" t="s">
        <v>12949</v>
      </c>
      <c r="B8841" s="613" t="s">
        <v>12950</v>
      </c>
    </row>
    <row r="8842" spans="1:2" ht="13.5" x14ac:dyDescent="0.25">
      <c r="A8842" s="612" t="s">
        <v>12951</v>
      </c>
      <c r="B8842" s="613" t="s">
        <v>12952</v>
      </c>
    </row>
    <row r="8843" spans="1:2" ht="13.5" x14ac:dyDescent="0.25">
      <c r="A8843" s="612" t="s">
        <v>12953</v>
      </c>
      <c r="B8843" s="613" t="s">
        <v>12954</v>
      </c>
    </row>
    <row r="8844" spans="1:2" ht="13.5" x14ac:dyDescent="0.25">
      <c r="A8844" s="612" t="s">
        <v>12955</v>
      </c>
      <c r="B8844" s="613" t="s">
        <v>12956</v>
      </c>
    </row>
    <row r="8845" spans="1:2" ht="13.5" x14ac:dyDescent="0.25">
      <c r="A8845" s="612" t="s">
        <v>12957</v>
      </c>
      <c r="B8845" s="613" t="s">
        <v>12958</v>
      </c>
    </row>
    <row r="8846" spans="1:2" ht="13.5" x14ac:dyDescent="0.25">
      <c r="A8846" s="612" t="s">
        <v>12959</v>
      </c>
      <c r="B8846" s="613" t="s">
        <v>12960</v>
      </c>
    </row>
    <row r="8847" spans="1:2" ht="13.5" x14ac:dyDescent="0.25">
      <c r="A8847" s="612" t="s">
        <v>12961</v>
      </c>
      <c r="B8847" s="613" t="s">
        <v>12962</v>
      </c>
    </row>
    <row r="8848" spans="1:2" ht="13.5" x14ac:dyDescent="0.25">
      <c r="A8848" s="612" t="s">
        <v>12963</v>
      </c>
      <c r="B8848" s="613" t="s">
        <v>12964</v>
      </c>
    </row>
    <row r="8849" spans="1:2" ht="13.5" x14ac:dyDescent="0.25">
      <c r="A8849" s="612" t="s">
        <v>12965</v>
      </c>
      <c r="B8849" s="613" t="s">
        <v>12966</v>
      </c>
    </row>
    <row r="8850" spans="1:2" ht="13.5" x14ac:dyDescent="0.25">
      <c r="A8850" s="612" t="s">
        <v>12967</v>
      </c>
      <c r="B8850" s="613" t="s">
        <v>12968</v>
      </c>
    </row>
    <row r="8851" spans="1:2" ht="13.5" x14ac:dyDescent="0.25">
      <c r="A8851" s="612" t="s">
        <v>12969</v>
      </c>
      <c r="B8851" s="613" t="s">
        <v>12970</v>
      </c>
    </row>
    <row r="8852" spans="1:2" ht="13.5" x14ac:dyDescent="0.25">
      <c r="A8852" s="612" t="s">
        <v>12971</v>
      </c>
      <c r="B8852" s="613" t="s">
        <v>12972</v>
      </c>
    </row>
    <row r="8853" spans="1:2" ht="13.5" x14ac:dyDescent="0.25">
      <c r="A8853" s="612" t="s">
        <v>12973</v>
      </c>
      <c r="B8853" s="613" t="s">
        <v>12974</v>
      </c>
    </row>
    <row r="8854" spans="1:2" ht="13.5" x14ac:dyDescent="0.25">
      <c r="A8854" s="612" t="s">
        <v>12975</v>
      </c>
      <c r="B8854" s="613" t="s">
        <v>12976</v>
      </c>
    </row>
    <row r="8855" spans="1:2" ht="13.5" x14ac:dyDescent="0.25">
      <c r="A8855" s="612" t="s">
        <v>12977</v>
      </c>
      <c r="B8855" s="613" t="s">
        <v>12978</v>
      </c>
    </row>
    <row r="8856" spans="1:2" ht="13.5" x14ac:dyDescent="0.25">
      <c r="A8856" s="612" t="s">
        <v>12979</v>
      </c>
      <c r="B8856" s="613" t="s">
        <v>12980</v>
      </c>
    </row>
    <row r="8857" spans="1:2" ht="13.5" x14ac:dyDescent="0.25">
      <c r="A8857" s="612" t="s">
        <v>12981</v>
      </c>
      <c r="B8857" s="613" t="s">
        <v>12982</v>
      </c>
    </row>
    <row r="8858" spans="1:2" ht="13.5" x14ac:dyDescent="0.25">
      <c r="A8858" s="612" t="s">
        <v>12983</v>
      </c>
      <c r="B8858" s="613" t="s">
        <v>12984</v>
      </c>
    </row>
    <row r="8859" spans="1:2" ht="13.5" x14ac:dyDescent="0.25">
      <c r="A8859" s="612" t="s">
        <v>12985</v>
      </c>
      <c r="B8859" s="613" t="s">
        <v>12986</v>
      </c>
    </row>
    <row r="8860" spans="1:2" ht="13.5" x14ac:dyDescent="0.25">
      <c r="A8860" s="612" t="s">
        <v>12987</v>
      </c>
      <c r="B8860" s="613" t="s">
        <v>12988</v>
      </c>
    </row>
    <row r="8861" spans="1:2" ht="13.5" x14ac:dyDescent="0.25">
      <c r="A8861" s="612" t="s">
        <v>12989</v>
      </c>
      <c r="B8861" s="613" t="s">
        <v>6615</v>
      </c>
    </row>
    <row r="8862" spans="1:2" ht="13.5" x14ac:dyDescent="0.25">
      <c r="A8862" s="612" t="s">
        <v>12990</v>
      </c>
      <c r="B8862" s="613" t="s">
        <v>12991</v>
      </c>
    </row>
    <row r="8863" spans="1:2" ht="13.5" x14ac:dyDescent="0.25">
      <c r="A8863" s="612" t="s">
        <v>12992</v>
      </c>
      <c r="B8863" s="613" t="s">
        <v>12993</v>
      </c>
    </row>
    <row r="8864" spans="1:2" ht="13.5" x14ac:dyDescent="0.25">
      <c r="A8864" s="612" t="s">
        <v>12994</v>
      </c>
      <c r="B8864" s="613" t="s">
        <v>12995</v>
      </c>
    </row>
    <row r="8865" spans="1:2" ht="13.5" x14ac:dyDescent="0.25">
      <c r="A8865" s="612" t="s">
        <v>12996</v>
      </c>
      <c r="B8865" s="613" t="s">
        <v>12997</v>
      </c>
    </row>
    <row r="8866" spans="1:2" ht="13.5" x14ac:dyDescent="0.25">
      <c r="A8866" s="612" t="s">
        <v>499</v>
      </c>
      <c r="B8866" s="613" t="s">
        <v>606</v>
      </c>
    </row>
    <row r="8867" spans="1:2" ht="13.5" x14ac:dyDescent="0.25">
      <c r="A8867" s="612" t="s">
        <v>12998</v>
      </c>
      <c r="B8867" s="613" t="s">
        <v>12999</v>
      </c>
    </row>
    <row r="8868" spans="1:2" ht="13.5" x14ac:dyDescent="0.25">
      <c r="A8868" s="612" t="s">
        <v>13000</v>
      </c>
      <c r="B8868" s="613" t="s">
        <v>13001</v>
      </c>
    </row>
    <row r="8869" spans="1:2" ht="13.5" x14ac:dyDescent="0.25">
      <c r="A8869" s="612" t="s">
        <v>13002</v>
      </c>
      <c r="B8869" s="613" t="s">
        <v>13003</v>
      </c>
    </row>
    <row r="8870" spans="1:2" ht="13.5" x14ac:dyDescent="0.25">
      <c r="A8870" s="612" t="s">
        <v>13004</v>
      </c>
      <c r="B8870" s="613" t="s">
        <v>13005</v>
      </c>
    </row>
    <row r="8871" spans="1:2" ht="13.5" x14ac:dyDescent="0.25">
      <c r="A8871" s="612" t="s">
        <v>13006</v>
      </c>
      <c r="B8871" s="613" t="s">
        <v>13007</v>
      </c>
    </row>
    <row r="8872" spans="1:2" ht="13.5" x14ac:dyDescent="0.25">
      <c r="A8872" s="612" t="s">
        <v>13008</v>
      </c>
      <c r="B8872" s="613" t="s">
        <v>13009</v>
      </c>
    </row>
    <row r="8873" spans="1:2" ht="13.5" x14ac:dyDescent="0.25">
      <c r="A8873" s="612" t="s">
        <v>13010</v>
      </c>
      <c r="B8873" s="613" t="s">
        <v>13011</v>
      </c>
    </row>
    <row r="8874" spans="1:2" ht="13.5" x14ac:dyDescent="0.25">
      <c r="A8874" s="612" t="s">
        <v>13012</v>
      </c>
      <c r="B8874" s="613" t="s">
        <v>13013</v>
      </c>
    </row>
    <row r="8875" spans="1:2" ht="13.5" x14ac:dyDescent="0.25">
      <c r="A8875" s="612" t="s">
        <v>13014</v>
      </c>
      <c r="B8875" s="613" t="s">
        <v>13015</v>
      </c>
    </row>
    <row r="8876" spans="1:2" ht="13.5" x14ac:dyDescent="0.25">
      <c r="A8876" s="612" t="s">
        <v>527</v>
      </c>
      <c r="B8876" s="613" t="s">
        <v>13016</v>
      </c>
    </row>
    <row r="8877" spans="1:2" ht="13.5" x14ac:dyDescent="0.25">
      <c r="A8877" s="612" t="s">
        <v>13017</v>
      </c>
      <c r="B8877" s="613" t="s">
        <v>13018</v>
      </c>
    </row>
    <row r="8878" spans="1:2" ht="13.5" x14ac:dyDescent="0.25">
      <c r="A8878" s="612" t="s">
        <v>13019</v>
      </c>
      <c r="B8878" s="613" t="s">
        <v>13020</v>
      </c>
    </row>
    <row r="8879" spans="1:2" ht="13.5" x14ac:dyDescent="0.25">
      <c r="A8879" s="612" t="s">
        <v>578</v>
      </c>
      <c r="B8879" s="613" t="s">
        <v>13021</v>
      </c>
    </row>
    <row r="8880" spans="1:2" ht="13.5" x14ac:dyDescent="0.25">
      <c r="A8880" s="612" t="s">
        <v>494</v>
      </c>
      <c r="B8880" s="613" t="s">
        <v>3357</v>
      </c>
    </row>
    <row r="8881" spans="1:2" ht="13.5" x14ac:dyDescent="0.25">
      <c r="A8881" s="612" t="s">
        <v>13022</v>
      </c>
      <c r="B8881" s="613" t="s">
        <v>13023</v>
      </c>
    </row>
    <row r="8882" spans="1:2" ht="13.5" x14ac:dyDescent="0.25">
      <c r="A8882" s="612" t="s">
        <v>13024</v>
      </c>
      <c r="B8882" s="613" t="s">
        <v>13025</v>
      </c>
    </row>
    <row r="8883" spans="1:2" ht="13.5" x14ac:dyDescent="0.25">
      <c r="A8883" s="612" t="s">
        <v>13026</v>
      </c>
      <c r="B8883" s="613" t="s">
        <v>13027</v>
      </c>
    </row>
    <row r="8884" spans="1:2" ht="13.5" x14ac:dyDescent="0.25">
      <c r="A8884" s="612" t="s">
        <v>13028</v>
      </c>
      <c r="B8884" s="613" t="s">
        <v>3360</v>
      </c>
    </row>
    <row r="8885" spans="1:2" ht="13.5" x14ac:dyDescent="0.25">
      <c r="A8885" s="612" t="s">
        <v>13029</v>
      </c>
      <c r="B8885" s="613" t="s">
        <v>3362</v>
      </c>
    </row>
    <row r="8886" spans="1:2" ht="13.5" x14ac:dyDescent="0.25">
      <c r="A8886" s="612" t="s">
        <v>13030</v>
      </c>
      <c r="B8886" s="613" t="s">
        <v>13031</v>
      </c>
    </row>
    <row r="8887" spans="1:2" ht="13.5" x14ac:dyDescent="0.25">
      <c r="A8887" s="612" t="s">
        <v>13032</v>
      </c>
      <c r="B8887" s="613" t="s">
        <v>13033</v>
      </c>
    </row>
    <row r="8888" spans="1:2" ht="13.5" x14ac:dyDescent="0.25">
      <c r="A8888" s="612" t="s">
        <v>13034</v>
      </c>
      <c r="B8888" s="613" t="s">
        <v>13035</v>
      </c>
    </row>
    <row r="8889" spans="1:2" ht="13.5" x14ac:dyDescent="0.25">
      <c r="A8889" s="612" t="s">
        <v>13036</v>
      </c>
      <c r="B8889" s="613" t="s">
        <v>13037</v>
      </c>
    </row>
    <row r="8890" spans="1:2" ht="13.5" x14ac:dyDescent="0.25">
      <c r="A8890" s="612" t="s">
        <v>13038</v>
      </c>
      <c r="B8890" s="613" t="s">
        <v>13039</v>
      </c>
    </row>
    <row r="8891" spans="1:2" ht="13.5" x14ac:dyDescent="0.25">
      <c r="A8891" s="612" t="s">
        <v>13040</v>
      </c>
      <c r="B8891" s="613" t="s">
        <v>13041</v>
      </c>
    </row>
    <row r="8892" spans="1:2" ht="13.5" x14ac:dyDescent="0.25">
      <c r="A8892" s="612" t="s">
        <v>13042</v>
      </c>
      <c r="B8892" s="613" t="s">
        <v>13043</v>
      </c>
    </row>
    <row r="8893" spans="1:2" ht="13.5" x14ac:dyDescent="0.25">
      <c r="A8893" s="612" t="s">
        <v>13044</v>
      </c>
      <c r="B8893" s="613" t="s">
        <v>13045</v>
      </c>
    </row>
    <row r="8894" spans="1:2" ht="13.5" x14ac:dyDescent="0.25">
      <c r="A8894" s="612" t="s">
        <v>13046</v>
      </c>
      <c r="B8894" s="613" t="s">
        <v>13047</v>
      </c>
    </row>
    <row r="8895" spans="1:2" ht="13.5" x14ac:dyDescent="0.25">
      <c r="A8895" s="612" t="s">
        <v>13048</v>
      </c>
      <c r="B8895" s="613" t="s">
        <v>13049</v>
      </c>
    </row>
    <row r="8896" spans="1:2" ht="13.5" x14ac:dyDescent="0.25">
      <c r="A8896" s="612" t="s">
        <v>13050</v>
      </c>
      <c r="B8896" s="613" t="s">
        <v>13051</v>
      </c>
    </row>
    <row r="8897" spans="1:2" ht="13.5" x14ac:dyDescent="0.25">
      <c r="A8897" s="612" t="s">
        <v>13052</v>
      </c>
      <c r="B8897" s="613" t="s">
        <v>13053</v>
      </c>
    </row>
    <row r="8898" spans="1:2" ht="13.5" x14ac:dyDescent="0.25">
      <c r="A8898" s="612" t="s">
        <v>13054</v>
      </c>
      <c r="B8898" s="613" t="s">
        <v>13055</v>
      </c>
    </row>
    <row r="8899" spans="1:2" ht="13.5" x14ac:dyDescent="0.25">
      <c r="A8899" s="612" t="s">
        <v>13056</v>
      </c>
      <c r="B8899" s="613" t="s">
        <v>13057</v>
      </c>
    </row>
    <row r="8900" spans="1:2" ht="13.5" x14ac:dyDescent="0.25">
      <c r="A8900" s="612" t="s">
        <v>13058</v>
      </c>
      <c r="B8900" s="613" t="s">
        <v>13059</v>
      </c>
    </row>
    <row r="8901" spans="1:2" ht="13.5" x14ac:dyDescent="0.25">
      <c r="A8901" s="612" t="s">
        <v>13060</v>
      </c>
      <c r="B8901" s="613" t="s">
        <v>13061</v>
      </c>
    </row>
    <row r="8902" spans="1:2" ht="13.5" x14ac:dyDescent="0.25">
      <c r="A8902" s="612" t="s">
        <v>13062</v>
      </c>
      <c r="B8902" s="613" t="s">
        <v>13063</v>
      </c>
    </row>
    <row r="8903" spans="1:2" ht="13.5" x14ac:dyDescent="0.25">
      <c r="A8903" s="612" t="s">
        <v>13064</v>
      </c>
      <c r="B8903" s="613" t="s">
        <v>13065</v>
      </c>
    </row>
    <row r="8904" spans="1:2" ht="13.5" x14ac:dyDescent="0.25">
      <c r="A8904" s="612" t="s">
        <v>13066</v>
      </c>
      <c r="B8904" s="613" t="s">
        <v>13067</v>
      </c>
    </row>
    <row r="8905" spans="1:2" ht="13.5" x14ac:dyDescent="0.25">
      <c r="A8905" s="612" t="s">
        <v>13068</v>
      </c>
      <c r="B8905" s="613" t="s">
        <v>13069</v>
      </c>
    </row>
    <row r="8906" spans="1:2" ht="13.5" x14ac:dyDescent="0.25">
      <c r="A8906" s="612" t="s">
        <v>13070</v>
      </c>
      <c r="B8906" s="613" t="s">
        <v>13071</v>
      </c>
    </row>
    <row r="8907" spans="1:2" ht="13.5" x14ac:dyDescent="0.25">
      <c r="A8907" s="612" t="s">
        <v>13072</v>
      </c>
      <c r="B8907" s="613" t="s">
        <v>13073</v>
      </c>
    </row>
    <row r="8908" spans="1:2" ht="13.5" x14ac:dyDescent="0.25">
      <c r="A8908" s="612" t="s">
        <v>13074</v>
      </c>
      <c r="B8908" s="613" t="s">
        <v>13075</v>
      </c>
    </row>
    <row r="8909" spans="1:2" ht="13.5" x14ac:dyDescent="0.25">
      <c r="A8909" s="612" t="s">
        <v>13076</v>
      </c>
      <c r="B8909" s="613" t="s">
        <v>13077</v>
      </c>
    </row>
    <row r="8910" spans="1:2" ht="13.5" x14ac:dyDescent="0.25">
      <c r="A8910" s="612" t="s">
        <v>512</v>
      </c>
      <c r="B8910" s="613" t="s">
        <v>13078</v>
      </c>
    </row>
    <row r="8911" spans="1:2" ht="13.5" x14ac:dyDescent="0.25">
      <c r="A8911" s="612" t="s">
        <v>13079</v>
      </c>
      <c r="B8911" s="613" t="s">
        <v>13080</v>
      </c>
    </row>
    <row r="8912" spans="1:2" ht="13.5" x14ac:dyDescent="0.25">
      <c r="A8912" s="612" t="s">
        <v>13081</v>
      </c>
      <c r="B8912" s="613" t="s">
        <v>13082</v>
      </c>
    </row>
    <row r="8913" spans="1:2" ht="13.5" x14ac:dyDescent="0.25">
      <c r="A8913" s="612" t="s">
        <v>574</v>
      </c>
      <c r="B8913" s="613" t="s">
        <v>640</v>
      </c>
    </row>
    <row r="8914" spans="1:2" ht="13.5" x14ac:dyDescent="0.25">
      <c r="A8914" s="612" t="s">
        <v>13083</v>
      </c>
      <c r="B8914" s="613" t="s">
        <v>13084</v>
      </c>
    </row>
    <row r="8915" spans="1:2" ht="13.5" x14ac:dyDescent="0.25">
      <c r="A8915" s="612" t="s">
        <v>13085</v>
      </c>
      <c r="B8915" s="613" t="s">
        <v>13086</v>
      </c>
    </row>
    <row r="8916" spans="1:2" ht="13.5" x14ac:dyDescent="0.25">
      <c r="A8916" s="612" t="s">
        <v>13087</v>
      </c>
      <c r="B8916" s="613" t="s">
        <v>13088</v>
      </c>
    </row>
    <row r="8917" spans="1:2" ht="13.5" x14ac:dyDescent="0.25">
      <c r="A8917" s="612" t="s">
        <v>13089</v>
      </c>
      <c r="B8917" s="613" t="s">
        <v>13090</v>
      </c>
    </row>
    <row r="8918" spans="1:2" ht="13.5" x14ac:dyDescent="0.25">
      <c r="A8918" s="612" t="s">
        <v>501</v>
      </c>
      <c r="B8918" s="613" t="s">
        <v>13091</v>
      </c>
    </row>
    <row r="8919" spans="1:2" ht="13.5" x14ac:dyDescent="0.25">
      <c r="A8919" s="612" t="s">
        <v>13092</v>
      </c>
      <c r="B8919" s="613" t="s">
        <v>13093</v>
      </c>
    </row>
    <row r="8920" spans="1:2" ht="13.5" x14ac:dyDescent="0.25">
      <c r="A8920" s="612" t="s">
        <v>13094</v>
      </c>
      <c r="B8920" s="613" t="s">
        <v>13095</v>
      </c>
    </row>
    <row r="8921" spans="1:2" ht="13.5" x14ac:dyDescent="0.25">
      <c r="A8921" s="612" t="s">
        <v>13096</v>
      </c>
      <c r="B8921" s="613" t="s">
        <v>13097</v>
      </c>
    </row>
    <row r="8922" spans="1:2" ht="13.5" x14ac:dyDescent="0.25">
      <c r="A8922" s="612" t="s">
        <v>13098</v>
      </c>
      <c r="B8922" s="613" t="s">
        <v>13099</v>
      </c>
    </row>
    <row r="8923" spans="1:2" ht="13.5" x14ac:dyDescent="0.25">
      <c r="A8923" s="612" t="s">
        <v>13100</v>
      </c>
      <c r="B8923" s="613" t="s">
        <v>13101</v>
      </c>
    </row>
    <row r="8924" spans="1:2" ht="13.5" x14ac:dyDescent="0.25">
      <c r="A8924" s="612" t="s">
        <v>13102</v>
      </c>
      <c r="B8924" s="613" t="s">
        <v>13103</v>
      </c>
    </row>
    <row r="8925" spans="1:2" ht="13.5" x14ac:dyDescent="0.25">
      <c r="A8925" s="612" t="s">
        <v>13104</v>
      </c>
      <c r="B8925" s="613" t="s">
        <v>13105</v>
      </c>
    </row>
    <row r="8926" spans="1:2" ht="13.5" x14ac:dyDescent="0.25">
      <c r="A8926" s="612" t="s">
        <v>13106</v>
      </c>
      <c r="B8926" s="613" t="s">
        <v>13107</v>
      </c>
    </row>
    <row r="8927" spans="1:2" ht="13.5" x14ac:dyDescent="0.25">
      <c r="A8927" s="612" t="s">
        <v>13108</v>
      </c>
      <c r="B8927" s="613" t="s">
        <v>13109</v>
      </c>
    </row>
    <row r="8928" spans="1:2" ht="13.5" x14ac:dyDescent="0.25">
      <c r="A8928" s="612" t="s">
        <v>13110</v>
      </c>
      <c r="B8928" s="613" t="s">
        <v>13111</v>
      </c>
    </row>
    <row r="8929" spans="1:2" ht="13.5" x14ac:dyDescent="0.25">
      <c r="A8929" s="612" t="s">
        <v>13112</v>
      </c>
      <c r="B8929" s="613" t="s">
        <v>13113</v>
      </c>
    </row>
    <row r="8930" spans="1:2" ht="13.5" x14ac:dyDescent="0.25">
      <c r="A8930" s="612" t="s">
        <v>13114</v>
      </c>
      <c r="B8930" s="613" t="s">
        <v>13115</v>
      </c>
    </row>
    <row r="8931" spans="1:2" ht="13.5" x14ac:dyDescent="0.25">
      <c r="A8931" s="612" t="s">
        <v>498</v>
      </c>
      <c r="B8931" s="613" t="s">
        <v>13116</v>
      </c>
    </row>
    <row r="8932" spans="1:2" ht="13.5" x14ac:dyDescent="0.25">
      <c r="A8932" s="612" t="s">
        <v>504</v>
      </c>
      <c r="B8932" s="613" t="s">
        <v>637</v>
      </c>
    </row>
    <row r="8933" spans="1:2" ht="13.5" x14ac:dyDescent="0.25">
      <c r="A8933" s="612" t="s">
        <v>13117</v>
      </c>
      <c r="B8933" s="613" t="s">
        <v>13118</v>
      </c>
    </row>
    <row r="8934" spans="1:2" ht="13.5" x14ac:dyDescent="0.25">
      <c r="A8934" s="612" t="s">
        <v>13119</v>
      </c>
      <c r="B8934" s="613" t="s">
        <v>13120</v>
      </c>
    </row>
    <row r="8935" spans="1:2" ht="13.5" x14ac:dyDescent="0.25">
      <c r="A8935" s="612" t="s">
        <v>13121</v>
      </c>
      <c r="B8935" s="613" t="s">
        <v>13122</v>
      </c>
    </row>
    <row r="8936" spans="1:2" ht="13.5" x14ac:dyDescent="0.25">
      <c r="A8936" s="612" t="s">
        <v>13123</v>
      </c>
      <c r="B8936" s="613" t="s">
        <v>13124</v>
      </c>
    </row>
    <row r="8937" spans="1:2" ht="13.5" x14ac:dyDescent="0.25">
      <c r="A8937" s="612" t="s">
        <v>13125</v>
      </c>
      <c r="B8937" s="613" t="s">
        <v>13126</v>
      </c>
    </row>
    <row r="8938" spans="1:2" ht="13.5" x14ac:dyDescent="0.25">
      <c r="A8938" s="612" t="s">
        <v>13127</v>
      </c>
      <c r="B8938" s="613" t="s">
        <v>13128</v>
      </c>
    </row>
    <row r="8939" spans="1:2" ht="13.5" x14ac:dyDescent="0.25">
      <c r="A8939" s="612" t="s">
        <v>13129</v>
      </c>
      <c r="B8939" s="613" t="s">
        <v>13130</v>
      </c>
    </row>
    <row r="8940" spans="1:2" ht="13.5" x14ac:dyDescent="0.25">
      <c r="A8940" s="612" t="s">
        <v>13131</v>
      </c>
      <c r="B8940" s="613" t="s">
        <v>13132</v>
      </c>
    </row>
    <row r="8941" spans="1:2" ht="13.5" x14ac:dyDescent="0.25">
      <c r="A8941" s="612" t="s">
        <v>13133</v>
      </c>
      <c r="B8941" s="613" t="s">
        <v>13134</v>
      </c>
    </row>
    <row r="8942" spans="1:2" ht="13.5" x14ac:dyDescent="0.25">
      <c r="A8942" s="612" t="s">
        <v>13135</v>
      </c>
      <c r="B8942" s="613" t="s">
        <v>13136</v>
      </c>
    </row>
    <row r="8943" spans="1:2" ht="13.5" x14ac:dyDescent="0.25">
      <c r="A8943" s="612" t="s">
        <v>13137</v>
      </c>
      <c r="B8943" s="613" t="s">
        <v>13138</v>
      </c>
    </row>
    <row r="8944" spans="1:2" ht="13.5" x14ac:dyDescent="0.25">
      <c r="A8944" s="612" t="s">
        <v>13139</v>
      </c>
      <c r="B8944" s="613" t="s">
        <v>13140</v>
      </c>
    </row>
    <row r="8945" spans="1:2" ht="13.5" x14ac:dyDescent="0.25">
      <c r="A8945" s="612" t="s">
        <v>13141</v>
      </c>
      <c r="B8945" s="613" t="s">
        <v>13142</v>
      </c>
    </row>
    <row r="8946" spans="1:2" ht="13.5" x14ac:dyDescent="0.25">
      <c r="A8946" s="612" t="s">
        <v>13143</v>
      </c>
      <c r="B8946" s="613" t="s">
        <v>13144</v>
      </c>
    </row>
    <row r="8947" spans="1:2" ht="13.5" x14ac:dyDescent="0.25">
      <c r="A8947" s="612" t="s">
        <v>13145</v>
      </c>
      <c r="B8947" s="613" t="s">
        <v>13146</v>
      </c>
    </row>
    <row r="8948" spans="1:2" ht="13.5" x14ac:dyDescent="0.25">
      <c r="A8948" s="612" t="s">
        <v>13147</v>
      </c>
      <c r="B8948" s="613" t="s">
        <v>13148</v>
      </c>
    </row>
    <row r="8949" spans="1:2" ht="13.5" x14ac:dyDescent="0.25">
      <c r="A8949" s="612" t="s">
        <v>13149</v>
      </c>
      <c r="B8949" s="613" t="s">
        <v>13150</v>
      </c>
    </row>
    <row r="8950" spans="1:2" ht="13.5" x14ac:dyDescent="0.25">
      <c r="A8950" s="612" t="s">
        <v>13151</v>
      </c>
      <c r="B8950" s="613" t="s">
        <v>13152</v>
      </c>
    </row>
    <row r="8951" spans="1:2" ht="13.5" x14ac:dyDescent="0.25">
      <c r="A8951" s="612" t="s">
        <v>13153</v>
      </c>
      <c r="B8951" s="613" t="s">
        <v>13154</v>
      </c>
    </row>
    <row r="8952" spans="1:2" ht="13.5" x14ac:dyDescent="0.25">
      <c r="A8952" s="612" t="s">
        <v>13155</v>
      </c>
      <c r="B8952" s="613" t="s">
        <v>13156</v>
      </c>
    </row>
    <row r="8953" spans="1:2" ht="13.5" x14ac:dyDescent="0.25">
      <c r="A8953" s="612" t="s">
        <v>13157</v>
      </c>
      <c r="B8953" s="613" t="s">
        <v>13158</v>
      </c>
    </row>
    <row r="8954" spans="1:2" ht="13.5" x14ac:dyDescent="0.25">
      <c r="A8954" s="612" t="s">
        <v>13159</v>
      </c>
      <c r="B8954" s="613" t="s">
        <v>13160</v>
      </c>
    </row>
    <row r="8955" spans="1:2" ht="13.5" x14ac:dyDescent="0.25">
      <c r="A8955" s="612" t="s">
        <v>13161</v>
      </c>
      <c r="B8955" s="613" t="s">
        <v>13162</v>
      </c>
    </row>
    <row r="8956" spans="1:2" ht="13.5" x14ac:dyDescent="0.25">
      <c r="A8956" s="612" t="s">
        <v>13163</v>
      </c>
      <c r="B8956" s="613" t="s">
        <v>13164</v>
      </c>
    </row>
    <row r="8957" spans="1:2" ht="13.5" x14ac:dyDescent="0.25">
      <c r="A8957" s="612" t="s">
        <v>13165</v>
      </c>
      <c r="B8957" s="613" t="s">
        <v>13166</v>
      </c>
    </row>
    <row r="8958" spans="1:2" ht="13.5" x14ac:dyDescent="0.25">
      <c r="A8958" s="612" t="s">
        <v>13167</v>
      </c>
      <c r="B8958" s="613" t="s">
        <v>13168</v>
      </c>
    </row>
    <row r="8959" spans="1:2" ht="13.5" x14ac:dyDescent="0.25">
      <c r="A8959" s="612" t="s">
        <v>13169</v>
      </c>
      <c r="B8959" s="613" t="s">
        <v>13170</v>
      </c>
    </row>
    <row r="8960" spans="1:2" ht="13.5" x14ac:dyDescent="0.25">
      <c r="A8960" s="612" t="s">
        <v>13171</v>
      </c>
      <c r="B8960" s="613" t="s">
        <v>13172</v>
      </c>
    </row>
    <row r="8961" spans="1:2" ht="13.5" x14ac:dyDescent="0.25">
      <c r="A8961" s="612" t="s">
        <v>13173</v>
      </c>
      <c r="B8961" s="613" t="s">
        <v>13174</v>
      </c>
    </row>
    <row r="8962" spans="1:2" ht="13.5" x14ac:dyDescent="0.25">
      <c r="A8962" s="612" t="s">
        <v>13175</v>
      </c>
      <c r="B8962" s="613" t="s">
        <v>13176</v>
      </c>
    </row>
    <row r="8963" spans="1:2" ht="13.5" x14ac:dyDescent="0.25">
      <c r="A8963" s="612" t="s">
        <v>13177</v>
      </c>
      <c r="B8963" s="613" t="s">
        <v>13178</v>
      </c>
    </row>
    <row r="8964" spans="1:2" ht="13.5" x14ac:dyDescent="0.25">
      <c r="A8964" s="612" t="s">
        <v>13179</v>
      </c>
      <c r="B8964" s="613" t="s">
        <v>13180</v>
      </c>
    </row>
    <row r="8965" spans="1:2" ht="13.5" x14ac:dyDescent="0.25">
      <c r="A8965" s="612" t="s">
        <v>13181</v>
      </c>
      <c r="B8965" s="613" t="s">
        <v>13182</v>
      </c>
    </row>
    <row r="8966" spans="1:2" ht="13.5" x14ac:dyDescent="0.25">
      <c r="A8966" s="612" t="s">
        <v>13183</v>
      </c>
      <c r="B8966" s="613" t="s">
        <v>13184</v>
      </c>
    </row>
    <row r="8967" spans="1:2" ht="13.5" x14ac:dyDescent="0.25">
      <c r="A8967" s="612" t="s">
        <v>13185</v>
      </c>
      <c r="B8967" s="613" t="s">
        <v>3384</v>
      </c>
    </row>
    <row r="8968" spans="1:2" ht="13.5" x14ac:dyDescent="0.25">
      <c r="A8968" s="612" t="s">
        <v>13186</v>
      </c>
      <c r="B8968" s="613" t="s">
        <v>13187</v>
      </c>
    </row>
    <row r="8969" spans="1:2" ht="13.5" x14ac:dyDescent="0.25">
      <c r="A8969" s="612" t="s">
        <v>13188</v>
      </c>
      <c r="B8969" s="613" t="s">
        <v>13189</v>
      </c>
    </row>
    <row r="8970" spans="1:2" ht="13.5" x14ac:dyDescent="0.25">
      <c r="A8970" s="612" t="s">
        <v>13190</v>
      </c>
      <c r="B8970" s="613" t="s">
        <v>13191</v>
      </c>
    </row>
    <row r="8971" spans="1:2" ht="13.5" x14ac:dyDescent="0.25">
      <c r="A8971" s="612" t="s">
        <v>13192</v>
      </c>
      <c r="B8971" s="613" t="s">
        <v>13193</v>
      </c>
    </row>
    <row r="8972" spans="1:2" ht="13.5" x14ac:dyDescent="0.25">
      <c r="A8972" s="612" t="s">
        <v>13194</v>
      </c>
      <c r="B8972" s="613" t="s">
        <v>13195</v>
      </c>
    </row>
    <row r="8973" spans="1:2" ht="13.5" x14ac:dyDescent="0.25">
      <c r="A8973" s="612" t="s">
        <v>13196</v>
      </c>
      <c r="B8973" s="613" t="s">
        <v>3395</v>
      </c>
    </row>
    <row r="8974" spans="1:2" ht="13.5" x14ac:dyDescent="0.25">
      <c r="A8974" s="612" t="s">
        <v>13197</v>
      </c>
      <c r="B8974" s="613" t="s">
        <v>13198</v>
      </c>
    </row>
    <row r="8975" spans="1:2" ht="13.5" x14ac:dyDescent="0.25">
      <c r="A8975" s="612" t="s">
        <v>13199</v>
      </c>
      <c r="B8975" s="613" t="s">
        <v>13200</v>
      </c>
    </row>
    <row r="8976" spans="1:2" ht="13.5" x14ac:dyDescent="0.25">
      <c r="A8976" s="612" t="s">
        <v>13201</v>
      </c>
      <c r="B8976" s="613" t="s">
        <v>13202</v>
      </c>
    </row>
    <row r="8977" spans="1:2" ht="13.5" x14ac:dyDescent="0.25">
      <c r="A8977" s="612" t="s">
        <v>13203</v>
      </c>
      <c r="B8977" s="613" t="s">
        <v>13204</v>
      </c>
    </row>
    <row r="8978" spans="1:2" ht="13.5" x14ac:dyDescent="0.25">
      <c r="A8978" s="612" t="s">
        <v>13205</v>
      </c>
      <c r="B8978" s="613" t="s">
        <v>13206</v>
      </c>
    </row>
    <row r="8979" spans="1:2" ht="13.5" x14ac:dyDescent="0.25">
      <c r="A8979" s="612" t="s">
        <v>13207</v>
      </c>
      <c r="B8979" s="613" t="s">
        <v>13208</v>
      </c>
    </row>
    <row r="8980" spans="1:2" ht="13.5" x14ac:dyDescent="0.25">
      <c r="A8980" s="612" t="s">
        <v>13209</v>
      </c>
      <c r="B8980" s="613" t="s">
        <v>13210</v>
      </c>
    </row>
    <row r="8981" spans="1:2" ht="13.5" x14ac:dyDescent="0.25">
      <c r="A8981" s="612" t="s">
        <v>13211</v>
      </c>
      <c r="B8981" s="613" t="s">
        <v>13212</v>
      </c>
    </row>
    <row r="8982" spans="1:2" ht="13.5" x14ac:dyDescent="0.25">
      <c r="A8982" s="612" t="s">
        <v>13213</v>
      </c>
      <c r="B8982" s="613" t="s">
        <v>13214</v>
      </c>
    </row>
    <row r="8983" spans="1:2" ht="13.5" x14ac:dyDescent="0.25">
      <c r="A8983" s="612" t="s">
        <v>13215</v>
      </c>
      <c r="B8983" s="613" t="s">
        <v>13216</v>
      </c>
    </row>
    <row r="8984" spans="1:2" ht="13.5" x14ac:dyDescent="0.25">
      <c r="A8984" s="612" t="s">
        <v>528</v>
      </c>
      <c r="B8984" s="613" t="s">
        <v>13217</v>
      </c>
    </row>
    <row r="8985" spans="1:2" ht="13.5" x14ac:dyDescent="0.25">
      <c r="A8985" s="612" t="s">
        <v>13218</v>
      </c>
      <c r="B8985" s="613" t="s">
        <v>13219</v>
      </c>
    </row>
    <row r="8986" spans="1:2" ht="13.5" x14ac:dyDescent="0.25">
      <c r="A8986" s="612" t="s">
        <v>13220</v>
      </c>
      <c r="B8986" s="613" t="s">
        <v>13221</v>
      </c>
    </row>
    <row r="8987" spans="1:2" ht="13.5" x14ac:dyDescent="0.25">
      <c r="A8987" s="612" t="s">
        <v>13222</v>
      </c>
      <c r="B8987" s="613" t="s">
        <v>13223</v>
      </c>
    </row>
    <row r="8988" spans="1:2" ht="13.5" x14ac:dyDescent="0.25">
      <c r="A8988" s="612" t="s">
        <v>13224</v>
      </c>
      <c r="B8988" s="613" t="s">
        <v>13225</v>
      </c>
    </row>
    <row r="8989" spans="1:2" ht="13.5" x14ac:dyDescent="0.25">
      <c r="A8989" s="612" t="s">
        <v>13226</v>
      </c>
      <c r="B8989" s="613" t="s">
        <v>13227</v>
      </c>
    </row>
    <row r="8990" spans="1:2" ht="13.5" x14ac:dyDescent="0.25">
      <c r="A8990" s="612" t="s">
        <v>13228</v>
      </c>
      <c r="B8990" s="613" t="s">
        <v>13229</v>
      </c>
    </row>
    <row r="8991" spans="1:2" ht="13.5" x14ac:dyDescent="0.25">
      <c r="A8991" s="612" t="s">
        <v>13230</v>
      </c>
      <c r="B8991" s="613" t="s">
        <v>13231</v>
      </c>
    </row>
    <row r="8992" spans="1:2" ht="13.5" x14ac:dyDescent="0.25">
      <c r="A8992" s="612" t="s">
        <v>13232</v>
      </c>
      <c r="B8992" s="613" t="s">
        <v>13233</v>
      </c>
    </row>
    <row r="8993" spans="1:2" ht="13.5" x14ac:dyDescent="0.25">
      <c r="A8993" s="612" t="s">
        <v>13234</v>
      </c>
      <c r="B8993" s="613" t="s">
        <v>13235</v>
      </c>
    </row>
    <row r="8994" spans="1:2" ht="13.5" x14ac:dyDescent="0.25">
      <c r="A8994" s="612" t="s">
        <v>568</v>
      </c>
      <c r="B8994" s="613" t="s">
        <v>13236</v>
      </c>
    </row>
    <row r="8995" spans="1:2" ht="13.5" x14ac:dyDescent="0.25">
      <c r="A8995" s="612" t="s">
        <v>526</v>
      </c>
      <c r="B8995" s="613" t="s">
        <v>644</v>
      </c>
    </row>
    <row r="8996" spans="1:2" ht="13.5" x14ac:dyDescent="0.25">
      <c r="A8996" s="612" t="s">
        <v>13237</v>
      </c>
      <c r="B8996" s="613" t="s">
        <v>13238</v>
      </c>
    </row>
    <row r="8997" spans="1:2" ht="13.5" x14ac:dyDescent="0.25">
      <c r="A8997" s="612" t="s">
        <v>13239</v>
      </c>
      <c r="B8997" s="613" t="s">
        <v>13240</v>
      </c>
    </row>
    <row r="8998" spans="1:2" ht="13.5" x14ac:dyDescent="0.25">
      <c r="A8998" s="612" t="s">
        <v>13241</v>
      </c>
      <c r="B8998" s="613" t="s">
        <v>13242</v>
      </c>
    </row>
    <row r="8999" spans="1:2" ht="13.5" x14ac:dyDescent="0.25">
      <c r="A8999" s="612" t="s">
        <v>13243</v>
      </c>
      <c r="B8999" s="613" t="s">
        <v>13244</v>
      </c>
    </row>
    <row r="9000" spans="1:2" ht="13.5" x14ac:dyDescent="0.25">
      <c r="A9000" s="612" t="s">
        <v>13245</v>
      </c>
      <c r="B9000" s="613" t="s">
        <v>13246</v>
      </c>
    </row>
    <row r="9001" spans="1:2" ht="13.5" x14ac:dyDescent="0.25">
      <c r="A9001" s="612" t="s">
        <v>13247</v>
      </c>
      <c r="B9001" s="613" t="s">
        <v>13248</v>
      </c>
    </row>
    <row r="9002" spans="1:2" ht="13.5" x14ac:dyDescent="0.25">
      <c r="A9002" s="612" t="s">
        <v>13249</v>
      </c>
      <c r="B9002" s="613" t="s">
        <v>13250</v>
      </c>
    </row>
    <row r="9003" spans="1:2" ht="13.5" x14ac:dyDescent="0.25">
      <c r="A9003" s="612" t="s">
        <v>13251</v>
      </c>
      <c r="B9003" s="613" t="s">
        <v>3437</v>
      </c>
    </row>
    <row r="9004" spans="1:2" ht="13.5" x14ac:dyDescent="0.25">
      <c r="A9004" s="612" t="s">
        <v>13252</v>
      </c>
      <c r="B9004" s="613" t="s">
        <v>13253</v>
      </c>
    </row>
    <row r="9005" spans="1:2" ht="13.5" x14ac:dyDescent="0.25">
      <c r="A9005" s="612" t="s">
        <v>13254</v>
      </c>
      <c r="B9005" s="613" t="s">
        <v>13255</v>
      </c>
    </row>
    <row r="9006" spans="1:2" ht="13.5" x14ac:dyDescent="0.25">
      <c r="A9006" s="612" t="s">
        <v>13256</v>
      </c>
      <c r="B9006" s="613" t="s">
        <v>13257</v>
      </c>
    </row>
    <row r="9007" spans="1:2" ht="13.5" x14ac:dyDescent="0.25">
      <c r="A9007" s="612" t="s">
        <v>13258</v>
      </c>
      <c r="B9007" s="613" t="s">
        <v>13259</v>
      </c>
    </row>
    <row r="9008" spans="1:2" ht="13.5" x14ac:dyDescent="0.25">
      <c r="A9008" s="612" t="s">
        <v>13260</v>
      </c>
      <c r="B9008" s="613" t="s">
        <v>13261</v>
      </c>
    </row>
    <row r="9009" spans="1:2" ht="13.5" x14ac:dyDescent="0.25">
      <c r="A9009" s="612" t="s">
        <v>13262</v>
      </c>
      <c r="B9009" s="613" t="s">
        <v>13263</v>
      </c>
    </row>
    <row r="9010" spans="1:2" ht="13.5" x14ac:dyDescent="0.25">
      <c r="A9010" s="612" t="s">
        <v>13264</v>
      </c>
      <c r="B9010" s="613" t="s">
        <v>13265</v>
      </c>
    </row>
    <row r="9011" spans="1:2" ht="13.5" x14ac:dyDescent="0.25">
      <c r="A9011" s="612" t="s">
        <v>13266</v>
      </c>
      <c r="B9011" s="613" t="s">
        <v>13267</v>
      </c>
    </row>
    <row r="9012" spans="1:2" ht="13.5" x14ac:dyDescent="0.25">
      <c r="A9012" s="612" t="s">
        <v>13268</v>
      </c>
      <c r="B9012" s="613" t="s">
        <v>13269</v>
      </c>
    </row>
    <row r="9013" spans="1:2" ht="13.5" x14ac:dyDescent="0.25">
      <c r="A9013" s="612" t="s">
        <v>13270</v>
      </c>
      <c r="B9013" s="613" t="s">
        <v>13271</v>
      </c>
    </row>
    <row r="9014" spans="1:2" ht="13.5" x14ac:dyDescent="0.25">
      <c r="A9014" s="612" t="s">
        <v>13272</v>
      </c>
      <c r="B9014" s="613" t="s">
        <v>13273</v>
      </c>
    </row>
    <row r="9015" spans="1:2" ht="13.5" x14ac:dyDescent="0.25">
      <c r="A9015" s="612" t="s">
        <v>13274</v>
      </c>
      <c r="B9015" s="613" t="s">
        <v>13275</v>
      </c>
    </row>
    <row r="9016" spans="1:2" ht="13.5" x14ac:dyDescent="0.25">
      <c r="A9016" s="612" t="s">
        <v>13276</v>
      </c>
      <c r="B9016" s="613" t="s">
        <v>13277</v>
      </c>
    </row>
    <row r="9017" spans="1:2" ht="13.5" x14ac:dyDescent="0.25">
      <c r="A9017" s="612" t="s">
        <v>13278</v>
      </c>
      <c r="B9017" s="613" t="s">
        <v>13279</v>
      </c>
    </row>
    <row r="9018" spans="1:2" ht="13.5" x14ac:dyDescent="0.25">
      <c r="A9018" s="612" t="s">
        <v>13280</v>
      </c>
      <c r="B9018" s="613" t="s">
        <v>13281</v>
      </c>
    </row>
    <row r="9019" spans="1:2" ht="13.5" x14ac:dyDescent="0.25">
      <c r="A9019" s="612" t="s">
        <v>13282</v>
      </c>
      <c r="B9019" s="613" t="s">
        <v>13283</v>
      </c>
    </row>
    <row r="9020" spans="1:2" ht="13.5" x14ac:dyDescent="0.25">
      <c r="A9020" s="612" t="s">
        <v>13284</v>
      </c>
      <c r="B9020" s="613" t="s">
        <v>13285</v>
      </c>
    </row>
    <row r="9021" spans="1:2" ht="13.5" x14ac:dyDescent="0.25">
      <c r="A9021" s="612" t="s">
        <v>13286</v>
      </c>
      <c r="B9021" s="613" t="s">
        <v>13287</v>
      </c>
    </row>
    <row r="9022" spans="1:2" ht="13.5" x14ac:dyDescent="0.25">
      <c r="A9022" s="612" t="s">
        <v>13288</v>
      </c>
      <c r="B9022" s="613" t="s">
        <v>13289</v>
      </c>
    </row>
    <row r="9023" spans="1:2" ht="13.5" x14ac:dyDescent="0.25">
      <c r="A9023" s="612" t="s">
        <v>13290</v>
      </c>
      <c r="B9023" s="613" t="s">
        <v>13291</v>
      </c>
    </row>
    <row r="9024" spans="1:2" ht="13.5" x14ac:dyDescent="0.25">
      <c r="A9024" s="612" t="s">
        <v>13292</v>
      </c>
      <c r="B9024" s="613" t="s">
        <v>13293</v>
      </c>
    </row>
    <row r="9025" spans="1:2" ht="13.5" x14ac:dyDescent="0.25">
      <c r="A9025" s="612" t="s">
        <v>13294</v>
      </c>
      <c r="B9025" s="613" t="s">
        <v>13295</v>
      </c>
    </row>
    <row r="9026" spans="1:2" ht="13.5" x14ac:dyDescent="0.25">
      <c r="A9026" s="612" t="s">
        <v>13296</v>
      </c>
      <c r="B9026" s="613" t="s">
        <v>13297</v>
      </c>
    </row>
    <row r="9027" spans="1:2" ht="13.5" x14ac:dyDescent="0.25">
      <c r="A9027" s="612" t="s">
        <v>13298</v>
      </c>
      <c r="B9027" s="613" t="s">
        <v>13299</v>
      </c>
    </row>
    <row r="9028" spans="1:2" ht="13.5" x14ac:dyDescent="0.25">
      <c r="A9028" s="612" t="s">
        <v>13300</v>
      </c>
      <c r="B9028" s="613" t="s">
        <v>13301</v>
      </c>
    </row>
    <row r="9029" spans="1:2" ht="13.5" x14ac:dyDescent="0.25">
      <c r="A9029" s="612" t="s">
        <v>13302</v>
      </c>
      <c r="B9029" s="613" t="s">
        <v>13303</v>
      </c>
    </row>
    <row r="9030" spans="1:2" ht="13.5" x14ac:dyDescent="0.25">
      <c r="A9030" s="612" t="s">
        <v>13304</v>
      </c>
      <c r="B9030" s="613" t="s">
        <v>13305</v>
      </c>
    </row>
    <row r="9031" spans="1:2" ht="13.5" x14ac:dyDescent="0.25">
      <c r="A9031" s="612" t="s">
        <v>13306</v>
      </c>
      <c r="B9031" s="613" t="s">
        <v>13307</v>
      </c>
    </row>
    <row r="9032" spans="1:2" ht="13.5" x14ac:dyDescent="0.25">
      <c r="A9032" s="612" t="s">
        <v>13308</v>
      </c>
      <c r="B9032" s="613" t="s">
        <v>13309</v>
      </c>
    </row>
    <row r="9033" spans="1:2" ht="13.5" x14ac:dyDescent="0.25">
      <c r="A9033" s="612" t="s">
        <v>13310</v>
      </c>
      <c r="B9033" s="613" t="s">
        <v>13311</v>
      </c>
    </row>
    <row r="9034" spans="1:2" ht="13.5" x14ac:dyDescent="0.25">
      <c r="A9034" s="612" t="s">
        <v>13312</v>
      </c>
      <c r="B9034" s="613" t="s">
        <v>13313</v>
      </c>
    </row>
    <row r="9035" spans="1:2" ht="13.5" x14ac:dyDescent="0.25">
      <c r="A9035" s="612" t="s">
        <v>13314</v>
      </c>
      <c r="B9035" s="613" t="s">
        <v>13315</v>
      </c>
    </row>
    <row r="9036" spans="1:2" ht="13.5" x14ac:dyDescent="0.25">
      <c r="A9036" s="612" t="s">
        <v>13316</v>
      </c>
      <c r="B9036" s="613" t="s">
        <v>13317</v>
      </c>
    </row>
    <row r="9037" spans="1:2" ht="13.5" x14ac:dyDescent="0.25">
      <c r="A9037" s="612" t="s">
        <v>13318</v>
      </c>
      <c r="B9037" s="613" t="s">
        <v>13319</v>
      </c>
    </row>
    <row r="9038" spans="1:2" ht="13.5" x14ac:dyDescent="0.25">
      <c r="A9038" s="612" t="s">
        <v>13320</v>
      </c>
      <c r="B9038" s="613" t="s">
        <v>13321</v>
      </c>
    </row>
    <row r="9039" spans="1:2" ht="13.5" x14ac:dyDescent="0.25">
      <c r="A9039" s="612" t="s">
        <v>13322</v>
      </c>
      <c r="B9039" s="613" t="s">
        <v>13323</v>
      </c>
    </row>
    <row r="9040" spans="1:2" ht="13.5" x14ac:dyDescent="0.25">
      <c r="A9040" s="612" t="s">
        <v>13324</v>
      </c>
      <c r="B9040" s="613" t="s">
        <v>13325</v>
      </c>
    </row>
    <row r="9041" spans="1:2" ht="13.5" x14ac:dyDescent="0.25">
      <c r="A9041" s="612" t="s">
        <v>13326</v>
      </c>
      <c r="B9041" s="613" t="s">
        <v>13327</v>
      </c>
    </row>
    <row r="9042" spans="1:2" ht="13.5" x14ac:dyDescent="0.25">
      <c r="A9042" s="612" t="s">
        <v>13328</v>
      </c>
      <c r="B9042" s="613" t="s">
        <v>13329</v>
      </c>
    </row>
    <row r="9043" spans="1:2" ht="13.5" x14ac:dyDescent="0.25">
      <c r="A9043" s="612" t="s">
        <v>13330</v>
      </c>
      <c r="B9043" s="613" t="s">
        <v>13331</v>
      </c>
    </row>
    <row r="9044" spans="1:2" ht="13.5" x14ac:dyDescent="0.25">
      <c r="A9044" s="612" t="s">
        <v>13332</v>
      </c>
      <c r="B9044" s="613" t="s">
        <v>13333</v>
      </c>
    </row>
    <row r="9045" spans="1:2" ht="13.5" x14ac:dyDescent="0.25">
      <c r="A9045" s="612" t="s">
        <v>13334</v>
      </c>
      <c r="B9045" s="613" t="s">
        <v>13335</v>
      </c>
    </row>
    <row r="9046" spans="1:2" ht="13.5" x14ac:dyDescent="0.25">
      <c r="A9046" s="612" t="s">
        <v>13336</v>
      </c>
      <c r="B9046" s="613" t="s">
        <v>13337</v>
      </c>
    </row>
    <row r="9047" spans="1:2" ht="13.5" x14ac:dyDescent="0.25">
      <c r="A9047" s="612" t="s">
        <v>13338</v>
      </c>
      <c r="B9047" s="613" t="s">
        <v>13339</v>
      </c>
    </row>
    <row r="9048" spans="1:2" ht="13.5" x14ac:dyDescent="0.25">
      <c r="A9048" s="612" t="s">
        <v>13340</v>
      </c>
      <c r="B9048" s="613" t="s">
        <v>13341</v>
      </c>
    </row>
    <row r="9049" spans="1:2" ht="13.5" x14ac:dyDescent="0.25">
      <c r="A9049" s="612" t="s">
        <v>13342</v>
      </c>
      <c r="B9049" s="613" t="s">
        <v>13343</v>
      </c>
    </row>
    <row r="9050" spans="1:2" ht="13.5" x14ac:dyDescent="0.25">
      <c r="A9050" s="612" t="s">
        <v>13344</v>
      </c>
      <c r="B9050" s="613" t="s">
        <v>13345</v>
      </c>
    </row>
    <row r="9051" spans="1:2" ht="13.5" x14ac:dyDescent="0.25">
      <c r="A9051" s="612" t="s">
        <v>13346</v>
      </c>
      <c r="B9051" s="613" t="s">
        <v>13347</v>
      </c>
    </row>
    <row r="9052" spans="1:2" ht="13.5" x14ac:dyDescent="0.25">
      <c r="A9052" s="612" t="s">
        <v>13348</v>
      </c>
      <c r="B9052" s="613" t="s">
        <v>13349</v>
      </c>
    </row>
    <row r="9053" spans="1:2" ht="13.5" x14ac:dyDescent="0.25">
      <c r="A9053" s="612" t="s">
        <v>13350</v>
      </c>
      <c r="B9053" s="613" t="s">
        <v>13351</v>
      </c>
    </row>
    <row r="9054" spans="1:2" ht="13.5" x14ac:dyDescent="0.25">
      <c r="A9054" s="612" t="s">
        <v>13352</v>
      </c>
      <c r="B9054" s="613" t="s">
        <v>13353</v>
      </c>
    </row>
    <row r="9055" spans="1:2" ht="13.5" x14ac:dyDescent="0.25">
      <c r="A9055" s="612" t="s">
        <v>13354</v>
      </c>
      <c r="B9055" s="613" t="s">
        <v>13355</v>
      </c>
    </row>
    <row r="9056" spans="1:2" ht="13.5" x14ac:dyDescent="0.25">
      <c r="A9056" s="612" t="s">
        <v>13356</v>
      </c>
      <c r="B9056" s="613" t="s">
        <v>13357</v>
      </c>
    </row>
    <row r="9057" spans="1:2" ht="13.5" x14ac:dyDescent="0.25">
      <c r="A9057" s="612" t="s">
        <v>13358</v>
      </c>
      <c r="B9057" s="613" t="s">
        <v>13359</v>
      </c>
    </row>
    <row r="9058" spans="1:2" ht="13.5" x14ac:dyDescent="0.25">
      <c r="A9058" s="612" t="s">
        <v>13360</v>
      </c>
      <c r="B9058" s="613" t="s">
        <v>3476</v>
      </c>
    </row>
    <row r="9059" spans="1:2" ht="13.5" x14ac:dyDescent="0.25">
      <c r="A9059" s="612" t="s">
        <v>13361</v>
      </c>
      <c r="B9059" s="613" t="s">
        <v>13362</v>
      </c>
    </row>
    <row r="9060" spans="1:2" ht="13.5" x14ac:dyDescent="0.25">
      <c r="A9060" s="612" t="s">
        <v>13363</v>
      </c>
      <c r="B9060" s="613" t="s">
        <v>13364</v>
      </c>
    </row>
    <row r="9061" spans="1:2" ht="13.5" x14ac:dyDescent="0.25">
      <c r="A9061" s="612" t="s">
        <v>13365</v>
      </c>
      <c r="B9061" s="613" t="s">
        <v>13366</v>
      </c>
    </row>
    <row r="9062" spans="1:2" ht="13.5" x14ac:dyDescent="0.25">
      <c r="A9062" s="612" t="s">
        <v>13367</v>
      </c>
      <c r="B9062" s="613" t="s">
        <v>13368</v>
      </c>
    </row>
    <row r="9063" spans="1:2" ht="13.5" x14ac:dyDescent="0.25">
      <c r="A9063" s="612" t="s">
        <v>13369</v>
      </c>
      <c r="B9063" s="613" t="s">
        <v>13370</v>
      </c>
    </row>
    <row r="9064" spans="1:2" ht="13.5" x14ac:dyDescent="0.25">
      <c r="A9064" s="612" t="s">
        <v>13371</v>
      </c>
      <c r="B9064" s="613" t="s">
        <v>13372</v>
      </c>
    </row>
    <row r="9065" spans="1:2" ht="13.5" x14ac:dyDescent="0.25">
      <c r="A9065" s="612" t="s">
        <v>13373</v>
      </c>
      <c r="B9065" s="613" t="s">
        <v>13374</v>
      </c>
    </row>
    <row r="9066" spans="1:2" ht="13.5" x14ac:dyDescent="0.25">
      <c r="A9066" s="612" t="s">
        <v>13375</v>
      </c>
      <c r="B9066" s="613" t="s">
        <v>13376</v>
      </c>
    </row>
    <row r="9067" spans="1:2" ht="13.5" x14ac:dyDescent="0.25">
      <c r="A9067" s="612" t="s">
        <v>13377</v>
      </c>
      <c r="B9067" s="613" t="s">
        <v>13378</v>
      </c>
    </row>
    <row r="9068" spans="1:2" ht="13.5" x14ac:dyDescent="0.25">
      <c r="A9068" s="612" t="s">
        <v>13379</v>
      </c>
      <c r="B9068" s="613" t="s">
        <v>13380</v>
      </c>
    </row>
    <row r="9069" spans="1:2" ht="13.5" x14ac:dyDescent="0.25">
      <c r="A9069" s="612" t="s">
        <v>13381</v>
      </c>
      <c r="B9069" s="613" t="s">
        <v>13382</v>
      </c>
    </row>
    <row r="9070" spans="1:2" ht="13.5" x14ac:dyDescent="0.25">
      <c r="A9070" s="612" t="s">
        <v>13383</v>
      </c>
      <c r="B9070" s="613" t="s">
        <v>13384</v>
      </c>
    </row>
    <row r="9071" spans="1:2" ht="13.5" x14ac:dyDescent="0.25">
      <c r="A9071" s="612" t="s">
        <v>13385</v>
      </c>
      <c r="B9071" s="613" t="s">
        <v>13386</v>
      </c>
    </row>
    <row r="9072" spans="1:2" ht="13.5" x14ac:dyDescent="0.25">
      <c r="A9072" s="612" t="s">
        <v>13387</v>
      </c>
      <c r="B9072" s="613" t="s">
        <v>13388</v>
      </c>
    </row>
    <row r="9073" spans="1:2" ht="13.5" x14ac:dyDescent="0.25">
      <c r="A9073" s="612" t="s">
        <v>13389</v>
      </c>
      <c r="B9073" s="613" t="s">
        <v>13390</v>
      </c>
    </row>
    <row r="9074" spans="1:2" ht="13.5" x14ac:dyDescent="0.25">
      <c r="A9074" s="612" t="s">
        <v>13391</v>
      </c>
      <c r="B9074" s="613" t="s">
        <v>13392</v>
      </c>
    </row>
    <row r="9075" spans="1:2" ht="13.5" x14ac:dyDescent="0.25">
      <c r="A9075" s="612" t="s">
        <v>13393</v>
      </c>
      <c r="B9075" s="613" t="s">
        <v>13394</v>
      </c>
    </row>
    <row r="9076" spans="1:2" ht="13.5" x14ac:dyDescent="0.25">
      <c r="A9076" s="612" t="s">
        <v>13395</v>
      </c>
      <c r="B9076" s="613" t="s">
        <v>13396</v>
      </c>
    </row>
    <row r="9077" spans="1:2" ht="13.5" x14ac:dyDescent="0.25">
      <c r="A9077" s="612" t="s">
        <v>13397</v>
      </c>
      <c r="B9077" s="613" t="s">
        <v>13398</v>
      </c>
    </row>
    <row r="9078" spans="1:2" ht="13.5" x14ac:dyDescent="0.25">
      <c r="A9078" s="612" t="s">
        <v>13399</v>
      </c>
      <c r="B9078" s="613" t="s">
        <v>13400</v>
      </c>
    </row>
    <row r="9079" spans="1:2" ht="13.5" x14ac:dyDescent="0.25">
      <c r="A9079" s="612" t="s">
        <v>13401</v>
      </c>
      <c r="B9079" s="613" t="s">
        <v>13402</v>
      </c>
    </row>
    <row r="9080" spans="1:2" ht="13.5" x14ac:dyDescent="0.25">
      <c r="A9080" s="612" t="s">
        <v>13403</v>
      </c>
      <c r="B9080" s="613" t="s">
        <v>13404</v>
      </c>
    </row>
    <row r="9081" spans="1:2" ht="13.5" x14ac:dyDescent="0.25">
      <c r="A9081" s="612" t="s">
        <v>13405</v>
      </c>
      <c r="B9081" s="613" t="s">
        <v>13406</v>
      </c>
    </row>
    <row r="9082" spans="1:2" ht="13.5" x14ac:dyDescent="0.25">
      <c r="A9082" s="612" t="s">
        <v>13407</v>
      </c>
      <c r="B9082" s="613" t="s">
        <v>13408</v>
      </c>
    </row>
    <row r="9083" spans="1:2" ht="13.5" x14ac:dyDescent="0.25">
      <c r="A9083" s="612" t="s">
        <v>13409</v>
      </c>
      <c r="B9083" s="613" t="s">
        <v>13410</v>
      </c>
    </row>
    <row r="9084" spans="1:2" ht="13.5" x14ac:dyDescent="0.25">
      <c r="A9084" s="612" t="s">
        <v>13411</v>
      </c>
      <c r="B9084" s="613" t="s">
        <v>13412</v>
      </c>
    </row>
    <row r="9085" spans="1:2" ht="13.5" x14ac:dyDescent="0.25">
      <c r="A9085" s="612" t="s">
        <v>13413</v>
      </c>
      <c r="B9085" s="613" t="s">
        <v>13414</v>
      </c>
    </row>
    <row r="9086" spans="1:2" ht="13.5" x14ac:dyDescent="0.25">
      <c r="A9086" s="612" t="s">
        <v>13415</v>
      </c>
      <c r="B9086" s="613" t="s">
        <v>3489</v>
      </c>
    </row>
    <row r="9087" spans="1:2" ht="13.5" x14ac:dyDescent="0.25">
      <c r="A9087" s="612" t="s">
        <v>13416</v>
      </c>
      <c r="B9087" s="613" t="s">
        <v>3490</v>
      </c>
    </row>
    <row r="9088" spans="1:2" ht="13.5" x14ac:dyDescent="0.25">
      <c r="A9088" s="612" t="s">
        <v>13417</v>
      </c>
      <c r="B9088" s="613" t="s">
        <v>3491</v>
      </c>
    </row>
    <row r="9089" spans="1:2" ht="13.5" x14ac:dyDescent="0.25">
      <c r="A9089" s="612" t="s">
        <v>13418</v>
      </c>
      <c r="B9089" s="613" t="s">
        <v>13419</v>
      </c>
    </row>
    <row r="9090" spans="1:2" ht="13.5" x14ac:dyDescent="0.25">
      <c r="A9090" s="612" t="s">
        <v>13420</v>
      </c>
      <c r="B9090" s="613" t="s">
        <v>13421</v>
      </c>
    </row>
    <row r="9091" spans="1:2" ht="13.5" x14ac:dyDescent="0.25">
      <c r="A9091" s="612" t="s">
        <v>13422</v>
      </c>
      <c r="B9091" s="613" t="s">
        <v>13423</v>
      </c>
    </row>
    <row r="9092" spans="1:2" ht="13.5" x14ac:dyDescent="0.25">
      <c r="A9092" s="612" t="s">
        <v>13424</v>
      </c>
      <c r="B9092" s="613" t="s">
        <v>13425</v>
      </c>
    </row>
    <row r="9093" spans="1:2" ht="13.5" x14ac:dyDescent="0.25">
      <c r="A9093" s="612" t="s">
        <v>13426</v>
      </c>
      <c r="B9093" s="613" t="s">
        <v>13427</v>
      </c>
    </row>
    <row r="9094" spans="1:2" ht="13.5" x14ac:dyDescent="0.25">
      <c r="A9094" s="612" t="s">
        <v>13428</v>
      </c>
      <c r="B9094" s="613" t="s">
        <v>13429</v>
      </c>
    </row>
    <row r="9095" spans="1:2" ht="13.5" x14ac:dyDescent="0.25">
      <c r="A9095" s="612" t="s">
        <v>13430</v>
      </c>
      <c r="B9095" s="613" t="s">
        <v>13431</v>
      </c>
    </row>
    <row r="9096" spans="1:2" ht="13.5" x14ac:dyDescent="0.25">
      <c r="A9096" s="612" t="s">
        <v>13432</v>
      </c>
      <c r="B9096" s="613" t="s">
        <v>13433</v>
      </c>
    </row>
    <row r="9097" spans="1:2" ht="13.5" x14ac:dyDescent="0.25">
      <c r="A9097" s="612" t="s">
        <v>13434</v>
      </c>
      <c r="B9097" s="613" t="s">
        <v>3503</v>
      </c>
    </row>
    <row r="9098" spans="1:2" ht="13.5" x14ac:dyDescent="0.25">
      <c r="A9098" s="612" t="s">
        <v>13435</v>
      </c>
      <c r="B9098" s="613" t="s">
        <v>3504</v>
      </c>
    </row>
    <row r="9099" spans="1:2" ht="13.5" x14ac:dyDescent="0.25">
      <c r="A9099" s="612" t="s">
        <v>13436</v>
      </c>
      <c r="B9099" s="613" t="s">
        <v>13437</v>
      </c>
    </row>
    <row r="9100" spans="1:2" ht="13.5" x14ac:dyDescent="0.25">
      <c r="A9100" s="612" t="s">
        <v>13438</v>
      </c>
      <c r="B9100" s="613" t="s">
        <v>13439</v>
      </c>
    </row>
    <row r="9101" spans="1:2" ht="13.5" x14ac:dyDescent="0.25">
      <c r="A9101" s="612" t="s">
        <v>13440</v>
      </c>
      <c r="B9101" s="613" t="s">
        <v>13441</v>
      </c>
    </row>
    <row r="9102" spans="1:2" ht="13.5" x14ac:dyDescent="0.25">
      <c r="A9102" s="612" t="s">
        <v>13442</v>
      </c>
      <c r="B9102" s="613" t="s">
        <v>13443</v>
      </c>
    </row>
    <row r="9103" spans="1:2" ht="13.5" x14ac:dyDescent="0.25">
      <c r="A9103" s="612" t="s">
        <v>13444</v>
      </c>
      <c r="B9103" s="613" t="s">
        <v>13445</v>
      </c>
    </row>
    <row r="9104" spans="1:2" ht="13.5" x14ac:dyDescent="0.25">
      <c r="A9104" s="612" t="s">
        <v>13446</v>
      </c>
      <c r="B9104" s="613" t="s">
        <v>13447</v>
      </c>
    </row>
    <row r="9105" spans="1:2" ht="13.5" x14ac:dyDescent="0.25">
      <c r="A9105" s="612" t="s">
        <v>13448</v>
      </c>
      <c r="B9105" s="613" t="s">
        <v>3511</v>
      </c>
    </row>
    <row r="9106" spans="1:2" ht="13.5" x14ac:dyDescent="0.25">
      <c r="A9106" s="612" t="s">
        <v>13449</v>
      </c>
      <c r="B9106" s="613" t="s">
        <v>13450</v>
      </c>
    </row>
    <row r="9107" spans="1:2" ht="13.5" x14ac:dyDescent="0.25">
      <c r="A9107" s="612" t="s">
        <v>13451</v>
      </c>
      <c r="B9107" s="613" t="s">
        <v>13452</v>
      </c>
    </row>
    <row r="9108" spans="1:2" ht="13.5" x14ac:dyDescent="0.25">
      <c r="A9108" s="612" t="s">
        <v>13453</v>
      </c>
      <c r="B9108" s="613" t="s">
        <v>13454</v>
      </c>
    </row>
    <row r="9109" spans="1:2" ht="13.5" x14ac:dyDescent="0.25">
      <c r="A9109" s="612" t="s">
        <v>13455</v>
      </c>
      <c r="B9109" s="613" t="s">
        <v>13456</v>
      </c>
    </row>
    <row r="9110" spans="1:2" ht="13.5" x14ac:dyDescent="0.25">
      <c r="A9110" s="612" t="s">
        <v>13457</v>
      </c>
      <c r="B9110" s="613" t="s">
        <v>13458</v>
      </c>
    </row>
    <row r="9111" spans="1:2" ht="13.5" x14ac:dyDescent="0.25">
      <c r="A9111" s="612" t="s">
        <v>13459</v>
      </c>
      <c r="B9111" s="613" t="s">
        <v>13460</v>
      </c>
    </row>
    <row r="9112" spans="1:2" ht="13.5" x14ac:dyDescent="0.25">
      <c r="A9112" s="612" t="s">
        <v>13461</v>
      </c>
      <c r="B9112" s="613" t="s">
        <v>13462</v>
      </c>
    </row>
    <row r="9113" spans="1:2" ht="13.5" x14ac:dyDescent="0.25">
      <c r="A9113" s="612" t="s">
        <v>13463</v>
      </c>
      <c r="B9113" s="613" t="s">
        <v>13464</v>
      </c>
    </row>
    <row r="9114" spans="1:2" ht="13.5" x14ac:dyDescent="0.25">
      <c r="A9114" s="612" t="s">
        <v>13465</v>
      </c>
      <c r="B9114" s="613" t="s">
        <v>13466</v>
      </c>
    </row>
    <row r="9115" spans="1:2" ht="13.5" x14ac:dyDescent="0.25">
      <c r="A9115" s="612" t="s">
        <v>13467</v>
      </c>
      <c r="B9115" s="613" t="s">
        <v>13468</v>
      </c>
    </row>
    <row r="9116" spans="1:2" ht="13.5" x14ac:dyDescent="0.25">
      <c r="A9116" s="612" t="s">
        <v>13469</v>
      </c>
      <c r="B9116" s="613" t="s">
        <v>13470</v>
      </c>
    </row>
    <row r="9117" spans="1:2" ht="13.5" x14ac:dyDescent="0.25">
      <c r="A9117" s="612" t="s">
        <v>13471</v>
      </c>
      <c r="B9117" s="613" t="s">
        <v>13472</v>
      </c>
    </row>
    <row r="9118" spans="1:2" ht="13.5" x14ac:dyDescent="0.25">
      <c r="A9118" s="612" t="s">
        <v>13473</v>
      </c>
      <c r="B9118" s="613" t="s">
        <v>13474</v>
      </c>
    </row>
    <row r="9119" spans="1:2" ht="13.5" x14ac:dyDescent="0.25">
      <c r="A9119" s="612" t="s">
        <v>13475</v>
      </c>
      <c r="B9119" s="613" t="s">
        <v>13476</v>
      </c>
    </row>
    <row r="9120" spans="1:2" ht="13.5" x14ac:dyDescent="0.25">
      <c r="A9120" s="612" t="s">
        <v>13477</v>
      </c>
      <c r="B9120" s="613" t="s">
        <v>13478</v>
      </c>
    </row>
    <row r="9121" spans="1:2" ht="13.5" x14ac:dyDescent="0.25">
      <c r="A9121" s="612" t="s">
        <v>13479</v>
      </c>
      <c r="B9121" s="613" t="s">
        <v>13480</v>
      </c>
    </row>
    <row r="9122" spans="1:2" ht="13.5" x14ac:dyDescent="0.25">
      <c r="A9122" s="612" t="s">
        <v>13481</v>
      </c>
      <c r="B9122" s="613" t="s">
        <v>13482</v>
      </c>
    </row>
    <row r="9123" spans="1:2" ht="13.5" x14ac:dyDescent="0.25">
      <c r="A9123" s="612" t="s">
        <v>13483</v>
      </c>
      <c r="B9123" s="613" t="s">
        <v>13484</v>
      </c>
    </row>
    <row r="9124" spans="1:2" ht="13.5" x14ac:dyDescent="0.25">
      <c r="A9124" s="612" t="s">
        <v>13485</v>
      </c>
      <c r="B9124" s="613" t="s">
        <v>13486</v>
      </c>
    </row>
    <row r="9125" spans="1:2" ht="13.5" x14ac:dyDescent="0.25">
      <c r="A9125" s="612" t="s">
        <v>13487</v>
      </c>
      <c r="B9125" s="613" t="s">
        <v>13488</v>
      </c>
    </row>
    <row r="9126" spans="1:2" ht="13.5" x14ac:dyDescent="0.25">
      <c r="A9126" s="612" t="s">
        <v>13489</v>
      </c>
      <c r="B9126" s="613" t="s">
        <v>13490</v>
      </c>
    </row>
    <row r="9127" spans="1:2" ht="13.5" x14ac:dyDescent="0.25">
      <c r="A9127" s="612" t="s">
        <v>13491</v>
      </c>
      <c r="B9127" s="613" t="s">
        <v>13492</v>
      </c>
    </row>
    <row r="9128" spans="1:2" ht="13.5" x14ac:dyDescent="0.25">
      <c r="A9128" s="612" t="s">
        <v>13493</v>
      </c>
      <c r="B9128" s="613" t="s">
        <v>13494</v>
      </c>
    </row>
    <row r="9129" spans="1:2" ht="13.5" x14ac:dyDescent="0.25">
      <c r="A9129" s="612" t="s">
        <v>13495</v>
      </c>
      <c r="B9129" s="613" t="s">
        <v>13496</v>
      </c>
    </row>
    <row r="9130" spans="1:2" ht="13.5" x14ac:dyDescent="0.25">
      <c r="A9130" s="612" t="s">
        <v>13497</v>
      </c>
      <c r="B9130" s="613" t="s">
        <v>13498</v>
      </c>
    </row>
    <row r="9131" spans="1:2" ht="13.5" x14ac:dyDescent="0.25">
      <c r="A9131" s="612" t="s">
        <v>13499</v>
      </c>
      <c r="B9131" s="613" t="s">
        <v>13500</v>
      </c>
    </row>
    <row r="9132" spans="1:2" ht="13.5" x14ac:dyDescent="0.25">
      <c r="A9132" s="612" t="s">
        <v>13501</v>
      </c>
      <c r="B9132" s="613" t="s">
        <v>13502</v>
      </c>
    </row>
    <row r="9133" spans="1:2" ht="13.5" x14ac:dyDescent="0.25">
      <c r="A9133" s="612" t="s">
        <v>13503</v>
      </c>
      <c r="B9133" s="613" t="s">
        <v>13504</v>
      </c>
    </row>
    <row r="9134" spans="1:2" ht="13.5" x14ac:dyDescent="0.25">
      <c r="A9134" s="612" t="s">
        <v>13505</v>
      </c>
      <c r="B9134" s="613" t="s">
        <v>3531</v>
      </c>
    </row>
    <row r="9135" spans="1:2" ht="13.5" x14ac:dyDescent="0.25">
      <c r="A9135" s="612" t="s">
        <v>13506</v>
      </c>
      <c r="B9135" s="613" t="s">
        <v>13507</v>
      </c>
    </row>
    <row r="9136" spans="1:2" ht="13.5" x14ac:dyDescent="0.25">
      <c r="A9136" s="612" t="s">
        <v>13508</v>
      </c>
      <c r="B9136" s="613" t="s">
        <v>3533</v>
      </c>
    </row>
    <row r="9137" spans="1:2" ht="13.5" x14ac:dyDescent="0.25">
      <c r="A9137" s="612" t="s">
        <v>13509</v>
      </c>
      <c r="B9137" s="613" t="s">
        <v>13510</v>
      </c>
    </row>
    <row r="9138" spans="1:2" ht="13.5" x14ac:dyDescent="0.25">
      <c r="A9138" s="612" t="s">
        <v>13511</v>
      </c>
      <c r="B9138" s="613" t="s">
        <v>13512</v>
      </c>
    </row>
    <row r="9139" spans="1:2" ht="13.5" x14ac:dyDescent="0.25">
      <c r="A9139" s="612" t="s">
        <v>13513</v>
      </c>
      <c r="B9139" s="613" t="s">
        <v>13514</v>
      </c>
    </row>
    <row r="9140" spans="1:2" ht="13.5" x14ac:dyDescent="0.25">
      <c r="A9140" s="612" t="s">
        <v>13515</v>
      </c>
      <c r="B9140" s="613" t="s">
        <v>13516</v>
      </c>
    </row>
    <row r="9141" spans="1:2" ht="13.5" x14ac:dyDescent="0.25">
      <c r="A9141" s="612" t="s">
        <v>13517</v>
      </c>
      <c r="B9141" s="613" t="s">
        <v>13518</v>
      </c>
    </row>
    <row r="9142" spans="1:2" ht="13.5" x14ac:dyDescent="0.25">
      <c r="A9142" s="612" t="s">
        <v>13519</v>
      </c>
      <c r="B9142" s="613" t="s">
        <v>13520</v>
      </c>
    </row>
    <row r="9143" spans="1:2" ht="13.5" x14ac:dyDescent="0.25">
      <c r="A9143" s="612" t="s">
        <v>13521</v>
      </c>
      <c r="B9143" s="613" t="s">
        <v>13522</v>
      </c>
    </row>
    <row r="9144" spans="1:2" ht="13.5" x14ac:dyDescent="0.25">
      <c r="A9144" s="612" t="s">
        <v>13523</v>
      </c>
      <c r="B9144" s="613" t="s">
        <v>13524</v>
      </c>
    </row>
    <row r="9145" spans="1:2" ht="13.5" x14ac:dyDescent="0.25">
      <c r="A9145" s="612" t="s">
        <v>13525</v>
      </c>
      <c r="B9145" s="613" t="s">
        <v>13526</v>
      </c>
    </row>
    <row r="9146" spans="1:2" ht="13.5" x14ac:dyDescent="0.25">
      <c r="A9146" s="612" t="s">
        <v>13527</v>
      </c>
      <c r="B9146" s="613" t="s">
        <v>13528</v>
      </c>
    </row>
    <row r="9147" spans="1:2" ht="13.5" x14ac:dyDescent="0.25">
      <c r="A9147" s="612" t="s">
        <v>13529</v>
      </c>
      <c r="B9147" s="613" t="s">
        <v>13530</v>
      </c>
    </row>
    <row r="9148" spans="1:2" ht="13.5" x14ac:dyDescent="0.25">
      <c r="A9148" s="612" t="s">
        <v>13531</v>
      </c>
      <c r="B9148" s="613" t="s">
        <v>13532</v>
      </c>
    </row>
    <row r="9149" spans="1:2" ht="13.5" x14ac:dyDescent="0.25">
      <c r="A9149" s="612" t="s">
        <v>13533</v>
      </c>
      <c r="B9149" s="613" t="s">
        <v>13534</v>
      </c>
    </row>
    <row r="9150" spans="1:2" ht="13.5" x14ac:dyDescent="0.25">
      <c r="A9150" s="612" t="s">
        <v>13535</v>
      </c>
      <c r="B9150" s="613" t="s">
        <v>13536</v>
      </c>
    </row>
    <row r="9151" spans="1:2" ht="13.5" x14ac:dyDescent="0.25">
      <c r="A9151" s="612" t="s">
        <v>13537</v>
      </c>
      <c r="B9151" s="613" t="s">
        <v>13538</v>
      </c>
    </row>
    <row r="9152" spans="1:2" ht="13.5" x14ac:dyDescent="0.25">
      <c r="A9152" s="612" t="s">
        <v>13539</v>
      </c>
      <c r="B9152" s="613" t="s">
        <v>13540</v>
      </c>
    </row>
    <row r="9153" spans="1:2" ht="13.5" x14ac:dyDescent="0.25">
      <c r="A9153" s="612" t="s">
        <v>13541</v>
      </c>
      <c r="B9153" s="613" t="s">
        <v>13542</v>
      </c>
    </row>
    <row r="9154" spans="1:2" ht="13.5" x14ac:dyDescent="0.25">
      <c r="A9154" s="612" t="s">
        <v>13543</v>
      </c>
      <c r="B9154" s="613" t="s">
        <v>13544</v>
      </c>
    </row>
    <row r="9155" spans="1:2" ht="13.5" x14ac:dyDescent="0.25">
      <c r="A9155" s="612" t="s">
        <v>13545</v>
      </c>
      <c r="B9155" s="613" t="s">
        <v>13546</v>
      </c>
    </row>
    <row r="9156" spans="1:2" ht="13.5" x14ac:dyDescent="0.25">
      <c r="A9156" s="612" t="s">
        <v>13547</v>
      </c>
      <c r="B9156" s="613" t="s">
        <v>13548</v>
      </c>
    </row>
    <row r="9157" spans="1:2" ht="13.5" x14ac:dyDescent="0.25">
      <c r="A9157" s="612" t="s">
        <v>13549</v>
      </c>
      <c r="B9157" s="613" t="s">
        <v>13550</v>
      </c>
    </row>
    <row r="9158" spans="1:2" ht="13.5" x14ac:dyDescent="0.25">
      <c r="A9158" s="612" t="s">
        <v>13551</v>
      </c>
      <c r="B9158" s="613" t="s">
        <v>13552</v>
      </c>
    </row>
    <row r="9159" spans="1:2" ht="13.5" x14ac:dyDescent="0.25">
      <c r="A9159" s="612" t="s">
        <v>13553</v>
      </c>
      <c r="B9159" s="613" t="s">
        <v>13554</v>
      </c>
    </row>
    <row r="9160" spans="1:2" ht="13.5" x14ac:dyDescent="0.25">
      <c r="A9160" s="612" t="s">
        <v>524</v>
      </c>
      <c r="B9160" s="613" t="s">
        <v>13555</v>
      </c>
    </row>
    <row r="9161" spans="1:2" ht="13.5" x14ac:dyDescent="0.25">
      <c r="A9161" s="612" t="s">
        <v>13556</v>
      </c>
      <c r="B9161" s="613" t="s">
        <v>13557</v>
      </c>
    </row>
    <row r="9162" spans="1:2" ht="13.5" x14ac:dyDescent="0.25">
      <c r="A9162" s="612" t="s">
        <v>13558</v>
      </c>
      <c r="B9162" s="613" t="s">
        <v>13559</v>
      </c>
    </row>
    <row r="9163" spans="1:2" ht="13.5" x14ac:dyDescent="0.25">
      <c r="A9163" s="612" t="s">
        <v>13560</v>
      </c>
      <c r="B9163" s="613" t="s">
        <v>3556</v>
      </c>
    </row>
    <row r="9164" spans="1:2" ht="13.5" x14ac:dyDescent="0.25">
      <c r="A9164" s="612" t="s">
        <v>13561</v>
      </c>
      <c r="B9164" s="613" t="s">
        <v>13562</v>
      </c>
    </row>
    <row r="9165" spans="1:2" ht="13.5" x14ac:dyDescent="0.25">
      <c r="A9165" s="612" t="s">
        <v>13563</v>
      </c>
      <c r="B9165" s="613" t="s">
        <v>13564</v>
      </c>
    </row>
    <row r="9166" spans="1:2" ht="13.5" x14ac:dyDescent="0.25">
      <c r="A9166" s="612" t="s">
        <v>13565</v>
      </c>
      <c r="B9166" s="613" t="s">
        <v>13566</v>
      </c>
    </row>
    <row r="9167" spans="1:2" ht="13.5" x14ac:dyDescent="0.25">
      <c r="A9167" s="612" t="s">
        <v>13567</v>
      </c>
      <c r="B9167" s="613" t="s">
        <v>13568</v>
      </c>
    </row>
    <row r="9168" spans="1:2" ht="13.5" x14ac:dyDescent="0.25">
      <c r="A9168" s="612" t="s">
        <v>13569</v>
      </c>
      <c r="B9168" s="613" t="s">
        <v>13570</v>
      </c>
    </row>
    <row r="9169" spans="1:2" ht="13.5" x14ac:dyDescent="0.25">
      <c r="A9169" s="612" t="s">
        <v>13571</v>
      </c>
      <c r="B9169" s="613" t="s">
        <v>13572</v>
      </c>
    </row>
    <row r="9170" spans="1:2" ht="13.5" x14ac:dyDescent="0.25">
      <c r="A9170" s="612" t="s">
        <v>13573</v>
      </c>
      <c r="B9170" s="613" t="s">
        <v>13574</v>
      </c>
    </row>
    <row r="9171" spans="1:2" ht="13.5" x14ac:dyDescent="0.25">
      <c r="A9171" s="612" t="s">
        <v>13575</v>
      </c>
      <c r="B9171" s="613" t="s">
        <v>13576</v>
      </c>
    </row>
    <row r="9172" spans="1:2" ht="13.5" x14ac:dyDescent="0.25">
      <c r="A9172" s="612" t="s">
        <v>13577</v>
      </c>
      <c r="B9172" s="613" t="s">
        <v>13578</v>
      </c>
    </row>
    <row r="9173" spans="1:2" ht="13.5" x14ac:dyDescent="0.25">
      <c r="A9173" s="612" t="s">
        <v>13579</v>
      </c>
      <c r="B9173" s="613" t="s">
        <v>13580</v>
      </c>
    </row>
    <row r="9174" spans="1:2" ht="13.5" x14ac:dyDescent="0.25">
      <c r="A9174" s="612" t="s">
        <v>13581</v>
      </c>
      <c r="B9174" s="613" t="s">
        <v>13582</v>
      </c>
    </row>
    <row r="9175" spans="1:2" ht="13.5" x14ac:dyDescent="0.25">
      <c r="A9175" s="612" t="s">
        <v>13583</v>
      </c>
      <c r="B9175" s="613" t="s">
        <v>13584</v>
      </c>
    </row>
    <row r="9176" spans="1:2" ht="13.5" x14ac:dyDescent="0.25">
      <c r="A9176" s="612" t="s">
        <v>13585</v>
      </c>
      <c r="B9176" s="613" t="s">
        <v>13586</v>
      </c>
    </row>
    <row r="9177" spans="1:2" ht="13.5" x14ac:dyDescent="0.25">
      <c r="A9177" s="612" t="s">
        <v>13587</v>
      </c>
      <c r="B9177" s="613" t="s">
        <v>13588</v>
      </c>
    </row>
    <row r="9178" spans="1:2" ht="13.5" x14ac:dyDescent="0.25">
      <c r="A9178" s="612" t="s">
        <v>13589</v>
      </c>
      <c r="B9178" s="613" t="s">
        <v>13590</v>
      </c>
    </row>
    <row r="9179" spans="1:2" ht="13.5" x14ac:dyDescent="0.25">
      <c r="A9179" s="612" t="s">
        <v>13591</v>
      </c>
      <c r="B9179" s="613" t="s">
        <v>13592</v>
      </c>
    </row>
    <row r="9180" spans="1:2" ht="13.5" x14ac:dyDescent="0.25">
      <c r="A9180" s="612" t="s">
        <v>13593</v>
      </c>
      <c r="B9180" s="613" t="s">
        <v>13594</v>
      </c>
    </row>
    <row r="9181" spans="1:2" ht="13.5" x14ac:dyDescent="0.25">
      <c r="A9181" s="612" t="s">
        <v>13595</v>
      </c>
      <c r="B9181" s="613" t="s">
        <v>13596</v>
      </c>
    </row>
    <row r="9182" spans="1:2" ht="13.5" x14ac:dyDescent="0.25">
      <c r="A9182" s="612" t="s">
        <v>13597</v>
      </c>
      <c r="B9182" s="613" t="s">
        <v>13598</v>
      </c>
    </row>
    <row r="9183" spans="1:2" ht="13.5" x14ac:dyDescent="0.25">
      <c r="A9183" s="612" t="s">
        <v>13599</v>
      </c>
      <c r="B9183" s="613" t="s">
        <v>13600</v>
      </c>
    </row>
    <row r="9184" spans="1:2" ht="13.5" x14ac:dyDescent="0.25">
      <c r="A9184" s="612" t="s">
        <v>13601</v>
      </c>
      <c r="B9184" s="613" t="s">
        <v>13602</v>
      </c>
    </row>
    <row r="9185" spans="1:2" ht="13.5" x14ac:dyDescent="0.25">
      <c r="A9185" s="612" t="s">
        <v>13603</v>
      </c>
      <c r="B9185" s="613" t="s">
        <v>13604</v>
      </c>
    </row>
    <row r="9186" spans="1:2" ht="13.5" x14ac:dyDescent="0.25">
      <c r="A9186" s="612" t="s">
        <v>13605</v>
      </c>
      <c r="B9186" s="613" t="s">
        <v>13606</v>
      </c>
    </row>
    <row r="9187" spans="1:2" ht="13.5" x14ac:dyDescent="0.25">
      <c r="A9187" s="612" t="s">
        <v>13607</v>
      </c>
      <c r="B9187" s="613" t="s">
        <v>3579</v>
      </c>
    </row>
    <row r="9188" spans="1:2" ht="13.5" x14ac:dyDescent="0.25">
      <c r="A9188" s="612" t="s">
        <v>13608</v>
      </c>
      <c r="B9188" s="613" t="s">
        <v>13609</v>
      </c>
    </row>
    <row r="9189" spans="1:2" ht="13.5" x14ac:dyDescent="0.25">
      <c r="A9189" s="612" t="s">
        <v>13610</v>
      </c>
      <c r="B9189" s="613" t="s">
        <v>13611</v>
      </c>
    </row>
    <row r="9190" spans="1:2" ht="13.5" x14ac:dyDescent="0.25">
      <c r="A9190" s="612" t="s">
        <v>13612</v>
      </c>
      <c r="B9190" s="613" t="s">
        <v>13613</v>
      </c>
    </row>
    <row r="9191" spans="1:2" ht="13.5" x14ac:dyDescent="0.25">
      <c r="A9191" s="612" t="s">
        <v>13614</v>
      </c>
      <c r="B9191" s="613" t="s">
        <v>13615</v>
      </c>
    </row>
    <row r="9192" spans="1:2" ht="13.5" x14ac:dyDescent="0.25">
      <c r="A9192" s="612" t="s">
        <v>13616</v>
      </c>
      <c r="B9192" s="613" t="s">
        <v>13617</v>
      </c>
    </row>
    <row r="9193" spans="1:2" ht="13.5" x14ac:dyDescent="0.25">
      <c r="A9193" s="612" t="s">
        <v>13618</v>
      </c>
      <c r="B9193" s="613" t="s">
        <v>13619</v>
      </c>
    </row>
    <row r="9194" spans="1:2" ht="13.5" x14ac:dyDescent="0.25">
      <c r="A9194" s="612" t="s">
        <v>13620</v>
      </c>
      <c r="B9194" s="613" t="s">
        <v>13621</v>
      </c>
    </row>
    <row r="9195" spans="1:2" ht="13.5" x14ac:dyDescent="0.25">
      <c r="A9195" s="612" t="s">
        <v>13622</v>
      </c>
      <c r="B9195" s="613" t="s">
        <v>13623</v>
      </c>
    </row>
    <row r="9196" spans="1:2" ht="13.5" x14ac:dyDescent="0.25">
      <c r="A9196" s="612" t="s">
        <v>13624</v>
      </c>
      <c r="B9196" s="613" t="s">
        <v>13625</v>
      </c>
    </row>
    <row r="9197" spans="1:2" ht="13.5" x14ac:dyDescent="0.25">
      <c r="A9197" s="612" t="s">
        <v>13626</v>
      </c>
      <c r="B9197" s="613" t="s">
        <v>13627</v>
      </c>
    </row>
    <row r="9198" spans="1:2" ht="13.5" x14ac:dyDescent="0.25">
      <c r="A9198" s="612" t="s">
        <v>13628</v>
      </c>
      <c r="B9198" s="613" t="s">
        <v>3587</v>
      </c>
    </row>
    <row r="9199" spans="1:2" ht="13.5" x14ac:dyDescent="0.25">
      <c r="A9199" s="612" t="s">
        <v>13629</v>
      </c>
      <c r="B9199" s="613" t="s">
        <v>3588</v>
      </c>
    </row>
    <row r="9200" spans="1:2" ht="13.5" x14ac:dyDescent="0.25">
      <c r="A9200" s="612" t="s">
        <v>13630</v>
      </c>
      <c r="B9200" s="613" t="s">
        <v>13631</v>
      </c>
    </row>
    <row r="9201" spans="1:2" ht="13.5" x14ac:dyDescent="0.25">
      <c r="A9201" s="612" t="s">
        <v>13632</v>
      </c>
      <c r="B9201" s="613" t="s">
        <v>13633</v>
      </c>
    </row>
    <row r="9202" spans="1:2" ht="13.5" x14ac:dyDescent="0.25">
      <c r="A9202" s="612" t="s">
        <v>13634</v>
      </c>
      <c r="B9202" s="613" t="s">
        <v>13635</v>
      </c>
    </row>
    <row r="9203" spans="1:2" ht="13.5" x14ac:dyDescent="0.25">
      <c r="A9203" s="612" t="s">
        <v>13636</v>
      </c>
      <c r="B9203" s="613" t="s">
        <v>13637</v>
      </c>
    </row>
    <row r="9204" spans="1:2" ht="13.5" x14ac:dyDescent="0.25">
      <c r="A9204" s="612" t="s">
        <v>13638</v>
      </c>
      <c r="B9204" s="613" t="s">
        <v>13639</v>
      </c>
    </row>
    <row r="9205" spans="1:2" ht="13.5" x14ac:dyDescent="0.25">
      <c r="A9205" s="612" t="s">
        <v>13640</v>
      </c>
      <c r="B9205" s="613" t="s">
        <v>13641</v>
      </c>
    </row>
    <row r="9206" spans="1:2" ht="13.5" x14ac:dyDescent="0.25">
      <c r="A9206" s="612" t="s">
        <v>13642</v>
      </c>
      <c r="B9206" s="613" t="s">
        <v>13643</v>
      </c>
    </row>
    <row r="9207" spans="1:2" ht="13.5" x14ac:dyDescent="0.25">
      <c r="A9207" s="612" t="s">
        <v>13644</v>
      </c>
      <c r="B9207" s="613" t="s">
        <v>13645</v>
      </c>
    </row>
    <row r="9208" spans="1:2" ht="13.5" x14ac:dyDescent="0.25">
      <c r="A9208" s="612" t="s">
        <v>13646</v>
      </c>
      <c r="B9208" s="613" t="s">
        <v>13647</v>
      </c>
    </row>
    <row r="9209" spans="1:2" ht="13.5" x14ac:dyDescent="0.25">
      <c r="A9209" s="612" t="s">
        <v>13648</v>
      </c>
      <c r="B9209" s="613" t="s">
        <v>13649</v>
      </c>
    </row>
    <row r="9210" spans="1:2" ht="13.5" x14ac:dyDescent="0.25">
      <c r="A9210" s="612" t="s">
        <v>13650</v>
      </c>
      <c r="B9210" s="613" t="s">
        <v>13651</v>
      </c>
    </row>
    <row r="9211" spans="1:2" ht="13.5" x14ac:dyDescent="0.25">
      <c r="A9211" s="612" t="s">
        <v>13652</v>
      </c>
      <c r="B9211" s="613" t="s">
        <v>13653</v>
      </c>
    </row>
    <row r="9212" spans="1:2" ht="13.5" x14ac:dyDescent="0.25">
      <c r="A9212" s="612" t="s">
        <v>13654</v>
      </c>
      <c r="B9212" s="613" t="s">
        <v>13655</v>
      </c>
    </row>
    <row r="9213" spans="1:2" ht="13.5" x14ac:dyDescent="0.25">
      <c r="A9213" s="612" t="s">
        <v>13656</v>
      </c>
      <c r="B9213" s="613" t="s">
        <v>13657</v>
      </c>
    </row>
    <row r="9214" spans="1:2" ht="13.5" x14ac:dyDescent="0.25">
      <c r="A9214" s="612" t="s">
        <v>13658</v>
      </c>
      <c r="B9214" s="613" t="s">
        <v>13659</v>
      </c>
    </row>
    <row r="9215" spans="1:2" ht="13.5" x14ac:dyDescent="0.25">
      <c r="A9215" s="612" t="s">
        <v>13660</v>
      </c>
      <c r="B9215" s="613" t="s">
        <v>13661</v>
      </c>
    </row>
    <row r="9216" spans="1:2" ht="13.5" x14ac:dyDescent="0.25">
      <c r="A9216" s="612" t="s">
        <v>13662</v>
      </c>
      <c r="B9216" s="613" t="s">
        <v>13663</v>
      </c>
    </row>
    <row r="9217" spans="1:2" ht="13.5" x14ac:dyDescent="0.25">
      <c r="A9217" s="612" t="s">
        <v>13664</v>
      </c>
      <c r="B9217" s="613" t="s">
        <v>13665</v>
      </c>
    </row>
    <row r="9218" spans="1:2" ht="13.5" x14ac:dyDescent="0.25">
      <c r="A9218" s="612" t="s">
        <v>13666</v>
      </c>
      <c r="B9218" s="613" t="s">
        <v>13667</v>
      </c>
    </row>
    <row r="9219" spans="1:2" ht="13.5" x14ac:dyDescent="0.25">
      <c r="A9219" s="612" t="s">
        <v>13668</v>
      </c>
      <c r="B9219" s="613" t="s">
        <v>13669</v>
      </c>
    </row>
    <row r="9220" spans="1:2" ht="13.5" x14ac:dyDescent="0.25">
      <c r="A9220" s="612" t="s">
        <v>13670</v>
      </c>
      <c r="B9220" s="613" t="s">
        <v>13671</v>
      </c>
    </row>
    <row r="9221" spans="1:2" ht="13.5" x14ac:dyDescent="0.25">
      <c r="A9221" s="612" t="s">
        <v>13672</v>
      </c>
      <c r="B9221" s="613" t="s">
        <v>13673</v>
      </c>
    </row>
    <row r="9222" spans="1:2" ht="13.5" x14ac:dyDescent="0.25">
      <c r="A9222" s="612" t="s">
        <v>13674</v>
      </c>
      <c r="B9222" s="613" t="s">
        <v>13675</v>
      </c>
    </row>
    <row r="9223" spans="1:2" ht="13.5" x14ac:dyDescent="0.25">
      <c r="A9223" s="612" t="s">
        <v>13676</v>
      </c>
      <c r="B9223" s="613" t="s">
        <v>13677</v>
      </c>
    </row>
    <row r="9224" spans="1:2" ht="13.5" x14ac:dyDescent="0.25">
      <c r="A9224" s="612" t="s">
        <v>13678</v>
      </c>
      <c r="B9224" s="613" t="s">
        <v>13679</v>
      </c>
    </row>
    <row r="9225" spans="1:2" ht="13.5" x14ac:dyDescent="0.25">
      <c r="A9225" s="612" t="s">
        <v>13680</v>
      </c>
      <c r="B9225" s="613" t="s">
        <v>13681</v>
      </c>
    </row>
    <row r="9226" spans="1:2" ht="13.5" x14ac:dyDescent="0.25">
      <c r="A9226" s="612" t="s">
        <v>13682</v>
      </c>
      <c r="B9226" s="613" t="s">
        <v>13683</v>
      </c>
    </row>
    <row r="9227" spans="1:2" ht="13.5" x14ac:dyDescent="0.25">
      <c r="A9227" s="612" t="s">
        <v>13684</v>
      </c>
      <c r="B9227" s="613" t="s">
        <v>13685</v>
      </c>
    </row>
    <row r="9228" spans="1:2" ht="13.5" x14ac:dyDescent="0.25">
      <c r="A9228" s="612" t="s">
        <v>13686</v>
      </c>
      <c r="B9228" s="613" t="s">
        <v>13687</v>
      </c>
    </row>
    <row r="9229" spans="1:2" ht="13.5" x14ac:dyDescent="0.25">
      <c r="A9229" s="612" t="s">
        <v>13688</v>
      </c>
      <c r="B9229" s="613" t="s">
        <v>13689</v>
      </c>
    </row>
    <row r="9230" spans="1:2" ht="13.5" x14ac:dyDescent="0.25">
      <c r="A9230" s="612" t="s">
        <v>13690</v>
      </c>
      <c r="B9230" s="613" t="s">
        <v>13691</v>
      </c>
    </row>
    <row r="9231" spans="1:2" ht="13.5" x14ac:dyDescent="0.25">
      <c r="A9231" s="612" t="s">
        <v>13692</v>
      </c>
      <c r="B9231" s="613" t="s">
        <v>13693</v>
      </c>
    </row>
    <row r="9232" spans="1:2" ht="13.5" x14ac:dyDescent="0.25">
      <c r="A9232" s="612" t="s">
        <v>13694</v>
      </c>
      <c r="B9232" s="613" t="s">
        <v>13695</v>
      </c>
    </row>
    <row r="9233" spans="1:2" ht="13.5" x14ac:dyDescent="0.25">
      <c r="A9233" s="612" t="s">
        <v>13696</v>
      </c>
      <c r="B9233" s="613" t="s">
        <v>13697</v>
      </c>
    </row>
    <row r="9234" spans="1:2" ht="13.5" x14ac:dyDescent="0.25">
      <c r="A9234" s="612" t="s">
        <v>13698</v>
      </c>
      <c r="B9234" s="613" t="s">
        <v>13699</v>
      </c>
    </row>
    <row r="9235" spans="1:2" ht="13.5" x14ac:dyDescent="0.25">
      <c r="A9235" s="612" t="s">
        <v>13700</v>
      </c>
      <c r="B9235" s="613" t="s">
        <v>13701</v>
      </c>
    </row>
    <row r="9236" spans="1:2" ht="13.5" x14ac:dyDescent="0.25">
      <c r="A9236" s="612" t="s">
        <v>13702</v>
      </c>
      <c r="B9236" s="613" t="s">
        <v>13703</v>
      </c>
    </row>
    <row r="9237" spans="1:2" ht="13.5" x14ac:dyDescent="0.25">
      <c r="A9237" s="612" t="s">
        <v>13704</v>
      </c>
      <c r="B9237" s="613" t="s">
        <v>13705</v>
      </c>
    </row>
    <row r="9238" spans="1:2" ht="13.5" x14ac:dyDescent="0.25">
      <c r="A9238" s="612" t="s">
        <v>13706</v>
      </c>
      <c r="B9238" s="613" t="s">
        <v>13707</v>
      </c>
    </row>
    <row r="9239" spans="1:2" ht="13.5" x14ac:dyDescent="0.25">
      <c r="A9239" s="612" t="s">
        <v>13708</v>
      </c>
      <c r="B9239" s="613" t="s">
        <v>13709</v>
      </c>
    </row>
    <row r="9240" spans="1:2" ht="13.5" x14ac:dyDescent="0.25">
      <c r="A9240" s="612" t="s">
        <v>13710</v>
      </c>
      <c r="B9240" s="613" t="s">
        <v>13711</v>
      </c>
    </row>
    <row r="9241" spans="1:2" ht="13.5" x14ac:dyDescent="0.25">
      <c r="A9241" s="612" t="s">
        <v>13712</v>
      </c>
      <c r="B9241" s="613" t="s">
        <v>13713</v>
      </c>
    </row>
    <row r="9242" spans="1:2" ht="13.5" x14ac:dyDescent="0.25">
      <c r="A9242" s="612" t="s">
        <v>13714</v>
      </c>
      <c r="B9242" s="613" t="s">
        <v>13715</v>
      </c>
    </row>
    <row r="9243" spans="1:2" ht="13.5" x14ac:dyDescent="0.25">
      <c r="A9243" s="612" t="s">
        <v>13716</v>
      </c>
      <c r="B9243" s="613" t="s">
        <v>13717</v>
      </c>
    </row>
    <row r="9244" spans="1:2" ht="13.5" x14ac:dyDescent="0.25">
      <c r="A9244" s="612" t="s">
        <v>13718</v>
      </c>
      <c r="B9244" s="613" t="s">
        <v>13719</v>
      </c>
    </row>
    <row r="9245" spans="1:2" ht="13.5" x14ac:dyDescent="0.25">
      <c r="A9245" s="612" t="s">
        <v>13720</v>
      </c>
      <c r="B9245" s="613" t="s">
        <v>13721</v>
      </c>
    </row>
    <row r="9246" spans="1:2" ht="13.5" x14ac:dyDescent="0.25">
      <c r="A9246" s="612" t="s">
        <v>13722</v>
      </c>
      <c r="B9246" s="613" t="s">
        <v>13723</v>
      </c>
    </row>
    <row r="9247" spans="1:2" ht="13.5" x14ac:dyDescent="0.25">
      <c r="A9247" s="612" t="s">
        <v>13724</v>
      </c>
      <c r="B9247" s="613" t="s">
        <v>13725</v>
      </c>
    </row>
    <row r="9248" spans="1:2" ht="13.5" x14ac:dyDescent="0.25">
      <c r="A9248" s="612" t="s">
        <v>13726</v>
      </c>
      <c r="B9248" s="613" t="s">
        <v>13727</v>
      </c>
    </row>
    <row r="9249" spans="1:2" ht="13.5" x14ac:dyDescent="0.25">
      <c r="A9249" s="612" t="s">
        <v>13728</v>
      </c>
      <c r="B9249" s="613" t="s">
        <v>13729</v>
      </c>
    </row>
    <row r="9250" spans="1:2" ht="13.5" x14ac:dyDescent="0.25">
      <c r="A9250" s="612" t="s">
        <v>13730</v>
      </c>
      <c r="B9250" s="613" t="s">
        <v>13731</v>
      </c>
    </row>
    <row r="9251" spans="1:2" ht="13.5" x14ac:dyDescent="0.25">
      <c r="A9251" s="612" t="s">
        <v>13732</v>
      </c>
      <c r="B9251" s="613" t="s">
        <v>13733</v>
      </c>
    </row>
    <row r="9252" spans="1:2" ht="13.5" x14ac:dyDescent="0.25">
      <c r="A9252" s="612" t="s">
        <v>13734</v>
      </c>
      <c r="B9252" s="613" t="s">
        <v>13735</v>
      </c>
    </row>
    <row r="9253" spans="1:2" ht="13.5" x14ac:dyDescent="0.25">
      <c r="A9253" s="612" t="s">
        <v>13736</v>
      </c>
      <c r="B9253" s="613" t="s">
        <v>13737</v>
      </c>
    </row>
    <row r="9254" spans="1:2" ht="13.5" x14ac:dyDescent="0.25">
      <c r="A9254" s="612" t="s">
        <v>13738</v>
      </c>
      <c r="B9254" s="613" t="s">
        <v>13739</v>
      </c>
    </row>
    <row r="9255" spans="1:2" ht="13.5" x14ac:dyDescent="0.25">
      <c r="A9255" s="612" t="s">
        <v>13740</v>
      </c>
      <c r="B9255" s="613" t="s">
        <v>13741</v>
      </c>
    </row>
    <row r="9256" spans="1:2" ht="13.5" x14ac:dyDescent="0.25">
      <c r="A9256" s="612" t="s">
        <v>13742</v>
      </c>
      <c r="B9256" s="613" t="s">
        <v>13743</v>
      </c>
    </row>
    <row r="9257" spans="1:2" ht="13.5" x14ac:dyDescent="0.25">
      <c r="A9257" s="612" t="s">
        <v>13744</v>
      </c>
      <c r="B9257" s="613" t="s">
        <v>13745</v>
      </c>
    </row>
    <row r="9258" spans="1:2" ht="13.5" x14ac:dyDescent="0.25">
      <c r="A9258" s="612" t="s">
        <v>13746</v>
      </c>
      <c r="B9258" s="613" t="s">
        <v>13747</v>
      </c>
    </row>
    <row r="9259" spans="1:2" ht="13.5" x14ac:dyDescent="0.25">
      <c r="A9259" s="612" t="s">
        <v>13748</v>
      </c>
      <c r="B9259" s="613" t="s">
        <v>13749</v>
      </c>
    </row>
    <row r="9260" spans="1:2" ht="13.5" x14ac:dyDescent="0.25">
      <c r="A9260" s="612" t="s">
        <v>13750</v>
      </c>
      <c r="B9260" s="613" t="s">
        <v>13751</v>
      </c>
    </row>
    <row r="9261" spans="1:2" ht="13.5" x14ac:dyDescent="0.25">
      <c r="A9261" s="612" t="s">
        <v>13752</v>
      </c>
      <c r="B9261" s="613" t="s">
        <v>13753</v>
      </c>
    </row>
    <row r="9262" spans="1:2" ht="13.5" x14ac:dyDescent="0.25">
      <c r="A9262" s="612" t="s">
        <v>13754</v>
      </c>
      <c r="B9262" s="613" t="s">
        <v>13755</v>
      </c>
    </row>
    <row r="9263" spans="1:2" ht="13.5" x14ac:dyDescent="0.25">
      <c r="A9263" s="612" t="s">
        <v>13756</v>
      </c>
      <c r="B9263" s="613" t="s">
        <v>3644</v>
      </c>
    </row>
    <row r="9264" spans="1:2" ht="13.5" x14ac:dyDescent="0.25">
      <c r="A9264" s="612" t="s">
        <v>13757</v>
      </c>
      <c r="B9264" s="613" t="s">
        <v>13758</v>
      </c>
    </row>
    <row r="9265" spans="1:2" ht="13.5" x14ac:dyDescent="0.25">
      <c r="A9265" s="612" t="s">
        <v>13759</v>
      </c>
      <c r="B9265" s="613" t="s">
        <v>13760</v>
      </c>
    </row>
    <row r="9266" spans="1:2" ht="13.5" x14ac:dyDescent="0.25">
      <c r="A9266" s="612" t="s">
        <v>13761</v>
      </c>
      <c r="B9266" s="613" t="s">
        <v>13762</v>
      </c>
    </row>
    <row r="9267" spans="1:2" ht="13.5" x14ac:dyDescent="0.25">
      <c r="A9267" s="612" t="s">
        <v>13763</v>
      </c>
      <c r="B9267" s="613" t="s">
        <v>13764</v>
      </c>
    </row>
    <row r="9268" spans="1:2" ht="13.5" x14ac:dyDescent="0.25">
      <c r="A9268" s="612" t="s">
        <v>13765</v>
      </c>
      <c r="B9268" s="613" t="s">
        <v>13766</v>
      </c>
    </row>
    <row r="9269" spans="1:2" ht="13.5" x14ac:dyDescent="0.25">
      <c r="A9269" s="612" t="s">
        <v>13767</v>
      </c>
      <c r="B9269" s="613" t="s">
        <v>13768</v>
      </c>
    </row>
    <row r="9270" spans="1:2" ht="13.5" x14ac:dyDescent="0.25">
      <c r="A9270" s="612" t="s">
        <v>13769</v>
      </c>
      <c r="B9270" s="613" t="s">
        <v>13770</v>
      </c>
    </row>
    <row r="9271" spans="1:2" ht="13.5" x14ac:dyDescent="0.25">
      <c r="A9271" s="612" t="s">
        <v>13771</v>
      </c>
      <c r="B9271" s="613" t="s">
        <v>13772</v>
      </c>
    </row>
    <row r="9272" spans="1:2" ht="13.5" x14ac:dyDescent="0.25">
      <c r="A9272" s="612" t="s">
        <v>13773</v>
      </c>
      <c r="B9272" s="613" t="s">
        <v>13774</v>
      </c>
    </row>
    <row r="9273" spans="1:2" ht="13.5" x14ac:dyDescent="0.25">
      <c r="A9273" s="612" t="s">
        <v>13775</v>
      </c>
      <c r="B9273" s="613" t="s">
        <v>13776</v>
      </c>
    </row>
    <row r="9274" spans="1:2" ht="13.5" x14ac:dyDescent="0.25">
      <c r="A9274" s="612" t="s">
        <v>13777</v>
      </c>
      <c r="B9274" s="613" t="s">
        <v>13778</v>
      </c>
    </row>
    <row r="9275" spans="1:2" ht="13.5" x14ac:dyDescent="0.25">
      <c r="A9275" s="612" t="s">
        <v>13779</v>
      </c>
      <c r="B9275" s="613" t="s">
        <v>13780</v>
      </c>
    </row>
    <row r="9276" spans="1:2" ht="13.5" x14ac:dyDescent="0.25">
      <c r="A9276" s="612" t="s">
        <v>13781</v>
      </c>
      <c r="B9276" s="613" t="s">
        <v>3659</v>
      </c>
    </row>
    <row r="9277" spans="1:2" ht="13.5" x14ac:dyDescent="0.25">
      <c r="A9277" s="612" t="s">
        <v>13782</v>
      </c>
      <c r="B9277" s="613" t="s">
        <v>3660</v>
      </c>
    </row>
    <row r="9278" spans="1:2" ht="13.5" x14ac:dyDescent="0.25">
      <c r="A9278" s="612" t="s">
        <v>13783</v>
      </c>
      <c r="B9278" s="613" t="s">
        <v>13784</v>
      </c>
    </row>
    <row r="9279" spans="1:2" ht="13.5" x14ac:dyDescent="0.25">
      <c r="A9279" s="612" t="s">
        <v>13785</v>
      </c>
      <c r="B9279" s="613" t="s">
        <v>13786</v>
      </c>
    </row>
    <row r="9280" spans="1:2" ht="13.5" x14ac:dyDescent="0.25">
      <c r="A9280" s="612" t="s">
        <v>13787</v>
      </c>
      <c r="B9280" s="613" t="s">
        <v>13788</v>
      </c>
    </row>
    <row r="9281" spans="1:2" ht="13.5" x14ac:dyDescent="0.25">
      <c r="A9281" s="612" t="s">
        <v>13789</v>
      </c>
      <c r="B9281" s="613" t="s">
        <v>13790</v>
      </c>
    </row>
    <row r="9282" spans="1:2" ht="13.5" x14ac:dyDescent="0.25">
      <c r="A9282" s="612" t="s">
        <v>13791</v>
      </c>
      <c r="B9282" s="613" t="s">
        <v>13792</v>
      </c>
    </row>
    <row r="9283" spans="1:2" ht="13.5" x14ac:dyDescent="0.25">
      <c r="A9283" s="612" t="s">
        <v>13793</v>
      </c>
      <c r="B9283" s="613" t="s">
        <v>13794</v>
      </c>
    </row>
    <row r="9284" spans="1:2" ht="13.5" x14ac:dyDescent="0.25">
      <c r="A9284" s="612" t="s">
        <v>13795</v>
      </c>
      <c r="B9284" s="613" t="s">
        <v>13796</v>
      </c>
    </row>
    <row r="9285" spans="1:2" ht="13.5" x14ac:dyDescent="0.25">
      <c r="A9285" s="612" t="s">
        <v>13797</v>
      </c>
      <c r="B9285" s="613" t="s">
        <v>13798</v>
      </c>
    </row>
    <row r="9286" spans="1:2" ht="13.5" x14ac:dyDescent="0.25">
      <c r="A9286" s="612" t="s">
        <v>13799</v>
      </c>
      <c r="B9286" s="613" t="s">
        <v>13800</v>
      </c>
    </row>
    <row r="9287" spans="1:2" ht="13.5" x14ac:dyDescent="0.25">
      <c r="A9287" s="612" t="s">
        <v>13801</v>
      </c>
      <c r="B9287" s="613" t="s">
        <v>13802</v>
      </c>
    </row>
    <row r="9288" spans="1:2" ht="13.5" x14ac:dyDescent="0.25">
      <c r="A9288" s="612" t="s">
        <v>13803</v>
      </c>
      <c r="B9288" s="613" t="s">
        <v>13804</v>
      </c>
    </row>
    <row r="9289" spans="1:2" ht="13.5" x14ac:dyDescent="0.25">
      <c r="A9289" s="612" t="s">
        <v>13805</v>
      </c>
      <c r="B9289" s="613" t="s">
        <v>13806</v>
      </c>
    </row>
    <row r="9290" spans="1:2" ht="13.5" x14ac:dyDescent="0.25">
      <c r="A9290" s="612" t="s">
        <v>13807</v>
      </c>
      <c r="B9290" s="613" t="s">
        <v>13808</v>
      </c>
    </row>
    <row r="9291" spans="1:2" ht="13.5" x14ac:dyDescent="0.25">
      <c r="A9291" s="612" t="s">
        <v>13809</v>
      </c>
      <c r="B9291" s="613" t="s">
        <v>13810</v>
      </c>
    </row>
    <row r="9292" spans="1:2" ht="13.5" x14ac:dyDescent="0.25">
      <c r="A9292" s="612" t="s">
        <v>13811</v>
      </c>
      <c r="B9292" s="613" t="s">
        <v>13812</v>
      </c>
    </row>
    <row r="9293" spans="1:2" ht="13.5" x14ac:dyDescent="0.25">
      <c r="A9293" s="612" t="s">
        <v>13813</v>
      </c>
      <c r="B9293" s="613" t="s">
        <v>13814</v>
      </c>
    </row>
    <row r="9294" spans="1:2" ht="13.5" x14ac:dyDescent="0.25">
      <c r="A9294" s="612" t="s">
        <v>13815</v>
      </c>
      <c r="B9294" s="613" t="s">
        <v>13816</v>
      </c>
    </row>
    <row r="9295" spans="1:2" ht="13.5" x14ac:dyDescent="0.25">
      <c r="A9295" s="612" t="s">
        <v>13817</v>
      </c>
      <c r="B9295" s="613" t="s">
        <v>13818</v>
      </c>
    </row>
    <row r="9296" spans="1:2" ht="13.5" x14ac:dyDescent="0.25">
      <c r="A9296" s="612" t="s">
        <v>13819</v>
      </c>
      <c r="B9296" s="613" t="s">
        <v>13820</v>
      </c>
    </row>
    <row r="9297" spans="1:2" ht="13.5" x14ac:dyDescent="0.25">
      <c r="A9297" s="612" t="s">
        <v>13821</v>
      </c>
      <c r="B9297" s="613" t="s">
        <v>13822</v>
      </c>
    </row>
    <row r="9298" spans="1:2" ht="13.5" x14ac:dyDescent="0.25">
      <c r="A9298" s="612" t="s">
        <v>13823</v>
      </c>
      <c r="B9298" s="613" t="s">
        <v>13824</v>
      </c>
    </row>
    <row r="9299" spans="1:2" ht="13.5" x14ac:dyDescent="0.25">
      <c r="A9299" s="612" t="s">
        <v>13825</v>
      </c>
      <c r="B9299" s="613" t="s">
        <v>13826</v>
      </c>
    </row>
    <row r="9300" spans="1:2" ht="13.5" x14ac:dyDescent="0.25">
      <c r="A9300" s="612" t="s">
        <v>13827</v>
      </c>
      <c r="B9300" s="613" t="s">
        <v>3669</v>
      </c>
    </row>
    <row r="9301" spans="1:2" ht="13.5" x14ac:dyDescent="0.25">
      <c r="A9301" s="612" t="s">
        <v>13828</v>
      </c>
      <c r="B9301" s="613" t="s">
        <v>13829</v>
      </c>
    </row>
    <row r="9302" spans="1:2" ht="13.5" x14ac:dyDescent="0.25">
      <c r="A9302" s="612" t="s">
        <v>13830</v>
      </c>
      <c r="B9302" s="613" t="s">
        <v>13831</v>
      </c>
    </row>
    <row r="9303" spans="1:2" ht="13.5" x14ac:dyDescent="0.25">
      <c r="A9303" s="612" t="s">
        <v>13832</v>
      </c>
      <c r="B9303" s="613" t="s">
        <v>3670</v>
      </c>
    </row>
    <row r="9304" spans="1:2" ht="13.5" x14ac:dyDescent="0.25">
      <c r="A9304" s="612" t="s">
        <v>13833</v>
      </c>
      <c r="B9304" s="613" t="s">
        <v>13834</v>
      </c>
    </row>
    <row r="9305" spans="1:2" ht="13.5" x14ac:dyDescent="0.25">
      <c r="A9305" s="612" t="s">
        <v>13835</v>
      </c>
      <c r="B9305" s="613" t="s">
        <v>13836</v>
      </c>
    </row>
    <row r="9306" spans="1:2" ht="13.5" x14ac:dyDescent="0.25">
      <c r="A9306" s="612" t="s">
        <v>13837</v>
      </c>
      <c r="B9306" s="613" t="s">
        <v>13838</v>
      </c>
    </row>
    <row r="9307" spans="1:2" ht="13.5" x14ac:dyDescent="0.25">
      <c r="A9307" s="612" t="s">
        <v>13839</v>
      </c>
      <c r="B9307" s="613" t="s">
        <v>13840</v>
      </c>
    </row>
    <row r="9308" spans="1:2" ht="13.5" x14ac:dyDescent="0.25">
      <c r="A9308" s="612" t="s">
        <v>13841</v>
      </c>
      <c r="B9308" s="613" t="s">
        <v>13842</v>
      </c>
    </row>
    <row r="9309" spans="1:2" ht="13.5" x14ac:dyDescent="0.25">
      <c r="A9309" s="612" t="s">
        <v>13843</v>
      </c>
      <c r="B9309" s="613" t="s">
        <v>13844</v>
      </c>
    </row>
    <row r="9310" spans="1:2" ht="13.5" x14ac:dyDescent="0.25">
      <c r="A9310" s="612" t="s">
        <v>13845</v>
      </c>
      <c r="B9310" s="613" t="s">
        <v>13846</v>
      </c>
    </row>
    <row r="9311" spans="1:2" ht="13.5" x14ac:dyDescent="0.25">
      <c r="A9311" s="612" t="s">
        <v>13847</v>
      </c>
      <c r="B9311" s="613" t="s">
        <v>13848</v>
      </c>
    </row>
    <row r="9312" spans="1:2" ht="13.5" x14ac:dyDescent="0.25">
      <c r="A9312" s="612" t="s">
        <v>13849</v>
      </c>
      <c r="B9312" s="613" t="s">
        <v>13850</v>
      </c>
    </row>
    <row r="9313" spans="1:2" ht="13.5" x14ac:dyDescent="0.25">
      <c r="A9313" s="612" t="s">
        <v>13851</v>
      </c>
      <c r="B9313" s="613" t="s">
        <v>13852</v>
      </c>
    </row>
    <row r="9314" spans="1:2" ht="13.5" x14ac:dyDescent="0.25">
      <c r="A9314" s="612" t="s">
        <v>13853</v>
      </c>
      <c r="B9314" s="613" t="s">
        <v>13854</v>
      </c>
    </row>
    <row r="9315" spans="1:2" ht="13.5" x14ac:dyDescent="0.25">
      <c r="A9315" s="612" t="s">
        <v>13855</v>
      </c>
      <c r="B9315" s="613" t="s">
        <v>13856</v>
      </c>
    </row>
    <row r="9316" spans="1:2" ht="13.5" x14ac:dyDescent="0.25">
      <c r="A9316" s="612" t="s">
        <v>13857</v>
      </c>
      <c r="B9316" s="613" t="s">
        <v>13858</v>
      </c>
    </row>
    <row r="9317" spans="1:2" ht="13.5" x14ac:dyDescent="0.25">
      <c r="A9317" s="612" t="s">
        <v>13859</v>
      </c>
      <c r="B9317" s="613" t="s">
        <v>13860</v>
      </c>
    </row>
    <row r="9318" spans="1:2" ht="13.5" x14ac:dyDescent="0.25">
      <c r="A9318" s="612" t="s">
        <v>13861</v>
      </c>
      <c r="B9318" s="613" t="s">
        <v>13862</v>
      </c>
    </row>
    <row r="9319" spans="1:2" ht="13.5" x14ac:dyDescent="0.25">
      <c r="A9319" s="612" t="s">
        <v>13863</v>
      </c>
      <c r="B9319" s="613" t="s">
        <v>13864</v>
      </c>
    </row>
    <row r="9320" spans="1:2" ht="13.5" x14ac:dyDescent="0.25">
      <c r="A9320" s="612" t="s">
        <v>13865</v>
      </c>
      <c r="B9320" s="613" t="s">
        <v>13866</v>
      </c>
    </row>
    <row r="9321" spans="1:2" ht="13.5" x14ac:dyDescent="0.25">
      <c r="A9321" s="612" t="s">
        <v>13867</v>
      </c>
      <c r="B9321" s="613" t="s">
        <v>13868</v>
      </c>
    </row>
    <row r="9322" spans="1:2" ht="13.5" x14ac:dyDescent="0.25">
      <c r="A9322" s="612" t="s">
        <v>13869</v>
      </c>
      <c r="B9322" s="613" t="s">
        <v>13870</v>
      </c>
    </row>
    <row r="9323" spans="1:2" ht="13.5" x14ac:dyDescent="0.25">
      <c r="A9323" s="612" t="s">
        <v>13871</v>
      </c>
      <c r="B9323" s="613" t="s">
        <v>13872</v>
      </c>
    </row>
    <row r="9324" spans="1:2" ht="13.5" x14ac:dyDescent="0.25">
      <c r="A9324" s="612" t="s">
        <v>13873</v>
      </c>
      <c r="B9324" s="613" t="s">
        <v>13874</v>
      </c>
    </row>
    <row r="9325" spans="1:2" ht="13.5" x14ac:dyDescent="0.25">
      <c r="A9325" s="612" t="s">
        <v>13875</v>
      </c>
      <c r="B9325" s="613" t="s">
        <v>13876</v>
      </c>
    </row>
    <row r="9326" spans="1:2" ht="13.5" x14ac:dyDescent="0.25">
      <c r="A9326" s="612" t="s">
        <v>13877</v>
      </c>
      <c r="B9326" s="613" t="s">
        <v>13878</v>
      </c>
    </row>
    <row r="9327" spans="1:2" ht="13.5" x14ac:dyDescent="0.25">
      <c r="A9327" s="612" t="s">
        <v>13879</v>
      </c>
      <c r="B9327" s="613" t="s">
        <v>13880</v>
      </c>
    </row>
    <row r="9328" spans="1:2" ht="13.5" x14ac:dyDescent="0.25">
      <c r="A9328" s="612" t="s">
        <v>13881</v>
      </c>
      <c r="B9328" s="613" t="s">
        <v>13882</v>
      </c>
    </row>
    <row r="9329" spans="1:2" ht="13.5" x14ac:dyDescent="0.25">
      <c r="A9329" s="612" t="s">
        <v>13883</v>
      </c>
      <c r="B9329" s="613" t="s">
        <v>13884</v>
      </c>
    </row>
    <row r="9330" spans="1:2" ht="13.5" x14ac:dyDescent="0.25">
      <c r="A9330" s="612" t="s">
        <v>13885</v>
      </c>
      <c r="B9330" s="613" t="s">
        <v>13886</v>
      </c>
    </row>
    <row r="9331" spans="1:2" ht="13.5" x14ac:dyDescent="0.25">
      <c r="A9331" s="612" t="s">
        <v>13887</v>
      </c>
      <c r="B9331" s="613" t="s">
        <v>13888</v>
      </c>
    </row>
    <row r="9332" spans="1:2" ht="13.5" x14ac:dyDescent="0.25">
      <c r="A9332" s="612" t="s">
        <v>13889</v>
      </c>
      <c r="B9332" s="613" t="s">
        <v>13890</v>
      </c>
    </row>
    <row r="9333" spans="1:2" ht="13.5" x14ac:dyDescent="0.25">
      <c r="A9333" s="612" t="s">
        <v>13891</v>
      </c>
      <c r="B9333" s="613" t="s">
        <v>13892</v>
      </c>
    </row>
    <row r="9334" spans="1:2" ht="13.5" x14ac:dyDescent="0.25">
      <c r="A9334" s="612" t="s">
        <v>13893</v>
      </c>
      <c r="B9334" s="613" t="s">
        <v>13894</v>
      </c>
    </row>
    <row r="9335" spans="1:2" ht="13.5" x14ac:dyDescent="0.25">
      <c r="A9335" s="612" t="s">
        <v>13895</v>
      </c>
      <c r="B9335" s="613" t="s">
        <v>13896</v>
      </c>
    </row>
    <row r="9336" spans="1:2" ht="13.5" x14ac:dyDescent="0.25">
      <c r="A9336" s="612" t="s">
        <v>13897</v>
      </c>
      <c r="B9336" s="613" t="s">
        <v>13898</v>
      </c>
    </row>
    <row r="9337" spans="1:2" ht="13.5" x14ac:dyDescent="0.25">
      <c r="A9337" s="612" t="s">
        <v>13899</v>
      </c>
      <c r="B9337" s="613" t="s">
        <v>13900</v>
      </c>
    </row>
    <row r="9338" spans="1:2" ht="13.5" x14ac:dyDescent="0.25">
      <c r="A9338" s="612" t="s">
        <v>13901</v>
      </c>
      <c r="B9338" s="613" t="s">
        <v>13902</v>
      </c>
    </row>
    <row r="9339" spans="1:2" ht="13.5" x14ac:dyDescent="0.25">
      <c r="A9339" s="612" t="s">
        <v>13903</v>
      </c>
      <c r="B9339" s="613" t="s">
        <v>13904</v>
      </c>
    </row>
    <row r="9340" spans="1:2" ht="13.5" x14ac:dyDescent="0.25">
      <c r="A9340" s="612" t="s">
        <v>13905</v>
      </c>
      <c r="B9340" s="613" t="s">
        <v>13906</v>
      </c>
    </row>
    <row r="9341" spans="1:2" ht="13.5" x14ac:dyDescent="0.25">
      <c r="A9341" s="612" t="s">
        <v>13907</v>
      </c>
      <c r="B9341" s="613" t="s">
        <v>13908</v>
      </c>
    </row>
    <row r="9342" spans="1:2" ht="13.5" x14ac:dyDescent="0.25">
      <c r="A9342" s="612" t="s">
        <v>13909</v>
      </c>
      <c r="B9342" s="613" t="s">
        <v>13910</v>
      </c>
    </row>
    <row r="9343" spans="1:2" ht="13.5" x14ac:dyDescent="0.25">
      <c r="A9343" s="612" t="s">
        <v>13911</v>
      </c>
      <c r="B9343" s="613" t="s">
        <v>13912</v>
      </c>
    </row>
    <row r="9344" spans="1:2" ht="13.5" x14ac:dyDescent="0.25">
      <c r="A9344" s="612" t="s">
        <v>13913</v>
      </c>
      <c r="B9344" s="613" t="s">
        <v>13914</v>
      </c>
    </row>
    <row r="9345" spans="1:2" ht="13.5" x14ac:dyDescent="0.25">
      <c r="A9345" s="612" t="s">
        <v>13915</v>
      </c>
      <c r="B9345" s="613" t="s">
        <v>13916</v>
      </c>
    </row>
    <row r="9346" spans="1:2" ht="13.5" x14ac:dyDescent="0.25">
      <c r="A9346" s="612" t="s">
        <v>13917</v>
      </c>
      <c r="B9346" s="613" t="s">
        <v>13918</v>
      </c>
    </row>
    <row r="9347" spans="1:2" ht="13.5" x14ac:dyDescent="0.25">
      <c r="A9347" s="612" t="s">
        <v>13919</v>
      </c>
      <c r="B9347" s="613" t="s">
        <v>13920</v>
      </c>
    </row>
    <row r="9348" spans="1:2" ht="13.5" x14ac:dyDescent="0.25">
      <c r="A9348" s="612" t="s">
        <v>13921</v>
      </c>
      <c r="B9348" s="613" t="s">
        <v>13922</v>
      </c>
    </row>
    <row r="9349" spans="1:2" ht="13.5" x14ac:dyDescent="0.25">
      <c r="A9349" s="612" t="s">
        <v>13923</v>
      </c>
      <c r="B9349" s="613" t="s">
        <v>13924</v>
      </c>
    </row>
    <row r="9350" spans="1:2" ht="13.5" x14ac:dyDescent="0.25">
      <c r="A9350" s="612" t="s">
        <v>13925</v>
      </c>
      <c r="B9350" s="613" t="s">
        <v>13926</v>
      </c>
    </row>
    <row r="9351" spans="1:2" ht="13.5" x14ac:dyDescent="0.25">
      <c r="A9351" s="612" t="s">
        <v>13927</v>
      </c>
      <c r="B9351" s="613" t="s">
        <v>13928</v>
      </c>
    </row>
    <row r="9352" spans="1:2" ht="13.5" x14ac:dyDescent="0.25">
      <c r="A9352" s="612" t="s">
        <v>13929</v>
      </c>
      <c r="B9352" s="613" t="s">
        <v>13930</v>
      </c>
    </row>
    <row r="9353" spans="1:2" ht="13.5" x14ac:dyDescent="0.25">
      <c r="A9353" s="612" t="s">
        <v>13931</v>
      </c>
      <c r="B9353" s="613" t="s">
        <v>13932</v>
      </c>
    </row>
    <row r="9354" spans="1:2" ht="13.5" x14ac:dyDescent="0.25">
      <c r="A9354" s="612" t="s">
        <v>13933</v>
      </c>
      <c r="B9354" s="613" t="s">
        <v>13934</v>
      </c>
    </row>
    <row r="9355" spans="1:2" ht="13.5" x14ac:dyDescent="0.25">
      <c r="A9355" s="612" t="s">
        <v>13935</v>
      </c>
      <c r="B9355" s="613" t="s">
        <v>3708</v>
      </c>
    </row>
    <row r="9356" spans="1:2" ht="13.5" x14ac:dyDescent="0.25">
      <c r="A9356" s="612" t="s">
        <v>13936</v>
      </c>
      <c r="B9356" s="613" t="s">
        <v>13937</v>
      </c>
    </row>
    <row r="9357" spans="1:2" ht="13.5" x14ac:dyDescent="0.25">
      <c r="A9357" s="612" t="s">
        <v>13938</v>
      </c>
      <c r="B9357" s="613" t="s">
        <v>13939</v>
      </c>
    </row>
    <row r="9358" spans="1:2" ht="13.5" x14ac:dyDescent="0.25">
      <c r="A9358" s="612" t="s">
        <v>13940</v>
      </c>
      <c r="B9358" s="613" t="s">
        <v>3709</v>
      </c>
    </row>
    <row r="9359" spans="1:2" ht="13.5" x14ac:dyDescent="0.25">
      <c r="A9359" s="612" t="s">
        <v>13941</v>
      </c>
      <c r="B9359" s="613" t="s">
        <v>13942</v>
      </c>
    </row>
    <row r="9360" spans="1:2" ht="13.5" x14ac:dyDescent="0.25">
      <c r="A9360" s="612" t="s">
        <v>13943</v>
      </c>
      <c r="B9360" s="613" t="s">
        <v>13944</v>
      </c>
    </row>
    <row r="9361" spans="1:2" ht="13.5" x14ac:dyDescent="0.25">
      <c r="A9361" s="612" t="s">
        <v>13945</v>
      </c>
      <c r="B9361" s="613" t="s">
        <v>13946</v>
      </c>
    </row>
    <row r="9362" spans="1:2" ht="13.5" x14ac:dyDescent="0.25">
      <c r="A9362" s="612" t="s">
        <v>13947</v>
      </c>
      <c r="B9362" s="613" t="s">
        <v>13948</v>
      </c>
    </row>
    <row r="9363" spans="1:2" ht="13.5" x14ac:dyDescent="0.25">
      <c r="A9363" s="612" t="s">
        <v>13949</v>
      </c>
      <c r="B9363" s="613" t="s">
        <v>13950</v>
      </c>
    </row>
    <row r="9364" spans="1:2" ht="13.5" x14ac:dyDescent="0.25">
      <c r="A9364" s="612" t="s">
        <v>13951</v>
      </c>
      <c r="B9364" s="613" t="s">
        <v>13952</v>
      </c>
    </row>
    <row r="9365" spans="1:2" ht="13.5" x14ac:dyDescent="0.25">
      <c r="A9365" s="612" t="s">
        <v>13953</v>
      </c>
      <c r="B9365" s="613" t="s">
        <v>13954</v>
      </c>
    </row>
    <row r="9366" spans="1:2" ht="13.5" x14ac:dyDescent="0.25">
      <c r="A9366" s="612" t="s">
        <v>13955</v>
      </c>
      <c r="B9366" s="613" t="s">
        <v>13956</v>
      </c>
    </row>
    <row r="9367" spans="1:2" ht="13.5" x14ac:dyDescent="0.25">
      <c r="A9367" s="612" t="s">
        <v>13957</v>
      </c>
      <c r="B9367" s="613" t="s">
        <v>13958</v>
      </c>
    </row>
    <row r="9368" spans="1:2" ht="13.5" x14ac:dyDescent="0.25">
      <c r="A9368" s="612" t="s">
        <v>13959</v>
      </c>
      <c r="B9368" s="613" t="s">
        <v>13960</v>
      </c>
    </row>
    <row r="9369" spans="1:2" ht="13.5" x14ac:dyDescent="0.25">
      <c r="A9369" s="612" t="s">
        <v>13961</v>
      </c>
      <c r="B9369" s="613" t="s">
        <v>13962</v>
      </c>
    </row>
    <row r="9370" spans="1:2" ht="13.5" x14ac:dyDescent="0.25">
      <c r="A9370" s="612" t="s">
        <v>13963</v>
      </c>
      <c r="B9370" s="613" t="s">
        <v>13964</v>
      </c>
    </row>
    <row r="9371" spans="1:2" ht="13.5" x14ac:dyDescent="0.25">
      <c r="A9371" s="612" t="s">
        <v>13965</v>
      </c>
      <c r="B9371" s="613" t="s">
        <v>13966</v>
      </c>
    </row>
    <row r="9372" spans="1:2" ht="13.5" x14ac:dyDescent="0.25">
      <c r="A9372" s="612" t="s">
        <v>13967</v>
      </c>
      <c r="B9372" s="613" t="s">
        <v>13968</v>
      </c>
    </row>
    <row r="9373" spans="1:2" ht="13.5" x14ac:dyDescent="0.25">
      <c r="A9373" s="612" t="s">
        <v>13969</v>
      </c>
      <c r="B9373" s="613" t="s">
        <v>13970</v>
      </c>
    </row>
    <row r="9374" spans="1:2" ht="13.5" x14ac:dyDescent="0.25">
      <c r="A9374" s="612" t="s">
        <v>13971</v>
      </c>
      <c r="B9374" s="613" t="s">
        <v>13972</v>
      </c>
    </row>
    <row r="9375" spans="1:2" ht="13.5" x14ac:dyDescent="0.25">
      <c r="A9375" s="612" t="s">
        <v>13973</v>
      </c>
      <c r="B9375" s="613" t="s">
        <v>3725</v>
      </c>
    </row>
    <row r="9376" spans="1:2" ht="13.5" x14ac:dyDescent="0.25">
      <c r="A9376" s="612" t="s">
        <v>13974</v>
      </c>
      <c r="B9376" s="613" t="s">
        <v>13975</v>
      </c>
    </row>
    <row r="9377" spans="1:2" ht="13.5" x14ac:dyDescent="0.25">
      <c r="A9377" s="612" t="s">
        <v>13976</v>
      </c>
      <c r="B9377" s="613" t="s">
        <v>13977</v>
      </c>
    </row>
    <row r="9378" spans="1:2" ht="13.5" x14ac:dyDescent="0.25">
      <c r="A9378" s="612" t="s">
        <v>13978</v>
      </c>
      <c r="B9378" s="613" t="s">
        <v>13979</v>
      </c>
    </row>
    <row r="9379" spans="1:2" ht="13.5" x14ac:dyDescent="0.25">
      <c r="A9379" s="612" t="s">
        <v>13980</v>
      </c>
      <c r="B9379" s="613" t="s">
        <v>13981</v>
      </c>
    </row>
    <row r="9380" spans="1:2" ht="13.5" x14ac:dyDescent="0.25">
      <c r="A9380" s="612" t="s">
        <v>13982</v>
      </c>
      <c r="B9380" s="613" t="s">
        <v>13983</v>
      </c>
    </row>
    <row r="9381" spans="1:2" ht="13.5" x14ac:dyDescent="0.25">
      <c r="A9381" s="612" t="s">
        <v>13984</v>
      </c>
      <c r="B9381" s="613" t="s">
        <v>13985</v>
      </c>
    </row>
    <row r="9382" spans="1:2" ht="13.5" x14ac:dyDescent="0.25">
      <c r="A9382" s="612" t="s">
        <v>13986</v>
      </c>
      <c r="B9382" s="613" t="s">
        <v>3729</v>
      </c>
    </row>
    <row r="9383" spans="1:2" ht="13.5" x14ac:dyDescent="0.25">
      <c r="A9383" s="612" t="s">
        <v>13987</v>
      </c>
      <c r="B9383" s="613" t="s">
        <v>13988</v>
      </c>
    </row>
    <row r="9384" spans="1:2" ht="13.5" x14ac:dyDescent="0.25">
      <c r="A9384" s="612" t="s">
        <v>13989</v>
      </c>
      <c r="B9384" s="613" t="s">
        <v>13990</v>
      </c>
    </row>
    <row r="9385" spans="1:2" ht="13.5" x14ac:dyDescent="0.25">
      <c r="A9385" s="612" t="s">
        <v>13991</v>
      </c>
      <c r="B9385" s="613" t="s">
        <v>13992</v>
      </c>
    </row>
    <row r="9386" spans="1:2" ht="13.5" x14ac:dyDescent="0.25">
      <c r="A9386" s="612" t="s">
        <v>13993</v>
      </c>
      <c r="B9386" s="613" t="s">
        <v>13994</v>
      </c>
    </row>
    <row r="9387" spans="1:2" ht="13.5" x14ac:dyDescent="0.25">
      <c r="A9387" s="612" t="s">
        <v>13995</v>
      </c>
      <c r="B9387" s="613" t="s">
        <v>13996</v>
      </c>
    </row>
    <row r="9388" spans="1:2" ht="13.5" x14ac:dyDescent="0.25">
      <c r="A9388" s="612" t="s">
        <v>13997</v>
      </c>
      <c r="B9388" s="613" t="s">
        <v>13998</v>
      </c>
    </row>
    <row r="9389" spans="1:2" ht="13.5" x14ac:dyDescent="0.25">
      <c r="A9389" s="612" t="s">
        <v>13999</v>
      </c>
      <c r="B9389" s="613" t="s">
        <v>14000</v>
      </c>
    </row>
    <row r="9390" spans="1:2" ht="13.5" x14ac:dyDescent="0.25">
      <c r="A9390" s="612" t="s">
        <v>14001</v>
      </c>
      <c r="B9390" s="613" t="s">
        <v>14002</v>
      </c>
    </row>
    <row r="9391" spans="1:2" ht="13.5" x14ac:dyDescent="0.25">
      <c r="A9391" s="612" t="s">
        <v>14003</v>
      </c>
      <c r="B9391" s="613" t="s">
        <v>14004</v>
      </c>
    </row>
    <row r="9392" spans="1:2" ht="13.5" x14ac:dyDescent="0.25">
      <c r="A9392" s="612" t="s">
        <v>14005</v>
      </c>
      <c r="B9392" s="613" t="s">
        <v>14006</v>
      </c>
    </row>
    <row r="9393" spans="1:2" ht="13.5" x14ac:dyDescent="0.25">
      <c r="A9393" s="612" t="s">
        <v>14007</v>
      </c>
      <c r="B9393" s="613" t="s">
        <v>3721</v>
      </c>
    </row>
    <row r="9394" spans="1:2" ht="13.5" x14ac:dyDescent="0.25">
      <c r="A9394" s="612" t="s">
        <v>14008</v>
      </c>
      <c r="B9394" s="613" t="s">
        <v>14009</v>
      </c>
    </row>
    <row r="9395" spans="1:2" ht="13.5" x14ac:dyDescent="0.25">
      <c r="A9395" s="612" t="s">
        <v>14010</v>
      </c>
      <c r="B9395" s="613" t="s">
        <v>14011</v>
      </c>
    </row>
    <row r="9396" spans="1:2" ht="13.5" x14ac:dyDescent="0.25">
      <c r="A9396" s="612" t="s">
        <v>14012</v>
      </c>
      <c r="B9396" s="613" t="s">
        <v>14013</v>
      </c>
    </row>
    <row r="9397" spans="1:2" ht="13.5" x14ac:dyDescent="0.25">
      <c r="A9397" s="612" t="s">
        <v>14014</v>
      </c>
      <c r="B9397" s="613" t="s">
        <v>14015</v>
      </c>
    </row>
    <row r="9398" spans="1:2" ht="13.5" x14ac:dyDescent="0.25">
      <c r="A9398" s="612" t="s">
        <v>14016</v>
      </c>
      <c r="B9398" s="613" t="s">
        <v>14017</v>
      </c>
    </row>
    <row r="9399" spans="1:2" ht="13.5" x14ac:dyDescent="0.25">
      <c r="A9399" s="612" t="s">
        <v>14018</v>
      </c>
      <c r="B9399" s="613" t="s">
        <v>14019</v>
      </c>
    </row>
    <row r="9400" spans="1:2" ht="13.5" x14ac:dyDescent="0.25">
      <c r="A9400" s="612" t="s">
        <v>14020</v>
      </c>
      <c r="B9400" s="613" t="s">
        <v>14021</v>
      </c>
    </row>
    <row r="9401" spans="1:2" ht="13.5" x14ac:dyDescent="0.25">
      <c r="A9401" s="612" t="s">
        <v>14022</v>
      </c>
      <c r="B9401" s="613" t="s">
        <v>14023</v>
      </c>
    </row>
    <row r="9402" spans="1:2" ht="13.5" x14ac:dyDescent="0.25">
      <c r="A9402" s="612" t="s">
        <v>14024</v>
      </c>
      <c r="B9402" s="613" t="s">
        <v>14025</v>
      </c>
    </row>
    <row r="9403" spans="1:2" ht="13.5" x14ac:dyDescent="0.25">
      <c r="A9403" s="612" t="s">
        <v>14026</v>
      </c>
      <c r="B9403" s="613" t="s">
        <v>14027</v>
      </c>
    </row>
    <row r="9404" spans="1:2" ht="13.5" x14ac:dyDescent="0.25">
      <c r="A9404" s="612" t="s">
        <v>14028</v>
      </c>
      <c r="B9404" s="613" t="s">
        <v>14029</v>
      </c>
    </row>
    <row r="9405" spans="1:2" ht="13.5" x14ac:dyDescent="0.25">
      <c r="A9405" s="612" t="s">
        <v>14030</v>
      </c>
      <c r="B9405" s="613" t="s">
        <v>14031</v>
      </c>
    </row>
    <row r="9406" spans="1:2" ht="13.5" x14ac:dyDescent="0.25">
      <c r="A9406" s="612" t="s">
        <v>14032</v>
      </c>
      <c r="B9406" s="613" t="s">
        <v>14033</v>
      </c>
    </row>
    <row r="9407" spans="1:2" ht="13.5" x14ac:dyDescent="0.25">
      <c r="A9407" s="612" t="s">
        <v>14034</v>
      </c>
      <c r="B9407" s="613" t="s">
        <v>14035</v>
      </c>
    </row>
    <row r="9408" spans="1:2" ht="13.5" x14ac:dyDescent="0.25">
      <c r="A9408" s="612" t="s">
        <v>14036</v>
      </c>
      <c r="B9408" s="613" t="s">
        <v>14037</v>
      </c>
    </row>
    <row r="9409" spans="1:2" ht="13.5" x14ac:dyDescent="0.25">
      <c r="A9409" s="612" t="s">
        <v>14038</v>
      </c>
      <c r="B9409" s="613" t="s">
        <v>14039</v>
      </c>
    </row>
    <row r="9410" spans="1:2" ht="13.5" x14ac:dyDescent="0.25">
      <c r="A9410" s="612" t="s">
        <v>14040</v>
      </c>
      <c r="B9410" s="613" t="s">
        <v>14041</v>
      </c>
    </row>
    <row r="9411" spans="1:2" ht="13.5" x14ac:dyDescent="0.25">
      <c r="A9411" s="612" t="s">
        <v>14042</v>
      </c>
      <c r="B9411" s="613" t="s">
        <v>14043</v>
      </c>
    </row>
    <row r="9412" spans="1:2" ht="13.5" x14ac:dyDescent="0.25">
      <c r="A9412" s="612" t="s">
        <v>14044</v>
      </c>
      <c r="B9412" s="613" t="s">
        <v>14045</v>
      </c>
    </row>
    <row r="9413" spans="1:2" ht="13.5" x14ac:dyDescent="0.25">
      <c r="A9413" s="612" t="s">
        <v>14046</v>
      </c>
      <c r="B9413" s="613" t="s">
        <v>14047</v>
      </c>
    </row>
    <row r="9414" spans="1:2" ht="13.5" x14ac:dyDescent="0.25">
      <c r="A9414" s="612" t="s">
        <v>14048</v>
      </c>
      <c r="B9414" s="613" t="s">
        <v>14049</v>
      </c>
    </row>
    <row r="9415" spans="1:2" ht="13.5" x14ac:dyDescent="0.25">
      <c r="A9415" s="612" t="s">
        <v>14050</v>
      </c>
      <c r="B9415" s="613" t="s">
        <v>14051</v>
      </c>
    </row>
    <row r="9416" spans="1:2" ht="13.5" x14ac:dyDescent="0.25">
      <c r="A9416" s="612" t="s">
        <v>14052</v>
      </c>
      <c r="B9416" s="613" t="s">
        <v>14053</v>
      </c>
    </row>
    <row r="9417" spans="1:2" ht="13.5" x14ac:dyDescent="0.25">
      <c r="A9417" s="612" t="s">
        <v>14054</v>
      </c>
      <c r="B9417" s="613" t="s">
        <v>14055</v>
      </c>
    </row>
    <row r="9418" spans="1:2" ht="13.5" x14ac:dyDescent="0.25">
      <c r="A9418" s="612" t="s">
        <v>14056</v>
      </c>
      <c r="B9418" s="613" t="s">
        <v>14057</v>
      </c>
    </row>
    <row r="9419" spans="1:2" ht="13.5" x14ac:dyDescent="0.25">
      <c r="A9419" s="612" t="s">
        <v>14058</v>
      </c>
      <c r="B9419" s="613" t="s">
        <v>14059</v>
      </c>
    </row>
    <row r="9420" spans="1:2" ht="13.5" x14ac:dyDescent="0.25">
      <c r="A9420" s="612" t="s">
        <v>14060</v>
      </c>
      <c r="B9420" s="613" t="s">
        <v>14061</v>
      </c>
    </row>
    <row r="9421" spans="1:2" ht="13.5" x14ac:dyDescent="0.25">
      <c r="A9421" s="612" t="s">
        <v>14062</v>
      </c>
      <c r="B9421" s="613" t="s">
        <v>14063</v>
      </c>
    </row>
    <row r="9422" spans="1:2" ht="13.5" x14ac:dyDescent="0.25">
      <c r="A9422" s="612" t="s">
        <v>14064</v>
      </c>
      <c r="B9422" s="613" t="s">
        <v>14065</v>
      </c>
    </row>
    <row r="9423" spans="1:2" ht="13.5" x14ac:dyDescent="0.25">
      <c r="A9423" s="612" t="s">
        <v>14066</v>
      </c>
      <c r="B9423" s="613" t="s">
        <v>14067</v>
      </c>
    </row>
    <row r="9424" spans="1:2" ht="13.5" x14ac:dyDescent="0.25">
      <c r="A9424" s="612" t="s">
        <v>14068</v>
      </c>
      <c r="B9424" s="613" t="s">
        <v>14069</v>
      </c>
    </row>
    <row r="9425" spans="1:2" ht="13.5" x14ac:dyDescent="0.25">
      <c r="A9425" s="612" t="s">
        <v>14070</v>
      </c>
      <c r="B9425" s="613" t="s">
        <v>14071</v>
      </c>
    </row>
    <row r="9426" spans="1:2" ht="13.5" x14ac:dyDescent="0.25">
      <c r="A9426" s="612" t="s">
        <v>14072</v>
      </c>
      <c r="B9426" s="613" t="s">
        <v>14073</v>
      </c>
    </row>
    <row r="9427" spans="1:2" ht="13.5" x14ac:dyDescent="0.25">
      <c r="A9427" s="612" t="s">
        <v>14074</v>
      </c>
      <c r="B9427" s="613" t="s">
        <v>14075</v>
      </c>
    </row>
    <row r="9428" spans="1:2" ht="13.5" x14ac:dyDescent="0.25">
      <c r="A9428" s="612" t="s">
        <v>14076</v>
      </c>
      <c r="B9428" s="613" t="s">
        <v>14077</v>
      </c>
    </row>
    <row r="9429" spans="1:2" ht="13.5" x14ac:dyDescent="0.25">
      <c r="A9429" s="612" t="s">
        <v>14078</v>
      </c>
      <c r="B9429" s="613" t="s">
        <v>14079</v>
      </c>
    </row>
    <row r="9430" spans="1:2" ht="13.5" x14ac:dyDescent="0.25">
      <c r="A9430" s="612" t="s">
        <v>14080</v>
      </c>
      <c r="B9430" s="613" t="s">
        <v>14081</v>
      </c>
    </row>
    <row r="9431" spans="1:2" ht="13.5" x14ac:dyDescent="0.25">
      <c r="A9431" s="612" t="s">
        <v>14082</v>
      </c>
      <c r="B9431" s="613" t="s">
        <v>14083</v>
      </c>
    </row>
    <row r="9432" spans="1:2" ht="13.5" x14ac:dyDescent="0.25">
      <c r="A9432" s="612" t="s">
        <v>14084</v>
      </c>
      <c r="B9432" s="613" t="s">
        <v>14085</v>
      </c>
    </row>
    <row r="9433" spans="1:2" ht="13.5" x14ac:dyDescent="0.25">
      <c r="A9433" s="612" t="s">
        <v>14086</v>
      </c>
      <c r="B9433" s="613" t="s">
        <v>14087</v>
      </c>
    </row>
    <row r="9434" spans="1:2" ht="13.5" x14ac:dyDescent="0.25">
      <c r="A9434" s="612" t="s">
        <v>14088</v>
      </c>
      <c r="B9434" s="613" t="s">
        <v>14089</v>
      </c>
    </row>
    <row r="9435" spans="1:2" ht="13.5" x14ac:dyDescent="0.25">
      <c r="A9435" s="612" t="s">
        <v>14090</v>
      </c>
      <c r="B9435" s="613" t="s">
        <v>14091</v>
      </c>
    </row>
    <row r="9436" spans="1:2" ht="13.5" x14ac:dyDescent="0.25">
      <c r="A9436" s="612" t="s">
        <v>14092</v>
      </c>
      <c r="B9436" s="613" t="s">
        <v>14093</v>
      </c>
    </row>
    <row r="9437" spans="1:2" ht="13.5" x14ac:dyDescent="0.25">
      <c r="A9437" s="612" t="s">
        <v>14094</v>
      </c>
      <c r="B9437" s="613" t="s">
        <v>14095</v>
      </c>
    </row>
    <row r="9438" spans="1:2" ht="13.5" x14ac:dyDescent="0.25">
      <c r="A9438" s="612" t="s">
        <v>14096</v>
      </c>
      <c r="B9438" s="613" t="s">
        <v>14097</v>
      </c>
    </row>
    <row r="9439" spans="1:2" ht="13.5" x14ac:dyDescent="0.25">
      <c r="A9439" s="612" t="s">
        <v>14098</v>
      </c>
      <c r="B9439" s="613" t="s">
        <v>14099</v>
      </c>
    </row>
    <row r="9440" spans="1:2" ht="13.5" x14ac:dyDescent="0.25">
      <c r="A9440" s="612" t="s">
        <v>14100</v>
      </c>
      <c r="B9440" s="613" t="s">
        <v>14101</v>
      </c>
    </row>
    <row r="9441" spans="1:2" ht="13.5" x14ac:dyDescent="0.25">
      <c r="A9441" s="612" t="s">
        <v>14102</v>
      </c>
      <c r="B9441" s="613" t="s">
        <v>14103</v>
      </c>
    </row>
    <row r="9442" spans="1:2" ht="13.5" x14ac:dyDescent="0.25">
      <c r="A9442" s="612" t="s">
        <v>14104</v>
      </c>
      <c r="B9442" s="613" t="s">
        <v>14105</v>
      </c>
    </row>
    <row r="9443" spans="1:2" ht="13.5" x14ac:dyDescent="0.25">
      <c r="A9443" s="612" t="s">
        <v>14106</v>
      </c>
      <c r="B9443" s="613" t="s">
        <v>14107</v>
      </c>
    </row>
    <row r="9444" spans="1:2" ht="13.5" x14ac:dyDescent="0.25">
      <c r="A9444" s="612" t="s">
        <v>14108</v>
      </c>
      <c r="B9444" s="613" t="s">
        <v>14109</v>
      </c>
    </row>
    <row r="9445" spans="1:2" ht="13.5" x14ac:dyDescent="0.25">
      <c r="A9445" s="612" t="s">
        <v>14110</v>
      </c>
      <c r="B9445" s="613" t="s">
        <v>14111</v>
      </c>
    </row>
    <row r="9446" spans="1:2" ht="13.5" x14ac:dyDescent="0.25">
      <c r="A9446" s="612" t="s">
        <v>14112</v>
      </c>
      <c r="B9446" s="613" t="s">
        <v>14113</v>
      </c>
    </row>
    <row r="9447" spans="1:2" ht="13.5" x14ac:dyDescent="0.25">
      <c r="A9447" s="612" t="s">
        <v>14114</v>
      </c>
      <c r="B9447" s="613" t="s">
        <v>14115</v>
      </c>
    </row>
    <row r="9448" spans="1:2" ht="13.5" x14ac:dyDescent="0.25">
      <c r="A9448" s="612" t="s">
        <v>14116</v>
      </c>
      <c r="B9448" s="613" t="s">
        <v>14117</v>
      </c>
    </row>
    <row r="9449" spans="1:2" ht="13.5" x14ac:dyDescent="0.25">
      <c r="A9449" s="612" t="s">
        <v>14118</v>
      </c>
      <c r="B9449" s="613" t="s">
        <v>14119</v>
      </c>
    </row>
    <row r="9450" spans="1:2" ht="13.5" x14ac:dyDescent="0.25">
      <c r="A9450" s="612" t="s">
        <v>14120</v>
      </c>
      <c r="B9450" s="613" t="s">
        <v>14121</v>
      </c>
    </row>
    <row r="9451" spans="1:2" ht="13.5" x14ac:dyDescent="0.25">
      <c r="A9451" s="612" t="s">
        <v>14122</v>
      </c>
      <c r="B9451" s="613" t="s">
        <v>14123</v>
      </c>
    </row>
    <row r="9452" spans="1:2" ht="13.5" x14ac:dyDescent="0.25">
      <c r="A9452" s="612" t="s">
        <v>14124</v>
      </c>
      <c r="B9452" s="613" t="s">
        <v>14125</v>
      </c>
    </row>
    <row r="9453" spans="1:2" ht="13.5" x14ac:dyDescent="0.25">
      <c r="A9453" s="612" t="s">
        <v>14126</v>
      </c>
      <c r="B9453" s="613" t="s">
        <v>14127</v>
      </c>
    </row>
    <row r="9454" spans="1:2" ht="13.5" x14ac:dyDescent="0.25">
      <c r="A9454" s="612" t="s">
        <v>14128</v>
      </c>
      <c r="B9454" s="613" t="s">
        <v>14129</v>
      </c>
    </row>
    <row r="9455" spans="1:2" ht="13.5" x14ac:dyDescent="0.25">
      <c r="A9455" s="612" t="s">
        <v>14130</v>
      </c>
      <c r="B9455" s="613" t="s">
        <v>14131</v>
      </c>
    </row>
    <row r="9456" spans="1:2" ht="13.5" x14ac:dyDescent="0.25">
      <c r="A9456" s="612" t="s">
        <v>564</v>
      </c>
      <c r="B9456" s="613" t="s">
        <v>14132</v>
      </c>
    </row>
    <row r="9457" spans="1:2" ht="13.5" x14ac:dyDescent="0.25">
      <c r="A9457" s="612" t="s">
        <v>14133</v>
      </c>
      <c r="B9457" s="613" t="s">
        <v>14134</v>
      </c>
    </row>
    <row r="9458" spans="1:2" ht="13.5" x14ac:dyDescent="0.25">
      <c r="A9458" s="612" t="s">
        <v>14135</v>
      </c>
      <c r="B9458" s="613" t="s">
        <v>14136</v>
      </c>
    </row>
    <row r="9459" spans="1:2" ht="13.5" x14ac:dyDescent="0.25">
      <c r="A9459" s="612" t="s">
        <v>14137</v>
      </c>
      <c r="B9459" s="613" t="s">
        <v>3762</v>
      </c>
    </row>
    <row r="9460" spans="1:2" ht="13.5" x14ac:dyDescent="0.25">
      <c r="A9460" s="612" t="s">
        <v>14138</v>
      </c>
      <c r="B9460" s="613" t="s">
        <v>14139</v>
      </c>
    </row>
    <row r="9461" spans="1:2" ht="13.5" x14ac:dyDescent="0.25">
      <c r="A9461" s="612" t="s">
        <v>14140</v>
      </c>
      <c r="B9461" s="613" t="s">
        <v>14141</v>
      </c>
    </row>
    <row r="9462" spans="1:2" ht="13.5" x14ac:dyDescent="0.25">
      <c r="A9462" s="612" t="s">
        <v>14142</v>
      </c>
      <c r="B9462" s="613" t="s">
        <v>14143</v>
      </c>
    </row>
    <row r="9463" spans="1:2" ht="13.5" x14ac:dyDescent="0.25">
      <c r="A9463" s="612" t="s">
        <v>14144</v>
      </c>
      <c r="B9463" s="613" t="s">
        <v>14145</v>
      </c>
    </row>
    <row r="9464" spans="1:2" ht="13.5" x14ac:dyDescent="0.25">
      <c r="A9464" s="612" t="s">
        <v>14146</v>
      </c>
      <c r="B9464" s="613" t="s">
        <v>14147</v>
      </c>
    </row>
    <row r="9465" spans="1:2" ht="13.5" x14ac:dyDescent="0.25">
      <c r="A9465" s="612" t="s">
        <v>14148</v>
      </c>
      <c r="B9465" s="613" t="s">
        <v>14149</v>
      </c>
    </row>
    <row r="9466" spans="1:2" ht="13.5" x14ac:dyDescent="0.25">
      <c r="A9466" s="612" t="s">
        <v>14150</v>
      </c>
      <c r="B9466" s="613" t="s">
        <v>14151</v>
      </c>
    </row>
    <row r="9467" spans="1:2" ht="13.5" x14ac:dyDescent="0.25">
      <c r="A9467" s="612" t="s">
        <v>14152</v>
      </c>
      <c r="B9467" s="613" t="s">
        <v>14153</v>
      </c>
    </row>
    <row r="9468" spans="1:2" ht="13.5" x14ac:dyDescent="0.25">
      <c r="A9468" s="612" t="s">
        <v>14154</v>
      </c>
      <c r="B9468" s="613" t="s">
        <v>14155</v>
      </c>
    </row>
    <row r="9469" spans="1:2" ht="13.5" x14ac:dyDescent="0.25">
      <c r="A9469" s="612" t="s">
        <v>14156</v>
      </c>
      <c r="B9469" s="613" t="s">
        <v>14157</v>
      </c>
    </row>
    <row r="9470" spans="1:2" ht="13.5" x14ac:dyDescent="0.25">
      <c r="A9470" s="612" t="s">
        <v>14158</v>
      </c>
      <c r="B9470" s="613" t="s">
        <v>14159</v>
      </c>
    </row>
    <row r="9471" spans="1:2" ht="13.5" x14ac:dyDescent="0.25">
      <c r="A9471" s="612" t="s">
        <v>14160</v>
      </c>
      <c r="B9471" s="613" t="s">
        <v>14161</v>
      </c>
    </row>
    <row r="9472" spans="1:2" ht="13.5" x14ac:dyDescent="0.25">
      <c r="A9472" s="612" t="s">
        <v>14162</v>
      </c>
      <c r="B9472" s="613" t="s">
        <v>14163</v>
      </c>
    </row>
    <row r="9473" spans="1:2" ht="13.5" x14ac:dyDescent="0.25">
      <c r="A9473" s="612" t="s">
        <v>14164</v>
      </c>
      <c r="B9473" s="613" t="s">
        <v>14165</v>
      </c>
    </row>
    <row r="9474" spans="1:2" ht="13.5" x14ac:dyDescent="0.25">
      <c r="A9474" s="612" t="s">
        <v>14166</v>
      </c>
      <c r="B9474" s="613" t="s">
        <v>14167</v>
      </c>
    </row>
    <row r="9475" spans="1:2" ht="13.5" x14ac:dyDescent="0.25">
      <c r="A9475" s="612" t="s">
        <v>14168</v>
      </c>
      <c r="B9475" s="613" t="s">
        <v>14169</v>
      </c>
    </row>
    <row r="9476" spans="1:2" ht="13.5" x14ac:dyDescent="0.25">
      <c r="A9476" s="612" t="s">
        <v>14170</v>
      </c>
      <c r="B9476" s="613" t="s">
        <v>14171</v>
      </c>
    </row>
    <row r="9477" spans="1:2" ht="13.5" x14ac:dyDescent="0.25">
      <c r="A9477" s="612" t="s">
        <v>14172</v>
      </c>
      <c r="B9477" s="613" t="s">
        <v>14173</v>
      </c>
    </row>
    <row r="9478" spans="1:2" ht="13.5" x14ac:dyDescent="0.25">
      <c r="A9478" s="612" t="s">
        <v>14174</v>
      </c>
      <c r="B9478" s="613" t="s">
        <v>3779</v>
      </c>
    </row>
    <row r="9479" spans="1:2" ht="13.5" x14ac:dyDescent="0.25">
      <c r="A9479" s="612" t="s">
        <v>14175</v>
      </c>
      <c r="B9479" s="613" t="s">
        <v>14176</v>
      </c>
    </row>
    <row r="9480" spans="1:2" ht="13.5" x14ac:dyDescent="0.25">
      <c r="A9480" s="612" t="s">
        <v>14177</v>
      </c>
      <c r="B9480" s="613" t="s">
        <v>14178</v>
      </c>
    </row>
    <row r="9481" spans="1:2" ht="13.5" x14ac:dyDescent="0.25">
      <c r="A9481" s="612" t="s">
        <v>14179</v>
      </c>
      <c r="B9481" s="613" t="s">
        <v>14180</v>
      </c>
    </row>
    <row r="9482" spans="1:2" ht="13.5" x14ac:dyDescent="0.25">
      <c r="A9482" s="612" t="s">
        <v>14181</v>
      </c>
      <c r="B9482" s="613" t="s">
        <v>14182</v>
      </c>
    </row>
    <row r="9483" spans="1:2" ht="13.5" x14ac:dyDescent="0.25">
      <c r="A9483" s="612" t="s">
        <v>14183</v>
      </c>
      <c r="B9483" s="613" t="s">
        <v>14184</v>
      </c>
    </row>
    <row r="9484" spans="1:2" ht="13.5" x14ac:dyDescent="0.25">
      <c r="A9484" s="612" t="s">
        <v>14185</v>
      </c>
      <c r="B9484" s="613" t="s">
        <v>14186</v>
      </c>
    </row>
    <row r="9485" spans="1:2" ht="13.5" x14ac:dyDescent="0.25">
      <c r="A9485" s="612" t="s">
        <v>14187</v>
      </c>
      <c r="B9485" s="613" t="s">
        <v>14188</v>
      </c>
    </row>
    <row r="9486" spans="1:2" ht="13.5" x14ac:dyDescent="0.25">
      <c r="A9486" s="612" t="s">
        <v>14189</v>
      </c>
      <c r="B9486" s="613" t="s">
        <v>14190</v>
      </c>
    </row>
    <row r="9487" spans="1:2" ht="13.5" x14ac:dyDescent="0.25">
      <c r="A9487" s="612" t="s">
        <v>14191</v>
      </c>
      <c r="B9487" s="613" t="s">
        <v>14192</v>
      </c>
    </row>
    <row r="9488" spans="1:2" ht="13.5" x14ac:dyDescent="0.25">
      <c r="A9488" s="612" t="s">
        <v>14193</v>
      </c>
      <c r="B9488" s="613" t="s">
        <v>14194</v>
      </c>
    </row>
    <row r="9489" spans="1:2" ht="13.5" x14ac:dyDescent="0.25">
      <c r="A9489" s="612" t="s">
        <v>14195</v>
      </c>
      <c r="B9489" s="613" t="s">
        <v>14196</v>
      </c>
    </row>
    <row r="9490" spans="1:2" ht="13.5" x14ac:dyDescent="0.25">
      <c r="A9490" s="612" t="s">
        <v>14197</v>
      </c>
      <c r="B9490" s="613" t="s">
        <v>14198</v>
      </c>
    </row>
    <row r="9491" spans="1:2" ht="13.5" x14ac:dyDescent="0.25">
      <c r="A9491" s="612" t="s">
        <v>14199</v>
      </c>
      <c r="B9491" s="613" t="s">
        <v>14200</v>
      </c>
    </row>
    <row r="9492" spans="1:2" ht="13.5" x14ac:dyDescent="0.25">
      <c r="A9492" s="612" t="s">
        <v>14201</v>
      </c>
      <c r="B9492" s="613" t="s">
        <v>14202</v>
      </c>
    </row>
    <row r="9493" spans="1:2" ht="13.5" x14ac:dyDescent="0.25">
      <c r="A9493" s="612" t="s">
        <v>14203</v>
      </c>
      <c r="B9493" s="613" t="s">
        <v>14204</v>
      </c>
    </row>
    <row r="9494" spans="1:2" ht="13.5" x14ac:dyDescent="0.25">
      <c r="A9494" s="612" t="s">
        <v>14205</v>
      </c>
      <c r="B9494" s="613" t="s">
        <v>14206</v>
      </c>
    </row>
    <row r="9495" spans="1:2" ht="13.5" x14ac:dyDescent="0.25">
      <c r="A9495" s="612" t="s">
        <v>14207</v>
      </c>
      <c r="B9495" s="613" t="s">
        <v>14208</v>
      </c>
    </row>
    <row r="9496" spans="1:2" ht="13.5" x14ac:dyDescent="0.25">
      <c r="A9496" s="612" t="s">
        <v>14209</v>
      </c>
      <c r="B9496" s="613" t="s">
        <v>14210</v>
      </c>
    </row>
    <row r="9497" spans="1:2" ht="13.5" x14ac:dyDescent="0.25">
      <c r="A9497" s="612" t="s">
        <v>506</v>
      </c>
      <c r="B9497" s="613" t="s">
        <v>14211</v>
      </c>
    </row>
    <row r="9498" spans="1:2" ht="13.5" x14ac:dyDescent="0.25">
      <c r="A9498" s="612" t="s">
        <v>14212</v>
      </c>
      <c r="B9498" s="613" t="s">
        <v>14213</v>
      </c>
    </row>
    <row r="9499" spans="1:2" ht="13.5" x14ac:dyDescent="0.25">
      <c r="A9499" s="612" t="s">
        <v>14214</v>
      </c>
      <c r="B9499" s="613" t="s">
        <v>14215</v>
      </c>
    </row>
    <row r="9500" spans="1:2" ht="13.5" x14ac:dyDescent="0.25">
      <c r="A9500" s="612" t="s">
        <v>14216</v>
      </c>
      <c r="B9500" s="613" t="s">
        <v>14217</v>
      </c>
    </row>
    <row r="9501" spans="1:2" ht="13.5" x14ac:dyDescent="0.25">
      <c r="A9501" s="612" t="s">
        <v>14218</v>
      </c>
      <c r="B9501" s="613" t="s">
        <v>14219</v>
      </c>
    </row>
    <row r="9502" spans="1:2" ht="13.5" x14ac:dyDescent="0.25">
      <c r="A9502" s="612" t="s">
        <v>14220</v>
      </c>
      <c r="B9502" s="613" t="s">
        <v>14221</v>
      </c>
    </row>
    <row r="9503" spans="1:2" ht="13.5" x14ac:dyDescent="0.25">
      <c r="A9503" s="612" t="s">
        <v>14222</v>
      </c>
      <c r="B9503" s="613" t="s">
        <v>14223</v>
      </c>
    </row>
    <row r="9504" spans="1:2" ht="13.5" x14ac:dyDescent="0.25">
      <c r="A9504" s="612" t="s">
        <v>14224</v>
      </c>
      <c r="B9504" s="613" t="s">
        <v>14225</v>
      </c>
    </row>
    <row r="9505" spans="1:2" ht="13.5" x14ac:dyDescent="0.25">
      <c r="A9505" s="612" t="s">
        <v>14226</v>
      </c>
      <c r="B9505" s="613" t="s">
        <v>14227</v>
      </c>
    </row>
    <row r="9506" spans="1:2" ht="13.5" x14ac:dyDescent="0.25">
      <c r="A9506" s="612" t="s">
        <v>14228</v>
      </c>
      <c r="B9506" s="613" t="s">
        <v>14229</v>
      </c>
    </row>
    <row r="9507" spans="1:2" ht="13.5" x14ac:dyDescent="0.25">
      <c r="A9507" s="612" t="s">
        <v>14230</v>
      </c>
      <c r="B9507" s="613" t="s">
        <v>14231</v>
      </c>
    </row>
    <row r="9508" spans="1:2" ht="13.5" x14ac:dyDescent="0.25">
      <c r="A9508" s="612" t="s">
        <v>14232</v>
      </c>
      <c r="B9508" s="613" t="s">
        <v>14233</v>
      </c>
    </row>
    <row r="9509" spans="1:2" ht="13.5" x14ac:dyDescent="0.25">
      <c r="A9509" s="612" t="s">
        <v>14234</v>
      </c>
      <c r="B9509" s="613" t="s">
        <v>14235</v>
      </c>
    </row>
    <row r="9510" spans="1:2" ht="13.5" x14ac:dyDescent="0.25">
      <c r="A9510" s="612" t="s">
        <v>14236</v>
      </c>
      <c r="B9510" s="613" t="s">
        <v>14237</v>
      </c>
    </row>
    <row r="9511" spans="1:2" ht="13.5" x14ac:dyDescent="0.25">
      <c r="A9511" s="612" t="s">
        <v>14238</v>
      </c>
      <c r="B9511" s="613" t="s">
        <v>14239</v>
      </c>
    </row>
    <row r="9512" spans="1:2" ht="13.5" x14ac:dyDescent="0.25">
      <c r="A9512" s="612" t="s">
        <v>14240</v>
      </c>
      <c r="B9512" s="613" t="s">
        <v>14241</v>
      </c>
    </row>
    <row r="9513" spans="1:2" ht="13.5" x14ac:dyDescent="0.25">
      <c r="A9513" s="612" t="s">
        <v>14242</v>
      </c>
      <c r="B9513" s="613" t="s">
        <v>14243</v>
      </c>
    </row>
    <row r="9514" spans="1:2" ht="13.5" x14ac:dyDescent="0.25">
      <c r="A9514" s="612" t="s">
        <v>14244</v>
      </c>
      <c r="B9514" s="613" t="s">
        <v>14245</v>
      </c>
    </row>
    <row r="9515" spans="1:2" ht="13.5" x14ac:dyDescent="0.25">
      <c r="A9515" s="612" t="s">
        <v>14246</v>
      </c>
      <c r="B9515" s="613" t="s">
        <v>14247</v>
      </c>
    </row>
    <row r="9516" spans="1:2" ht="13.5" x14ac:dyDescent="0.25">
      <c r="A9516" s="612" t="s">
        <v>14248</v>
      </c>
      <c r="B9516" s="613" t="s">
        <v>14249</v>
      </c>
    </row>
    <row r="9517" spans="1:2" ht="13.5" x14ac:dyDescent="0.25">
      <c r="A9517" s="612" t="s">
        <v>14250</v>
      </c>
      <c r="B9517" s="613" t="s">
        <v>14251</v>
      </c>
    </row>
    <row r="9518" spans="1:2" ht="13.5" x14ac:dyDescent="0.25">
      <c r="A9518" s="612" t="s">
        <v>14252</v>
      </c>
      <c r="B9518" s="613" t="s">
        <v>14253</v>
      </c>
    </row>
    <row r="9519" spans="1:2" ht="13.5" x14ac:dyDescent="0.25">
      <c r="A9519" s="612" t="s">
        <v>14254</v>
      </c>
      <c r="B9519" s="613" t="s">
        <v>14255</v>
      </c>
    </row>
    <row r="9520" spans="1:2" ht="13.5" x14ac:dyDescent="0.25">
      <c r="A9520" s="612" t="s">
        <v>14256</v>
      </c>
      <c r="B9520" s="613" t="s">
        <v>14257</v>
      </c>
    </row>
    <row r="9521" spans="1:2" ht="13.5" x14ac:dyDescent="0.25">
      <c r="A9521" s="612" t="s">
        <v>14258</v>
      </c>
      <c r="B9521" s="613" t="s">
        <v>14259</v>
      </c>
    </row>
    <row r="9522" spans="1:2" ht="13.5" x14ac:dyDescent="0.25">
      <c r="A9522" s="612" t="s">
        <v>14260</v>
      </c>
      <c r="B9522" s="613" t="s">
        <v>14261</v>
      </c>
    </row>
    <row r="9523" spans="1:2" ht="13.5" x14ac:dyDescent="0.25">
      <c r="A9523" s="612" t="s">
        <v>14262</v>
      </c>
      <c r="B9523" s="613" t="s">
        <v>14263</v>
      </c>
    </row>
    <row r="9524" spans="1:2" ht="13.5" x14ac:dyDescent="0.25">
      <c r="A9524" s="612" t="s">
        <v>525</v>
      </c>
      <c r="B9524" s="613" t="s">
        <v>643</v>
      </c>
    </row>
    <row r="9525" spans="1:2" ht="13.5" x14ac:dyDescent="0.25">
      <c r="A9525" s="612" t="s">
        <v>14264</v>
      </c>
      <c r="B9525" s="613" t="s">
        <v>14265</v>
      </c>
    </row>
    <row r="9526" spans="1:2" ht="13.5" x14ac:dyDescent="0.25">
      <c r="A9526" s="612" t="s">
        <v>14266</v>
      </c>
      <c r="B9526" s="613" t="s">
        <v>14267</v>
      </c>
    </row>
    <row r="9527" spans="1:2" ht="13.5" x14ac:dyDescent="0.25">
      <c r="A9527" s="612" t="s">
        <v>14268</v>
      </c>
      <c r="B9527" s="613" t="s">
        <v>14269</v>
      </c>
    </row>
    <row r="9528" spans="1:2" ht="13.5" x14ac:dyDescent="0.25">
      <c r="A9528" s="612" t="s">
        <v>14270</v>
      </c>
      <c r="B9528" s="613" t="s">
        <v>14271</v>
      </c>
    </row>
    <row r="9529" spans="1:2" ht="13.5" x14ac:dyDescent="0.25">
      <c r="A9529" s="612" t="s">
        <v>14272</v>
      </c>
      <c r="B9529" s="613" t="s">
        <v>14273</v>
      </c>
    </row>
    <row r="9530" spans="1:2" ht="13.5" x14ac:dyDescent="0.25">
      <c r="A9530" s="612" t="s">
        <v>14274</v>
      </c>
      <c r="B9530" s="613" t="s">
        <v>14275</v>
      </c>
    </row>
    <row r="9531" spans="1:2" ht="13.5" x14ac:dyDescent="0.25">
      <c r="A9531" s="612" t="s">
        <v>14276</v>
      </c>
      <c r="B9531" s="613" t="s">
        <v>14277</v>
      </c>
    </row>
    <row r="9532" spans="1:2" ht="13.5" x14ac:dyDescent="0.25">
      <c r="A9532" s="612" t="s">
        <v>14278</v>
      </c>
      <c r="B9532" s="613" t="s">
        <v>4384</v>
      </c>
    </row>
    <row r="9533" spans="1:2" ht="13.5" x14ac:dyDescent="0.25">
      <c r="A9533" s="612" t="s">
        <v>14279</v>
      </c>
      <c r="B9533" s="613" t="s">
        <v>14280</v>
      </c>
    </row>
    <row r="9534" spans="1:2" ht="13.5" x14ac:dyDescent="0.25">
      <c r="A9534" s="612" t="s">
        <v>14281</v>
      </c>
      <c r="B9534" s="613" t="s">
        <v>14282</v>
      </c>
    </row>
    <row r="9535" spans="1:2" ht="13.5" x14ac:dyDescent="0.25">
      <c r="A9535" s="612" t="s">
        <v>14283</v>
      </c>
      <c r="B9535" s="613" t="s">
        <v>14284</v>
      </c>
    </row>
    <row r="9536" spans="1:2" ht="13.5" x14ac:dyDescent="0.25">
      <c r="A9536" s="612" t="s">
        <v>14285</v>
      </c>
      <c r="B9536" s="613" t="s">
        <v>14286</v>
      </c>
    </row>
    <row r="9537" spans="1:2" ht="13.5" x14ac:dyDescent="0.25">
      <c r="A9537" s="612" t="s">
        <v>14287</v>
      </c>
      <c r="B9537" s="613" t="s">
        <v>14288</v>
      </c>
    </row>
    <row r="9538" spans="1:2" ht="13.5" x14ac:dyDescent="0.25">
      <c r="A9538" s="612" t="s">
        <v>14289</v>
      </c>
      <c r="B9538" s="613" t="s">
        <v>14290</v>
      </c>
    </row>
    <row r="9539" spans="1:2" ht="13.5" x14ac:dyDescent="0.25">
      <c r="A9539" s="612" t="s">
        <v>14291</v>
      </c>
      <c r="B9539" s="613" t="s">
        <v>14292</v>
      </c>
    </row>
    <row r="9540" spans="1:2" ht="13.5" x14ac:dyDescent="0.25">
      <c r="A9540" s="612" t="s">
        <v>14293</v>
      </c>
      <c r="B9540" s="613" t="s">
        <v>14294</v>
      </c>
    </row>
    <row r="9541" spans="1:2" ht="13.5" x14ac:dyDescent="0.25">
      <c r="A9541" s="612" t="s">
        <v>14295</v>
      </c>
      <c r="B9541" s="613" t="s">
        <v>14296</v>
      </c>
    </row>
    <row r="9542" spans="1:2" ht="13.5" x14ac:dyDescent="0.25">
      <c r="A9542" s="612" t="s">
        <v>14297</v>
      </c>
      <c r="B9542" s="613" t="s">
        <v>14298</v>
      </c>
    </row>
    <row r="9543" spans="1:2" ht="13.5" x14ac:dyDescent="0.25">
      <c r="A9543" s="612" t="s">
        <v>14299</v>
      </c>
      <c r="B9543" s="613" t="s">
        <v>14300</v>
      </c>
    </row>
    <row r="9544" spans="1:2" ht="13.5" x14ac:dyDescent="0.25">
      <c r="A9544" s="612" t="s">
        <v>14301</v>
      </c>
      <c r="B9544" s="613" t="s">
        <v>14302</v>
      </c>
    </row>
    <row r="9545" spans="1:2" ht="13.5" x14ac:dyDescent="0.25">
      <c r="A9545" s="612" t="s">
        <v>14303</v>
      </c>
      <c r="B9545" s="613" t="s">
        <v>14304</v>
      </c>
    </row>
    <row r="9546" spans="1:2" ht="13.5" x14ac:dyDescent="0.25">
      <c r="A9546" s="612" t="s">
        <v>14305</v>
      </c>
      <c r="B9546" s="613" t="s">
        <v>14306</v>
      </c>
    </row>
    <row r="9547" spans="1:2" ht="13.5" x14ac:dyDescent="0.25">
      <c r="A9547" s="612" t="s">
        <v>14307</v>
      </c>
      <c r="B9547" s="613" t="s">
        <v>14308</v>
      </c>
    </row>
    <row r="9548" spans="1:2" ht="13.5" x14ac:dyDescent="0.25">
      <c r="A9548" s="612" t="s">
        <v>14309</v>
      </c>
      <c r="B9548" s="613" t="s">
        <v>14310</v>
      </c>
    </row>
    <row r="9549" spans="1:2" ht="13.5" x14ac:dyDescent="0.25">
      <c r="A9549" s="612" t="s">
        <v>14311</v>
      </c>
      <c r="B9549" s="613" t="s">
        <v>14312</v>
      </c>
    </row>
    <row r="9550" spans="1:2" ht="13.5" x14ac:dyDescent="0.25">
      <c r="A9550" s="612" t="s">
        <v>14313</v>
      </c>
      <c r="B9550" s="613" t="s">
        <v>14314</v>
      </c>
    </row>
    <row r="9551" spans="1:2" ht="13.5" x14ac:dyDescent="0.25">
      <c r="A9551" s="612" t="s">
        <v>14315</v>
      </c>
      <c r="B9551" s="613" t="s">
        <v>14316</v>
      </c>
    </row>
    <row r="9552" spans="1:2" ht="13.5" x14ac:dyDescent="0.25">
      <c r="A9552" s="612" t="s">
        <v>14317</v>
      </c>
      <c r="B9552" s="613" t="s">
        <v>14318</v>
      </c>
    </row>
    <row r="9553" spans="1:2" ht="13.5" x14ac:dyDescent="0.25">
      <c r="A9553" s="612" t="s">
        <v>14319</v>
      </c>
      <c r="B9553" s="613" t="s">
        <v>14320</v>
      </c>
    </row>
    <row r="9554" spans="1:2" ht="13.5" x14ac:dyDescent="0.25">
      <c r="A9554" s="612" t="s">
        <v>14321</v>
      </c>
      <c r="B9554" s="613" t="s">
        <v>14322</v>
      </c>
    </row>
    <row r="9555" spans="1:2" ht="13.5" x14ac:dyDescent="0.25">
      <c r="A9555" s="612" t="s">
        <v>14323</v>
      </c>
      <c r="B9555" s="613" t="s">
        <v>14324</v>
      </c>
    </row>
    <row r="9556" spans="1:2" ht="13.5" x14ac:dyDescent="0.25">
      <c r="A9556" s="612" t="s">
        <v>14325</v>
      </c>
      <c r="B9556" s="613" t="s">
        <v>14326</v>
      </c>
    </row>
    <row r="9557" spans="1:2" ht="13.5" x14ac:dyDescent="0.25">
      <c r="A9557" s="612" t="s">
        <v>14327</v>
      </c>
      <c r="B9557" s="613" t="s">
        <v>14328</v>
      </c>
    </row>
    <row r="9558" spans="1:2" ht="13.5" x14ac:dyDescent="0.25">
      <c r="A9558" s="612" t="s">
        <v>14329</v>
      </c>
      <c r="B9558" s="613" t="s">
        <v>14330</v>
      </c>
    </row>
    <row r="9559" spans="1:2" ht="13.5" x14ac:dyDescent="0.25">
      <c r="A9559" s="612" t="s">
        <v>14331</v>
      </c>
      <c r="B9559" s="613" t="s">
        <v>14332</v>
      </c>
    </row>
    <row r="9560" spans="1:2" ht="13.5" x14ac:dyDescent="0.25">
      <c r="A9560" s="612" t="s">
        <v>14333</v>
      </c>
      <c r="B9560" s="613" t="s">
        <v>14334</v>
      </c>
    </row>
    <row r="9561" spans="1:2" ht="13.5" x14ac:dyDescent="0.25">
      <c r="A9561" s="612" t="s">
        <v>14335</v>
      </c>
      <c r="B9561" s="613" t="s">
        <v>14336</v>
      </c>
    </row>
    <row r="9562" spans="1:2" ht="13.5" x14ac:dyDescent="0.25">
      <c r="A9562" s="612" t="s">
        <v>14337</v>
      </c>
      <c r="B9562" s="613" t="s">
        <v>14338</v>
      </c>
    </row>
    <row r="9563" spans="1:2" ht="13.5" x14ac:dyDescent="0.25">
      <c r="A9563" s="612" t="s">
        <v>14339</v>
      </c>
      <c r="B9563" s="613" t="s">
        <v>14340</v>
      </c>
    </row>
    <row r="9564" spans="1:2" ht="13.5" x14ac:dyDescent="0.25">
      <c r="A9564" s="612" t="s">
        <v>14341</v>
      </c>
      <c r="B9564" s="613" t="s">
        <v>14342</v>
      </c>
    </row>
    <row r="9565" spans="1:2" ht="13.5" x14ac:dyDescent="0.25">
      <c r="A9565" s="612" t="s">
        <v>14343</v>
      </c>
      <c r="B9565" s="613" t="s">
        <v>14344</v>
      </c>
    </row>
    <row r="9566" spans="1:2" ht="13.5" x14ac:dyDescent="0.25">
      <c r="A9566" s="612" t="s">
        <v>14345</v>
      </c>
      <c r="B9566" s="613" t="s">
        <v>14346</v>
      </c>
    </row>
    <row r="9567" spans="1:2" ht="13.5" x14ac:dyDescent="0.25">
      <c r="A9567" s="612" t="s">
        <v>14347</v>
      </c>
      <c r="B9567" s="613" t="s">
        <v>14348</v>
      </c>
    </row>
    <row r="9568" spans="1:2" ht="13.5" x14ac:dyDescent="0.25">
      <c r="A9568" s="612" t="s">
        <v>14349</v>
      </c>
      <c r="B9568" s="613" t="s">
        <v>14350</v>
      </c>
    </row>
    <row r="9569" spans="1:2" ht="13.5" x14ac:dyDescent="0.25">
      <c r="A9569" s="612" t="s">
        <v>14351</v>
      </c>
      <c r="B9569" s="613" t="s">
        <v>14352</v>
      </c>
    </row>
    <row r="9570" spans="1:2" ht="13.5" x14ac:dyDescent="0.25">
      <c r="A9570" s="612" t="s">
        <v>14353</v>
      </c>
      <c r="B9570" s="613" t="s">
        <v>14354</v>
      </c>
    </row>
    <row r="9571" spans="1:2" ht="13.5" x14ac:dyDescent="0.25">
      <c r="A9571" s="612" t="s">
        <v>14355</v>
      </c>
      <c r="B9571" s="613" t="s">
        <v>14356</v>
      </c>
    </row>
    <row r="9572" spans="1:2" ht="13.5" x14ac:dyDescent="0.25">
      <c r="A9572" s="612" t="s">
        <v>14357</v>
      </c>
      <c r="B9572" s="613" t="s">
        <v>14358</v>
      </c>
    </row>
    <row r="9573" spans="1:2" ht="13.5" x14ac:dyDescent="0.25">
      <c r="A9573" s="612" t="s">
        <v>14359</v>
      </c>
      <c r="B9573" s="613" t="s">
        <v>14360</v>
      </c>
    </row>
    <row r="9574" spans="1:2" ht="13.5" x14ac:dyDescent="0.25">
      <c r="A9574" s="612" t="s">
        <v>14361</v>
      </c>
      <c r="B9574" s="613" t="s">
        <v>14362</v>
      </c>
    </row>
    <row r="9575" spans="1:2" ht="13.5" x14ac:dyDescent="0.25">
      <c r="A9575" s="612" t="s">
        <v>14363</v>
      </c>
      <c r="B9575" s="613" t="s">
        <v>14364</v>
      </c>
    </row>
    <row r="9576" spans="1:2" ht="13.5" x14ac:dyDescent="0.25">
      <c r="A9576" s="612" t="s">
        <v>14365</v>
      </c>
      <c r="B9576" s="613" t="s">
        <v>14366</v>
      </c>
    </row>
    <row r="9577" spans="1:2" ht="13.5" x14ac:dyDescent="0.25">
      <c r="A9577" s="612" t="s">
        <v>14367</v>
      </c>
      <c r="B9577" s="613" t="s">
        <v>14368</v>
      </c>
    </row>
    <row r="9578" spans="1:2" ht="13.5" x14ac:dyDescent="0.25">
      <c r="A9578" s="612" t="s">
        <v>14369</v>
      </c>
      <c r="B9578" s="613" t="s">
        <v>14370</v>
      </c>
    </row>
    <row r="9579" spans="1:2" ht="13.5" x14ac:dyDescent="0.25">
      <c r="A9579" s="612" t="s">
        <v>14371</v>
      </c>
      <c r="B9579" s="613" t="s">
        <v>14372</v>
      </c>
    </row>
    <row r="9580" spans="1:2" ht="13.5" x14ac:dyDescent="0.25">
      <c r="A9580" s="612" t="s">
        <v>14373</v>
      </c>
      <c r="B9580" s="613" t="s">
        <v>14374</v>
      </c>
    </row>
    <row r="9581" spans="1:2" ht="13.5" x14ac:dyDescent="0.25">
      <c r="A9581" s="612" t="s">
        <v>14375</v>
      </c>
      <c r="B9581" s="613" t="s">
        <v>14376</v>
      </c>
    </row>
    <row r="9582" spans="1:2" ht="13.5" x14ac:dyDescent="0.25">
      <c r="A9582" s="612" t="s">
        <v>14377</v>
      </c>
      <c r="B9582" s="613" t="s">
        <v>14378</v>
      </c>
    </row>
    <row r="9583" spans="1:2" ht="13.5" x14ac:dyDescent="0.25">
      <c r="A9583" s="612" t="s">
        <v>14379</v>
      </c>
      <c r="B9583" s="613" t="s">
        <v>14380</v>
      </c>
    </row>
    <row r="9584" spans="1:2" ht="13.5" x14ac:dyDescent="0.25">
      <c r="A9584" s="612" t="s">
        <v>14381</v>
      </c>
      <c r="B9584" s="613" t="s">
        <v>14382</v>
      </c>
    </row>
    <row r="9585" spans="1:2" ht="13.5" x14ac:dyDescent="0.25">
      <c r="A9585" s="612" t="s">
        <v>14383</v>
      </c>
      <c r="B9585" s="613" t="s">
        <v>14384</v>
      </c>
    </row>
    <row r="9586" spans="1:2" ht="13.5" x14ac:dyDescent="0.25">
      <c r="A9586" s="612" t="s">
        <v>14385</v>
      </c>
      <c r="B9586" s="613" t="s">
        <v>14386</v>
      </c>
    </row>
    <row r="9587" spans="1:2" ht="13.5" x14ac:dyDescent="0.25">
      <c r="A9587" s="612" t="s">
        <v>14387</v>
      </c>
      <c r="B9587" s="613" t="s">
        <v>14388</v>
      </c>
    </row>
    <row r="9588" spans="1:2" ht="13.5" x14ac:dyDescent="0.25">
      <c r="A9588" s="612" t="s">
        <v>14389</v>
      </c>
      <c r="B9588" s="613" t="s">
        <v>14390</v>
      </c>
    </row>
    <row r="9589" spans="1:2" ht="13.5" x14ac:dyDescent="0.25">
      <c r="A9589" s="612" t="s">
        <v>14391</v>
      </c>
      <c r="B9589" s="613" t="s">
        <v>14392</v>
      </c>
    </row>
    <row r="9590" spans="1:2" ht="13.5" x14ac:dyDescent="0.25">
      <c r="A9590" s="612" t="s">
        <v>14393</v>
      </c>
      <c r="B9590" s="613" t="s">
        <v>14394</v>
      </c>
    </row>
    <row r="9591" spans="1:2" ht="13.5" x14ac:dyDescent="0.25">
      <c r="A9591" s="612" t="s">
        <v>14395</v>
      </c>
      <c r="B9591" s="613" t="s">
        <v>14396</v>
      </c>
    </row>
    <row r="9592" spans="1:2" ht="13.5" x14ac:dyDescent="0.25">
      <c r="A9592" s="612" t="s">
        <v>14397</v>
      </c>
      <c r="B9592" s="613" t="s">
        <v>14398</v>
      </c>
    </row>
    <row r="9593" spans="1:2" ht="13.5" x14ac:dyDescent="0.25">
      <c r="A9593" s="612" t="s">
        <v>14399</v>
      </c>
      <c r="B9593" s="613" t="s">
        <v>14400</v>
      </c>
    </row>
    <row r="9594" spans="1:2" ht="13.5" x14ac:dyDescent="0.25">
      <c r="A9594" s="612" t="s">
        <v>14401</v>
      </c>
      <c r="B9594" s="613" t="s">
        <v>14402</v>
      </c>
    </row>
    <row r="9595" spans="1:2" ht="13.5" x14ac:dyDescent="0.25">
      <c r="A9595" s="612" t="s">
        <v>14403</v>
      </c>
      <c r="B9595" s="613" t="s">
        <v>14404</v>
      </c>
    </row>
    <row r="9596" spans="1:2" ht="13.5" x14ac:dyDescent="0.25">
      <c r="A9596" s="612" t="s">
        <v>14405</v>
      </c>
      <c r="B9596" s="613" t="s">
        <v>14406</v>
      </c>
    </row>
    <row r="9597" spans="1:2" ht="13.5" x14ac:dyDescent="0.25">
      <c r="A9597" s="612" t="s">
        <v>14407</v>
      </c>
      <c r="B9597" s="613" t="s">
        <v>14408</v>
      </c>
    </row>
    <row r="9598" spans="1:2" ht="13.5" x14ac:dyDescent="0.25">
      <c r="A9598" s="612" t="s">
        <v>14409</v>
      </c>
      <c r="B9598" s="613" t="s">
        <v>14410</v>
      </c>
    </row>
    <row r="9599" spans="1:2" ht="13.5" x14ac:dyDescent="0.25">
      <c r="A9599" s="612" t="s">
        <v>14411</v>
      </c>
      <c r="B9599" s="613" t="s">
        <v>14412</v>
      </c>
    </row>
    <row r="9600" spans="1:2" ht="13.5" x14ac:dyDescent="0.25">
      <c r="A9600" s="612" t="s">
        <v>14413</v>
      </c>
      <c r="B9600" s="613" t="s">
        <v>14414</v>
      </c>
    </row>
    <row r="9601" spans="1:2" ht="13.5" x14ac:dyDescent="0.25">
      <c r="A9601" s="612" t="s">
        <v>14415</v>
      </c>
      <c r="B9601" s="613" t="s">
        <v>14416</v>
      </c>
    </row>
    <row r="9602" spans="1:2" ht="13.5" x14ac:dyDescent="0.25">
      <c r="A9602" s="612" t="s">
        <v>14417</v>
      </c>
      <c r="B9602" s="613" t="s">
        <v>14418</v>
      </c>
    </row>
    <row r="9603" spans="1:2" ht="13.5" x14ac:dyDescent="0.25">
      <c r="A9603" s="612" t="s">
        <v>14419</v>
      </c>
      <c r="B9603" s="613" t="s">
        <v>14420</v>
      </c>
    </row>
    <row r="9604" spans="1:2" ht="13.5" x14ac:dyDescent="0.25">
      <c r="A9604" s="612" t="s">
        <v>14421</v>
      </c>
      <c r="B9604" s="613" t="s">
        <v>14422</v>
      </c>
    </row>
    <row r="9605" spans="1:2" ht="13.5" x14ac:dyDescent="0.25">
      <c r="A9605" s="612" t="s">
        <v>14423</v>
      </c>
      <c r="B9605" s="613" t="s">
        <v>14424</v>
      </c>
    </row>
    <row r="9606" spans="1:2" ht="13.5" x14ac:dyDescent="0.25">
      <c r="A9606" s="612" t="s">
        <v>14425</v>
      </c>
      <c r="B9606" s="613" t="s">
        <v>4435</v>
      </c>
    </row>
    <row r="9607" spans="1:2" ht="13.5" x14ac:dyDescent="0.25">
      <c r="A9607" s="612" t="s">
        <v>14426</v>
      </c>
      <c r="B9607" s="613" t="s">
        <v>14427</v>
      </c>
    </row>
    <row r="9608" spans="1:2" ht="13.5" x14ac:dyDescent="0.25">
      <c r="A9608" s="612" t="s">
        <v>14428</v>
      </c>
      <c r="B9608" s="613" t="s">
        <v>14429</v>
      </c>
    </row>
    <row r="9609" spans="1:2" ht="13.5" x14ac:dyDescent="0.25">
      <c r="A9609" s="612" t="s">
        <v>14430</v>
      </c>
      <c r="B9609" s="613" t="s">
        <v>14431</v>
      </c>
    </row>
    <row r="9610" spans="1:2" ht="13.5" x14ac:dyDescent="0.25">
      <c r="A9610" s="612" t="s">
        <v>14432</v>
      </c>
      <c r="B9610" s="613" t="s">
        <v>14433</v>
      </c>
    </row>
    <row r="9611" spans="1:2" ht="13.5" x14ac:dyDescent="0.25">
      <c r="A9611" s="612" t="s">
        <v>14434</v>
      </c>
      <c r="B9611" s="613" t="s">
        <v>14435</v>
      </c>
    </row>
    <row r="9612" spans="1:2" ht="13.5" x14ac:dyDescent="0.25">
      <c r="A9612" s="612" t="s">
        <v>14436</v>
      </c>
      <c r="B9612" s="613" t="s">
        <v>14437</v>
      </c>
    </row>
    <row r="9613" spans="1:2" ht="13.5" x14ac:dyDescent="0.25">
      <c r="A9613" s="612" t="s">
        <v>14438</v>
      </c>
      <c r="B9613" s="613" t="s">
        <v>14439</v>
      </c>
    </row>
    <row r="9614" spans="1:2" ht="13.5" x14ac:dyDescent="0.25">
      <c r="A9614" s="612" t="s">
        <v>14440</v>
      </c>
      <c r="B9614" s="613" t="s">
        <v>14441</v>
      </c>
    </row>
    <row r="9615" spans="1:2" ht="13.5" x14ac:dyDescent="0.25">
      <c r="A9615" s="612" t="s">
        <v>14442</v>
      </c>
      <c r="B9615" s="613" t="s">
        <v>14443</v>
      </c>
    </row>
    <row r="9616" spans="1:2" ht="13.5" x14ac:dyDescent="0.25">
      <c r="A9616" s="612" t="s">
        <v>14444</v>
      </c>
      <c r="B9616" s="613" t="s">
        <v>14445</v>
      </c>
    </row>
    <row r="9617" spans="1:2" ht="13.5" x14ac:dyDescent="0.25">
      <c r="A9617" s="612" t="s">
        <v>14446</v>
      </c>
      <c r="B9617" s="613" t="s">
        <v>14447</v>
      </c>
    </row>
    <row r="9618" spans="1:2" ht="13.5" x14ac:dyDescent="0.25">
      <c r="A9618" s="612" t="s">
        <v>14448</v>
      </c>
      <c r="B9618" s="613" t="s">
        <v>14449</v>
      </c>
    </row>
    <row r="9619" spans="1:2" ht="13.5" x14ac:dyDescent="0.25">
      <c r="A9619" s="612" t="s">
        <v>14450</v>
      </c>
      <c r="B9619" s="613" t="s">
        <v>14451</v>
      </c>
    </row>
    <row r="9620" spans="1:2" ht="13.5" x14ac:dyDescent="0.25">
      <c r="A9620" s="612" t="s">
        <v>14452</v>
      </c>
      <c r="B9620" s="613" t="s">
        <v>14453</v>
      </c>
    </row>
    <row r="9621" spans="1:2" ht="13.5" x14ac:dyDescent="0.25">
      <c r="A9621" s="612" t="s">
        <v>14454</v>
      </c>
      <c r="B9621" s="613" t="s">
        <v>14455</v>
      </c>
    </row>
    <row r="9622" spans="1:2" ht="13.5" x14ac:dyDescent="0.25">
      <c r="A9622" s="612" t="s">
        <v>14456</v>
      </c>
      <c r="B9622" s="613" t="s">
        <v>14457</v>
      </c>
    </row>
    <row r="9623" spans="1:2" ht="13.5" x14ac:dyDescent="0.25">
      <c r="A9623" s="612" t="s">
        <v>14458</v>
      </c>
      <c r="B9623" s="613" t="s">
        <v>14459</v>
      </c>
    </row>
    <row r="9624" spans="1:2" ht="13.5" x14ac:dyDescent="0.25">
      <c r="A9624" s="612" t="s">
        <v>14460</v>
      </c>
      <c r="B9624" s="613" t="s">
        <v>14461</v>
      </c>
    </row>
    <row r="9625" spans="1:2" ht="13.5" x14ac:dyDescent="0.25">
      <c r="A9625" s="612" t="s">
        <v>14462</v>
      </c>
      <c r="B9625" s="613" t="s">
        <v>14463</v>
      </c>
    </row>
    <row r="9626" spans="1:2" ht="13.5" x14ac:dyDescent="0.25">
      <c r="A9626" s="612" t="s">
        <v>14464</v>
      </c>
      <c r="B9626" s="613" t="s">
        <v>14465</v>
      </c>
    </row>
    <row r="9627" spans="1:2" ht="13.5" x14ac:dyDescent="0.25">
      <c r="A9627" s="612" t="s">
        <v>14466</v>
      </c>
      <c r="B9627" s="613" t="s">
        <v>14467</v>
      </c>
    </row>
    <row r="9628" spans="1:2" ht="13.5" x14ac:dyDescent="0.25">
      <c r="A9628" s="612" t="s">
        <v>14468</v>
      </c>
      <c r="B9628" s="613" t="s">
        <v>14469</v>
      </c>
    </row>
    <row r="9629" spans="1:2" ht="13.5" x14ac:dyDescent="0.25">
      <c r="A9629" s="612" t="s">
        <v>14470</v>
      </c>
      <c r="B9629" s="613" t="s">
        <v>14471</v>
      </c>
    </row>
    <row r="9630" spans="1:2" ht="13.5" x14ac:dyDescent="0.25">
      <c r="A9630" s="612" t="s">
        <v>14472</v>
      </c>
      <c r="B9630" s="613" t="s">
        <v>14473</v>
      </c>
    </row>
    <row r="9631" spans="1:2" ht="13.5" x14ac:dyDescent="0.25">
      <c r="A9631" s="612" t="s">
        <v>14474</v>
      </c>
      <c r="B9631" s="613" t="s">
        <v>14475</v>
      </c>
    </row>
    <row r="9632" spans="1:2" ht="13.5" x14ac:dyDescent="0.25">
      <c r="A9632" s="612" t="s">
        <v>14476</v>
      </c>
      <c r="B9632" s="613" t="s">
        <v>14477</v>
      </c>
    </row>
    <row r="9633" spans="1:2" ht="13.5" x14ac:dyDescent="0.25">
      <c r="A9633" s="612" t="s">
        <v>14478</v>
      </c>
      <c r="B9633" s="613" t="s">
        <v>14479</v>
      </c>
    </row>
    <row r="9634" spans="1:2" ht="13.5" x14ac:dyDescent="0.25">
      <c r="A9634" s="612" t="s">
        <v>14480</v>
      </c>
      <c r="B9634" s="613" t="s">
        <v>14481</v>
      </c>
    </row>
    <row r="9635" spans="1:2" ht="13.5" x14ac:dyDescent="0.25">
      <c r="A9635" s="612" t="s">
        <v>14482</v>
      </c>
      <c r="B9635" s="613" t="s">
        <v>14483</v>
      </c>
    </row>
    <row r="9636" spans="1:2" ht="13.5" x14ac:dyDescent="0.25">
      <c r="A9636" s="612" t="s">
        <v>14484</v>
      </c>
      <c r="B9636" s="613" t="s">
        <v>4426</v>
      </c>
    </row>
    <row r="9637" spans="1:2" ht="13.5" x14ac:dyDescent="0.25">
      <c r="A9637" s="612" t="s">
        <v>14485</v>
      </c>
      <c r="B9637" s="613" t="s">
        <v>14486</v>
      </c>
    </row>
    <row r="9638" spans="1:2" ht="13.5" x14ac:dyDescent="0.25">
      <c r="A9638" s="612" t="s">
        <v>14487</v>
      </c>
      <c r="B9638" s="613" t="s">
        <v>14488</v>
      </c>
    </row>
    <row r="9639" spans="1:2" ht="13.5" x14ac:dyDescent="0.25">
      <c r="A9639" s="612" t="s">
        <v>14489</v>
      </c>
      <c r="B9639" s="613" t="s">
        <v>14490</v>
      </c>
    </row>
    <row r="9640" spans="1:2" ht="13.5" x14ac:dyDescent="0.25">
      <c r="A9640" s="612" t="s">
        <v>14491</v>
      </c>
      <c r="B9640" s="613" t="s">
        <v>14492</v>
      </c>
    </row>
    <row r="9641" spans="1:2" ht="13.5" x14ac:dyDescent="0.25">
      <c r="A9641" s="612" t="s">
        <v>14493</v>
      </c>
      <c r="B9641" s="613" t="s">
        <v>14494</v>
      </c>
    </row>
    <row r="9642" spans="1:2" ht="13.5" x14ac:dyDescent="0.25">
      <c r="A9642" s="612" t="s">
        <v>14495</v>
      </c>
      <c r="B9642" s="613" t="s">
        <v>14496</v>
      </c>
    </row>
    <row r="9643" spans="1:2" ht="13.5" x14ac:dyDescent="0.25">
      <c r="A9643" s="612" t="s">
        <v>14497</v>
      </c>
      <c r="B9643" s="613" t="s">
        <v>4427</v>
      </c>
    </row>
    <row r="9644" spans="1:2" ht="13.5" x14ac:dyDescent="0.25">
      <c r="A9644" s="612" t="s">
        <v>14498</v>
      </c>
      <c r="B9644" s="613" t="s">
        <v>14499</v>
      </c>
    </row>
    <row r="9645" spans="1:2" ht="13.5" x14ac:dyDescent="0.25">
      <c r="A9645" s="612" t="s">
        <v>14500</v>
      </c>
      <c r="B9645" s="613" t="s">
        <v>14501</v>
      </c>
    </row>
    <row r="9646" spans="1:2" ht="13.5" x14ac:dyDescent="0.25">
      <c r="A9646" s="612" t="s">
        <v>14502</v>
      </c>
      <c r="B9646" s="613" t="s">
        <v>14503</v>
      </c>
    </row>
    <row r="9647" spans="1:2" ht="13.5" x14ac:dyDescent="0.25">
      <c r="A9647" s="612" t="s">
        <v>14504</v>
      </c>
      <c r="B9647" s="613" t="s">
        <v>14505</v>
      </c>
    </row>
    <row r="9648" spans="1:2" ht="13.5" x14ac:dyDescent="0.25">
      <c r="A9648" s="612" t="s">
        <v>14506</v>
      </c>
      <c r="B9648" s="613" t="s">
        <v>14507</v>
      </c>
    </row>
    <row r="9649" spans="1:2" ht="13.5" x14ac:dyDescent="0.25">
      <c r="A9649" s="612" t="s">
        <v>14508</v>
      </c>
      <c r="B9649" s="613" t="s">
        <v>14509</v>
      </c>
    </row>
    <row r="9650" spans="1:2" ht="13.5" x14ac:dyDescent="0.25">
      <c r="A9650" s="612" t="s">
        <v>14510</v>
      </c>
      <c r="B9650" s="613" t="s">
        <v>14511</v>
      </c>
    </row>
    <row r="9651" spans="1:2" ht="13.5" x14ac:dyDescent="0.25">
      <c r="A9651" s="612" t="s">
        <v>14512</v>
      </c>
      <c r="B9651" s="613" t="s">
        <v>14513</v>
      </c>
    </row>
    <row r="9652" spans="1:2" ht="13.5" x14ac:dyDescent="0.25">
      <c r="A9652" s="612" t="s">
        <v>14514</v>
      </c>
      <c r="B9652" s="613" t="s">
        <v>14515</v>
      </c>
    </row>
    <row r="9653" spans="1:2" ht="13.5" x14ac:dyDescent="0.25">
      <c r="A9653" s="612" t="s">
        <v>14516</v>
      </c>
      <c r="B9653" s="613" t="s">
        <v>14517</v>
      </c>
    </row>
    <row r="9654" spans="1:2" ht="13.5" x14ac:dyDescent="0.25">
      <c r="A9654" s="612" t="s">
        <v>14518</v>
      </c>
      <c r="B9654" s="613" t="s">
        <v>14519</v>
      </c>
    </row>
    <row r="9655" spans="1:2" ht="13.5" x14ac:dyDescent="0.25">
      <c r="A9655" s="612" t="s">
        <v>14520</v>
      </c>
      <c r="B9655" s="613" t="s">
        <v>4479</v>
      </c>
    </row>
    <row r="9656" spans="1:2" ht="13.5" x14ac:dyDescent="0.25">
      <c r="A9656" s="612" t="s">
        <v>14521</v>
      </c>
      <c r="B9656" s="613" t="s">
        <v>14522</v>
      </c>
    </row>
    <row r="9657" spans="1:2" ht="13.5" x14ac:dyDescent="0.25">
      <c r="A9657" s="612" t="s">
        <v>573</v>
      </c>
      <c r="B9657" s="613" t="s">
        <v>14523</v>
      </c>
    </row>
    <row r="9658" spans="1:2" ht="13.5" x14ac:dyDescent="0.25">
      <c r="A9658" s="612" t="s">
        <v>14524</v>
      </c>
      <c r="B9658" s="613" t="s">
        <v>14525</v>
      </c>
    </row>
    <row r="9659" spans="1:2" ht="13.5" x14ac:dyDescent="0.25">
      <c r="A9659" s="612" t="s">
        <v>14526</v>
      </c>
      <c r="B9659" s="613" t="s">
        <v>14527</v>
      </c>
    </row>
    <row r="9660" spans="1:2" ht="13.5" x14ac:dyDescent="0.25">
      <c r="A9660" s="612" t="s">
        <v>14528</v>
      </c>
      <c r="B9660" s="613" t="s">
        <v>14529</v>
      </c>
    </row>
    <row r="9661" spans="1:2" ht="13.5" x14ac:dyDescent="0.25">
      <c r="A9661" s="612" t="s">
        <v>14530</v>
      </c>
      <c r="B9661" s="613" t="s">
        <v>14531</v>
      </c>
    </row>
    <row r="9662" spans="1:2" ht="13.5" x14ac:dyDescent="0.25">
      <c r="A9662" s="612" t="s">
        <v>14532</v>
      </c>
      <c r="B9662" s="613" t="s">
        <v>14533</v>
      </c>
    </row>
    <row r="9663" spans="1:2" ht="13.5" x14ac:dyDescent="0.25">
      <c r="A9663" s="612" t="s">
        <v>14534</v>
      </c>
      <c r="B9663" s="613" t="s">
        <v>14535</v>
      </c>
    </row>
    <row r="9664" spans="1:2" ht="13.5" x14ac:dyDescent="0.25">
      <c r="A9664" s="612" t="s">
        <v>14536</v>
      </c>
      <c r="B9664" s="613" t="s">
        <v>14537</v>
      </c>
    </row>
    <row r="9665" spans="1:2" ht="13.5" x14ac:dyDescent="0.25">
      <c r="A9665" s="612" t="s">
        <v>14538</v>
      </c>
      <c r="B9665" s="613" t="s">
        <v>4418</v>
      </c>
    </row>
    <row r="9666" spans="1:2" ht="13.5" x14ac:dyDescent="0.25">
      <c r="A9666" s="612" t="s">
        <v>14539</v>
      </c>
      <c r="B9666" s="613" t="s">
        <v>14540</v>
      </c>
    </row>
    <row r="9667" spans="1:2" ht="13.5" x14ac:dyDescent="0.25">
      <c r="A9667" s="612" t="s">
        <v>14541</v>
      </c>
      <c r="B9667" s="613" t="s">
        <v>14542</v>
      </c>
    </row>
    <row r="9668" spans="1:2" ht="13.5" x14ac:dyDescent="0.25">
      <c r="A9668" s="612" t="s">
        <v>14543</v>
      </c>
      <c r="B9668" s="613" t="s">
        <v>14544</v>
      </c>
    </row>
    <row r="9669" spans="1:2" ht="13.5" x14ac:dyDescent="0.25">
      <c r="A9669" s="612" t="s">
        <v>14545</v>
      </c>
      <c r="B9669" s="613" t="s">
        <v>14546</v>
      </c>
    </row>
    <row r="9670" spans="1:2" ht="13.5" x14ac:dyDescent="0.25">
      <c r="A9670" s="612" t="s">
        <v>14547</v>
      </c>
      <c r="B9670" s="613" t="s">
        <v>14548</v>
      </c>
    </row>
    <row r="9671" spans="1:2" ht="13.5" x14ac:dyDescent="0.25">
      <c r="A9671" s="612" t="s">
        <v>14549</v>
      </c>
      <c r="B9671" s="613" t="s">
        <v>14550</v>
      </c>
    </row>
    <row r="9672" spans="1:2" ht="13.5" x14ac:dyDescent="0.25">
      <c r="A9672" s="612" t="s">
        <v>14551</v>
      </c>
      <c r="B9672" s="614" t="s">
        <v>14552</v>
      </c>
    </row>
    <row r="9673" spans="1:2" ht="13.5" x14ac:dyDescent="0.25">
      <c r="A9673" s="612" t="s">
        <v>14553</v>
      </c>
      <c r="B9673" s="613" t="s">
        <v>14554</v>
      </c>
    </row>
    <row r="9674" spans="1:2" ht="13.5" x14ac:dyDescent="0.25">
      <c r="A9674" s="612" t="s">
        <v>14555</v>
      </c>
      <c r="B9674" s="613" t="s">
        <v>14556</v>
      </c>
    </row>
    <row r="9675" spans="1:2" ht="13.5" x14ac:dyDescent="0.25">
      <c r="A9675" s="612" t="s">
        <v>14557</v>
      </c>
      <c r="B9675" s="613" t="s">
        <v>14558</v>
      </c>
    </row>
    <row r="9676" spans="1:2" ht="13.5" x14ac:dyDescent="0.25">
      <c r="A9676" s="612" t="s">
        <v>14559</v>
      </c>
      <c r="B9676" s="613" t="s">
        <v>14560</v>
      </c>
    </row>
    <row r="9677" spans="1:2" ht="13.5" x14ac:dyDescent="0.25">
      <c r="A9677" s="612" t="s">
        <v>14561</v>
      </c>
      <c r="B9677" s="613" t="s">
        <v>14562</v>
      </c>
    </row>
    <row r="9678" spans="1:2" ht="13.5" x14ac:dyDescent="0.25">
      <c r="A9678" s="612" t="s">
        <v>14563</v>
      </c>
      <c r="B9678" s="613" t="s">
        <v>14564</v>
      </c>
    </row>
    <row r="9679" spans="1:2" ht="13.5" x14ac:dyDescent="0.25">
      <c r="A9679" s="612" t="s">
        <v>14565</v>
      </c>
      <c r="B9679" s="613" t="s">
        <v>14566</v>
      </c>
    </row>
    <row r="9680" spans="1:2" ht="13.5" x14ac:dyDescent="0.25">
      <c r="A9680" s="612" t="s">
        <v>14567</v>
      </c>
      <c r="B9680" s="613" t="s">
        <v>14568</v>
      </c>
    </row>
    <row r="9681" spans="1:2" ht="13.5" x14ac:dyDescent="0.25">
      <c r="A9681" s="612" t="s">
        <v>14569</v>
      </c>
      <c r="B9681" s="613" t="s">
        <v>14570</v>
      </c>
    </row>
    <row r="9682" spans="1:2" ht="13.5" x14ac:dyDescent="0.25">
      <c r="A9682" s="612" t="s">
        <v>14571</v>
      </c>
      <c r="B9682" s="613" t="s">
        <v>14572</v>
      </c>
    </row>
    <row r="9683" spans="1:2" ht="13.5" x14ac:dyDescent="0.25">
      <c r="A9683" s="612" t="s">
        <v>14573</v>
      </c>
      <c r="B9683" s="613" t="s">
        <v>14574</v>
      </c>
    </row>
    <row r="9684" spans="1:2" ht="13.5" x14ac:dyDescent="0.25">
      <c r="A9684" s="612" t="s">
        <v>14575</v>
      </c>
      <c r="B9684" s="613" t="s">
        <v>14576</v>
      </c>
    </row>
    <row r="9685" spans="1:2" ht="13.5" x14ac:dyDescent="0.25">
      <c r="A9685" s="612" t="s">
        <v>14577</v>
      </c>
      <c r="B9685" s="613" t="s">
        <v>14578</v>
      </c>
    </row>
    <row r="9686" spans="1:2" ht="13.5" x14ac:dyDescent="0.25">
      <c r="A9686" s="612" t="s">
        <v>14579</v>
      </c>
      <c r="B9686" s="613" t="s">
        <v>14580</v>
      </c>
    </row>
    <row r="9687" spans="1:2" ht="13.5" x14ac:dyDescent="0.25">
      <c r="A9687" s="612" t="s">
        <v>14581</v>
      </c>
      <c r="B9687" s="613" t="s">
        <v>14582</v>
      </c>
    </row>
    <row r="9688" spans="1:2" ht="13.5" x14ac:dyDescent="0.25">
      <c r="A9688" s="612" t="s">
        <v>14583</v>
      </c>
      <c r="B9688" s="613" t="s">
        <v>14584</v>
      </c>
    </row>
    <row r="9689" spans="1:2" ht="13.5" x14ac:dyDescent="0.25">
      <c r="A9689" s="612" t="s">
        <v>14585</v>
      </c>
      <c r="B9689" s="613" t="s">
        <v>14586</v>
      </c>
    </row>
    <row r="9690" spans="1:2" ht="13.5" x14ac:dyDescent="0.25">
      <c r="A9690" s="612" t="s">
        <v>14587</v>
      </c>
      <c r="B9690" s="613" t="s">
        <v>14588</v>
      </c>
    </row>
    <row r="9691" spans="1:2" ht="13.5" x14ac:dyDescent="0.25">
      <c r="A9691" s="612" t="s">
        <v>14589</v>
      </c>
      <c r="B9691" s="613" t="s">
        <v>14590</v>
      </c>
    </row>
    <row r="9692" spans="1:2" ht="13.5" x14ac:dyDescent="0.25">
      <c r="A9692" s="612" t="s">
        <v>14591</v>
      </c>
      <c r="B9692" s="613" t="s">
        <v>14592</v>
      </c>
    </row>
    <row r="9693" spans="1:2" ht="13.5" x14ac:dyDescent="0.25">
      <c r="A9693" s="612" t="s">
        <v>14593</v>
      </c>
      <c r="B9693" s="613" t="s">
        <v>14594</v>
      </c>
    </row>
    <row r="9694" spans="1:2" ht="13.5" x14ac:dyDescent="0.25">
      <c r="A9694" s="612" t="s">
        <v>14595</v>
      </c>
      <c r="B9694" s="613" t="s">
        <v>14596</v>
      </c>
    </row>
    <row r="9695" spans="1:2" ht="13.5" x14ac:dyDescent="0.25">
      <c r="A9695" s="612" t="s">
        <v>14597</v>
      </c>
      <c r="B9695" s="613" t="s">
        <v>14598</v>
      </c>
    </row>
    <row r="9696" spans="1:2" ht="13.5" x14ac:dyDescent="0.25">
      <c r="A9696" s="612" t="s">
        <v>14599</v>
      </c>
      <c r="B9696" s="613" t="s">
        <v>14600</v>
      </c>
    </row>
    <row r="9697" spans="1:2" ht="13.5" x14ac:dyDescent="0.25">
      <c r="A9697" s="612" t="s">
        <v>14601</v>
      </c>
      <c r="B9697" s="613" t="s">
        <v>14602</v>
      </c>
    </row>
    <row r="9698" spans="1:2" ht="13.5" x14ac:dyDescent="0.25">
      <c r="A9698" s="612" t="s">
        <v>14603</v>
      </c>
      <c r="B9698" s="613" t="s">
        <v>14604</v>
      </c>
    </row>
    <row r="9699" spans="1:2" ht="13.5" x14ac:dyDescent="0.25">
      <c r="A9699" s="612" t="s">
        <v>14605</v>
      </c>
      <c r="B9699" s="613" t="s">
        <v>14606</v>
      </c>
    </row>
    <row r="9700" spans="1:2" ht="13.5" x14ac:dyDescent="0.25">
      <c r="A9700" s="612" t="s">
        <v>14607</v>
      </c>
      <c r="B9700" s="613" t="s">
        <v>4452</v>
      </c>
    </row>
    <row r="9701" spans="1:2" ht="13.5" x14ac:dyDescent="0.25">
      <c r="A9701" s="612" t="s">
        <v>14608</v>
      </c>
      <c r="B9701" s="613" t="s">
        <v>14609</v>
      </c>
    </row>
    <row r="9702" spans="1:2" ht="13.5" x14ac:dyDescent="0.25">
      <c r="A9702" s="612" t="s">
        <v>14610</v>
      </c>
      <c r="B9702" s="613" t="s">
        <v>14611</v>
      </c>
    </row>
    <row r="9703" spans="1:2" ht="13.5" x14ac:dyDescent="0.25">
      <c r="A9703" s="612" t="s">
        <v>14612</v>
      </c>
      <c r="B9703" s="613" t="s">
        <v>14613</v>
      </c>
    </row>
    <row r="9704" spans="1:2" ht="13.5" x14ac:dyDescent="0.25">
      <c r="A9704" s="612" t="s">
        <v>14614</v>
      </c>
      <c r="B9704" s="613" t="s">
        <v>14615</v>
      </c>
    </row>
    <row r="9705" spans="1:2" ht="13.5" x14ac:dyDescent="0.25">
      <c r="A9705" s="612" t="s">
        <v>14616</v>
      </c>
      <c r="B9705" s="613" t="s">
        <v>14617</v>
      </c>
    </row>
    <row r="9706" spans="1:2" ht="13.5" x14ac:dyDescent="0.25">
      <c r="A9706" s="612" t="s">
        <v>14618</v>
      </c>
      <c r="B9706" s="613" t="s">
        <v>14619</v>
      </c>
    </row>
    <row r="9707" spans="1:2" ht="13.5" x14ac:dyDescent="0.25">
      <c r="A9707" s="612" t="s">
        <v>14620</v>
      </c>
      <c r="B9707" s="613" t="s">
        <v>14621</v>
      </c>
    </row>
    <row r="9708" spans="1:2" ht="13.5" x14ac:dyDescent="0.25">
      <c r="A9708" s="612" t="s">
        <v>14622</v>
      </c>
      <c r="B9708" s="613" t="s">
        <v>14623</v>
      </c>
    </row>
    <row r="9709" spans="1:2" ht="13.5" x14ac:dyDescent="0.25">
      <c r="A9709" s="612" t="s">
        <v>14624</v>
      </c>
      <c r="B9709" s="613" t="s">
        <v>14625</v>
      </c>
    </row>
    <row r="9710" spans="1:2" ht="13.5" x14ac:dyDescent="0.25">
      <c r="A9710" s="612" t="s">
        <v>14626</v>
      </c>
      <c r="B9710" s="613" t="s">
        <v>14627</v>
      </c>
    </row>
    <row r="9711" spans="1:2" ht="13.5" x14ac:dyDescent="0.25">
      <c r="A9711" s="612" t="s">
        <v>14628</v>
      </c>
      <c r="B9711" s="613" t="s">
        <v>14629</v>
      </c>
    </row>
    <row r="9712" spans="1:2" ht="13.5" x14ac:dyDescent="0.25">
      <c r="A9712" s="612" t="s">
        <v>14630</v>
      </c>
      <c r="B9712" s="613" t="s">
        <v>14631</v>
      </c>
    </row>
    <row r="9713" spans="1:2" ht="13.5" x14ac:dyDescent="0.25">
      <c r="A9713" s="612" t="s">
        <v>14632</v>
      </c>
      <c r="B9713" s="613" t="s">
        <v>14633</v>
      </c>
    </row>
    <row r="9714" spans="1:2" ht="13.5" x14ac:dyDescent="0.25">
      <c r="A9714" s="612" t="s">
        <v>14634</v>
      </c>
      <c r="B9714" s="613" t="s">
        <v>14635</v>
      </c>
    </row>
    <row r="9715" spans="1:2" ht="13.5" x14ac:dyDescent="0.25">
      <c r="A9715" s="612" t="s">
        <v>14636</v>
      </c>
      <c r="B9715" s="613" t="s">
        <v>14637</v>
      </c>
    </row>
    <row r="9716" spans="1:2" ht="13.5" x14ac:dyDescent="0.25">
      <c r="A9716" s="612" t="s">
        <v>14638</v>
      </c>
      <c r="B9716" s="613" t="s">
        <v>14639</v>
      </c>
    </row>
    <row r="9717" spans="1:2" ht="13.5" x14ac:dyDescent="0.25">
      <c r="A9717" s="612" t="s">
        <v>14640</v>
      </c>
      <c r="B9717" s="613" t="s">
        <v>14641</v>
      </c>
    </row>
    <row r="9718" spans="1:2" ht="13.5" x14ac:dyDescent="0.25">
      <c r="A9718" s="612" t="s">
        <v>14642</v>
      </c>
      <c r="B9718" s="613" t="s">
        <v>14643</v>
      </c>
    </row>
    <row r="9719" spans="1:2" ht="13.5" x14ac:dyDescent="0.25">
      <c r="A9719" s="612" t="s">
        <v>14644</v>
      </c>
      <c r="B9719" s="613" t="s">
        <v>14645</v>
      </c>
    </row>
    <row r="9720" spans="1:2" ht="13.5" x14ac:dyDescent="0.25">
      <c r="A9720" s="612" t="s">
        <v>14646</v>
      </c>
      <c r="B9720" s="613" t="s">
        <v>14647</v>
      </c>
    </row>
    <row r="9721" spans="1:2" ht="13.5" x14ac:dyDescent="0.25">
      <c r="A9721" s="612" t="s">
        <v>14648</v>
      </c>
      <c r="B9721" s="613" t="s">
        <v>14649</v>
      </c>
    </row>
    <row r="9722" spans="1:2" ht="13.5" x14ac:dyDescent="0.25">
      <c r="A9722" s="612" t="s">
        <v>14650</v>
      </c>
      <c r="B9722" s="613" t="s">
        <v>14651</v>
      </c>
    </row>
    <row r="9723" spans="1:2" ht="13.5" x14ac:dyDescent="0.25">
      <c r="A9723" s="612" t="s">
        <v>14652</v>
      </c>
      <c r="B9723" s="613" t="s">
        <v>14653</v>
      </c>
    </row>
    <row r="9724" spans="1:2" ht="13.5" x14ac:dyDescent="0.25">
      <c r="A9724" s="612" t="s">
        <v>14654</v>
      </c>
      <c r="B9724" s="613" t="s">
        <v>14655</v>
      </c>
    </row>
    <row r="9725" spans="1:2" ht="13.5" x14ac:dyDescent="0.25">
      <c r="A9725" s="612" t="s">
        <v>14656</v>
      </c>
      <c r="B9725" s="613" t="s">
        <v>14657</v>
      </c>
    </row>
    <row r="9726" spans="1:2" ht="13.5" x14ac:dyDescent="0.25">
      <c r="A9726" s="612" t="s">
        <v>14658</v>
      </c>
      <c r="B9726" s="613" t="s">
        <v>14659</v>
      </c>
    </row>
    <row r="9727" spans="1:2" ht="13.5" x14ac:dyDescent="0.25">
      <c r="A9727" s="612" t="s">
        <v>14660</v>
      </c>
      <c r="B9727" s="613" t="s">
        <v>14661</v>
      </c>
    </row>
    <row r="9728" spans="1:2" ht="13.5" x14ac:dyDescent="0.25">
      <c r="A9728" s="612" t="s">
        <v>14662</v>
      </c>
      <c r="B9728" s="613" t="s">
        <v>14663</v>
      </c>
    </row>
    <row r="9729" spans="1:2" ht="13.5" x14ac:dyDescent="0.25">
      <c r="A9729" s="612" t="s">
        <v>14664</v>
      </c>
      <c r="B9729" s="613" t="s">
        <v>14665</v>
      </c>
    </row>
    <row r="9730" spans="1:2" ht="13.5" x14ac:dyDescent="0.25">
      <c r="A9730" s="612" t="s">
        <v>14666</v>
      </c>
      <c r="B9730" s="613" t="s">
        <v>14667</v>
      </c>
    </row>
    <row r="9731" spans="1:2" ht="13.5" x14ac:dyDescent="0.25">
      <c r="A9731" s="612" t="s">
        <v>14668</v>
      </c>
      <c r="B9731" s="613" t="s">
        <v>14669</v>
      </c>
    </row>
    <row r="9732" spans="1:2" ht="13.5" x14ac:dyDescent="0.25">
      <c r="A9732" s="612" t="s">
        <v>14670</v>
      </c>
      <c r="B9732" s="613" t="s">
        <v>14671</v>
      </c>
    </row>
    <row r="9733" spans="1:2" ht="13.5" x14ac:dyDescent="0.25">
      <c r="A9733" s="612" t="s">
        <v>14672</v>
      </c>
      <c r="B9733" s="613" t="s">
        <v>14673</v>
      </c>
    </row>
    <row r="9734" spans="1:2" ht="13.5" x14ac:dyDescent="0.25">
      <c r="A9734" s="612" t="s">
        <v>14674</v>
      </c>
      <c r="B9734" s="613" t="s">
        <v>14675</v>
      </c>
    </row>
    <row r="9735" spans="1:2" ht="13.5" x14ac:dyDescent="0.25">
      <c r="A9735" s="612" t="s">
        <v>14676</v>
      </c>
      <c r="B9735" s="613" t="s">
        <v>14677</v>
      </c>
    </row>
    <row r="9736" spans="1:2" ht="13.5" x14ac:dyDescent="0.25">
      <c r="A9736" s="612" t="s">
        <v>14678</v>
      </c>
      <c r="B9736" s="613" t="s">
        <v>14679</v>
      </c>
    </row>
    <row r="9737" spans="1:2" ht="13.5" x14ac:dyDescent="0.25">
      <c r="A9737" s="612" t="s">
        <v>14680</v>
      </c>
      <c r="B9737" s="613" t="s">
        <v>14681</v>
      </c>
    </row>
    <row r="9738" spans="1:2" ht="13.5" x14ac:dyDescent="0.25">
      <c r="A9738" s="612" t="s">
        <v>14682</v>
      </c>
      <c r="B9738" s="613" t="s">
        <v>14683</v>
      </c>
    </row>
    <row r="9739" spans="1:2" ht="13.5" x14ac:dyDescent="0.25">
      <c r="A9739" s="612" t="s">
        <v>14684</v>
      </c>
      <c r="B9739" s="613" t="s">
        <v>14685</v>
      </c>
    </row>
    <row r="9740" spans="1:2" ht="13.5" x14ac:dyDescent="0.25">
      <c r="A9740" s="612" t="s">
        <v>14686</v>
      </c>
      <c r="B9740" s="613" t="s">
        <v>14687</v>
      </c>
    </row>
    <row r="9741" spans="1:2" ht="13.5" x14ac:dyDescent="0.25">
      <c r="A9741" s="612" t="s">
        <v>14688</v>
      </c>
      <c r="B9741" s="613" t="s">
        <v>14689</v>
      </c>
    </row>
    <row r="9742" spans="1:2" ht="13.5" x14ac:dyDescent="0.25">
      <c r="A9742" s="612" t="s">
        <v>14690</v>
      </c>
      <c r="B9742" s="613" t="s">
        <v>14691</v>
      </c>
    </row>
    <row r="9743" spans="1:2" ht="13.5" x14ac:dyDescent="0.25">
      <c r="A9743" s="612" t="s">
        <v>14692</v>
      </c>
      <c r="B9743" s="613" t="s">
        <v>14693</v>
      </c>
    </row>
    <row r="9744" spans="1:2" ht="13.5" x14ac:dyDescent="0.25">
      <c r="A9744" s="612" t="s">
        <v>14694</v>
      </c>
      <c r="B9744" s="613" t="s">
        <v>14695</v>
      </c>
    </row>
    <row r="9745" spans="1:2" ht="13.5" x14ac:dyDescent="0.25">
      <c r="A9745" s="612" t="s">
        <v>14696</v>
      </c>
      <c r="B9745" s="613" t="s">
        <v>14697</v>
      </c>
    </row>
    <row r="9746" spans="1:2" ht="13.5" x14ac:dyDescent="0.25">
      <c r="A9746" s="612" t="s">
        <v>14698</v>
      </c>
      <c r="B9746" s="613" t="s">
        <v>14699</v>
      </c>
    </row>
    <row r="9747" spans="1:2" ht="13.5" x14ac:dyDescent="0.25">
      <c r="A9747" s="612" t="s">
        <v>14700</v>
      </c>
      <c r="B9747" s="613" t="s">
        <v>14701</v>
      </c>
    </row>
    <row r="9748" spans="1:2" ht="13.5" x14ac:dyDescent="0.25">
      <c r="A9748" s="612" t="s">
        <v>14702</v>
      </c>
      <c r="B9748" s="613" t="s">
        <v>14703</v>
      </c>
    </row>
    <row r="9749" spans="1:2" ht="13.5" x14ac:dyDescent="0.25">
      <c r="A9749" s="612" t="s">
        <v>14704</v>
      </c>
      <c r="B9749" s="613" t="s">
        <v>14705</v>
      </c>
    </row>
    <row r="9750" spans="1:2" ht="13.5" x14ac:dyDescent="0.25">
      <c r="A9750" s="612" t="s">
        <v>14706</v>
      </c>
      <c r="B9750" s="613" t="s">
        <v>14707</v>
      </c>
    </row>
    <row r="9751" spans="1:2" ht="13.5" x14ac:dyDescent="0.25">
      <c r="A9751" s="612" t="s">
        <v>14708</v>
      </c>
      <c r="B9751" s="613" t="s">
        <v>14709</v>
      </c>
    </row>
    <row r="9752" spans="1:2" ht="13.5" x14ac:dyDescent="0.25">
      <c r="A9752" s="612" t="s">
        <v>14710</v>
      </c>
      <c r="B9752" s="613" t="s">
        <v>14711</v>
      </c>
    </row>
    <row r="9753" spans="1:2" ht="13.5" x14ac:dyDescent="0.25">
      <c r="A9753" s="612" t="s">
        <v>14712</v>
      </c>
      <c r="B9753" s="613" t="s">
        <v>14713</v>
      </c>
    </row>
    <row r="9754" spans="1:2" ht="13.5" x14ac:dyDescent="0.25">
      <c r="A9754" s="612" t="s">
        <v>14714</v>
      </c>
      <c r="B9754" s="613" t="s">
        <v>14715</v>
      </c>
    </row>
    <row r="9755" spans="1:2" ht="13.5" x14ac:dyDescent="0.25">
      <c r="A9755" s="612" t="s">
        <v>14716</v>
      </c>
      <c r="B9755" s="613" t="s">
        <v>14717</v>
      </c>
    </row>
    <row r="9756" spans="1:2" ht="13.5" x14ac:dyDescent="0.25">
      <c r="A9756" s="612" t="s">
        <v>14718</v>
      </c>
      <c r="B9756" s="613" t="s">
        <v>14719</v>
      </c>
    </row>
    <row r="9757" spans="1:2" ht="13.5" x14ac:dyDescent="0.25">
      <c r="A9757" s="612" t="s">
        <v>14720</v>
      </c>
      <c r="B9757" s="613" t="s">
        <v>14721</v>
      </c>
    </row>
    <row r="9758" spans="1:2" ht="13.5" x14ac:dyDescent="0.25">
      <c r="A9758" s="612" t="s">
        <v>14722</v>
      </c>
      <c r="B9758" s="613" t="s">
        <v>14723</v>
      </c>
    </row>
    <row r="9759" spans="1:2" ht="13.5" x14ac:dyDescent="0.25">
      <c r="A9759" s="612" t="s">
        <v>14724</v>
      </c>
      <c r="B9759" s="613" t="s">
        <v>14725</v>
      </c>
    </row>
    <row r="9760" spans="1:2" ht="13.5" x14ac:dyDescent="0.25">
      <c r="A9760" s="612" t="s">
        <v>14726</v>
      </c>
      <c r="B9760" s="613" t="s">
        <v>14727</v>
      </c>
    </row>
    <row r="9761" spans="1:2" ht="13.5" x14ac:dyDescent="0.25">
      <c r="A9761" s="612" t="s">
        <v>14728</v>
      </c>
      <c r="B9761" s="613" t="s">
        <v>14729</v>
      </c>
    </row>
    <row r="9762" spans="1:2" ht="13.5" x14ac:dyDescent="0.25">
      <c r="A9762" s="612" t="s">
        <v>14730</v>
      </c>
      <c r="B9762" s="613" t="s">
        <v>14731</v>
      </c>
    </row>
    <row r="9763" spans="1:2" ht="13.5" x14ac:dyDescent="0.25">
      <c r="A9763" s="612" t="s">
        <v>14732</v>
      </c>
      <c r="B9763" s="613" t="s">
        <v>14733</v>
      </c>
    </row>
    <row r="9764" spans="1:2" ht="13.5" x14ac:dyDescent="0.25">
      <c r="A9764" s="612" t="s">
        <v>14734</v>
      </c>
      <c r="B9764" s="613" t="s">
        <v>14735</v>
      </c>
    </row>
    <row r="9765" spans="1:2" ht="13.5" x14ac:dyDescent="0.25">
      <c r="A9765" s="612" t="s">
        <v>14736</v>
      </c>
      <c r="B9765" s="613" t="s">
        <v>14737</v>
      </c>
    </row>
    <row r="9766" spans="1:2" ht="13.5" x14ac:dyDescent="0.25">
      <c r="A9766" s="612" t="s">
        <v>14738</v>
      </c>
      <c r="B9766" s="613" t="s">
        <v>14739</v>
      </c>
    </row>
    <row r="9767" spans="1:2" ht="13.5" x14ac:dyDescent="0.25">
      <c r="A9767" s="612" t="s">
        <v>14740</v>
      </c>
      <c r="B9767" s="613" t="s">
        <v>14741</v>
      </c>
    </row>
    <row r="9768" spans="1:2" ht="13.5" x14ac:dyDescent="0.25">
      <c r="A9768" s="612" t="s">
        <v>14742</v>
      </c>
      <c r="B9768" s="613" t="s">
        <v>14743</v>
      </c>
    </row>
    <row r="9769" spans="1:2" ht="13.5" x14ac:dyDescent="0.25">
      <c r="A9769" s="612" t="s">
        <v>14744</v>
      </c>
      <c r="B9769" s="613" t="s">
        <v>14745</v>
      </c>
    </row>
    <row r="9770" spans="1:2" ht="13.5" x14ac:dyDescent="0.25">
      <c r="A9770" s="612" t="s">
        <v>14746</v>
      </c>
      <c r="B9770" s="613" t="s">
        <v>14747</v>
      </c>
    </row>
    <row r="9771" spans="1:2" ht="13.5" x14ac:dyDescent="0.25">
      <c r="A9771" s="612" t="s">
        <v>14748</v>
      </c>
      <c r="B9771" s="613" t="s">
        <v>14749</v>
      </c>
    </row>
    <row r="9772" spans="1:2" ht="13.5" x14ac:dyDescent="0.25">
      <c r="A9772" s="612" t="s">
        <v>14750</v>
      </c>
      <c r="B9772" s="613" t="s">
        <v>14751</v>
      </c>
    </row>
    <row r="9773" spans="1:2" ht="13.5" x14ac:dyDescent="0.25">
      <c r="A9773" s="612" t="s">
        <v>14752</v>
      </c>
      <c r="B9773" s="613" t="s">
        <v>14753</v>
      </c>
    </row>
    <row r="9774" spans="1:2" ht="13.5" x14ac:dyDescent="0.25">
      <c r="A9774" s="612" t="s">
        <v>14754</v>
      </c>
      <c r="B9774" s="613" t="s">
        <v>14755</v>
      </c>
    </row>
    <row r="9775" spans="1:2" ht="13.5" x14ac:dyDescent="0.25">
      <c r="A9775" s="612" t="s">
        <v>14756</v>
      </c>
      <c r="B9775" s="613" t="s">
        <v>14757</v>
      </c>
    </row>
    <row r="9776" spans="1:2" ht="13.5" x14ac:dyDescent="0.25">
      <c r="A9776" s="612" t="s">
        <v>14758</v>
      </c>
      <c r="B9776" s="613" t="s">
        <v>14759</v>
      </c>
    </row>
    <row r="9777" spans="1:2" ht="13.5" x14ac:dyDescent="0.25">
      <c r="A9777" s="612" t="s">
        <v>14760</v>
      </c>
      <c r="B9777" s="613" t="s">
        <v>14761</v>
      </c>
    </row>
    <row r="9778" spans="1:2" ht="13.5" x14ac:dyDescent="0.25">
      <c r="A9778" s="612" t="s">
        <v>14762</v>
      </c>
      <c r="B9778" s="613" t="s">
        <v>14763</v>
      </c>
    </row>
    <row r="9779" spans="1:2" ht="13.5" x14ac:dyDescent="0.25">
      <c r="A9779" s="612" t="s">
        <v>14764</v>
      </c>
      <c r="B9779" s="613" t="s">
        <v>14765</v>
      </c>
    </row>
    <row r="9780" spans="1:2" ht="13.5" x14ac:dyDescent="0.25">
      <c r="A9780" s="612" t="s">
        <v>14766</v>
      </c>
      <c r="B9780" s="613" t="s">
        <v>14767</v>
      </c>
    </row>
    <row r="9781" spans="1:2" ht="13.5" x14ac:dyDescent="0.25">
      <c r="A9781" s="612" t="s">
        <v>14768</v>
      </c>
      <c r="B9781" s="613" t="s">
        <v>14769</v>
      </c>
    </row>
    <row r="9782" spans="1:2" ht="13.5" x14ac:dyDescent="0.25">
      <c r="A9782" s="612" t="s">
        <v>14770</v>
      </c>
      <c r="B9782" s="613" t="s">
        <v>14771</v>
      </c>
    </row>
    <row r="9783" spans="1:2" ht="13.5" x14ac:dyDescent="0.25">
      <c r="A9783" s="612" t="s">
        <v>14772</v>
      </c>
      <c r="B9783" s="613" t="s">
        <v>14773</v>
      </c>
    </row>
    <row r="9784" spans="1:2" ht="13.5" x14ac:dyDescent="0.25">
      <c r="A9784" s="612" t="s">
        <v>14774</v>
      </c>
      <c r="B9784" s="613" t="s">
        <v>14775</v>
      </c>
    </row>
    <row r="9785" spans="1:2" ht="13.5" x14ac:dyDescent="0.25">
      <c r="A9785" s="612" t="s">
        <v>14776</v>
      </c>
      <c r="B9785" s="613" t="s">
        <v>14777</v>
      </c>
    </row>
    <row r="9786" spans="1:2" ht="13.5" x14ac:dyDescent="0.25">
      <c r="A9786" s="612" t="s">
        <v>14778</v>
      </c>
      <c r="B9786" s="613" t="s">
        <v>14779</v>
      </c>
    </row>
    <row r="9787" spans="1:2" ht="13.5" x14ac:dyDescent="0.25">
      <c r="A9787" s="612" t="s">
        <v>14780</v>
      </c>
      <c r="B9787" s="613" t="s">
        <v>4442</v>
      </c>
    </row>
    <row r="9788" spans="1:2" ht="13.5" x14ac:dyDescent="0.25">
      <c r="A9788" s="612" t="s">
        <v>14781</v>
      </c>
      <c r="B9788" s="613" t="s">
        <v>14782</v>
      </c>
    </row>
    <row r="9789" spans="1:2" ht="13.5" x14ac:dyDescent="0.25">
      <c r="A9789" s="612" t="s">
        <v>14783</v>
      </c>
      <c r="B9789" s="613" t="s">
        <v>14784</v>
      </c>
    </row>
    <row r="9790" spans="1:2" ht="13.5" x14ac:dyDescent="0.25">
      <c r="A9790" s="612" t="s">
        <v>14785</v>
      </c>
      <c r="B9790" s="613" t="s">
        <v>14786</v>
      </c>
    </row>
    <row r="9791" spans="1:2" ht="13.5" x14ac:dyDescent="0.25">
      <c r="A9791" s="612" t="s">
        <v>14787</v>
      </c>
      <c r="B9791" s="613" t="s">
        <v>14788</v>
      </c>
    </row>
    <row r="9792" spans="1:2" ht="13.5" x14ac:dyDescent="0.25">
      <c r="A9792" s="612" t="s">
        <v>14789</v>
      </c>
      <c r="B9792" s="613" t="s">
        <v>14790</v>
      </c>
    </row>
    <row r="9793" spans="1:2" ht="13.5" x14ac:dyDescent="0.25">
      <c r="A9793" s="612" t="s">
        <v>14791</v>
      </c>
      <c r="B9793" s="613" t="s">
        <v>14792</v>
      </c>
    </row>
    <row r="9794" spans="1:2" ht="13.5" x14ac:dyDescent="0.25">
      <c r="A9794" s="612" t="s">
        <v>14793</v>
      </c>
      <c r="B9794" s="613" t="s">
        <v>14794</v>
      </c>
    </row>
    <row r="9795" spans="1:2" ht="13.5" x14ac:dyDescent="0.25">
      <c r="A9795" s="612" t="s">
        <v>14795</v>
      </c>
      <c r="B9795" s="613" t="s">
        <v>14796</v>
      </c>
    </row>
    <row r="9796" spans="1:2" ht="13.5" x14ac:dyDescent="0.25">
      <c r="A9796" s="612" t="s">
        <v>14797</v>
      </c>
      <c r="B9796" s="613" t="s">
        <v>14798</v>
      </c>
    </row>
    <row r="9797" spans="1:2" ht="13.5" x14ac:dyDescent="0.25">
      <c r="A9797" s="612" t="s">
        <v>14799</v>
      </c>
      <c r="B9797" s="613" t="s">
        <v>14800</v>
      </c>
    </row>
    <row r="9798" spans="1:2" ht="13.5" x14ac:dyDescent="0.25">
      <c r="A9798" s="612" t="s">
        <v>14801</v>
      </c>
      <c r="B9798" s="613" t="s">
        <v>14802</v>
      </c>
    </row>
    <row r="9799" spans="1:2" ht="13.5" x14ac:dyDescent="0.25">
      <c r="A9799" s="612" t="s">
        <v>14803</v>
      </c>
      <c r="B9799" s="613" t="s">
        <v>14804</v>
      </c>
    </row>
    <row r="9800" spans="1:2" ht="13.5" x14ac:dyDescent="0.25">
      <c r="A9800" s="612" t="s">
        <v>14805</v>
      </c>
      <c r="B9800" s="613" t="s">
        <v>14806</v>
      </c>
    </row>
    <row r="9801" spans="1:2" ht="13.5" x14ac:dyDescent="0.25">
      <c r="A9801" s="612" t="s">
        <v>14807</v>
      </c>
      <c r="B9801" s="613" t="s">
        <v>14808</v>
      </c>
    </row>
    <row r="9802" spans="1:2" ht="13.5" x14ac:dyDescent="0.25">
      <c r="A9802" s="612" t="s">
        <v>14809</v>
      </c>
      <c r="B9802" s="613" t="s">
        <v>14810</v>
      </c>
    </row>
    <row r="9803" spans="1:2" ht="13.5" x14ac:dyDescent="0.25">
      <c r="A9803" s="612" t="s">
        <v>14811</v>
      </c>
      <c r="B9803" s="613" t="s">
        <v>14812</v>
      </c>
    </row>
    <row r="9804" spans="1:2" ht="13.5" x14ac:dyDescent="0.25">
      <c r="A9804" s="612" t="s">
        <v>14813</v>
      </c>
      <c r="B9804" s="613" t="s">
        <v>14814</v>
      </c>
    </row>
    <row r="9805" spans="1:2" ht="13.5" x14ac:dyDescent="0.25">
      <c r="A9805" s="612" t="s">
        <v>14815</v>
      </c>
      <c r="B9805" s="613" t="s">
        <v>14816</v>
      </c>
    </row>
    <row r="9806" spans="1:2" ht="13.5" x14ac:dyDescent="0.25">
      <c r="A9806" s="612" t="s">
        <v>14817</v>
      </c>
      <c r="B9806" s="613" t="s">
        <v>14818</v>
      </c>
    </row>
    <row r="9807" spans="1:2" ht="13.5" x14ac:dyDescent="0.25">
      <c r="A9807" s="612" t="s">
        <v>14819</v>
      </c>
      <c r="B9807" s="613" t="s">
        <v>14820</v>
      </c>
    </row>
    <row r="9808" spans="1:2" ht="13.5" x14ac:dyDescent="0.25">
      <c r="A9808" s="612" t="s">
        <v>14821</v>
      </c>
      <c r="B9808" s="613" t="s">
        <v>14822</v>
      </c>
    </row>
    <row r="9809" spans="1:2" ht="13.5" x14ac:dyDescent="0.25">
      <c r="A9809" s="612" t="s">
        <v>14823</v>
      </c>
      <c r="B9809" s="613" t="s">
        <v>14824</v>
      </c>
    </row>
    <row r="9810" spans="1:2" ht="13.5" x14ac:dyDescent="0.25">
      <c r="A9810" s="612" t="s">
        <v>14825</v>
      </c>
      <c r="B9810" s="613" t="s">
        <v>14826</v>
      </c>
    </row>
    <row r="9811" spans="1:2" ht="13.5" x14ac:dyDescent="0.25">
      <c r="A9811" s="612" t="s">
        <v>14827</v>
      </c>
      <c r="B9811" s="613" t="s">
        <v>14828</v>
      </c>
    </row>
    <row r="9812" spans="1:2" ht="13.5" x14ac:dyDescent="0.25">
      <c r="A9812" s="612" t="s">
        <v>14829</v>
      </c>
      <c r="B9812" s="613" t="s">
        <v>14830</v>
      </c>
    </row>
    <row r="9813" spans="1:2" ht="13.5" x14ac:dyDescent="0.25">
      <c r="A9813" s="612" t="s">
        <v>14831</v>
      </c>
      <c r="B9813" s="613" t="s">
        <v>14832</v>
      </c>
    </row>
    <row r="9814" spans="1:2" ht="13.5" x14ac:dyDescent="0.25">
      <c r="A9814" s="612" t="s">
        <v>14833</v>
      </c>
      <c r="B9814" s="613" t="s">
        <v>14834</v>
      </c>
    </row>
    <row r="9815" spans="1:2" ht="13.5" x14ac:dyDescent="0.25">
      <c r="A9815" s="612" t="s">
        <v>14835</v>
      </c>
      <c r="B9815" s="613" t="s">
        <v>14836</v>
      </c>
    </row>
    <row r="9816" spans="1:2" ht="13.5" x14ac:dyDescent="0.25">
      <c r="A9816" s="612" t="s">
        <v>14837</v>
      </c>
      <c r="B9816" s="613" t="s">
        <v>14838</v>
      </c>
    </row>
    <row r="9817" spans="1:2" ht="13.5" x14ac:dyDescent="0.25">
      <c r="A9817" s="612" t="s">
        <v>14839</v>
      </c>
      <c r="B9817" s="613" t="s">
        <v>14840</v>
      </c>
    </row>
    <row r="9818" spans="1:2" ht="13.5" x14ac:dyDescent="0.25">
      <c r="A9818" s="612" t="s">
        <v>14841</v>
      </c>
      <c r="B9818" s="613" t="s">
        <v>14842</v>
      </c>
    </row>
    <row r="9819" spans="1:2" ht="13.5" x14ac:dyDescent="0.25">
      <c r="A9819" s="612" t="s">
        <v>14843</v>
      </c>
      <c r="B9819" s="613" t="s">
        <v>14844</v>
      </c>
    </row>
    <row r="9820" spans="1:2" ht="13.5" x14ac:dyDescent="0.25">
      <c r="A9820" s="612" t="s">
        <v>14845</v>
      </c>
      <c r="B9820" s="613" t="s">
        <v>14846</v>
      </c>
    </row>
    <row r="9821" spans="1:2" ht="13.5" x14ac:dyDescent="0.25">
      <c r="A9821" s="612" t="s">
        <v>14847</v>
      </c>
      <c r="B9821" s="613" t="s">
        <v>14848</v>
      </c>
    </row>
    <row r="9822" spans="1:2" ht="13.5" x14ac:dyDescent="0.25">
      <c r="A9822" s="612" t="s">
        <v>14849</v>
      </c>
      <c r="B9822" s="613" t="s">
        <v>14850</v>
      </c>
    </row>
    <row r="9823" spans="1:2" ht="13.5" x14ac:dyDescent="0.25">
      <c r="A9823" s="612" t="s">
        <v>14851</v>
      </c>
      <c r="B9823" s="613" t="s">
        <v>14852</v>
      </c>
    </row>
    <row r="9824" spans="1:2" ht="13.5" x14ac:dyDescent="0.25">
      <c r="A9824" s="612" t="s">
        <v>14853</v>
      </c>
      <c r="B9824" s="613" t="s">
        <v>14854</v>
      </c>
    </row>
    <row r="9825" spans="1:2" ht="13.5" x14ac:dyDescent="0.25">
      <c r="A9825" s="612" t="s">
        <v>14855</v>
      </c>
      <c r="B9825" s="613" t="s">
        <v>14856</v>
      </c>
    </row>
    <row r="9826" spans="1:2" ht="13.5" x14ac:dyDescent="0.25">
      <c r="A9826" s="612" t="s">
        <v>14857</v>
      </c>
      <c r="B9826" s="613" t="s">
        <v>14858</v>
      </c>
    </row>
    <row r="9827" spans="1:2" ht="13.5" x14ac:dyDescent="0.25">
      <c r="A9827" s="612" t="s">
        <v>14859</v>
      </c>
      <c r="B9827" s="613" t="s">
        <v>14860</v>
      </c>
    </row>
    <row r="9828" spans="1:2" ht="13.5" x14ac:dyDescent="0.25">
      <c r="A9828" s="612" t="s">
        <v>14861</v>
      </c>
      <c r="B9828" s="613" t="s">
        <v>14862</v>
      </c>
    </row>
    <row r="9829" spans="1:2" ht="13.5" x14ac:dyDescent="0.25">
      <c r="A9829" s="612" t="s">
        <v>14863</v>
      </c>
      <c r="B9829" s="613" t="s">
        <v>14864</v>
      </c>
    </row>
    <row r="9830" spans="1:2" ht="13.5" x14ac:dyDescent="0.25">
      <c r="A9830" s="612" t="s">
        <v>14865</v>
      </c>
      <c r="B9830" s="613" t="s">
        <v>14866</v>
      </c>
    </row>
    <row r="9831" spans="1:2" ht="13.5" x14ac:dyDescent="0.25">
      <c r="A9831" s="612" t="s">
        <v>14867</v>
      </c>
      <c r="B9831" s="613" t="s">
        <v>14868</v>
      </c>
    </row>
    <row r="9832" spans="1:2" ht="13.5" x14ac:dyDescent="0.25">
      <c r="A9832" s="612" t="s">
        <v>14869</v>
      </c>
      <c r="B9832" s="613" t="s">
        <v>14870</v>
      </c>
    </row>
    <row r="9833" spans="1:2" ht="13.5" x14ac:dyDescent="0.25">
      <c r="A9833" s="612" t="s">
        <v>14871</v>
      </c>
      <c r="B9833" s="613" t="s">
        <v>14872</v>
      </c>
    </row>
    <row r="9834" spans="1:2" ht="13.5" x14ac:dyDescent="0.25">
      <c r="A9834" s="612" t="s">
        <v>14873</v>
      </c>
      <c r="B9834" s="613" t="s">
        <v>14874</v>
      </c>
    </row>
    <row r="9835" spans="1:2" ht="13.5" x14ac:dyDescent="0.25">
      <c r="A9835" s="612" t="s">
        <v>14875</v>
      </c>
      <c r="B9835" s="613" t="s">
        <v>14876</v>
      </c>
    </row>
    <row r="9836" spans="1:2" ht="13.5" x14ac:dyDescent="0.25">
      <c r="A9836" s="612" t="s">
        <v>14877</v>
      </c>
      <c r="B9836" s="613" t="s">
        <v>14878</v>
      </c>
    </row>
    <row r="9837" spans="1:2" ht="13.5" x14ac:dyDescent="0.25">
      <c r="A9837" s="612" t="s">
        <v>14879</v>
      </c>
      <c r="B9837" s="613" t="s">
        <v>14880</v>
      </c>
    </row>
    <row r="9838" spans="1:2" ht="13.5" x14ac:dyDescent="0.25">
      <c r="A9838" s="612" t="s">
        <v>14881</v>
      </c>
      <c r="B9838" s="613" t="s">
        <v>4439</v>
      </c>
    </row>
    <row r="9839" spans="1:2" ht="13.5" x14ac:dyDescent="0.25">
      <c r="A9839" s="612" t="s">
        <v>14882</v>
      </c>
      <c r="B9839" s="613" t="s">
        <v>14883</v>
      </c>
    </row>
    <row r="9840" spans="1:2" ht="13.5" x14ac:dyDescent="0.25">
      <c r="A9840" s="612" t="s">
        <v>14884</v>
      </c>
      <c r="B9840" s="613" t="s">
        <v>14885</v>
      </c>
    </row>
    <row r="9841" spans="1:2" ht="13.5" x14ac:dyDescent="0.25">
      <c r="A9841" s="612" t="s">
        <v>14886</v>
      </c>
      <c r="B9841" s="613" t="s">
        <v>14887</v>
      </c>
    </row>
    <row r="9842" spans="1:2" ht="13.5" x14ac:dyDescent="0.25">
      <c r="A9842" s="612" t="s">
        <v>14888</v>
      </c>
      <c r="B9842" s="613" t="s">
        <v>14889</v>
      </c>
    </row>
    <row r="9843" spans="1:2" ht="13.5" x14ac:dyDescent="0.25">
      <c r="A9843" s="612" t="s">
        <v>14890</v>
      </c>
      <c r="B9843" s="613" t="s">
        <v>14891</v>
      </c>
    </row>
    <row r="9844" spans="1:2" ht="13.5" x14ac:dyDescent="0.25">
      <c r="A9844" s="612" t="s">
        <v>14892</v>
      </c>
      <c r="B9844" s="613" t="s">
        <v>14893</v>
      </c>
    </row>
    <row r="9845" spans="1:2" ht="13.5" x14ac:dyDescent="0.25">
      <c r="A9845" s="612" t="s">
        <v>14894</v>
      </c>
      <c r="B9845" s="613" t="s">
        <v>14895</v>
      </c>
    </row>
    <row r="9846" spans="1:2" ht="13.5" x14ac:dyDescent="0.25">
      <c r="A9846" s="612" t="s">
        <v>14896</v>
      </c>
      <c r="B9846" s="613" t="s">
        <v>14897</v>
      </c>
    </row>
    <row r="9847" spans="1:2" ht="13.5" x14ac:dyDescent="0.25">
      <c r="A9847" s="612" t="s">
        <v>14898</v>
      </c>
      <c r="B9847" s="613" t="s">
        <v>14899</v>
      </c>
    </row>
    <row r="9848" spans="1:2" ht="13.5" x14ac:dyDescent="0.25">
      <c r="A9848" s="612" t="s">
        <v>14900</v>
      </c>
      <c r="B9848" s="613" t="s">
        <v>14901</v>
      </c>
    </row>
    <row r="9849" spans="1:2" ht="13.5" x14ac:dyDescent="0.25">
      <c r="A9849" s="612" t="s">
        <v>14902</v>
      </c>
      <c r="B9849" s="613" t="s">
        <v>14903</v>
      </c>
    </row>
    <row r="9850" spans="1:2" ht="13.5" x14ac:dyDescent="0.25">
      <c r="A9850" s="612" t="s">
        <v>14904</v>
      </c>
      <c r="B9850" s="613" t="s">
        <v>14905</v>
      </c>
    </row>
    <row r="9851" spans="1:2" ht="13.5" x14ac:dyDescent="0.25">
      <c r="A9851" s="612" t="s">
        <v>14906</v>
      </c>
      <c r="B9851" s="613" t="s">
        <v>14907</v>
      </c>
    </row>
    <row r="9852" spans="1:2" ht="13.5" x14ac:dyDescent="0.25">
      <c r="A9852" s="612" t="s">
        <v>14908</v>
      </c>
      <c r="B9852" s="613" t="s">
        <v>14909</v>
      </c>
    </row>
    <row r="9853" spans="1:2" ht="13.5" x14ac:dyDescent="0.25">
      <c r="A9853" s="612" t="s">
        <v>14910</v>
      </c>
      <c r="B9853" s="613" t="s">
        <v>14911</v>
      </c>
    </row>
    <row r="9854" spans="1:2" ht="13.5" x14ac:dyDescent="0.25">
      <c r="A9854" s="612" t="s">
        <v>14912</v>
      </c>
      <c r="B9854" s="613" t="s">
        <v>14913</v>
      </c>
    </row>
    <row r="9855" spans="1:2" ht="13.5" x14ac:dyDescent="0.25">
      <c r="A9855" s="612" t="s">
        <v>14914</v>
      </c>
      <c r="B9855" s="613" t="s">
        <v>14915</v>
      </c>
    </row>
    <row r="9856" spans="1:2" ht="13.5" x14ac:dyDescent="0.25">
      <c r="A9856" s="612" t="s">
        <v>14916</v>
      </c>
      <c r="B9856" s="613" t="s">
        <v>14917</v>
      </c>
    </row>
    <row r="9857" spans="1:2" ht="13.5" x14ac:dyDescent="0.25">
      <c r="A9857" s="612" t="s">
        <v>14918</v>
      </c>
      <c r="B9857" s="613" t="s">
        <v>14919</v>
      </c>
    </row>
    <row r="9858" spans="1:2" ht="13.5" x14ac:dyDescent="0.25">
      <c r="A9858" s="612" t="s">
        <v>14920</v>
      </c>
      <c r="B9858" s="613" t="s">
        <v>14921</v>
      </c>
    </row>
    <row r="9859" spans="1:2" ht="13.5" x14ac:dyDescent="0.25">
      <c r="A9859" s="612" t="s">
        <v>14922</v>
      </c>
      <c r="B9859" s="613" t="s">
        <v>14923</v>
      </c>
    </row>
    <row r="9860" spans="1:2" ht="13.5" x14ac:dyDescent="0.25">
      <c r="A9860" s="612" t="s">
        <v>14924</v>
      </c>
      <c r="B9860" s="613" t="s">
        <v>14925</v>
      </c>
    </row>
    <row r="9861" spans="1:2" ht="13.5" x14ac:dyDescent="0.25">
      <c r="A9861" s="612" t="s">
        <v>14926</v>
      </c>
      <c r="B9861" s="613" t="s">
        <v>14927</v>
      </c>
    </row>
    <row r="9862" spans="1:2" ht="13.5" x14ac:dyDescent="0.25">
      <c r="A9862" s="612" t="s">
        <v>14928</v>
      </c>
      <c r="B9862" s="613" t="s">
        <v>14929</v>
      </c>
    </row>
    <row r="9863" spans="1:2" ht="13.5" x14ac:dyDescent="0.25">
      <c r="A9863" s="612" t="s">
        <v>14930</v>
      </c>
      <c r="B9863" s="613" t="s">
        <v>14931</v>
      </c>
    </row>
    <row r="9864" spans="1:2" ht="13.5" x14ac:dyDescent="0.25">
      <c r="A9864" s="612" t="s">
        <v>14932</v>
      </c>
      <c r="B9864" s="613" t="s">
        <v>1454</v>
      </c>
    </row>
    <row r="9865" spans="1:2" ht="13.5" x14ac:dyDescent="0.25">
      <c r="A9865" s="612" t="s">
        <v>14933</v>
      </c>
      <c r="B9865" s="613" t="s">
        <v>14934</v>
      </c>
    </row>
    <row r="9866" spans="1:2" ht="13.5" x14ac:dyDescent="0.25">
      <c r="A9866" s="612" t="s">
        <v>14935</v>
      </c>
      <c r="B9866" s="613" t="s">
        <v>14936</v>
      </c>
    </row>
    <row r="9867" spans="1:2" ht="13.5" x14ac:dyDescent="0.25">
      <c r="A9867" s="612" t="s">
        <v>14937</v>
      </c>
      <c r="B9867" s="613" t="s">
        <v>14938</v>
      </c>
    </row>
    <row r="9868" spans="1:2" ht="13.5" x14ac:dyDescent="0.25">
      <c r="A9868" s="612" t="s">
        <v>14939</v>
      </c>
      <c r="B9868" s="613" t="s">
        <v>14940</v>
      </c>
    </row>
    <row r="9869" spans="1:2" ht="13.5" x14ac:dyDescent="0.25">
      <c r="A9869" s="612" t="s">
        <v>14941</v>
      </c>
      <c r="B9869" s="613" t="s">
        <v>14942</v>
      </c>
    </row>
    <row r="9870" spans="1:2" ht="13.5" x14ac:dyDescent="0.25">
      <c r="A9870" s="612" t="s">
        <v>14943</v>
      </c>
      <c r="B9870" s="613" t="s">
        <v>14944</v>
      </c>
    </row>
    <row r="9871" spans="1:2" ht="13.5" x14ac:dyDescent="0.25">
      <c r="A9871" s="612" t="s">
        <v>14945</v>
      </c>
      <c r="B9871" s="613" t="s">
        <v>14946</v>
      </c>
    </row>
    <row r="9872" spans="1:2" ht="13.5" x14ac:dyDescent="0.25">
      <c r="A9872" s="612" t="s">
        <v>14947</v>
      </c>
      <c r="B9872" s="613" t="s">
        <v>14948</v>
      </c>
    </row>
    <row r="9873" spans="1:2" ht="13.5" x14ac:dyDescent="0.25">
      <c r="A9873" s="612" t="s">
        <v>14949</v>
      </c>
      <c r="B9873" s="613" t="s">
        <v>14950</v>
      </c>
    </row>
    <row r="9874" spans="1:2" ht="13.5" x14ac:dyDescent="0.25">
      <c r="A9874" s="612" t="s">
        <v>14951</v>
      </c>
      <c r="B9874" s="613" t="s">
        <v>14952</v>
      </c>
    </row>
    <row r="9875" spans="1:2" ht="13.5" x14ac:dyDescent="0.25">
      <c r="A9875" s="612" t="s">
        <v>14953</v>
      </c>
      <c r="B9875" s="613" t="s">
        <v>14954</v>
      </c>
    </row>
    <row r="9876" spans="1:2" ht="13.5" x14ac:dyDescent="0.25">
      <c r="A9876" s="612" t="s">
        <v>14955</v>
      </c>
      <c r="B9876" s="613" t="s">
        <v>14956</v>
      </c>
    </row>
    <row r="9877" spans="1:2" ht="13.5" x14ac:dyDescent="0.25">
      <c r="A9877" s="612" t="s">
        <v>14957</v>
      </c>
      <c r="B9877" s="613" t="s">
        <v>14958</v>
      </c>
    </row>
    <row r="9878" spans="1:2" ht="13.5" x14ac:dyDescent="0.25">
      <c r="A9878" s="612" t="s">
        <v>14959</v>
      </c>
      <c r="B9878" s="613" t="s">
        <v>14960</v>
      </c>
    </row>
    <row r="9879" spans="1:2" ht="13.5" x14ac:dyDescent="0.25">
      <c r="A9879" s="612" t="s">
        <v>14961</v>
      </c>
      <c r="B9879" s="613" t="s">
        <v>14962</v>
      </c>
    </row>
    <row r="9880" spans="1:2" ht="13.5" x14ac:dyDescent="0.25">
      <c r="A9880" s="612" t="s">
        <v>14963</v>
      </c>
      <c r="B9880" s="613" t="s">
        <v>14964</v>
      </c>
    </row>
    <row r="9881" spans="1:2" ht="13.5" x14ac:dyDescent="0.25">
      <c r="A9881" s="612" t="s">
        <v>14965</v>
      </c>
      <c r="B9881" s="613" t="s">
        <v>14966</v>
      </c>
    </row>
    <row r="9882" spans="1:2" ht="13.5" x14ac:dyDescent="0.25">
      <c r="A9882" s="612" t="s">
        <v>14967</v>
      </c>
      <c r="B9882" s="613" t="s">
        <v>14968</v>
      </c>
    </row>
    <row r="9883" spans="1:2" ht="13.5" x14ac:dyDescent="0.25">
      <c r="A9883" s="612" t="s">
        <v>14969</v>
      </c>
      <c r="B9883" s="613" t="s">
        <v>14970</v>
      </c>
    </row>
    <row r="9884" spans="1:2" ht="13.5" x14ac:dyDescent="0.25">
      <c r="A9884" s="612" t="s">
        <v>14971</v>
      </c>
      <c r="B9884" s="613" t="s">
        <v>14972</v>
      </c>
    </row>
    <row r="9885" spans="1:2" ht="13.5" x14ac:dyDescent="0.25">
      <c r="A9885" s="612" t="s">
        <v>14973</v>
      </c>
      <c r="B9885" s="613" t="s">
        <v>14974</v>
      </c>
    </row>
    <row r="9886" spans="1:2" ht="13.5" x14ac:dyDescent="0.25">
      <c r="A9886" s="612" t="s">
        <v>14975</v>
      </c>
      <c r="B9886" s="613" t="s">
        <v>14976</v>
      </c>
    </row>
    <row r="9887" spans="1:2" ht="13.5" x14ac:dyDescent="0.25">
      <c r="A9887" s="612" t="s">
        <v>14977</v>
      </c>
      <c r="B9887" s="613" t="s">
        <v>14978</v>
      </c>
    </row>
    <row r="9888" spans="1:2" ht="13.5" x14ac:dyDescent="0.25">
      <c r="A9888" s="612" t="s">
        <v>14979</v>
      </c>
      <c r="B9888" s="613" t="s">
        <v>14980</v>
      </c>
    </row>
    <row r="9889" spans="1:2" ht="13.5" x14ac:dyDescent="0.25">
      <c r="A9889" s="612" t="s">
        <v>14981</v>
      </c>
      <c r="B9889" s="613" t="s">
        <v>14982</v>
      </c>
    </row>
    <row r="9890" spans="1:2" ht="13.5" x14ac:dyDescent="0.25">
      <c r="A9890" s="612" t="s">
        <v>14983</v>
      </c>
      <c r="B9890" s="613" t="s">
        <v>14984</v>
      </c>
    </row>
    <row r="9891" spans="1:2" ht="13.5" x14ac:dyDescent="0.25">
      <c r="A9891" s="612" t="s">
        <v>14985</v>
      </c>
      <c r="B9891" s="613" t="s">
        <v>14986</v>
      </c>
    </row>
    <row r="9892" spans="1:2" ht="13.5" x14ac:dyDescent="0.25">
      <c r="A9892" s="612" t="s">
        <v>14987</v>
      </c>
      <c r="B9892" s="613" t="s">
        <v>14988</v>
      </c>
    </row>
    <row r="9893" spans="1:2" ht="13.5" x14ac:dyDescent="0.25">
      <c r="A9893" s="612" t="s">
        <v>14989</v>
      </c>
      <c r="B9893" s="613" t="s">
        <v>14990</v>
      </c>
    </row>
    <row r="9894" spans="1:2" ht="13.5" x14ac:dyDescent="0.25">
      <c r="A9894" s="612" t="s">
        <v>14991</v>
      </c>
      <c r="B9894" s="613" t="s">
        <v>14992</v>
      </c>
    </row>
    <row r="9895" spans="1:2" ht="13.5" x14ac:dyDescent="0.25">
      <c r="A9895" s="612" t="s">
        <v>14993</v>
      </c>
      <c r="B9895" s="613" t="s">
        <v>14994</v>
      </c>
    </row>
    <row r="9896" spans="1:2" ht="13.5" x14ac:dyDescent="0.25">
      <c r="A9896" s="612" t="s">
        <v>14995</v>
      </c>
      <c r="B9896" s="613" t="s">
        <v>14996</v>
      </c>
    </row>
    <row r="9897" spans="1:2" ht="13.5" x14ac:dyDescent="0.25">
      <c r="A9897" s="612" t="s">
        <v>14997</v>
      </c>
      <c r="B9897" s="613" t="s">
        <v>14998</v>
      </c>
    </row>
    <row r="9898" spans="1:2" ht="13.5" x14ac:dyDescent="0.25">
      <c r="A9898" s="612" t="s">
        <v>14999</v>
      </c>
      <c r="B9898" s="613" t="s">
        <v>15000</v>
      </c>
    </row>
    <row r="9899" spans="1:2" ht="13.5" x14ac:dyDescent="0.25">
      <c r="A9899" s="612" t="s">
        <v>15001</v>
      </c>
      <c r="B9899" s="613" t="s">
        <v>15002</v>
      </c>
    </row>
    <row r="9900" spans="1:2" ht="13.5" x14ac:dyDescent="0.25">
      <c r="A9900" s="612" t="s">
        <v>15003</v>
      </c>
      <c r="B9900" s="613" t="s">
        <v>15004</v>
      </c>
    </row>
    <row r="9901" spans="1:2" ht="13.5" x14ac:dyDescent="0.25">
      <c r="A9901" s="612" t="s">
        <v>15005</v>
      </c>
      <c r="B9901" s="613" t="s">
        <v>15006</v>
      </c>
    </row>
    <row r="9902" spans="1:2" ht="13.5" x14ac:dyDescent="0.25">
      <c r="A9902" s="612" t="s">
        <v>15007</v>
      </c>
      <c r="B9902" s="613" t="s">
        <v>15008</v>
      </c>
    </row>
    <row r="9903" spans="1:2" ht="13.5" x14ac:dyDescent="0.25">
      <c r="A9903" s="612" t="s">
        <v>15009</v>
      </c>
      <c r="B9903" s="613" t="s">
        <v>15010</v>
      </c>
    </row>
    <row r="9904" spans="1:2" ht="13.5" x14ac:dyDescent="0.25">
      <c r="A9904" s="612" t="s">
        <v>15011</v>
      </c>
      <c r="B9904" s="613" t="s">
        <v>15012</v>
      </c>
    </row>
    <row r="9905" spans="1:2" ht="13.5" x14ac:dyDescent="0.25">
      <c r="A9905" s="612" t="s">
        <v>15013</v>
      </c>
      <c r="B9905" s="613" t="s">
        <v>15014</v>
      </c>
    </row>
    <row r="9906" spans="1:2" ht="13.5" x14ac:dyDescent="0.25">
      <c r="A9906" s="612" t="s">
        <v>15015</v>
      </c>
      <c r="B9906" s="613" t="s">
        <v>15016</v>
      </c>
    </row>
    <row r="9907" spans="1:2" ht="13.5" x14ac:dyDescent="0.25">
      <c r="A9907" s="612" t="s">
        <v>15017</v>
      </c>
      <c r="B9907" s="613" t="s">
        <v>15018</v>
      </c>
    </row>
    <row r="9908" spans="1:2" ht="13.5" x14ac:dyDescent="0.25">
      <c r="A9908" s="612" t="s">
        <v>15019</v>
      </c>
      <c r="B9908" s="613" t="s">
        <v>15020</v>
      </c>
    </row>
    <row r="9909" spans="1:2" ht="13.5" x14ac:dyDescent="0.25">
      <c r="A9909" s="612" t="s">
        <v>15021</v>
      </c>
      <c r="B9909" s="613" t="s">
        <v>15022</v>
      </c>
    </row>
    <row r="9910" spans="1:2" ht="13.5" x14ac:dyDescent="0.25">
      <c r="A9910" s="612" t="s">
        <v>15023</v>
      </c>
      <c r="B9910" s="613" t="s">
        <v>15024</v>
      </c>
    </row>
    <row r="9911" spans="1:2" ht="13.5" x14ac:dyDescent="0.25">
      <c r="A9911" s="612" t="s">
        <v>15025</v>
      </c>
      <c r="B9911" s="613" t="s">
        <v>15026</v>
      </c>
    </row>
    <row r="9912" spans="1:2" ht="13.5" x14ac:dyDescent="0.25">
      <c r="A9912" s="612" t="s">
        <v>15027</v>
      </c>
      <c r="B9912" s="613" t="s">
        <v>15028</v>
      </c>
    </row>
    <row r="9913" spans="1:2" ht="13.5" x14ac:dyDescent="0.25">
      <c r="A9913" s="612" t="s">
        <v>15029</v>
      </c>
      <c r="B9913" s="613" t="s">
        <v>15030</v>
      </c>
    </row>
    <row r="9914" spans="1:2" ht="13.5" x14ac:dyDescent="0.25">
      <c r="A9914" s="612" t="s">
        <v>15031</v>
      </c>
      <c r="B9914" s="613" t="s">
        <v>4535</v>
      </c>
    </row>
    <row r="9915" spans="1:2" ht="13.5" x14ac:dyDescent="0.25">
      <c r="A9915" s="612" t="s">
        <v>15032</v>
      </c>
      <c r="B9915" s="613" t="s">
        <v>15033</v>
      </c>
    </row>
    <row r="9916" spans="1:2" ht="13.5" x14ac:dyDescent="0.25">
      <c r="A9916" s="612" t="s">
        <v>15034</v>
      </c>
      <c r="B9916" s="613" t="s">
        <v>15035</v>
      </c>
    </row>
    <row r="9917" spans="1:2" ht="13.5" x14ac:dyDescent="0.25">
      <c r="A9917" s="612" t="s">
        <v>15036</v>
      </c>
      <c r="B9917" s="613" t="s">
        <v>15037</v>
      </c>
    </row>
    <row r="9918" spans="1:2" ht="13.5" x14ac:dyDescent="0.25">
      <c r="A9918" s="612" t="s">
        <v>15038</v>
      </c>
      <c r="B9918" s="613" t="s">
        <v>15039</v>
      </c>
    </row>
    <row r="9919" spans="1:2" ht="13.5" x14ac:dyDescent="0.25">
      <c r="A9919" s="612" t="s">
        <v>15040</v>
      </c>
      <c r="B9919" s="613" t="s">
        <v>15041</v>
      </c>
    </row>
    <row r="9920" spans="1:2" ht="13.5" x14ac:dyDescent="0.25">
      <c r="A9920" s="612" t="s">
        <v>15042</v>
      </c>
      <c r="B9920" s="613" t="s">
        <v>15043</v>
      </c>
    </row>
    <row r="9921" spans="1:2" ht="13.5" x14ac:dyDescent="0.25">
      <c r="A9921" s="612" t="s">
        <v>15044</v>
      </c>
      <c r="B9921" s="613" t="s">
        <v>15045</v>
      </c>
    </row>
    <row r="9922" spans="1:2" ht="13.5" x14ac:dyDescent="0.25">
      <c r="A9922" s="612" t="s">
        <v>15046</v>
      </c>
      <c r="B9922" s="613" t="s">
        <v>15047</v>
      </c>
    </row>
    <row r="9923" spans="1:2" ht="13.5" x14ac:dyDescent="0.25">
      <c r="A9923" s="612" t="s">
        <v>15048</v>
      </c>
      <c r="B9923" s="613" t="s">
        <v>15049</v>
      </c>
    </row>
    <row r="9924" spans="1:2" ht="13.5" x14ac:dyDescent="0.25">
      <c r="A9924" s="612" t="s">
        <v>15050</v>
      </c>
      <c r="B9924" s="613" t="s">
        <v>15051</v>
      </c>
    </row>
    <row r="9925" spans="1:2" ht="13.5" x14ac:dyDescent="0.25">
      <c r="A9925" s="612" t="s">
        <v>15052</v>
      </c>
      <c r="B9925" s="613" t="s">
        <v>15053</v>
      </c>
    </row>
    <row r="9926" spans="1:2" ht="13.5" x14ac:dyDescent="0.25">
      <c r="A9926" s="612" t="s">
        <v>15054</v>
      </c>
      <c r="B9926" s="613" t="s">
        <v>15055</v>
      </c>
    </row>
    <row r="9927" spans="1:2" ht="13.5" x14ac:dyDescent="0.25">
      <c r="A9927" s="612" t="s">
        <v>15056</v>
      </c>
      <c r="B9927" s="613" t="s">
        <v>15057</v>
      </c>
    </row>
    <row r="9928" spans="1:2" ht="13.5" x14ac:dyDescent="0.25">
      <c r="A9928" s="612" t="s">
        <v>15058</v>
      </c>
      <c r="B9928" s="613" t="s">
        <v>15059</v>
      </c>
    </row>
    <row r="9929" spans="1:2" ht="13.5" x14ac:dyDescent="0.25">
      <c r="A9929" s="612" t="s">
        <v>15060</v>
      </c>
      <c r="B9929" s="613" t="s">
        <v>15061</v>
      </c>
    </row>
    <row r="9930" spans="1:2" ht="13.5" x14ac:dyDescent="0.25">
      <c r="A9930" s="612" t="s">
        <v>15062</v>
      </c>
      <c r="B9930" s="613" t="s">
        <v>15063</v>
      </c>
    </row>
    <row r="9931" spans="1:2" ht="13.5" x14ac:dyDescent="0.25">
      <c r="A9931" s="612" t="s">
        <v>15064</v>
      </c>
      <c r="B9931" s="613" t="s">
        <v>15065</v>
      </c>
    </row>
    <row r="9932" spans="1:2" ht="13.5" x14ac:dyDescent="0.25">
      <c r="A9932" s="612" t="s">
        <v>15066</v>
      </c>
      <c r="B9932" s="613" t="s">
        <v>15067</v>
      </c>
    </row>
    <row r="9933" spans="1:2" ht="13.5" x14ac:dyDescent="0.25">
      <c r="A9933" s="612" t="s">
        <v>15068</v>
      </c>
      <c r="B9933" s="613" t="s">
        <v>15069</v>
      </c>
    </row>
    <row r="9934" spans="1:2" ht="13.5" x14ac:dyDescent="0.25">
      <c r="A9934" s="612" t="s">
        <v>15070</v>
      </c>
      <c r="B9934" s="613" t="s">
        <v>15071</v>
      </c>
    </row>
    <row r="9935" spans="1:2" ht="13.5" x14ac:dyDescent="0.25">
      <c r="A9935" s="612" t="s">
        <v>15072</v>
      </c>
      <c r="B9935" s="613" t="s">
        <v>15073</v>
      </c>
    </row>
    <row r="9936" spans="1:2" ht="13.5" x14ac:dyDescent="0.25">
      <c r="A9936" s="612" t="s">
        <v>15074</v>
      </c>
      <c r="B9936" s="613" t="s">
        <v>15075</v>
      </c>
    </row>
    <row r="9937" spans="1:2" ht="13.5" x14ac:dyDescent="0.25">
      <c r="A9937" s="612" t="s">
        <v>15076</v>
      </c>
      <c r="B9937" s="613" t="s">
        <v>15077</v>
      </c>
    </row>
    <row r="9938" spans="1:2" ht="13.5" x14ac:dyDescent="0.25">
      <c r="A9938" s="612" t="s">
        <v>15078</v>
      </c>
      <c r="B9938" s="613" t="s">
        <v>15079</v>
      </c>
    </row>
    <row r="9939" spans="1:2" ht="13.5" x14ac:dyDescent="0.25">
      <c r="A9939" s="612" t="s">
        <v>15080</v>
      </c>
      <c r="B9939" s="613" t="s">
        <v>15081</v>
      </c>
    </row>
    <row r="9940" spans="1:2" ht="13.5" x14ac:dyDescent="0.25">
      <c r="A9940" s="612" t="s">
        <v>15082</v>
      </c>
      <c r="B9940" s="613" t="s">
        <v>15083</v>
      </c>
    </row>
    <row r="9941" spans="1:2" ht="13.5" x14ac:dyDescent="0.25">
      <c r="A9941" s="612" t="s">
        <v>15084</v>
      </c>
      <c r="B9941" s="613" t="s">
        <v>15085</v>
      </c>
    </row>
    <row r="9942" spans="1:2" ht="13.5" x14ac:dyDescent="0.25">
      <c r="A9942" s="612" t="s">
        <v>15086</v>
      </c>
      <c r="B9942" s="613" t="s">
        <v>15087</v>
      </c>
    </row>
    <row r="9943" spans="1:2" ht="13.5" x14ac:dyDescent="0.25">
      <c r="A9943" s="612" t="s">
        <v>15088</v>
      </c>
      <c r="B9943" s="613" t="s">
        <v>15089</v>
      </c>
    </row>
    <row r="9944" spans="1:2" ht="13.5" x14ac:dyDescent="0.25">
      <c r="A9944" s="612" t="s">
        <v>15090</v>
      </c>
      <c r="B9944" s="613" t="s">
        <v>15091</v>
      </c>
    </row>
    <row r="9945" spans="1:2" ht="13.5" x14ac:dyDescent="0.25">
      <c r="A9945" s="612" t="s">
        <v>15092</v>
      </c>
      <c r="B9945" s="613" t="s">
        <v>15093</v>
      </c>
    </row>
    <row r="9946" spans="1:2" ht="13.5" x14ac:dyDescent="0.25">
      <c r="A9946" s="612" t="s">
        <v>15094</v>
      </c>
      <c r="B9946" s="613" t="s">
        <v>15095</v>
      </c>
    </row>
    <row r="9947" spans="1:2" ht="13.5" x14ac:dyDescent="0.25">
      <c r="A9947" s="612" t="s">
        <v>15096</v>
      </c>
      <c r="B9947" s="613" t="s">
        <v>15097</v>
      </c>
    </row>
    <row r="9948" spans="1:2" ht="13.5" x14ac:dyDescent="0.25">
      <c r="A9948" s="612" t="s">
        <v>15098</v>
      </c>
      <c r="B9948" s="613" t="s">
        <v>15099</v>
      </c>
    </row>
    <row r="9949" spans="1:2" ht="13.5" x14ac:dyDescent="0.25">
      <c r="A9949" s="612" t="s">
        <v>15100</v>
      </c>
      <c r="B9949" s="613" t="s">
        <v>15101</v>
      </c>
    </row>
    <row r="9950" spans="1:2" ht="13.5" x14ac:dyDescent="0.25">
      <c r="A9950" s="612" t="s">
        <v>15102</v>
      </c>
      <c r="B9950" s="613" t="s">
        <v>15103</v>
      </c>
    </row>
    <row r="9951" spans="1:2" ht="13.5" x14ac:dyDescent="0.25">
      <c r="A9951" s="612" t="s">
        <v>15104</v>
      </c>
      <c r="B9951" s="613" t="s">
        <v>15105</v>
      </c>
    </row>
    <row r="9952" spans="1:2" ht="13.5" x14ac:dyDescent="0.25">
      <c r="A9952" s="612" t="s">
        <v>15106</v>
      </c>
      <c r="B9952" s="613" t="s">
        <v>15107</v>
      </c>
    </row>
    <row r="9953" spans="1:2" ht="13.5" x14ac:dyDescent="0.25">
      <c r="A9953" s="612" t="s">
        <v>15108</v>
      </c>
      <c r="B9953" s="613" t="s">
        <v>15109</v>
      </c>
    </row>
    <row r="9954" spans="1:2" ht="13.5" x14ac:dyDescent="0.25">
      <c r="A9954" s="612" t="s">
        <v>15110</v>
      </c>
      <c r="B9954" s="613" t="s">
        <v>15111</v>
      </c>
    </row>
    <row r="9955" spans="1:2" ht="13.5" x14ac:dyDescent="0.25">
      <c r="A9955" s="612" t="s">
        <v>15112</v>
      </c>
      <c r="B9955" s="613" t="s">
        <v>15113</v>
      </c>
    </row>
    <row r="9956" spans="1:2" ht="13.5" x14ac:dyDescent="0.25">
      <c r="A9956" s="612" t="s">
        <v>15114</v>
      </c>
      <c r="B9956" s="613" t="s">
        <v>15115</v>
      </c>
    </row>
    <row r="9957" spans="1:2" ht="13.5" x14ac:dyDescent="0.25">
      <c r="A9957" s="612" t="s">
        <v>15116</v>
      </c>
      <c r="B9957" s="613" t="s">
        <v>15117</v>
      </c>
    </row>
    <row r="9958" spans="1:2" ht="13.5" x14ac:dyDescent="0.25">
      <c r="A9958" s="612" t="s">
        <v>15118</v>
      </c>
      <c r="B9958" s="613" t="s">
        <v>15119</v>
      </c>
    </row>
    <row r="9959" spans="1:2" ht="13.5" x14ac:dyDescent="0.25">
      <c r="A9959" s="612" t="s">
        <v>15120</v>
      </c>
      <c r="B9959" s="613" t="s">
        <v>15121</v>
      </c>
    </row>
    <row r="9960" spans="1:2" ht="13.5" x14ac:dyDescent="0.25">
      <c r="A9960" s="612" t="s">
        <v>15122</v>
      </c>
      <c r="B9960" s="613" t="s">
        <v>15123</v>
      </c>
    </row>
    <row r="9961" spans="1:2" ht="13.5" x14ac:dyDescent="0.25">
      <c r="A9961" s="612" t="s">
        <v>15124</v>
      </c>
      <c r="B9961" s="613" t="s">
        <v>15125</v>
      </c>
    </row>
    <row r="9962" spans="1:2" ht="13.5" x14ac:dyDescent="0.25">
      <c r="A9962" s="612" t="s">
        <v>15126</v>
      </c>
      <c r="B9962" s="613" t="s">
        <v>15127</v>
      </c>
    </row>
    <row r="9963" spans="1:2" ht="13.5" x14ac:dyDescent="0.25">
      <c r="A9963" s="612" t="s">
        <v>15128</v>
      </c>
      <c r="B9963" s="613" t="s">
        <v>15129</v>
      </c>
    </row>
    <row r="9964" spans="1:2" ht="13.5" x14ac:dyDescent="0.25">
      <c r="A9964" s="612" t="s">
        <v>15130</v>
      </c>
      <c r="B9964" s="613" t="s">
        <v>15131</v>
      </c>
    </row>
    <row r="9965" spans="1:2" ht="13.5" x14ac:dyDescent="0.25">
      <c r="A9965" s="612" t="s">
        <v>15132</v>
      </c>
      <c r="B9965" s="613" t="s">
        <v>15133</v>
      </c>
    </row>
    <row r="9966" spans="1:2" ht="13.5" x14ac:dyDescent="0.25">
      <c r="A9966" s="612" t="s">
        <v>15134</v>
      </c>
      <c r="B9966" s="613" t="s">
        <v>15135</v>
      </c>
    </row>
    <row r="9967" spans="1:2" ht="13.5" x14ac:dyDescent="0.25">
      <c r="A9967" s="612" t="s">
        <v>15136</v>
      </c>
      <c r="B9967" s="613" t="s">
        <v>15137</v>
      </c>
    </row>
    <row r="9968" spans="1:2" ht="13.5" x14ac:dyDescent="0.25">
      <c r="A9968" s="612" t="s">
        <v>15138</v>
      </c>
      <c r="B9968" s="613" t="s">
        <v>15139</v>
      </c>
    </row>
    <row r="9969" spans="1:2" ht="13.5" x14ac:dyDescent="0.25">
      <c r="A9969" s="612" t="s">
        <v>15140</v>
      </c>
      <c r="B9969" s="613" t="s">
        <v>15141</v>
      </c>
    </row>
    <row r="9970" spans="1:2" ht="13.5" x14ac:dyDescent="0.25">
      <c r="A9970" s="612" t="s">
        <v>15142</v>
      </c>
      <c r="B9970" s="613" t="s">
        <v>15143</v>
      </c>
    </row>
    <row r="9971" spans="1:2" ht="13.5" x14ac:dyDescent="0.25">
      <c r="A9971" s="612" t="s">
        <v>15144</v>
      </c>
      <c r="B9971" s="613" t="s">
        <v>15145</v>
      </c>
    </row>
    <row r="9972" spans="1:2" ht="13.5" x14ac:dyDescent="0.25">
      <c r="A9972" s="612" t="s">
        <v>15146</v>
      </c>
      <c r="B9972" s="613" t="s">
        <v>15147</v>
      </c>
    </row>
    <row r="9973" spans="1:2" ht="13.5" x14ac:dyDescent="0.25">
      <c r="A9973" s="612" t="s">
        <v>15148</v>
      </c>
      <c r="B9973" s="613" t="s">
        <v>15149</v>
      </c>
    </row>
    <row r="9974" spans="1:2" ht="13.5" x14ac:dyDescent="0.25">
      <c r="A9974" s="612" t="s">
        <v>15150</v>
      </c>
      <c r="B9974" s="613" t="s">
        <v>15151</v>
      </c>
    </row>
    <row r="9975" spans="1:2" ht="13.5" x14ac:dyDescent="0.25">
      <c r="A9975" s="612" t="s">
        <v>15152</v>
      </c>
      <c r="B9975" s="613" t="s">
        <v>15153</v>
      </c>
    </row>
    <row r="9976" spans="1:2" ht="13.5" x14ac:dyDescent="0.25">
      <c r="A9976" s="612" t="s">
        <v>15154</v>
      </c>
      <c r="B9976" s="613" t="s">
        <v>15155</v>
      </c>
    </row>
    <row r="9977" spans="1:2" ht="13.5" x14ac:dyDescent="0.25">
      <c r="A9977" s="612" t="s">
        <v>15156</v>
      </c>
      <c r="B9977" s="613" t="s">
        <v>15157</v>
      </c>
    </row>
    <row r="9978" spans="1:2" ht="13.5" x14ac:dyDescent="0.25">
      <c r="A9978" s="612" t="s">
        <v>15158</v>
      </c>
      <c r="B9978" s="613" t="s">
        <v>15159</v>
      </c>
    </row>
    <row r="9979" spans="1:2" ht="13.5" x14ac:dyDescent="0.25">
      <c r="A9979" s="612" t="s">
        <v>15160</v>
      </c>
      <c r="B9979" s="613" t="s">
        <v>15161</v>
      </c>
    </row>
    <row r="9980" spans="1:2" ht="13.5" x14ac:dyDescent="0.25">
      <c r="A9980" s="612" t="s">
        <v>15162</v>
      </c>
      <c r="B9980" s="613" t="s">
        <v>15163</v>
      </c>
    </row>
    <row r="9981" spans="1:2" ht="13.5" x14ac:dyDescent="0.25">
      <c r="A9981" s="612" t="s">
        <v>15164</v>
      </c>
      <c r="B9981" s="613" t="s">
        <v>15165</v>
      </c>
    </row>
    <row r="9982" spans="1:2" ht="13.5" x14ac:dyDescent="0.25">
      <c r="A9982" s="612" t="s">
        <v>15166</v>
      </c>
      <c r="B9982" s="613" t="s">
        <v>15167</v>
      </c>
    </row>
    <row r="9983" spans="1:2" ht="13.5" x14ac:dyDescent="0.25">
      <c r="A9983" s="612" t="s">
        <v>15168</v>
      </c>
      <c r="B9983" s="613" t="s">
        <v>15169</v>
      </c>
    </row>
    <row r="9984" spans="1:2" ht="13.5" x14ac:dyDescent="0.25">
      <c r="A9984" s="612" t="s">
        <v>15170</v>
      </c>
      <c r="B9984" s="613" t="s">
        <v>15171</v>
      </c>
    </row>
    <row r="9985" spans="1:2" ht="13.5" x14ac:dyDescent="0.25">
      <c r="A9985" s="612" t="s">
        <v>15172</v>
      </c>
      <c r="B9985" s="613" t="s">
        <v>15173</v>
      </c>
    </row>
    <row r="9986" spans="1:2" ht="13.5" x14ac:dyDescent="0.25">
      <c r="A9986" s="612" t="s">
        <v>15174</v>
      </c>
      <c r="B9986" s="613" t="s">
        <v>15175</v>
      </c>
    </row>
    <row r="9987" spans="1:2" ht="13.5" x14ac:dyDescent="0.25">
      <c r="A9987" s="612" t="s">
        <v>15176</v>
      </c>
      <c r="B9987" s="613" t="s">
        <v>15177</v>
      </c>
    </row>
    <row r="9988" spans="1:2" ht="13.5" x14ac:dyDescent="0.25">
      <c r="A9988" s="612" t="s">
        <v>15178</v>
      </c>
      <c r="B9988" s="613" t="s">
        <v>15179</v>
      </c>
    </row>
    <row r="9989" spans="1:2" ht="13.5" x14ac:dyDescent="0.25">
      <c r="A9989" s="612" t="s">
        <v>15180</v>
      </c>
      <c r="B9989" s="613" t="s">
        <v>15181</v>
      </c>
    </row>
    <row r="9990" spans="1:2" ht="13.5" x14ac:dyDescent="0.25">
      <c r="A9990" s="612" t="s">
        <v>15182</v>
      </c>
      <c r="B9990" s="613" t="s">
        <v>15183</v>
      </c>
    </row>
    <row r="9991" spans="1:2" ht="13.5" x14ac:dyDescent="0.25">
      <c r="A9991" s="612" t="s">
        <v>15184</v>
      </c>
      <c r="B9991" s="613" t="s">
        <v>15185</v>
      </c>
    </row>
    <row r="9992" spans="1:2" ht="13.5" x14ac:dyDescent="0.25">
      <c r="A9992" s="612" t="s">
        <v>15186</v>
      </c>
      <c r="B9992" s="613" t="s">
        <v>15187</v>
      </c>
    </row>
    <row r="9993" spans="1:2" ht="13.5" x14ac:dyDescent="0.25">
      <c r="A9993" s="612" t="s">
        <v>15188</v>
      </c>
      <c r="B9993" s="613" t="s">
        <v>15189</v>
      </c>
    </row>
    <row r="9994" spans="1:2" ht="13.5" x14ac:dyDescent="0.25">
      <c r="A9994" s="612" t="s">
        <v>15190</v>
      </c>
      <c r="B9994" s="613" t="s">
        <v>15191</v>
      </c>
    </row>
    <row r="9995" spans="1:2" ht="13.5" x14ac:dyDescent="0.25">
      <c r="A9995" s="612" t="s">
        <v>15192</v>
      </c>
      <c r="B9995" s="613" t="s">
        <v>15193</v>
      </c>
    </row>
    <row r="9996" spans="1:2" ht="13.5" x14ac:dyDescent="0.25">
      <c r="A9996" s="612" t="s">
        <v>15194</v>
      </c>
      <c r="B9996" s="613" t="s">
        <v>15195</v>
      </c>
    </row>
    <row r="9997" spans="1:2" ht="13.5" x14ac:dyDescent="0.25">
      <c r="A9997" s="612" t="s">
        <v>15196</v>
      </c>
      <c r="B9997" s="613" t="s">
        <v>15197</v>
      </c>
    </row>
    <row r="9998" spans="1:2" ht="13.5" x14ac:dyDescent="0.25">
      <c r="A9998" s="612" t="s">
        <v>15198</v>
      </c>
      <c r="B9998" s="613" t="s">
        <v>15199</v>
      </c>
    </row>
    <row r="9999" spans="1:2" ht="13.5" x14ac:dyDescent="0.25">
      <c r="A9999" s="612" t="s">
        <v>572</v>
      </c>
      <c r="B9999" s="613" t="s">
        <v>15200</v>
      </c>
    </row>
    <row r="10000" spans="1:2" ht="13.5" x14ac:dyDescent="0.25">
      <c r="A10000" s="612" t="s">
        <v>15201</v>
      </c>
      <c r="B10000" s="613" t="s">
        <v>4555</v>
      </c>
    </row>
    <row r="10001" spans="1:2" ht="13.5" x14ac:dyDescent="0.25">
      <c r="A10001" s="612" t="s">
        <v>15202</v>
      </c>
      <c r="B10001" s="613" t="s">
        <v>15203</v>
      </c>
    </row>
    <row r="10002" spans="1:2" ht="13.5" x14ac:dyDescent="0.25">
      <c r="A10002" s="612" t="s">
        <v>15204</v>
      </c>
      <c r="B10002" s="613" t="s">
        <v>15205</v>
      </c>
    </row>
    <row r="10003" spans="1:2" ht="13.5" x14ac:dyDescent="0.25">
      <c r="A10003" s="612" t="s">
        <v>15206</v>
      </c>
      <c r="B10003" s="613" t="s">
        <v>15207</v>
      </c>
    </row>
    <row r="10004" spans="1:2" ht="13.5" x14ac:dyDescent="0.25">
      <c r="A10004" s="612" t="s">
        <v>15208</v>
      </c>
      <c r="B10004" s="613" t="s">
        <v>15209</v>
      </c>
    </row>
    <row r="10005" spans="1:2" ht="13.5" x14ac:dyDescent="0.25">
      <c r="A10005" s="612" t="s">
        <v>15210</v>
      </c>
      <c r="B10005" s="613" t="s">
        <v>4558</v>
      </c>
    </row>
    <row r="10006" spans="1:2" ht="13.5" x14ac:dyDescent="0.25">
      <c r="A10006" s="612" t="s">
        <v>15211</v>
      </c>
      <c r="B10006" s="613" t="s">
        <v>15212</v>
      </c>
    </row>
    <row r="10007" spans="1:2" ht="13.5" x14ac:dyDescent="0.25">
      <c r="A10007" s="612" t="s">
        <v>15213</v>
      </c>
      <c r="B10007" s="613" t="s">
        <v>15214</v>
      </c>
    </row>
    <row r="10008" spans="1:2" ht="13.5" x14ac:dyDescent="0.25">
      <c r="A10008" s="612" t="s">
        <v>15215</v>
      </c>
      <c r="B10008" s="613" t="s">
        <v>15216</v>
      </c>
    </row>
    <row r="10009" spans="1:2" ht="13.5" x14ac:dyDescent="0.25">
      <c r="A10009" s="612" t="s">
        <v>15217</v>
      </c>
      <c r="B10009" s="613" t="s">
        <v>15218</v>
      </c>
    </row>
    <row r="10010" spans="1:2" ht="13.5" x14ac:dyDescent="0.25">
      <c r="A10010" s="612" t="s">
        <v>15219</v>
      </c>
      <c r="B10010" s="613" t="s">
        <v>15220</v>
      </c>
    </row>
    <row r="10011" spans="1:2" ht="13.5" x14ac:dyDescent="0.25">
      <c r="A10011" s="612" t="s">
        <v>15221</v>
      </c>
      <c r="B10011" s="613" t="s">
        <v>15222</v>
      </c>
    </row>
    <row r="10012" spans="1:2" ht="13.5" x14ac:dyDescent="0.25">
      <c r="A10012" s="612" t="s">
        <v>15223</v>
      </c>
      <c r="B10012" s="613" t="s">
        <v>15224</v>
      </c>
    </row>
    <row r="10013" spans="1:2" ht="13.5" x14ac:dyDescent="0.25">
      <c r="A10013" s="612" t="s">
        <v>15225</v>
      </c>
      <c r="B10013" s="613" t="s">
        <v>15226</v>
      </c>
    </row>
    <row r="10014" spans="1:2" ht="13.5" x14ac:dyDescent="0.25">
      <c r="A10014" s="612" t="s">
        <v>15227</v>
      </c>
      <c r="B10014" s="613" t="s">
        <v>15228</v>
      </c>
    </row>
    <row r="10015" spans="1:2" ht="13.5" x14ac:dyDescent="0.25">
      <c r="A10015" s="612" t="s">
        <v>15229</v>
      </c>
      <c r="B10015" s="613" t="s">
        <v>15230</v>
      </c>
    </row>
    <row r="10016" spans="1:2" ht="13.5" x14ac:dyDescent="0.25">
      <c r="A10016" s="612" t="s">
        <v>15231</v>
      </c>
      <c r="B10016" s="613" t="s">
        <v>15232</v>
      </c>
    </row>
    <row r="10017" spans="1:2" ht="13.5" x14ac:dyDescent="0.25">
      <c r="A10017" s="612" t="s">
        <v>15233</v>
      </c>
      <c r="B10017" s="613" t="s">
        <v>15234</v>
      </c>
    </row>
    <row r="10018" spans="1:2" ht="13.5" x14ac:dyDescent="0.25">
      <c r="A10018" s="612" t="s">
        <v>15235</v>
      </c>
      <c r="B10018" s="613" t="s">
        <v>15236</v>
      </c>
    </row>
    <row r="10019" spans="1:2" ht="13.5" x14ac:dyDescent="0.25">
      <c r="A10019" s="612" t="s">
        <v>15237</v>
      </c>
      <c r="B10019" s="613" t="s">
        <v>15238</v>
      </c>
    </row>
    <row r="10020" spans="1:2" ht="13.5" x14ac:dyDescent="0.25">
      <c r="A10020" s="612" t="s">
        <v>15239</v>
      </c>
      <c r="B10020" s="613" t="s">
        <v>3280</v>
      </c>
    </row>
    <row r="10021" spans="1:2" ht="13.5" x14ac:dyDescent="0.25">
      <c r="A10021" s="612" t="s">
        <v>15240</v>
      </c>
      <c r="B10021" s="613" t="s">
        <v>15241</v>
      </c>
    </row>
    <row r="10022" spans="1:2" ht="13.5" x14ac:dyDescent="0.25">
      <c r="A10022" s="612" t="s">
        <v>15242</v>
      </c>
      <c r="B10022" s="613" t="s">
        <v>15243</v>
      </c>
    </row>
    <row r="10023" spans="1:2" ht="13.5" x14ac:dyDescent="0.25">
      <c r="A10023" s="612" t="s">
        <v>15244</v>
      </c>
      <c r="B10023" s="613" t="s">
        <v>15245</v>
      </c>
    </row>
    <row r="10024" spans="1:2" ht="13.5" x14ac:dyDescent="0.25">
      <c r="A10024" s="612" t="s">
        <v>15246</v>
      </c>
      <c r="B10024" s="613" t="s">
        <v>15247</v>
      </c>
    </row>
    <row r="10025" spans="1:2" ht="13.5" x14ac:dyDescent="0.25">
      <c r="A10025" s="612" t="s">
        <v>15248</v>
      </c>
      <c r="B10025" s="613" t="s">
        <v>15249</v>
      </c>
    </row>
    <row r="10026" spans="1:2" ht="13.5" x14ac:dyDescent="0.25">
      <c r="A10026" s="612" t="s">
        <v>15250</v>
      </c>
      <c r="B10026" s="613" t="s">
        <v>15251</v>
      </c>
    </row>
    <row r="10027" spans="1:2" ht="13.5" x14ac:dyDescent="0.25">
      <c r="A10027" s="612" t="s">
        <v>15252</v>
      </c>
      <c r="B10027" s="613" t="s">
        <v>3283</v>
      </c>
    </row>
    <row r="10028" spans="1:2" ht="13.5" x14ac:dyDescent="0.25">
      <c r="A10028" s="612" t="s">
        <v>15253</v>
      </c>
      <c r="B10028" s="613" t="s">
        <v>3284</v>
      </c>
    </row>
    <row r="10029" spans="1:2" ht="13.5" x14ac:dyDescent="0.25">
      <c r="A10029" s="612" t="s">
        <v>15254</v>
      </c>
      <c r="B10029" s="613" t="s">
        <v>15255</v>
      </c>
    </row>
    <row r="10030" spans="1:2" ht="13.5" x14ac:dyDescent="0.25">
      <c r="A10030" s="612" t="s">
        <v>15256</v>
      </c>
      <c r="B10030" s="613" t="s">
        <v>15257</v>
      </c>
    </row>
    <row r="10031" spans="1:2" ht="13.5" x14ac:dyDescent="0.25">
      <c r="A10031" s="612" t="s">
        <v>15258</v>
      </c>
      <c r="B10031" s="613" t="s">
        <v>15259</v>
      </c>
    </row>
    <row r="10032" spans="1:2" ht="13.5" x14ac:dyDescent="0.25">
      <c r="A10032" s="612" t="s">
        <v>15260</v>
      </c>
      <c r="B10032" s="613" t="s">
        <v>15261</v>
      </c>
    </row>
    <row r="10033" spans="1:2" ht="13.5" x14ac:dyDescent="0.25">
      <c r="A10033" s="612" t="s">
        <v>15262</v>
      </c>
      <c r="B10033" s="613" t="s">
        <v>15263</v>
      </c>
    </row>
    <row r="10034" spans="1:2" ht="13.5" x14ac:dyDescent="0.25">
      <c r="A10034" s="612" t="s">
        <v>15264</v>
      </c>
      <c r="B10034" s="613" t="s">
        <v>15265</v>
      </c>
    </row>
    <row r="10035" spans="1:2" ht="13.5" x14ac:dyDescent="0.25">
      <c r="A10035" s="612" t="s">
        <v>15266</v>
      </c>
      <c r="B10035" s="613" t="s">
        <v>15267</v>
      </c>
    </row>
    <row r="10036" spans="1:2" ht="13.5" x14ac:dyDescent="0.25">
      <c r="A10036" s="612" t="s">
        <v>15268</v>
      </c>
      <c r="B10036" s="613" t="s">
        <v>15269</v>
      </c>
    </row>
    <row r="10037" spans="1:2" ht="13.5" x14ac:dyDescent="0.25">
      <c r="A10037" s="612" t="s">
        <v>15270</v>
      </c>
      <c r="B10037" s="613" t="s">
        <v>15271</v>
      </c>
    </row>
    <row r="10038" spans="1:2" ht="13.5" x14ac:dyDescent="0.25">
      <c r="A10038" s="612" t="s">
        <v>15272</v>
      </c>
      <c r="B10038" s="613" t="s">
        <v>15273</v>
      </c>
    </row>
    <row r="10039" spans="1:2" ht="13.5" x14ac:dyDescent="0.25">
      <c r="A10039" s="612" t="s">
        <v>15274</v>
      </c>
      <c r="B10039" s="613" t="s">
        <v>15275</v>
      </c>
    </row>
    <row r="10040" spans="1:2" ht="13.5" x14ac:dyDescent="0.25">
      <c r="A10040" s="612" t="s">
        <v>15276</v>
      </c>
      <c r="B10040" s="613" t="s">
        <v>15277</v>
      </c>
    </row>
    <row r="10041" spans="1:2" ht="13.5" x14ac:dyDescent="0.25">
      <c r="A10041" s="612" t="s">
        <v>15278</v>
      </c>
      <c r="B10041" s="613" t="s">
        <v>15279</v>
      </c>
    </row>
    <row r="10042" spans="1:2" ht="13.5" x14ac:dyDescent="0.25">
      <c r="A10042" s="612" t="s">
        <v>15280</v>
      </c>
      <c r="B10042" s="613" t="s">
        <v>15281</v>
      </c>
    </row>
    <row r="10043" spans="1:2" ht="13.5" x14ac:dyDescent="0.25">
      <c r="A10043" s="612" t="s">
        <v>15282</v>
      </c>
      <c r="B10043" s="613" t="s">
        <v>15283</v>
      </c>
    </row>
    <row r="10044" spans="1:2" ht="13.5" x14ac:dyDescent="0.25">
      <c r="A10044" s="612" t="s">
        <v>15284</v>
      </c>
      <c r="B10044" s="613" t="s">
        <v>15285</v>
      </c>
    </row>
    <row r="10045" spans="1:2" ht="13.5" x14ac:dyDescent="0.25">
      <c r="A10045" s="612" t="s">
        <v>15286</v>
      </c>
      <c r="B10045" s="613" t="s">
        <v>15287</v>
      </c>
    </row>
    <row r="10046" spans="1:2" ht="13.5" x14ac:dyDescent="0.25">
      <c r="A10046" s="612" t="s">
        <v>15288</v>
      </c>
      <c r="B10046" s="613" t="s">
        <v>15289</v>
      </c>
    </row>
    <row r="10047" spans="1:2" ht="13.5" x14ac:dyDescent="0.25">
      <c r="A10047" s="612" t="s">
        <v>15290</v>
      </c>
      <c r="B10047" s="613" t="s">
        <v>15291</v>
      </c>
    </row>
    <row r="10048" spans="1:2" ht="13.5" x14ac:dyDescent="0.25">
      <c r="A10048" s="612" t="s">
        <v>15292</v>
      </c>
      <c r="B10048" s="613" t="s">
        <v>15293</v>
      </c>
    </row>
    <row r="10049" spans="1:2" ht="13.5" x14ac:dyDescent="0.25">
      <c r="A10049" s="612" t="s">
        <v>15294</v>
      </c>
      <c r="B10049" s="613" t="s">
        <v>15295</v>
      </c>
    </row>
    <row r="10050" spans="1:2" ht="13.5" x14ac:dyDescent="0.25">
      <c r="A10050" s="612" t="s">
        <v>15296</v>
      </c>
      <c r="B10050" s="613" t="s">
        <v>15297</v>
      </c>
    </row>
    <row r="10051" spans="1:2" ht="13.5" x14ac:dyDescent="0.25">
      <c r="A10051" s="612" t="s">
        <v>15298</v>
      </c>
      <c r="B10051" s="613" t="s">
        <v>15299</v>
      </c>
    </row>
    <row r="10052" spans="1:2" ht="13.5" x14ac:dyDescent="0.25">
      <c r="A10052" s="612" t="s">
        <v>15300</v>
      </c>
      <c r="B10052" s="613" t="s">
        <v>15301</v>
      </c>
    </row>
    <row r="10053" spans="1:2" ht="13.5" x14ac:dyDescent="0.25">
      <c r="A10053" s="612" t="s">
        <v>15302</v>
      </c>
      <c r="B10053" s="613" t="s">
        <v>15303</v>
      </c>
    </row>
    <row r="10054" spans="1:2" ht="13.5" x14ac:dyDescent="0.25">
      <c r="A10054" s="612" t="s">
        <v>15304</v>
      </c>
      <c r="B10054" s="613" t="s">
        <v>15305</v>
      </c>
    </row>
    <row r="10055" spans="1:2" ht="13.5" x14ac:dyDescent="0.25">
      <c r="A10055" s="612" t="s">
        <v>15306</v>
      </c>
      <c r="B10055" s="613" t="s">
        <v>15307</v>
      </c>
    </row>
    <row r="10056" spans="1:2" ht="13.5" x14ac:dyDescent="0.25">
      <c r="A10056" s="612" t="s">
        <v>15308</v>
      </c>
      <c r="B10056" s="613" t="s">
        <v>15309</v>
      </c>
    </row>
    <row r="10057" spans="1:2" ht="13.5" x14ac:dyDescent="0.25">
      <c r="A10057" s="612" t="s">
        <v>15310</v>
      </c>
      <c r="B10057" s="613" t="s">
        <v>15311</v>
      </c>
    </row>
    <row r="10058" spans="1:2" ht="13.5" x14ac:dyDescent="0.25">
      <c r="A10058" s="612" t="s">
        <v>15312</v>
      </c>
      <c r="B10058" s="613" t="s">
        <v>15313</v>
      </c>
    </row>
    <row r="10059" spans="1:2" ht="13.5" x14ac:dyDescent="0.25">
      <c r="A10059" s="612" t="s">
        <v>15314</v>
      </c>
      <c r="B10059" s="613" t="s">
        <v>15315</v>
      </c>
    </row>
    <row r="10060" spans="1:2" ht="13.5" x14ac:dyDescent="0.25">
      <c r="A10060" s="612" t="s">
        <v>15316</v>
      </c>
      <c r="B10060" s="613" t="s">
        <v>15317</v>
      </c>
    </row>
    <row r="10061" spans="1:2" ht="13.5" x14ac:dyDescent="0.25">
      <c r="A10061" s="612" t="s">
        <v>15318</v>
      </c>
      <c r="B10061" s="613" t="s">
        <v>15319</v>
      </c>
    </row>
    <row r="10062" spans="1:2" ht="13.5" x14ac:dyDescent="0.25">
      <c r="A10062" s="612" t="s">
        <v>15320</v>
      </c>
      <c r="B10062" s="613" t="s">
        <v>15321</v>
      </c>
    </row>
    <row r="10063" spans="1:2" ht="13.5" x14ac:dyDescent="0.25">
      <c r="A10063" s="612" t="s">
        <v>15322</v>
      </c>
      <c r="B10063" s="613" t="s">
        <v>15323</v>
      </c>
    </row>
    <row r="10064" spans="1:2" ht="13.5" x14ac:dyDescent="0.25">
      <c r="A10064" s="612" t="s">
        <v>15324</v>
      </c>
      <c r="B10064" s="613" t="s">
        <v>15325</v>
      </c>
    </row>
    <row r="10065" spans="1:2" ht="13.5" x14ac:dyDescent="0.25">
      <c r="A10065" s="612" t="s">
        <v>15326</v>
      </c>
      <c r="B10065" s="613" t="s">
        <v>15327</v>
      </c>
    </row>
    <row r="10066" spans="1:2" ht="13.5" x14ac:dyDescent="0.25">
      <c r="A10066" s="612" t="s">
        <v>15328</v>
      </c>
      <c r="B10066" s="613" t="s">
        <v>15329</v>
      </c>
    </row>
    <row r="10067" spans="1:2" ht="13.5" x14ac:dyDescent="0.25">
      <c r="A10067" s="612" t="s">
        <v>15330</v>
      </c>
      <c r="B10067" s="613" t="s">
        <v>15331</v>
      </c>
    </row>
    <row r="10068" spans="1:2" ht="13.5" x14ac:dyDescent="0.25">
      <c r="A10068" s="612" t="s">
        <v>15332</v>
      </c>
      <c r="B10068" s="613" t="s">
        <v>15333</v>
      </c>
    </row>
    <row r="10069" spans="1:2" ht="13.5" x14ac:dyDescent="0.25">
      <c r="A10069" s="612" t="s">
        <v>15334</v>
      </c>
      <c r="B10069" s="613" t="s">
        <v>15335</v>
      </c>
    </row>
    <row r="10070" spans="1:2" ht="13.5" x14ac:dyDescent="0.25">
      <c r="A10070" s="612" t="s">
        <v>15336</v>
      </c>
      <c r="B10070" s="613" t="s">
        <v>15337</v>
      </c>
    </row>
    <row r="10071" spans="1:2" ht="13.5" x14ac:dyDescent="0.25">
      <c r="A10071" s="612" t="s">
        <v>15338</v>
      </c>
      <c r="B10071" s="613" t="s">
        <v>15339</v>
      </c>
    </row>
    <row r="10072" spans="1:2" ht="13.5" x14ac:dyDescent="0.25">
      <c r="A10072" s="612" t="s">
        <v>15340</v>
      </c>
      <c r="B10072" s="613" t="s">
        <v>15341</v>
      </c>
    </row>
    <row r="10073" spans="1:2" ht="13.5" x14ac:dyDescent="0.25">
      <c r="A10073" s="612" t="s">
        <v>15342</v>
      </c>
      <c r="B10073" s="613" t="s">
        <v>15343</v>
      </c>
    </row>
    <row r="10074" spans="1:2" ht="13.5" x14ac:dyDescent="0.25">
      <c r="A10074" s="612" t="s">
        <v>15344</v>
      </c>
      <c r="B10074" s="613" t="s">
        <v>15345</v>
      </c>
    </row>
    <row r="10075" spans="1:2" ht="13.5" x14ac:dyDescent="0.25">
      <c r="A10075" s="612" t="s">
        <v>15346</v>
      </c>
      <c r="B10075" s="613" t="s">
        <v>15347</v>
      </c>
    </row>
    <row r="10076" spans="1:2" ht="13.5" x14ac:dyDescent="0.25">
      <c r="A10076" s="612" t="s">
        <v>15348</v>
      </c>
      <c r="B10076" s="613" t="s">
        <v>15349</v>
      </c>
    </row>
    <row r="10077" spans="1:2" ht="13.5" x14ac:dyDescent="0.25">
      <c r="A10077" s="612" t="s">
        <v>15350</v>
      </c>
      <c r="B10077" s="613" t="s">
        <v>15351</v>
      </c>
    </row>
    <row r="10078" spans="1:2" ht="13.5" x14ac:dyDescent="0.25">
      <c r="A10078" s="612" t="s">
        <v>15352</v>
      </c>
      <c r="B10078" s="613" t="s">
        <v>15353</v>
      </c>
    </row>
    <row r="10079" spans="1:2" ht="13.5" x14ac:dyDescent="0.25">
      <c r="A10079" s="612" t="s">
        <v>15354</v>
      </c>
      <c r="B10079" s="613" t="s">
        <v>15355</v>
      </c>
    </row>
    <row r="10080" spans="1:2" ht="13.5" x14ac:dyDescent="0.25">
      <c r="A10080" s="612" t="s">
        <v>15356</v>
      </c>
      <c r="B10080" s="613" t="s">
        <v>15357</v>
      </c>
    </row>
    <row r="10081" spans="1:2" ht="13.5" x14ac:dyDescent="0.25">
      <c r="A10081" s="612" t="s">
        <v>15358</v>
      </c>
      <c r="B10081" s="613" t="s">
        <v>15359</v>
      </c>
    </row>
    <row r="10082" spans="1:2" ht="13.5" x14ac:dyDescent="0.25">
      <c r="A10082" s="612" t="s">
        <v>15360</v>
      </c>
      <c r="B10082" s="613" t="s">
        <v>15361</v>
      </c>
    </row>
    <row r="10083" spans="1:2" ht="13.5" x14ac:dyDescent="0.25">
      <c r="A10083" s="612" t="s">
        <v>15362</v>
      </c>
      <c r="B10083" s="613" t="s">
        <v>15363</v>
      </c>
    </row>
    <row r="10084" spans="1:2" ht="13.5" x14ac:dyDescent="0.25">
      <c r="A10084" s="612" t="s">
        <v>15364</v>
      </c>
      <c r="B10084" s="613" t="s">
        <v>15365</v>
      </c>
    </row>
    <row r="10085" spans="1:2" ht="13.5" x14ac:dyDescent="0.25">
      <c r="A10085" s="612" t="s">
        <v>15366</v>
      </c>
      <c r="B10085" s="613" t="s">
        <v>15367</v>
      </c>
    </row>
    <row r="10086" spans="1:2" ht="13.5" x14ac:dyDescent="0.25">
      <c r="A10086" s="612" t="s">
        <v>15368</v>
      </c>
      <c r="B10086" s="613" t="s">
        <v>15369</v>
      </c>
    </row>
    <row r="10087" spans="1:2" ht="13.5" x14ac:dyDescent="0.25">
      <c r="A10087" s="612" t="s">
        <v>15370</v>
      </c>
      <c r="B10087" s="613" t="s">
        <v>15371</v>
      </c>
    </row>
    <row r="10088" spans="1:2" ht="13.5" x14ac:dyDescent="0.25">
      <c r="A10088" s="612" t="s">
        <v>15372</v>
      </c>
      <c r="B10088" s="613" t="s">
        <v>15373</v>
      </c>
    </row>
    <row r="10089" spans="1:2" ht="13.5" x14ac:dyDescent="0.25">
      <c r="A10089" s="612" t="s">
        <v>15374</v>
      </c>
      <c r="B10089" s="613" t="s">
        <v>4573</v>
      </c>
    </row>
    <row r="10090" spans="1:2" ht="13.5" x14ac:dyDescent="0.25">
      <c r="A10090" s="612" t="s">
        <v>15375</v>
      </c>
      <c r="B10090" s="613" t="s">
        <v>15376</v>
      </c>
    </row>
    <row r="10091" spans="1:2" ht="13.5" x14ac:dyDescent="0.25">
      <c r="A10091" s="612" t="s">
        <v>15377</v>
      </c>
      <c r="B10091" s="613" t="s">
        <v>15378</v>
      </c>
    </row>
    <row r="10092" spans="1:2" ht="13.5" x14ac:dyDescent="0.25">
      <c r="A10092" s="612" t="s">
        <v>15379</v>
      </c>
      <c r="B10092" s="613" t="s">
        <v>15380</v>
      </c>
    </row>
    <row r="10093" spans="1:2" ht="13.5" x14ac:dyDescent="0.25">
      <c r="A10093" s="612" t="s">
        <v>15381</v>
      </c>
      <c r="B10093" s="613" t="s">
        <v>15382</v>
      </c>
    </row>
    <row r="10094" spans="1:2" ht="13.5" x14ac:dyDescent="0.25">
      <c r="A10094" s="612" t="s">
        <v>15383</v>
      </c>
      <c r="B10094" s="613" t="s">
        <v>15384</v>
      </c>
    </row>
    <row r="10095" spans="1:2" ht="13.5" x14ac:dyDescent="0.25">
      <c r="A10095" s="612" t="s">
        <v>15385</v>
      </c>
      <c r="B10095" s="613" t="s">
        <v>15386</v>
      </c>
    </row>
    <row r="10096" spans="1:2" ht="13.5" x14ac:dyDescent="0.25">
      <c r="A10096" s="612" t="s">
        <v>15387</v>
      </c>
      <c r="B10096" s="613" t="s">
        <v>15388</v>
      </c>
    </row>
    <row r="10097" spans="1:2" ht="13.5" x14ac:dyDescent="0.25">
      <c r="A10097" s="612" t="s">
        <v>15389</v>
      </c>
      <c r="B10097" s="613" t="s">
        <v>15390</v>
      </c>
    </row>
    <row r="10098" spans="1:2" ht="13.5" x14ac:dyDescent="0.25">
      <c r="A10098" s="612" t="s">
        <v>15391</v>
      </c>
      <c r="B10098" s="613" t="s">
        <v>15392</v>
      </c>
    </row>
    <row r="10099" spans="1:2" ht="13.5" x14ac:dyDescent="0.25">
      <c r="A10099" s="612" t="s">
        <v>15393</v>
      </c>
      <c r="B10099" s="613" t="s">
        <v>15394</v>
      </c>
    </row>
    <row r="10100" spans="1:2" ht="13.5" x14ac:dyDescent="0.25">
      <c r="A10100" s="612" t="s">
        <v>15395</v>
      </c>
      <c r="B10100" s="613" t="s">
        <v>15396</v>
      </c>
    </row>
    <row r="10101" spans="1:2" ht="13.5" x14ac:dyDescent="0.25">
      <c r="A10101" s="612" t="s">
        <v>15397</v>
      </c>
      <c r="B10101" s="613" t="s">
        <v>15398</v>
      </c>
    </row>
    <row r="10102" spans="1:2" ht="13.5" x14ac:dyDescent="0.25">
      <c r="A10102" s="612" t="s">
        <v>15399</v>
      </c>
      <c r="B10102" s="613" t="s">
        <v>15400</v>
      </c>
    </row>
    <row r="10103" spans="1:2" ht="13.5" x14ac:dyDescent="0.25">
      <c r="A10103" s="612" t="s">
        <v>15401</v>
      </c>
      <c r="B10103" s="613" t="s">
        <v>15402</v>
      </c>
    </row>
    <row r="10104" spans="1:2" ht="13.5" x14ac:dyDescent="0.25">
      <c r="A10104" s="612" t="s">
        <v>15403</v>
      </c>
      <c r="B10104" s="613" t="s">
        <v>15404</v>
      </c>
    </row>
    <row r="10105" spans="1:2" ht="13.5" x14ac:dyDescent="0.25">
      <c r="A10105" s="612" t="s">
        <v>15405</v>
      </c>
      <c r="B10105" s="613" t="s">
        <v>15406</v>
      </c>
    </row>
    <row r="10106" spans="1:2" ht="13.5" x14ac:dyDescent="0.25">
      <c r="A10106" s="612" t="s">
        <v>15407</v>
      </c>
      <c r="B10106" s="613" t="s">
        <v>15408</v>
      </c>
    </row>
    <row r="10107" spans="1:2" ht="13.5" x14ac:dyDescent="0.25">
      <c r="A10107" s="612" t="s">
        <v>15409</v>
      </c>
      <c r="B10107" s="613" t="s">
        <v>15410</v>
      </c>
    </row>
    <row r="10108" spans="1:2" ht="13.5" x14ac:dyDescent="0.25">
      <c r="A10108" s="612" t="s">
        <v>15411</v>
      </c>
      <c r="B10108" s="613" t="s">
        <v>15412</v>
      </c>
    </row>
    <row r="10109" spans="1:2" ht="13.5" x14ac:dyDescent="0.25">
      <c r="A10109" s="612" t="s">
        <v>15413</v>
      </c>
      <c r="B10109" s="613" t="s">
        <v>15414</v>
      </c>
    </row>
    <row r="10110" spans="1:2" ht="13.5" x14ac:dyDescent="0.25">
      <c r="A10110" s="612" t="s">
        <v>15415</v>
      </c>
      <c r="B10110" s="613" t="s">
        <v>15416</v>
      </c>
    </row>
    <row r="10111" spans="1:2" ht="13.5" x14ac:dyDescent="0.25">
      <c r="A10111" s="612" t="s">
        <v>15417</v>
      </c>
      <c r="B10111" s="613" t="s">
        <v>15418</v>
      </c>
    </row>
    <row r="10112" spans="1:2" ht="13.5" x14ac:dyDescent="0.25">
      <c r="A10112" s="612" t="s">
        <v>15419</v>
      </c>
      <c r="B10112" s="613" t="s">
        <v>15420</v>
      </c>
    </row>
    <row r="10113" spans="1:2" ht="13.5" x14ac:dyDescent="0.25">
      <c r="A10113" s="612" t="s">
        <v>15421</v>
      </c>
      <c r="B10113" s="613" t="s">
        <v>15422</v>
      </c>
    </row>
    <row r="10114" spans="1:2" ht="13.5" x14ac:dyDescent="0.25">
      <c r="A10114" s="612" t="s">
        <v>15423</v>
      </c>
      <c r="B10114" s="613" t="s">
        <v>15424</v>
      </c>
    </row>
    <row r="10115" spans="1:2" ht="13.5" x14ac:dyDescent="0.25">
      <c r="A10115" s="612" t="s">
        <v>15425</v>
      </c>
      <c r="B10115" s="613" t="s">
        <v>15426</v>
      </c>
    </row>
    <row r="10116" spans="1:2" ht="13.5" x14ac:dyDescent="0.25">
      <c r="A10116" s="612" t="s">
        <v>15427</v>
      </c>
      <c r="B10116" s="613" t="s">
        <v>15428</v>
      </c>
    </row>
    <row r="10117" spans="1:2" ht="13.5" x14ac:dyDescent="0.25">
      <c r="A10117" s="612" t="s">
        <v>15429</v>
      </c>
      <c r="B10117" s="613" t="s">
        <v>15430</v>
      </c>
    </row>
    <row r="10118" spans="1:2" ht="13.5" x14ac:dyDescent="0.25">
      <c r="A10118" s="612" t="s">
        <v>15431</v>
      </c>
      <c r="B10118" s="613" t="s">
        <v>15432</v>
      </c>
    </row>
    <row r="10119" spans="1:2" ht="13.5" x14ac:dyDescent="0.25">
      <c r="A10119" s="612" t="s">
        <v>15433</v>
      </c>
      <c r="B10119" s="613" t="s">
        <v>15434</v>
      </c>
    </row>
    <row r="10120" spans="1:2" ht="13.5" x14ac:dyDescent="0.25">
      <c r="A10120" s="612" t="s">
        <v>15435</v>
      </c>
      <c r="B10120" s="613" t="s">
        <v>15436</v>
      </c>
    </row>
    <row r="10121" spans="1:2" ht="13.5" x14ac:dyDescent="0.25">
      <c r="A10121" s="612" t="s">
        <v>15437</v>
      </c>
      <c r="B10121" s="613" t="s">
        <v>15438</v>
      </c>
    </row>
    <row r="10122" spans="1:2" ht="13.5" x14ac:dyDescent="0.25">
      <c r="A10122" s="612" t="s">
        <v>15439</v>
      </c>
      <c r="B10122" s="613" t="s">
        <v>15440</v>
      </c>
    </row>
    <row r="10123" spans="1:2" ht="13.5" x14ac:dyDescent="0.25">
      <c r="A10123" s="612" t="s">
        <v>15441</v>
      </c>
      <c r="B10123" s="613" t="s">
        <v>15442</v>
      </c>
    </row>
    <row r="10124" spans="1:2" ht="13.5" x14ac:dyDescent="0.25">
      <c r="A10124" s="612" t="s">
        <v>15443</v>
      </c>
      <c r="B10124" s="613" t="s">
        <v>15444</v>
      </c>
    </row>
    <row r="10125" spans="1:2" ht="13.5" x14ac:dyDescent="0.25">
      <c r="A10125" s="612" t="s">
        <v>15445</v>
      </c>
      <c r="B10125" s="613" t="s">
        <v>15446</v>
      </c>
    </row>
    <row r="10126" spans="1:2" ht="13.5" x14ac:dyDescent="0.25">
      <c r="A10126" s="612" t="s">
        <v>15447</v>
      </c>
      <c r="B10126" s="613" t="s">
        <v>15448</v>
      </c>
    </row>
    <row r="10127" spans="1:2" ht="13.5" x14ac:dyDescent="0.25">
      <c r="A10127" s="612" t="s">
        <v>15449</v>
      </c>
      <c r="B10127" s="613" t="s">
        <v>15450</v>
      </c>
    </row>
    <row r="10128" spans="1:2" ht="13.5" x14ac:dyDescent="0.25">
      <c r="A10128" s="612" t="s">
        <v>15451</v>
      </c>
      <c r="B10128" s="613" t="s">
        <v>15452</v>
      </c>
    </row>
    <row r="10129" spans="1:2" ht="13.5" x14ac:dyDescent="0.25">
      <c r="A10129" s="612" t="s">
        <v>15453</v>
      </c>
      <c r="B10129" s="613" t="s">
        <v>15454</v>
      </c>
    </row>
    <row r="10130" spans="1:2" ht="13.5" x14ac:dyDescent="0.25">
      <c r="A10130" s="612" t="s">
        <v>15455</v>
      </c>
      <c r="B10130" s="613" t="s">
        <v>15456</v>
      </c>
    </row>
    <row r="10131" spans="1:2" ht="13.5" x14ac:dyDescent="0.25">
      <c r="A10131" s="612" t="s">
        <v>15457</v>
      </c>
      <c r="B10131" s="613" t="s">
        <v>15458</v>
      </c>
    </row>
    <row r="10132" spans="1:2" ht="13.5" x14ac:dyDescent="0.25">
      <c r="A10132" s="612" t="s">
        <v>15459</v>
      </c>
      <c r="B10132" s="613" t="s">
        <v>15460</v>
      </c>
    </row>
    <row r="10133" spans="1:2" ht="13.5" x14ac:dyDescent="0.25">
      <c r="A10133" s="612" t="s">
        <v>15461</v>
      </c>
      <c r="B10133" s="613" t="s">
        <v>15462</v>
      </c>
    </row>
    <row r="10134" spans="1:2" ht="13.5" x14ac:dyDescent="0.25">
      <c r="A10134" s="612" t="s">
        <v>15463</v>
      </c>
      <c r="B10134" s="613" t="s">
        <v>15464</v>
      </c>
    </row>
    <row r="10135" spans="1:2" ht="13.5" x14ac:dyDescent="0.25">
      <c r="A10135" s="612" t="s">
        <v>15465</v>
      </c>
      <c r="B10135" s="613" t="s">
        <v>15466</v>
      </c>
    </row>
    <row r="10136" spans="1:2" ht="13.5" x14ac:dyDescent="0.25">
      <c r="A10136" s="612" t="s">
        <v>15467</v>
      </c>
      <c r="B10136" s="613" t="s">
        <v>15468</v>
      </c>
    </row>
    <row r="10137" spans="1:2" ht="13.5" x14ac:dyDescent="0.25">
      <c r="A10137" s="612" t="s">
        <v>15469</v>
      </c>
      <c r="B10137" s="613" t="s">
        <v>15470</v>
      </c>
    </row>
    <row r="10138" spans="1:2" ht="13.5" x14ac:dyDescent="0.25">
      <c r="A10138" s="612" t="s">
        <v>15471</v>
      </c>
      <c r="B10138" s="613" t="s">
        <v>15472</v>
      </c>
    </row>
    <row r="10139" spans="1:2" ht="13.5" x14ac:dyDescent="0.25">
      <c r="A10139" s="612" t="s">
        <v>15473</v>
      </c>
      <c r="B10139" s="613" t="s">
        <v>15474</v>
      </c>
    </row>
    <row r="10140" spans="1:2" ht="13.5" x14ac:dyDescent="0.25">
      <c r="A10140" s="612" t="s">
        <v>15475</v>
      </c>
      <c r="B10140" s="613" t="s">
        <v>15476</v>
      </c>
    </row>
    <row r="10141" spans="1:2" ht="13.5" x14ac:dyDescent="0.25">
      <c r="A10141" s="612" t="s">
        <v>15477</v>
      </c>
      <c r="B10141" s="613" t="s">
        <v>15478</v>
      </c>
    </row>
    <row r="10142" spans="1:2" ht="13.5" x14ac:dyDescent="0.25">
      <c r="A10142" s="612" t="s">
        <v>518</v>
      </c>
      <c r="B10142" s="613" t="s">
        <v>645</v>
      </c>
    </row>
    <row r="10143" spans="1:2" ht="13.5" x14ac:dyDescent="0.25">
      <c r="A10143" s="612" t="s">
        <v>15479</v>
      </c>
      <c r="B10143" s="613" t="s">
        <v>15480</v>
      </c>
    </row>
    <row r="10144" spans="1:2" ht="13.5" x14ac:dyDescent="0.25">
      <c r="A10144" s="612" t="s">
        <v>15481</v>
      </c>
      <c r="B10144" s="613" t="s">
        <v>15482</v>
      </c>
    </row>
    <row r="10145" spans="1:2" ht="13.5" x14ac:dyDescent="0.25">
      <c r="A10145" s="612" t="s">
        <v>15483</v>
      </c>
      <c r="B10145" s="613" t="s">
        <v>15484</v>
      </c>
    </row>
    <row r="10146" spans="1:2" ht="13.5" x14ac:dyDescent="0.25">
      <c r="A10146" s="612" t="s">
        <v>15485</v>
      </c>
      <c r="B10146" s="613" t="s">
        <v>4637</v>
      </c>
    </row>
    <row r="10147" spans="1:2" ht="13.5" x14ac:dyDescent="0.25">
      <c r="A10147" s="612" t="s">
        <v>15486</v>
      </c>
      <c r="B10147" s="613" t="s">
        <v>15487</v>
      </c>
    </row>
    <row r="10148" spans="1:2" ht="13.5" x14ac:dyDescent="0.25">
      <c r="A10148" s="612" t="s">
        <v>15488</v>
      </c>
      <c r="B10148" s="613" t="s">
        <v>15489</v>
      </c>
    </row>
    <row r="10149" spans="1:2" ht="13.5" x14ac:dyDescent="0.25">
      <c r="A10149" s="612" t="s">
        <v>15490</v>
      </c>
      <c r="B10149" s="613" t="s">
        <v>15491</v>
      </c>
    </row>
    <row r="10150" spans="1:2" ht="13.5" x14ac:dyDescent="0.25">
      <c r="A10150" s="612" t="s">
        <v>15492</v>
      </c>
      <c r="B10150" s="613" t="s">
        <v>15493</v>
      </c>
    </row>
    <row r="10151" spans="1:2" ht="13.5" x14ac:dyDescent="0.25">
      <c r="A10151" s="612" t="s">
        <v>15494</v>
      </c>
      <c r="B10151" s="613" t="s">
        <v>15495</v>
      </c>
    </row>
    <row r="10152" spans="1:2" ht="13.5" x14ac:dyDescent="0.25">
      <c r="A10152" s="612" t="s">
        <v>15496</v>
      </c>
      <c r="B10152" s="613" t="s">
        <v>15497</v>
      </c>
    </row>
    <row r="10153" spans="1:2" ht="13.5" x14ac:dyDescent="0.25">
      <c r="A10153" s="612" t="s">
        <v>15498</v>
      </c>
      <c r="B10153" s="613" t="s">
        <v>15499</v>
      </c>
    </row>
    <row r="10154" spans="1:2" ht="13.5" x14ac:dyDescent="0.25">
      <c r="A10154" s="612" t="s">
        <v>15500</v>
      </c>
      <c r="B10154" s="613" t="s">
        <v>15501</v>
      </c>
    </row>
    <row r="10155" spans="1:2" ht="13.5" x14ac:dyDescent="0.25">
      <c r="A10155" s="612" t="s">
        <v>15502</v>
      </c>
      <c r="B10155" s="613" t="s">
        <v>15503</v>
      </c>
    </row>
    <row r="10156" spans="1:2" ht="13.5" x14ac:dyDescent="0.25">
      <c r="A10156" s="612" t="s">
        <v>15504</v>
      </c>
      <c r="B10156" s="613" t="s">
        <v>15505</v>
      </c>
    </row>
    <row r="10157" spans="1:2" ht="13.5" x14ac:dyDescent="0.25">
      <c r="A10157" s="612" t="s">
        <v>15506</v>
      </c>
      <c r="B10157" s="613" t="s">
        <v>15507</v>
      </c>
    </row>
    <row r="10158" spans="1:2" ht="13.5" x14ac:dyDescent="0.25">
      <c r="A10158" s="612" t="s">
        <v>15508</v>
      </c>
      <c r="B10158" s="613" t="s">
        <v>15509</v>
      </c>
    </row>
    <row r="10159" spans="1:2" ht="13.5" x14ac:dyDescent="0.25">
      <c r="A10159" s="612" t="s">
        <v>15510</v>
      </c>
      <c r="B10159" s="613" t="s">
        <v>15511</v>
      </c>
    </row>
    <row r="10160" spans="1:2" ht="13.5" x14ac:dyDescent="0.25">
      <c r="A10160" s="612" t="s">
        <v>15512</v>
      </c>
      <c r="B10160" s="613" t="s">
        <v>15513</v>
      </c>
    </row>
    <row r="10161" spans="1:2" ht="13.5" x14ac:dyDescent="0.25">
      <c r="A10161" s="612" t="s">
        <v>15514</v>
      </c>
      <c r="B10161" s="613" t="s">
        <v>15515</v>
      </c>
    </row>
    <row r="10162" spans="1:2" ht="13.5" x14ac:dyDescent="0.25">
      <c r="A10162" s="612" t="s">
        <v>555</v>
      </c>
      <c r="B10162" s="613" t="s">
        <v>15516</v>
      </c>
    </row>
    <row r="10163" spans="1:2" ht="13.5" x14ac:dyDescent="0.25">
      <c r="A10163" s="612" t="s">
        <v>15517</v>
      </c>
      <c r="B10163" s="613" t="s">
        <v>15518</v>
      </c>
    </row>
    <row r="10164" spans="1:2" ht="13.5" x14ac:dyDescent="0.25">
      <c r="A10164" s="612" t="s">
        <v>15519</v>
      </c>
      <c r="B10164" s="613" t="s">
        <v>15520</v>
      </c>
    </row>
    <row r="10165" spans="1:2" ht="13.5" x14ac:dyDescent="0.25">
      <c r="A10165" s="612" t="s">
        <v>15521</v>
      </c>
      <c r="B10165" s="613" t="s">
        <v>15522</v>
      </c>
    </row>
    <row r="10166" spans="1:2" ht="13.5" x14ac:dyDescent="0.25">
      <c r="A10166" s="612" t="s">
        <v>15523</v>
      </c>
      <c r="B10166" s="613" t="s">
        <v>15524</v>
      </c>
    </row>
    <row r="10167" spans="1:2" ht="13.5" x14ac:dyDescent="0.25">
      <c r="A10167" s="612" t="s">
        <v>15525</v>
      </c>
      <c r="B10167" s="613" t="s">
        <v>15526</v>
      </c>
    </row>
    <row r="10168" spans="1:2" ht="13.5" x14ac:dyDescent="0.25">
      <c r="A10168" s="612" t="s">
        <v>15527</v>
      </c>
      <c r="B10168" s="613" t="s">
        <v>15528</v>
      </c>
    </row>
    <row r="10169" spans="1:2" ht="13.5" x14ac:dyDescent="0.25">
      <c r="A10169" s="612" t="s">
        <v>15529</v>
      </c>
      <c r="B10169" s="613" t="s">
        <v>15530</v>
      </c>
    </row>
    <row r="10170" spans="1:2" ht="13.5" x14ac:dyDescent="0.25">
      <c r="A10170" s="612" t="s">
        <v>15531</v>
      </c>
      <c r="B10170" s="613" t="s">
        <v>15532</v>
      </c>
    </row>
    <row r="10171" spans="1:2" ht="13.5" x14ac:dyDescent="0.25">
      <c r="A10171" s="612" t="s">
        <v>15533</v>
      </c>
      <c r="B10171" s="613" t="s">
        <v>15534</v>
      </c>
    </row>
    <row r="10172" spans="1:2" ht="13.5" x14ac:dyDescent="0.25">
      <c r="A10172" s="612" t="s">
        <v>15535</v>
      </c>
      <c r="B10172" s="613" t="s">
        <v>15536</v>
      </c>
    </row>
    <row r="10173" spans="1:2" ht="13.5" x14ac:dyDescent="0.25">
      <c r="A10173" s="612" t="s">
        <v>15537</v>
      </c>
      <c r="B10173" s="613" t="s">
        <v>15538</v>
      </c>
    </row>
    <row r="10174" spans="1:2" ht="13.5" x14ac:dyDescent="0.25">
      <c r="A10174" s="612" t="s">
        <v>15539</v>
      </c>
      <c r="B10174" s="613" t="s">
        <v>15540</v>
      </c>
    </row>
    <row r="10175" spans="1:2" ht="13.5" x14ac:dyDescent="0.25">
      <c r="A10175" s="612" t="s">
        <v>15541</v>
      </c>
      <c r="B10175" s="613" t="s">
        <v>15542</v>
      </c>
    </row>
    <row r="10176" spans="1:2" ht="13.5" x14ac:dyDescent="0.25">
      <c r="A10176" s="612" t="s">
        <v>15543</v>
      </c>
      <c r="B10176" s="613" t="s">
        <v>15544</v>
      </c>
    </row>
    <row r="10177" spans="1:2" ht="13.5" x14ac:dyDescent="0.25">
      <c r="A10177" s="612" t="s">
        <v>15545</v>
      </c>
      <c r="B10177" s="613" t="s">
        <v>15546</v>
      </c>
    </row>
    <row r="10178" spans="1:2" ht="13.5" x14ac:dyDescent="0.25">
      <c r="A10178" s="612" t="s">
        <v>15547</v>
      </c>
      <c r="B10178" s="613" t="s">
        <v>15548</v>
      </c>
    </row>
    <row r="10179" spans="1:2" ht="13.5" x14ac:dyDescent="0.25">
      <c r="A10179" s="612" t="s">
        <v>15549</v>
      </c>
      <c r="B10179" s="613" t="s">
        <v>15550</v>
      </c>
    </row>
    <row r="10180" spans="1:2" ht="13.5" x14ac:dyDescent="0.25">
      <c r="A10180" s="612" t="s">
        <v>15551</v>
      </c>
      <c r="B10180" s="613" t="s">
        <v>15552</v>
      </c>
    </row>
    <row r="10181" spans="1:2" ht="13.5" x14ac:dyDescent="0.25">
      <c r="A10181" s="612" t="s">
        <v>15553</v>
      </c>
      <c r="B10181" s="613" t="s">
        <v>15554</v>
      </c>
    </row>
    <row r="10182" spans="1:2" ht="13.5" x14ac:dyDescent="0.25">
      <c r="A10182" s="612" t="s">
        <v>15555</v>
      </c>
      <c r="B10182" s="613" t="s">
        <v>15556</v>
      </c>
    </row>
    <row r="10183" spans="1:2" ht="13.5" x14ac:dyDescent="0.25">
      <c r="A10183" s="612" t="s">
        <v>15557</v>
      </c>
      <c r="B10183" s="613" t="s">
        <v>15558</v>
      </c>
    </row>
    <row r="10184" spans="1:2" ht="13.5" x14ac:dyDescent="0.25">
      <c r="A10184" s="612" t="s">
        <v>15559</v>
      </c>
      <c r="B10184" s="613" t="s">
        <v>15560</v>
      </c>
    </row>
    <row r="10185" spans="1:2" ht="13.5" x14ac:dyDescent="0.25">
      <c r="A10185" s="612" t="s">
        <v>15561</v>
      </c>
      <c r="B10185" s="613" t="s">
        <v>15562</v>
      </c>
    </row>
    <row r="10186" spans="1:2" ht="13.5" x14ac:dyDescent="0.25">
      <c r="A10186" s="612" t="s">
        <v>15563</v>
      </c>
      <c r="B10186" s="613" t="s">
        <v>15564</v>
      </c>
    </row>
    <row r="10187" spans="1:2" ht="13.5" x14ac:dyDescent="0.25">
      <c r="A10187" s="612" t="s">
        <v>15565</v>
      </c>
      <c r="B10187" s="613" t="s">
        <v>15566</v>
      </c>
    </row>
    <row r="10188" spans="1:2" ht="13.5" x14ac:dyDescent="0.25">
      <c r="A10188" s="612" t="s">
        <v>15567</v>
      </c>
      <c r="B10188" s="613" t="s">
        <v>15568</v>
      </c>
    </row>
    <row r="10189" spans="1:2" ht="13.5" x14ac:dyDescent="0.25">
      <c r="A10189" s="612" t="s">
        <v>15569</v>
      </c>
      <c r="B10189" s="613" t="s">
        <v>15570</v>
      </c>
    </row>
    <row r="10190" spans="1:2" ht="13.5" x14ac:dyDescent="0.25">
      <c r="A10190" s="612" t="s">
        <v>15571</v>
      </c>
      <c r="B10190" s="613" t="s">
        <v>15572</v>
      </c>
    </row>
    <row r="10191" spans="1:2" ht="13.5" x14ac:dyDescent="0.25">
      <c r="A10191" s="612" t="s">
        <v>15573</v>
      </c>
      <c r="B10191" s="613" t="s">
        <v>15574</v>
      </c>
    </row>
    <row r="10192" spans="1:2" ht="13.5" x14ac:dyDescent="0.25">
      <c r="A10192" s="612" t="s">
        <v>15575</v>
      </c>
      <c r="B10192" s="613" t="s">
        <v>15576</v>
      </c>
    </row>
    <row r="10193" spans="1:2" ht="13.5" x14ac:dyDescent="0.25">
      <c r="A10193" s="612" t="s">
        <v>15577</v>
      </c>
      <c r="B10193" s="613" t="s">
        <v>15578</v>
      </c>
    </row>
    <row r="10194" spans="1:2" ht="13.5" x14ac:dyDescent="0.25">
      <c r="A10194" s="612" t="s">
        <v>15579</v>
      </c>
      <c r="B10194" s="613" t="s">
        <v>15580</v>
      </c>
    </row>
    <row r="10195" spans="1:2" ht="13.5" x14ac:dyDescent="0.25">
      <c r="A10195" s="612" t="s">
        <v>15581</v>
      </c>
      <c r="B10195" s="613" t="s">
        <v>15582</v>
      </c>
    </row>
    <row r="10196" spans="1:2" ht="13.5" x14ac:dyDescent="0.25">
      <c r="A10196" s="612" t="s">
        <v>15583</v>
      </c>
      <c r="B10196" s="613" t="s">
        <v>15584</v>
      </c>
    </row>
    <row r="10197" spans="1:2" ht="13.5" x14ac:dyDescent="0.25">
      <c r="A10197" s="612" t="s">
        <v>15585</v>
      </c>
      <c r="B10197" s="613" t="s">
        <v>15586</v>
      </c>
    </row>
    <row r="10198" spans="1:2" ht="13.5" x14ac:dyDescent="0.25">
      <c r="A10198" s="612" t="s">
        <v>15587</v>
      </c>
      <c r="B10198" s="613" t="s">
        <v>15588</v>
      </c>
    </row>
    <row r="10199" spans="1:2" ht="13.5" x14ac:dyDescent="0.25">
      <c r="A10199" s="612" t="s">
        <v>15589</v>
      </c>
      <c r="B10199" s="613" t="s">
        <v>15590</v>
      </c>
    </row>
    <row r="10200" spans="1:2" ht="13.5" x14ac:dyDescent="0.25">
      <c r="A10200" s="612" t="s">
        <v>15591</v>
      </c>
      <c r="B10200" s="613" t="s">
        <v>15592</v>
      </c>
    </row>
    <row r="10201" spans="1:2" ht="13.5" x14ac:dyDescent="0.25">
      <c r="A10201" s="612" t="s">
        <v>15593</v>
      </c>
      <c r="B10201" s="613" t="s">
        <v>15594</v>
      </c>
    </row>
    <row r="10202" spans="1:2" ht="13.5" x14ac:dyDescent="0.25">
      <c r="A10202" s="612" t="s">
        <v>15595</v>
      </c>
      <c r="B10202" s="613" t="s">
        <v>15596</v>
      </c>
    </row>
    <row r="10203" spans="1:2" ht="13.5" x14ac:dyDescent="0.25">
      <c r="A10203" s="612" t="s">
        <v>15597</v>
      </c>
      <c r="B10203" s="613" t="s">
        <v>15598</v>
      </c>
    </row>
    <row r="10204" spans="1:2" ht="13.5" x14ac:dyDescent="0.25">
      <c r="A10204" s="612" t="s">
        <v>15599</v>
      </c>
      <c r="B10204" s="613" t="s">
        <v>15600</v>
      </c>
    </row>
    <row r="10205" spans="1:2" ht="13.5" x14ac:dyDescent="0.25">
      <c r="A10205" s="612" t="s">
        <v>15601</v>
      </c>
      <c r="B10205" s="613" t="s">
        <v>15602</v>
      </c>
    </row>
    <row r="10206" spans="1:2" ht="13.5" x14ac:dyDescent="0.25">
      <c r="A10206" s="612" t="s">
        <v>15603</v>
      </c>
      <c r="B10206" s="613" t="s">
        <v>15604</v>
      </c>
    </row>
    <row r="10207" spans="1:2" ht="13.5" x14ac:dyDescent="0.25">
      <c r="A10207" s="612" t="s">
        <v>15605</v>
      </c>
      <c r="B10207" s="613" t="s">
        <v>15606</v>
      </c>
    </row>
    <row r="10208" spans="1:2" ht="13.5" x14ac:dyDescent="0.25">
      <c r="A10208" s="612" t="s">
        <v>15607</v>
      </c>
      <c r="B10208" s="613" t="s">
        <v>15608</v>
      </c>
    </row>
    <row r="10209" spans="1:2" ht="13.5" x14ac:dyDescent="0.25">
      <c r="A10209" s="612" t="s">
        <v>15609</v>
      </c>
      <c r="B10209" s="613" t="s">
        <v>15610</v>
      </c>
    </row>
    <row r="10210" spans="1:2" ht="13.5" x14ac:dyDescent="0.25">
      <c r="A10210" s="612" t="s">
        <v>15611</v>
      </c>
      <c r="B10210" s="613" t="s">
        <v>15612</v>
      </c>
    </row>
    <row r="10211" spans="1:2" ht="13.5" x14ac:dyDescent="0.25">
      <c r="A10211" s="612" t="s">
        <v>15613</v>
      </c>
      <c r="B10211" s="613" t="s">
        <v>15614</v>
      </c>
    </row>
    <row r="10212" spans="1:2" ht="13.5" x14ac:dyDescent="0.25">
      <c r="A10212" s="612" t="s">
        <v>15615</v>
      </c>
      <c r="B10212" s="613" t="s">
        <v>15616</v>
      </c>
    </row>
    <row r="10213" spans="1:2" ht="13.5" x14ac:dyDescent="0.25">
      <c r="A10213" s="612" t="s">
        <v>15617</v>
      </c>
      <c r="B10213" s="613" t="s">
        <v>15618</v>
      </c>
    </row>
    <row r="10214" spans="1:2" ht="13.5" x14ac:dyDescent="0.25">
      <c r="A10214" s="612" t="s">
        <v>15619</v>
      </c>
      <c r="B10214" s="613" t="s">
        <v>15620</v>
      </c>
    </row>
    <row r="10215" spans="1:2" ht="13.5" x14ac:dyDescent="0.25">
      <c r="A10215" s="612" t="s">
        <v>15621</v>
      </c>
      <c r="B10215" s="613" t="s">
        <v>15622</v>
      </c>
    </row>
    <row r="10216" spans="1:2" ht="13.5" x14ac:dyDescent="0.25">
      <c r="A10216" s="612" t="s">
        <v>15623</v>
      </c>
      <c r="B10216" s="613" t="s">
        <v>15624</v>
      </c>
    </row>
    <row r="10217" spans="1:2" ht="13.5" x14ac:dyDescent="0.25">
      <c r="A10217" s="612" t="s">
        <v>15625</v>
      </c>
      <c r="B10217" s="613" t="s">
        <v>15626</v>
      </c>
    </row>
    <row r="10218" spans="1:2" ht="13.5" x14ac:dyDescent="0.25">
      <c r="A10218" s="612" t="s">
        <v>15627</v>
      </c>
      <c r="B10218" s="613" t="s">
        <v>15628</v>
      </c>
    </row>
    <row r="10219" spans="1:2" ht="13.5" x14ac:dyDescent="0.25">
      <c r="A10219" s="612" t="s">
        <v>15629</v>
      </c>
      <c r="B10219" s="613" t="s">
        <v>15630</v>
      </c>
    </row>
    <row r="10220" spans="1:2" ht="13.5" x14ac:dyDescent="0.25">
      <c r="A10220" s="612" t="s">
        <v>15631</v>
      </c>
      <c r="B10220" s="613" t="s">
        <v>15632</v>
      </c>
    </row>
    <row r="10221" spans="1:2" ht="13.5" x14ac:dyDescent="0.25">
      <c r="A10221" s="612" t="s">
        <v>15633</v>
      </c>
      <c r="B10221" s="613" t="s">
        <v>15634</v>
      </c>
    </row>
    <row r="10222" spans="1:2" ht="13.5" x14ac:dyDescent="0.25">
      <c r="A10222" s="612" t="s">
        <v>15635</v>
      </c>
      <c r="B10222" s="613" t="s">
        <v>15636</v>
      </c>
    </row>
    <row r="10223" spans="1:2" ht="13.5" x14ac:dyDescent="0.25">
      <c r="A10223" s="612" t="s">
        <v>15637</v>
      </c>
      <c r="B10223" s="613" t="s">
        <v>4618</v>
      </c>
    </row>
    <row r="10224" spans="1:2" ht="13.5" x14ac:dyDescent="0.25">
      <c r="A10224" s="612" t="s">
        <v>15638</v>
      </c>
      <c r="B10224" s="613" t="s">
        <v>15639</v>
      </c>
    </row>
    <row r="10225" spans="1:2" ht="13.5" x14ac:dyDescent="0.25">
      <c r="A10225" s="612" t="s">
        <v>15640</v>
      </c>
      <c r="B10225" s="613" t="s">
        <v>15641</v>
      </c>
    </row>
    <row r="10226" spans="1:2" ht="13.5" x14ac:dyDescent="0.25">
      <c r="A10226" s="612" t="s">
        <v>15642</v>
      </c>
      <c r="B10226" s="613" t="s">
        <v>15643</v>
      </c>
    </row>
    <row r="10227" spans="1:2" ht="13.5" x14ac:dyDescent="0.25">
      <c r="A10227" s="612" t="s">
        <v>15644</v>
      </c>
      <c r="B10227" s="613" t="s">
        <v>15645</v>
      </c>
    </row>
    <row r="10228" spans="1:2" ht="13.5" x14ac:dyDescent="0.25">
      <c r="A10228" s="612" t="s">
        <v>15646</v>
      </c>
      <c r="B10228" s="613" t="s">
        <v>15647</v>
      </c>
    </row>
    <row r="10229" spans="1:2" ht="13.5" x14ac:dyDescent="0.25">
      <c r="A10229" s="612" t="s">
        <v>15648</v>
      </c>
      <c r="B10229" s="613" t="s">
        <v>15649</v>
      </c>
    </row>
    <row r="10230" spans="1:2" ht="13.5" x14ac:dyDescent="0.25">
      <c r="A10230" s="612" t="s">
        <v>15650</v>
      </c>
      <c r="B10230" s="613" t="s">
        <v>15651</v>
      </c>
    </row>
    <row r="10231" spans="1:2" ht="13.5" x14ac:dyDescent="0.25">
      <c r="A10231" s="612" t="s">
        <v>15652</v>
      </c>
      <c r="B10231" s="613" t="s">
        <v>15653</v>
      </c>
    </row>
    <row r="10232" spans="1:2" ht="13.5" x14ac:dyDescent="0.25">
      <c r="A10232" s="612" t="s">
        <v>15654</v>
      </c>
      <c r="B10232" s="613" t="s">
        <v>15655</v>
      </c>
    </row>
    <row r="10233" spans="1:2" ht="13.5" x14ac:dyDescent="0.25">
      <c r="A10233" s="612" t="s">
        <v>15656</v>
      </c>
      <c r="B10233" s="613" t="s">
        <v>15657</v>
      </c>
    </row>
    <row r="10234" spans="1:2" ht="13.5" x14ac:dyDescent="0.25">
      <c r="A10234" s="612" t="s">
        <v>15658</v>
      </c>
      <c r="B10234" s="613" t="s">
        <v>15659</v>
      </c>
    </row>
    <row r="10235" spans="1:2" ht="13.5" x14ac:dyDescent="0.25">
      <c r="A10235" s="612" t="s">
        <v>15660</v>
      </c>
      <c r="B10235" s="613" t="s">
        <v>15661</v>
      </c>
    </row>
    <row r="10236" spans="1:2" ht="13.5" x14ac:dyDescent="0.25">
      <c r="A10236" s="612" t="s">
        <v>15662</v>
      </c>
      <c r="B10236" s="613" t="s">
        <v>15663</v>
      </c>
    </row>
    <row r="10237" spans="1:2" ht="13.5" x14ac:dyDescent="0.25">
      <c r="A10237" s="612" t="s">
        <v>15664</v>
      </c>
      <c r="B10237" s="613" t="s">
        <v>15665</v>
      </c>
    </row>
    <row r="10238" spans="1:2" ht="13.5" x14ac:dyDescent="0.25">
      <c r="A10238" s="612" t="s">
        <v>15666</v>
      </c>
      <c r="B10238" s="613" t="s">
        <v>15667</v>
      </c>
    </row>
    <row r="10239" spans="1:2" ht="13.5" x14ac:dyDescent="0.25">
      <c r="A10239" s="612" t="s">
        <v>15668</v>
      </c>
      <c r="B10239" s="613" t="s">
        <v>15669</v>
      </c>
    </row>
    <row r="10240" spans="1:2" ht="13.5" x14ac:dyDescent="0.25">
      <c r="A10240" s="612" t="s">
        <v>15670</v>
      </c>
      <c r="B10240" s="613" t="s">
        <v>15671</v>
      </c>
    </row>
    <row r="10241" spans="1:2" ht="13.5" x14ac:dyDescent="0.25">
      <c r="A10241" s="612" t="s">
        <v>521</v>
      </c>
      <c r="B10241" s="613" t="s">
        <v>15672</v>
      </c>
    </row>
    <row r="10242" spans="1:2" ht="13.5" x14ac:dyDescent="0.25">
      <c r="A10242" s="612" t="s">
        <v>15673</v>
      </c>
      <c r="B10242" s="613" t="s">
        <v>15674</v>
      </c>
    </row>
    <row r="10243" spans="1:2" ht="13.5" x14ac:dyDescent="0.25">
      <c r="A10243" s="612" t="s">
        <v>15675</v>
      </c>
      <c r="B10243" s="613" t="s">
        <v>15676</v>
      </c>
    </row>
    <row r="10244" spans="1:2" ht="13.5" x14ac:dyDescent="0.25">
      <c r="A10244" s="612" t="s">
        <v>15677</v>
      </c>
      <c r="B10244" s="613" t="s">
        <v>15678</v>
      </c>
    </row>
    <row r="10245" spans="1:2" ht="13.5" x14ac:dyDescent="0.25">
      <c r="A10245" s="612" t="s">
        <v>15679</v>
      </c>
      <c r="B10245" s="613" t="s">
        <v>15680</v>
      </c>
    </row>
    <row r="10246" spans="1:2" ht="13.5" x14ac:dyDescent="0.25">
      <c r="A10246" s="612" t="s">
        <v>15681</v>
      </c>
      <c r="B10246" s="613" t="s">
        <v>15682</v>
      </c>
    </row>
    <row r="10247" spans="1:2" ht="13.5" x14ac:dyDescent="0.25">
      <c r="A10247" s="612" t="s">
        <v>15683</v>
      </c>
      <c r="B10247" s="613" t="s">
        <v>15684</v>
      </c>
    </row>
    <row r="10248" spans="1:2" ht="13.5" x14ac:dyDescent="0.25">
      <c r="A10248" s="612" t="s">
        <v>15685</v>
      </c>
      <c r="B10248" s="613" t="s">
        <v>15686</v>
      </c>
    </row>
    <row r="10249" spans="1:2" ht="13.5" x14ac:dyDescent="0.25">
      <c r="A10249" s="612" t="s">
        <v>15687</v>
      </c>
      <c r="B10249" s="613" t="s">
        <v>15688</v>
      </c>
    </row>
    <row r="10250" spans="1:2" ht="13.5" x14ac:dyDescent="0.25">
      <c r="A10250" s="612" t="s">
        <v>15689</v>
      </c>
      <c r="B10250" s="613" t="s">
        <v>15690</v>
      </c>
    </row>
    <row r="10251" spans="1:2" ht="13.5" x14ac:dyDescent="0.25">
      <c r="A10251" s="612" t="s">
        <v>15691</v>
      </c>
      <c r="B10251" s="613" t="s">
        <v>15692</v>
      </c>
    </row>
    <row r="10252" spans="1:2" ht="13.5" x14ac:dyDescent="0.25">
      <c r="A10252" s="612" t="s">
        <v>15693</v>
      </c>
      <c r="B10252" s="613" t="s">
        <v>15694</v>
      </c>
    </row>
    <row r="10253" spans="1:2" ht="13.5" x14ac:dyDescent="0.25">
      <c r="A10253" s="612" t="s">
        <v>15695</v>
      </c>
      <c r="B10253" s="613" t="s">
        <v>15696</v>
      </c>
    </row>
    <row r="10254" spans="1:2" ht="13.5" x14ac:dyDescent="0.25">
      <c r="A10254" s="612" t="s">
        <v>15697</v>
      </c>
      <c r="B10254" s="613" t="s">
        <v>4653</v>
      </c>
    </row>
    <row r="10255" spans="1:2" ht="13.5" x14ac:dyDescent="0.25">
      <c r="A10255" s="612" t="s">
        <v>15698</v>
      </c>
      <c r="B10255" s="613" t="s">
        <v>15699</v>
      </c>
    </row>
    <row r="10256" spans="1:2" ht="13.5" x14ac:dyDescent="0.25">
      <c r="A10256" s="612" t="s">
        <v>15700</v>
      </c>
      <c r="B10256" s="613" t="s">
        <v>15701</v>
      </c>
    </row>
    <row r="10257" spans="1:2" ht="13.5" x14ac:dyDescent="0.25">
      <c r="A10257" s="612" t="s">
        <v>15702</v>
      </c>
      <c r="B10257" s="613" t="s">
        <v>15703</v>
      </c>
    </row>
    <row r="10258" spans="1:2" ht="13.5" x14ac:dyDescent="0.25">
      <c r="A10258" s="612" t="s">
        <v>15704</v>
      </c>
      <c r="B10258" s="613" t="s">
        <v>15705</v>
      </c>
    </row>
    <row r="10259" spans="1:2" ht="13.5" x14ac:dyDescent="0.25">
      <c r="A10259" s="612" t="s">
        <v>15706</v>
      </c>
      <c r="B10259" s="613" t="s">
        <v>15707</v>
      </c>
    </row>
    <row r="10260" spans="1:2" ht="13.5" x14ac:dyDescent="0.25">
      <c r="A10260" s="612" t="s">
        <v>15708</v>
      </c>
      <c r="B10260" s="613" t="s">
        <v>15709</v>
      </c>
    </row>
    <row r="10261" spans="1:2" ht="13.5" x14ac:dyDescent="0.25">
      <c r="A10261" s="612" t="s">
        <v>15710</v>
      </c>
      <c r="B10261" s="613" t="s">
        <v>15711</v>
      </c>
    </row>
    <row r="10262" spans="1:2" ht="13.5" x14ac:dyDescent="0.25">
      <c r="A10262" s="612" t="s">
        <v>15712</v>
      </c>
      <c r="B10262" s="613" t="s">
        <v>15713</v>
      </c>
    </row>
    <row r="10263" spans="1:2" ht="13.5" x14ac:dyDescent="0.25">
      <c r="A10263" s="612" t="s">
        <v>15714</v>
      </c>
      <c r="B10263" s="613" t="s">
        <v>15715</v>
      </c>
    </row>
    <row r="10264" spans="1:2" ht="13.5" x14ac:dyDescent="0.25">
      <c r="A10264" s="612" t="s">
        <v>15716</v>
      </c>
      <c r="B10264" s="613" t="s">
        <v>15717</v>
      </c>
    </row>
    <row r="10265" spans="1:2" ht="13.5" x14ac:dyDescent="0.25">
      <c r="A10265" s="612" t="s">
        <v>15718</v>
      </c>
      <c r="B10265" s="613" t="s">
        <v>15719</v>
      </c>
    </row>
    <row r="10266" spans="1:2" ht="13.5" x14ac:dyDescent="0.25">
      <c r="A10266" s="612" t="s">
        <v>15720</v>
      </c>
      <c r="B10266" s="613" t="s">
        <v>15721</v>
      </c>
    </row>
    <row r="10267" spans="1:2" ht="13.5" x14ac:dyDescent="0.25">
      <c r="A10267" s="612" t="s">
        <v>15722</v>
      </c>
      <c r="B10267" s="613" t="s">
        <v>15723</v>
      </c>
    </row>
    <row r="10268" spans="1:2" ht="13.5" x14ac:dyDescent="0.25">
      <c r="A10268" s="612" t="s">
        <v>15724</v>
      </c>
      <c r="B10268" s="613" t="s">
        <v>15725</v>
      </c>
    </row>
    <row r="10269" spans="1:2" ht="13.5" x14ac:dyDescent="0.25">
      <c r="A10269" s="612" t="s">
        <v>15726</v>
      </c>
      <c r="B10269" s="613" t="s">
        <v>15727</v>
      </c>
    </row>
    <row r="10270" spans="1:2" ht="13.5" x14ac:dyDescent="0.25">
      <c r="A10270" s="612" t="s">
        <v>15728</v>
      </c>
      <c r="B10270" s="613" t="s">
        <v>15729</v>
      </c>
    </row>
    <row r="10271" spans="1:2" ht="13.5" x14ac:dyDescent="0.25">
      <c r="A10271" s="612" t="s">
        <v>15730</v>
      </c>
      <c r="B10271" s="613" t="s">
        <v>15731</v>
      </c>
    </row>
    <row r="10272" spans="1:2" ht="13.5" x14ac:dyDescent="0.25">
      <c r="A10272" s="612" t="s">
        <v>15732</v>
      </c>
      <c r="B10272" s="613" t="s">
        <v>15733</v>
      </c>
    </row>
    <row r="10273" spans="1:2" ht="13.5" x14ac:dyDescent="0.25">
      <c r="A10273" s="612" t="s">
        <v>15734</v>
      </c>
      <c r="B10273" s="613" t="s">
        <v>15735</v>
      </c>
    </row>
    <row r="10274" spans="1:2" ht="13.5" x14ac:dyDescent="0.25">
      <c r="A10274" s="612" t="s">
        <v>15736</v>
      </c>
      <c r="B10274" s="613" t="s">
        <v>15737</v>
      </c>
    </row>
    <row r="10275" spans="1:2" ht="13.5" x14ac:dyDescent="0.25">
      <c r="A10275" s="612" t="s">
        <v>15738</v>
      </c>
      <c r="B10275" s="613" t="s">
        <v>15739</v>
      </c>
    </row>
    <row r="10276" spans="1:2" ht="13.5" x14ac:dyDescent="0.25">
      <c r="A10276" s="612" t="s">
        <v>15740</v>
      </c>
      <c r="B10276" s="613" t="s">
        <v>15741</v>
      </c>
    </row>
    <row r="10277" spans="1:2" ht="13.5" x14ac:dyDescent="0.25">
      <c r="A10277" s="612" t="s">
        <v>15742</v>
      </c>
      <c r="B10277" s="613" t="s">
        <v>15743</v>
      </c>
    </row>
    <row r="10278" spans="1:2" ht="13.5" x14ac:dyDescent="0.25">
      <c r="A10278" s="612" t="s">
        <v>15744</v>
      </c>
      <c r="B10278" s="613" t="s">
        <v>15745</v>
      </c>
    </row>
    <row r="10279" spans="1:2" ht="13.5" x14ac:dyDescent="0.25">
      <c r="A10279" s="612" t="s">
        <v>15746</v>
      </c>
      <c r="B10279" s="613" t="s">
        <v>15747</v>
      </c>
    </row>
    <row r="10280" spans="1:2" ht="13.5" x14ac:dyDescent="0.25">
      <c r="A10280" s="612" t="s">
        <v>15748</v>
      </c>
      <c r="B10280" s="613" t="s">
        <v>15749</v>
      </c>
    </row>
    <row r="10281" spans="1:2" ht="13.5" x14ac:dyDescent="0.25">
      <c r="A10281" s="612" t="s">
        <v>15750</v>
      </c>
      <c r="B10281" s="613" t="s">
        <v>15751</v>
      </c>
    </row>
    <row r="10282" spans="1:2" ht="13.5" x14ac:dyDescent="0.25">
      <c r="A10282" s="612" t="s">
        <v>15752</v>
      </c>
      <c r="B10282" s="613" t="s">
        <v>15753</v>
      </c>
    </row>
    <row r="10283" spans="1:2" ht="13.5" x14ac:dyDescent="0.25">
      <c r="A10283" s="612" t="s">
        <v>15754</v>
      </c>
      <c r="B10283" s="613" t="s">
        <v>15755</v>
      </c>
    </row>
    <row r="10284" spans="1:2" ht="13.5" x14ac:dyDescent="0.25">
      <c r="A10284" s="612" t="s">
        <v>15756</v>
      </c>
      <c r="B10284" s="613" t="s">
        <v>15757</v>
      </c>
    </row>
    <row r="10285" spans="1:2" ht="13.5" x14ac:dyDescent="0.25">
      <c r="A10285" s="612" t="s">
        <v>15758</v>
      </c>
      <c r="B10285" s="613" t="s">
        <v>15759</v>
      </c>
    </row>
    <row r="10286" spans="1:2" ht="13.5" x14ac:dyDescent="0.25">
      <c r="A10286" s="612" t="s">
        <v>15760</v>
      </c>
      <c r="B10286" s="613" t="s">
        <v>15761</v>
      </c>
    </row>
    <row r="10287" spans="1:2" ht="13.5" x14ac:dyDescent="0.25">
      <c r="A10287" s="612" t="s">
        <v>15762</v>
      </c>
      <c r="B10287" s="613" t="s">
        <v>15763</v>
      </c>
    </row>
    <row r="10288" spans="1:2" ht="13.5" x14ac:dyDescent="0.25">
      <c r="A10288" s="612" t="s">
        <v>15764</v>
      </c>
      <c r="B10288" s="613" t="s">
        <v>15765</v>
      </c>
    </row>
    <row r="10289" spans="1:2" ht="13.5" x14ac:dyDescent="0.25">
      <c r="A10289" s="612" t="s">
        <v>15766</v>
      </c>
      <c r="B10289" s="613" t="s">
        <v>15767</v>
      </c>
    </row>
    <row r="10290" spans="1:2" ht="13.5" x14ac:dyDescent="0.25">
      <c r="A10290" s="612" t="s">
        <v>15768</v>
      </c>
      <c r="B10290" s="613" t="s">
        <v>15769</v>
      </c>
    </row>
    <row r="10291" spans="1:2" ht="13.5" x14ac:dyDescent="0.25">
      <c r="A10291" s="612" t="s">
        <v>15770</v>
      </c>
      <c r="B10291" s="613" t="s">
        <v>15771</v>
      </c>
    </row>
    <row r="10292" spans="1:2" ht="13.5" x14ac:dyDescent="0.25">
      <c r="A10292" s="612" t="s">
        <v>15772</v>
      </c>
      <c r="B10292" s="613" t="s">
        <v>15773</v>
      </c>
    </row>
    <row r="10293" spans="1:2" ht="13.5" x14ac:dyDescent="0.25">
      <c r="A10293" s="612" t="s">
        <v>15774</v>
      </c>
      <c r="B10293" s="613" t="s">
        <v>15775</v>
      </c>
    </row>
    <row r="10294" spans="1:2" ht="13.5" x14ac:dyDescent="0.25">
      <c r="A10294" s="612" t="s">
        <v>15776</v>
      </c>
      <c r="B10294" s="613" t="s">
        <v>15777</v>
      </c>
    </row>
    <row r="10295" spans="1:2" ht="13.5" x14ac:dyDescent="0.25">
      <c r="A10295" s="612" t="s">
        <v>15778</v>
      </c>
      <c r="B10295" s="613" t="s">
        <v>15779</v>
      </c>
    </row>
    <row r="10296" spans="1:2" ht="13.5" x14ac:dyDescent="0.25">
      <c r="A10296" s="612" t="s">
        <v>15780</v>
      </c>
      <c r="B10296" s="613" t="s">
        <v>15781</v>
      </c>
    </row>
    <row r="10297" spans="1:2" ht="13.5" x14ac:dyDescent="0.25">
      <c r="A10297" s="612" t="s">
        <v>15782</v>
      </c>
      <c r="B10297" s="613" t="s">
        <v>15783</v>
      </c>
    </row>
    <row r="10298" spans="1:2" ht="13.5" x14ac:dyDescent="0.25">
      <c r="A10298" s="612" t="s">
        <v>15784</v>
      </c>
      <c r="B10298" s="613" t="s">
        <v>15785</v>
      </c>
    </row>
    <row r="10299" spans="1:2" ht="13.5" x14ac:dyDescent="0.25">
      <c r="A10299" s="612" t="s">
        <v>15786</v>
      </c>
      <c r="B10299" s="613" t="s">
        <v>15787</v>
      </c>
    </row>
    <row r="10300" spans="1:2" ht="13.5" x14ac:dyDescent="0.25">
      <c r="A10300" s="612" t="s">
        <v>15788</v>
      </c>
      <c r="B10300" s="613" t="s">
        <v>15789</v>
      </c>
    </row>
    <row r="10301" spans="1:2" ht="13.5" x14ac:dyDescent="0.25">
      <c r="A10301" s="612" t="s">
        <v>15790</v>
      </c>
      <c r="B10301" s="613" t="s">
        <v>15791</v>
      </c>
    </row>
    <row r="10302" spans="1:2" ht="13.5" x14ac:dyDescent="0.25">
      <c r="A10302" s="612" t="s">
        <v>15792</v>
      </c>
      <c r="B10302" s="613" t="s">
        <v>15793</v>
      </c>
    </row>
    <row r="10303" spans="1:2" ht="13.5" x14ac:dyDescent="0.25">
      <c r="A10303" s="612" t="s">
        <v>15794</v>
      </c>
      <c r="B10303" s="613" t="s">
        <v>15795</v>
      </c>
    </row>
    <row r="10304" spans="1:2" ht="13.5" x14ac:dyDescent="0.25">
      <c r="A10304" s="612" t="s">
        <v>15796</v>
      </c>
      <c r="B10304" s="613" t="s">
        <v>15797</v>
      </c>
    </row>
    <row r="10305" spans="1:2" ht="13.5" x14ac:dyDescent="0.25">
      <c r="A10305" s="612" t="s">
        <v>15798</v>
      </c>
      <c r="B10305" s="613" t="s">
        <v>15799</v>
      </c>
    </row>
    <row r="10306" spans="1:2" ht="13.5" x14ac:dyDescent="0.25">
      <c r="A10306" s="612" t="s">
        <v>15800</v>
      </c>
      <c r="B10306" s="613" t="s">
        <v>15801</v>
      </c>
    </row>
    <row r="10307" spans="1:2" ht="13.5" x14ac:dyDescent="0.25">
      <c r="A10307" s="612" t="s">
        <v>15802</v>
      </c>
      <c r="B10307" s="613" t="s">
        <v>15803</v>
      </c>
    </row>
    <row r="10308" spans="1:2" ht="13.5" x14ac:dyDescent="0.25">
      <c r="A10308" s="612" t="s">
        <v>15804</v>
      </c>
      <c r="B10308" s="613" t="s">
        <v>15805</v>
      </c>
    </row>
    <row r="10309" spans="1:2" ht="13.5" x14ac:dyDescent="0.25">
      <c r="A10309" s="612" t="s">
        <v>15806</v>
      </c>
      <c r="B10309" s="613" t="s">
        <v>15807</v>
      </c>
    </row>
    <row r="10310" spans="1:2" ht="13.5" x14ac:dyDescent="0.25">
      <c r="A10310" s="612" t="s">
        <v>15808</v>
      </c>
      <c r="B10310" s="613" t="s">
        <v>15809</v>
      </c>
    </row>
    <row r="10311" spans="1:2" ht="13.5" x14ac:dyDescent="0.25">
      <c r="A10311" s="612" t="s">
        <v>15810</v>
      </c>
      <c r="B10311" s="613" t="s">
        <v>15811</v>
      </c>
    </row>
    <row r="10312" spans="1:2" ht="13.5" x14ac:dyDescent="0.25">
      <c r="A10312" s="612" t="s">
        <v>15812</v>
      </c>
      <c r="B10312" s="613" t="s">
        <v>15813</v>
      </c>
    </row>
    <row r="10313" spans="1:2" ht="13.5" x14ac:dyDescent="0.25">
      <c r="A10313" s="612" t="s">
        <v>15814</v>
      </c>
      <c r="B10313" s="613" t="s">
        <v>15815</v>
      </c>
    </row>
    <row r="10314" spans="1:2" ht="13.5" x14ac:dyDescent="0.25">
      <c r="A10314" s="612" t="s">
        <v>15816</v>
      </c>
      <c r="B10314" s="613" t="s">
        <v>15817</v>
      </c>
    </row>
    <row r="10315" spans="1:2" ht="13.5" x14ac:dyDescent="0.25">
      <c r="A10315" s="612" t="s">
        <v>15818</v>
      </c>
      <c r="B10315" s="613" t="s">
        <v>15819</v>
      </c>
    </row>
    <row r="10316" spans="1:2" ht="13.5" x14ac:dyDescent="0.25">
      <c r="A10316" s="612" t="s">
        <v>15820</v>
      </c>
      <c r="B10316" s="613" t="s">
        <v>15821</v>
      </c>
    </row>
    <row r="10317" spans="1:2" ht="13.5" x14ac:dyDescent="0.25">
      <c r="A10317" s="612" t="s">
        <v>15822</v>
      </c>
      <c r="B10317" s="613" t="s">
        <v>15823</v>
      </c>
    </row>
    <row r="10318" spans="1:2" ht="13.5" x14ac:dyDescent="0.25">
      <c r="A10318" s="612" t="s">
        <v>15824</v>
      </c>
      <c r="B10318" s="613" t="s">
        <v>15825</v>
      </c>
    </row>
    <row r="10319" spans="1:2" ht="13.5" x14ac:dyDescent="0.25">
      <c r="A10319" s="612" t="s">
        <v>15826</v>
      </c>
      <c r="B10319" s="613" t="s">
        <v>15827</v>
      </c>
    </row>
    <row r="10320" spans="1:2" ht="13.5" x14ac:dyDescent="0.25">
      <c r="A10320" s="612" t="s">
        <v>15828</v>
      </c>
      <c r="B10320" s="613" t="s">
        <v>15829</v>
      </c>
    </row>
    <row r="10321" spans="1:2" ht="13.5" x14ac:dyDescent="0.25">
      <c r="A10321" s="612" t="s">
        <v>15830</v>
      </c>
      <c r="B10321" s="613" t="s">
        <v>15831</v>
      </c>
    </row>
    <row r="10322" spans="1:2" ht="13.5" x14ac:dyDescent="0.25">
      <c r="A10322" s="612" t="s">
        <v>15832</v>
      </c>
      <c r="B10322" s="613" t="s">
        <v>15833</v>
      </c>
    </row>
    <row r="10323" spans="1:2" ht="13.5" x14ac:dyDescent="0.25">
      <c r="A10323" s="612" t="s">
        <v>15834</v>
      </c>
      <c r="B10323" s="613" t="s">
        <v>15835</v>
      </c>
    </row>
    <row r="10324" spans="1:2" ht="13.5" x14ac:dyDescent="0.25">
      <c r="A10324" s="612" t="s">
        <v>15836</v>
      </c>
      <c r="B10324" s="613" t="s">
        <v>15837</v>
      </c>
    </row>
    <row r="10325" spans="1:2" ht="13.5" x14ac:dyDescent="0.25">
      <c r="A10325" s="612" t="s">
        <v>15838</v>
      </c>
      <c r="B10325" s="613" t="s">
        <v>15839</v>
      </c>
    </row>
    <row r="10326" spans="1:2" ht="13.5" x14ac:dyDescent="0.25">
      <c r="A10326" s="612" t="s">
        <v>15840</v>
      </c>
      <c r="B10326" s="613" t="s">
        <v>15841</v>
      </c>
    </row>
    <row r="10327" spans="1:2" ht="13.5" x14ac:dyDescent="0.25">
      <c r="A10327" s="612" t="s">
        <v>15842</v>
      </c>
      <c r="B10327" s="613" t="s">
        <v>15843</v>
      </c>
    </row>
    <row r="10328" spans="1:2" ht="13.5" x14ac:dyDescent="0.25">
      <c r="A10328" s="612" t="s">
        <v>15844</v>
      </c>
      <c r="B10328" s="613" t="s">
        <v>15845</v>
      </c>
    </row>
    <row r="10329" spans="1:2" ht="13.5" x14ac:dyDescent="0.25">
      <c r="A10329" s="612" t="s">
        <v>15846</v>
      </c>
      <c r="B10329" s="613" t="s">
        <v>15847</v>
      </c>
    </row>
    <row r="10330" spans="1:2" ht="13.5" x14ac:dyDescent="0.25">
      <c r="A10330" s="612" t="s">
        <v>15848</v>
      </c>
      <c r="B10330" s="613" t="s">
        <v>15849</v>
      </c>
    </row>
    <row r="10331" spans="1:2" ht="13.5" x14ac:dyDescent="0.25">
      <c r="A10331" s="612" t="s">
        <v>15850</v>
      </c>
      <c r="B10331" s="613" t="s">
        <v>15851</v>
      </c>
    </row>
    <row r="10332" spans="1:2" ht="13.5" x14ac:dyDescent="0.25">
      <c r="A10332" s="612" t="s">
        <v>15852</v>
      </c>
      <c r="B10332" s="613" t="s">
        <v>15853</v>
      </c>
    </row>
    <row r="10333" spans="1:2" ht="13.5" x14ac:dyDescent="0.25">
      <c r="A10333" s="612" t="s">
        <v>15854</v>
      </c>
      <c r="B10333" s="613" t="s">
        <v>15855</v>
      </c>
    </row>
    <row r="10334" spans="1:2" ht="13.5" x14ac:dyDescent="0.25">
      <c r="A10334" s="612" t="s">
        <v>15856</v>
      </c>
      <c r="B10334" s="613" t="s">
        <v>15857</v>
      </c>
    </row>
    <row r="10335" spans="1:2" ht="13.5" x14ac:dyDescent="0.25">
      <c r="A10335" s="612" t="s">
        <v>15858</v>
      </c>
      <c r="B10335" s="613" t="s">
        <v>15859</v>
      </c>
    </row>
    <row r="10336" spans="1:2" ht="13.5" x14ac:dyDescent="0.25">
      <c r="A10336" s="612" t="s">
        <v>15860</v>
      </c>
      <c r="B10336" s="613" t="s">
        <v>15861</v>
      </c>
    </row>
    <row r="10337" spans="1:2" ht="13.5" x14ac:dyDescent="0.25">
      <c r="A10337" s="612" t="s">
        <v>15862</v>
      </c>
      <c r="B10337" s="613" t="s">
        <v>15863</v>
      </c>
    </row>
    <row r="10338" spans="1:2" ht="13.5" x14ac:dyDescent="0.25">
      <c r="A10338" s="612" t="s">
        <v>15864</v>
      </c>
      <c r="B10338" s="613" t="s">
        <v>15865</v>
      </c>
    </row>
    <row r="10339" spans="1:2" ht="13.5" x14ac:dyDescent="0.25">
      <c r="A10339" s="612" t="s">
        <v>15866</v>
      </c>
      <c r="B10339" s="613" t="s">
        <v>15867</v>
      </c>
    </row>
    <row r="10340" spans="1:2" ht="13.5" x14ac:dyDescent="0.25">
      <c r="A10340" s="612" t="s">
        <v>15868</v>
      </c>
      <c r="B10340" s="613" t="s">
        <v>15869</v>
      </c>
    </row>
    <row r="10341" spans="1:2" ht="13.5" x14ac:dyDescent="0.25">
      <c r="A10341" s="612" t="s">
        <v>15870</v>
      </c>
      <c r="B10341" s="613" t="s">
        <v>15871</v>
      </c>
    </row>
    <row r="10342" spans="1:2" ht="13.5" x14ac:dyDescent="0.25">
      <c r="A10342" s="612" t="s">
        <v>15872</v>
      </c>
      <c r="B10342" s="613" t="s">
        <v>15873</v>
      </c>
    </row>
    <row r="10343" spans="1:2" ht="13.5" x14ac:dyDescent="0.25">
      <c r="A10343" s="612" t="s">
        <v>15874</v>
      </c>
      <c r="B10343" s="613" t="s">
        <v>15875</v>
      </c>
    </row>
    <row r="10344" spans="1:2" ht="13.5" x14ac:dyDescent="0.25">
      <c r="A10344" s="612" t="s">
        <v>15876</v>
      </c>
      <c r="B10344" s="613" t="s">
        <v>15877</v>
      </c>
    </row>
    <row r="10345" spans="1:2" ht="13.5" x14ac:dyDescent="0.25">
      <c r="A10345" s="612" t="s">
        <v>15878</v>
      </c>
      <c r="B10345" s="613" t="s">
        <v>15879</v>
      </c>
    </row>
    <row r="10346" spans="1:2" ht="13.5" x14ac:dyDescent="0.25">
      <c r="A10346" s="612" t="s">
        <v>15880</v>
      </c>
      <c r="B10346" s="613" t="s">
        <v>15881</v>
      </c>
    </row>
    <row r="10347" spans="1:2" ht="13.5" x14ac:dyDescent="0.25">
      <c r="A10347" s="612" t="s">
        <v>15882</v>
      </c>
      <c r="B10347" s="613" t="s">
        <v>15883</v>
      </c>
    </row>
    <row r="10348" spans="1:2" ht="13.5" x14ac:dyDescent="0.25">
      <c r="A10348" s="612" t="s">
        <v>15884</v>
      </c>
      <c r="B10348" s="613" t="s">
        <v>15885</v>
      </c>
    </row>
    <row r="10349" spans="1:2" ht="13.5" x14ac:dyDescent="0.25">
      <c r="A10349" s="612" t="s">
        <v>15886</v>
      </c>
      <c r="B10349" s="613" t="s">
        <v>15887</v>
      </c>
    </row>
    <row r="10350" spans="1:2" ht="13.5" x14ac:dyDescent="0.25">
      <c r="A10350" s="612" t="s">
        <v>15888</v>
      </c>
      <c r="B10350" s="613" t="s">
        <v>15889</v>
      </c>
    </row>
    <row r="10351" spans="1:2" ht="13.5" x14ac:dyDescent="0.25">
      <c r="A10351" s="612" t="s">
        <v>15890</v>
      </c>
      <c r="B10351" s="613" t="s">
        <v>15891</v>
      </c>
    </row>
    <row r="10352" spans="1:2" ht="13.5" x14ac:dyDescent="0.25">
      <c r="A10352" s="612" t="s">
        <v>15892</v>
      </c>
      <c r="B10352" s="613" t="s">
        <v>15893</v>
      </c>
    </row>
    <row r="10353" spans="1:2" ht="13.5" x14ac:dyDescent="0.25">
      <c r="A10353" s="612" t="s">
        <v>15894</v>
      </c>
      <c r="B10353" s="613" t="s">
        <v>15895</v>
      </c>
    </row>
    <row r="10354" spans="1:2" ht="13.5" x14ac:dyDescent="0.25">
      <c r="A10354" s="612" t="s">
        <v>15896</v>
      </c>
      <c r="B10354" s="613" t="s">
        <v>15897</v>
      </c>
    </row>
    <row r="10355" spans="1:2" ht="13.5" x14ac:dyDescent="0.25">
      <c r="A10355" s="612" t="s">
        <v>15898</v>
      </c>
      <c r="B10355" s="613" t="s">
        <v>15899</v>
      </c>
    </row>
    <row r="10356" spans="1:2" ht="13.5" x14ac:dyDescent="0.25">
      <c r="A10356" s="612" t="s">
        <v>15900</v>
      </c>
      <c r="B10356" s="613" t="s">
        <v>4677</v>
      </c>
    </row>
    <row r="10357" spans="1:2" ht="13.5" x14ac:dyDescent="0.25">
      <c r="A10357" s="612" t="s">
        <v>15901</v>
      </c>
      <c r="B10357" s="613" t="s">
        <v>15902</v>
      </c>
    </row>
    <row r="10358" spans="1:2" ht="13.5" x14ac:dyDescent="0.25">
      <c r="A10358" s="612" t="s">
        <v>576</v>
      </c>
      <c r="B10358" s="613" t="s">
        <v>639</v>
      </c>
    </row>
    <row r="10359" spans="1:2" ht="13.5" x14ac:dyDescent="0.25">
      <c r="A10359" s="612" t="s">
        <v>15903</v>
      </c>
      <c r="B10359" s="613" t="s">
        <v>15904</v>
      </c>
    </row>
    <row r="10360" spans="1:2" ht="13.5" x14ac:dyDescent="0.25">
      <c r="A10360" s="612" t="s">
        <v>15905</v>
      </c>
      <c r="B10360" s="613" t="s">
        <v>15906</v>
      </c>
    </row>
    <row r="10361" spans="1:2" ht="13.5" x14ac:dyDescent="0.25">
      <c r="A10361" s="612" t="s">
        <v>15907</v>
      </c>
      <c r="B10361" s="613" t="s">
        <v>15908</v>
      </c>
    </row>
    <row r="10362" spans="1:2" ht="13.5" x14ac:dyDescent="0.25">
      <c r="A10362" s="612" t="s">
        <v>15909</v>
      </c>
      <c r="B10362" s="613" t="s">
        <v>15910</v>
      </c>
    </row>
    <row r="10363" spans="1:2" ht="13.5" x14ac:dyDescent="0.25">
      <c r="A10363" s="612" t="s">
        <v>15911</v>
      </c>
      <c r="B10363" s="613" t="s">
        <v>15912</v>
      </c>
    </row>
    <row r="10364" spans="1:2" ht="13.5" x14ac:dyDescent="0.25">
      <c r="A10364" s="612" t="s">
        <v>15913</v>
      </c>
      <c r="B10364" s="613" t="s">
        <v>15914</v>
      </c>
    </row>
    <row r="10365" spans="1:2" ht="13.5" x14ac:dyDescent="0.25">
      <c r="A10365" s="612" t="s">
        <v>15915</v>
      </c>
      <c r="B10365" s="613" t="s">
        <v>4715</v>
      </c>
    </row>
    <row r="10366" spans="1:2" ht="13.5" x14ac:dyDescent="0.25">
      <c r="A10366" s="612" t="s">
        <v>15916</v>
      </c>
      <c r="B10366" s="613" t="s">
        <v>15917</v>
      </c>
    </row>
    <row r="10367" spans="1:2" ht="13.5" x14ac:dyDescent="0.25">
      <c r="A10367" s="612" t="s">
        <v>15918</v>
      </c>
      <c r="B10367" s="613" t="s">
        <v>15919</v>
      </c>
    </row>
    <row r="10368" spans="1:2" ht="13.5" x14ac:dyDescent="0.25">
      <c r="A10368" s="612" t="s">
        <v>15920</v>
      </c>
      <c r="B10368" s="613" t="s">
        <v>4717</v>
      </c>
    </row>
    <row r="10369" spans="1:2" ht="13.5" x14ac:dyDescent="0.25">
      <c r="A10369" s="612" t="s">
        <v>15921</v>
      </c>
      <c r="B10369" s="613" t="s">
        <v>15922</v>
      </c>
    </row>
    <row r="10370" spans="1:2" ht="13.5" x14ac:dyDescent="0.25">
      <c r="A10370" s="612" t="s">
        <v>15923</v>
      </c>
      <c r="B10370" s="613" t="s">
        <v>4721</v>
      </c>
    </row>
    <row r="10371" spans="1:2" ht="13.5" x14ac:dyDescent="0.25">
      <c r="A10371" s="612" t="s">
        <v>15924</v>
      </c>
      <c r="B10371" s="613" t="s">
        <v>15925</v>
      </c>
    </row>
    <row r="10372" spans="1:2" ht="13.5" x14ac:dyDescent="0.25">
      <c r="A10372" s="612" t="s">
        <v>15926</v>
      </c>
      <c r="B10372" s="613" t="s">
        <v>15927</v>
      </c>
    </row>
    <row r="10373" spans="1:2" ht="13.5" x14ac:dyDescent="0.25">
      <c r="A10373" s="612" t="s">
        <v>15928</v>
      </c>
      <c r="B10373" s="613" t="s">
        <v>15929</v>
      </c>
    </row>
    <row r="10374" spans="1:2" ht="13.5" x14ac:dyDescent="0.25">
      <c r="A10374" s="612" t="s">
        <v>15930</v>
      </c>
      <c r="B10374" s="613" t="s">
        <v>15931</v>
      </c>
    </row>
    <row r="10375" spans="1:2" ht="13.5" x14ac:dyDescent="0.25">
      <c r="A10375" s="612" t="s">
        <v>15932</v>
      </c>
      <c r="B10375" s="613" t="s">
        <v>15933</v>
      </c>
    </row>
    <row r="10376" spans="1:2" ht="13.5" x14ac:dyDescent="0.25">
      <c r="A10376" s="612" t="s">
        <v>15934</v>
      </c>
      <c r="B10376" s="613" t="s">
        <v>15935</v>
      </c>
    </row>
    <row r="10377" spans="1:2" ht="13.5" x14ac:dyDescent="0.25">
      <c r="A10377" s="612" t="s">
        <v>15936</v>
      </c>
      <c r="B10377" s="613" t="s">
        <v>15937</v>
      </c>
    </row>
    <row r="10378" spans="1:2" ht="13.5" x14ac:dyDescent="0.25">
      <c r="A10378" s="612" t="s">
        <v>15938</v>
      </c>
      <c r="B10378" s="613" t="s">
        <v>15939</v>
      </c>
    </row>
    <row r="10379" spans="1:2" ht="13.5" x14ac:dyDescent="0.25">
      <c r="A10379" s="612" t="s">
        <v>15940</v>
      </c>
      <c r="B10379" s="613" t="s">
        <v>15941</v>
      </c>
    </row>
    <row r="10380" spans="1:2" ht="13.5" x14ac:dyDescent="0.25">
      <c r="A10380" s="612" t="s">
        <v>15942</v>
      </c>
      <c r="B10380" s="613" t="s">
        <v>15943</v>
      </c>
    </row>
    <row r="10381" spans="1:2" ht="13.5" x14ac:dyDescent="0.25">
      <c r="A10381" s="612" t="s">
        <v>15944</v>
      </c>
      <c r="B10381" s="613" t="s">
        <v>15945</v>
      </c>
    </row>
    <row r="10382" spans="1:2" ht="13.5" x14ac:dyDescent="0.25">
      <c r="A10382" s="612" t="s">
        <v>15946</v>
      </c>
      <c r="B10382" s="613" t="s">
        <v>15947</v>
      </c>
    </row>
    <row r="10383" spans="1:2" ht="13.5" x14ac:dyDescent="0.25">
      <c r="A10383" s="612" t="s">
        <v>15948</v>
      </c>
      <c r="B10383" s="613" t="s">
        <v>15949</v>
      </c>
    </row>
    <row r="10384" spans="1:2" ht="13.5" x14ac:dyDescent="0.25">
      <c r="A10384" s="612" t="s">
        <v>15950</v>
      </c>
      <c r="B10384" s="613" t="s">
        <v>15951</v>
      </c>
    </row>
    <row r="10385" spans="1:2" ht="13.5" x14ac:dyDescent="0.25">
      <c r="A10385" s="612" t="s">
        <v>15952</v>
      </c>
      <c r="B10385" s="613" t="s">
        <v>15953</v>
      </c>
    </row>
    <row r="10386" spans="1:2" ht="13.5" x14ac:dyDescent="0.25">
      <c r="A10386" s="612" t="s">
        <v>15954</v>
      </c>
      <c r="B10386" s="613" t="s">
        <v>15955</v>
      </c>
    </row>
    <row r="10387" spans="1:2" ht="13.5" x14ac:dyDescent="0.25">
      <c r="A10387" s="612" t="s">
        <v>15956</v>
      </c>
      <c r="B10387" s="613" t="s">
        <v>15957</v>
      </c>
    </row>
    <row r="10388" spans="1:2" ht="13.5" x14ac:dyDescent="0.25">
      <c r="A10388" s="612" t="s">
        <v>15958</v>
      </c>
      <c r="B10388" s="613" t="s">
        <v>15959</v>
      </c>
    </row>
    <row r="10389" spans="1:2" ht="13.5" x14ac:dyDescent="0.25">
      <c r="A10389" s="612" t="s">
        <v>15960</v>
      </c>
      <c r="B10389" s="613" t="s">
        <v>15961</v>
      </c>
    </row>
    <row r="10390" spans="1:2" ht="13.5" x14ac:dyDescent="0.25">
      <c r="A10390" s="612" t="s">
        <v>15962</v>
      </c>
      <c r="B10390" s="613" t="s">
        <v>15963</v>
      </c>
    </row>
    <row r="10391" spans="1:2" ht="13.5" x14ac:dyDescent="0.25">
      <c r="A10391" s="612" t="s">
        <v>15964</v>
      </c>
      <c r="B10391" s="613" t="s">
        <v>15965</v>
      </c>
    </row>
    <row r="10392" spans="1:2" ht="13.5" x14ac:dyDescent="0.25">
      <c r="A10392" s="612" t="s">
        <v>15966</v>
      </c>
      <c r="B10392" s="613" t="s">
        <v>15967</v>
      </c>
    </row>
    <row r="10393" spans="1:2" ht="13.5" x14ac:dyDescent="0.25">
      <c r="A10393" s="612" t="s">
        <v>15968</v>
      </c>
      <c r="B10393" s="613" t="s">
        <v>15969</v>
      </c>
    </row>
    <row r="10394" spans="1:2" ht="13.5" x14ac:dyDescent="0.25">
      <c r="A10394" s="612" t="s">
        <v>15970</v>
      </c>
      <c r="B10394" s="613" t="s">
        <v>15971</v>
      </c>
    </row>
    <row r="10395" spans="1:2" ht="13.5" x14ac:dyDescent="0.25">
      <c r="A10395" s="612" t="s">
        <v>15972</v>
      </c>
      <c r="B10395" s="613" t="s">
        <v>15973</v>
      </c>
    </row>
    <row r="10396" spans="1:2" ht="13.5" x14ac:dyDescent="0.25">
      <c r="A10396" s="612" t="s">
        <v>15974</v>
      </c>
      <c r="B10396" s="613" t="s">
        <v>15975</v>
      </c>
    </row>
    <row r="10397" spans="1:2" ht="13.5" x14ac:dyDescent="0.25">
      <c r="A10397" s="612" t="s">
        <v>15976</v>
      </c>
      <c r="B10397" s="613" t="s">
        <v>15977</v>
      </c>
    </row>
    <row r="10398" spans="1:2" ht="13.5" x14ac:dyDescent="0.25">
      <c r="A10398" s="612" t="s">
        <v>15978</v>
      </c>
      <c r="B10398" s="613" t="s">
        <v>15979</v>
      </c>
    </row>
    <row r="10399" spans="1:2" ht="13.5" x14ac:dyDescent="0.25">
      <c r="A10399" s="612" t="s">
        <v>15980</v>
      </c>
      <c r="B10399" s="613" t="s">
        <v>15981</v>
      </c>
    </row>
    <row r="10400" spans="1:2" ht="13.5" x14ac:dyDescent="0.25">
      <c r="A10400" s="612" t="s">
        <v>15982</v>
      </c>
      <c r="B10400" s="613" t="s">
        <v>15983</v>
      </c>
    </row>
    <row r="10401" spans="1:2" ht="13.5" x14ac:dyDescent="0.25">
      <c r="A10401" s="612" t="s">
        <v>15984</v>
      </c>
      <c r="B10401" s="613" t="s">
        <v>15985</v>
      </c>
    </row>
    <row r="10402" spans="1:2" ht="13.5" x14ac:dyDescent="0.25">
      <c r="A10402" s="612" t="s">
        <v>15986</v>
      </c>
      <c r="B10402" s="613" t="s">
        <v>15987</v>
      </c>
    </row>
    <row r="10403" spans="1:2" ht="13.5" x14ac:dyDescent="0.25">
      <c r="A10403" s="612" t="s">
        <v>15988</v>
      </c>
      <c r="B10403" s="613" t="s">
        <v>15989</v>
      </c>
    </row>
    <row r="10404" spans="1:2" ht="13.5" x14ac:dyDescent="0.25">
      <c r="A10404" s="612" t="s">
        <v>15990</v>
      </c>
      <c r="B10404" s="613" t="s">
        <v>15991</v>
      </c>
    </row>
    <row r="10405" spans="1:2" ht="13.5" x14ac:dyDescent="0.25">
      <c r="A10405" s="612" t="s">
        <v>15992</v>
      </c>
      <c r="B10405" s="613" t="s">
        <v>15993</v>
      </c>
    </row>
    <row r="10406" spans="1:2" ht="13.5" x14ac:dyDescent="0.25">
      <c r="A10406" s="612" t="s">
        <v>15994</v>
      </c>
      <c r="B10406" s="613" t="s">
        <v>15995</v>
      </c>
    </row>
    <row r="10407" spans="1:2" ht="13.5" x14ac:dyDescent="0.25">
      <c r="A10407" s="612" t="s">
        <v>15996</v>
      </c>
      <c r="B10407" s="613" t="s">
        <v>15997</v>
      </c>
    </row>
    <row r="10408" spans="1:2" ht="13.5" x14ac:dyDescent="0.25">
      <c r="A10408" s="612" t="s">
        <v>15998</v>
      </c>
      <c r="B10408" s="613" t="s">
        <v>15999</v>
      </c>
    </row>
    <row r="10409" spans="1:2" ht="13.5" x14ac:dyDescent="0.25">
      <c r="A10409" s="612" t="s">
        <v>16000</v>
      </c>
      <c r="B10409" s="613" t="s">
        <v>16001</v>
      </c>
    </row>
    <row r="10410" spans="1:2" ht="13.5" x14ac:dyDescent="0.25">
      <c r="A10410" s="612" t="s">
        <v>16002</v>
      </c>
      <c r="B10410" s="613" t="s">
        <v>16003</v>
      </c>
    </row>
    <row r="10411" spans="1:2" ht="13.5" x14ac:dyDescent="0.25">
      <c r="A10411" s="612" t="s">
        <v>16004</v>
      </c>
      <c r="B10411" s="613" t="s">
        <v>16005</v>
      </c>
    </row>
    <row r="10412" spans="1:2" ht="13.5" x14ac:dyDescent="0.25">
      <c r="A10412" s="612" t="s">
        <v>16006</v>
      </c>
      <c r="B10412" s="613" t="s">
        <v>16007</v>
      </c>
    </row>
    <row r="10413" spans="1:2" ht="13.5" x14ac:dyDescent="0.25">
      <c r="A10413" s="612" t="s">
        <v>16008</v>
      </c>
      <c r="B10413" s="613" t="s">
        <v>16009</v>
      </c>
    </row>
    <row r="10414" spans="1:2" ht="13.5" x14ac:dyDescent="0.25">
      <c r="A10414" s="612" t="s">
        <v>16010</v>
      </c>
      <c r="B10414" s="613" t="s">
        <v>16011</v>
      </c>
    </row>
    <row r="10415" spans="1:2" ht="13.5" x14ac:dyDescent="0.25">
      <c r="A10415" s="612" t="s">
        <v>16012</v>
      </c>
      <c r="B10415" s="613" t="s">
        <v>16013</v>
      </c>
    </row>
    <row r="10416" spans="1:2" ht="13.5" x14ac:dyDescent="0.25">
      <c r="A10416" s="612" t="s">
        <v>16014</v>
      </c>
      <c r="B10416" s="613" t="s">
        <v>16015</v>
      </c>
    </row>
    <row r="10417" spans="1:2" ht="13.5" x14ac:dyDescent="0.25">
      <c r="A10417" s="612" t="s">
        <v>16016</v>
      </c>
      <c r="B10417" s="613" t="s">
        <v>16017</v>
      </c>
    </row>
    <row r="10418" spans="1:2" ht="13.5" x14ac:dyDescent="0.25">
      <c r="A10418" s="612" t="s">
        <v>16018</v>
      </c>
      <c r="B10418" s="613" t="s">
        <v>16019</v>
      </c>
    </row>
    <row r="10419" spans="1:2" ht="13.5" x14ac:dyDescent="0.25">
      <c r="A10419" s="612" t="s">
        <v>16020</v>
      </c>
      <c r="B10419" s="613" t="s">
        <v>16021</v>
      </c>
    </row>
    <row r="10420" spans="1:2" ht="13.5" x14ac:dyDescent="0.25">
      <c r="A10420" s="612" t="s">
        <v>16022</v>
      </c>
      <c r="B10420" s="613" t="s">
        <v>16023</v>
      </c>
    </row>
    <row r="10421" spans="1:2" ht="13.5" x14ac:dyDescent="0.25">
      <c r="A10421" s="612" t="s">
        <v>16024</v>
      </c>
      <c r="B10421" s="613" t="s">
        <v>16025</v>
      </c>
    </row>
    <row r="10422" spans="1:2" ht="13.5" x14ac:dyDescent="0.25">
      <c r="A10422" s="612" t="s">
        <v>16026</v>
      </c>
      <c r="B10422" s="613" t="s">
        <v>16027</v>
      </c>
    </row>
    <row r="10423" spans="1:2" ht="13.5" x14ac:dyDescent="0.25">
      <c r="A10423" s="612" t="s">
        <v>16028</v>
      </c>
      <c r="B10423" s="613" t="s">
        <v>16029</v>
      </c>
    </row>
    <row r="10424" spans="1:2" ht="13.5" x14ac:dyDescent="0.25">
      <c r="A10424" s="612" t="s">
        <v>16030</v>
      </c>
      <c r="B10424" s="613" t="s">
        <v>16031</v>
      </c>
    </row>
    <row r="10425" spans="1:2" ht="13.5" x14ac:dyDescent="0.25">
      <c r="A10425" s="612" t="s">
        <v>16032</v>
      </c>
      <c r="B10425" s="613" t="s">
        <v>16033</v>
      </c>
    </row>
    <row r="10426" spans="1:2" ht="13.5" x14ac:dyDescent="0.25">
      <c r="A10426" s="612" t="s">
        <v>16034</v>
      </c>
      <c r="B10426" s="613" t="s">
        <v>16035</v>
      </c>
    </row>
    <row r="10427" spans="1:2" ht="13.5" x14ac:dyDescent="0.25">
      <c r="A10427" s="612" t="s">
        <v>16036</v>
      </c>
      <c r="B10427" s="613" t="s">
        <v>16037</v>
      </c>
    </row>
    <row r="10428" spans="1:2" ht="13.5" x14ac:dyDescent="0.25">
      <c r="A10428" s="612" t="s">
        <v>16038</v>
      </c>
      <c r="B10428" s="613" t="s">
        <v>16039</v>
      </c>
    </row>
    <row r="10429" spans="1:2" ht="13.5" x14ac:dyDescent="0.25">
      <c r="A10429" s="612" t="s">
        <v>16040</v>
      </c>
      <c r="B10429" s="613" t="s">
        <v>16041</v>
      </c>
    </row>
    <row r="10430" spans="1:2" ht="13.5" x14ac:dyDescent="0.25">
      <c r="A10430" s="612" t="s">
        <v>16042</v>
      </c>
      <c r="B10430" s="613" t="s">
        <v>16043</v>
      </c>
    </row>
    <row r="10431" spans="1:2" ht="13.5" x14ac:dyDescent="0.25">
      <c r="A10431" s="612" t="s">
        <v>16044</v>
      </c>
      <c r="B10431" s="613" t="s">
        <v>16045</v>
      </c>
    </row>
    <row r="10432" spans="1:2" ht="13.5" x14ac:dyDescent="0.25">
      <c r="A10432" s="612" t="s">
        <v>16046</v>
      </c>
      <c r="B10432" s="613" t="s">
        <v>16047</v>
      </c>
    </row>
    <row r="10433" spans="1:2" ht="13.5" x14ac:dyDescent="0.25">
      <c r="A10433" s="612" t="s">
        <v>16048</v>
      </c>
      <c r="B10433" s="613" t="s">
        <v>16049</v>
      </c>
    </row>
    <row r="10434" spans="1:2" ht="13.5" x14ac:dyDescent="0.25">
      <c r="A10434" s="612" t="s">
        <v>16050</v>
      </c>
      <c r="B10434" s="613" t="s">
        <v>16051</v>
      </c>
    </row>
    <row r="10435" spans="1:2" ht="13.5" x14ac:dyDescent="0.25">
      <c r="A10435" s="612" t="s">
        <v>16052</v>
      </c>
      <c r="B10435" s="613" t="s">
        <v>16053</v>
      </c>
    </row>
    <row r="10436" spans="1:2" ht="13.5" x14ac:dyDescent="0.25">
      <c r="A10436" s="612" t="s">
        <v>16054</v>
      </c>
      <c r="B10436" s="613" t="s">
        <v>16055</v>
      </c>
    </row>
    <row r="10437" spans="1:2" ht="13.5" x14ac:dyDescent="0.25">
      <c r="A10437" s="612" t="s">
        <v>16056</v>
      </c>
      <c r="B10437" s="613" t="s">
        <v>16057</v>
      </c>
    </row>
    <row r="10438" spans="1:2" ht="13.5" x14ac:dyDescent="0.25">
      <c r="A10438" s="612" t="s">
        <v>16058</v>
      </c>
      <c r="B10438" s="613" t="s">
        <v>16059</v>
      </c>
    </row>
    <row r="10439" spans="1:2" ht="13.5" x14ac:dyDescent="0.25">
      <c r="A10439" s="612" t="s">
        <v>16060</v>
      </c>
      <c r="B10439" s="613" t="s">
        <v>16061</v>
      </c>
    </row>
    <row r="10440" spans="1:2" ht="13.5" x14ac:dyDescent="0.25">
      <c r="A10440" s="612" t="s">
        <v>16062</v>
      </c>
      <c r="B10440" s="613" t="s">
        <v>16063</v>
      </c>
    </row>
    <row r="10441" spans="1:2" ht="13.5" x14ac:dyDescent="0.25">
      <c r="A10441" s="612" t="s">
        <v>16064</v>
      </c>
      <c r="B10441" s="613" t="s">
        <v>16065</v>
      </c>
    </row>
    <row r="10442" spans="1:2" ht="13.5" x14ac:dyDescent="0.25">
      <c r="A10442" s="612" t="s">
        <v>16066</v>
      </c>
      <c r="B10442" s="613" t="s">
        <v>16067</v>
      </c>
    </row>
    <row r="10443" spans="1:2" ht="13.5" x14ac:dyDescent="0.25">
      <c r="A10443" s="612" t="s">
        <v>16068</v>
      </c>
      <c r="B10443" s="613" t="s">
        <v>16069</v>
      </c>
    </row>
    <row r="10444" spans="1:2" ht="13.5" x14ac:dyDescent="0.25">
      <c r="A10444" s="612" t="s">
        <v>16070</v>
      </c>
      <c r="B10444" s="613" t="s">
        <v>16071</v>
      </c>
    </row>
    <row r="10445" spans="1:2" ht="13.5" x14ac:dyDescent="0.25">
      <c r="A10445" s="612" t="s">
        <v>16072</v>
      </c>
      <c r="B10445" s="613" t="s">
        <v>16073</v>
      </c>
    </row>
    <row r="10446" spans="1:2" ht="13.5" x14ac:dyDescent="0.25">
      <c r="A10446" s="612" t="s">
        <v>16074</v>
      </c>
      <c r="B10446" s="613" t="s">
        <v>16075</v>
      </c>
    </row>
    <row r="10447" spans="1:2" ht="13.5" x14ac:dyDescent="0.25">
      <c r="A10447" s="612" t="s">
        <v>16076</v>
      </c>
      <c r="B10447" s="613" t="s">
        <v>16077</v>
      </c>
    </row>
    <row r="10448" spans="1:2" ht="13.5" x14ac:dyDescent="0.25">
      <c r="A10448" s="612" t="s">
        <v>16078</v>
      </c>
      <c r="B10448" s="613" t="s">
        <v>16079</v>
      </c>
    </row>
    <row r="10449" spans="1:2" ht="13.5" x14ac:dyDescent="0.25">
      <c r="A10449" s="612" t="s">
        <v>16080</v>
      </c>
      <c r="B10449" s="613" t="s">
        <v>16081</v>
      </c>
    </row>
    <row r="10450" spans="1:2" ht="13.5" x14ac:dyDescent="0.25">
      <c r="A10450" s="612" t="s">
        <v>16082</v>
      </c>
      <c r="B10450" s="613" t="s">
        <v>16083</v>
      </c>
    </row>
    <row r="10451" spans="1:2" ht="13.5" x14ac:dyDescent="0.25">
      <c r="A10451" s="612" t="s">
        <v>16084</v>
      </c>
      <c r="B10451" s="613" t="s">
        <v>16085</v>
      </c>
    </row>
    <row r="10452" spans="1:2" ht="13.5" x14ac:dyDescent="0.25">
      <c r="A10452" s="612" t="s">
        <v>16086</v>
      </c>
      <c r="B10452" s="613" t="s">
        <v>16087</v>
      </c>
    </row>
    <row r="10453" spans="1:2" ht="13.5" x14ac:dyDescent="0.25">
      <c r="A10453" s="612" t="s">
        <v>16088</v>
      </c>
      <c r="B10453" s="613" t="s">
        <v>16089</v>
      </c>
    </row>
    <row r="10454" spans="1:2" ht="13.5" x14ac:dyDescent="0.25">
      <c r="A10454" s="612" t="s">
        <v>16090</v>
      </c>
      <c r="B10454" s="613" t="s">
        <v>16091</v>
      </c>
    </row>
    <row r="10455" spans="1:2" ht="13.5" x14ac:dyDescent="0.25">
      <c r="A10455" s="612" t="s">
        <v>16092</v>
      </c>
      <c r="B10455" s="613" t="s">
        <v>16093</v>
      </c>
    </row>
    <row r="10456" spans="1:2" ht="13.5" x14ac:dyDescent="0.25">
      <c r="A10456" s="612" t="s">
        <v>16094</v>
      </c>
      <c r="B10456" s="613" t="s">
        <v>16095</v>
      </c>
    </row>
    <row r="10457" spans="1:2" ht="13.5" x14ac:dyDescent="0.25">
      <c r="A10457" s="612" t="s">
        <v>16096</v>
      </c>
      <c r="B10457" s="613" t="s">
        <v>16097</v>
      </c>
    </row>
    <row r="10458" spans="1:2" ht="13.5" x14ac:dyDescent="0.25">
      <c r="A10458" s="612" t="s">
        <v>16098</v>
      </c>
      <c r="B10458" s="613" t="s">
        <v>16099</v>
      </c>
    </row>
    <row r="10459" spans="1:2" ht="13.5" x14ac:dyDescent="0.25">
      <c r="A10459" s="612" t="s">
        <v>16100</v>
      </c>
      <c r="B10459" s="613" t="s">
        <v>16101</v>
      </c>
    </row>
    <row r="10460" spans="1:2" ht="13.5" x14ac:dyDescent="0.25">
      <c r="A10460" s="612" t="s">
        <v>16102</v>
      </c>
      <c r="B10460" s="613" t="s">
        <v>16103</v>
      </c>
    </row>
    <row r="10461" spans="1:2" ht="13.5" x14ac:dyDescent="0.25">
      <c r="A10461" s="612" t="s">
        <v>16104</v>
      </c>
      <c r="B10461" s="613" t="s">
        <v>16105</v>
      </c>
    </row>
    <row r="10462" spans="1:2" ht="13.5" x14ac:dyDescent="0.25">
      <c r="A10462" s="612" t="s">
        <v>16106</v>
      </c>
      <c r="B10462" s="613" t="s">
        <v>16107</v>
      </c>
    </row>
    <row r="10463" spans="1:2" ht="13.5" x14ac:dyDescent="0.25">
      <c r="A10463" s="612" t="s">
        <v>16108</v>
      </c>
      <c r="B10463" s="613" t="s">
        <v>16109</v>
      </c>
    </row>
    <row r="10464" spans="1:2" ht="13.5" x14ac:dyDescent="0.25">
      <c r="A10464" s="612" t="s">
        <v>16110</v>
      </c>
      <c r="B10464" s="613" t="s">
        <v>16111</v>
      </c>
    </row>
    <row r="10465" spans="1:2" ht="13.5" x14ac:dyDescent="0.25">
      <c r="A10465" s="612" t="s">
        <v>16112</v>
      </c>
      <c r="B10465" s="613" t="s">
        <v>16113</v>
      </c>
    </row>
    <row r="10466" spans="1:2" ht="13.5" x14ac:dyDescent="0.25">
      <c r="A10466" s="612" t="s">
        <v>16114</v>
      </c>
      <c r="B10466" s="613" t="s">
        <v>16115</v>
      </c>
    </row>
    <row r="10467" spans="1:2" ht="13.5" x14ac:dyDescent="0.25">
      <c r="A10467" s="612" t="s">
        <v>16116</v>
      </c>
      <c r="B10467" s="613" t="s">
        <v>16117</v>
      </c>
    </row>
    <row r="10468" spans="1:2" ht="13.5" x14ac:dyDescent="0.25">
      <c r="A10468" s="612" t="s">
        <v>16118</v>
      </c>
      <c r="B10468" s="613" t="s">
        <v>16119</v>
      </c>
    </row>
    <row r="10469" spans="1:2" ht="13.5" x14ac:dyDescent="0.25">
      <c r="A10469" s="612" t="s">
        <v>16120</v>
      </c>
      <c r="B10469" s="613" t="s">
        <v>16121</v>
      </c>
    </row>
    <row r="10470" spans="1:2" ht="13.5" x14ac:dyDescent="0.25">
      <c r="A10470" s="612" t="s">
        <v>16122</v>
      </c>
      <c r="B10470" s="613" t="s">
        <v>16123</v>
      </c>
    </row>
    <row r="10471" spans="1:2" ht="13.5" x14ac:dyDescent="0.25">
      <c r="A10471" s="612" t="s">
        <v>16124</v>
      </c>
      <c r="B10471" s="613" t="s">
        <v>16125</v>
      </c>
    </row>
    <row r="10472" spans="1:2" ht="13.5" x14ac:dyDescent="0.25">
      <c r="A10472" s="612" t="s">
        <v>16126</v>
      </c>
      <c r="B10472" s="613" t="s">
        <v>16127</v>
      </c>
    </row>
    <row r="10473" spans="1:2" ht="13.5" x14ac:dyDescent="0.25">
      <c r="A10473" s="612" t="s">
        <v>16128</v>
      </c>
      <c r="B10473" s="613" t="s">
        <v>16129</v>
      </c>
    </row>
    <row r="10474" spans="1:2" ht="13.5" x14ac:dyDescent="0.25">
      <c r="A10474" s="612" t="s">
        <v>16130</v>
      </c>
      <c r="B10474" s="613" t="s">
        <v>16131</v>
      </c>
    </row>
    <row r="10475" spans="1:2" ht="13.5" x14ac:dyDescent="0.25">
      <c r="A10475" s="612" t="s">
        <v>16132</v>
      </c>
      <c r="B10475" s="613" t="s">
        <v>16133</v>
      </c>
    </row>
    <row r="10476" spans="1:2" ht="13.5" x14ac:dyDescent="0.25">
      <c r="A10476" s="612" t="s">
        <v>16134</v>
      </c>
      <c r="B10476" s="613" t="s">
        <v>16135</v>
      </c>
    </row>
    <row r="10477" spans="1:2" ht="13.5" x14ac:dyDescent="0.25">
      <c r="A10477" s="612" t="s">
        <v>16136</v>
      </c>
      <c r="B10477" s="613" t="s">
        <v>16137</v>
      </c>
    </row>
    <row r="10478" spans="1:2" ht="13.5" x14ac:dyDescent="0.25">
      <c r="A10478" s="612" t="s">
        <v>16138</v>
      </c>
      <c r="B10478" s="613" t="s">
        <v>16139</v>
      </c>
    </row>
    <row r="10479" spans="1:2" ht="13.5" x14ac:dyDescent="0.25">
      <c r="A10479" s="612" t="s">
        <v>16140</v>
      </c>
      <c r="B10479" s="613" t="s">
        <v>16141</v>
      </c>
    </row>
    <row r="10480" spans="1:2" ht="13.5" x14ac:dyDescent="0.25">
      <c r="A10480" s="612" t="s">
        <v>16142</v>
      </c>
      <c r="B10480" s="613" t="s">
        <v>16143</v>
      </c>
    </row>
    <row r="10481" spans="1:2" ht="13.5" x14ac:dyDescent="0.25">
      <c r="A10481" s="612" t="s">
        <v>16144</v>
      </c>
      <c r="B10481" s="613" t="s">
        <v>16145</v>
      </c>
    </row>
    <row r="10482" spans="1:2" ht="13.5" x14ac:dyDescent="0.25">
      <c r="A10482" s="612" t="s">
        <v>16146</v>
      </c>
      <c r="B10482" s="613" t="s">
        <v>16147</v>
      </c>
    </row>
    <row r="10483" spans="1:2" ht="13.5" x14ac:dyDescent="0.25">
      <c r="A10483" s="612" t="s">
        <v>16148</v>
      </c>
      <c r="B10483" s="613" t="s">
        <v>16149</v>
      </c>
    </row>
    <row r="10484" spans="1:2" ht="13.5" x14ac:dyDescent="0.25">
      <c r="A10484" s="612" t="s">
        <v>16150</v>
      </c>
      <c r="B10484" s="613" t="s">
        <v>16151</v>
      </c>
    </row>
    <row r="10485" spans="1:2" ht="13.5" x14ac:dyDescent="0.25">
      <c r="A10485" s="612" t="s">
        <v>16152</v>
      </c>
      <c r="B10485" s="613" t="s">
        <v>16153</v>
      </c>
    </row>
    <row r="10486" spans="1:2" ht="13.5" x14ac:dyDescent="0.25">
      <c r="A10486" s="612" t="s">
        <v>16154</v>
      </c>
      <c r="B10486" s="613" t="s">
        <v>16155</v>
      </c>
    </row>
    <row r="10487" spans="1:2" ht="13.5" x14ac:dyDescent="0.25">
      <c r="A10487" s="612" t="s">
        <v>492</v>
      </c>
      <c r="B10487" s="613" t="s">
        <v>16156</v>
      </c>
    </row>
    <row r="10488" spans="1:2" ht="13.5" x14ac:dyDescent="0.25">
      <c r="A10488" s="612" t="s">
        <v>16157</v>
      </c>
      <c r="B10488" s="613" t="s">
        <v>16158</v>
      </c>
    </row>
    <row r="10489" spans="1:2" ht="13.5" x14ac:dyDescent="0.25">
      <c r="A10489" s="612" t="s">
        <v>16159</v>
      </c>
      <c r="B10489" s="613" t="s">
        <v>16160</v>
      </c>
    </row>
    <row r="10490" spans="1:2" ht="13.5" x14ac:dyDescent="0.25">
      <c r="A10490" s="612" t="s">
        <v>16161</v>
      </c>
      <c r="B10490" s="613" t="s">
        <v>16162</v>
      </c>
    </row>
    <row r="10491" spans="1:2" ht="13.5" x14ac:dyDescent="0.25">
      <c r="A10491" s="612" t="s">
        <v>16163</v>
      </c>
      <c r="B10491" s="613" t="s">
        <v>16164</v>
      </c>
    </row>
    <row r="10492" spans="1:2" ht="13.5" x14ac:dyDescent="0.25">
      <c r="A10492" s="612" t="s">
        <v>16165</v>
      </c>
      <c r="B10492" s="613" t="s">
        <v>16166</v>
      </c>
    </row>
    <row r="10493" spans="1:2" ht="13.5" x14ac:dyDescent="0.25">
      <c r="A10493" s="612" t="s">
        <v>16167</v>
      </c>
      <c r="B10493" s="613" t="s">
        <v>16168</v>
      </c>
    </row>
    <row r="10494" spans="1:2" ht="13.5" x14ac:dyDescent="0.25">
      <c r="A10494" s="612" t="s">
        <v>16169</v>
      </c>
      <c r="B10494" s="613" t="s">
        <v>16170</v>
      </c>
    </row>
    <row r="10495" spans="1:2" ht="13.5" x14ac:dyDescent="0.25">
      <c r="A10495" s="612" t="s">
        <v>16171</v>
      </c>
      <c r="B10495" s="613" t="s">
        <v>16172</v>
      </c>
    </row>
    <row r="10496" spans="1:2" ht="13.5" x14ac:dyDescent="0.25">
      <c r="A10496" s="612" t="s">
        <v>16173</v>
      </c>
      <c r="B10496" s="613" t="s">
        <v>16174</v>
      </c>
    </row>
    <row r="10497" spans="1:2" ht="13.5" x14ac:dyDescent="0.25">
      <c r="A10497" s="612" t="s">
        <v>16175</v>
      </c>
      <c r="B10497" s="613" t="s">
        <v>16176</v>
      </c>
    </row>
    <row r="10498" spans="1:2" ht="13.5" x14ac:dyDescent="0.25">
      <c r="A10498" s="612" t="s">
        <v>16177</v>
      </c>
      <c r="B10498" s="613" t="s">
        <v>16178</v>
      </c>
    </row>
    <row r="10499" spans="1:2" ht="13.5" x14ac:dyDescent="0.25">
      <c r="A10499" s="612" t="s">
        <v>16179</v>
      </c>
      <c r="B10499" s="613" t="s">
        <v>16180</v>
      </c>
    </row>
    <row r="10500" spans="1:2" ht="13.5" x14ac:dyDescent="0.25">
      <c r="A10500" s="612" t="s">
        <v>16181</v>
      </c>
      <c r="B10500" s="613" t="s">
        <v>16182</v>
      </c>
    </row>
    <row r="10501" spans="1:2" ht="13.5" x14ac:dyDescent="0.25">
      <c r="A10501" s="612" t="s">
        <v>16183</v>
      </c>
      <c r="B10501" s="613" t="s">
        <v>16184</v>
      </c>
    </row>
    <row r="10502" spans="1:2" ht="13.5" x14ac:dyDescent="0.25">
      <c r="A10502" s="612" t="s">
        <v>16185</v>
      </c>
      <c r="B10502" s="613" t="s">
        <v>16186</v>
      </c>
    </row>
    <row r="10503" spans="1:2" ht="13.5" x14ac:dyDescent="0.25">
      <c r="A10503" s="612" t="s">
        <v>16187</v>
      </c>
      <c r="B10503" s="613" t="s">
        <v>16188</v>
      </c>
    </row>
    <row r="10504" spans="1:2" ht="13.5" x14ac:dyDescent="0.25">
      <c r="A10504" s="612" t="s">
        <v>16189</v>
      </c>
      <c r="B10504" s="613" t="s">
        <v>16190</v>
      </c>
    </row>
    <row r="10505" spans="1:2" ht="13.5" x14ac:dyDescent="0.25">
      <c r="A10505" s="612" t="s">
        <v>16191</v>
      </c>
      <c r="B10505" s="613" t="s">
        <v>16192</v>
      </c>
    </row>
    <row r="10506" spans="1:2" ht="13.5" x14ac:dyDescent="0.25">
      <c r="A10506" s="612" t="s">
        <v>16193</v>
      </c>
      <c r="B10506" s="613" t="s">
        <v>16194</v>
      </c>
    </row>
    <row r="10507" spans="1:2" ht="13.5" x14ac:dyDescent="0.25">
      <c r="A10507" s="612" t="s">
        <v>16195</v>
      </c>
      <c r="B10507" s="613" t="s">
        <v>16196</v>
      </c>
    </row>
    <row r="10508" spans="1:2" ht="13.5" x14ac:dyDescent="0.25">
      <c r="A10508" s="612" t="s">
        <v>16197</v>
      </c>
      <c r="B10508" s="613" t="s">
        <v>16198</v>
      </c>
    </row>
    <row r="10509" spans="1:2" ht="13.5" x14ac:dyDescent="0.25">
      <c r="A10509" s="612" t="s">
        <v>16199</v>
      </c>
      <c r="B10509" s="613" t="s">
        <v>16200</v>
      </c>
    </row>
    <row r="10510" spans="1:2" ht="13.5" x14ac:dyDescent="0.25">
      <c r="A10510" s="612" t="s">
        <v>16201</v>
      </c>
      <c r="B10510" s="613" t="s">
        <v>16202</v>
      </c>
    </row>
    <row r="10511" spans="1:2" ht="13.5" x14ac:dyDescent="0.25">
      <c r="A10511" s="612" t="s">
        <v>16203</v>
      </c>
      <c r="B10511" s="613" t="s">
        <v>16204</v>
      </c>
    </row>
    <row r="10512" spans="1:2" ht="13.5" x14ac:dyDescent="0.25">
      <c r="A10512" s="612" t="s">
        <v>16205</v>
      </c>
      <c r="B10512" s="613" t="s">
        <v>16206</v>
      </c>
    </row>
    <row r="10513" spans="1:2" ht="13.5" x14ac:dyDescent="0.25">
      <c r="A10513" s="612" t="s">
        <v>16207</v>
      </c>
      <c r="B10513" s="613" t="s">
        <v>16208</v>
      </c>
    </row>
    <row r="10514" spans="1:2" ht="13.5" x14ac:dyDescent="0.25">
      <c r="A10514" s="612" t="s">
        <v>16209</v>
      </c>
      <c r="B10514" s="613" t="s">
        <v>16210</v>
      </c>
    </row>
    <row r="10515" spans="1:2" ht="13.5" x14ac:dyDescent="0.25">
      <c r="A10515" s="612" t="s">
        <v>16211</v>
      </c>
      <c r="B10515" s="613" t="s">
        <v>16212</v>
      </c>
    </row>
    <row r="10516" spans="1:2" ht="13.5" x14ac:dyDescent="0.25">
      <c r="A10516" s="612" t="s">
        <v>16213</v>
      </c>
      <c r="B10516" s="613" t="s">
        <v>16214</v>
      </c>
    </row>
    <row r="10517" spans="1:2" ht="13.5" x14ac:dyDescent="0.25">
      <c r="A10517" s="612" t="s">
        <v>16215</v>
      </c>
      <c r="B10517" s="613" t="s">
        <v>16216</v>
      </c>
    </row>
    <row r="10518" spans="1:2" ht="13.5" x14ac:dyDescent="0.25">
      <c r="A10518" s="612" t="s">
        <v>16217</v>
      </c>
      <c r="B10518" s="613" t="s">
        <v>16218</v>
      </c>
    </row>
    <row r="10519" spans="1:2" ht="13.5" x14ac:dyDescent="0.25">
      <c r="A10519" s="612" t="s">
        <v>16219</v>
      </c>
      <c r="B10519" s="613" t="s">
        <v>16220</v>
      </c>
    </row>
    <row r="10520" spans="1:2" ht="13.5" x14ac:dyDescent="0.25">
      <c r="A10520" s="612" t="s">
        <v>16221</v>
      </c>
      <c r="B10520" s="613" t="s">
        <v>16222</v>
      </c>
    </row>
    <row r="10521" spans="1:2" ht="13.5" x14ac:dyDescent="0.25">
      <c r="A10521" s="612" t="s">
        <v>16223</v>
      </c>
      <c r="B10521" s="613" t="s">
        <v>16224</v>
      </c>
    </row>
    <row r="10522" spans="1:2" ht="13.5" x14ac:dyDescent="0.25">
      <c r="A10522" s="612" t="s">
        <v>16225</v>
      </c>
      <c r="B10522" s="613" t="s">
        <v>16226</v>
      </c>
    </row>
    <row r="10523" spans="1:2" ht="13.5" x14ac:dyDescent="0.25">
      <c r="A10523" s="612" t="s">
        <v>16227</v>
      </c>
      <c r="B10523" s="613" t="s">
        <v>16228</v>
      </c>
    </row>
    <row r="10524" spans="1:2" ht="13.5" x14ac:dyDescent="0.25">
      <c r="A10524" s="612" t="s">
        <v>16229</v>
      </c>
      <c r="B10524" s="613" t="s">
        <v>16230</v>
      </c>
    </row>
    <row r="10525" spans="1:2" ht="13.5" x14ac:dyDescent="0.25">
      <c r="A10525" s="612" t="s">
        <v>16231</v>
      </c>
      <c r="B10525" s="613" t="s">
        <v>16232</v>
      </c>
    </row>
    <row r="10526" spans="1:2" ht="13.5" x14ac:dyDescent="0.25">
      <c r="A10526" s="612" t="s">
        <v>16233</v>
      </c>
      <c r="B10526" s="613" t="s">
        <v>16234</v>
      </c>
    </row>
    <row r="10527" spans="1:2" ht="13.5" x14ac:dyDescent="0.25">
      <c r="A10527" s="612" t="s">
        <v>16235</v>
      </c>
      <c r="B10527" s="613" t="s">
        <v>16236</v>
      </c>
    </row>
    <row r="10528" spans="1:2" ht="13.5" x14ac:dyDescent="0.25">
      <c r="A10528" s="612" t="s">
        <v>16237</v>
      </c>
      <c r="B10528" s="613" t="s">
        <v>16238</v>
      </c>
    </row>
    <row r="10529" spans="1:2" ht="13.5" x14ac:dyDescent="0.25">
      <c r="A10529" s="612" t="s">
        <v>16239</v>
      </c>
      <c r="B10529" s="613" t="s">
        <v>16240</v>
      </c>
    </row>
    <row r="10530" spans="1:2" ht="13.5" x14ac:dyDescent="0.25">
      <c r="A10530" s="612" t="s">
        <v>558</v>
      </c>
      <c r="B10530" s="613" t="s">
        <v>16241</v>
      </c>
    </row>
    <row r="10531" spans="1:2" ht="13.5" x14ac:dyDescent="0.25">
      <c r="A10531" s="612" t="s">
        <v>16242</v>
      </c>
      <c r="B10531" s="613" t="s">
        <v>3826</v>
      </c>
    </row>
    <row r="10532" spans="1:2" ht="13.5" x14ac:dyDescent="0.25">
      <c r="A10532" s="612" t="s">
        <v>16243</v>
      </c>
      <c r="B10532" s="613" t="s">
        <v>16244</v>
      </c>
    </row>
    <row r="10533" spans="1:2" ht="13.5" x14ac:dyDescent="0.25">
      <c r="A10533" s="612" t="s">
        <v>16245</v>
      </c>
      <c r="B10533" s="613" t="s">
        <v>16246</v>
      </c>
    </row>
    <row r="10534" spans="1:2" ht="13.5" x14ac:dyDescent="0.25">
      <c r="A10534" s="612" t="s">
        <v>16247</v>
      </c>
      <c r="B10534" s="613" t="s">
        <v>16248</v>
      </c>
    </row>
    <row r="10535" spans="1:2" ht="13.5" x14ac:dyDescent="0.25">
      <c r="A10535" s="612" t="s">
        <v>16249</v>
      </c>
      <c r="B10535" s="613" t="s">
        <v>16250</v>
      </c>
    </row>
    <row r="10536" spans="1:2" ht="13.5" x14ac:dyDescent="0.25">
      <c r="A10536" s="612" t="s">
        <v>16251</v>
      </c>
      <c r="B10536" s="613" t="s">
        <v>16252</v>
      </c>
    </row>
    <row r="10537" spans="1:2" ht="13.5" x14ac:dyDescent="0.25">
      <c r="A10537" s="612" t="s">
        <v>16253</v>
      </c>
      <c r="B10537" s="613" t="s">
        <v>16254</v>
      </c>
    </row>
    <row r="10538" spans="1:2" ht="13.5" x14ac:dyDescent="0.25">
      <c r="A10538" s="612" t="s">
        <v>16255</v>
      </c>
      <c r="B10538" s="613" t="s">
        <v>16256</v>
      </c>
    </row>
    <row r="10539" spans="1:2" ht="13.5" x14ac:dyDescent="0.25">
      <c r="A10539" s="612" t="s">
        <v>16257</v>
      </c>
      <c r="B10539" s="613" t="s">
        <v>16258</v>
      </c>
    </row>
    <row r="10540" spans="1:2" ht="13.5" x14ac:dyDescent="0.25">
      <c r="A10540" s="612" t="s">
        <v>16259</v>
      </c>
      <c r="B10540" s="613" t="s">
        <v>16260</v>
      </c>
    </row>
    <row r="10541" spans="1:2" ht="13.5" x14ac:dyDescent="0.25">
      <c r="A10541" s="612" t="s">
        <v>16261</v>
      </c>
      <c r="B10541" s="613" t="s">
        <v>16262</v>
      </c>
    </row>
    <row r="10542" spans="1:2" ht="13.5" x14ac:dyDescent="0.25">
      <c r="A10542" s="612" t="s">
        <v>16263</v>
      </c>
      <c r="B10542" s="613" t="s">
        <v>16264</v>
      </c>
    </row>
    <row r="10543" spans="1:2" ht="13.5" x14ac:dyDescent="0.25">
      <c r="A10543" s="612" t="s">
        <v>16265</v>
      </c>
      <c r="B10543" s="613" t="s">
        <v>16266</v>
      </c>
    </row>
    <row r="10544" spans="1:2" ht="13.5" x14ac:dyDescent="0.25">
      <c r="A10544" s="612" t="s">
        <v>16267</v>
      </c>
      <c r="B10544" s="613" t="s">
        <v>16268</v>
      </c>
    </row>
    <row r="10545" spans="1:2" ht="13.5" x14ac:dyDescent="0.25">
      <c r="A10545" s="612" t="s">
        <v>16269</v>
      </c>
      <c r="B10545" s="613" t="s">
        <v>16270</v>
      </c>
    </row>
    <row r="10546" spans="1:2" ht="13.5" x14ac:dyDescent="0.25">
      <c r="A10546" s="612" t="s">
        <v>16271</v>
      </c>
      <c r="B10546" s="613" t="s">
        <v>16272</v>
      </c>
    </row>
    <row r="10547" spans="1:2" ht="13.5" x14ac:dyDescent="0.25">
      <c r="A10547" s="612" t="s">
        <v>16273</v>
      </c>
      <c r="B10547" s="613" t="s">
        <v>16274</v>
      </c>
    </row>
    <row r="10548" spans="1:2" ht="13.5" x14ac:dyDescent="0.25">
      <c r="A10548" s="612" t="s">
        <v>16275</v>
      </c>
      <c r="B10548" s="613" t="s">
        <v>16276</v>
      </c>
    </row>
    <row r="10549" spans="1:2" ht="13.5" x14ac:dyDescent="0.25">
      <c r="A10549" s="612" t="s">
        <v>16277</v>
      </c>
      <c r="B10549" s="613" t="s">
        <v>3861</v>
      </c>
    </row>
    <row r="10550" spans="1:2" ht="13.5" x14ac:dyDescent="0.25">
      <c r="A10550" s="612" t="s">
        <v>16278</v>
      </c>
      <c r="B10550" s="613" t="s">
        <v>16279</v>
      </c>
    </row>
    <row r="10551" spans="1:2" ht="13.5" x14ac:dyDescent="0.25">
      <c r="A10551" s="612" t="s">
        <v>16280</v>
      </c>
      <c r="B10551" s="613" t="s">
        <v>16281</v>
      </c>
    </row>
    <row r="10552" spans="1:2" ht="13.5" x14ac:dyDescent="0.25">
      <c r="A10552" s="612" t="s">
        <v>16282</v>
      </c>
      <c r="B10552" s="613" t="s">
        <v>16283</v>
      </c>
    </row>
    <row r="10553" spans="1:2" ht="13.5" x14ac:dyDescent="0.25">
      <c r="A10553" s="612" t="s">
        <v>16284</v>
      </c>
      <c r="B10553" s="613" t="s">
        <v>16285</v>
      </c>
    </row>
    <row r="10554" spans="1:2" ht="13.5" x14ac:dyDescent="0.25">
      <c r="A10554" s="612" t="s">
        <v>16286</v>
      </c>
      <c r="B10554" s="613" t="s">
        <v>16287</v>
      </c>
    </row>
    <row r="10555" spans="1:2" ht="13.5" x14ac:dyDescent="0.25">
      <c r="A10555" s="612" t="s">
        <v>16288</v>
      </c>
      <c r="B10555" s="613" t="s">
        <v>16289</v>
      </c>
    </row>
    <row r="10556" spans="1:2" ht="13.5" x14ac:dyDescent="0.25">
      <c r="A10556" s="612" t="s">
        <v>16290</v>
      </c>
      <c r="B10556" s="613" t="s">
        <v>16291</v>
      </c>
    </row>
    <row r="10557" spans="1:2" ht="13.5" x14ac:dyDescent="0.25">
      <c r="A10557" s="612" t="s">
        <v>16292</v>
      </c>
      <c r="B10557" s="613" t="s">
        <v>16293</v>
      </c>
    </row>
    <row r="10558" spans="1:2" ht="13.5" x14ac:dyDescent="0.25">
      <c r="A10558" s="612" t="s">
        <v>16294</v>
      </c>
      <c r="B10558" s="613" t="s">
        <v>16295</v>
      </c>
    </row>
    <row r="10559" spans="1:2" ht="13.5" x14ac:dyDescent="0.25">
      <c r="A10559" s="612" t="s">
        <v>16296</v>
      </c>
      <c r="B10559" s="613" t="s">
        <v>16297</v>
      </c>
    </row>
    <row r="10560" spans="1:2" ht="13.5" x14ac:dyDescent="0.25">
      <c r="A10560" s="612" t="s">
        <v>16298</v>
      </c>
      <c r="B10560" s="613" t="s">
        <v>16299</v>
      </c>
    </row>
    <row r="10561" spans="1:2" ht="13.5" x14ac:dyDescent="0.25">
      <c r="A10561" s="612" t="s">
        <v>16300</v>
      </c>
      <c r="B10561" s="613" t="s">
        <v>16301</v>
      </c>
    </row>
    <row r="10562" spans="1:2" ht="13.5" x14ac:dyDescent="0.25">
      <c r="A10562" s="612" t="s">
        <v>16302</v>
      </c>
      <c r="B10562" s="613" t="s">
        <v>16303</v>
      </c>
    </row>
    <row r="10563" spans="1:2" ht="13.5" x14ac:dyDescent="0.25">
      <c r="A10563" s="612" t="s">
        <v>16304</v>
      </c>
      <c r="B10563" s="613" t="s">
        <v>16305</v>
      </c>
    </row>
    <row r="10564" spans="1:2" ht="13.5" x14ac:dyDescent="0.25">
      <c r="A10564" s="612" t="s">
        <v>16306</v>
      </c>
      <c r="B10564" s="613" t="s">
        <v>16307</v>
      </c>
    </row>
    <row r="10565" spans="1:2" ht="13.5" x14ac:dyDescent="0.25">
      <c r="A10565" s="612" t="s">
        <v>16308</v>
      </c>
      <c r="B10565" s="613" t="s">
        <v>16309</v>
      </c>
    </row>
    <row r="10566" spans="1:2" ht="13.5" x14ac:dyDescent="0.25">
      <c r="A10566" s="612" t="s">
        <v>16310</v>
      </c>
      <c r="B10566" s="613" t="s">
        <v>16311</v>
      </c>
    </row>
    <row r="10567" spans="1:2" ht="13.5" x14ac:dyDescent="0.25">
      <c r="A10567" s="612" t="s">
        <v>16312</v>
      </c>
      <c r="B10567" s="613" t="s">
        <v>3875</v>
      </c>
    </row>
    <row r="10568" spans="1:2" ht="13.5" x14ac:dyDescent="0.25">
      <c r="A10568" s="612" t="s">
        <v>16313</v>
      </c>
      <c r="B10568" s="613" t="s">
        <v>16314</v>
      </c>
    </row>
    <row r="10569" spans="1:2" ht="13.5" x14ac:dyDescent="0.25">
      <c r="A10569" s="612" t="s">
        <v>16315</v>
      </c>
      <c r="B10569" s="613" t="s">
        <v>3876</v>
      </c>
    </row>
    <row r="10570" spans="1:2" ht="13.5" x14ac:dyDescent="0.25">
      <c r="A10570" s="612" t="s">
        <v>16316</v>
      </c>
      <c r="B10570" s="613" t="s">
        <v>16317</v>
      </c>
    </row>
    <row r="10571" spans="1:2" ht="13.5" x14ac:dyDescent="0.25">
      <c r="A10571" s="612" t="s">
        <v>16318</v>
      </c>
      <c r="B10571" s="613" t="s">
        <v>16319</v>
      </c>
    </row>
    <row r="10572" spans="1:2" ht="13.5" x14ac:dyDescent="0.25">
      <c r="A10572" s="612" t="s">
        <v>16320</v>
      </c>
      <c r="B10572" s="613" t="s">
        <v>16321</v>
      </c>
    </row>
    <row r="10573" spans="1:2" ht="13.5" x14ac:dyDescent="0.25">
      <c r="A10573" s="612" t="s">
        <v>16322</v>
      </c>
      <c r="B10573" s="613" t="s">
        <v>16323</v>
      </c>
    </row>
    <row r="10574" spans="1:2" ht="13.5" x14ac:dyDescent="0.25">
      <c r="A10574" s="612" t="s">
        <v>16324</v>
      </c>
      <c r="B10574" s="613" t="s">
        <v>16325</v>
      </c>
    </row>
    <row r="10575" spans="1:2" ht="13.5" x14ac:dyDescent="0.25">
      <c r="A10575" s="612" t="s">
        <v>16326</v>
      </c>
      <c r="B10575" s="613" t="s">
        <v>16327</v>
      </c>
    </row>
    <row r="10576" spans="1:2" ht="13.5" x14ac:dyDescent="0.25">
      <c r="A10576" s="612" t="s">
        <v>16328</v>
      </c>
      <c r="B10576" s="613" t="s">
        <v>16329</v>
      </c>
    </row>
    <row r="10577" spans="1:2" ht="13.5" x14ac:dyDescent="0.25">
      <c r="A10577" s="612" t="s">
        <v>16330</v>
      </c>
      <c r="B10577" s="613" t="s">
        <v>16331</v>
      </c>
    </row>
    <row r="10578" spans="1:2" ht="13.5" x14ac:dyDescent="0.25">
      <c r="A10578" s="612" t="s">
        <v>16332</v>
      </c>
      <c r="B10578" s="613" t="s">
        <v>3887</v>
      </c>
    </row>
    <row r="10579" spans="1:2" ht="13.5" x14ac:dyDescent="0.25">
      <c r="A10579" s="612" t="s">
        <v>16333</v>
      </c>
      <c r="B10579" s="613" t="s">
        <v>16334</v>
      </c>
    </row>
    <row r="10580" spans="1:2" ht="13.5" x14ac:dyDescent="0.25">
      <c r="A10580" s="612" t="s">
        <v>16335</v>
      </c>
      <c r="B10580" s="613" t="s">
        <v>16336</v>
      </c>
    </row>
    <row r="10581" spans="1:2" ht="13.5" x14ac:dyDescent="0.25">
      <c r="A10581" s="612" t="s">
        <v>16337</v>
      </c>
      <c r="B10581" s="613" t="s">
        <v>16338</v>
      </c>
    </row>
    <row r="10582" spans="1:2" ht="13.5" x14ac:dyDescent="0.25">
      <c r="A10582" s="612" t="s">
        <v>16339</v>
      </c>
      <c r="B10582" s="613" t="s">
        <v>16340</v>
      </c>
    </row>
    <row r="10583" spans="1:2" ht="13.5" x14ac:dyDescent="0.25">
      <c r="A10583" s="612" t="s">
        <v>495</v>
      </c>
      <c r="B10583" s="613" t="s">
        <v>641</v>
      </c>
    </row>
    <row r="10584" spans="1:2" ht="13.5" x14ac:dyDescent="0.25">
      <c r="A10584" s="612" t="s">
        <v>16341</v>
      </c>
      <c r="B10584" s="613" t="s">
        <v>16342</v>
      </c>
    </row>
    <row r="10585" spans="1:2" ht="13.5" x14ac:dyDescent="0.25">
      <c r="A10585" s="612" t="s">
        <v>16343</v>
      </c>
      <c r="B10585" s="613" t="s">
        <v>16344</v>
      </c>
    </row>
    <row r="10586" spans="1:2" ht="13.5" x14ac:dyDescent="0.25">
      <c r="A10586" s="612" t="s">
        <v>16345</v>
      </c>
      <c r="B10586" s="613" t="s">
        <v>16346</v>
      </c>
    </row>
    <row r="10587" spans="1:2" ht="13.5" x14ac:dyDescent="0.25">
      <c r="A10587" s="612" t="s">
        <v>16347</v>
      </c>
      <c r="B10587" s="613" t="s">
        <v>16348</v>
      </c>
    </row>
    <row r="10588" spans="1:2" ht="13.5" x14ac:dyDescent="0.25">
      <c r="A10588" s="612" t="s">
        <v>16349</v>
      </c>
      <c r="B10588" s="613" t="s">
        <v>16350</v>
      </c>
    </row>
    <row r="10589" spans="1:2" ht="13.5" x14ac:dyDescent="0.25">
      <c r="A10589" s="612" t="s">
        <v>16351</v>
      </c>
      <c r="B10589" s="613" t="s">
        <v>16352</v>
      </c>
    </row>
    <row r="10590" spans="1:2" ht="13.5" x14ac:dyDescent="0.25">
      <c r="A10590" s="612" t="s">
        <v>16353</v>
      </c>
      <c r="B10590" s="613" t="s">
        <v>16354</v>
      </c>
    </row>
    <row r="10591" spans="1:2" ht="13.5" x14ac:dyDescent="0.25">
      <c r="A10591" s="612" t="s">
        <v>16355</v>
      </c>
      <c r="B10591" s="613" t="s">
        <v>3893</v>
      </c>
    </row>
    <row r="10592" spans="1:2" ht="13.5" x14ac:dyDescent="0.25">
      <c r="A10592" s="612" t="s">
        <v>16356</v>
      </c>
      <c r="B10592" s="613" t="s">
        <v>16357</v>
      </c>
    </row>
    <row r="10593" spans="1:2" ht="13.5" x14ac:dyDescent="0.25">
      <c r="A10593" s="612" t="s">
        <v>16358</v>
      </c>
      <c r="B10593" s="613" t="s">
        <v>16359</v>
      </c>
    </row>
    <row r="10594" spans="1:2" ht="13.5" x14ac:dyDescent="0.25">
      <c r="A10594" s="612" t="s">
        <v>16360</v>
      </c>
      <c r="B10594" s="613" t="s">
        <v>3896</v>
      </c>
    </row>
    <row r="10595" spans="1:2" ht="13.5" x14ac:dyDescent="0.25">
      <c r="A10595" s="612" t="s">
        <v>16361</v>
      </c>
      <c r="B10595" s="613" t="s">
        <v>16362</v>
      </c>
    </row>
    <row r="10596" spans="1:2" ht="13.5" x14ac:dyDescent="0.25">
      <c r="A10596" s="612" t="s">
        <v>16363</v>
      </c>
      <c r="B10596" s="613" t="s">
        <v>16364</v>
      </c>
    </row>
    <row r="10597" spans="1:2" ht="13.5" x14ac:dyDescent="0.25">
      <c r="A10597" s="612" t="s">
        <v>16365</v>
      </c>
      <c r="B10597" s="613" t="s">
        <v>16366</v>
      </c>
    </row>
    <row r="10598" spans="1:2" ht="13.5" x14ac:dyDescent="0.25">
      <c r="A10598" s="612" t="s">
        <v>16367</v>
      </c>
      <c r="B10598" s="613" t="s">
        <v>16368</v>
      </c>
    </row>
    <row r="10599" spans="1:2" ht="13.5" x14ac:dyDescent="0.25">
      <c r="A10599" s="612" t="s">
        <v>16369</v>
      </c>
      <c r="B10599" s="613" t="s">
        <v>16370</v>
      </c>
    </row>
    <row r="10600" spans="1:2" ht="13.5" x14ac:dyDescent="0.25">
      <c r="A10600" s="612" t="s">
        <v>16371</v>
      </c>
      <c r="B10600" s="613" t="s">
        <v>16372</v>
      </c>
    </row>
    <row r="10601" spans="1:2" ht="13.5" x14ac:dyDescent="0.25">
      <c r="A10601" s="612" t="s">
        <v>16373</v>
      </c>
      <c r="B10601" s="613" t="s">
        <v>16374</v>
      </c>
    </row>
    <row r="10602" spans="1:2" ht="13.5" x14ac:dyDescent="0.25">
      <c r="A10602" s="612" t="s">
        <v>16375</v>
      </c>
      <c r="B10602" s="613" t="s">
        <v>16376</v>
      </c>
    </row>
    <row r="10603" spans="1:2" ht="13.5" x14ac:dyDescent="0.25">
      <c r="A10603" s="612" t="s">
        <v>16377</v>
      </c>
      <c r="B10603" s="613" t="s">
        <v>16378</v>
      </c>
    </row>
    <row r="10604" spans="1:2" ht="13.5" x14ac:dyDescent="0.25">
      <c r="A10604" s="612" t="s">
        <v>16379</v>
      </c>
      <c r="B10604" s="613" t="s">
        <v>16380</v>
      </c>
    </row>
    <row r="10605" spans="1:2" ht="13.5" x14ac:dyDescent="0.25">
      <c r="A10605" s="612" t="s">
        <v>16381</v>
      </c>
      <c r="B10605" s="613" t="s">
        <v>16382</v>
      </c>
    </row>
    <row r="10606" spans="1:2" ht="13.5" x14ac:dyDescent="0.25">
      <c r="A10606" s="612" t="s">
        <v>16383</v>
      </c>
      <c r="B10606" s="613" t="s">
        <v>16384</v>
      </c>
    </row>
    <row r="10607" spans="1:2" ht="13.5" x14ac:dyDescent="0.25">
      <c r="A10607" s="612" t="s">
        <v>16385</v>
      </c>
      <c r="B10607" s="613" t="s">
        <v>16386</v>
      </c>
    </row>
    <row r="10608" spans="1:2" ht="13.5" x14ac:dyDescent="0.25">
      <c r="A10608" s="612" t="s">
        <v>16387</v>
      </c>
      <c r="B10608" s="613" t="s">
        <v>16388</v>
      </c>
    </row>
    <row r="10609" spans="1:2" ht="13.5" x14ac:dyDescent="0.25">
      <c r="A10609" s="612" t="s">
        <v>16389</v>
      </c>
      <c r="B10609" s="613" t="s">
        <v>16390</v>
      </c>
    </row>
    <row r="10610" spans="1:2" ht="13.5" x14ac:dyDescent="0.25">
      <c r="A10610" s="612" t="s">
        <v>16391</v>
      </c>
      <c r="B10610" s="613" t="s">
        <v>16392</v>
      </c>
    </row>
    <row r="10611" spans="1:2" ht="13.5" x14ac:dyDescent="0.25">
      <c r="A10611" s="612" t="s">
        <v>16393</v>
      </c>
      <c r="B10611" s="613" t="s">
        <v>16394</v>
      </c>
    </row>
    <row r="10612" spans="1:2" ht="13.5" x14ac:dyDescent="0.25">
      <c r="A10612" s="612" t="s">
        <v>16395</v>
      </c>
      <c r="B10612" s="613" t="s">
        <v>3913</v>
      </c>
    </row>
    <row r="10613" spans="1:2" ht="13.5" x14ac:dyDescent="0.25">
      <c r="A10613" s="612" t="s">
        <v>16396</v>
      </c>
      <c r="B10613" s="613" t="s">
        <v>3914</v>
      </c>
    </row>
    <row r="10614" spans="1:2" ht="13.5" x14ac:dyDescent="0.25">
      <c r="A10614" s="612" t="s">
        <v>16397</v>
      </c>
      <c r="B10614" s="613" t="s">
        <v>3915</v>
      </c>
    </row>
    <row r="10615" spans="1:2" ht="13.5" x14ac:dyDescent="0.25">
      <c r="A10615" s="612" t="s">
        <v>16398</v>
      </c>
      <c r="B10615" s="613" t="s">
        <v>16399</v>
      </c>
    </row>
    <row r="10616" spans="1:2" ht="13.5" x14ac:dyDescent="0.25">
      <c r="A10616" s="612" t="s">
        <v>16400</v>
      </c>
      <c r="B10616" s="613" t="s">
        <v>16401</v>
      </c>
    </row>
    <row r="10617" spans="1:2" ht="13.5" x14ac:dyDescent="0.25">
      <c r="A10617" s="612" t="s">
        <v>16402</v>
      </c>
      <c r="B10617" s="613" t="s">
        <v>16403</v>
      </c>
    </row>
    <row r="10618" spans="1:2" ht="13.5" x14ac:dyDescent="0.25">
      <c r="A10618" s="612" t="s">
        <v>16404</v>
      </c>
      <c r="B10618" s="613" t="s">
        <v>16405</v>
      </c>
    </row>
    <row r="10619" spans="1:2" ht="13.5" x14ac:dyDescent="0.25">
      <c r="A10619" s="612" t="s">
        <v>16406</v>
      </c>
      <c r="B10619" s="613" t="s">
        <v>16407</v>
      </c>
    </row>
    <row r="10620" spans="1:2" ht="13.5" x14ac:dyDescent="0.25">
      <c r="A10620" s="612" t="s">
        <v>16408</v>
      </c>
      <c r="B10620" s="613" t="s">
        <v>16409</v>
      </c>
    </row>
    <row r="10621" spans="1:2" ht="13.5" x14ac:dyDescent="0.25">
      <c r="A10621" s="612" t="s">
        <v>16410</v>
      </c>
      <c r="B10621" s="613" t="s">
        <v>16411</v>
      </c>
    </row>
    <row r="10622" spans="1:2" ht="13.5" x14ac:dyDescent="0.25">
      <c r="A10622" s="612" t="s">
        <v>16412</v>
      </c>
      <c r="B10622" s="613" t="s">
        <v>16413</v>
      </c>
    </row>
    <row r="10623" spans="1:2" ht="13.5" x14ac:dyDescent="0.25">
      <c r="A10623" s="612" t="s">
        <v>16414</v>
      </c>
      <c r="B10623" s="613" t="s">
        <v>16415</v>
      </c>
    </row>
    <row r="10624" spans="1:2" ht="13.5" x14ac:dyDescent="0.25">
      <c r="A10624" s="612" t="s">
        <v>16416</v>
      </c>
      <c r="B10624" s="613" t="s">
        <v>16417</v>
      </c>
    </row>
    <row r="10625" spans="1:2" ht="13.5" x14ac:dyDescent="0.25">
      <c r="A10625" s="612" t="s">
        <v>16418</v>
      </c>
      <c r="B10625" s="613" t="s">
        <v>16419</v>
      </c>
    </row>
    <row r="10626" spans="1:2" ht="13.5" x14ac:dyDescent="0.25">
      <c r="A10626" s="612" t="s">
        <v>16420</v>
      </c>
      <c r="B10626" s="613" t="s">
        <v>16421</v>
      </c>
    </row>
    <row r="10627" spans="1:2" ht="13.5" x14ac:dyDescent="0.25">
      <c r="A10627" s="612" t="s">
        <v>16422</v>
      </c>
      <c r="B10627" s="613" t="s">
        <v>16423</v>
      </c>
    </row>
    <row r="10628" spans="1:2" ht="13.5" x14ac:dyDescent="0.25">
      <c r="A10628" s="612" t="s">
        <v>16424</v>
      </c>
      <c r="B10628" s="613" t="s">
        <v>16425</v>
      </c>
    </row>
    <row r="10629" spans="1:2" ht="13.5" x14ac:dyDescent="0.25">
      <c r="A10629" s="612" t="s">
        <v>16426</v>
      </c>
      <c r="B10629" s="613" t="s">
        <v>16427</v>
      </c>
    </row>
    <row r="10630" spans="1:2" ht="13.5" x14ac:dyDescent="0.25">
      <c r="A10630" s="612" t="s">
        <v>16428</v>
      </c>
      <c r="B10630" s="613" t="s">
        <v>16429</v>
      </c>
    </row>
    <row r="10631" spans="1:2" ht="13.5" x14ac:dyDescent="0.25">
      <c r="A10631" s="612" t="s">
        <v>16430</v>
      </c>
      <c r="B10631" s="613" t="s">
        <v>16431</v>
      </c>
    </row>
    <row r="10632" spans="1:2" ht="13.5" x14ac:dyDescent="0.25">
      <c r="A10632" s="612" t="s">
        <v>16432</v>
      </c>
      <c r="B10632" s="613" t="s">
        <v>16433</v>
      </c>
    </row>
    <row r="10633" spans="1:2" ht="13.5" x14ac:dyDescent="0.25">
      <c r="A10633" s="612" t="s">
        <v>16434</v>
      </c>
      <c r="B10633" s="613" t="s">
        <v>16435</v>
      </c>
    </row>
    <row r="10634" spans="1:2" ht="13.5" x14ac:dyDescent="0.25">
      <c r="A10634" s="612" t="s">
        <v>16436</v>
      </c>
      <c r="B10634" s="613" t="s">
        <v>3926</v>
      </c>
    </row>
    <row r="10635" spans="1:2" ht="13.5" x14ac:dyDescent="0.25">
      <c r="A10635" s="612" t="s">
        <v>16437</v>
      </c>
      <c r="B10635" s="613" t="s">
        <v>16438</v>
      </c>
    </row>
    <row r="10636" spans="1:2" ht="13.5" x14ac:dyDescent="0.25">
      <c r="A10636" s="612" t="s">
        <v>16439</v>
      </c>
      <c r="B10636" s="613" t="s">
        <v>16440</v>
      </c>
    </row>
    <row r="10637" spans="1:2" ht="13.5" x14ac:dyDescent="0.25">
      <c r="A10637" s="612" t="s">
        <v>16441</v>
      </c>
      <c r="B10637" s="613" t="s">
        <v>16442</v>
      </c>
    </row>
    <row r="10638" spans="1:2" ht="13.5" x14ac:dyDescent="0.25">
      <c r="A10638" s="612" t="s">
        <v>16443</v>
      </c>
      <c r="B10638" s="613" t="s">
        <v>16444</v>
      </c>
    </row>
    <row r="10639" spans="1:2" ht="13.5" x14ac:dyDescent="0.25">
      <c r="A10639" s="612" t="s">
        <v>16445</v>
      </c>
      <c r="B10639" s="613" t="s">
        <v>16446</v>
      </c>
    </row>
    <row r="10640" spans="1:2" ht="13.5" x14ac:dyDescent="0.25">
      <c r="A10640" s="612" t="s">
        <v>16447</v>
      </c>
      <c r="B10640" s="613" t="s">
        <v>16448</v>
      </c>
    </row>
    <row r="10641" spans="1:2" ht="13.5" x14ac:dyDescent="0.25">
      <c r="A10641" s="612" t="s">
        <v>16449</v>
      </c>
      <c r="B10641" s="613" t="s">
        <v>16450</v>
      </c>
    </row>
    <row r="10642" spans="1:2" ht="13.5" x14ac:dyDescent="0.25">
      <c r="A10642" s="612" t="s">
        <v>16451</v>
      </c>
      <c r="B10642" s="613" t="s">
        <v>16452</v>
      </c>
    </row>
    <row r="10643" spans="1:2" ht="13.5" x14ac:dyDescent="0.25">
      <c r="A10643" s="612" t="s">
        <v>16453</v>
      </c>
      <c r="B10643" s="613" t="s">
        <v>16454</v>
      </c>
    </row>
    <row r="10644" spans="1:2" ht="13.5" x14ac:dyDescent="0.25">
      <c r="A10644" s="612" t="s">
        <v>16455</v>
      </c>
      <c r="B10644" s="613" t="s">
        <v>16456</v>
      </c>
    </row>
    <row r="10645" spans="1:2" ht="13.5" x14ac:dyDescent="0.25">
      <c r="A10645" s="612" t="s">
        <v>16457</v>
      </c>
      <c r="B10645" s="613" t="s">
        <v>16458</v>
      </c>
    </row>
    <row r="10646" spans="1:2" ht="13.5" x14ac:dyDescent="0.25">
      <c r="A10646" s="612" t="s">
        <v>16459</v>
      </c>
      <c r="B10646" s="613" t="s">
        <v>16460</v>
      </c>
    </row>
    <row r="10647" spans="1:2" ht="13.5" x14ac:dyDescent="0.25">
      <c r="A10647" s="612" t="s">
        <v>16461</v>
      </c>
      <c r="B10647" s="613" t="s">
        <v>16462</v>
      </c>
    </row>
    <row r="10648" spans="1:2" ht="13.5" x14ac:dyDescent="0.25">
      <c r="A10648" s="612" t="s">
        <v>16463</v>
      </c>
      <c r="B10648" s="613" t="s">
        <v>16464</v>
      </c>
    </row>
    <row r="10649" spans="1:2" ht="13.5" x14ac:dyDescent="0.25">
      <c r="A10649" s="612" t="s">
        <v>16465</v>
      </c>
      <c r="B10649" s="613" t="s">
        <v>16466</v>
      </c>
    </row>
    <row r="10650" spans="1:2" ht="13.5" x14ac:dyDescent="0.25">
      <c r="A10650" s="612" t="s">
        <v>16467</v>
      </c>
      <c r="B10650" s="613" t="s">
        <v>16468</v>
      </c>
    </row>
    <row r="10651" spans="1:2" ht="13.5" x14ac:dyDescent="0.25">
      <c r="A10651" s="612" t="s">
        <v>16469</v>
      </c>
      <c r="B10651" s="613" t="s">
        <v>16470</v>
      </c>
    </row>
    <row r="10652" spans="1:2" ht="13.5" x14ac:dyDescent="0.25">
      <c r="A10652" s="612" t="s">
        <v>16471</v>
      </c>
      <c r="B10652" s="613" t="s">
        <v>16472</v>
      </c>
    </row>
    <row r="10653" spans="1:2" ht="13.5" x14ac:dyDescent="0.25">
      <c r="A10653" s="612" t="s">
        <v>16473</v>
      </c>
      <c r="B10653" s="613" t="s">
        <v>16474</v>
      </c>
    </row>
    <row r="10654" spans="1:2" ht="13.5" x14ac:dyDescent="0.25">
      <c r="A10654" s="612" t="s">
        <v>16475</v>
      </c>
      <c r="B10654" s="613" t="s">
        <v>16476</v>
      </c>
    </row>
    <row r="10655" spans="1:2" ht="13.5" x14ac:dyDescent="0.25">
      <c r="A10655" s="612" t="s">
        <v>16477</v>
      </c>
      <c r="B10655" s="613" t="s">
        <v>16478</v>
      </c>
    </row>
    <row r="10656" spans="1:2" ht="13.5" x14ac:dyDescent="0.25">
      <c r="A10656" s="612" t="s">
        <v>16479</v>
      </c>
      <c r="B10656" s="613" t="s">
        <v>16480</v>
      </c>
    </row>
    <row r="10657" spans="1:2" ht="13.5" x14ac:dyDescent="0.25">
      <c r="A10657" s="612" t="s">
        <v>16481</v>
      </c>
      <c r="B10657" s="613" t="s">
        <v>16482</v>
      </c>
    </row>
    <row r="10658" spans="1:2" ht="13.5" x14ac:dyDescent="0.25">
      <c r="A10658" s="612" t="s">
        <v>16483</v>
      </c>
      <c r="B10658" s="613" t="s">
        <v>16484</v>
      </c>
    </row>
    <row r="10659" spans="1:2" ht="13.5" x14ac:dyDescent="0.25">
      <c r="A10659" s="612" t="s">
        <v>16485</v>
      </c>
      <c r="B10659" s="613" t="s">
        <v>16486</v>
      </c>
    </row>
    <row r="10660" spans="1:2" ht="13.5" x14ac:dyDescent="0.25">
      <c r="A10660" s="612" t="s">
        <v>16487</v>
      </c>
      <c r="B10660" s="613" t="s">
        <v>16488</v>
      </c>
    </row>
    <row r="10661" spans="1:2" ht="13.5" x14ac:dyDescent="0.25">
      <c r="A10661" s="612" t="s">
        <v>16489</v>
      </c>
      <c r="B10661" s="613" t="s">
        <v>16490</v>
      </c>
    </row>
    <row r="10662" spans="1:2" ht="13.5" x14ac:dyDescent="0.25">
      <c r="A10662" s="612" t="s">
        <v>16491</v>
      </c>
      <c r="B10662" s="613" t="s">
        <v>16492</v>
      </c>
    </row>
    <row r="10663" spans="1:2" ht="13.5" x14ac:dyDescent="0.25">
      <c r="A10663" s="612" t="s">
        <v>16493</v>
      </c>
      <c r="B10663" s="613" t="s">
        <v>16494</v>
      </c>
    </row>
    <row r="10664" spans="1:2" ht="13.5" x14ac:dyDescent="0.25">
      <c r="A10664" s="612" t="s">
        <v>16495</v>
      </c>
      <c r="B10664" s="613" t="s">
        <v>16496</v>
      </c>
    </row>
    <row r="10665" spans="1:2" ht="13.5" x14ac:dyDescent="0.25">
      <c r="A10665" s="612" t="s">
        <v>16497</v>
      </c>
      <c r="B10665" s="613" t="s">
        <v>16498</v>
      </c>
    </row>
    <row r="10666" spans="1:2" ht="13.5" x14ac:dyDescent="0.25">
      <c r="A10666" s="612" t="s">
        <v>16499</v>
      </c>
      <c r="B10666" s="613" t="s">
        <v>16500</v>
      </c>
    </row>
    <row r="10667" spans="1:2" ht="13.5" x14ac:dyDescent="0.25">
      <c r="A10667" s="612" t="s">
        <v>16501</v>
      </c>
      <c r="B10667" s="613" t="s">
        <v>16502</v>
      </c>
    </row>
    <row r="10668" spans="1:2" ht="13.5" x14ac:dyDescent="0.25">
      <c r="A10668" s="612" t="s">
        <v>16503</v>
      </c>
      <c r="B10668" s="613" t="s">
        <v>16504</v>
      </c>
    </row>
    <row r="10669" spans="1:2" ht="13.5" x14ac:dyDescent="0.25">
      <c r="A10669" s="612" t="s">
        <v>16505</v>
      </c>
      <c r="B10669" s="613" t="s">
        <v>16506</v>
      </c>
    </row>
    <row r="10670" spans="1:2" ht="13.5" x14ac:dyDescent="0.25">
      <c r="A10670" s="612" t="s">
        <v>16507</v>
      </c>
      <c r="B10670" s="613" t="s">
        <v>16508</v>
      </c>
    </row>
    <row r="10671" spans="1:2" ht="13.5" x14ac:dyDescent="0.25">
      <c r="A10671" s="612" t="s">
        <v>16509</v>
      </c>
      <c r="B10671" s="613" t="s">
        <v>16510</v>
      </c>
    </row>
    <row r="10672" spans="1:2" ht="13.5" x14ac:dyDescent="0.25">
      <c r="A10672" s="612" t="s">
        <v>16511</v>
      </c>
      <c r="B10672" s="613" t="s">
        <v>16512</v>
      </c>
    </row>
    <row r="10673" spans="1:2" ht="13.5" x14ac:dyDescent="0.25">
      <c r="A10673" s="612" t="s">
        <v>16513</v>
      </c>
      <c r="B10673" s="613" t="s">
        <v>16514</v>
      </c>
    </row>
    <row r="10674" spans="1:2" ht="13.5" x14ac:dyDescent="0.25">
      <c r="A10674" s="612" t="s">
        <v>16515</v>
      </c>
      <c r="B10674" s="613" t="s">
        <v>16516</v>
      </c>
    </row>
    <row r="10675" spans="1:2" ht="13.5" x14ac:dyDescent="0.25">
      <c r="A10675" s="612" t="s">
        <v>16517</v>
      </c>
      <c r="B10675" s="613" t="s">
        <v>16518</v>
      </c>
    </row>
    <row r="10676" spans="1:2" ht="13.5" x14ac:dyDescent="0.25">
      <c r="A10676" s="612" t="s">
        <v>16519</v>
      </c>
      <c r="B10676" s="613" t="s">
        <v>16520</v>
      </c>
    </row>
    <row r="10677" spans="1:2" ht="13.5" x14ac:dyDescent="0.25">
      <c r="A10677" s="612" t="s">
        <v>16521</v>
      </c>
      <c r="B10677" s="613" t="s">
        <v>16522</v>
      </c>
    </row>
    <row r="10678" spans="1:2" ht="13.5" x14ac:dyDescent="0.25">
      <c r="A10678" s="612" t="s">
        <v>16523</v>
      </c>
      <c r="B10678" s="613" t="s">
        <v>16524</v>
      </c>
    </row>
    <row r="10679" spans="1:2" ht="13.5" x14ac:dyDescent="0.25">
      <c r="A10679" s="612" t="s">
        <v>16525</v>
      </c>
      <c r="B10679" s="613" t="s">
        <v>16526</v>
      </c>
    </row>
    <row r="10680" spans="1:2" ht="13.5" x14ac:dyDescent="0.25">
      <c r="A10680" s="612" t="s">
        <v>16527</v>
      </c>
      <c r="B10680" s="613" t="s">
        <v>16528</v>
      </c>
    </row>
    <row r="10681" spans="1:2" ht="13.5" x14ac:dyDescent="0.25">
      <c r="A10681" s="612" t="s">
        <v>16529</v>
      </c>
      <c r="B10681" s="613" t="s">
        <v>16530</v>
      </c>
    </row>
    <row r="10682" spans="1:2" ht="13.5" x14ac:dyDescent="0.25">
      <c r="A10682" s="612" t="s">
        <v>16531</v>
      </c>
      <c r="B10682" s="613" t="s">
        <v>16532</v>
      </c>
    </row>
    <row r="10683" spans="1:2" ht="13.5" x14ac:dyDescent="0.25">
      <c r="A10683" s="612" t="s">
        <v>16533</v>
      </c>
      <c r="B10683" s="613" t="s">
        <v>16534</v>
      </c>
    </row>
    <row r="10684" spans="1:2" ht="13.5" x14ac:dyDescent="0.25">
      <c r="A10684" s="612" t="s">
        <v>16535</v>
      </c>
      <c r="B10684" s="613" t="s">
        <v>16536</v>
      </c>
    </row>
    <row r="10685" spans="1:2" ht="13.5" x14ac:dyDescent="0.25">
      <c r="A10685" s="612" t="s">
        <v>16537</v>
      </c>
      <c r="B10685" s="613" t="s">
        <v>16538</v>
      </c>
    </row>
    <row r="10686" spans="1:2" ht="13.5" x14ac:dyDescent="0.25">
      <c r="A10686" s="612" t="s">
        <v>16539</v>
      </c>
      <c r="B10686" s="613" t="s">
        <v>16540</v>
      </c>
    </row>
    <row r="10687" spans="1:2" ht="13.5" x14ac:dyDescent="0.25">
      <c r="A10687" s="612" t="s">
        <v>16541</v>
      </c>
      <c r="B10687" s="613" t="s">
        <v>16542</v>
      </c>
    </row>
    <row r="10688" spans="1:2" ht="13.5" x14ac:dyDescent="0.25">
      <c r="A10688" s="612" t="s">
        <v>16543</v>
      </c>
      <c r="B10688" s="613" t="s">
        <v>16544</v>
      </c>
    </row>
    <row r="10689" spans="1:2" ht="13.5" x14ac:dyDescent="0.25">
      <c r="A10689" s="612" t="s">
        <v>16545</v>
      </c>
      <c r="B10689" s="613" t="s">
        <v>16546</v>
      </c>
    </row>
    <row r="10690" spans="1:2" ht="13.5" x14ac:dyDescent="0.25">
      <c r="A10690" s="612" t="s">
        <v>16547</v>
      </c>
      <c r="B10690" s="613" t="s">
        <v>3965</v>
      </c>
    </row>
    <row r="10691" spans="1:2" ht="13.5" x14ac:dyDescent="0.25">
      <c r="A10691" s="612" t="s">
        <v>16548</v>
      </c>
      <c r="B10691" s="613" t="s">
        <v>3966</v>
      </c>
    </row>
    <row r="10692" spans="1:2" ht="13.5" x14ac:dyDescent="0.25">
      <c r="A10692" s="612" t="s">
        <v>16549</v>
      </c>
      <c r="B10692" s="613" t="s">
        <v>16550</v>
      </c>
    </row>
    <row r="10693" spans="1:2" ht="13.5" x14ac:dyDescent="0.25">
      <c r="A10693" s="612" t="s">
        <v>16551</v>
      </c>
      <c r="B10693" s="613" t="s">
        <v>3968</v>
      </c>
    </row>
    <row r="10694" spans="1:2" ht="13.5" x14ac:dyDescent="0.25">
      <c r="A10694" s="612" t="s">
        <v>16552</v>
      </c>
      <c r="B10694" s="613" t="s">
        <v>3969</v>
      </c>
    </row>
    <row r="10695" spans="1:2" ht="13.5" x14ac:dyDescent="0.25">
      <c r="A10695" s="612" t="s">
        <v>16553</v>
      </c>
      <c r="B10695" s="613" t="s">
        <v>16554</v>
      </c>
    </row>
    <row r="10696" spans="1:2" ht="13.5" x14ac:dyDescent="0.25">
      <c r="A10696" s="612" t="s">
        <v>16555</v>
      </c>
      <c r="B10696" s="613" t="s">
        <v>16556</v>
      </c>
    </row>
    <row r="10697" spans="1:2" ht="13.5" x14ac:dyDescent="0.25">
      <c r="A10697" s="612" t="s">
        <v>16557</v>
      </c>
      <c r="B10697" s="613" t="s">
        <v>16558</v>
      </c>
    </row>
    <row r="10698" spans="1:2" ht="13.5" x14ac:dyDescent="0.25">
      <c r="A10698" s="612" t="s">
        <v>16559</v>
      </c>
      <c r="B10698" s="613" t="s">
        <v>16560</v>
      </c>
    </row>
    <row r="10699" spans="1:2" ht="13.5" x14ac:dyDescent="0.25">
      <c r="A10699" s="612" t="s">
        <v>16561</v>
      </c>
      <c r="B10699" s="613" t="s">
        <v>16562</v>
      </c>
    </row>
    <row r="10700" spans="1:2" ht="13.5" x14ac:dyDescent="0.25">
      <c r="A10700" s="612" t="s">
        <v>16563</v>
      </c>
      <c r="B10700" s="613" t="s">
        <v>3975</v>
      </c>
    </row>
    <row r="10701" spans="1:2" ht="13.5" x14ac:dyDescent="0.25">
      <c r="A10701" s="612" t="s">
        <v>16564</v>
      </c>
      <c r="B10701" s="613" t="s">
        <v>16565</v>
      </c>
    </row>
    <row r="10702" spans="1:2" ht="13.5" x14ac:dyDescent="0.25">
      <c r="A10702" s="612" t="s">
        <v>16566</v>
      </c>
      <c r="B10702" s="613" t="s">
        <v>16567</v>
      </c>
    </row>
    <row r="10703" spans="1:2" ht="13.5" x14ac:dyDescent="0.25">
      <c r="A10703" s="612" t="s">
        <v>16568</v>
      </c>
      <c r="B10703" s="613" t="s">
        <v>16569</v>
      </c>
    </row>
    <row r="10704" spans="1:2" ht="13.5" x14ac:dyDescent="0.25">
      <c r="A10704" s="612" t="s">
        <v>16570</v>
      </c>
      <c r="B10704" s="613" t="s">
        <v>16571</v>
      </c>
    </row>
    <row r="10705" spans="1:2" ht="13.5" x14ac:dyDescent="0.25">
      <c r="A10705" s="612" t="s">
        <v>16572</v>
      </c>
      <c r="B10705" s="613" t="s">
        <v>16573</v>
      </c>
    </row>
    <row r="10706" spans="1:2" ht="13.5" x14ac:dyDescent="0.25">
      <c r="A10706" s="612" t="s">
        <v>16574</v>
      </c>
      <c r="B10706" s="613" t="s">
        <v>16575</v>
      </c>
    </row>
    <row r="10707" spans="1:2" ht="13.5" x14ac:dyDescent="0.25">
      <c r="A10707" s="612" t="s">
        <v>16576</v>
      </c>
      <c r="B10707" s="613" t="s">
        <v>16577</v>
      </c>
    </row>
    <row r="10708" spans="1:2" ht="13.5" x14ac:dyDescent="0.25">
      <c r="A10708" s="612" t="s">
        <v>16578</v>
      </c>
      <c r="B10708" s="613" t="s">
        <v>16579</v>
      </c>
    </row>
    <row r="10709" spans="1:2" ht="13.5" x14ac:dyDescent="0.25">
      <c r="A10709" s="612" t="s">
        <v>16580</v>
      </c>
      <c r="B10709" s="613" t="s">
        <v>16581</v>
      </c>
    </row>
    <row r="10710" spans="1:2" ht="13.5" x14ac:dyDescent="0.25">
      <c r="A10710" s="612" t="s">
        <v>16582</v>
      </c>
      <c r="B10710" s="613" t="s">
        <v>16583</v>
      </c>
    </row>
    <row r="10711" spans="1:2" ht="13.5" x14ac:dyDescent="0.25">
      <c r="A10711" s="612" t="s">
        <v>16584</v>
      </c>
      <c r="B10711" s="613" t="s">
        <v>16585</v>
      </c>
    </row>
    <row r="10712" spans="1:2" ht="13.5" x14ac:dyDescent="0.25">
      <c r="A10712" s="612" t="s">
        <v>16586</v>
      </c>
      <c r="B10712" s="613" t="s">
        <v>16587</v>
      </c>
    </row>
    <row r="10713" spans="1:2" ht="13.5" x14ac:dyDescent="0.25">
      <c r="A10713" s="612" t="s">
        <v>16588</v>
      </c>
      <c r="B10713" s="613" t="s">
        <v>16589</v>
      </c>
    </row>
    <row r="10714" spans="1:2" ht="13.5" x14ac:dyDescent="0.25">
      <c r="A10714" s="612" t="s">
        <v>16590</v>
      </c>
      <c r="B10714" s="613" t="s">
        <v>16591</v>
      </c>
    </row>
    <row r="10715" spans="1:2" ht="13.5" x14ac:dyDescent="0.25">
      <c r="A10715" s="612" t="s">
        <v>16592</v>
      </c>
      <c r="B10715" s="613" t="s">
        <v>3988</v>
      </c>
    </row>
    <row r="10716" spans="1:2" ht="13.5" x14ac:dyDescent="0.25">
      <c r="A10716" s="612" t="s">
        <v>16593</v>
      </c>
      <c r="B10716" s="613" t="s">
        <v>16594</v>
      </c>
    </row>
    <row r="10717" spans="1:2" ht="13.5" x14ac:dyDescent="0.25">
      <c r="A10717" s="612" t="s">
        <v>16595</v>
      </c>
      <c r="B10717" s="613" t="s">
        <v>16596</v>
      </c>
    </row>
    <row r="10718" spans="1:2" ht="13.5" x14ac:dyDescent="0.25">
      <c r="A10718" s="612" t="s">
        <v>16597</v>
      </c>
      <c r="B10718" s="613" t="s">
        <v>16598</v>
      </c>
    </row>
    <row r="10719" spans="1:2" ht="13.5" x14ac:dyDescent="0.25">
      <c r="A10719" s="612" t="s">
        <v>16599</v>
      </c>
      <c r="B10719" s="613" t="s">
        <v>16600</v>
      </c>
    </row>
    <row r="10720" spans="1:2" ht="13.5" x14ac:dyDescent="0.25">
      <c r="A10720" s="612" t="s">
        <v>16601</v>
      </c>
      <c r="B10720" s="613" t="s">
        <v>16602</v>
      </c>
    </row>
    <row r="10721" spans="1:2" ht="13.5" x14ac:dyDescent="0.25">
      <c r="A10721" s="612" t="s">
        <v>16603</v>
      </c>
      <c r="B10721" s="613" t="s">
        <v>16604</v>
      </c>
    </row>
    <row r="10722" spans="1:2" ht="13.5" x14ac:dyDescent="0.25">
      <c r="A10722" s="612" t="s">
        <v>16605</v>
      </c>
      <c r="B10722" s="613" t="s">
        <v>3995</v>
      </c>
    </row>
    <row r="10723" spans="1:2" ht="13.5" x14ac:dyDescent="0.25">
      <c r="A10723" s="612" t="s">
        <v>16606</v>
      </c>
      <c r="B10723" s="613" t="s">
        <v>16607</v>
      </c>
    </row>
    <row r="10724" spans="1:2" ht="13.5" x14ac:dyDescent="0.25">
      <c r="A10724" s="612" t="s">
        <v>16608</v>
      </c>
      <c r="B10724" s="613" t="s">
        <v>16609</v>
      </c>
    </row>
    <row r="10725" spans="1:2" ht="13.5" x14ac:dyDescent="0.25">
      <c r="A10725" s="612" t="s">
        <v>16610</v>
      </c>
      <c r="B10725" s="613" t="s">
        <v>16611</v>
      </c>
    </row>
    <row r="10726" spans="1:2" ht="13.5" x14ac:dyDescent="0.25">
      <c r="A10726" s="612" t="s">
        <v>16612</v>
      </c>
      <c r="B10726" s="613" t="s">
        <v>16613</v>
      </c>
    </row>
    <row r="10727" spans="1:2" ht="13.5" x14ac:dyDescent="0.25">
      <c r="A10727" s="612" t="s">
        <v>16614</v>
      </c>
      <c r="B10727" s="613" t="s">
        <v>16615</v>
      </c>
    </row>
    <row r="10728" spans="1:2" ht="13.5" x14ac:dyDescent="0.25">
      <c r="A10728" s="612" t="s">
        <v>16616</v>
      </c>
      <c r="B10728" s="613" t="s">
        <v>16617</v>
      </c>
    </row>
    <row r="10729" spans="1:2" ht="13.5" x14ac:dyDescent="0.25">
      <c r="A10729" s="612" t="s">
        <v>16618</v>
      </c>
      <c r="B10729" s="613" t="s">
        <v>16619</v>
      </c>
    </row>
    <row r="10730" spans="1:2" ht="13.5" x14ac:dyDescent="0.25">
      <c r="A10730" s="612" t="s">
        <v>16620</v>
      </c>
      <c r="B10730" s="613" t="s">
        <v>16621</v>
      </c>
    </row>
    <row r="10731" spans="1:2" ht="13.5" x14ac:dyDescent="0.25">
      <c r="A10731" s="612" t="s">
        <v>16622</v>
      </c>
      <c r="B10731" s="613" t="s">
        <v>16623</v>
      </c>
    </row>
    <row r="10732" spans="1:2" ht="13.5" x14ac:dyDescent="0.25">
      <c r="A10732" s="612" t="s">
        <v>16624</v>
      </c>
      <c r="B10732" s="613" t="s">
        <v>16625</v>
      </c>
    </row>
    <row r="10733" spans="1:2" ht="13.5" x14ac:dyDescent="0.25">
      <c r="A10733" s="612" t="s">
        <v>16626</v>
      </c>
      <c r="B10733" s="613" t="s">
        <v>16627</v>
      </c>
    </row>
    <row r="10734" spans="1:2" ht="13.5" x14ac:dyDescent="0.25">
      <c r="A10734" s="612" t="s">
        <v>16628</v>
      </c>
      <c r="B10734" s="613" t="s">
        <v>16629</v>
      </c>
    </row>
    <row r="10735" spans="1:2" ht="13.5" x14ac:dyDescent="0.25">
      <c r="A10735" s="612" t="s">
        <v>16630</v>
      </c>
      <c r="B10735" s="613" t="s">
        <v>16631</v>
      </c>
    </row>
    <row r="10736" spans="1:2" ht="13.5" x14ac:dyDescent="0.25">
      <c r="A10736" s="612" t="s">
        <v>16632</v>
      </c>
      <c r="B10736" s="613" t="s">
        <v>16633</v>
      </c>
    </row>
    <row r="10737" spans="1:2" ht="13.5" x14ac:dyDescent="0.25">
      <c r="A10737" s="612" t="s">
        <v>16634</v>
      </c>
      <c r="B10737" s="613" t="s">
        <v>16635</v>
      </c>
    </row>
    <row r="10738" spans="1:2" ht="13.5" x14ac:dyDescent="0.25">
      <c r="A10738" s="612" t="s">
        <v>16636</v>
      </c>
      <c r="B10738" s="613" t="s">
        <v>16637</v>
      </c>
    </row>
    <row r="10739" spans="1:2" ht="13.5" x14ac:dyDescent="0.25">
      <c r="A10739" s="612" t="s">
        <v>16638</v>
      </c>
      <c r="B10739" s="613" t="s">
        <v>16639</v>
      </c>
    </row>
    <row r="10740" spans="1:2" ht="13.5" x14ac:dyDescent="0.25">
      <c r="A10740" s="612" t="s">
        <v>16640</v>
      </c>
      <c r="B10740" s="613" t="s">
        <v>16641</v>
      </c>
    </row>
    <row r="10741" spans="1:2" ht="13.5" x14ac:dyDescent="0.25">
      <c r="A10741" s="612" t="s">
        <v>16642</v>
      </c>
      <c r="B10741" s="613" t="s">
        <v>16643</v>
      </c>
    </row>
    <row r="10742" spans="1:2" ht="13.5" x14ac:dyDescent="0.25">
      <c r="A10742" s="612" t="s">
        <v>16644</v>
      </c>
      <c r="B10742" s="613" t="s">
        <v>16645</v>
      </c>
    </row>
    <row r="10743" spans="1:2" ht="13.5" x14ac:dyDescent="0.25">
      <c r="A10743" s="612" t="s">
        <v>16646</v>
      </c>
      <c r="B10743" s="613" t="s">
        <v>16647</v>
      </c>
    </row>
    <row r="10744" spans="1:2" ht="13.5" x14ac:dyDescent="0.25">
      <c r="A10744" s="612" t="s">
        <v>16648</v>
      </c>
      <c r="B10744" s="613" t="s">
        <v>16649</v>
      </c>
    </row>
    <row r="10745" spans="1:2" ht="13.5" x14ac:dyDescent="0.25">
      <c r="A10745" s="612" t="s">
        <v>16650</v>
      </c>
      <c r="B10745" s="613" t="s">
        <v>16651</v>
      </c>
    </row>
    <row r="10746" spans="1:2" ht="13.5" x14ac:dyDescent="0.25">
      <c r="A10746" s="612" t="s">
        <v>16652</v>
      </c>
      <c r="B10746" s="613" t="s">
        <v>16653</v>
      </c>
    </row>
    <row r="10747" spans="1:2" ht="13.5" x14ac:dyDescent="0.25">
      <c r="A10747" s="612" t="s">
        <v>16654</v>
      </c>
      <c r="B10747" s="613" t="s">
        <v>16655</v>
      </c>
    </row>
    <row r="10748" spans="1:2" ht="13.5" x14ac:dyDescent="0.25">
      <c r="A10748" s="612" t="s">
        <v>16656</v>
      </c>
      <c r="B10748" s="613" t="s">
        <v>16657</v>
      </c>
    </row>
    <row r="10749" spans="1:2" ht="13.5" x14ac:dyDescent="0.25">
      <c r="A10749" s="612" t="s">
        <v>16658</v>
      </c>
      <c r="B10749" s="613" t="s">
        <v>16659</v>
      </c>
    </row>
    <row r="10750" spans="1:2" ht="13.5" x14ac:dyDescent="0.25">
      <c r="A10750" s="612" t="s">
        <v>16660</v>
      </c>
      <c r="B10750" s="613" t="s">
        <v>16661</v>
      </c>
    </row>
    <row r="10751" spans="1:2" ht="13.5" x14ac:dyDescent="0.25">
      <c r="A10751" s="612" t="s">
        <v>16662</v>
      </c>
      <c r="B10751" s="613" t="s">
        <v>16663</v>
      </c>
    </row>
    <row r="10752" spans="1:2" ht="13.5" x14ac:dyDescent="0.25">
      <c r="A10752" s="612" t="s">
        <v>16664</v>
      </c>
      <c r="B10752" s="613" t="s">
        <v>16665</v>
      </c>
    </row>
    <row r="10753" spans="1:2" ht="13.5" x14ac:dyDescent="0.25">
      <c r="A10753" s="612" t="s">
        <v>16666</v>
      </c>
      <c r="B10753" s="613" t="s">
        <v>16667</v>
      </c>
    </row>
    <row r="10754" spans="1:2" ht="13.5" x14ac:dyDescent="0.25">
      <c r="A10754" s="612" t="s">
        <v>16668</v>
      </c>
      <c r="B10754" s="613" t="s">
        <v>16669</v>
      </c>
    </row>
    <row r="10755" spans="1:2" ht="13.5" x14ac:dyDescent="0.25">
      <c r="A10755" s="612" t="s">
        <v>16670</v>
      </c>
      <c r="B10755" s="613" t="s">
        <v>16671</v>
      </c>
    </row>
    <row r="10756" spans="1:2" ht="13.5" x14ac:dyDescent="0.25">
      <c r="A10756" s="612" t="s">
        <v>16672</v>
      </c>
      <c r="B10756" s="613" t="s">
        <v>16673</v>
      </c>
    </row>
    <row r="10757" spans="1:2" ht="13.5" x14ac:dyDescent="0.25">
      <c r="A10757" s="612" t="s">
        <v>16674</v>
      </c>
      <c r="B10757" s="613" t="s">
        <v>4019</v>
      </c>
    </row>
    <row r="10758" spans="1:2" ht="13.5" x14ac:dyDescent="0.25">
      <c r="A10758" s="612" t="s">
        <v>16675</v>
      </c>
      <c r="B10758" s="613" t="s">
        <v>16676</v>
      </c>
    </row>
    <row r="10759" spans="1:2" ht="13.5" x14ac:dyDescent="0.25">
      <c r="A10759" s="612" t="s">
        <v>16677</v>
      </c>
      <c r="B10759" s="613" t="s">
        <v>16678</v>
      </c>
    </row>
    <row r="10760" spans="1:2" ht="13.5" x14ac:dyDescent="0.25">
      <c r="A10760" s="612" t="s">
        <v>16679</v>
      </c>
      <c r="B10760" s="613" t="s">
        <v>16680</v>
      </c>
    </row>
    <row r="10761" spans="1:2" ht="13.5" x14ac:dyDescent="0.25">
      <c r="A10761" s="612" t="s">
        <v>16681</v>
      </c>
      <c r="B10761" s="613" t="s">
        <v>16682</v>
      </c>
    </row>
    <row r="10762" spans="1:2" ht="13.5" x14ac:dyDescent="0.25">
      <c r="A10762" s="612" t="s">
        <v>16683</v>
      </c>
      <c r="B10762" s="613" t="s">
        <v>16684</v>
      </c>
    </row>
    <row r="10763" spans="1:2" ht="13.5" x14ac:dyDescent="0.25">
      <c r="A10763" s="612" t="s">
        <v>16685</v>
      </c>
      <c r="B10763" s="613" t="s">
        <v>16686</v>
      </c>
    </row>
    <row r="10764" spans="1:2" ht="13.5" x14ac:dyDescent="0.25">
      <c r="A10764" s="612" t="s">
        <v>16687</v>
      </c>
      <c r="B10764" s="613" t="s">
        <v>16688</v>
      </c>
    </row>
    <row r="10765" spans="1:2" ht="13.5" x14ac:dyDescent="0.25">
      <c r="A10765" s="612" t="s">
        <v>16689</v>
      </c>
      <c r="B10765" s="613" t="s">
        <v>16690</v>
      </c>
    </row>
    <row r="10766" spans="1:2" ht="13.5" x14ac:dyDescent="0.25">
      <c r="A10766" s="612" t="s">
        <v>16691</v>
      </c>
      <c r="B10766" s="613" t="s">
        <v>16692</v>
      </c>
    </row>
    <row r="10767" spans="1:2" ht="13.5" x14ac:dyDescent="0.25">
      <c r="A10767" s="612" t="s">
        <v>16693</v>
      </c>
      <c r="B10767" s="613" t="s">
        <v>16694</v>
      </c>
    </row>
    <row r="10768" spans="1:2" ht="13.5" x14ac:dyDescent="0.25">
      <c r="A10768" s="612" t="s">
        <v>16695</v>
      </c>
      <c r="B10768" s="613" t="s">
        <v>4029</v>
      </c>
    </row>
    <row r="10769" spans="1:2" ht="13.5" x14ac:dyDescent="0.25">
      <c r="A10769" s="612" t="s">
        <v>16696</v>
      </c>
      <c r="B10769" s="613" t="s">
        <v>16697</v>
      </c>
    </row>
    <row r="10770" spans="1:2" ht="13.5" x14ac:dyDescent="0.25">
      <c r="A10770" s="612" t="s">
        <v>16698</v>
      </c>
      <c r="B10770" s="613" t="s">
        <v>16699</v>
      </c>
    </row>
    <row r="10771" spans="1:2" ht="13.5" x14ac:dyDescent="0.25">
      <c r="A10771" s="612" t="s">
        <v>16700</v>
      </c>
      <c r="B10771" s="613" t="s">
        <v>16701</v>
      </c>
    </row>
    <row r="10772" spans="1:2" ht="13.5" x14ac:dyDescent="0.25">
      <c r="A10772" s="612" t="s">
        <v>16702</v>
      </c>
      <c r="B10772" s="613" t="s">
        <v>16703</v>
      </c>
    </row>
    <row r="10773" spans="1:2" ht="13.5" x14ac:dyDescent="0.25">
      <c r="A10773" s="612" t="s">
        <v>16704</v>
      </c>
      <c r="B10773" s="613" t="s">
        <v>16705</v>
      </c>
    </row>
    <row r="10774" spans="1:2" ht="13.5" x14ac:dyDescent="0.25">
      <c r="A10774" s="612" t="s">
        <v>16706</v>
      </c>
      <c r="B10774" s="613" t="s">
        <v>16707</v>
      </c>
    </row>
    <row r="10775" spans="1:2" ht="13.5" x14ac:dyDescent="0.25">
      <c r="A10775" s="612" t="s">
        <v>16708</v>
      </c>
      <c r="B10775" s="613" t="s">
        <v>16709</v>
      </c>
    </row>
    <row r="10776" spans="1:2" ht="13.5" x14ac:dyDescent="0.25">
      <c r="A10776" s="612" t="s">
        <v>16710</v>
      </c>
      <c r="B10776" s="613" t="s">
        <v>16711</v>
      </c>
    </row>
    <row r="10777" spans="1:2" ht="13.5" x14ac:dyDescent="0.25">
      <c r="A10777" s="612" t="s">
        <v>16712</v>
      </c>
      <c r="B10777" s="613" t="s">
        <v>16713</v>
      </c>
    </row>
    <row r="10778" spans="1:2" ht="13.5" x14ac:dyDescent="0.25">
      <c r="A10778" s="612" t="s">
        <v>16714</v>
      </c>
      <c r="B10778" s="613" t="s">
        <v>16715</v>
      </c>
    </row>
    <row r="10779" spans="1:2" ht="13.5" x14ac:dyDescent="0.25">
      <c r="A10779" s="612" t="s">
        <v>16716</v>
      </c>
      <c r="B10779" s="613" t="s">
        <v>16717</v>
      </c>
    </row>
    <row r="10780" spans="1:2" ht="13.5" x14ac:dyDescent="0.25">
      <c r="A10780" s="612" t="s">
        <v>16718</v>
      </c>
      <c r="B10780" s="613" t="s">
        <v>16719</v>
      </c>
    </row>
    <row r="10781" spans="1:2" ht="13.5" x14ac:dyDescent="0.25">
      <c r="A10781" s="612" t="s">
        <v>16720</v>
      </c>
      <c r="B10781" s="613" t="s">
        <v>16721</v>
      </c>
    </row>
    <row r="10782" spans="1:2" ht="13.5" x14ac:dyDescent="0.25">
      <c r="A10782" s="612" t="s">
        <v>16722</v>
      </c>
      <c r="B10782" s="613" t="s">
        <v>16723</v>
      </c>
    </row>
    <row r="10783" spans="1:2" ht="13.5" x14ac:dyDescent="0.25">
      <c r="A10783" s="612" t="s">
        <v>16724</v>
      </c>
      <c r="B10783" s="613" t="s">
        <v>16725</v>
      </c>
    </row>
    <row r="10784" spans="1:2" ht="13.5" x14ac:dyDescent="0.25">
      <c r="A10784" s="612" t="s">
        <v>16726</v>
      </c>
      <c r="B10784" s="613" t="s">
        <v>16727</v>
      </c>
    </row>
    <row r="10785" spans="1:2" ht="13.5" x14ac:dyDescent="0.25">
      <c r="A10785" s="612" t="s">
        <v>16728</v>
      </c>
      <c r="B10785" s="613" t="s">
        <v>16729</v>
      </c>
    </row>
    <row r="10786" spans="1:2" ht="13.5" x14ac:dyDescent="0.25">
      <c r="A10786" s="612" t="s">
        <v>16730</v>
      </c>
      <c r="B10786" s="613" t="s">
        <v>16731</v>
      </c>
    </row>
    <row r="10787" spans="1:2" ht="13.5" x14ac:dyDescent="0.25">
      <c r="A10787" s="612" t="s">
        <v>16732</v>
      </c>
      <c r="B10787" s="613" t="s">
        <v>16733</v>
      </c>
    </row>
    <row r="10788" spans="1:2" ht="13.5" x14ac:dyDescent="0.25">
      <c r="A10788" s="612" t="s">
        <v>16734</v>
      </c>
      <c r="B10788" s="613" t="s">
        <v>16735</v>
      </c>
    </row>
    <row r="10789" spans="1:2" ht="13.5" x14ac:dyDescent="0.25">
      <c r="A10789" s="612" t="s">
        <v>16736</v>
      </c>
      <c r="B10789" s="613" t="s">
        <v>4039</v>
      </c>
    </row>
    <row r="10790" spans="1:2" ht="13.5" x14ac:dyDescent="0.25">
      <c r="A10790" s="612" t="s">
        <v>16737</v>
      </c>
      <c r="B10790" s="613" t="s">
        <v>4037</v>
      </c>
    </row>
    <row r="10791" spans="1:2" ht="13.5" x14ac:dyDescent="0.25">
      <c r="A10791" s="612" t="s">
        <v>16738</v>
      </c>
      <c r="B10791" s="613" t="s">
        <v>4038</v>
      </c>
    </row>
    <row r="10792" spans="1:2" ht="13.5" x14ac:dyDescent="0.25">
      <c r="A10792" s="612" t="s">
        <v>16739</v>
      </c>
      <c r="B10792" s="613" t="s">
        <v>16740</v>
      </c>
    </row>
    <row r="10793" spans="1:2" ht="13.5" x14ac:dyDescent="0.25">
      <c r="A10793" s="612" t="s">
        <v>16741</v>
      </c>
      <c r="B10793" s="613" t="s">
        <v>16742</v>
      </c>
    </row>
    <row r="10794" spans="1:2" ht="13.5" x14ac:dyDescent="0.25">
      <c r="A10794" s="612" t="s">
        <v>16743</v>
      </c>
      <c r="B10794" s="613" t="s">
        <v>16744</v>
      </c>
    </row>
    <row r="10795" spans="1:2" ht="13.5" x14ac:dyDescent="0.25">
      <c r="A10795" s="612" t="s">
        <v>16745</v>
      </c>
      <c r="B10795" s="613" t="s">
        <v>16746</v>
      </c>
    </row>
    <row r="10796" spans="1:2" ht="13.5" x14ac:dyDescent="0.25">
      <c r="A10796" s="612" t="s">
        <v>16747</v>
      </c>
      <c r="B10796" s="613" t="s">
        <v>16748</v>
      </c>
    </row>
    <row r="10797" spans="1:2" ht="13.5" x14ac:dyDescent="0.25">
      <c r="A10797" s="612" t="s">
        <v>16749</v>
      </c>
      <c r="B10797" s="613" t="s">
        <v>16750</v>
      </c>
    </row>
    <row r="10798" spans="1:2" ht="13.5" x14ac:dyDescent="0.25">
      <c r="A10798" s="612" t="s">
        <v>16751</v>
      </c>
      <c r="B10798" s="613" t="s">
        <v>16752</v>
      </c>
    </row>
    <row r="10799" spans="1:2" ht="13.5" x14ac:dyDescent="0.25">
      <c r="A10799" s="612" t="s">
        <v>16753</v>
      </c>
      <c r="B10799" s="613" t="s">
        <v>16754</v>
      </c>
    </row>
    <row r="10800" spans="1:2" ht="13.5" x14ac:dyDescent="0.25">
      <c r="A10800" s="612" t="s">
        <v>16755</v>
      </c>
      <c r="B10800" s="613" t="s">
        <v>16756</v>
      </c>
    </row>
    <row r="10801" spans="1:2" ht="13.5" x14ac:dyDescent="0.25">
      <c r="A10801" s="612" t="s">
        <v>16757</v>
      </c>
      <c r="B10801" s="613" t="s">
        <v>16758</v>
      </c>
    </row>
    <row r="10802" spans="1:2" ht="13.5" x14ac:dyDescent="0.25">
      <c r="A10802" s="612" t="s">
        <v>16759</v>
      </c>
      <c r="B10802" s="613" t="s">
        <v>16760</v>
      </c>
    </row>
    <row r="10803" spans="1:2" ht="13.5" x14ac:dyDescent="0.25">
      <c r="A10803" s="612" t="s">
        <v>16761</v>
      </c>
      <c r="B10803" s="613" t="s">
        <v>16762</v>
      </c>
    </row>
    <row r="10804" spans="1:2" ht="13.5" x14ac:dyDescent="0.25">
      <c r="A10804" s="612" t="s">
        <v>16763</v>
      </c>
      <c r="B10804" s="613" t="s">
        <v>4165</v>
      </c>
    </row>
    <row r="10805" spans="1:2" ht="13.5" x14ac:dyDescent="0.25">
      <c r="A10805" s="612" t="s">
        <v>16764</v>
      </c>
      <c r="B10805" s="613" t="s">
        <v>16765</v>
      </c>
    </row>
    <row r="10806" spans="1:2" ht="13.5" x14ac:dyDescent="0.25">
      <c r="A10806" s="612" t="s">
        <v>16766</v>
      </c>
      <c r="B10806" s="613" t="s">
        <v>16767</v>
      </c>
    </row>
    <row r="10807" spans="1:2" ht="13.5" x14ac:dyDescent="0.25">
      <c r="A10807" s="612" t="s">
        <v>16768</v>
      </c>
      <c r="B10807" s="613" t="s">
        <v>16769</v>
      </c>
    </row>
    <row r="10808" spans="1:2" ht="13.5" x14ac:dyDescent="0.25">
      <c r="A10808" s="612" t="s">
        <v>16770</v>
      </c>
      <c r="B10808" s="613" t="s">
        <v>16771</v>
      </c>
    </row>
    <row r="10809" spans="1:2" ht="13.5" x14ac:dyDescent="0.25">
      <c r="A10809" s="612" t="s">
        <v>16772</v>
      </c>
      <c r="B10809" s="613" t="s">
        <v>16773</v>
      </c>
    </row>
    <row r="10810" spans="1:2" ht="13.5" x14ac:dyDescent="0.25">
      <c r="A10810" s="612" t="s">
        <v>16774</v>
      </c>
      <c r="B10810" s="613" t="s">
        <v>16775</v>
      </c>
    </row>
    <row r="10811" spans="1:2" ht="13.5" x14ac:dyDescent="0.25">
      <c r="A10811" s="612" t="s">
        <v>16776</v>
      </c>
      <c r="B10811" s="613" t="s">
        <v>16777</v>
      </c>
    </row>
    <row r="10812" spans="1:2" ht="13.5" x14ac:dyDescent="0.25">
      <c r="A10812" s="612" t="s">
        <v>16778</v>
      </c>
      <c r="B10812" s="613" t="s">
        <v>16779</v>
      </c>
    </row>
    <row r="10813" spans="1:2" ht="13.5" x14ac:dyDescent="0.25">
      <c r="A10813" s="612" t="s">
        <v>16780</v>
      </c>
      <c r="B10813" s="613" t="s">
        <v>16781</v>
      </c>
    </row>
    <row r="10814" spans="1:2" ht="13.5" x14ac:dyDescent="0.25">
      <c r="A10814" s="612" t="s">
        <v>16782</v>
      </c>
      <c r="B10814" s="613" t="s">
        <v>16783</v>
      </c>
    </row>
    <row r="10815" spans="1:2" ht="13.5" x14ac:dyDescent="0.25">
      <c r="A10815" s="612" t="s">
        <v>16784</v>
      </c>
      <c r="B10815" s="613" t="s">
        <v>16785</v>
      </c>
    </row>
    <row r="10816" spans="1:2" ht="13.5" x14ac:dyDescent="0.25">
      <c r="A10816" s="612" t="s">
        <v>16786</v>
      </c>
      <c r="B10816" s="613" t="s">
        <v>16787</v>
      </c>
    </row>
    <row r="10817" spans="1:2" ht="13.5" x14ac:dyDescent="0.25">
      <c r="A10817" s="612" t="s">
        <v>16788</v>
      </c>
      <c r="B10817" s="613" t="s">
        <v>16789</v>
      </c>
    </row>
    <row r="10818" spans="1:2" ht="13.5" x14ac:dyDescent="0.25">
      <c r="A10818" s="612" t="s">
        <v>16790</v>
      </c>
      <c r="B10818" s="613" t="s">
        <v>16791</v>
      </c>
    </row>
    <row r="10819" spans="1:2" ht="13.5" x14ac:dyDescent="0.25">
      <c r="A10819" s="612" t="s">
        <v>16792</v>
      </c>
      <c r="B10819" s="613" t="s">
        <v>16793</v>
      </c>
    </row>
    <row r="10820" spans="1:2" ht="13.5" x14ac:dyDescent="0.25">
      <c r="A10820" s="612" t="s">
        <v>16794</v>
      </c>
      <c r="B10820" s="613" t="s">
        <v>16795</v>
      </c>
    </row>
    <row r="10821" spans="1:2" ht="13.5" x14ac:dyDescent="0.25">
      <c r="A10821" s="612" t="s">
        <v>16796</v>
      </c>
      <c r="B10821" s="613" t="s">
        <v>16797</v>
      </c>
    </row>
    <row r="10822" spans="1:2" ht="13.5" x14ac:dyDescent="0.25">
      <c r="A10822" s="612" t="s">
        <v>16798</v>
      </c>
      <c r="B10822" s="613" t="s">
        <v>16799</v>
      </c>
    </row>
    <row r="10823" spans="1:2" ht="13.5" x14ac:dyDescent="0.25">
      <c r="A10823" s="612" t="s">
        <v>16800</v>
      </c>
      <c r="B10823" s="613" t="s">
        <v>16801</v>
      </c>
    </row>
    <row r="10824" spans="1:2" ht="13.5" x14ac:dyDescent="0.25">
      <c r="A10824" s="612" t="s">
        <v>16802</v>
      </c>
      <c r="B10824" s="613" t="s">
        <v>16803</v>
      </c>
    </row>
    <row r="10825" spans="1:2" ht="13.5" x14ac:dyDescent="0.25">
      <c r="A10825" s="612" t="s">
        <v>16804</v>
      </c>
      <c r="B10825" s="613" t="s">
        <v>16805</v>
      </c>
    </row>
    <row r="10826" spans="1:2" ht="13.5" x14ac:dyDescent="0.25">
      <c r="A10826" s="612" t="s">
        <v>16806</v>
      </c>
      <c r="B10826" s="613" t="s">
        <v>16807</v>
      </c>
    </row>
    <row r="10827" spans="1:2" ht="13.5" x14ac:dyDescent="0.25">
      <c r="A10827" s="612" t="s">
        <v>16808</v>
      </c>
      <c r="B10827" s="613" t="s">
        <v>4077</v>
      </c>
    </row>
    <row r="10828" spans="1:2" ht="13.5" x14ac:dyDescent="0.25">
      <c r="A10828" s="612" t="s">
        <v>16809</v>
      </c>
      <c r="B10828" s="613" t="s">
        <v>16810</v>
      </c>
    </row>
    <row r="10829" spans="1:2" ht="13.5" x14ac:dyDescent="0.25">
      <c r="A10829" s="612" t="s">
        <v>16811</v>
      </c>
      <c r="B10829" s="613" t="s">
        <v>16812</v>
      </c>
    </row>
    <row r="10830" spans="1:2" ht="13.5" x14ac:dyDescent="0.25">
      <c r="A10830" s="612" t="s">
        <v>16813</v>
      </c>
      <c r="B10830" s="613" t="s">
        <v>16814</v>
      </c>
    </row>
    <row r="10831" spans="1:2" ht="13.5" x14ac:dyDescent="0.25">
      <c r="A10831" s="612" t="s">
        <v>16815</v>
      </c>
      <c r="B10831" s="613" t="s">
        <v>16816</v>
      </c>
    </row>
    <row r="10832" spans="1:2" ht="13.5" x14ac:dyDescent="0.25">
      <c r="A10832" s="612" t="s">
        <v>16817</v>
      </c>
      <c r="B10832" s="613" t="s">
        <v>16818</v>
      </c>
    </row>
    <row r="10833" spans="1:2" ht="13.5" x14ac:dyDescent="0.25">
      <c r="A10833" s="612" t="s">
        <v>16819</v>
      </c>
      <c r="B10833" s="613" t="s">
        <v>16820</v>
      </c>
    </row>
    <row r="10834" spans="1:2" ht="13.5" x14ac:dyDescent="0.25">
      <c r="A10834" s="612" t="s">
        <v>16821</v>
      </c>
      <c r="B10834" s="613" t="s">
        <v>16822</v>
      </c>
    </row>
    <row r="10835" spans="1:2" ht="13.5" x14ac:dyDescent="0.25">
      <c r="A10835" s="612" t="s">
        <v>16823</v>
      </c>
      <c r="B10835" s="613" t="s">
        <v>16824</v>
      </c>
    </row>
    <row r="10836" spans="1:2" ht="13.5" x14ac:dyDescent="0.25">
      <c r="A10836" s="612" t="s">
        <v>16825</v>
      </c>
      <c r="B10836" s="613" t="s">
        <v>4076</v>
      </c>
    </row>
    <row r="10837" spans="1:2" ht="13.5" x14ac:dyDescent="0.25">
      <c r="A10837" s="612" t="s">
        <v>16826</v>
      </c>
      <c r="B10837" s="613" t="s">
        <v>16827</v>
      </c>
    </row>
    <row r="10838" spans="1:2" ht="13.5" x14ac:dyDescent="0.25">
      <c r="A10838" s="612" t="s">
        <v>16828</v>
      </c>
      <c r="B10838" s="613" t="s">
        <v>16829</v>
      </c>
    </row>
    <row r="10839" spans="1:2" ht="13.5" x14ac:dyDescent="0.25">
      <c r="A10839" s="612" t="s">
        <v>16830</v>
      </c>
      <c r="B10839" s="613" t="s">
        <v>16831</v>
      </c>
    </row>
    <row r="10840" spans="1:2" ht="13.5" x14ac:dyDescent="0.25">
      <c r="A10840" s="612" t="s">
        <v>16832</v>
      </c>
      <c r="B10840" s="613" t="s">
        <v>16833</v>
      </c>
    </row>
    <row r="10841" spans="1:2" ht="13.5" x14ac:dyDescent="0.25">
      <c r="A10841" s="612" t="s">
        <v>16834</v>
      </c>
      <c r="B10841" s="613" t="s">
        <v>16835</v>
      </c>
    </row>
    <row r="10842" spans="1:2" ht="13.5" x14ac:dyDescent="0.25">
      <c r="A10842" s="612" t="s">
        <v>16836</v>
      </c>
      <c r="B10842" s="613" t="s">
        <v>16837</v>
      </c>
    </row>
    <row r="10843" spans="1:2" ht="13.5" x14ac:dyDescent="0.25">
      <c r="A10843" s="612" t="s">
        <v>16838</v>
      </c>
      <c r="B10843" s="613" t="s">
        <v>16839</v>
      </c>
    </row>
    <row r="10844" spans="1:2" ht="13.5" x14ac:dyDescent="0.25">
      <c r="A10844" s="612" t="s">
        <v>16840</v>
      </c>
      <c r="B10844" s="613" t="s">
        <v>16841</v>
      </c>
    </row>
    <row r="10845" spans="1:2" ht="13.5" x14ac:dyDescent="0.25">
      <c r="A10845" s="612" t="s">
        <v>16842</v>
      </c>
      <c r="B10845" s="613" t="s">
        <v>16843</v>
      </c>
    </row>
    <row r="10846" spans="1:2" ht="13.5" x14ac:dyDescent="0.25">
      <c r="A10846" s="612" t="s">
        <v>16844</v>
      </c>
      <c r="B10846" s="613" t="s">
        <v>16845</v>
      </c>
    </row>
    <row r="10847" spans="1:2" ht="13.5" x14ac:dyDescent="0.25">
      <c r="A10847" s="612" t="s">
        <v>16846</v>
      </c>
      <c r="B10847" s="613" t="s">
        <v>16847</v>
      </c>
    </row>
    <row r="10848" spans="1:2" ht="13.5" x14ac:dyDescent="0.25">
      <c r="A10848" s="612" t="s">
        <v>16848</v>
      </c>
      <c r="B10848" s="613" t="s">
        <v>16849</v>
      </c>
    </row>
    <row r="10849" spans="1:2" ht="13.5" x14ac:dyDescent="0.25">
      <c r="A10849" s="612" t="s">
        <v>16850</v>
      </c>
      <c r="B10849" s="613" t="s">
        <v>16851</v>
      </c>
    </row>
    <row r="10850" spans="1:2" ht="13.5" x14ac:dyDescent="0.25">
      <c r="A10850" s="612" t="s">
        <v>16852</v>
      </c>
      <c r="B10850" s="613" t="s">
        <v>16853</v>
      </c>
    </row>
    <row r="10851" spans="1:2" ht="13.5" x14ac:dyDescent="0.25">
      <c r="A10851" s="612" t="s">
        <v>16854</v>
      </c>
      <c r="B10851" s="613" t="s">
        <v>16855</v>
      </c>
    </row>
    <row r="10852" spans="1:2" ht="13.5" x14ac:dyDescent="0.25">
      <c r="A10852" s="612" t="s">
        <v>16856</v>
      </c>
      <c r="B10852" s="613" t="s">
        <v>16857</v>
      </c>
    </row>
    <row r="10853" spans="1:2" ht="13.5" x14ac:dyDescent="0.25">
      <c r="A10853" s="612" t="s">
        <v>16858</v>
      </c>
      <c r="B10853" s="613" t="s">
        <v>16859</v>
      </c>
    </row>
    <row r="10854" spans="1:2" ht="13.5" x14ac:dyDescent="0.25">
      <c r="A10854" s="612" t="s">
        <v>16860</v>
      </c>
      <c r="B10854" s="613" t="s">
        <v>16861</v>
      </c>
    </row>
    <row r="10855" spans="1:2" ht="13.5" x14ac:dyDescent="0.25">
      <c r="A10855" s="612" t="s">
        <v>16862</v>
      </c>
      <c r="B10855" s="613" t="s">
        <v>16863</v>
      </c>
    </row>
    <row r="10856" spans="1:2" ht="13.5" x14ac:dyDescent="0.25">
      <c r="A10856" s="612" t="s">
        <v>16864</v>
      </c>
      <c r="B10856" s="613" t="s">
        <v>16865</v>
      </c>
    </row>
    <row r="10857" spans="1:2" ht="13.5" x14ac:dyDescent="0.25">
      <c r="A10857" s="612" t="s">
        <v>16866</v>
      </c>
      <c r="B10857" s="613" t="s">
        <v>16867</v>
      </c>
    </row>
    <row r="10858" spans="1:2" ht="13.5" x14ac:dyDescent="0.25">
      <c r="A10858" s="612" t="s">
        <v>16868</v>
      </c>
      <c r="B10858" s="613" t="s">
        <v>16869</v>
      </c>
    </row>
    <row r="10859" spans="1:2" ht="13.5" x14ac:dyDescent="0.25">
      <c r="A10859" s="612" t="s">
        <v>16870</v>
      </c>
      <c r="B10859" s="613" t="s">
        <v>16871</v>
      </c>
    </row>
    <row r="10860" spans="1:2" ht="13.5" x14ac:dyDescent="0.25">
      <c r="A10860" s="612" t="s">
        <v>16872</v>
      </c>
      <c r="B10860" s="613" t="s">
        <v>16873</v>
      </c>
    </row>
    <row r="10861" spans="1:2" ht="13.5" x14ac:dyDescent="0.25">
      <c r="A10861" s="612" t="s">
        <v>16874</v>
      </c>
      <c r="B10861" s="613" t="s">
        <v>16875</v>
      </c>
    </row>
    <row r="10862" spans="1:2" ht="13.5" x14ac:dyDescent="0.25">
      <c r="A10862" s="612" t="s">
        <v>16876</v>
      </c>
      <c r="B10862" s="613" t="s">
        <v>16877</v>
      </c>
    </row>
    <row r="10863" spans="1:2" ht="13.5" x14ac:dyDescent="0.25">
      <c r="A10863" s="612" t="s">
        <v>16878</v>
      </c>
      <c r="B10863" s="613" t="s">
        <v>16879</v>
      </c>
    </row>
    <row r="10864" spans="1:2" ht="13.5" x14ac:dyDescent="0.25">
      <c r="A10864" s="612" t="s">
        <v>16880</v>
      </c>
      <c r="B10864" s="613" t="s">
        <v>16881</v>
      </c>
    </row>
    <row r="10865" spans="1:2" ht="13.5" x14ac:dyDescent="0.25">
      <c r="A10865" s="612" t="s">
        <v>16882</v>
      </c>
      <c r="B10865" s="613" t="s">
        <v>16883</v>
      </c>
    </row>
    <row r="10866" spans="1:2" ht="13.5" x14ac:dyDescent="0.25">
      <c r="A10866" s="612" t="s">
        <v>16884</v>
      </c>
      <c r="B10866" s="613" t="s">
        <v>16885</v>
      </c>
    </row>
    <row r="10867" spans="1:2" ht="13.5" x14ac:dyDescent="0.25">
      <c r="A10867" s="612" t="s">
        <v>16886</v>
      </c>
      <c r="B10867" s="613" t="s">
        <v>16887</v>
      </c>
    </row>
    <row r="10868" spans="1:2" ht="13.5" x14ac:dyDescent="0.25">
      <c r="A10868" s="612" t="s">
        <v>16888</v>
      </c>
      <c r="B10868" s="613" t="s">
        <v>16889</v>
      </c>
    </row>
    <row r="10869" spans="1:2" ht="13.5" x14ac:dyDescent="0.25">
      <c r="A10869" s="612" t="s">
        <v>16890</v>
      </c>
      <c r="B10869" s="613" t="s">
        <v>16891</v>
      </c>
    </row>
    <row r="10870" spans="1:2" ht="13.5" x14ac:dyDescent="0.25">
      <c r="A10870" s="612" t="s">
        <v>16892</v>
      </c>
      <c r="B10870" s="613" t="s">
        <v>16893</v>
      </c>
    </row>
    <row r="10871" spans="1:2" ht="13.5" x14ac:dyDescent="0.25">
      <c r="A10871" s="612" t="s">
        <v>16894</v>
      </c>
      <c r="B10871" s="613" t="s">
        <v>16895</v>
      </c>
    </row>
    <row r="10872" spans="1:2" ht="13.5" x14ac:dyDescent="0.25">
      <c r="A10872" s="612" t="s">
        <v>16896</v>
      </c>
      <c r="B10872" s="613" t="s">
        <v>16897</v>
      </c>
    </row>
    <row r="10873" spans="1:2" ht="13.5" x14ac:dyDescent="0.25">
      <c r="A10873" s="612" t="s">
        <v>16898</v>
      </c>
      <c r="B10873" s="613" t="s">
        <v>16899</v>
      </c>
    </row>
    <row r="10874" spans="1:2" ht="13.5" x14ac:dyDescent="0.25">
      <c r="A10874" s="612" t="s">
        <v>16900</v>
      </c>
      <c r="B10874" s="613" t="s">
        <v>16901</v>
      </c>
    </row>
    <row r="10875" spans="1:2" ht="13.5" x14ac:dyDescent="0.25">
      <c r="A10875" s="612" t="s">
        <v>16902</v>
      </c>
      <c r="B10875" s="613" t="s">
        <v>16903</v>
      </c>
    </row>
    <row r="10876" spans="1:2" ht="13.5" x14ac:dyDescent="0.25">
      <c r="A10876" s="612" t="s">
        <v>16904</v>
      </c>
      <c r="B10876" s="613" t="s">
        <v>16905</v>
      </c>
    </row>
    <row r="10877" spans="1:2" ht="13.5" x14ac:dyDescent="0.25">
      <c r="A10877" s="612" t="s">
        <v>16906</v>
      </c>
      <c r="B10877" s="613" t="s">
        <v>16907</v>
      </c>
    </row>
    <row r="10878" spans="1:2" ht="13.5" x14ac:dyDescent="0.25">
      <c r="A10878" s="612" t="s">
        <v>16908</v>
      </c>
      <c r="B10878" s="613" t="s">
        <v>16909</v>
      </c>
    </row>
    <row r="10879" spans="1:2" ht="13.5" x14ac:dyDescent="0.25">
      <c r="A10879" s="612" t="s">
        <v>16910</v>
      </c>
      <c r="B10879" s="613" t="s">
        <v>16911</v>
      </c>
    </row>
    <row r="10880" spans="1:2" ht="13.5" x14ac:dyDescent="0.25">
      <c r="A10880" s="612" t="s">
        <v>16912</v>
      </c>
      <c r="B10880" s="613" t="s">
        <v>16913</v>
      </c>
    </row>
    <row r="10881" spans="1:2" ht="13.5" x14ac:dyDescent="0.25">
      <c r="A10881" s="612" t="s">
        <v>16914</v>
      </c>
      <c r="B10881" s="613" t="s">
        <v>16915</v>
      </c>
    </row>
    <row r="10882" spans="1:2" ht="13.5" x14ac:dyDescent="0.25">
      <c r="A10882" s="612" t="s">
        <v>16916</v>
      </c>
      <c r="B10882" s="613" t="s">
        <v>16917</v>
      </c>
    </row>
    <row r="10883" spans="1:2" ht="13.5" x14ac:dyDescent="0.25">
      <c r="A10883" s="612" t="s">
        <v>16918</v>
      </c>
      <c r="B10883" s="613" t="s">
        <v>16919</v>
      </c>
    </row>
    <row r="10884" spans="1:2" ht="13.5" x14ac:dyDescent="0.25">
      <c r="A10884" s="612" t="s">
        <v>16920</v>
      </c>
      <c r="B10884" s="613" t="s">
        <v>16921</v>
      </c>
    </row>
    <row r="10885" spans="1:2" ht="13.5" x14ac:dyDescent="0.25">
      <c r="A10885" s="612" t="s">
        <v>16922</v>
      </c>
      <c r="B10885" s="613" t="s">
        <v>16923</v>
      </c>
    </row>
    <row r="10886" spans="1:2" ht="13.5" x14ac:dyDescent="0.25">
      <c r="A10886" s="612" t="s">
        <v>16924</v>
      </c>
      <c r="B10886" s="613" t="s">
        <v>16925</v>
      </c>
    </row>
    <row r="10887" spans="1:2" ht="13.5" x14ac:dyDescent="0.25">
      <c r="A10887" s="612" t="s">
        <v>16926</v>
      </c>
      <c r="B10887" s="613" t="s">
        <v>16927</v>
      </c>
    </row>
    <row r="10888" spans="1:2" ht="13.5" x14ac:dyDescent="0.25">
      <c r="A10888" s="612" t="s">
        <v>16928</v>
      </c>
      <c r="B10888" s="613" t="s">
        <v>16929</v>
      </c>
    </row>
    <row r="10889" spans="1:2" ht="13.5" x14ac:dyDescent="0.25">
      <c r="A10889" s="612" t="s">
        <v>16930</v>
      </c>
      <c r="B10889" s="613" t="s">
        <v>16931</v>
      </c>
    </row>
    <row r="10890" spans="1:2" ht="13.5" x14ac:dyDescent="0.25">
      <c r="A10890" s="612" t="s">
        <v>16932</v>
      </c>
      <c r="B10890" s="613" t="s">
        <v>16933</v>
      </c>
    </row>
    <row r="10891" spans="1:2" ht="13.5" x14ac:dyDescent="0.25">
      <c r="A10891" s="612" t="s">
        <v>16934</v>
      </c>
      <c r="B10891" s="613" t="s">
        <v>16935</v>
      </c>
    </row>
    <row r="10892" spans="1:2" ht="13.5" x14ac:dyDescent="0.25">
      <c r="A10892" s="612" t="s">
        <v>16936</v>
      </c>
      <c r="B10892" s="613" t="s">
        <v>16937</v>
      </c>
    </row>
    <row r="10893" spans="1:2" ht="13.5" x14ac:dyDescent="0.25">
      <c r="A10893" s="612" t="s">
        <v>16938</v>
      </c>
      <c r="B10893" s="613" t="s">
        <v>16939</v>
      </c>
    </row>
    <row r="10894" spans="1:2" ht="13.5" x14ac:dyDescent="0.25">
      <c r="A10894" s="612" t="s">
        <v>16940</v>
      </c>
      <c r="B10894" s="613" t="s">
        <v>16941</v>
      </c>
    </row>
    <row r="10895" spans="1:2" ht="13.5" x14ac:dyDescent="0.25">
      <c r="A10895" s="612" t="s">
        <v>16942</v>
      </c>
      <c r="B10895" s="613" t="s">
        <v>16943</v>
      </c>
    </row>
    <row r="10896" spans="1:2" ht="13.5" x14ac:dyDescent="0.25">
      <c r="A10896" s="612" t="s">
        <v>16944</v>
      </c>
      <c r="B10896" s="613" t="s">
        <v>16945</v>
      </c>
    </row>
    <row r="10897" spans="1:2" ht="13.5" x14ac:dyDescent="0.25">
      <c r="A10897" s="612" t="s">
        <v>16946</v>
      </c>
      <c r="B10897" s="613" t="s">
        <v>16947</v>
      </c>
    </row>
    <row r="10898" spans="1:2" ht="13.5" x14ac:dyDescent="0.25">
      <c r="A10898" s="612" t="s">
        <v>16948</v>
      </c>
      <c r="B10898" s="613" t="s">
        <v>16949</v>
      </c>
    </row>
    <row r="10899" spans="1:2" ht="13.5" x14ac:dyDescent="0.25">
      <c r="A10899" s="612" t="s">
        <v>16950</v>
      </c>
      <c r="B10899" s="613" t="s">
        <v>16951</v>
      </c>
    </row>
    <row r="10900" spans="1:2" ht="13.5" x14ac:dyDescent="0.25">
      <c r="A10900" s="612" t="s">
        <v>16952</v>
      </c>
      <c r="B10900" s="613" t="s">
        <v>16953</v>
      </c>
    </row>
    <row r="10901" spans="1:2" ht="13.5" x14ac:dyDescent="0.25">
      <c r="A10901" s="612" t="s">
        <v>16954</v>
      </c>
      <c r="B10901" s="613" t="s">
        <v>16955</v>
      </c>
    </row>
    <row r="10902" spans="1:2" ht="13.5" x14ac:dyDescent="0.25">
      <c r="A10902" s="612" t="s">
        <v>16956</v>
      </c>
      <c r="B10902" s="613" t="s">
        <v>16957</v>
      </c>
    </row>
    <row r="10903" spans="1:2" ht="13.5" x14ac:dyDescent="0.25">
      <c r="A10903" s="612" t="s">
        <v>16958</v>
      </c>
      <c r="B10903" s="613" t="s">
        <v>16959</v>
      </c>
    </row>
    <row r="10904" spans="1:2" ht="13.5" x14ac:dyDescent="0.25">
      <c r="A10904" s="612" t="s">
        <v>16960</v>
      </c>
      <c r="B10904" s="613" t="s">
        <v>16961</v>
      </c>
    </row>
    <row r="10905" spans="1:2" ht="13.5" x14ac:dyDescent="0.25">
      <c r="A10905" s="612" t="s">
        <v>16962</v>
      </c>
      <c r="B10905" s="613" t="s">
        <v>16963</v>
      </c>
    </row>
    <row r="10906" spans="1:2" ht="13.5" x14ac:dyDescent="0.25">
      <c r="A10906" s="612" t="s">
        <v>16964</v>
      </c>
      <c r="B10906" s="613" t="s">
        <v>16965</v>
      </c>
    </row>
    <row r="10907" spans="1:2" ht="13.5" x14ac:dyDescent="0.25">
      <c r="A10907" s="612" t="s">
        <v>16966</v>
      </c>
      <c r="B10907" s="613" t="s">
        <v>16967</v>
      </c>
    </row>
    <row r="10908" spans="1:2" ht="13.5" x14ac:dyDescent="0.25">
      <c r="A10908" s="612" t="s">
        <v>16968</v>
      </c>
      <c r="B10908" s="613" t="s">
        <v>16969</v>
      </c>
    </row>
    <row r="10909" spans="1:2" ht="13.5" x14ac:dyDescent="0.25">
      <c r="A10909" s="612" t="s">
        <v>16970</v>
      </c>
      <c r="B10909" s="613" t="s">
        <v>16971</v>
      </c>
    </row>
    <row r="10910" spans="1:2" ht="13.5" x14ac:dyDescent="0.25">
      <c r="A10910" s="612" t="s">
        <v>16972</v>
      </c>
      <c r="B10910" s="613" t="s">
        <v>16973</v>
      </c>
    </row>
    <row r="10911" spans="1:2" ht="13.5" x14ac:dyDescent="0.25">
      <c r="A10911" s="612" t="s">
        <v>16974</v>
      </c>
      <c r="B10911" s="613" t="s">
        <v>16975</v>
      </c>
    </row>
    <row r="10912" spans="1:2" ht="13.5" x14ac:dyDescent="0.25">
      <c r="A10912" s="612" t="s">
        <v>16976</v>
      </c>
      <c r="B10912" s="613" t="s">
        <v>16977</v>
      </c>
    </row>
    <row r="10913" spans="1:2" ht="13.5" x14ac:dyDescent="0.25">
      <c r="A10913" s="612" t="s">
        <v>16978</v>
      </c>
      <c r="B10913" s="613" t="s">
        <v>16979</v>
      </c>
    </row>
    <row r="10914" spans="1:2" ht="13.5" x14ac:dyDescent="0.25">
      <c r="A10914" s="612" t="s">
        <v>16980</v>
      </c>
      <c r="B10914" s="613" t="s">
        <v>16981</v>
      </c>
    </row>
    <row r="10915" spans="1:2" ht="13.5" x14ac:dyDescent="0.25">
      <c r="A10915" s="612" t="s">
        <v>16982</v>
      </c>
      <c r="B10915" s="613" t="s">
        <v>16983</v>
      </c>
    </row>
    <row r="10916" spans="1:2" ht="13.5" x14ac:dyDescent="0.25">
      <c r="A10916" s="612" t="s">
        <v>16984</v>
      </c>
      <c r="B10916" s="613" t="s">
        <v>16985</v>
      </c>
    </row>
    <row r="10917" spans="1:2" ht="13.5" x14ac:dyDescent="0.25">
      <c r="A10917" s="612" t="s">
        <v>16986</v>
      </c>
      <c r="B10917" s="613" t="s">
        <v>16987</v>
      </c>
    </row>
    <row r="10918" spans="1:2" ht="13.5" x14ac:dyDescent="0.25">
      <c r="A10918" s="612" t="s">
        <v>16988</v>
      </c>
      <c r="B10918" s="613" t="s">
        <v>570</v>
      </c>
    </row>
    <row r="10919" spans="1:2" ht="13.5" x14ac:dyDescent="0.25">
      <c r="A10919" s="612" t="s">
        <v>16989</v>
      </c>
      <c r="B10919" s="613" t="s">
        <v>16990</v>
      </c>
    </row>
    <row r="10920" spans="1:2" ht="13.5" x14ac:dyDescent="0.25">
      <c r="A10920" s="612" t="s">
        <v>16991</v>
      </c>
      <c r="B10920" s="613" t="s">
        <v>16992</v>
      </c>
    </row>
    <row r="10921" spans="1:2" ht="13.5" x14ac:dyDescent="0.25">
      <c r="A10921" s="612" t="s">
        <v>16993</v>
      </c>
      <c r="B10921" s="613" t="s">
        <v>16994</v>
      </c>
    </row>
    <row r="10922" spans="1:2" ht="13.5" x14ac:dyDescent="0.25">
      <c r="A10922" s="612" t="s">
        <v>16995</v>
      </c>
      <c r="B10922" s="613" t="s">
        <v>16996</v>
      </c>
    </row>
    <row r="10923" spans="1:2" ht="13.5" x14ac:dyDescent="0.25">
      <c r="A10923" s="612" t="s">
        <v>16997</v>
      </c>
      <c r="B10923" s="613" t="s">
        <v>16998</v>
      </c>
    </row>
    <row r="10924" spans="1:2" ht="13.5" x14ac:dyDescent="0.25">
      <c r="A10924" s="612" t="s">
        <v>16999</v>
      </c>
      <c r="B10924" s="613" t="s">
        <v>17000</v>
      </c>
    </row>
    <row r="10925" spans="1:2" ht="13.5" x14ac:dyDescent="0.25">
      <c r="A10925" s="612" t="s">
        <v>17001</v>
      </c>
      <c r="B10925" s="613" t="s">
        <v>17002</v>
      </c>
    </row>
    <row r="10926" spans="1:2" ht="13.5" x14ac:dyDescent="0.25">
      <c r="A10926" s="612" t="s">
        <v>17003</v>
      </c>
      <c r="B10926" s="613" t="s">
        <v>17004</v>
      </c>
    </row>
    <row r="10927" spans="1:2" ht="13.5" x14ac:dyDescent="0.25">
      <c r="A10927" s="612" t="s">
        <v>17005</v>
      </c>
      <c r="B10927" s="613" t="s">
        <v>17006</v>
      </c>
    </row>
    <row r="10928" spans="1:2" ht="13.5" x14ac:dyDescent="0.25">
      <c r="A10928" s="612" t="s">
        <v>17007</v>
      </c>
      <c r="B10928" s="613" t="s">
        <v>17008</v>
      </c>
    </row>
    <row r="10929" spans="1:2" ht="13.5" x14ac:dyDescent="0.25">
      <c r="A10929" s="612" t="s">
        <v>17009</v>
      </c>
      <c r="B10929" s="613" t="s">
        <v>17010</v>
      </c>
    </row>
    <row r="10930" spans="1:2" ht="13.5" x14ac:dyDescent="0.25">
      <c r="A10930" s="612" t="s">
        <v>17011</v>
      </c>
      <c r="B10930" s="613" t="s">
        <v>17012</v>
      </c>
    </row>
    <row r="10931" spans="1:2" ht="13.5" x14ac:dyDescent="0.25">
      <c r="A10931" s="612" t="s">
        <v>17013</v>
      </c>
      <c r="B10931" s="613" t="s">
        <v>17014</v>
      </c>
    </row>
    <row r="10932" spans="1:2" ht="13.5" x14ac:dyDescent="0.25">
      <c r="A10932" s="612" t="s">
        <v>17015</v>
      </c>
      <c r="B10932" s="613" t="s">
        <v>17016</v>
      </c>
    </row>
    <row r="10933" spans="1:2" ht="13.5" x14ac:dyDescent="0.25">
      <c r="A10933" s="612" t="s">
        <v>17017</v>
      </c>
      <c r="B10933" s="613" t="s">
        <v>17018</v>
      </c>
    </row>
    <row r="10934" spans="1:2" ht="13.5" x14ac:dyDescent="0.25">
      <c r="A10934" s="612" t="s">
        <v>17019</v>
      </c>
      <c r="B10934" s="613" t="s">
        <v>17020</v>
      </c>
    </row>
    <row r="10935" spans="1:2" ht="13.5" x14ac:dyDescent="0.25">
      <c r="A10935" s="612" t="s">
        <v>17021</v>
      </c>
      <c r="B10935" s="613" t="s">
        <v>17022</v>
      </c>
    </row>
    <row r="10936" spans="1:2" ht="13.5" x14ac:dyDescent="0.25">
      <c r="A10936" s="612" t="s">
        <v>17023</v>
      </c>
      <c r="B10936" s="613" t="s">
        <v>17024</v>
      </c>
    </row>
    <row r="10937" spans="1:2" ht="13.5" x14ac:dyDescent="0.25">
      <c r="A10937" s="612" t="s">
        <v>17025</v>
      </c>
      <c r="B10937" s="613" t="s">
        <v>17026</v>
      </c>
    </row>
    <row r="10938" spans="1:2" ht="13.5" x14ac:dyDescent="0.25">
      <c r="A10938" s="612" t="s">
        <v>17027</v>
      </c>
      <c r="B10938" s="613" t="s">
        <v>17028</v>
      </c>
    </row>
    <row r="10939" spans="1:2" ht="13.5" x14ac:dyDescent="0.25">
      <c r="A10939" s="612" t="s">
        <v>17029</v>
      </c>
      <c r="B10939" s="613" t="s">
        <v>17030</v>
      </c>
    </row>
    <row r="10940" spans="1:2" ht="13.5" x14ac:dyDescent="0.25">
      <c r="A10940" s="612" t="s">
        <v>17031</v>
      </c>
      <c r="B10940" s="613" t="s">
        <v>17032</v>
      </c>
    </row>
    <row r="10941" spans="1:2" ht="13.5" x14ac:dyDescent="0.25">
      <c r="A10941" s="612" t="s">
        <v>17033</v>
      </c>
      <c r="B10941" s="613" t="s">
        <v>17034</v>
      </c>
    </row>
    <row r="10942" spans="1:2" ht="13.5" x14ac:dyDescent="0.25">
      <c r="A10942" s="612" t="s">
        <v>17035</v>
      </c>
      <c r="B10942" s="613" t="s">
        <v>17036</v>
      </c>
    </row>
    <row r="10943" spans="1:2" ht="13.5" x14ac:dyDescent="0.25">
      <c r="A10943" s="612" t="s">
        <v>17037</v>
      </c>
      <c r="B10943" s="613" t="s">
        <v>17038</v>
      </c>
    </row>
    <row r="10944" spans="1:2" ht="13.5" x14ac:dyDescent="0.25">
      <c r="A10944" s="612" t="s">
        <v>17039</v>
      </c>
      <c r="B10944" s="613" t="s">
        <v>17040</v>
      </c>
    </row>
    <row r="10945" spans="1:2" ht="13.5" x14ac:dyDescent="0.25">
      <c r="A10945" s="612" t="s">
        <v>17041</v>
      </c>
      <c r="B10945" s="613" t="s">
        <v>17042</v>
      </c>
    </row>
    <row r="10946" spans="1:2" ht="13.5" x14ac:dyDescent="0.25">
      <c r="A10946" s="612" t="s">
        <v>515</v>
      </c>
      <c r="B10946" s="613" t="s">
        <v>17043</v>
      </c>
    </row>
    <row r="10947" spans="1:2" ht="13.5" x14ac:dyDescent="0.25">
      <c r="A10947" s="612" t="s">
        <v>17044</v>
      </c>
      <c r="B10947" s="613" t="s">
        <v>17045</v>
      </c>
    </row>
    <row r="10948" spans="1:2" ht="13.5" x14ac:dyDescent="0.25">
      <c r="A10948" s="612" t="s">
        <v>17046</v>
      </c>
      <c r="B10948" s="613" t="s">
        <v>17047</v>
      </c>
    </row>
    <row r="10949" spans="1:2" ht="13.5" x14ac:dyDescent="0.25">
      <c r="A10949" s="612" t="s">
        <v>17048</v>
      </c>
      <c r="B10949" s="613" t="s">
        <v>17049</v>
      </c>
    </row>
    <row r="10950" spans="1:2" ht="13.5" x14ac:dyDescent="0.25">
      <c r="A10950" s="612" t="s">
        <v>17050</v>
      </c>
      <c r="B10950" s="613" t="s">
        <v>17051</v>
      </c>
    </row>
    <row r="10951" spans="1:2" ht="13.5" x14ac:dyDescent="0.25">
      <c r="A10951" s="612" t="s">
        <v>17052</v>
      </c>
      <c r="B10951" s="613" t="s">
        <v>17053</v>
      </c>
    </row>
    <row r="10952" spans="1:2" ht="13.5" x14ac:dyDescent="0.25">
      <c r="A10952" s="612" t="s">
        <v>17054</v>
      </c>
      <c r="B10952" s="613" t="s">
        <v>17055</v>
      </c>
    </row>
    <row r="10953" spans="1:2" ht="13.5" x14ac:dyDescent="0.25">
      <c r="A10953" s="612" t="s">
        <v>17056</v>
      </c>
      <c r="B10953" s="613" t="s">
        <v>17057</v>
      </c>
    </row>
    <row r="10954" spans="1:2" ht="13.5" x14ac:dyDescent="0.25">
      <c r="A10954" s="612" t="s">
        <v>17058</v>
      </c>
      <c r="B10954" s="613" t="s">
        <v>17059</v>
      </c>
    </row>
    <row r="10955" spans="1:2" ht="13.5" x14ac:dyDescent="0.25">
      <c r="A10955" s="612" t="s">
        <v>17060</v>
      </c>
      <c r="B10955" s="613" t="s">
        <v>17061</v>
      </c>
    </row>
    <row r="10956" spans="1:2" ht="13.5" x14ac:dyDescent="0.25">
      <c r="A10956" s="612" t="s">
        <v>17062</v>
      </c>
      <c r="B10956" s="613" t="s">
        <v>17063</v>
      </c>
    </row>
    <row r="10957" spans="1:2" ht="13.5" x14ac:dyDescent="0.25">
      <c r="A10957" s="612" t="s">
        <v>17064</v>
      </c>
      <c r="B10957" s="613" t="s">
        <v>17065</v>
      </c>
    </row>
    <row r="10958" spans="1:2" ht="13.5" x14ac:dyDescent="0.25">
      <c r="A10958" s="612" t="s">
        <v>17066</v>
      </c>
      <c r="B10958" s="613" t="s">
        <v>17067</v>
      </c>
    </row>
    <row r="10959" spans="1:2" ht="13.5" x14ac:dyDescent="0.25">
      <c r="A10959" s="612" t="s">
        <v>17068</v>
      </c>
      <c r="B10959" s="613" t="s">
        <v>17069</v>
      </c>
    </row>
    <row r="10960" spans="1:2" ht="13.5" x14ac:dyDescent="0.25">
      <c r="A10960" s="612" t="s">
        <v>17070</v>
      </c>
      <c r="B10960" s="613" t="s">
        <v>17071</v>
      </c>
    </row>
    <row r="10961" spans="1:2" ht="13.5" x14ac:dyDescent="0.25">
      <c r="A10961" s="612" t="s">
        <v>17072</v>
      </c>
      <c r="B10961" s="613" t="s">
        <v>17073</v>
      </c>
    </row>
    <row r="10962" spans="1:2" ht="13.5" x14ac:dyDescent="0.25">
      <c r="A10962" s="612" t="s">
        <v>17074</v>
      </c>
      <c r="B10962" s="613" t="s">
        <v>17075</v>
      </c>
    </row>
    <row r="10963" spans="1:2" ht="13.5" x14ac:dyDescent="0.25">
      <c r="A10963" s="612" t="s">
        <v>17076</v>
      </c>
      <c r="B10963" s="613" t="s">
        <v>17077</v>
      </c>
    </row>
    <row r="10964" spans="1:2" ht="13.5" x14ac:dyDescent="0.25">
      <c r="A10964" s="612" t="s">
        <v>17078</v>
      </c>
      <c r="B10964" s="613" t="s">
        <v>17079</v>
      </c>
    </row>
    <row r="10965" spans="1:2" ht="13.5" x14ac:dyDescent="0.25">
      <c r="A10965" s="612" t="s">
        <v>17080</v>
      </c>
      <c r="B10965" s="613" t="s">
        <v>17081</v>
      </c>
    </row>
    <row r="10966" spans="1:2" ht="13.5" x14ac:dyDescent="0.25">
      <c r="A10966" s="612" t="s">
        <v>17082</v>
      </c>
      <c r="B10966" s="613" t="s">
        <v>17083</v>
      </c>
    </row>
    <row r="10967" spans="1:2" ht="13.5" x14ac:dyDescent="0.25">
      <c r="A10967" s="612" t="s">
        <v>17084</v>
      </c>
      <c r="B10967" s="613" t="s">
        <v>17085</v>
      </c>
    </row>
    <row r="10968" spans="1:2" ht="13.5" x14ac:dyDescent="0.25">
      <c r="A10968" s="612" t="s">
        <v>17086</v>
      </c>
      <c r="B10968" s="613" t="s">
        <v>17087</v>
      </c>
    </row>
    <row r="10969" spans="1:2" ht="13.5" x14ac:dyDescent="0.25">
      <c r="A10969" s="612" t="s">
        <v>17088</v>
      </c>
      <c r="B10969" s="613" t="s">
        <v>17089</v>
      </c>
    </row>
    <row r="10970" spans="1:2" ht="13.5" x14ac:dyDescent="0.25">
      <c r="A10970" s="612" t="s">
        <v>17090</v>
      </c>
      <c r="B10970" s="613" t="s">
        <v>17091</v>
      </c>
    </row>
    <row r="10971" spans="1:2" ht="13.5" x14ac:dyDescent="0.25">
      <c r="A10971" s="612" t="s">
        <v>17092</v>
      </c>
      <c r="B10971" s="613" t="s">
        <v>17093</v>
      </c>
    </row>
    <row r="10972" spans="1:2" ht="13.5" x14ac:dyDescent="0.25">
      <c r="A10972" s="612" t="s">
        <v>17094</v>
      </c>
      <c r="B10972" s="613" t="s">
        <v>17095</v>
      </c>
    </row>
    <row r="10973" spans="1:2" ht="13.5" x14ac:dyDescent="0.25">
      <c r="A10973" s="612" t="s">
        <v>17096</v>
      </c>
      <c r="B10973" s="613" t="s">
        <v>17097</v>
      </c>
    </row>
    <row r="10974" spans="1:2" ht="13.5" x14ac:dyDescent="0.25">
      <c r="A10974" s="612" t="s">
        <v>17098</v>
      </c>
      <c r="B10974" s="613" t="s">
        <v>17099</v>
      </c>
    </row>
    <row r="10975" spans="1:2" ht="13.5" x14ac:dyDescent="0.25">
      <c r="A10975" s="612" t="s">
        <v>17100</v>
      </c>
      <c r="B10975" s="613" t="s">
        <v>4179</v>
      </c>
    </row>
    <row r="10976" spans="1:2" ht="13.5" x14ac:dyDescent="0.25">
      <c r="A10976" s="612" t="s">
        <v>17101</v>
      </c>
      <c r="B10976" s="613" t="s">
        <v>4180</v>
      </c>
    </row>
    <row r="10977" spans="1:2" ht="13.5" x14ac:dyDescent="0.25">
      <c r="A10977" s="612" t="s">
        <v>17102</v>
      </c>
      <c r="B10977" s="613" t="s">
        <v>17103</v>
      </c>
    </row>
    <row r="10978" spans="1:2" ht="13.5" x14ac:dyDescent="0.25">
      <c r="A10978" s="612" t="s">
        <v>17104</v>
      </c>
      <c r="B10978" s="613" t="s">
        <v>17105</v>
      </c>
    </row>
    <row r="10979" spans="1:2" ht="13.5" x14ac:dyDescent="0.25">
      <c r="A10979" s="612" t="s">
        <v>17106</v>
      </c>
      <c r="B10979" s="613" t="s">
        <v>17107</v>
      </c>
    </row>
    <row r="10980" spans="1:2" ht="13.5" x14ac:dyDescent="0.25">
      <c r="A10980" s="612" t="s">
        <v>17108</v>
      </c>
      <c r="B10980" s="613" t="s">
        <v>17109</v>
      </c>
    </row>
    <row r="10981" spans="1:2" ht="13.5" x14ac:dyDescent="0.25">
      <c r="A10981" s="612" t="s">
        <v>17110</v>
      </c>
      <c r="B10981" s="613" t="s">
        <v>17111</v>
      </c>
    </row>
    <row r="10982" spans="1:2" ht="13.5" x14ac:dyDescent="0.25">
      <c r="A10982" s="612" t="s">
        <v>17112</v>
      </c>
      <c r="B10982" s="613" t="s">
        <v>17113</v>
      </c>
    </row>
    <row r="10983" spans="1:2" ht="13.5" x14ac:dyDescent="0.25">
      <c r="A10983" s="612" t="s">
        <v>17114</v>
      </c>
      <c r="B10983" s="613" t="s">
        <v>17115</v>
      </c>
    </row>
    <row r="10984" spans="1:2" ht="13.5" x14ac:dyDescent="0.25">
      <c r="A10984" s="612" t="s">
        <v>17116</v>
      </c>
      <c r="B10984" s="613" t="s">
        <v>17117</v>
      </c>
    </row>
    <row r="10985" spans="1:2" ht="13.5" x14ac:dyDescent="0.25">
      <c r="A10985" s="612" t="s">
        <v>17118</v>
      </c>
      <c r="B10985" s="613" t="s">
        <v>17119</v>
      </c>
    </row>
    <row r="10986" spans="1:2" ht="13.5" x14ac:dyDescent="0.25">
      <c r="A10986" s="612" t="s">
        <v>17120</v>
      </c>
      <c r="B10986" s="613" t="s">
        <v>17121</v>
      </c>
    </row>
    <row r="10987" spans="1:2" ht="13.5" x14ac:dyDescent="0.25">
      <c r="A10987" s="612" t="s">
        <v>17122</v>
      </c>
      <c r="B10987" s="613" t="s">
        <v>17123</v>
      </c>
    </row>
    <row r="10988" spans="1:2" ht="13.5" x14ac:dyDescent="0.25">
      <c r="A10988" s="612" t="s">
        <v>17124</v>
      </c>
      <c r="B10988" s="613" t="s">
        <v>17125</v>
      </c>
    </row>
    <row r="10989" spans="1:2" ht="13.5" x14ac:dyDescent="0.25">
      <c r="A10989" s="612" t="s">
        <v>17126</v>
      </c>
      <c r="B10989" s="613" t="s">
        <v>17127</v>
      </c>
    </row>
    <row r="10990" spans="1:2" ht="13.5" x14ac:dyDescent="0.25">
      <c r="A10990" s="612" t="s">
        <v>17128</v>
      </c>
      <c r="B10990" s="613" t="s">
        <v>17129</v>
      </c>
    </row>
    <row r="10991" spans="1:2" ht="13.5" x14ac:dyDescent="0.25">
      <c r="A10991" s="612" t="s">
        <v>17130</v>
      </c>
      <c r="B10991" s="613" t="s">
        <v>17131</v>
      </c>
    </row>
    <row r="10992" spans="1:2" ht="13.5" x14ac:dyDescent="0.25">
      <c r="A10992" s="612" t="s">
        <v>17132</v>
      </c>
      <c r="B10992" s="613" t="s">
        <v>17133</v>
      </c>
    </row>
    <row r="10993" spans="1:2" ht="13.5" x14ac:dyDescent="0.25">
      <c r="A10993" s="612" t="s">
        <v>17134</v>
      </c>
      <c r="B10993" s="613" t="s">
        <v>17135</v>
      </c>
    </row>
    <row r="10994" spans="1:2" ht="13.5" x14ac:dyDescent="0.25">
      <c r="A10994" s="612" t="s">
        <v>17136</v>
      </c>
      <c r="B10994" s="613" t="s">
        <v>17137</v>
      </c>
    </row>
    <row r="10995" spans="1:2" ht="13.5" x14ac:dyDescent="0.25">
      <c r="A10995" s="612" t="s">
        <v>17138</v>
      </c>
      <c r="B10995" s="613" t="s">
        <v>17139</v>
      </c>
    </row>
    <row r="10996" spans="1:2" ht="13.5" x14ac:dyDescent="0.25">
      <c r="A10996" s="612" t="s">
        <v>17140</v>
      </c>
      <c r="B10996" s="613" t="s">
        <v>17141</v>
      </c>
    </row>
    <row r="10997" spans="1:2" ht="13.5" x14ac:dyDescent="0.25">
      <c r="A10997" s="612" t="s">
        <v>17142</v>
      </c>
      <c r="B10997" s="613" t="s">
        <v>17143</v>
      </c>
    </row>
    <row r="10998" spans="1:2" ht="13.5" x14ac:dyDescent="0.25">
      <c r="A10998" s="612" t="s">
        <v>17144</v>
      </c>
      <c r="B10998" s="613" t="s">
        <v>17145</v>
      </c>
    </row>
    <row r="10999" spans="1:2" ht="13.5" x14ac:dyDescent="0.25">
      <c r="A10999" s="612" t="s">
        <v>17146</v>
      </c>
      <c r="B10999" s="613" t="s">
        <v>17147</v>
      </c>
    </row>
    <row r="11000" spans="1:2" ht="13.5" x14ac:dyDescent="0.25">
      <c r="A11000" s="612" t="s">
        <v>17148</v>
      </c>
      <c r="B11000" s="613" t="s">
        <v>17149</v>
      </c>
    </row>
    <row r="11001" spans="1:2" ht="13.5" x14ac:dyDescent="0.25">
      <c r="A11001" s="612" t="s">
        <v>17150</v>
      </c>
      <c r="B11001" s="613" t="s">
        <v>17151</v>
      </c>
    </row>
    <row r="11002" spans="1:2" ht="13.5" x14ac:dyDescent="0.25">
      <c r="A11002" s="612" t="s">
        <v>17152</v>
      </c>
      <c r="B11002" s="613" t="s">
        <v>17153</v>
      </c>
    </row>
    <row r="11003" spans="1:2" ht="13.5" x14ac:dyDescent="0.25">
      <c r="A11003" s="612" t="s">
        <v>17154</v>
      </c>
      <c r="B11003" s="613" t="s">
        <v>17155</v>
      </c>
    </row>
    <row r="11004" spans="1:2" ht="13.5" x14ac:dyDescent="0.25">
      <c r="A11004" s="612" t="s">
        <v>17156</v>
      </c>
      <c r="B11004" s="613" t="s">
        <v>17157</v>
      </c>
    </row>
    <row r="11005" spans="1:2" ht="13.5" x14ac:dyDescent="0.25">
      <c r="A11005" s="612" t="s">
        <v>17158</v>
      </c>
      <c r="B11005" s="613" t="s">
        <v>17159</v>
      </c>
    </row>
    <row r="11006" spans="1:2" ht="13.5" x14ac:dyDescent="0.25">
      <c r="A11006" s="612" t="s">
        <v>17160</v>
      </c>
      <c r="B11006" s="613" t="s">
        <v>17161</v>
      </c>
    </row>
    <row r="11007" spans="1:2" ht="13.5" x14ac:dyDescent="0.25">
      <c r="A11007" s="612" t="s">
        <v>17162</v>
      </c>
      <c r="B11007" s="613" t="s">
        <v>17163</v>
      </c>
    </row>
    <row r="11008" spans="1:2" ht="13.5" x14ac:dyDescent="0.25">
      <c r="A11008" s="612" t="s">
        <v>17164</v>
      </c>
      <c r="B11008" s="613" t="s">
        <v>17165</v>
      </c>
    </row>
    <row r="11009" spans="1:2" ht="13.5" x14ac:dyDescent="0.25">
      <c r="A11009" s="612" t="s">
        <v>17166</v>
      </c>
      <c r="B11009" s="613" t="s">
        <v>17167</v>
      </c>
    </row>
    <row r="11010" spans="1:2" ht="13.5" x14ac:dyDescent="0.25">
      <c r="A11010" s="612" t="s">
        <v>17168</v>
      </c>
      <c r="B11010" s="613" t="s">
        <v>17169</v>
      </c>
    </row>
    <row r="11011" spans="1:2" ht="13.5" x14ac:dyDescent="0.25">
      <c r="A11011" s="612" t="s">
        <v>17170</v>
      </c>
      <c r="B11011" s="613" t="s">
        <v>17171</v>
      </c>
    </row>
    <row r="11012" spans="1:2" ht="13.5" x14ac:dyDescent="0.25">
      <c r="A11012" s="612" t="s">
        <v>17172</v>
      </c>
      <c r="B11012" s="613" t="s">
        <v>17173</v>
      </c>
    </row>
    <row r="11013" spans="1:2" ht="13.5" x14ac:dyDescent="0.25">
      <c r="A11013" s="612" t="s">
        <v>17174</v>
      </c>
      <c r="B11013" s="613" t="s">
        <v>17175</v>
      </c>
    </row>
    <row r="11014" spans="1:2" ht="13.5" x14ac:dyDescent="0.25">
      <c r="A11014" s="612" t="s">
        <v>17176</v>
      </c>
      <c r="B11014" s="613" t="s">
        <v>17177</v>
      </c>
    </row>
    <row r="11015" spans="1:2" ht="13.5" x14ac:dyDescent="0.25">
      <c r="A11015" s="612" t="s">
        <v>17178</v>
      </c>
      <c r="B11015" s="613" t="s">
        <v>17179</v>
      </c>
    </row>
    <row r="11016" spans="1:2" ht="13.5" x14ac:dyDescent="0.25">
      <c r="A11016" s="612" t="s">
        <v>17180</v>
      </c>
      <c r="B11016" s="613" t="s">
        <v>17181</v>
      </c>
    </row>
    <row r="11017" spans="1:2" ht="13.5" x14ac:dyDescent="0.25">
      <c r="A11017" s="612" t="s">
        <v>17182</v>
      </c>
      <c r="B11017" s="613" t="s">
        <v>17183</v>
      </c>
    </row>
    <row r="11018" spans="1:2" ht="13.5" x14ac:dyDescent="0.25">
      <c r="A11018" s="612" t="s">
        <v>17184</v>
      </c>
      <c r="B11018" s="613" t="s">
        <v>17185</v>
      </c>
    </row>
    <row r="11019" spans="1:2" ht="13.5" x14ac:dyDescent="0.25">
      <c r="A11019" s="612" t="s">
        <v>17186</v>
      </c>
      <c r="B11019" s="613" t="s">
        <v>17187</v>
      </c>
    </row>
    <row r="11020" spans="1:2" ht="13.5" x14ac:dyDescent="0.25">
      <c r="A11020" s="612" t="s">
        <v>17188</v>
      </c>
      <c r="B11020" s="613" t="s">
        <v>17189</v>
      </c>
    </row>
    <row r="11021" spans="1:2" ht="13.5" x14ac:dyDescent="0.25">
      <c r="A11021" s="612" t="s">
        <v>17190</v>
      </c>
      <c r="B11021" s="613" t="s">
        <v>17191</v>
      </c>
    </row>
    <row r="11022" spans="1:2" ht="13.5" x14ac:dyDescent="0.25">
      <c r="A11022" s="612" t="s">
        <v>17192</v>
      </c>
      <c r="B11022" s="613" t="s">
        <v>17193</v>
      </c>
    </row>
    <row r="11023" spans="1:2" ht="13.5" x14ac:dyDescent="0.25">
      <c r="A11023" s="612" t="s">
        <v>17194</v>
      </c>
      <c r="B11023" s="613" t="s">
        <v>17195</v>
      </c>
    </row>
    <row r="11024" spans="1:2" ht="13.5" x14ac:dyDescent="0.25">
      <c r="A11024" s="612" t="s">
        <v>17196</v>
      </c>
      <c r="B11024" s="613" t="s">
        <v>17197</v>
      </c>
    </row>
    <row r="11025" spans="1:2" ht="13.5" x14ac:dyDescent="0.25">
      <c r="A11025" s="612" t="s">
        <v>17198</v>
      </c>
      <c r="B11025" s="613" t="s">
        <v>17199</v>
      </c>
    </row>
    <row r="11026" spans="1:2" ht="13.5" x14ac:dyDescent="0.25">
      <c r="A11026" s="612" t="s">
        <v>17200</v>
      </c>
      <c r="B11026" s="613" t="s">
        <v>17201</v>
      </c>
    </row>
    <row r="11027" spans="1:2" ht="13.5" x14ac:dyDescent="0.25">
      <c r="A11027" s="612" t="s">
        <v>17202</v>
      </c>
      <c r="B11027" s="613" t="s">
        <v>17203</v>
      </c>
    </row>
    <row r="11028" spans="1:2" ht="13.5" x14ac:dyDescent="0.25">
      <c r="A11028" s="612" t="s">
        <v>17204</v>
      </c>
      <c r="B11028" s="613" t="s">
        <v>17205</v>
      </c>
    </row>
    <row r="11029" spans="1:2" ht="13.5" x14ac:dyDescent="0.25">
      <c r="A11029" s="612" t="s">
        <v>17206</v>
      </c>
      <c r="B11029" s="613" t="s">
        <v>17207</v>
      </c>
    </row>
    <row r="11030" spans="1:2" ht="13.5" x14ac:dyDescent="0.25">
      <c r="A11030" s="612" t="s">
        <v>17208</v>
      </c>
      <c r="B11030" s="613" t="s">
        <v>17209</v>
      </c>
    </row>
    <row r="11031" spans="1:2" ht="13.5" x14ac:dyDescent="0.25">
      <c r="A11031" s="612" t="s">
        <v>17210</v>
      </c>
      <c r="B11031" s="613" t="s">
        <v>17211</v>
      </c>
    </row>
    <row r="11032" spans="1:2" ht="13.5" x14ac:dyDescent="0.25">
      <c r="A11032" s="612" t="s">
        <v>17212</v>
      </c>
      <c r="B11032" s="613" t="s">
        <v>17213</v>
      </c>
    </row>
    <row r="11033" spans="1:2" ht="13.5" x14ac:dyDescent="0.25">
      <c r="A11033" s="612" t="s">
        <v>17214</v>
      </c>
      <c r="B11033" s="613" t="s">
        <v>17215</v>
      </c>
    </row>
    <row r="11034" spans="1:2" ht="13.5" x14ac:dyDescent="0.25">
      <c r="A11034" s="612" t="s">
        <v>17216</v>
      </c>
      <c r="B11034" s="613" t="s">
        <v>4233</v>
      </c>
    </row>
    <row r="11035" spans="1:2" ht="13.5" x14ac:dyDescent="0.25">
      <c r="A11035" s="612" t="s">
        <v>17217</v>
      </c>
      <c r="B11035" s="613" t="s">
        <v>17218</v>
      </c>
    </row>
    <row r="11036" spans="1:2" ht="13.5" x14ac:dyDescent="0.25">
      <c r="A11036" s="612" t="s">
        <v>17219</v>
      </c>
      <c r="B11036" s="613" t="s">
        <v>17220</v>
      </c>
    </row>
    <row r="11037" spans="1:2" ht="13.5" x14ac:dyDescent="0.25">
      <c r="A11037" s="612" t="s">
        <v>17221</v>
      </c>
      <c r="B11037" s="613" t="s">
        <v>17222</v>
      </c>
    </row>
    <row r="11038" spans="1:2" ht="13.5" x14ac:dyDescent="0.25">
      <c r="A11038" s="612" t="s">
        <v>17223</v>
      </c>
      <c r="B11038" s="613" t="s">
        <v>17224</v>
      </c>
    </row>
    <row r="11039" spans="1:2" ht="13.5" x14ac:dyDescent="0.25">
      <c r="A11039" s="612" t="s">
        <v>17225</v>
      </c>
      <c r="B11039" s="613" t="s">
        <v>17226</v>
      </c>
    </row>
    <row r="11040" spans="1:2" ht="13.5" x14ac:dyDescent="0.25">
      <c r="A11040" s="612" t="s">
        <v>17227</v>
      </c>
      <c r="B11040" s="613" t="s">
        <v>17228</v>
      </c>
    </row>
    <row r="11041" spans="1:2" ht="13.5" x14ac:dyDescent="0.25">
      <c r="A11041" s="612" t="s">
        <v>17229</v>
      </c>
      <c r="B11041" s="613" t="s">
        <v>17230</v>
      </c>
    </row>
    <row r="11042" spans="1:2" ht="13.5" x14ac:dyDescent="0.25">
      <c r="A11042" s="612" t="s">
        <v>17231</v>
      </c>
      <c r="B11042" s="613" t="s">
        <v>17232</v>
      </c>
    </row>
    <row r="11043" spans="1:2" ht="13.5" x14ac:dyDescent="0.25">
      <c r="A11043" s="612" t="s">
        <v>17233</v>
      </c>
      <c r="B11043" s="613" t="s">
        <v>17234</v>
      </c>
    </row>
    <row r="11044" spans="1:2" ht="13.5" x14ac:dyDescent="0.25">
      <c r="A11044" s="612" t="s">
        <v>17235</v>
      </c>
      <c r="B11044" s="613" t="s">
        <v>17236</v>
      </c>
    </row>
    <row r="11045" spans="1:2" ht="13.5" x14ac:dyDescent="0.25">
      <c r="A11045" s="612" t="s">
        <v>17237</v>
      </c>
      <c r="B11045" s="613" t="s">
        <v>17238</v>
      </c>
    </row>
    <row r="11046" spans="1:2" ht="13.5" x14ac:dyDescent="0.25">
      <c r="A11046" s="612" t="s">
        <v>17239</v>
      </c>
      <c r="B11046" s="613" t="s">
        <v>17240</v>
      </c>
    </row>
    <row r="11047" spans="1:2" ht="13.5" x14ac:dyDescent="0.25">
      <c r="A11047" s="612" t="s">
        <v>17241</v>
      </c>
      <c r="B11047" s="613" t="s">
        <v>17242</v>
      </c>
    </row>
    <row r="11048" spans="1:2" ht="13.5" x14ac:dyDescent="0.25">
      <c r="A11048" s="612" t="s">
        <v>17243</v>
      </c>
      <c r="B11048" s="613" t="s">
        <v>17244</v>
      </c>
    </row>
    <row r="11049" spans="1:2" ht="13.5" x14ac:dyDescent="0.25">
      <c r="A11049" s="612" t="s">
        <v>17245</v>
      </c>
      <c r="B11049" s="613" t="s">
        <v>17246</v>
      </c>
    </row>
    <row r="11050" spans="1:2" ht="13.5" x14ac:dyDescent="0.25">
      <c r="A11050" s="612" t="s">
        <v>17247</v>
      </c>
      <c r="B11050" s="613" t="s">
        <v>17248</v>
      </c>
    </row>
    <row r="11051" spans="1:2" ht="13.5" x14ac:dyDescent="0.25">
      <c r="A11051" s="612" t="s">
        <v>17249</v>
      </c>
      <c r="B11051" s="613" t="s">
        <v>17250</v>
      </c>
    </row>
    <row r="11052" spans="1:2" ht="13.5" x14ac:dyDescent="0.25">
      <c r="A11052" s="612" t="s">
        <v>17251</v>
      </c>
      <c r="B11052" s="613" t="s">
        <v>4143</v>
      </c>
    </row>
    <row r="11053" spans="1:2" ht="13.5" x14ac:dyDescent="0.25">
      <c r="A11053" s="612" t="s">
        <v>17252</v>
      </c>
      <c r="B11053" s="613" t="s">
        <v>17253</v>
      </c>
    </row>
    <row r="11054" spans="1:2" ht="13.5" x14ac:dyDescent="0.25">
      <c r="A11054" s="612" t="s">
        <v>17254</v>
      </c>
      <c r="B11054" s="613" t="s">
        <v>17255</v>
      </c>
    </row>
    <row r="11055" spans="1:2" ht="13.5" x14ac:dyDescent="0.25">
      <c r="A11055" s="612" t="s">
        <v>17256</v>
      </c>
      <c r="B11055" s="613" t="s">
        <v>17257</v>
      </c>
    </row>
    <row r="11056" spans="1:2" ht="13.5" x14ac:dyDescent="0.25">
      <c r="A11056" s="612" t="s">
        <v>17258</v>
      </c>
      <c r="B11056" s="613" t="s">
        <v>17259</v>
      </c>
    </row>
    <row r="11057" spans="1:2" ht="13.5" x14ac:dyDescent="0.25">
      <c r="A11057" s="612" t="s">
        <v>17260</v>
      </c>
      <c r="B11057" s="613" t="s">
        <v>4161</v>
      </c>
    </row>
    <row r="11058" spans="1:2" ht="13.5" x14ac:dyDescent="0.25">
      <c r="A11058" s="612" t="s">
        <v>17261</v>
      </c>
      <c r="B11058" s="613" t="s">
        <v>4160</v>
      </c>
    </row>
    <row r="11059" spans="1:2" ht="13.5" x14ac:dyDescent="0.25">
      <c r="A11059" s="612" t="s">
        <v>17262</v>
      </c>
      <c r="B11059" s="613" t="s">
        <v>17263</v>
      </c>
    </row>
    <row r="11060" spans="1:2" ht="13.5" x14ac:dyDescent="0.25">
      <c r="A11060" s="612" t="s">
        <v>17264</v>
      </c>
      <c r="B11060" s="613" t="s">
        <v>17265</v>
      </c>
    </row>
    <row r="11061" spans="1:2" ht="13.5" x14ac:dyDescent="0.25">
      <c r="A11061" s="612" t="s">
        <v>17266</v>
      </c>
      <c r="B11061" s="613" t="s">
        <v>17267</v>
      </c>
    </row>
    <row r="11062" spans="1:2" ht="13.5" x14ac:dyDescent="0.25">
      <c r="A11062" s="612" t="s">
        <v>17268</v>
      </c>
      <c r="B11062" s="613" t="s">
        <v>17269</v>
      </c>
    </row>
    <row r="11063" spans="1:2" ht="13.5" x14ac:dyDescent="0.25">
      <c r="A11063" s="612" t="s">
        <v>17270</v>
      </c>
      <c r="B11063" s="613" t="s">
        <v>17271</v>
      </c>
    </row>
    <row r="11064" spans="1:2" ht="13.5" x14ac:dyDescent="0.25">
      <c r="A11064" s="612" t="s">
        <v>17272</v>
      </c>
      <c r="B11064" s="613" t="s">
        <v>17273</v>
      </c>
    </row>
    <row r="11065" spans="1:2" ht="13.5" x14ac:dyDescent="0.25">
      <c r="A11065" s="612" t="s">
        <v>17274</v>
      </c>
      <c r="B11065" s="613" t="s">
        <v>17275</v>
      </c>
    </row>
    <row r="11066" spans="1:2" ht="13.5" x14ac:dyDescent="0.25">
      <c r="A11066" s="612" t="s">
        <v>17276</v>
      </c>
      <c r="B11066" s="613" t="s">
        <v>17277</v>
      </c>
    </row>
    <row r="11067" spans="1:2" ht="13.5" x14ac:dyDescent="0.25">
      <c r="A11067" s="612" t="s">
        <v>17278</v>
      </c>
      <c r="B11067" s="613" t="s">
        <v>17279</v>
      </c>
    </row>
    <row r="11068" spans="1:2" ht="13.5" x14ac:dyDescent="0.25">
      <c r="A11068" s="612" t="s">
        <v>17280</v>
      </c>
      <c r="B11068" s="613" t="s">
        <v>17281</v>
      </c>
    </row>
    <row r="11069" spans="1:2" ht="13.5" x14ac:dyDescent="0.25">
      <c r="A11069" s="612" t="s">
        <v>17282</v>
      </c>
      <c r="B11069" s="613" t="s">
        <v>17283</v>
      </c>
    </row>
    <row r="11070" spans="1:2" ht="13.5" x14ac:dyDescent="0.25">
      <c r="A11070" s="612" t="s">
        <v>17284</v>
      </c>
      <c r="B11070" s="613" t="s">
        <v>17285</v>
      </c>
    </row>
    <row r="11071" spans="1:2" ht="13.5" x14ac:dyDescent="0.25">
      <c r="A11071" s="612" t="s">
        <v>17286</v>
      </c>
      <c r="B11071" s="613" t="s">
        <v>17287</v>
      </c>
    </row>
    <row r="11072" spans="1:2" ht="13.5" x14ac:dyDescent="0.25">
      <c r="A11072" s="612" t="s">
        <v>17288</v>
      </c>
      <c r="B11072" s="613" t="s">
        <v>17289</v>
      </c>
    </row>
    <row r="11073" spans="1:2" ht="13.5" x14ac:dyDescent="0.25">
      <c r="A11073" s="612" t="s">
        <v>17290</v>
      </c>
      <c r="B11073" s="613" t="s">
        <v>17291</v>
      </c>
    </row>
    <row r="11074" spans="1:2" ht="13.5" x14ac:dyDescent="0.25">
      <c r="A11074" s="612" t="s">
        <v>17292</v>
      </c>
      <c r="B11074" s="613" t="s">
        <v>17293</v>
      </c>
    </row>
    <row r="11075" spans="1:2" ht="13.5" x14ac:dyDescent="0.25">
      <c r="A11075" s="612" t="s">
        <v>17294</v>
      </c>
      <c r="B11075" s="613" t="s">
        <v>17295</v>
      </c>
    </row>
    <row r="11076" spans="1:2" ht="13.5" x14ac:dyDescent="0.25">
      <c r="A11076" s="612" t="s">
        <v>17296</v>
      </c>
      <c r="B11076" s="613" t="s">
        <v>17297</v>
      </c>
    </row>
    <row r="11077" spans="1:2" ht="13.5" x14ac:dyDescent="0.25">
      <c r="A11077" s="612" t="s">
        <v>17298</v>
      </c>
      <c r="B11077" s="613" t="s">
        <v>17299</v>
      </c>
    </row>
    <row r="11078" spans="1:2" ht="13.5" x14ac:dyDescent="0.25">
      <c r="A11078" s="612" t="s">
        <v>17300</v>
      </c>
      <c r="B11078" s="613" t="s">
        <v>17301</v>
      </c>
    </row>
    <row r="11079" spans="1:2" ht="13.5" x14ac:dyDescent="0.25">
      <c r="A11079" s="612" t="s">
        <v>17302</v>
      </c>
      <c r="B11079" s="613" t="s">
        <v>17303</v>
      </c>
    </row>
    <row r="11080" spans="1:2" ht="13.5" x14ac:dyDescent="0.25">
      <c r="A11080" s="612" t="s">
        <v>17304</v>
      </c>
      <c r="B11080" s="613" t="s">
        <v>17305</v>
      </c>
    </row>
    <row r="11081" spans="1:2" ht="13.5" x14ac:dyDescent="0.25">
      <c r="A11081" s="612" t="s">
        <v>17306</v>
      </c>
      <c r="B11081" s="613" t="s">
        <v>17307</v>
      </c>
    </row>
    <row r="11082" spans="1:2" ht="13.5" x14ac:dyDescent="0.25">
      <c r="A11082" s="612" t="s">
        <v>17308</v>
      </c>
      <c r="B11082" s="613" t="s">
        <v>17309</v>
      </c>
    </row>
    <row r="11083" spans="1:2" ht="13.5" x14ac:dyDescent="0.25">
      <c r="A11083" s="612" t="s">
        <v>17310</v>
      </c>
      <c r="B11083" s="613" t="s">
        <v>17311</v>
      </c>
    </row>
    <row r="11084" spans="1:2" ht="13.5" x14ac:dyDescent="0.25">
      <c r="A11084" s="612" t="s">
        <v>17312</v>
      </c>
      <c r="B11084" s="613" t="s">
        <v>17313</v>
      </c>
    </row>
    <row r="11085" spans="1:2" ht="13.5" x14ac:dyDescent="0.25">
      <c r="A11085" s="612" t="s">
        <v>17314</v>
      </c>
      <c r="B11085" s="613" t="s">
        <v>17315</v>
      </c>
    </row>
    <row r="11086" spans="1:2" ht="13.5" x14ac:dyDescent="0.25">
      <c r="A11086" s="612" t="s">
        <v>17316</v>
      </c>
      <c r="B11086" s="613" t="s">
        <v>17317</v>
      </c>
    </row>
    <row r="11087" spans="1:2" ht="13.5" x14ac:dyDescent="0.25">
      <c r="A11087" s="612" t="s">
        <v>17318</v>
      </c>
      <c r="B11087" s="613" t="s">
        <v>17319</v>
      </c>
    </row>
    <row r="11088" spans="1:2" ht="13.5" x14ac:dyDescent="0.25">
      <c r="A11088" s="612" t="s">
        <v>17320</v>
      </c>
      <c r="B11088" s="613" t="s">
        <v>17321</v>
      </c>
    </row>
    <row r="11089" spans="1:2" ht="13.5" x14ac:dyDescent="0.25">
      <c r="A11089" s="612" t="s">
        <v>17322</v>
      </c>
      <c r="B11089" s="613" t="s">
        <v>17323</v>
      </c>
    </row>
    <row r="11090" spans="1:2" ht="13.5" x14ac:dyDescent="0.25">
      <c r="A11090" s="612" t="s">
        <v>17324</v>
      </c>
      <c r="B11090" s="613" t="s">
        <v>17325</v>
      </c>
    </row>
    <row r="11091" spans="1:2" ht="13.5" x14ac:dyDescent="0.25">
      <c r="A11091" s="612" t="s">
        <v>17326</v>
      </c>
      <c r="B11091" s="613" t="s">
        <v>17327</v>
      </c>
    </row>
    <row r="11092" spans="1:2" ht="13.5" x14ac:dyDescent="0.25">
      <c r="A11092" s="612" t="s">
        <v>17328</v>
      </c>
      <c r="B11092" s="613" t="s">
        <v>17329</v>
      </c>
    </row>
    <row r="11093" spans="1:2" ht="13.5" x14ac:dyDescent="0.25">
      <c r="A11093" s="612" t="s">
        <v>17330</v>
      </c>
      <c r="B11093" s="613" t="s">
        <v>17331</v>
      </c>
    </row>
    <row r="11094" spans="1:2" ht="13.5" x14ac:dyDescent="0.25">
      <c r="A11094" s="612" t="s">
        <v>17332</v>
      </c>
      <c r="B11094" s="613" t="s">
        <v>17333</v>
      </c>
    </row>
    <row r="11095" spans="1:2" ht="13.5" x14ac:dyDescent="0.25">
      <c r="A11095" s="612" t="s">
        <v>17334</v>
      </c>
      <c r="B11095" s="613" t="s">
        <v>17335</v>
      </c>
    </row>
    <row r="11096" spans="1:2" ht="13.5" x14ac:dyDescent="0.25">
      <c r="A11096" s="612" t="s">
        <v>17336</v>
      </c>
      <c r="B11096" s="613" t="s">
        <v>17337</v>
      </c>
    </row>
    <row r="11097" spans="1:2" ht="13.5" x14ac:dyDescent="0.25">
      <c r="A11097" s="612" t="s">
        <v>17338</v>
      </c>
      <c r="B11097" s="613" t="s">
        <v>17339</v>
      </c>
    </row>
    <row r="11098" spans="1:2" ht="13.5" x14ac:dyDescent="0.25">
      <c r="A11098" s="612" t="s">
        <v>17340</v>
      </c>
      <c r="B11098" s="613" t="s">
        <v>17341</v>
      </c>
    </row>
    <row r="11099" spans="1:2" ht="13.5" x14ac:dyDescent="0.25">
      <c r="A11099" s="612" t="s">
        <v>17342</v>
      </c>
      <c r="B11099" s="613" t="s">
        <v>17343</v>
      </c>
    </row>
    <row r="11100" spans="1:2" ht="13.5" x14ac:dyDescent="0.25">
      <c r="A11100" s="612" t="s">
        <v>17344</v>
      </c>
      <c r="B11100" s="613" t="s">
        <v>17345</v>
      </c>
    </row>
    <row r="11101" spans="1:2" ht="13.5" x14ac:dyDescent="0.25">
      <c r="A11101" s="612" t="s">
        <v>17346</v>
      </c>
      <c r="B11101" s="613" t="s">
        <v>17347</v>
      </c>
    </row>
    <row r="11102" spans="1:2" ht="13.5" x14ac:dyDescent="0.25">
      <c r="A11102" s="612" t="s">
        <v>17348</v>
      </c>
      <c r="B11102" s="613" t="s">
        <v>17349</v>
      </c>
    </row>
    <row r="11103" spans="1:2" ht="27" x14ac:dyDescent="0.25">
      <c r="A11103" s="612" t="s">
        <v>17350</v>
      </c>
      <c r="B11103" s="613" t="s">
        <v>17351</v>
      </c>
    </row>
    <row r="11104" spans="1:2" ht="13.5" x14ac:dyDescent="0.25">
      <c r="A11104" s="612" t="s">
        <v>17352</v>
      </c>
      <c r="B11104" s="613" t="s">
        <v>17353</v>
      </c>
    </row>
    <row r="11105" spans="1:2" ht="13.5" x14ac:dyDescent="0.25">
      <c r="A11105" s="612" t="s">
        <v>17354</v>
      </c>
      <c r="B11105" s="613" t="s">
        <v>17355</v>
      </c>
    </row>
    <row r="11106" spans="1:2" ht="13.5" x14ac:dyDescent="0.25">
      <c r="A11106" s="612" t="s">
        <v>17356</v>
      </c>
      <c r="B11106" s="613" t="s">
        <v>17357</v>
      </c>
    </row>
    <row r="11107" spans="1:2" ht="13.5" x14ac:dyDescent="0.25">
      <c r="A11107" s="612" t="s">
        <v>17358</v>
      </c>
      <c r="B11107" s="613" t="s">
        <v>17359</v>
      </c>
    </row>
    <row r="11108" spans="1:2" ht="13.5" x14ac:dyDescent="0.25">
      <c r="A11108" s="612" t="s">
        <v>17360</v>
      </c>
      <c r="B11108" s="613" t="s">
        <v>17361</v>
      </c>
    </row>
    <row r="11109" spans="1:2" ht="13.5" x14ac:dyDescent="0.25">
      <c r="A11109" s="612" t="s">
        <v>17362</v>
      </c>
      <c r="B11109" s="613" t="s">
        <v>17363</v>
      </c>
    </row>
    <row r="11110" spans="1:2" ht="13.5" x14ac:dyDescent="0.25">
      <c r="A11110" s="612" t="s">
        <v>17364</v>
      </c>
      <c r="B11110" s="613" t="s">
        <v>17365</v>
      </c>
    </row>
    <row r="11111" spans="1:2" ht="13.5" x14ac:dyDescent="0.25">
      <c r="A11111" s="612" t="s">
        <v>17366</v>
      </c>
      <c r="B11111" s="613" t="s">
        <v>17367</v>
      </c>
    </row>
    <row r="11112" spans="1:2" ht="13.5" x14ac:dyDescent="0.25">
      <c r="A11112" s="612" t="s">
        <v>17368</v>
      </c>
      <c r="B11112" s="613" t="s">
        <v>17369</v>
      </c>
    </row>
    <row r="11113" spans="1:2" ht="13.5" x14ac:dyDescent="0.25">
      <c r="A11113" s="612" t="s">
        <v>17370</v>
      </c>
      <c r="B11113" s="613" t="s">
        <v>17371</v>
      </c>
    </row>
    <row r="11114" spans="1:2" ht="13.5" x14ac:dyDescent="0.25">
      <c r="A11114" s="612" t="s">
        <v>17372</v>
      </c>
      <c r="B11114" s="613" t="s">
        <v>17373</v>
      </c>
    </row>
    <row r="11115" spans="1:2" ht="13.5" x14ac:dyDescent="0.25">
      <c r="A11115" s="612" t="s">
        <v>17374</v>
      </c>
      <c r="B11115" s="613" t="s">
        <v>17375</v>
      </c>
    </row>
    <row r="11116" spans="1:2" ht="13.5" x14ac:dyDescent="0.25">
      <c r="A11116" s="612" t="s">
        <v>17376</v>
      </c>
      <c r="B11116" s="613" t="s">
        <v>17377</v>
      </c>
    </row>
    <row r="11117" spans="1:2" ht="13.5" x14ac:dyDescent="0.25">
      <c r="A11117" s="612" t="s">
        <v>17378</v>
      </c>
      <c r="B11117" s="613" t="s">
        <v>17379</v>
      </c>
    </row>
    <row r="11118" spans="1:2" ht="13.5" x14ac:dyDescent="0.25">
      <c r="A11118" s="612" t="s">
        <v>17380</v>
      </c>
      <c r="B11118" s="613" t="s">
        <v>17381</v>
      </c>
    </row>
    <row r="11119" spans="1:2" ht="13.5" x14ac:dyDescent="0.25">
      <c r="A11119" s="612" t="s">
        <v>17382</v>
      </c>
      <c r="B11119" s="613" t="s">
        <v>17383</v>
      </c>
    </row>
    <row r="11120" spans="1:2" ht="13.5" x14ac:dyDescent="0.25">
      <c r="A11120" s="612" t="s">
        <v>17384</v>
      </c>
      <c r="B11120" s="613" t="s">
        <v>17385</v>
      </c>
    </row>
    <row r="11121" spans="1:2" ht="13.5" x14ac:dyDescent="0.25">
      <c r="A11121" s="612" t="s">
        <v>17386</v>
      </c>
      <c r="B11121" s="613" t="s">
        <v>17387</v>
      </c>
    </row>
    <row r="11122" spans="1:2" ht="13.5" x14ac:dyDescent="0.25">
      <c r="A11122" s="612" t="s">
        <v>17388</v>
      </c>
      <c r="B11122" s="613" t="s">
        <v>17389</v>
      </c>
    </row>
    <row r="11123" spans="1:2" ht="13.5" x14ac:dyDescent="0.25">
      <c r="A11123" s="612" t="s">
        <v>17390</v>
      </c>
      <c r="B11123" s="613" t="s">
        <v>17391</v>
      </c>
    </row>
    <row r="11124" spans="1:2" ht="13.5" x14ac:dyDescent="0.25">
      <c r="A11124" s="612" t="s">
        <v>17392</v>
      </c>
      <c r="B11124" s="613" t="s">
        <v>17393</v>
      </c>
    </row>
    <row r="11125" spans="1:2" ht="13.5" x14ac:dyDescent="0.25">
      <c r="A11125" s="612" t="s">
        <v>17394</v>
      </c>
      <c r="B11125" s="613" t="s">
        <v>17395</v>
      </c>
    </row>
    <row r="11126" spans="1:2" ht="13.5" x14ac:dyDescent="0.25">
      <c r="A11126" s="612" t="s">
        <v>17396</v>
      </c>
      <c r="B11126" s="613" t="s">
        <v>17397</v>
      </c>
    </row>
    <row r="11127" spans="1:2" ht="13.5" x14ac:dyDescent="0.25">
      <c r="A11127" s="612" t="s">
        <v>17398</v>
      </c>
      <c r="B11127" s="613" t="s">
        <v>17399</v>
      </c>
    </row>
    <row r="11128" spans="1:2" ht="13.5" x14ac:dyDescent="0.25">
      <c r="A11128" s="612" t="s">
        <v>17400</v>
      </c>
      <c r="B11128" s="613" t="s">
        <v>17401</v>
      </c>
    </row>
    <row r="11129" spans="1:2" ht="13.5" x14ac:dyDescent="0.25">
      <c r="A11129" s="612" t="s">
        <v>17402</v>
      </c>
      <c r="B11129" s="613" t="s">
        <v>17403</v>
      </c>
    </row>
    <row r="11130" spans="1:2" ht="13.5" x14ac:dyDescent="0.25">
      <c r="A11130" s="612" t="s">
        <v>17404</v>
      </c>
      <c r="B11130" s="613" t="s">
        <v>17405</v>
      </c>
    </row>
    <row r="11131" spans="1:2" ht="13.5" x14ac:dyDescent="0.25">
      <c r="A11131" s="612" t="s">
        <v>17406</v>
      </c>
      <c r="B11131" s="613" t="s">
        <v>17407</v>
      </c>
    </row>
    <row r="11132" spans="1:2" ht="13.5" x14ac:dyDescent="0.25">
      <c r="A11132" s="612" t="s">
        <v>17408</v>
      </c>
      <c r="B11132" s="613" t="s">
        <v>17409</v>
      </c>
    </row>
    <row r="11133" spans="1:2" ht="13.5" x14ac:dyDescent="0.25">
      <c r="A11133" s="612" t="s">
        <v>17410</v>
      </c>
      <c r="B11133" s="613" t="s">
        <v>17411</v>
      </c>
    </row>
    <row r="11134" spans="1:2" ht="13.5" x14ac:dyDescent="0.25">
      <c r="A11134" s="612" t="s">
        <v>17412</v>
      </c>
      <c r="B11134" s="613" t="s">
        <v>17413</v>
      </c>
    </row>
    <row r="11135" spans="1:2" ht="13.5" x14ac:dyDescent="0.25">
      <c r="A11135" s="612" t="s">
        <v>17414</v>
      </c>
      <c r="B11135" s="613" t="s">
        <v>17415</v>
      </c>
    </row>
    <row r="11136" spans="1:2" ht="13.5" x14ac:dyDescent="0.25">
      <c r="A11136" s="612" t="s">
        <v>17416</v>
      </c>
      <c r="B11136" s="613" t="s">
        <v>17417</v>
      </c>
    </row>
    <row r="11137" spans="1:2" ht="13.5" x14ac:dyDescent="0.25">
      <c r="A11137" s="612" t="s">
        <v>17418</v>
      </c>
      <c r="B11137" s="613" t="s">
        <v>17419</v>
      </c>
    </row>
    <row r="11138" spans="1:2" ht="13.5" x14ac:dyDescent="0.25">
      <c r="A11138" s="612" t="s">
        <v>17420</v>
      </c>
      <c r="B11138" s="613" t="s">
        <v>17421</v>
      </c>
    </row>
    <row r="11139" spans="1:2" ht="13.5" x14ac:dyDescent="0.25">
      <c r="A11139" s="612" t="s">
        <v>17422</v>
      </c>
      <c r="B11139" s="613" t="s">
        <v>17423</v>
      </c>
    </row>
    <row r="11140" spans="1:2" ht="13.5" x14ac:dyDescent="0.25">
      <c r="A11140" s="612" t="s">
        <v>17424</v>
      </c>
      <c r="B11140" s="613" t="s">
        <v>17425</v>
      </c>
    </row>
    <row r="11141" spans="1:2" ht="13.5" x14ac:dyDescent="0.25">
      <c r="A11141" s="612" t="s">
        <v>17426</v>
      </c>
      <c r="B11141" s="613" t="s">
        <v>17427</v>
      </c>
    </row>
    <row r="11142" spans="1:2" ht="13.5" x14ac:dyDescent="0.25">
      <c r="A11142" s="612" t="s">
        <v>17428</v>
      </c>
      <c r="B11142" s="613" t="s">
        <v>17429</v>
      </c>
    </row>
    <row r="11143" spans="1:2" ht="13.5" x14ac:dyDescent="0.25">
      <c r="A11143" s="612" t="s">
        <v>17430</v>
      </c>
      <c r="B11143" s="613" t="s">
        <v>17431</v>
      </c>
    </row>
    <row r="11144" spans="1:2" ht="13.5" x14ac:dyDescent="0.25">
      <c r="A11144" s="612" t="s">
        <v>17432</v>
      </c>
      <c r="B11144" s="613" t="s">
        <v>17433</v>
      </c>
    </row>
    <row r="11145" spans="1:2" ht="13.5" x14ac:dyDescent="0.25">
      <c r="A11145" s="612" t="s">
        <v>17434</v>
      </c>
      <c r="B11145" s="613" t="s">
        <v>17435</v>
      </c>
    </row>
    <row r="11146" spans="1:2" ht="13.5" x14ac:dyDescent="0.25">
      <c r="A11146" s="612" t="s">
        <v>17436</v>
      </c>
      <c r="B11146" s="613" t="s">
        <v>17437</v>
      </c>
    </row>
    <row r="11147" spans="1:2" ht="13.5" x14ac:dyDescent="0.25">
      <c r="A11147" s="612" t="s">
        <v>17438</v>
      </c>
      <c r="B11147" s="613" t="s">
        <v>17439</v>
      </c>
    </row>
    <row r="11148" spans="1:2" ht="13.5" x14ac:dyDescent="0.25">
      <c r="A11148" s="612" t="s">
        <v>17440</v>
      </c>
      <c r="B11148" s="613" t="s">
        <v>17441</v>
      </c>
    </row>
    <row r="11149" spans="1:2" ht="13.5" x14ac:dyDescent="0.25">
      <c r="A11149" s="612" t="s">
        <v>17442</v>
      </c>
      <c r="B11149" s="613" t="s">
        <v>17443</v>
      </c>
    </row>
    <row r="11150" spans="1:2" ht="13.5" x14ac:dyDescent="0.25">
      <c r="A11150" s="612" t="s">
        <v>17444</v>
      </c>
      <c r="B11150" s="613" t="s">
        <v>17445</v>
      </c>
    </row>
    <row r="11151" spans="1:2" ht="13.5" x14ac:dyDescent="0.25">
      <c r="A11151" s="612" t="s">
        <v>17446</v>
      </c>
      <c r="B11151" s="613" t="s">
        <v>17447</v>
      </c>
    </row>
    <row r="11152" spans="1:2" ht="13.5" x14ac:dyDescent="0.25">
      <c r="A11152" s="612" t="s">
        <v>17448</v>
      </c>
      <c r="B11152" s="613" t="s">
        <v>17449</v>
      </c>
    </row>
    <row r="11153" spans="1:2" ht="13.5" x14ac:dyDescent="0.25">
      <c r="A11153" s="612" t="s">
        <v>17450</v>
      </c>
      <c r="B11153" s="613" t="s">
        <v>17451</v>
      </c>
    </row>
    <row r="11154" spans="1:2" ht="13.5" x14ac:dyDescent="0.25">
      <c r="A11154" s="612" t="s">
        <v>17452</v>
      </c>
      <c r="B11154" s="613" t="s">
        <v>17453</v>
      </c>
    </row>
    <row r="11155" spans="1:2" ht="13.5" x14ac:dyDescent="0.25">
      <c r="A11155" s="612" t="s">
        <v>17454</v>
      </c>
      <c r="B11155" s="613" t="s">
        <v>17455</v>
      </c>
    </row>
    <row r="11156" spans="1:2" ht="13.5" x14ac:dyDescent="0.25">
      <c r="A11156" s="612" t="s">
        <v>548</v>
      </c>
      <c r="B11156" s="613" t="s">
        <v>17456</v>
      </c>
    </row>
    <row r="11157" spans="1:2" ht="13.5" x14ac:dyDescent="0.25">
      <c r="A11157" s="612" t="s">
        <v>17457</v>
      </c>
      <c r="B11157" s="613" t="s">
        <v>17458</v>
      </c>
    </row>
    <row r="11158" spans="1:2" ht="13.5" x14ac:dyDescent="0.25">
      <c r="A11158" s="612" t="s">
        <v>17459</v>
      </c>
      <c r="B11158" s="613" t="s">
        <v>17460</v>
      </c>
    </row>
    <row r="11159" spans="1:2" ht="13.5" x14ac:dyDescent="0.25">
      <c r="A11159" s="612" t="s">
        <v>547</v>
      </c>
      <c r="B11159" s="613" t="s">
        <v>17461</v>
      </c>
    </row>
    <row r="11160" spans="1:2" ht="13.5" x14ac:dyDescent="0.25">
      <c r="A11160" s="612" t="s">
        <v>17462</v>
      </c>
      <c r="B11160" s="613" t="s">
        <v>17463</v>
      </c>
    </row>
    <row r="11161" spans="1:2" ht="13.5" x14ac:dyDescent="0.25">
      <c r="A11161" s="612" t="s">
        <v>17464</v>
      </c>
      <c r="B11161" s="613" t="s">
        <v>17465</v>
      </c>
    </row>
    <row r="11162" spans="1:2" ht="13.5" x14ac:dyDescent="0.25">
      <c r="A11162" s="612" t="s">
        <v>17466</v>
      </c>
      <c r="B11162" s="613" t="s">
        <v>17467</v>
      </c>
    </row>
    <row r="11163" spans="1:2" ht="13.5" x14ac:dyDescent="0.25">
      <c r="A11163" s="612" t="s">
        <v>17468</v>
      </c>
      <c r="B11163" s="613" t="s">
        <v>17469</v>
      </c>
    </row>
    <row r="11164" spans="1:2" ht="13.5" x14ac:dyDescent="0.25">
      <c r="A11164" s="612" t="s">
        <v>17470</v>
      </c>
      <c r="B11164" s="613" t="s">
        <v>4933</v>
      </c>
    </row>
    <row r="11165" spans="1:2" ht="13.5" x14ac:dyDescent="0.25">
      <c r="A11165" s="612" t="s">
        <v>17471</v>
      </c>
      <c r="B11165" s="613" t="s">
        <v>17472</v>
      </c>
    </row>
    <row r="11166" spans="1:2" ht="13.5" x14ac:dyDescent="0.25">
      <c r="A11166" s="612" t="s">
        <v>17473</v>
      </c>
      <c r="B11166" s="613" t="s">
        <v>17474</v>
      </c>
    </row>
    <row r="11167" spans="1:2" ht="13.5" x14ac:dyDescent="0.25">
      <c r="A11167" s="612" t="s">
        <v>17475</v>
      </c>
      <c r="B11167" s="613" t="s">
        <v>17476</v>
      </c>
    </row>
    <row r="11168" spans="1:2" ht="13.5" x14ac:dyDescent="0.25">
      <c r="A11168" s="612" t="s">
        <v>17477</v>
      </c>
      <c r="B11168" s="613" t="s">
        <v>17478</v>
      </c>
    </row>
    <row r="11169" spans="1:2" ht="13.5" x14ac:dyDescent="0.25">
      <c r="A11169" s="612" t="s">
        <v>17479</v>
      </c>
      <c r="B11169" s="613" t="s">
        <v>17480</v>
      </c>
    </row>
    <row r="11170" spans="1:2" ht="13.5" x14ac:dyDescent="0.25">
      <c r="A11170" s="612" t="s">
        <v>17481</v>
      </c>
      <c r="B11170" s="613" t="s">
        <v>17482</v>
      </c>
    </row>
    <row r="11171" spans="1:2" ht="13.5" x14ac:dyDescent="0.25">
      <c r="A11171" s="612" t="s">
        <v>17483</v>
      </c>
      <c r="B11171" s="613" t="s">
        <v>17484</v>
      </c>
    </row>
    <row r="11172" spans="1:2" ht="13.5" x14ac:dyDescent="0.25">
      <c r="A11172" s="612" t="s">
        <v>17485</v>
      </c>
      <c r="B11172" s="613" t="s">
        <v>17486</v>
      </c>
    </row>
    <row r="11173" spans="1:2" ht="13.5" x14ac:dyDescent="0.25">
      <c r="A11173" s="612" t="s">
        <v>17487</v>
      </c>
      <c r="B11173" s="613" t="s">
        <v>17488</v>
      </c>
    </row>
    <row r="11174" spans="1:2" ht="13.5" x14ac:dyDescent="0.25">
      <c r="A11174" s="612" t="s">
        <v>17489</v>
      </c>
      <c r="B11174" s="613" t="s">
        <v>17490</v>
      </c>
    </row>
    <row r="11175" spans="1:2" ht="13.5" x14ac:dyDescent="0.25">
      <c r="A11175" s="612" t="s">
        <v>17491</v>
      </c>
      <c r="B11175" s="613" t="s">
        <v>17492</v>
      </c>
    </row>
    <row r="11176" spans="1:2" ht="13.5" x14ac:dyDescent="0.25">
      <c r="A11176" s="612" t="s">
        <v>17493</v>
      </c>
      <c r="B11176" s="613" t="s">
        <v>17494</v>
      </c>
    </row>
    <row r="11177" spans="1:2" ht="13.5" x14ac:dyDescent="0.25">
      <c r="A11177" s="612" t="s">
        <v>17495</v>
      </c>
      <c r="B11177" s="613" t="s">
        <v>17496</v>
      </c>
    </row>
    <row r="11178" spans="1:2" ht="13.5" x14ac:dyDescent="0.25">
      <c r="A11178" s="612" t="s">
        <v>17497</v>
      </c>
      <c r="B11178" s="613" t="s">
        <v>17498</v>
      </c>
    </row>
    <row r="11179" spans="1:2" ht="13.5" x14ac:dyDescent="0.25">
      <c r="A11179" s="612" t="s">
        <v>17499</v>
      </c>
      <c r="B11179" s="613" t="s">
        <v>17500</v>
      </c>
    </row>
    <row r="11180" spans="1:2" ht="13.5" x14ac:dyDescent="0.25">
      <c r="A11180" s="612" t="s">
        <v>17501</v>
      </c>
      <c r="B11180" s="613" t="s">
        <v>17502</v>
      </c>
    </row>
    <row r="11181" spans="1:2" ht="13.5" x14ac:dyDescent="0.25">
      <c r="A11181" s="612" t="s">
        <v>17503</v>
      </c>
      <c r="B11181" s="613" t="s">
        <v>17504</v>
      </c>
    </row>
    <row r="11182" spans="1:2" ht="13.5" x14ac:dyDescent="0.25">
      <c r="A11182" s="612" t="s">
        <v>17505</v>
      </c>
      <c r="B11182" s="613" t="s">
        <v>17506</v>
      </c>
    </row>
    <row r="11183" spans="1:2" ht="13.5" x14ac:dyDescent="0.25">
      <c r="A11183" s="612" t="s">
        <v>17507</v>
      </c>
      <c r="B11183" s="613" t="s">
        <v>17508</v>
      </c>
    </row>
    <row r="11184" spans="1:2" ht="13.5" x14ac:dyDescent="0.25">
      <c r="A11184" s="612" t="s">
        <v>17509</v>
      </c>
      <c r="B11184" s="613" t="s">
        <v>17510</v>
      </c>
    </row>
    <row r="11185" spans="1:2" ht="13.5" x14ac:dyDescent="0.25">
      <c r="A11185" s="612" t="s">
        <v>17511</v>
      </c>
      <c r="B11185" s="613" t="s">
        <v>17512</v>
      </c>
    </row>
    <row r="11186" spans="1:2" ht="13.5" x14ac:dyDescent="0.25">
      <c r="A11186" s="612" t="s">
        <v>17513</v>
      </c>
      <c r="B11186" s="613" t="s">
        <v>17514</v>
      </c>
    </row>
    <row r="11187" spans="1:2" ht="13.5" x14ac:dyDescent="0.25">
      <c r="A11187" s="612" t="s">
        <v>17515</v>
      </c>
      <c r="B11187" s="613" t="s">
        <v>17516</v>
      </c>
    </row>
    <row r="11188" spans="1:2" ht="13.5" x14ac:dyDescent="0.25">
      <c r="A11188" s="612" t="s">
        <v>17517</v>
      </c>
      <c r="B11188" s="613" t="s">
        <v>17518</v>
      </c>
    </row>
    <row r="11189" spans="1:2" ht="13.5" x14ac:dyDescent="0.25">
      <c r="A11189" s="612" t="s">
        <v>17519</v>
      </c>
      <c r="B11189" s="613" t="s">
        <v>17520</v>
      </c>
    </row>
    <row r="11190" spans="1:2" ht="13.5" x14ac:dyDescent="0.25">
      <c r="A11190" s="612" t="s">
        <v>17521</v>
      </c>
      <c r="B11190" s="613" t="s">
        <v>17522</v>
      </c>
    </row>
    <row r="11191" spans="1:2" ht="13.5" x14ac:dyDescent="0.25">
      <c r="A11191" s="612" t="s">
        <v>17523</v>
      </c>
      <c r="B11191" s="613" t="s">
        <v>17524</v>
      </c>
    </row>
    <row r="11192" spans="1:2" ht="13.5" x14ac:dyDescent="0.25">
      <c r="A11192" s="612" t="s">
        <v>17525</v>
      </c>
      <c r="B11192" s="613" t="s">
        <v>17526</v>
      </c>
    </row>
    <row r="11193" spans="1:2" ht="13.5" x14ac:dyDescent="0.25">
      <c r="A11193" s="612" t="s">
        <v>17527</v>
      </c>
      <c r="B11193" s="613" t="s">
        <v>17528</v>
      </c>
    </row>
    <row r="11194" spans="1:2" ht="13.5" x14ac:dyDescent="0.25">
      <c r="A11194" s="612" t="s">
        <v>17529</v>
      </c>
      <c r="B11194" s="613" t="s">
        <v>17530</v>
      </c>
    </row>
    <row r="11195" spans="1:2" ht="13.5" x14ac:dyDescent="0.25">
      <c r="A11195" s="612" t="s">
        <v>17531</v>
      </c>
      <c r="B11195" s="613" t="s">
        <v>17532</v>
      </c>
    </row>
    <row r="11196" spans="1:2" ht="13.5" x14ac:dyDescent="0.25">
      <c r="A11196" s="612" t="s">
        <v>17533</v>
      </c>
      <c r="B11196" s="613" t="s">
        <v>17534</v>
      </c>
    </row>
    <row r="11197" spans="1:2" ht="13.5" x14ac:dyDescent="0.25">
      <c r="A11197" s="612" t="s">
        <v>17535</v>
      </c>
      <c r="B11197" s="613" t="s">
        <v>17536</v>
      </c>
    </row>
    <row r="11198" spans="1:2" ht="13.5" x14ac:dyDescent="0.25">
      <c r="A11198" s="612" t="s">
        <v>17537</v>
      </c>
      <c r="B11198" s="613" t="s">
        <v>17538</v>
      </c>
    </row>
    <row r="11199" spans="1:2" ht="13.5" x14ac:dyDescent="0.25">
      <c r="A11199" s="612" t="s">
        <v>17539</v>
      </c>
      <c r="B11199" s="613" t="s">
        <v>17540</v>
      </c>
    </row>
    <row r="11200" spans="1:2" ht="13.5" x14ac:dyDescent="0.25">
      <c r="A11200" s="612" t="s">
        <v>17541</v>
      </c>
      <c r="B11200" s="613" t="s">
        <v>17542</v>
      </c>
    </row>
    <row r="11201" spans="1:2" ht="13.5" x14ac:dyDescent="0.25">
      <c r="A11201" s="612" t="s">
        <v>17543</v>
      </c>
      <c r="B11201" s="613" t="s">
        <v>17544</v>
      </c>
    </row>
    <row r="11202" spans="1:2" ht="13.5" x14ac:dyDescent="0.25">
      <c r="A11202" s="612" t="s">
        <v>17545</v>
      </c>
      <c r="B11202" s="613" t="s">
        <v>17546</v>
      </c>
    </row>
    <row r="11203" spans="1:2" ht="13.5" x14ac:dyDescent="0.25">
      <c r="A11203" s="612" t="s">
        <v>17547</v>
      </c>
      <c r="B11203" s="613" t="s">
        <v>17548</v>
      </c>
    </row>
    <row r="11204" spans="1:2" ht="13.5" x14ac:dyDescent="0.25">
      <c r="A11204" s="612" t="s">
        <v>17549</v>
      </c>
      <c r="B11204" s="613" t="s">
        <v>17550</v>
      </c>
    </row>
    <row r="11205" spans="1:2" ht="13.5" x14ac:dyDescent="0.25">
      <c r="A11205" s="612" t="s">
        <v>17551</v>
      </c>
      <c r="B11205" s="613" t="s">
        <v>17552</v>
      </c>
    </row>
    <row r="11206" spans="1:2" ht="13.5" x14ac:dyDescent="0.25">
      <c r="A11206" s="612" t="s">
        <v>17553</v>
      </c>
      <c r="B11206" s="613" t="s">
        <v>17554</v>
      </c>
    </row>
    <row r="11207" spans="1:2" ht="13.5" x14ac:dyDescent="0.25">
      <c r="A11207" s="612" t="s">
        <v>17555</v>
      </c>
      <c r="B11207" s="613" t="s">
        <v>17556</v>
      </c>
    </row>
    <row r="11208" spans="1:2" ht="13.5" x14ac:dyDescent="0.25">
      <c r="A11208" s="612" t="s">
        <v>17557</v>
      </c>
      <c r="B11208" s="613" t="s">
        <v>17558</v>
      </c>
    </row>
    <row r="11209" spans="1:2" ht="13.5" x14ac:dyDescent="0.25">
      <c r="A11209" s="612" t="s">
        <v>17559</v>
      </c>
      <c r="B11209" s="613" t="s">
        <v>17560</v>
      </c>
    </row>
    <row r="11210" spans="1:2" ht="13.5" x14ac:dyDescent="0.25">
      <c r="A11210" s="612" t="s">
        <v>17561</v>
      </c>
      <c r="B11210" s="613" t="s">
        <v>17562</v>
      </c>
    </row>
    <row r="11211" spans="1:2" ht="13.5" x14ac:dyDescent="0.25">
      <c r="A11211" s="612" t="s">
        <v>17563</v>
      </c>
      <c r="B11211" s="613" t="s">
        <v>17564</v>
      </c>
    </row>
    <row r="11212" spans="1:2" ht="13.5" x14ac:dyDescent="0.25">
      <c r="A11212" s="612" t="s">
        <v>17565</v>
      </c>
      <c r="B11212" s="613" t="s">
        <v>17566</v>
      </c>
    </row>
    <row r="11213" spans="1:2" ht="13.5" x14ac:dyDescent="0.25">
      <c r="A11213" s="612" t="s">
        <v>17567</v>
      </c>
      <c r="B11213" s="613" t="s">
        <v>17568</v>
      </c>
    </row>
    <row r="11214" spans="1:2" ht="13.5" x14ac:dyDescent="0.25">
      <c r="A11214" s="612" t="s">
        <v>17569</v>
      </c>
      <c r="B11214" s="613" t="s">
        <v>17570</v>
      </c>
    </row>
    <row r="11215" spans="1:2" ht="13.5" x14ac:dyDescent="0.25">
      <c r="A11215" s="612" t="s">
        <v>17571</v>
      </c>
      <c r="B11215" s="613" t="s">
        <v>17572</v>
      </c>
    </row>
    <row r="11216" spans="1:2" ht="13.5" x14ac:dyDescent="0.25">
      <c r="A11216" s="612" t="s">
        <v>17573</v>
      </c>
      <c r="B11216" s="613" t="s">
        <v>17574</v>
      </c>
    </row>
    <row r="11217" spans="1:2" ht="13.5" x14ac:dyDescent="0.25">
      <c r="A11217" s="612" t="s">
        <v>17575</v>
      </c>
      <c r="B11217" s="613" t="s">
        <v>17576</v>
      </c>
    </row>
    <row r="11218" spans="1:2" ht="13.5" x14ac:dyDescent="0.25">
      <c r="A11218" s="612" t="s">
        <v>17577</v>
      </c>
      <c r="B11218" s="613" t="s">
        <v>17578</v>
      </c>
    </row>
    <row r="11219" spans="1:2" ht="13.5" x14ac:dyDescent="0.25">
      <c r="A11219" s="612" t="s">
        <v>17579</v>
      </c>
      <c r="B11219" s="613" t="s">
        <v>17580</v>
      </c>
    </row>
    <row r="11220" spans="1:2" ht="13.5" x14ac:dyDescent="0.25">
      <c r="A11220" s="612" t="s">
        <v>17581</v>
      </c>
      <c r="B11220" s="613" t="s">
        <v>17582</v>
      </c>
    </row>
    <row r="11221" spans="1:2" ht="13.5" x14ac:dyDescent="0.25">
      <c r="A11221" s="612" t="s">
        <v>17583</v>
      </c>
      <c r="B11221" s="613" t="s">
        <v>17584</v>
      </c>
    </row>
    <row r="11222" spans="1:2" ht="13.5" x14ac:dyDescent="0.25">
      <c r="A11222" s="612" t="s">
        <v>17585</v>
      </c>
      <c r="B11222" s="613" t="s">
        <v>17586</v>
      </c>
    </row>
    <row r="11223" spans="1:2" ht="13.5" x14ac:dyDescent="0.25">
      <c r="A11223" s="612" t="s">
        <v>17587</v>
      </c>
      <c r="B11223" s="613" t="s">
        <v>17588</v>
      </c>
    </row>
    <row r="11224" spans="1:2" ht="13.5" x14ac:dyDescent="0.25">
      <c r="A11224" s="612" t="s">
        <v>17589</v>
      </c>
      <c r="B11224" s="613" t="s">
        <v>17590</v>
      </c>
    </row>
    <row r="11225" spans="1:2" ht="13.5" x14ac:dyDescent="0.25">
      <c r="A11225" s="612" t="s">
        <v>17591</v>
      </c>
      <c r="B11225" s="613" t="s">
        <v>17592</v>
      </c>
    </row>
    <row r="11226" spans="1:2" ht="13.5" x14ac:dyDescent="0.25">
      <c r="A11226" s="612" t="s">
        <v>17593</v>
      </c>
      <c r="B11226" s="613" t="s">
        <v>17594</v>
      </c>
    </row>
    <row r="11227" spans="1:2" ht="13.5" x14ac:dyDescent="0.25">
      <c r="A11227" s="612" t="s">
        <v>17595</v>
      </c>
      <c r="B11227" s="613" t="s">
        <v>17596</v>
      </c>
    </row>
    <row r="11228" spans="1:2" ht="13.5" x14ac:dyDescent="0.25">
      <c r="A11228" s="612" t="s">
        <v>17597</v>
      </c>
      <c r="B11228" s="613" t="s">
        <v>17598</v>
      </c>
    </row>
    <row r="11229" spans="1:2" ht="13.5" x14ac:dyDescent="0.25">
      <c r="A11229" s="612" t="s">
        <v>17599</v>
      </c>
      <c r="B11229" s="613" t="s">
        <v>17600</v>
      </c>
    </row>
    <row r="11230" spans="1:2" ht="13.5" x14ac:dyDescent="0.25">
      <c r="A11230" s="612" t="s">
        <v>17601</v>
      </c>
      <c r="B11230" s="613" t="s">
        <v>17602</v>
      </c>
    </row>
    <row r="11231" spans="1:2" ht="13.5" x14ac:dyDescent="0.25">
      <c r="A11231" s="612" t="s">
        <v>17603</v>
      </c>
      <c r="B11231" s="613" t="s">
        <v>17604</v>
      </c>
    </row>
    <row r="11232" spans="1:2" ht="13.5" x14ac:dyDescent="0.25">
      <c r="A11232" s="612" t="s">
        <v>17605</v>
      </c>
      <c r="B11232" s="613" t="s">
        <v>17606</v>
      </c>
    </row>
    <row r="11233" spans="1:2" ht="13.5" x14ac:dyDescent="0.25">
      <c r="A11233" s="612" t="s">
        <v>17607</v>
      </c>
      <c r="B11233" s="613" t="s">
        <v>17608</v>
      </c>
    </row>
    <row r="11234" spans="1:2" ht="13.5" x14ac:dyDescent="0.25">
      <c r="A11234" s="612" t="s">
        <v>17609</v>
      </c>
      <c r="B11234" s="613" t="s">
        <v>17610</v>
      </c>
    </row>
    <row r="11235" spans="1:2" ht="13.5" x14ac:dyDescent="0.25">
      <c r="A11235" s="612" t="s">
        <v>17611</v>
      </c>
      <c r="B11235" s="613" t="s">
        <v>17612</v>
      </c>
    </row>
    <row r="11236" spans="1:2" ht="13.5" x14ac:dyDescent="0.25">
      <c r="A11236" s="612" t="s">
        <v>17613</v>
      </c>
      <c r="B11236" s="613" t="s">
        <v>17614</v>
      </c>
    </row>
    <row r="11237" spans="1:2" ht="13.5" x14ac:dyDescent="0.25">
      <c r="A11237" s="612" t="s">
        <v>17615</v>
      </c>
      <c r="B11237" s="613" t="s">
        <v>17616</v>
      </c>
    </row>
    <row r="11238" spans="1:2" ht="13.5" x14ac:dyDescent="0.25">
      <c r="A11238" s="612" t="s">
        <v>17617</v>
      </c>
      <c r="B11238" s="613" t="s">
        <v>17618</v>
      </c>
    </row>
    <row r="11239" spans="1:2" ht="13.5" x14ac:dyDescent="0.25">
      <c r="A11239" s="612" t="s">
        <v>17619</v>
      </c>
      <c r="B11239" s="613" t="s">
        <v>17620</v>
      </c>
    </row>
    <row r="11240" spans="1:2" ht="13.5" x14ac:dyDescent="0.25">
      <c r="A11240" s="612" t="s">
        <v>17621</v>
      </c>
      <c r="B11240" s="613" t="s">
        <v>17622</v>
      </c>
    </row>
    <row r="11241" spans="1:2" ht="13.5" x14ac:dyDescent="0.25">
      <c r="A11241" s="612" t="s">
        <v>17623</v>
      </c>
      <c r="B11241" s="613" t="s">
        <v>17624</v>
      </c>
    </row>
    <row r="11242" spans="1:2" ht="13.5" x14ac:dyDescent="0.25">
      <c r="A11242" s="612" t="s">
        <v>17625</v>
      </c>
      <c r="B11242" s="613" t="s">
        <v>17626</v>
      </c>
    </row>
    <row r="11243" spans="1:2" ht="27" x14ac:dyDescent="0.25">
      <c r="A11243" s="612" t="s">
        <v>17627</v>
      </c>
      <c r="B11243" s="613" t="s">
        <v>17628</v>
      </c>
    </row>
    <row r="11244" spans="1:2" ht="13.5" x14ac:dyDescent="0.25">
      <c r="A11244" s="612" t="s">
        <v>17629</v>
      </c>
      <c r="B11244" s="613" t="s">
        <v>17630</v>
      </c>
    </row>
    <row r="11245" spans="1:2" ht="13.5" x14ac:dyDescent="0.25">
      <c r="A11245" s="612" t="s">
        <v>17631</v>
      </c>
      <c r="B11245" s="613" t="s">
        <v>17632</v>
      </c>
    </row>
    <row r="11246" spans="1:2" ht="13.5" x14ac:dyDescent="0.25">
      <c r="A11246" s="612" t="s">
        <v>17633</v>
      </c>
      <c r="B11246" s="613" t="s">
        <v>17634</v>
      </c>
    </row>
    <row r="11247" spans="1:2" ht="13.5" x14ac:dyDescent="0.25">
      <c r="A11247" s="612" t="s">
        <v>17635</v>
      </c>
      <c r="B11247" s="613" t="s">
        <v>17636</v>
      </c>
    </row>
    <row r="11248" spans="1:2" ht="13.5" x14ac:dyDescent="0.25">
      <c r="A11248" s="612" t="s">
        <v>17637</v>
      </c>
      <c r="B11248" s="613" t="s">
        <v>17638</v>
      </c>
    </row>
    <row r="11249" spans="1:2" ht="13.5" x14ac:dyDescent="0.25">
      <c r="A11249" s="612" t="s">
        <v>17639</v>
      </c>
      <c r="B11249" s="613" t="s">
        <v>17640</v>
      </c>
    </row>
    <row r="11250" spans="1:2" ht="13.5" x14ac:dyDescent="0.25">
      <c r="A11250" s="612" t="s">
        <v>17641</v>
      </c>
      <c r="B11250" s="613" t="s">
        <v>17642</v>
      </c>
    </row>
    <row r="11251" spans="1:2" ht="13.5" x14ac:dyDescent="0.25">
      <c r="A11251" s="612" t="s">
        <v>17643</v>
      </c>
      <c r="B11251" s="613" t="s">
        <v>17644</v>
      </c>
    </row>
    <row r="11252" spans="1:2" ht="13.5" x14ac:dyDescent="0.25">
      <c r="A11252" s="612" t="s">
        <v>17645</v>
      </c>
      <c r="B11252" s="613" t="s">
        <v>17646</v>
      </c>
    </row>
    <row r="11253" spans="1:2" ht="13.5" x14ac:dyDescent="0.25">
      <c r="A11253" s="612" t="s">
        <v>17647</v>
      </c>
      <c r="B11253" s="613" t="s">
        <v>17648</v>
      </c>
    </row>
    <row r="11254" spans="1:2" ht="13.5" x14ac:dyDescent="0.25">
      <c r="A11254" s="612" t="s">
        <v>17649</v>
      </c>
      <c r="B11254" s="613" t="s">
        <v>17650</v>
      </c>
    </row>
    <row r="11255" spans="1:2" ht="13.5" x14ac:dyDescent="0.25">
      <c r="A11255" s="612" t="s">
        <v>17651</v>
      </c>
      <c r="B11255" s="613" t="s">
        <v>17652</v>
      </c>
    </row>
    <row r="11256" spans="1:2" ht="13.5" x14ac:dyDescent="0.25">
      <c r="A11256" s="612" t="s">
        <v>17653</v>
      </c>
      <c r="B11256" s="613" t="s">
        <v>17654</v>
      </c>
    </row>
    <row r="11257" spans="1:2" ht="13.5" x14ac:dyDescent="0.25">
      <c r="A11257" s="612" t="s">
        <v>17655</v>
      </c>
      <c r="B11257" s="613" t="s">
        <v>17656</v>
      </c>
    </row>
    <row r="11258" spans="1:2" ht="13.5" x14ac:dyDescent="0.25">
      <c r="A11258" s="612" t="s">
        <v>17657</v>
      </c>
      <c r="B11258" s="613" t="s">
        <v>17658</v>
      </c>
    </row>
    <row r="11259" spans="1:2" ht="13.5" x14ac:dyDescent="0.25">
      <c r="A11259" s="612" t="s">
        <v>17659</v>
      </c>
      <c r="B11259" s="613" t="s">
        <v>17660</v>
      </c>
    </row>
    <row r="11260" spans="1:2" ht="13.5" x14ac:dyDescent="0.25">
      <c r="A11260" s="612" t="s">
        <v>17661</v>
      </c>
      <c r="B11260" s="613" t="s">
        <v>17662</v>
      </c>
    </row>
    <row r="11261" spans="1:2" ht="13.5" x14ac:dyDescent="0.25">
      <c r="A11261" s="612" t="s">
        <v>17663</v>
      </c>
      <c r="B11261" s="613" t="s">
        <v>17664</v>
      </c>
    </row>
    <row r="11262" spans="1:2" ht="13.5" x14ac:dyDescent="0.25">
      <c r="A11262" s="612" t="s">
        <v>17665</v>
      </c>
      <c r="B11262" s="613" t="s">
        <v>17666</v>
      </c>
    </row>
    <row r="11263" spans="1:2" ht="13.5" x14ac:dyDescent="0.25">
      <c r="A11263" s="612" t="s">
        <v>17667</v>
      </c>
      <c r="B11263" s="613" t="s">
        <v>17668</v>
      </c>
    </row>
    <row r="11264" spans="1:2" ht="13.5" x14ac:dyDescent="0.25">
      <c r="A11264" s="612" t="s">
        <v>17669</v>
      </c>
      <c r="B11264" s="613" t="s">
        <v>17670</v>
      </c>
    </row>
    <row r="11265" spans="1:2" ht="13.5" x14ac:dyDescent="0.25">
      <c r="A11265" s="612" t="s">
        <v>17671</v>
      </c>
      <c r="B11265" s="613" t="s">
        <v>17672</v>
      </c>
    </row>
    <row r="11266" spans="1:2" ht="13.5" x14ac:dyDescent="0.25">
      <c r="A11266" s="612" t="s">
        <v>17673</v>
      </c>
      <c r="B11266" s="613" t="s">
        <v>17674</v>
      </c>
    </row>
    <row r="11267" spans="1:2" ht="13.5" x14ac:dyDescent="0.25">
      <c r="A11267" s="612" t="s">
        <v>17675</v>
      </c>
      <c r="B11267" s="613" t="s">
        <v>17676</v>
      </c>
    </row>
    <row r="11268" spans="1:2" ht="13.5" x14ac:dyDescent="0.25">
      <c r="A11268" s="612" t="s">
        <v>17677</v>
      </c>
      <c r="B11268" s="613" t="s">
        <v>17678</v>
      </c>
    </row>
    <row r="11269" spans="1:2" ht="13.5" x14ac:dyDescent="0.25">
      <c r="A11269" s="612" t="s">
        <v>17679</v>
      </c>
      <c r="B11269" s="613" t="s">
        <v>17680</v>
      </c>
    </row>
    <row r="11270" spans="1:2" ht="13.5" x14ac:dyDescent="0.25">
      <c r="A11270" s="612" t="s">
        <v>17681</v>
      </c>
      <c r="B11270" s="613" t="s">
        <v>17682</v>
      </c>
    </row>
    <row r="11271" spans="1:2" ht="13.5" x14ac:dyDescent="0.25">
      <c r="A11271" s="612" t="s">
        <v>17683</v>
      </c>
      <c r="B11271" s="613" t="s">
        <v>17684</v>
      </c>
    </row>
    <row r="11272" spans="1:2" ht="13.5" x14ac:dyDescent="0.25">
      <c r="A11272" s="612" t="s">
        <v>17685</v>
      </c>
      <c r="B11272" s="613" t="s">
        <v>17686</v>
      </c>
    </row>
    <row r="11273" spans="1:2" ht="13.5" x14ac:dyDescent="0.25">
      <c r="A11273" s="612" t="s">
        <v>17687</v>
      </c>
      <c r="B11273" s="613" t="s">
        <v>17688</v>
      </c>
    </row>
    <row r="11274" spans="1:2" ht="13.5" x14ac:dyDescent="0.25">
      <c r="A11274" s="612" t="s">
        <v>17689</v>
      </c>
      <c r="B11274" s="613" t="s">
        <v>17690</v>
      </c>
    </row>
    <row r="11275" spans="1:2" ht="13.5" x14ac:dyDescent="0.25">
      <c r="A11275" s="612" t="s">
        <v>17691</v>
      </c>
      <c r="B11275" s="613" t="s">
        <v>17692</v>
      </c>
    </row>
    <row r="11276" spans="1:2" ht="13.5" x14ac:dyDescent="0.25">
      <c r="A11276" s="612" t="s">
        <v>17693</v>
      </c>
      <c r="B11276" s="613" t="s">
        <v>17694</v>
      </c>
    </row>
    <row r="11277" spans="1:2" ht="13.5" x14ac:dyDescent="0.25">
      <c r="A11277" s="612" t="s">
        <v>17695</v>
      </c>
      <c r="B11277" s="613" t="s">
        <v>17696</v>
      </c>
    </row>
    <row r="11278" spans="1:2" ht="13.5" x14ac:dyDescent="0.25">
      <c r="A11278" s="612" t="s">
        <v>17697</v>
      </c>
      <c r="B11278" s="613" t="s">
        <v>17698</v>
      </c>
    </row>
    <row r="11279" spans="1:2" ht="13.5" x14ac:dyDescent="0.25">
      <c r="A11279" s="612" t="s">
        <v>17699</v>
      </c>
      <c r="B11279" s="613" t="s">
        <v>17700</v>
      </c>
    </row>
    <row r="11280" spans="1:2" ht="13.5" x14ac:dyDescent="0.25">
      <c r="A11280" s="612" t="s">
        <v>17701</v>
      </c>
      <c r="B11280" s="613" t="s">
        <v>17702</v>
      </c>
    </row>
    <row r="11281" spans="1:2" ht="13.5" x14ac:dyDescent="0.25">
      <c r="A11281" s="612" t="s">
        <v>17703</v>
      </c>
      <c r="B11281" s="613" t="s">
        <v>17704</v>
      </c>
    </row>
    <row r="11282" spans="1:2" ht="27" x14ac:dyDescent="0.25">
      <c r="A11282" s="612" t="s">
        <v>17705</v>
      </c>
      <c r="B11282" s="613" t="s">
        <v>17706</v>
      </c>
    </row>
    <row r="11283" spans="1:2" ht="13.5" x14ac:dyDescent="0.25">
      <c r="A11283" s="612" t="s">
        <v>17707</v>
      </c>
      <c r="B11283" s="613" t="s">
        <v>17708</v>
      </c>
    </row>
    <row r="11284" spans="1:2" ht="13.5" x14ac:dyDescent="0.25">
      <c r="A11284" s="612" t="s">
        <v>17709</v>
      </c>
      <c r="B11284" s="613" t="s">
        <v>17710</v>
      </c>
    </row>
    <row r="11285" spans="1:2" ht="13.5" x14ac:dyDescent="0.25">
      <c r="A11285" s="612" t="s">
        <v>17711</v>
      </c>
      <c r="B11285" s="613" t="s">
        <v>17712</v>
      </c>
    </row>
    <row r="11286" spans="1:2" ht="13.5" x14ac:dyDescent="0.25">
      <c r="A11286" s="612" t="s">
        <v>17713</v>
      </c>
      <c r="B11286" s="613" t="s">
        <v>17714</v>
      </c>
    </row>
    <row r="11287" spans="1:2" ht="13.5" x14ac:dyDescent="0.25">
      <c r="A11287" s="612" t="s">
        <v>17715</v>
      </c>
      <c r="B11287" s="613" t="s">
        <v>17716</v>
      </c>
    </row>
    <row r="11288" spans="1:2" ht="13.5" x14ac:dyDescent="0.25">
      <c r="A11288" s="612" t="s">
        <v>17717</v>
      </c>
      <c r="B11288" s="613" t="s">
        <v>17718</v>
      </c>
    </row>
    <row r="11289" spans="1:2" ht="13.5" x14ac:dyDescent="0.25">
      <c r="A11289" s="612" t="s">
        <v>17719</v>
      </c>
      <c r="B11289" s="613" t="s">
        <v>17720</v>
      </c>
    </row>
    <row r="11290" spans="1:2" ht="13.5" x14ac:dyDescent="0.25">
      <c r="A11290" s="612" t="s">
        <v>17721</v>
      </c>
      <c r="B11290" s="613" t="s">
        <v>17722</v>
      </c>
    </row>
    <row r="11291" spans="1:2" ht="13.5" x14ac:dyDescent="0.25">
      <c r="A11291" s="612" t="s">
        <v>17723</v>
      </c>
      <c r="B11291" s="613" t="s">
        <v>17724</v>
      </c>
    </row>
    <row r="11292" spans="1:2" ht="13.5" x14ac:dyDescent="0.25">
      <c r="A11292" s="612" t="s">
        <v>17725</v>
      </c>
      <c r="B11292" s="613" t="s">
        <v>17726</v>
      </c>
    </row>
    <row r="11293" spans="1:2" ht="13.5" x14ac:dyDescent="0.25">
      <c r="A11293" s="612" t="s">
        <v>17727</v>
      </c>
      <c r="B11293" s="613" t="s">
        <v>17728</v>
      </c>
    </row>
    <row r="11294" spans="1:2" ht="13.5" x14ac:dyDescent="0.25">
      <c r="A11294" s="612" t="s">
        <v>17729</v>
      </c>
      <c r="B11294" s="613" t="s">
        <v>17730</v>
      </c>
    </row>
    <row r="11295" spans="1:2" ht="13.5" x14ac:dyDescent="0.25">
      <c r="A11295" s="612" t="s">
        <v>17731</v>
      </c>
      <c r="B11295" s="613" t="s">
        <v>17732</v>
      </c>
    </row>
    <row r="11296" spans="1:2" ht="13.5" x14ac:dyDescent="0.25">
      <c r="A11296" s="612" t="s">
        <v>17733</v>
      </c>
      <c r="B11296" s="613" t="s">
        <v>17734</v>
      </c>
    </row>
    <row r="11297" spans="1:2" ht="13.5" x14ac:dyDescent="0.25">
      <c r="A11297" s="612" t="s">
        <v>17735</v>
      </c>
      <c r="B11297" s="613" t="s">
        <v>17736</v>
      </c>
    </row>
    <row r="11298" spans="1:2" ht="13.5" x14ac:dyDescent="0.25">
      <c r="A11298" s="612" t="s">
        <v>17737</v>
      </c>
      <c r="B11298" s="613" t="s">
        <v>17738</v>
      </c>
    </row>
    <row r="11299" spans="1:2" ht="13.5" x14ac:dyDescent="0.25">
      <c r="A11299" s="612" t="s">
        <v>17739</v>
      </c>
      <c r="B11299" s="613" t="s">
        <v>17740</v>
      </c>
    </row>
    <row r="11300" spans="1:2" ht="13.5" x14ac:dyDescent="0.25">
      <c r="A11300" s="612" t="s">
        <v>17741</v>
      </c>
      <c r="B11300" s="613" t="s">
        <v>17742</v>
      </c>
    </row>
    <row r="11301" spans="1:2" ht="13.5" x14ac:dyDescent="0.25">
      <c r="A11301" s="612" t="s">
        <v>17743</v>
      </c>
      <c r="B11301" s="613" t="s">
        <v>17744</v>
      </c>
    </row>
    <row r="11302" spans="1:2" ht="13.5" x14ac:dyDescent="0.25">
      <c r="A11302" s="612" t="s">
        <v>17745</v>
      </c>
      <c r="B11302" s="613" t="s">
        <v>17746</v>
      </c>
    </row>
    <row r="11303" spans="1:2" ht="13.5" x14ac:dyDescent="0.25">
      <c r="A11303" s="612" t="s">
        <v>17747</v>
      </c>
      <c r="B11303" s="613" t="s">
        <v>17748</v>
      </c>
    </row>
    <row r="11304" spans="1:2" ht="13.5" x14ac:dyDescent="0.25">
      <c r="A11304" s="612" t="s">
        <v>17749</v>
      </c>
      <c r="B11304" s="613" t="s">
        <v>17750</v>
      </c>
    </row>
    <row r="11305" spans="1:2" ht="13.5" x14ac:dyDescent="0.25">
      <c r="A11305" s="612" t="s">
        <v>17751</v>
      </c>
      <c r="B11305" s="613" t="s">
        <v>4944</v>
      </c>
    </row>
    <row r="11306" spans="1:2" ht="13.5" x14ac:dyDescent="0.25">
      <c r="A11306" s="612" t="s">
        <v>17752</v>
      </c>
      <c r="B11306" s="613" t="s">
        <v>17753</v>
      </c>
    </row>
    <row r="11307" spans="1:2" ht="13.5" x14ac:dyDescent="0.25">
      <c r="A11307" s="612" t="s">
        <v>17754</v>
      </c>
      <c r="B11307" s="613" t="s">
        <v>17755</v>
      </c>
    </row>
    <row r="11308" spans="1:2" ht="13.5" x14ac:dyDescent="0.25">
      <c r="A11308" s="612" t="s">
        <v>17756</v>
      </c>
      <c r="B11308" s="613" t="s">
        <v>17757</v>
      </c>
    </row>
    <row r="11309" spans="1:2" ht="13.5" x14ac:dyDescent="0.25">
      <c r="A11309" s="612" t="s">
        <v>17758</v>
      </c>
      <c r="B11309" s="613" t="s">
        <v>17759</v>
      </c>
    </row>
    <row r="11310" spans="1:2" ht="13.5" x14ac:dyDescent="0.25">
      <c r="A11310" s="612" t="s">
        <v>17760</v>
      </c>
      <c r="B11310" s="613" t="s">
        <v>17761</v>
      </c>
    </row>
    <row r="11311" spans="1:2" ht="13.5" x14ac:dyDescent="0.25">
      <c r="A11311" s="612" t="s">
        <v>17762</v>
      </c>
      <c r="B11311" s="613" t="s">
        <v>17763</v>
      </c>
    </row>
    <row r="11312" spans="1:2" ht="13.5" x14ac:dyDescent="0.25">
      <c r="A11312" s="612" t="s">
        <v>17764</v>
      </c>
      <c r="B11312" s="613" t="s">
        <v>17765</v>
      </c>
    </row>
    <row r="11313" spans="1:2" ht="13.5" x14ac:dyDescent="0.25">
      <c r="A11313" s="612" t="s">
        <v>17766</v>
      </c>
      <c r="B11313" s="613" t="s">
        <v>17767</v>
      </c>
    </row>
    <row r="11314" spans="1:2" ht="13.5" x14ac:dyDescent="0.25">
      <c r="A11314" s="612" t="s">
        <v>17768</v>
      </c>
      <c r="B11314" s="613" t="s">
        <v>17769</v>
      </c>
    </row>
    <row r="11315" spans="1:2" ht="13.5" x14ac:dyDescent="0.25">
      <c r="A11315" s="612" t="s">
        <v>17770</v>
      </c>
      <c r="B11315" s="613" t="s">
        <v>17771</v>
      </c>
    </row>
    <row r="11316" spans="1:2" ht="13.5" x14ac:dyDescent="0.25">
      <c r="A11316" s="612" t="s">
        <v>17772</v>
      </c>
      <c r="B11316" s="613" t="s">
        <v>17773</v>
      </c>
    </row>
    <row r="11317" spans="1:2" ht="13.5" x14ac:dyDescent="0.25">
      <c r="A11317" s="612" t="s">
        <v>17774</v>
      </c>
      <c r="B11317" s="613" t="s">
        <v>17775</v>
      </c>
    </row>
    <row r="11318" spans="1:2" ht="13.5" x14ac:dyDescent="0.25">
      <c r="A11318" s="612" t="s">
        <v>17776</v>
      </c>
      <c r="B11318" s="613" t="s">
        <v>17777</v>
      </c>
    </row>
    <row r="11319" spans="1:2" ht="13.5" x14ac:dyDescent="0.25">
      <c r="A11319" s="612" t="s">
        <v>17778</v>
      </c>
      <c r="B11319" s="613" t="s">
        <v>17779</v>
      </c>
    </row>
    <row r="11320" spans="1:2" ht="13.5" x14ac:dyDescent="0.25">
      <c r="A11320" s="612" t="s">
        <v>17780</v>
      </c>
      <c r="B11320" s="613" t="s">
        <v>17781</v>
      </c>
    </row>
    <row r="11321" spans="1:2" ht="13.5" x14ac:dyDescent="0.25">
      <c r="A11321" s="612" t="s">
        <v>17782</v>
      </c>
      <c r="B11321" s="613" t="s">
        <v>17783</v>
      </c>
    </row>
    <row r="11322" spans="1:2" ht="13.5" x14ac:dyDescent="0.25">
      <c r="A11322" s="612" t="s">
        <v>17784</v>
      </c>
      <c r="B11322" s="613" t="s">
        <v>17785</v>
      </c>
    </row>
    <row r="11323" spans="1:2" ht="13.5" x14ac:dyDescent="0.25">
      <c r="A11323" s="612" t="s">
        <v>17786</v>
      </c>
      <c r="B11323" s="613" t="s">
        <v>17787</v>
      </c>
    </row>
    <row r="11324" spans="1:2" ht="13.5" x14ac:dyDescent="0.25">
      <c r="A11324" s="612" t="s">
        <v>17788</v>
      </c>
      <c r="B11324" s="613" t="s">
        <v>17789</v>
      </c>
    </row>
    <row r="11325" spans="1:2" ht="13.5" x14ac:dyDescent="0.25">
      <c r="A11325" s="612" t="s">
        <v>17790</v>
      </c>
      <c r="B11325" s="613" t="s">
        <v>17791</v>
      </c>
    </row>
    <row r="11326" spans="1:2" ht="13.5" x14ac:dyDescent="0.25">
      <c r="A11326" s="612" t="s">
        <v>17792</v>
      </c>
      <c r="B11326" s="613" t="s">
        <v>17793</v>
      </c>
    </row>
    <row r="11327" spans="1:2" ht="13.5" x14ac:dyDescent="0.25">
      <c r="A11327" s="612" t="s">
        <v>17794</v>
      </c>
      <c r="B11327" s="613" t="s">
        <v>17795</v>
      </c>
    </row>
    <row r="11328" spans="1:2" ht="13.5" x14ac:dyDescent="0.25">
      <c r="A11328" s="612" t="s">
        <v>17796</v>
      </c>
      <c r="B11328" s="613" t="s">
        <v>17797</v>
      </c>
    </row>
    <row r="11329" spans="1:2" ht="13.5" x14ac:dyDescent="0.25">
      <c r="A11329" s="612" t="s">
        <v>17798</v>
      </c>
      <c r="B11329" s="613" t="s">
        <v>17799</v>
      </c>
    </row>
    <row r="11330" spans="1:2" ht="13.5" x14ac:dyDescent="0.25">
      <c r="A11330" s="612" t="s">
        <v>17800</v>
      </c>
      <c r="B11330" s="613" t="s">
        <v>17801</v>
      </c>
    </row>
    <row r="11331" spans="1:2" ht="13.5" x14ac:dyDescent="0.25">
      <c r="A11331" s="612" t="s">
        <v>17802</v>
      </c>
      <c r="B11331" s="613" t="s">
        <v>17803</v>
      </c>
    </row>
    <row r="11332" spans="1:2" ht="13.5" x14ac:dyDescent="0.25">
      <c r="A11332" s="612" t="s">
        <v>17804</v>
      </c>
      <c r="B11332" s="613" t="s">
        <v>17805</v>
      </c>
    </row>
    <row r="11333" spans="1:2" ht="13.5" x14ac:dyDescent="0.25">
      <c r="A11333" s="612" t="s">
        <v>17806</v>
      </c>
      <c r="B11333" s="613" t="s">
        <v>17807</v>
      </c>
    </row>
    <row r="11334" spans="1:2" ht="13.5" x14ac:dyDescent="0.25">
      <c r="A11334" s="612" t="s">
        <v>17808</v>
      </c>
      <c r="B11334" s="613" t="s">
        <v>17809</v>
      </c>
    </row>
    <row r="11335" spans="1:2" ht="13.5" x14ac:dyDescent="0.25">
      <c r="A11335" s="612" t="s">
        <v>17810</v>
      </c>
      <c r="B11335" s="613" t="s">
        <v>17811</v>
      </c>
    </row>
    <row r="11336" spans="1:2" ht="13.5" x14ac:dyDescent="0.25">
      <c r="A11336" s="612" t="s">
        <v>17812</v>
      </c>
      <c r="B11336" s="613" t="s">
        <v>17813</v>
      </c>
    </row>
    <row r="11337" spans="1:2" ht="13.5" x14ac:dyDescent="0.25">
      <c r="A11337" s="612" t="s">
        <v>17814</v>
      </c>
      <c r="B11337" s="613" t="s">
        <v>17815</v>
      </c>
    </row>
    <row r="11338" spans="1:2" ht="13.5" x14ac:dyDescent="0.25">
      <c r="A11338" s="612" t="s">
        <v>17816</v>
      </c>
      <c r="B11338" s="613" t="s">
        <v>17817</v>
      </c>
    </row>
    <row r="11339" spans="1:2" ht="13.5" x14ac:dyDescent="0.25">
      <c r="A11339" s="612" t="s">
        <v>17818</v>
      </c>
      <c r="B11339" s="613" t="s">
        <v>17819</v>
      </c>
    </row>
    <row r="11340" spans="1:2" ht="13.5" x14ac:dyDescent="0.25">
      <c r="A11340" s="612" t="s">
        <v>17820</v>
      </c>
      <c r="B11340" s="613" t="s">
        <v>17821</v>
      </c>
    </row>
    <row r="11341" spans="1:2" ht="13.5" x14ac:dyDescent="0.25">
      <c r="A11341" s="612" t="s">
        <v>17822</v>
      </c>
      <c r="B11341" s="613" t="s">
        <v>17823</v>
      </c>
    </row>
    <row r="11342" spans="1:2" ht="13.5" x14ac:dyDescent="0.25">
      <c r="A11342" s="612" t="s">
        <v>17824</v>
      </c>
      <c r="B11342" s="613" t="s">
        <v>17825</v>
      </c>
    </row>
    <row r="11343" spans="1:2" ht="13.5" x14ac:dyDescent="0.25">
      <c r="A11343" s="612" t="s">
        <v>17826</v>
      </c>
      <c r="B11343" s="613" t="s">
        <v>17827</v>
      </c>
    </row>
    <row r="11344" spans="1:2" ht="13.5" x14ac:dyDescent="0.25">
      <c r="A11344" s="612" t="s">
        <v>17828</v>
      </c>
      <c r="B11344" s="613" t="s">
        <v>17829</v>
      </c>
    </row>
    <row r="11345" spans="1:2" ht="13.5" x14ac:dyDescent="0.25">
      <c r="A11345" s="612" t="s">
        <v>17830</v>
      </c>
      <c r="B11345" s="613" t="s">
        <v>17831</v>
      </c>
    </row>
    <row r="11346" spans="1:2" ht="13.5" x14ac:dyDescent="0.25">
      <c r="A11346" s="612" t="s">
        <v>17832</v>
      </c>
      <c r="B11346" s="613" t="s">
        <v>17833</v>
      </c>
    </row>
    <row r="11347" spans="1:2" ht="13.5" x14ac:dyDescent="0.25">
      <c r="A11347" s="612" t="s">
        <v>17834</v>
      </c>
      <c r="B11347" s="613" t="s">
        <v>17835</v>
      </c>
    </row>
    <row r="11348" spans="1:2" ht="13.5" x14ac:dyDescent="0.25">
      <c r="A11348" s="612" t="s">
        <v>17836</v>
      </c>
      <c r="B11348" s="613" t="s">
        <v>17837</v>
      </c>
    </row>
    <row r="11349" spans="1:2" ht="13.5" x14ac:dyDescent="0.25">
      <c r="A11349" s="612" t="s">
        <v>17838</v>
      </c>
      <c r="B11349" s="613" t="s">
        <v>17839</v>
      </c>
    </row>
    <row r="11350" spans="1:2" ht="13.5" x14ac:dyDescent="0.25">
      <c r="A11350" s="612" t="s">
        <v>17840</v>
      </c>
      <c r="B11350" s="613" t="s">
        <v>17841</v>
      </c>
    </row>
    <row r="11351" spans="1:2" ht="13.5" x14ac:dyDescent="0.25">
      <c r="A11351" s="612" t="s">
        <v>17842</v>
      </c>
      <c r="B11351" s="613" t="s">
        <v>17843</v>
      </c>
    </row>
    <row r="11352" spans="1:2" ht="13.5" x14ac:dyDescent="0.25">
      <c r="A11352" s="612" t="s">
        <v>17844</v>
      </c>
      <c r="B11352" s="613" t="s">
        <v>17845</v>
      </c>
    </row>
    <row r="11353" spans="1:2" ht="13.5" x14ac:dyDescent="0.25">
      <c r="A11353" s="612" t="s">
        <v>17846</v>
      </c>
      <c r="B11353" s="613" t="s">
        <v>17847</v>
      </c>
    </row>
    <row r="11354" spans="1:2" ht="13.5" x14ac:dyDescent="0.25">
      <c r="A11354" s="612" t="s">
        <v>17848</v>
      </c>
      <c r="B11354" s="613" t="s">
        <v>17849</v>
      </c>
    </row>
    <row r="11355" spans="1:2" ht="13.5" x14ac:dyDescent="0.25">
      <c r="A11355" s="612" t="s">
        <v>17850</v>
      </c>
      <c r="B11355" s="613" t="s">
        <v>17851</v>
      </c>
    </row>
    <row r="11356" spans="1:2" ht="13.5" x14ac:dyDescent="0.25">
      <c r="A11356" s="612" t="s">
        <v>17852</v>
      </c>
      <c r="B11356" s="613" t="s">
        <v>17853</v>
      </c>
    </row>
    <row r="11357" spans="1:2" ht="13.5" x14ac:dyDescent="0.25">
      <c r="A11357" s="612" t="s">
        <v>17854</v>
      </c>
      <c r="B11357" s="613" t="s">
        <v>17855</v>
      </c>
    </row>
    <row r="11358" spans="1:2" ht="13.5" x14ac:dyDescent="0.25">
      <c r="A11358" s="612" t="s">
        <v>17856</v>
      </c>
      <c r="B11358" s="613" t="s">
        <v>17857</v>
      </c>
    </row>
    <row r="11359" spans="1:2" ht="13.5" x14ac:dyDescent="0.25">
      <c r="A11359" s="612" t="s">
        <v>17858</v>
      </c>
      <c r="B11359" s="613" t="s">
        <v>17859</v>
      </c>
    </row>
    <row r="11360" spans="1:2" ht="13.5" x14ac:dyDescent="0.25">
      <c r="A11360" s="612" t="s">
        <v>17860</v>
      </c>
      <c r="B11360" s="613" t="s">
        <v>17861</v>
      </c>
    </row>
    <row r="11361" spans="1:2" ht="13.5" x14ac:dyDescent="0.25">
      <c r="A11361" s="612" t="s">
        <v>17862</v>
      </c>
      <c r="B11361" s="613" t="s">
        <v>17863</v>
      </c>
    </row>
    <row r="11362" spans="1:2" ht="13.5" x14ac:dyDescent="0.25">
      <c r="A11362" s="612" t="s">
        <v>17864</v>
      </c>
      <c r="B11362" s="613" t="s">
        <v>17865</v>
      </c>
    </row>
    <row r="11363" spans="1:2" ht="13.5" x14ac:dyDescent="0.25">
      <c r="A11363" s="612" t="s">
        <v>17866</v>
      </c>
      <c r="B11363" s="613" t="s">
        <v>17867</v>
      </c>
    </row>
    <row r="11364" spans="1:2" ht="13.5" x14ac:dyDescent="0.25">
      <c r="A11364" s="612" t="s">
        <v>17868</v>
      </c>
      <c r="B11364" s="613" t="s">
        <v>17869</v>
      </c>
    </row>
    <row r="11365" spans="1:2" ht="13.5" x14ac:dyDescent="0.25">
      <c r="A11365" s="612" t="s">
        <v>17870</v>
      </c>
      <c r="B11365" s="613" t="s">
        <v>17871</v>
      </c>
    </row>
    <row r="11366" spans="1:2" ht="13.5" x14ac:dyDescent="0.25">
      <c r="A11366" s="612" t="s">
        <v>17872</v>
      </c>
      <c r="B11366" s="613" t="s">
        <v>17873</v>
      </c>
    </row>
    <row r="11367" spans="1:2" ht="13.5" x14ac:dyDescent="0.25">
      <c r="A11367" s="612" t="s">
        <v>17874</v>
      </c>
      <c r="B11367" s="613" t="s">
        <v>17875</v>
      </c>
    </row>
    <row r="11368" spans="1:2" ht="13.5" x14ac:dyDescent="0.25">
      <c r="A11368" s="612" t="s">
        <v>17876</v>
      </c>
      <c r="B11368" s="613" t="s">
        <v>17877</v>
      </c>
    </row>
    <row r="11369" spans="1:2" ht="13.5" x14ac:dyDescent="0.25">
      <c r="A11369" s="612" t="s">
        <v>17878</v>
      </c>
      <c r="B11369" s="613" t="s">
        <v>17879</v>
      </c>
    </row>
    <row r="11370" spans="1:2" ht="13.5" x14ac:dyDescent="0.25">
      <c r="A11370" s="612" t="s">
        <v>17880</v>
      </c>
      <c r="B11370" s="613" t="s">
        <v>17881</v>
      </c>
    </row>
    <row r="11371" spans="1:2" ht="13.5" x14ac:dyDescent="0.25">
      <c r="A11371" s="612" t="s">
        <v>17882</v>
      </c>
      <c r="B11371" s="613" t="s">
        <v>17883</v>
      </c>
    </row>
    <row r="11372" spans="1:2" ht="13.5" x14ac:dyDescent="0.25">
      <c r="A11372" s="612" t="s">
        <v>17884</v>
      </c>
      <c r="B11372" s="613" t="s">
        <v>17885</v>
      </c>
    </row>
    <row r="11373" spans="1:2" ht="13.5" x14ac:dyDescent="0.25">
      <c r="A11373" s="612" t="s">
        <v>17886</v>
      </c>
      <c r="B11373" s="613" t="s">
        <v>17887</v>
      </c>
    </row>
    <row r="11374" spans="1:2" ht="13.5" x14ac:dyDescent="0.25">
      <c r="A11374" s="612" t="s">
        <v>17888</v>
      </c>
      <c r="B11374" s="613" t="s">
        <v>17889</v>
      </c>
    </row>
    <row r="11375" spans="1:2" ht="13.5" x14ac:dyDescent="0.25">
      <c r="A11375" s="612" t="s">
        <v>17890</v>
      </c>
      <c r="B11375" s="613" t="s">
        <v>17891</v>
      </c>
    </row>
    <row r="11376" spans="1:2" ht="13.5" x14ac:dyDescent="0.25">
      <c r="A11376" s="612" t="s">
        <v>17892</v>
      </c>
      <c r="B11376" s="613" t="s">
        <v>17893</v>
      </c>
    </row>
    <row r="11377" spans="1:2" ht="13.5" x14ac:dyDescent="0.25">
      <c r="A11377" s="612" t="s">
        <v>17894</v>
      </c>
      <c r="B11377" s="613" t="s">
        <v>17895</v>
      </c>
    </row>
    <row r="11378" spans="1:2" ht="13.5" x14ac:dyDescent="0.25">
      <c r="A11378" s="612" t="s">
        <v>17896</v>
      </c>
      <c r="B11378" s="613" t="s">
        <v>17897</v>
      </c>
    </row>
    <row r="11379" spans="1:2" ht="13.5" x14ac:dyDescent="0.25">
      <c r="A11379" s="612" t="s">
        <v>17898</v>
      </c>
      <c r="B11379" s="613" t="s">
        <v>17899</v>
      </c>
    </row>
    <row r="11380" spans="1:2" ht="13.5" x14ac:dyDescent="0.25">
      <c r="A11380" s="612" t="s">
        <v>17900</v>
      </c>
      <c r="B11380" s="613" t="s">
        <v>17901</v>
      </c>
    </row>
    <row r="11381" spans="1:2" ht="13.5" x14ac:dyDescent="0.25">
      <c r="A11381" s="612" t="s">
        <v>17902</v>
      </c>
      <c r="B11381" s="613" t="s">
        <v>17903</v>
      </c>
    </row>
    <row r="11382" spans="1:2" ht="13.5" x14ac:dyDescent="0.25">
      <c r="A11382" s="612" t="s">
        <v>17904</v>
      </c>
      <c r="B11382" s="613" t="s">
        <v>17905</v>
      </c>
    </row>
    <row r="11383" spans="1:2" ht="13.5" x14ac:dyDescent="0.25">
      <c r="A11383" s="612" t="s">
        <v>17906</v>
      </c>
      <c r="B11383" s="613" t="s">
        <v>17907</v>
      </c>
    </row>
    <row r="11384" spans="1:2" ht="13.5" x14ac:dyDescent="0.25">
      <c r="A11384" s="612" t="s">
        <v>17908</v>
      </c>
      <c r="B11384" s="613" t="s">
        <v>17909</v>
      </c>
    </row>
    <row r="11385" spans="1:2" ht="13.5" x14ac:dyDescent="0.25">
      <c r="A11385" s="612" t="s">
        <v>17910</v>
      </c>
      <c r="B11385" s="613" t="s">
        <v>17911</v>
      </c>
    </row>
    <row r="11386" spans="1:2" ht="13.5" x14ac:dyDescent="0.25">
      <c r="A11386" s="612" t="s">
        <v>17912</v>
      </c>
      <c r="B11386" s="613" t="s">
        <v>17913</v>
      </c>
    </row>
    <row r="11387" spans="1:2" ht="13.5" x14ac:dyDescent="0.25">
      <c r="A11387" s="612" t="s">
        <v>17914</v>
      </c>
      <c r="B11387" s="613" t="s">
        <v>17915</v>
      </c>
    </row>
    <row r="11388" spans="1:2" ht="13.5" x14ac:dyDescent="0.25">
      <c r="A11388" s="612" t="s">
        <v>17916</v>
      </c>
      <c r="B11388" s="613" t="s">
        <v>17917</v>
      </c>
    </row>
    <row r="11389" spans="1:2" ht="13.5" x14ac:dyDescent="0.25">
      <c r="A11389" s="612" t="s">
        <v>17918</v>
      </c>
      <c r="B11389" s="613" t="s">
        <v>17919</v>
      </c>
    </row>
    <row r="11390" spans="1:2" ht="13.5" x14ac:dyDescent="0.25">
      <c r="A11390" s="612" t="s">
        <v>17920</v>
      </c>
      <c r="B11390" s="613" t="s">
        <v>17921</v>
      </c>
    </row>
    <row r="11391" spans="1:2" ht="13.5" x14ac:dyDescent="0.25">
      <c r="A11391" s="612" t="s">
        <v>17922</v>
      </c>
      <c r="B11391" s="613" t="s">
        <v>17923</v>
      </c>
    </row>
    <row r="11392" spans="1:2" ht="13.5" x14ac:dyDescent="0.25">
      <c r="A11392" s="612" t="s">
        <v>17924</v>
      </c>
      <c r="B11392" s="613" t="s">
        <v>17925</v>
      </c>
    </row>
    <row r="11393" spans="1:2" ht="13.5" x14ac:dyDescent="0.25">
      <c r="A11393" s="612" t="s">
        <v>17926</v>
      </c>
      <c r="B11393" s="613" t="s">
        <v>17927</v>
      </c>
    </row>
    <row r="11394" spans="1:2" ht="13.5" x14ac:dyDescent="0.25">
      <c r="A11394" s="612" t="s">
        <v>17928</v>
      </c>
      <c r="B11394" s="613" t="s">
        <v>17929</v>
      </c>
    </row>
    <row r="11395" spans="1:2" ht="13.5" x14ac:dyDescent="0.25">
      <c r="A11395" s="612" t="s">
        <v>17930</v>
      </c>
      <c r="B11395" s="613" t="s">
        <v>17931</v>
      </c>
    </row>
    <row r="11396" spans="1:2" ht="13.5" x14ac:dyDescent="0.25">
      <c r="A11396" s="612" t="s">
        <v>17932</v>
      </c>
      <c r="B11396" s="613" t="s">
        <v>17933</v>
      </c>
    </row>
    <row r="11397" spans="1:2" ht="13.5" x14ac:dyDescent="0.25">
      <c r="A11397" s="612" t="s">
        <v>17934</v>
      </c>
      <c r="B11397" s="613" t="s">
        <v>17935</v>
      </c>
    </row>
    <row r="11398" spans="1:2" ht="13.5" x14ac:dyDescent="0.25">
      <c r="A11398" s="612" t="s">
        <v>17936</v>
      </c>
      <c r="B11398" s="613" t="s">
        <v>17937</v>
      </c>
    </row>
    <row r="11399" spans="1:2" ht="13.5" x14ac:dyDescent="0.25">
      <c r="A11399" s="612" t="s">
        <v>17938</v>
      </c>
      <c r="B11399" s="613" t="s">
        <v>17939</v>
      </c>
    </row>
    <row r="11400" spans="1:2" ht="13.5" x14ac:dyDescent="0.25">
      <c r="A11400" s="612" t="s">
        <v>17940</v>
      </c>
      <c r="B11400" s="613" t="s">
        <v>17941</v>
      </c>
    </row>
    <row r="11401" spans="1:2" ht="13.5" x14ac:dyDescent="0.25">
      <c r="A11401" s="612" t="s">
        <v>17942</v>
      </c>
      <c r="B11401" s="613" t="s">
        <v>17943</v>
      </c>
    </row>
    <row r="11402" spans="1:2" ht="13.5" x14ac:dyDescent="0.25">
      <c r="A11402" s="612" t="s">
        <v>17944</v>
      </c>
      <c r="B11402" s="613" t="s">
        <v>17945</v>
      </c>
    </row>
    <row r="11403" spans="1:2" ht="13.5" x14ac:dyDescent="0.25">
      <c r="A11403" s="612" t="s">
        <v>17946</v>
      </c>
      <c r="B11403" s="613" t="s">
        <v>17947</v>
      </c>
    </row>
    <row r="11404" spans="1:2" ht="13.5" x14ac:dyDescent="0.25">
      <c r="A11404" s="612" t="s">
        <v>17948</v>
      </c>
      <c r="B11404" s="613" t="s">
        <v>17949</v>
      </c>
    </row>
    <row r="11405" spans="1:2" ht="13.5" x14ac:dyDescent="0.25">
      <c r="A11405" s="612" t="s">
        <v>17950</v>
      </c>
      <c r="B11405" s="613" t="s">
        <v>17951</v>
      </c>
    </row>
    <row r="11406" spans="1:2" ht="13.5" x14ac:dyDescent="0.25">
      <c r="A11406" s="612" t="s">
        <v>17952</v>
      </c>
      <c r="B11406" s="613" t="s">
        <v>17953</v>
      </c>
    </row>
    <row r="11407" spans="1:2" ht="13.5" x14ac:dyDescent="0.25">
      <c r="A11407" s="612" t="s">
        <v>17954</v>
      </c>
      <c r="B11407" s="613" t="s">
        <v>17955</v>
      </c>
    </row>
    <row r="11408" spans="1:2" ht="13.5" x14ac:dyDescent="0.25">
      <c r="A11408" s="612" t="s">
        <v>17956</v>
      </c>
      <c r="B11408" s="613" t="s">
        <v>17957</v>
      </c>
    </row>
    <row r="11409" spans="1:2" ht="13.5" x14ac:dyDescent="0.25">
      <c r="A11409" s="612" t="s">
        <v>17958</v>
      </c>
      <c r="B11409" s="613" t="s">
        <v>17959</v>
      </c>
    </row>
    <row r="11410" spans="1:2" ht="13.5" x14ac:dyDescent="0.25">
      <c r="A11410" s="612" t="s">
        <v>17960</v>
      </c>
      <c r="B11410" s="613" t="s">
        <v>17961</v>
      </c>
    </row>
    <row r="11411" spans="1:2" ht="13.5" x14ac:dyDescent="0.25">
      <c r="A11411" s="612" t="s">
        <v>17962</v>
      </c>
      <c r="B11411" s="613" t="s">
        <v>17963</v>
      </c>
    </row>
    <row r="11412" spans="1:2" ht="13.5" x14ac:dyDescent="0.25">
      <c r="A11412" s="612" t="s">
        <v>17964</v>
      </c>
      <c r="B11412" s="613" t="s">
        <v>17965</v>
      </c>
    </row>
    <row r="11413" spans="1:2" ht="13.5" x14ac:dyDescent="0.25">
      <c r="A11413" s="612" t="s">
        <v>17966</v>
      </c>
      <c r="B11413" s="613" t="s">
        <v>17967</v>
      </c>
    </row>
    <row r="11414" spans="1:2" ht="13.5" x14ac:dyDescent="0.25">
      <c r="A11414" s="612" t="s">
        <v>17968</v>
      </c>
      <c r="B11414" s="613" t="s">
        <v>17969</v>
      </c>
    </row>
    <row r="11415" spans="1:2" ht="13.5" x14ac:dyDescent="0.25">
      <c r="A11415" s="612" t="s">
        <v>17970</v>
      </c>
      <c r="B11415" s="613" t="s">
        <v>17971</v>
      </c>
    </row>
    <row r="11416" spans="1:2" ht="13.5" x14ac:dyDescent="0.25">
      <c r="A11416" s="612" t="s">
        <v>17972</v>
      </c>
      <c r="B11416" s="613" t="s">
        <v>17973</v>
      </c>
    </row>
    <row r="11417" spans="1:2" ht="13.5" x14ac:dyDescent="0.25">
      <c r="A11417" s="612" t="s">
        <v>17974</v>
      </c>
      <c r="B11417" s="613" t="s">
        <v>17975</v>
      </c>
    </row>
    <row r="11418" spans="1:2" ht="13.5" x14ac:dyDescent="0.25">
      <c r="A11418" s="612" t="s">
        <v>17976</v>
      </c>
      <c r="B11418" s="613" t="s">
        <v>17977</v>
      </c>
    </row>
    <row r="11419" spans="1:2" ht="13.5" x14ac:dyDescent="0.25">
      <c r="A11419" s="612" t="s">
        <v>17978</v>
      </c>
      <c r="B11419" s="613" t="s">
        <v>17979</v>
      </c>
    </row>
    <row r="11420" spans="1:2" ht="13.5" x14ac:dyDescent="0.25">
      <c r="A11420" s="612" t="s">
        <v>17980</v>
      </c>
      <c r="B11420" s="613" t="s">
        <v>17981</v>
      </c>
    </row>
    <row r="11421" spans="1:2" ht="13.5" x14ac:dyDescent="0.25">
      <c r="A11421" s="612" t="s">
        <v>17982</v>
      </c>
      <c r="B11421" s="613" t="s">
        <v>17983</v>
      </c>
    </row>
    <row r="11422" spans="1:2" ht="13.5" x14ac:dyDescent="0.25">
      <c r="A11422" s="612" t="s">
        <v>17984</v>
      </c>
      <c r="B11422" s="613" t="s">
        <v>17985</v>
      </c>
    </row>
    <row r="11423" spans="1:2" ht="13.5" x14ac:dyDescent="0.25">
      <c r="A11423" s="612" t="s">
        <v>17986</v>
      </c>
      <c r="B11423" s="613" t="s">
        <v>17987</v>
      </c>
    </row>
    <row r="11424" spans="1:2" ht="13.5" x14ac:dyDescent="0.25">
      <c r="A11424" s="612" t="s">
        <v>17988</v>
      </c>
      <c r="B11424" s="613" t="s">
        <v>17989</v>
      </c>
    </row>
    <row r="11425" spans="1:2" ht="13.5" x14ac:dyDescent="0.25">
      <c r="A11425" s="612" t="s">
        <v>17990</v>
      </c>
      <c r="B11425" s="613" t="s">
        <v>17991</v>
      </c>
    </row>
    <row r="11426" spans="1:2" ht="13.5" x14ac:dyDescent="0.25">
      <c r="A11426" s="612" t="s">
        <v>17992</v>
      </c>
      <c r="B11426" s="613" t="s">
        <v>17993</v>
      </c>
    </row>
    <row r="11427" spans="1:2" ht="13.5" x14ac:dyDescent="0.25">
      <c r="A11427" s="612" t="s">
        <v>17994</v>
      </c>
      <c r="B11427" s="613" t="s">
        <v>17995</v>
      </c>
    </row>
    <row r="11428" spans="1:2" ht="13.5" x14ac:dyDescent="0.25">
      <c r="A11428" s="612" t="s">
        <v>17996</v>
      </c>
      <c r="B11428" s="613" t="s">
        <v>17997</v>
      </c>
    </row>
    <row r="11429" spans="1:2" ht="13.5" x14ac:dyDescent="0.25">
      <c r="A11429" s="612" t="s">
        <v>17998</v>
      </c>
      <c r="B11429" s="613" t="s">
        <v>4983</v>
      </c>
    </row>
    <row r="11430" spans="1:2" ht="13.5" x14ac:dyDescent="0.25">
      <c r="A11430" s="612" t="s">
        <v>17999</v>
      </c>
      <c r="B11430" s="613" t="s">
        <v>4984</v>
      </c>
    </row>
    <row r="11431" spans="1:2" ht="13.5" x14ac:dyDescent="0.25">
      <c r="A11431" s="612" t="s">
        <v>18000</v>
      </c>
      <c r="B11431" s="613" t="s">
        <v>18001</v>
      </c>
    </row>
    <row r="11432" spans="1:2" ht="13.5" x14ac:dyDescent="0.25">
      <c r="A11432" s="612" t="s">
        <v>18002</v>
      </c>
      <c r="B11432" s="613" t="s">
        <v>18003</v>
      </c>
    </row>
    <row r="11433" spans="1:2" ht="13.5" x14ac:dyDescent="0.25">
      <c r="A11433" s="612" t="s">
        <v>18004</v>
      </c>
      <c r="B11433" s="613" t="s">
        <v>18005</v>
      </c>
    </row>
    <row r="11434" spans="1:2" ht="13.5" x14ac:dyDescent="0.25">
      <c r="A11434" s="612" t="s">
        <v>18006</v>
      </c>
      <c r="B11434" s="613" t="s">
        <v>18007</v>
      </c>
    </row>
    <row r="11435" spans="1:2" ht="13.5" x14ac:dyDescent="0.25">
      <c r="A11435" s="612" t="s">
        <v>18008</v>
      </c>
      <c r="B11435" s="613" t="s">
        <v>18009</v>
      </c>
    </row>
    <row r="11436" spans="1:2" ht="13.5" x14ac:dyDescent="0.25">
      <c r="A11436" s="612" t="s">
        <v>18010</v>
      </c>
      <c r="B11436" s="613" t="s">
        <v>18011</v>
      </c>
    </row>
    <row r="11437" spans="1:2" ht="13.5" x14ac:dyDescent="0.25">
      <c r="A11437" s="612" t="s">
        <v>18012</v>
      </c>
      <c r="B11437" s="613" t="s">
        <v>18013</v>
      </c>
    </row>
    <row r="11438" spans="1:2" ht="13.5" x14ac:dyDescent="0.25">
      <c r="A11438" s="612" t="s">
        <v>18014</v>
      </c>
      <c r="B11438" s="613" t="s">
        <v>18015</v>
      </c>
    </row>
    <row r="11439" spans="1:2" ht="13.5" x14ac:dyDescent="0.25">
      <c r="A11439" s="612" t="s">
        <v>18016</v>
      </c>
      <c r="B11439" s="613" t="s">
        <v>18017</v>
      </c>
    </row>
    <row r="11440" spans="1:2" ht="13.5" x14ac:dyDescent="0.25">
      <c r="A11440" s="612" t="s">
        <v>18018</v>
      </c>
      <c r="B11440" s="613" t="s">
        <v>18019</v>
      </c>
    </row>
    <row r="11441" spans="1:2" ht="13.5" x14ac:dyDescent="0.25">
      <c r="A11441" s="612" t="s">
        <v>18020</v>
      </c>
      <c r="B11441" s="613" t="s">
        <v>18021</v>
      </c>
    </row>
    <row r="11442" spans="1:2" ht="13.5" x14ac:dyDescent="0.25">
      <c r="A11442" s="612" t="s">
        <v>18022</v>
      </c>
      <c r="B11442" s="613" t="s">
        <v>18023</v>
      </c>
    </row>
    <row r="11443" spans="1:2" ht="13.5" x14ac:dyDescent="0.25">
      <c r="A11443" s="612" t="s">
        <v>18024</v>
      </c>
      <c r="B11443" s="613" t="s">
        <v>18025</v>
      </c>
    </row>
    <row r="11444" spans="1:2" ht="13.5" x14ac:dyDescent="0.25">
      <c r="A11444" s="612" t="s">
        <v>18026</v>
      </c>
      <c r="B11444" s="613" t="s">
        <v>18027</v>
      </c>
    </row>
    <row r="11445" spans="1:2" ht="13.5" x14ac:dyDescent="0.25">
      <c r="A11445" s="612" t="s">
        <v>18028</v>
      </c>
      <c r="B11445" s="613" t="s">
        <v>18029</v>
      </c>
    </row>
    <row r="11446" spans="1:2" ht="13.5" x14ac:dyDescent="0.25">
      <c r="A11446" s="612" t="s">
        <v>18030</v>
      </c>
      <c r="B11446" s="613" t="s">
        <v>18031</v>
      </c>
    </row>
    <row r="11447" spans="1:2" ht="13.5" x14ac:dyDescent="0.25">
      <c r="A11447" s="612" t="s">
        <v>18032</v>
      </c>
      <c r="B11447" s="613" t="s">
        <v>18033</v>
      </c>
    </row>
    <row r="11448" spans="1:2" ht="13.5" x14ac:dyDescent="0.25">
      <c r="A11448" s="612" t="s">
        <v>18034</v>
      </c>
      <c r="B11448" s="613" t="s">
        <v>18035</v>
      </c>
    </row>
    <row r="11449" spans="1:2" ht="13.5" x14ac:dyDescent="0.25">
      <c r="A11449" s="612" t="s">
        <v>18036</v>
      </c>
      <c r="B11449" s="613" t="s">
        <v>18037</v>
      </c>
    </row>
    <row r="11450" spans="1:2" ht="13.5" x14ac:dyDescent="0.25">
      <c r="A11450" s="612" t="s">
        <v>18038</v>
      </c>
      <c r="B11450" s="613" t="s">
        <v>18039</v>
      </c>
    </row>
    <row r="11451" spans="1:2" ht="13.5" x14ac:dyDescent="0.25">
      <c r="A11451" s="612" t="s">
        <v>18040</v>
      </c>
      <c r="B11451" s="613" t="s">
        <v>18041</v>
      </c>
    </row>
    <row r="11452" spans="1:2" ht="13.5" x14ac:dyDescent="0.25">
      <c r="A11452" s="612" t="s">
        <v>18042</v>
      </c>
      <c r="B11452" s="613" t="s">
        <v>18043</v>
      </c>
    </row>
    <row r="11453" spans="1:2" ht="13.5" x14ac:dyDescent="0.25">
      <c r="A11453" s="612" t="s">
        <v>18044</v>
      </c>
      <c r="B11453" s="613" t="s">
        <v>18045</v>
      </c>
    </row>
    <row r="11454" spans="1:2" ht="13.5" x14ac:dyDescent="0.25">
      <c r="A11454" s="612" t="s">
        <v>18046</v>
      </c>
      <c r="B11454" s="613" t="s">
        <v>18047</v>
      </c>
    </row>
    <row r="11455" spans="1:2" ht="13.5" x14ac:dyDescent="0.25">
      <c r="A11455" s="612" t="s">
        <v>18048</v>
      </c>
      <c r="B11455" s="613" t="s">
        <v>18049</v>
      </c>
    </row>
    <row r="11456" spans="1:2" ht="13.5" x14ac:dyDescent="0.25">
      <c r="A11456" s="612" t="s">
        <v>18050</v>
      </c>
      <c r="B11456" s="613" t="s">
        <v>18051</v>
      </c>
    </row>
    <row r="11457" spans="1:2" ht="13.5" x14ac:dyDescent="0.25">
      <c r="A11457" s="612" t="s">
        <v>18052</v>
      </c>
      <c r="B11457" s="613" t="s">
        <v>18053</v>
      </c>
    </row>
    <row r="11458" spans="1:2" ht="13.5" x14ac:dyDescent="0.25">
      <c r="A11458" s="612" t="s">
        <v>18054</v>
      </c>
      <c r="B11458" s="613" t="s">
        <v>18055</v>
      </c>
    </row>
    <row r="11459" spans="1:2" ht="13.5" x14ac:dyDescent="0.25">
      <c r="A11459" s="612" t="s">
        <v>18056</v>
      </c>
      <c r="B11459" s="613" t="s">
        <v>18057</v>
      </c>
    </row>
    <row r="11460" spans="1:2" ht="13.5" x14ac:dyDescent="0.25">
      <c r="A11460" s="612" t="s">
        <v>18058</v>
      </c>
      <c r="B11460" s="613" t="s">
        <v>18059</v>
      </c>
    </row>
    <row r="11461" spans="1:2" ht="13.5" x14ac:dyDescent="0.25">
      <c r="A11461" s="612" t="s">
        <v>18060</v>
      </c>
      <c r="B11461" s="613" t="s">
        <v>18061</v>
      </c>
    </row>
    <row r="11462" spans="1:2" ht="13.5" x14ac:dyDescent="0.25">
      <c r="A11462" s="612" t="s">
        <v>18062</v>
      </c>
      <c r="B11462" s="613" t="s">
        <v>18063</v>
      </c>
    </row>
    <row r="11463" spans="1:2" ht="13.5" x14ac:dyDescent="0.25">
      <c r="A11463" s="612" t="s">
        <v>18064</v>
      </c>
      <c r="B11463" s="613" t="s">
        <v>18065</v>
      </c>
    </row>
    <row r="11464" spans="1:2" ht="13.5" x14ac:dyDescent="0.25">
      <c r="A11464" s="612" t="s">
        <v>18066</v>
      </c>
      <c r="B11464" s="613" t="s">
        <v>18067</v>
      </c>
    </row>
    <row r="11465" spans="1:2" ht="13.5" x14ac:dyDescent="0.25">
      <c r="A11465" s="612" t="s">
        <v>18068</v>
      </c>
      <c r="B11465" s="613" t="s">
        <v>18069</v>
      </c>
    </row>
    <row r="11466" spans="1:2" ht="13.5" x14ac:dyDescent="0.25">
      <c r="A11466" s="612" t="s">
        <v>18070</v>
      </c>
      <c r="B11466" s="613" t="s">
        <v>18071</v>
      </c>
    </row>
    <row r="11467" spans="1:2" ht="13.5" x14ac:dyDescent="0.25">
      <c r="A11467" s="612" t="s">
        <v>18072</v>
      </c>
      <c r="B11467" s="613" t="s">
        <v>18073</v>
      </c>
    </row>
    <row r="11468" spans="1:2" ht="13.5" x14ac:dyDescent="0.25">
      <c r="A11468" s="612" t="s">
        <v>18074</v>
      </c>
      <c r="B11468" s="613" t="s">
        <v>18075</v>
      </c>
    </row>
    <row r="11469" spans="1:2" ht="13.5" x14ac:dyDescent="0.25">
      <c r="A11469" s="612" t="s">
        <v>18076</v>
      </c>
      <c r="B11469" s="613" t="s">
        <v>18077</v>
      </c>
    </row>
    <row r="11470" spans="1:2" ht="13.5" x14ac:dyDescent="0.25">
      <c r="A11470" s="612" t="s">
        <v>18078</v>
      </c>
      <c r="B11470" s="613" t="s">
        <v>18079</v>
      </c>
    </row>
    <row r="11471" spans="1:2" ht="13.5" x14ac:dyDescent="0.25">
      <c r="A11471" s="612" t="s">
        <v>18080</v>
      </c>
      <c r="B11471" s="613" t="s">
        <v>18081</v>
      </c>
    </row>
    <row r="11472" spans="1:2" ht="13.5" x14ac:dyDescent="0.25">
      <c r="A11472" s="612" t="s">
        <v>18082</v>
      </c>
      <c r="B11472" s="613" t="s">
        <v>18083</v>
      </c>
    </row>
    <row r="11473" spans="1:2" ht="13.5" x14ac:dyDescent="0.25">
      <c r="A11473" s="612" t="s">
        <v>18084</v>
      </c>
      <c r="B11473" s="613" t="s">
        <v>18085</v>
      </c>
    </row>
    <row r="11474" spans="1:2" ht="13.5" x14ac:dyDescent="0.25">
      <c r="A11474" s="612" t="s">
        <v>18086</v>
      </c>
      <c r="B11474" s="613" t="s">
        <v>18087</v>
      </c>
    </row>
    <row r="11475" spans="1:2" ht="13.5" x14ac:dyDescent="0.25">
      <c r="A11475" s="612" t="s">
        <v>18088</v>
      </c>
      <c r="B11475" s="613" t="s">
        <v>18089</v>
      </c>
    </row>
    <row r="11476" spans="1:2" ht="13.5" x14ac:dyDescent="0.25">
      <c r="A11476" s="612" t="s">
        <v>18090</v>
      </c>
      <c r="B11476" s="613" t="s">
        <v>18091</v>
      </c>
    </row>
    <row r="11477" spans="1:2" ht="13.5" x14ac:dyDescent="0.25">
      <c r="A11477" s="612" t="s">
        <v>18092</v>
      </c>
      <c r="B11477" s="613" t="s">
        <v>18093</v>
      </c>
    </row>
    <row r="11478" spans="1:2" ht="13.5" x14ac:dyDescent="0.25">
      <c r="A11478" s="612" t="s">
        <v>18094</v>
      </c>
      <c r="B11478" s="613" t="s">
        <v>18095</v>
      </c>
    </row>
    <row r="11479" spans="1:2" ht="13.5" x14ac:dyDescent="0.25">
      <c r="A11479" s="612" t="s">
        <v>18096</v>
      </c>
      <c r="B11479" s="613" t="s">
        <v>18097</v>
      </c>
    </row>
    <row r="11480" spans="1:2" ht="13.5" x14ac:dyDescent="0.25">
      <c r="A11480" s="612" t="s">
        <v>18098</v>
      </c>
      <c r="B11480" s="613" t="s">
        <v>18099</v>
      </c>
    </row>
    <row r="11481" spans="1:2" ht="13.5" x14ac:dyDescent="0.25">
      <c r="A11481" s="612" t="s">
        <v>18100</v>
      </c>
      <c r="B11481" s="613" t="s">
        <v>18101</v>
      </c>
    </row>
    <row r="11482" spans="1:2" ht="13.5" x14ac:dyDescent="0.25">
      <c r="A11482" s="612" t="s">
        <v>18102</v>
      </c>
      <c r="B11482" s="613" t="s">
        <v>18103</v>
      </c>
    </row>
    <row r="11483" spans="1:2" ht="13.5" x14ac:dyDescent="0.25">
      <c r="A11483" s="612" t="s">
        <v>18104</v>
      </c>
      <c r="B11483" s="613" t="s">
        <v>18105</v>
      </c>
    </row>
    <row r="11484" spans="1:2" ht="13.5" x14ac:dyDescent="0.25">
      <c r="A11484" s="612" t="s">
        <v>18106</v>
      </c>
      <c r="B11484" s="613" t="s">
        <v>18107</v>
      </c>
    </row>
    <row r="11485" spans="1:2" ht="13.5" x14ac:dyDescent="0.25">
      <c r="A11485" s="612" t="s">
        <v>18108</v>
      </c>
      <c r="B11485" s="613" t="s">
        <v>18109</v>
      </c>
    </row>
    <row r="11486" spans="1:2" ht="13.5" x14ac:dyDescent="0.25">
      <c r="A11486" s="612" t="s">
        <v>18110</v>
      </c>
      <c r="B11486" s="613" t="s">
        <v>18111</v>
      </c>
    </row>
    <row r="11487" spans="1:2" ht="13.5" x14ac:dyDescent="0.25">
      <c r="A11487" s="612" t="s">
        <v>18112</v>
      </c>
      <c r="B11487" s="613" t="s">
        <v>18113</v>
      </c>
    </row>
    <row r="11488" spans="1:2" ht="13.5" x14ac:dyDescent="0.25">
      <c r="A11488" s="612" t="s">
        <v>18114</v>
      </c>
      <c r="B11488" s="613" t="s">
        <v>18115</v>
      </c>
    </row>
    <row r="11489" spans="1:2" ht="13.5" x14ac:dyDescent="0.25">
      <c r="A11489" s="612" t="s">
        <v>18116</v>
      </c>
      <c r="B11489" s="613" t="s">
        <v>18117</v>
      </c>
    </row>
    <row r="11490" spans="1:2" ht="13.5" x14ac:dyDescent="0.25">
      <c r="A11490" s="612" t="s">
        <v>18118</v>
      </c>
      <c r="B11490" s="613" t="s">
        <v>5021</v>
      </c>
    </row>
    <row r="11491" spans="1:2" ht="13.5" x14ac:dyDescent="0.25">
      <c r="A11491" s="612" t="s">
        <v>18119</v>
      </c>
      <c r="B11491" s="613" t="s">
        <v>5024</v>
      </c>
    </row>
    <row r="11492" spans="1:2" ht="13.5" x14ac:dyDescent="0.25">
      <c r="A11492" s="612" t="s">
        <v>18120</v>
      </c>
      <c r="B11492" s="613" t="s">
        <v>18121</v>
      </c>
    </row>
    <row r="11493" spans="1:2" ht="13.5" x14ac:dyDescent="0.25">
      <c r="A11493" s="612" t="s">
        <v>18122</v>
      </c>
      <c r="B11493" s="613" t="s">
        <v>18123</v>
      </c>
    </row>
    <row r="11494" spans="1:2" ht="13.5" x14ac:dyDescent="0.25">
      <c r="A11494" s="612" t="s">
        <v>18124</v>
      </c>
      <c r="B11494" s="613" t="s">
        <v>18125</v>
      </c>
    </row>
    <row r="11495" spans="1:2" ht="13.5" x14ac:dyDescent="0.25">
      <c r="A11495" s="612" t="s">
        <v>18126</v>
      </c>
      <c r="B11495" s="613" t="s">
        <v>5027</v>
      </c>
    </row>
    <row r="11496" spans="1:2" ht="13.5" x14ac:dyDescent="0.25">
      <c r="A11496" s="612" t="s">
        <v>18127</v>
      </c>
      <c r="B11496" s="613" t="s">
        <v>18128</v>
      </c>
    </row>
    <row r="11497" spans="1:2" ht="13.5" x14ac:dyDescent="0.25">
      <c r="A11497" s="612" t="s">
        <v>18129</v>
      </c>
      <c r="B11497" s="613" t="s">
        <v>18130</v>
      </c>
    </row>
    <row r="11498" spans="1:2" ht="13.5" x14ac:dyDescent="0.25">
      <c r="A11498" s="612" t="s">
        <v>18131</v>
      </c>
      <c r="B11498" s="613" t="s">
        <v>18132</v>
      </c>
    </row>
    <row r="11499" spans="1:2" ht="13.5" x14ac:dyDescent="0.25">
      <c r="A11499" s="612" t="s">
        <v>18133</v>
      </c>
      <c r="B11499" s="613" t="s">
        <v>18134</v>
      </c>
    </row>
    <row r="11500" spans="1:2" ht="13.5" x14ac:dyDescent="0.25">
      <c r="A11500" s="612" t="s">
        <v>18135</v>
      </c>
      <c r="B11500" s="613" t="s">
        <v>18136</v>
      </c>
    </row>
    <row r="11501" spans="1:2" ht="13.5" x14ac:dyDescent="0.25">
      <c r="A11501" s="612" t="s">
        <v>18137</v>
      </c>
      <c r="B11501" s="613" t="s">
        <v>5011</v>
      </c>
    </row>
    <row r="11502" spans="1:2" ht="13.5" x14ac:dyDescent="0.25">
      <c r="A11502" s="612" t="s">
        <v>18138</v>
      </c>
      <c r="B11502" s="613" t="s">
        <v>18139</v>
      </c>
    </row>
    <row r="11503" spans="1:2" ht="13.5" x14ac:dyDescent="0.25">
      <c r="A11503" s="612" t="s">
        <v>18140</v>
      </c>
      <c r="B11503" s="613" t="s">
        <v>18141</v>
      </c>
    </row>
    <row r="11504" spans="1:2" ht="13.5" x14ac:dyDescent="0.25">
      <c r="A11504" s="612" t="s">
        <v>18142</v>
      </c>
      <c r="B11504" s="613" t="s">
        <v>18143</v>
      </c>
    </row>
    <row r="11505" spans="1:2" ht="13.5" x14ac:dyDescent="0.25">
      <c r="A11505" s="612" t="s">
        <v>18144</v>
      </c>
      <c r="B11505" s="613" t="s">
        <v>18145</v>
      </c>
    </row>
    <row r="11506" spans="1:2" ht="13.5" x14ac:dyDescent="0.25">
      <c r="A11506" s="612" t="s">
        <v>18146</v>
      </c>
      <c r="B11506" s="613" t="s">
        <v>18147</v>
      </c>
    </row>
    <row r="11507" spans="1:2" ht="13.5" x14ac:dyDescent="0.25">
      <c r="A11507" s="612" t="s">
        <v>18148</v>
      </c>
      <c r="B11507" s="613" t="s">
        <v>18149</v>
      </c>
    </row>
    <row r="11508" spans="1:2" ht="13.5" x14ac:dyDescent="0.25">
      <c r="A11508" s="612" t="s">
        <v>18150</v>
      </c>
      <c r="B11508" s="613" t="s">
        <v>18151</v>
      </c>
    </row>
    <row r="11509" spans="1:2" ht="13.5" x14ac:dyDescent="0.25">
      <c r="A11509" s="612" t="s">
        <v>18152</v>
      </c>
      <c r="B11509" s="613" t="s">
        <v>18153</v>
      </c>
    </row>
    <row r="11510" spans="1:2" ht="13.5" x14ac:dyDescent="0.25">
      <c r="A11510" s="612" t="s">
        <v>18154</v>
      </c>
      <c r="B11510" s="613" t="s">
        <v>18155</v>
      </c>
    </row>
    <row r="11511" spans="1:2" ht="13.5" x14ac:dyDescent="0.25">
      <c r="A11511" s="612" t="s">
        <v>18156</v>
      </c>
      <c r="B11511" s="613" t="s">
        <v>18157</v>
      </c>
    </row>
    <row r="11512" spans="1:2" ht="13.5" x14ac:dyDescent="0.25">
      <c r="A11512" s="612" t="s">
        <v>18158</v>
      </c>
      <c r="B11512" s="613" t="s">
        <v>18159</v>
      </c>
    </row>
    <row r="11513" spans="1:2" ht="13.5" x14ac:dyDescent="0.25">
      <c r="A11513" s="612" t="s">
        <v>18160</v>
      </c>
      <c r="B11513" s="613" t="s">
        <v>18161</v>
      </c>
    </row>
    <row r="11514" spans="1:2" ht="13.5" x14ac:dyDescent="0.25">
      <c r="A11514" s="612" t="s">
        <v>18162</v>
      </c>
      <c r="B11514" s="613" t="s">
        <v>18163</v>
      </c>
    </row>
    <row r="11515" spans="1:2" ht="13.5" x14ac:dyDescent="0.25">
      <c r="A11515" s="612" t="s">
        <v>18164</v>
      </c>
      <c r="B11515" s="613" t="s">
        <v>18165</v>
      </c>
    </row>
    <row r="11516" spans="1:2" ht="13.5" x14ac:dyDescent="0.25">
      <c r="A11516" s="612" t="s">
        <v>18166</v>
      </c>
      <c r="B11516" s="613" t="s">
        <v>18167</v>
      </c>
    </row>
    <row r="11517" spans="1:2" ht="13.5" x14ac:dyDescent="0.25">
      <c r="A11517" s="612" t="s">
        <v>18168</v>
      </c>
      <c r="B11517" s="613" t="s">
        <v>18169</v>
      </c>
    </row>
    <row r="11518" spans="1:2" ht="13.5" x14ac:dyDescent="0.25">
      <c r="A11518" s="612" t="s">
        <v>18170</v>
      </c>
      <c r="B11518" s="613" t="s">
        <v>18171</v>
      </c>
    </row>
    <row r="11519" spans="1:2" ht="13.5" x14ac:dyDescent="0.25">
      <c r="A11519" s="612" t="s">
        <v>18172</v>
      </c>
      <c r="B11519" s="613" t="s">
        <v>18173</v>
      </c>
    </row>
    <row r="11520" spans="1:2" ht="13.5" x14ac:dyDescent="0.25">
      <c r="A11520" s="612" t="s">
        <v>18174</v>
      </c>
      <c r="B11520" s="613" t="s">
        <v>18175</v>
      </c>
    </row>
    <row r="11521" spans="1:2" ht="13.5" x14ac:dyDescent="0.25">
      <c r="A11521" s="612" t="s">
        <v>18176</v>
      </c>
      <c r="B11521" s="613" t="s">
        <v>18177</v>
      </c>
    </row>
    <row r="11522" spans="1:2" ht="13.5" x14ac:dyDescent="0.25">
      <c r="A11522" s="612" t="s">
        <v>18178</v>
      </c>
      <c r="B11522" s="613" t="s">
        <v>18179</v>
      </c>
    </row>
    <row r="11523" spans="1:2" ht="13.5" x14ac:dyDescent="0.25">
      <c r="A11523" s="612" t="s">
        <v>18180</v>
      </c>
      <c r="B11523" s="613" t="s">
        <v>18181</v>
      </c>
    </row>
    <row r="11524" spans="1:2" ht="13.5" x14ac:dyDescent="0.25">
      <c r="A11524" s="612" t="s">
        <v>18182</v>
      </c>
      <c r="B11524" s="613" t="s">
        <v>18183</v>
      </c>
    </row>
    <row r="11525" spans="1:2" ht="13.5" x14ac:dyDescent="0.25">
      <c r="A11525" s="612" t="s">
        <v>18184</v>
      </c>
      <c r="B11525" s="613" t="s">
        <v>18185</v>
      </c>
    </row>
    <row r="11526" spans="1:2" ht="13.5" x14ac:dyDescent="0.25">
      <c r="A11526" s="612" t="s">
        <v>18186</v>
      </c>
      <c r="B11526" s="613" t="s">
        <v>18187</v>
      </c>
    </row>
    <row r="11527" spans="1:2" ht="13.5" x14ac:dyDescent="0.25">
      <c r="A11527" s="612" t="s">
        <v>18188</v>
      </c>
      <c r="B11527" s="613" t="s">
        <v>18189</v>
      </c>
    </row>
    <row r="11528" spans="1:2" ht="13.5" x14ac:dyDescent="0.25">
      <c r="A11528" s="612" t="s">
        <v>18190</v>
      </c>
      <c r="B11528" s="613" t="s">
        <v>18191</v>
      </c>
    </row>
    <row r="11529" spans="1:2" ht="13.5" x14ac:dyDescent="0.25">
      <c r="A11529" s="612" t="s">
        <v>18192</v>
      </c>
      <c r="B11529" s="613" t="s">
        <v>18193</v>
      </c>
    </row>
    <row r="11530" spans="1:2" ht="13.5" x14ac:dyDescent="0.25">
      <c r="A11530" s="612" t="s">
        <v>18194</v>
      </c>
      <c r="B11530" s="613" t="s">
        <v>18195</v>
      </c>
    </row>
    <row r="11531" spans="1:2" ht="13.5" x14ac:dyDescent="0.25">
      <c r="A11531" s="612" t="s">
        <v>18196</v>
      </c>
      <c r="B11531" s="613" t="s">
        <v>18197</v>
      </c>
    </row>
    <row r="11532" spans="1:2" ht="13.5" x14ac:dyDescent="0.25">
      <c r="A11532" s="612" t="s">
        <v>18198</v>
      </c>
      <c r="B11532" s="613" t="s">
        <v>18199</v>
      </c>
    </row>
    <row r="11533" spans="1:2" ht="13.5" x14ac:dyDescent="0.25">
      <c r="A11533" s="612" t="s">
        <v>18200</v>
      </c>
      <c r="B11533" s="613" t="s">
        <v>18201</v>
      </c>
    </row>
    <row r="11534" spans="1:2" ht="13.5" x14ac:dyDescent="0.25">
      <c r="A11534" s="612" t="s">
        <v>18202</v>
      </c>
      <c r="B11534" s="613" t="s">
        <v>18203</v>
      </c>
    </row>
    <row r="11535" spans="1:2" ht="13.5" x14ac:dyDescent="0.25">
      <c r="A11535" s="612" t="s">
        <v>18204</v>
      </c>
      <c r="B11535" s="613" t="s">
        <v>18205</v>
      </c>
    </row>
    <row r="11536" spans="1:2" ht="13.5" x14ac:dyDescent="0.25">
      <c r="A11536" s="612" t="s">
        <v>18206</v>
      </c>
      <c r="B11536" s="613" t="s">
        <v>18207</v>
      </c>
    </row>
    <row r="11537" spans="1:2" ht="13.5" x14ac:dyDescent="0.25">
      <c r="A11537" s="612" t="s">
        <v>18208</v>
      </c>
      <c r="B11537" s="613" t="s">
        <v>18209</v>
      </c>
    </row>
    <row r="11538" spans="1:2" ht="13.5" x14ac:dyDescent="0.25">
      <c r="A11538" s="612" t="s">
        <v>18210</v>
      </c>
      <c r="B11538" s="613" t="s">
        <v>18211</v>
      </c>
    </row>
    <row r="11539" spans="1:2" ht="13.5" x14ac:dyDescent="0.25">
      <c r="A11539" s="612" t="s">
        <v>18212</v>
      </c>
      <c r="B11539" s="613" t="s">
        <v>18213</v>
      </c>
    </row>
    <row r="11540" spans="1:2" ht="13.5" x14ac:dyDescent="0.25">
      <c r="A11540" s="612" t="s">
        <v>18214</v>
      </c>
      <c r="B11540" s="613" t="s">
        <v>18215</v>
      </c>
    </row>
    <row r="11541" spans="1:2" ht="13.5" x14ac:dyDescent="0.25">
      <c r="A11541" s="612" t="s">
        <v>18216</v>
      </c>
      <c r="B11541" s="613" t="s">
        <v>18217</v>
      </c>
    </row>
    <row r="11542" spans="1:2" ht="13.5" x14ac:dyDescent="0.25">
      <c r="A11542" s="612" t="s">
        <v>18218</v>
      </c>
      <c r="B11542" s="613" t="s">
        <v>18219</v>
      </c>
    </row>
    <row r="11543" spans="1:2" ht="13.5" x14ac:dyDescent="0.25">
      <c r="A11543" s="612" t="s">
        <v>18220</v>
      </c>
      <c r="B11543" s="613" t="s">
        <v>18221</v>
      </c>
    </row>
    <row r="11544" spans="1:2" ht="13.5" x14ac:dyDescent="0.25">
      <c r="A11544" s="612" t="s">
        <v>18222</v>
      </c>
      <c r="B11544" s="613" t="s">
        <v>18223</v>
      </c>
    </row>
    <row r="11545" spans="1:2" ht="13.5" x14ac:dyDescent="0.25">
      <c r="A11545" s="612" t="s">
        <v>18224</v>
      </c>
      <c r="B11545" s="613" t="s">
        <v>5040</v>
      </c>
    </row>
    <row r="11546" spans="1:2" ht="13.5" x14ac:dyDescent="0.25">
      <c r="A11546" s="612" t="s">
        <v>18225</v>
      </c>
      <c r="B11546" s="613" t="s">
        <v>18226</v>
      </c>
    </row>
    <row r="11547" spans="1:2" ht="13.5" x14ac:dyDescent="0.25">
      <c r="A11547" s="612" t="s">
        <v>18227</v>
      </c>
      <c r="B11547" s="613" t="s">
        <v>18228</v>
      </c>
    </row>
    <row r="11548" spans="1:2" ht="13.5" x14ac:dyDescent="0.25">
      <c r="A11548" s="612" t="s">
        <v>18229</v>
      </c>
      <c r="B11548" s="613" t="s">
        <v>18230</v>
      </c>
    </row>
    <row r="11549" spans="1:2" ht="13.5" x14ac:dyDescent="0.25">
      <c r="A11549" s="612" t="s">
        <v>18231</v>
      </c>
      <c r="B11549" s="613" t="s">
        <v>18232</v>
      </c>
    </row>
    <row r="11550" spans="1:2" ht="13.5" x14ac:dyDescent="0.25">
      <c r="A11550" s="612" t="s">
        <v>18233</v>
      </c>
      <c r="B11550" s="613" t="s">
        <v>18234</v>
      </c>
    </row>
    <row r="11551" spans="1:2" ht="13.5" x14ac:dyDescent="0.25">
      <c r="A11551" s="612" t="s">
        <v>18235</v>
      </c>
      <c r="B11551" s="613" t="s">
        <v>18236</v>
      </c>
    </row>
    <row r="11552" spans="1:2" ht="13.5" x14ac:dyDescent="0.25">
      <c r="A11552" s="612" t="s">
        <v>18237</v>
      </c>
      <c r="B11552" s="613" t="s">
        <v>18238</v>
      </c>
    </row>
    <row r="11553" spans="1:2" ht="13.5" x14ac:dyDescent="0.25">
      <c r="A11553" s="612" t="s">
        <v>18239</v>
      </c>
      <c r="B11553" s="613" t="s">
        <v>18240</v>
      </c>
    </row>
    <row r="11554" spans="1:2" ht="13.5" x14ac:dyDescent="0.25">
      <c r="A11554" s="612" t="s">
        <v>18241</v>
      </c>
      <c r="B11554" s="613" t="s">
        <v>18242</v>
      </c>
    </row>
    <row r="11555" spans="1:2" ht="13.5" x14ac:dyDescent="0.25">
      <c r="A11555" s="612" t="s">
        <v>18243</v>
      </c>
      <c r="B11555" s="613" t="s">
        <v>18244</v>
      </c>
    </row>
    <row r="11556" spans="1:2" ht="13.5" x14ac:dyDescent="0.25">
      <c r="A11556" s="612" t="s">
        <v>18245</v>
      </c>
      <c r="B11556" s="613" t="s">
        <v>18246</v>
      </c>
    </row>
    <row r="11557" spans="1:2" ht="13.5" x14ac:dyDescent="0.25">
      <c r="A11557" s="612" t="s">
        <v>18247</v>
      </c>
      <c r="B11557" s="613" t="s">
        <v>18248</v>
      </c>
    </row>
    <row r="11558" spans="1:2" ht="13.5" x14ac:dyDescent="0.25">
      <c r="A11558" s="612" t="s">
        <v>18249</v>
      </c>
      <c r="B11558" s="613" t="s">
        <v>18250</v>
      </c>
    </row>
    <row r="11559" spans="1:2" ht="13.5" x14ac:dyDescent="0.25">
      <c r="A11559" s="612" t="s">
        <v>18251</v>
      </c>
      <c r="B11559" s="613" t="s">
        <v>18252</v>
      </c>
    </row>
    <row r="11560" spans="1:2" ht="13.5" x14ac:dyDescent="0.25">
      <c r="A11560" s="612" t="s">
        <v>18253</v>
      </c>
      <c r="B11560" s="613" t="s">
        <v>18254</v>
      </c>
    </row>
    <row r="11561" spans="1:2" ht="13.5" x14ac:dyDescent="0.25">
      <c r="A11561" s="612" t="s">
        <v>18255</v>
      </c>
      <c r="B11561" s="613" t="s">
        <v>18256</v>
      </c>
    </row>
    <row r="11562" spans="1:2" ht="13.5" x14ac:dyDescent="0.25">
      <c r="A11562" s="612" t="s">
        <v>18257</v>
      </c>
      <c r="B11562" s="613" t="s">
        <v>18258</v>
      </c>
    </row>
    <row r="11563" spans="1:2" ht="13.5" x14ac:dyDescent="0.25">
      <c r="A11563" s="612" t="s">
        <v>18259</v>
      </c>
      <c r="B11563" s="613" t="s">
        <v>18260</v>
      </c>
    </row>
    <row r="11564" spans="1:2" ht="13.5" x14ac:dyDescent="0.25">
      <c r="A11564" s="612" t="s">
        <v>18261</v>
      </c>
      <c r="B11564" s="613" t="s">
        <v>18262</v>
      </c>
    </row>
    <row r="11565" spans="1:2" ht="13.5" x14ac:dyDescent="0.25">
      <c r="A11565" s="612" t="s">
        <v>18263</v>
      </c>
      <c r="B11565" s="613" t="s">
        <v>18264</v>
      </c>
    </row>
    <row r="11566" spans="1:2" ht="13.5" x14ac:dyDescent="0.25">
      <c r="A11566" s="612" t="s">
        <v>18265</v>
      </c>
      <c r="B11566" s="613" t="s">
        <v>18266</v>
      </c>
    </row>
    <row r="11567" spans="1:2" ht="13.5" x14ac:dyDescent="0.25">
      <c r="A11567" s="612" t="s">
        <v>18267</v>
      </c>
      <c r="B11567" s="613" t="s">
        <v>18268</v>
      </c>
    </row>
    <row r="11568" spans="1:2" ht="13.5" x14ac:dyDescent="0.25">
      <c r="A11568" s="612" t="s">
        <v>18269</v>
      </c>
      <c r="B11568" s="613" t="s">
        <v>18270</v>
      </c>
    </row>
    <row r="11569" spans="1:2" ht="13.5" x14ac:dyDescent="0.25">
      <c r="A11569" s="612" t="s">
        <v>18271</v>
      </c>
      <c r="B11569" s="613" t="s">
        <v>18272</v>
      </c>
    </row>
    <row r="11570" spans="1:2" ht="13.5" x14ac:dyDescent="0.25">
      <c r="A11570" s="612" t="s">
        <v>18273</v>
      </c>
      <c r="B11570" s="613" t="s">
        <v>18274</v>
      </c>
    </row>
    <row r="11571" spans="1:2" ht="13.5" x14ac:dyDescent="0.25">
      <c r="A11571" s="612" t="s">
        <v>18275</v>
      </c>
      <c r="B11571" s="613" t="s">
        <v>18276</v>
      </c>
    </row>
    <row r="11572" spans="1:2" ht="13.5" x14ac:dyDescent="0.25">
      <c r="A11572" s="612" t="s">
        <v>18277</v>
      </c>
      <c r="B11572" s="613" t="s">
        <v>18278</v>
      </c>
    </row>
    <row r="11573" spans="1:2" ht="13.5" x14ac:dyDescent="0.25">
      <c r="A11573" s="612" t="s">
        <v>18279</v>
      </c>
      <c r="B11573" s="613" t="s">
        <v>18280</v>
      </c>
    </row>
    <row r="11574" spans="1:2" ht="13.5" x14ac:dyDescent="0.25">
      <c r="A11574" s="612" t="s">
        <v>18281</v>
      </c>
      <c r="B11574" s="613" t="s">
        <v>18282</v>
      </c>
    </row>
    <row r="11575" spans="1:2" ht="13.5" x14ac:dyDescent="0.25">
      <c r="A11575" s="612" t="s">
        <v>18283</v>
      </c>
      <c r="B11575" s="613" t="s">
        <v>18284</v>
      </c>
    </row>
    <row r="11576" spans="1:2" ht="13.5" x14ac:dyDescent="0.25">
      <c r="A11576" s="612" t="s">
        <v>18285</v>
      </c>
      <c r="B11576" s="613" t="s">
        <v>18286</v>
      </c>
    </row>
    <row r="11577" spans="1:2" ht="13.5" x14ac:dyDescent="0.25">
      <c r="A11577" s="612" t="s">
        <v>18287</v>
      </c>
      <c r="B11577" s="613" t="s">
        <v>18288</v>
      </c>
    </row>
    <row r="11578" spans="1:2" ht="13.5" x14ac:dyDescent="0.25">
      <c r="A11578" s="612" t="s">
        <v>18289</v>
      </c>
      <c r="B11578" s="613" t="s">
        <v>18290</v>
      </c>
    </row>
    <row r="11579" spans="1:2" ht="13.5" x14ac:dyDescent="0.25">
      <c r="A11579" s="612" t="s">
        <v>18291</v>
      </c>
      <c r="B11579" s="613" t="s">
        <v>18292</v>
      </c>
    </row>
    <row r="11580" spans="1:2" ht="13.5" x14ac:dyDescent="0.25">
      <c r="A11580" s="612" t="s">
        <v>18293</v>
      </c>
      <c r="B11580" s="613" t="s">
        <v>18294</v>
      </c>
    </row>
    <row r="11581" spans="1:2" ht="13.5" x14ac:dyDescent="0.25">
      <c r="A11581" s="612" t="s">
        <v>18295</v>
      </c>
      <c r="B11581" s="613" t="s">
        <v>18296</v>
      </c>
    </row>
    <row r="11582" spans="1:2" ht="13.5" x14ac:dyDescent="0.25">
      <c r="A11582" s="612" t="s">
        <v>18297</v>
      </c>
      <c r="B11582" s="613" t="s">
        <v>18298</v>
      </c>
    </row>
    <row r="11583" spans="1:2" ht="13.5" x14ac:dyDescent="0.25">
      <c r="A11583" s="612" t="s">
        <v>18299</v>
      </c>
      <c r="B11583" s="613" t="s">
        <v>18300</v>
      </c>
    </row>
    <row r="11584" spans="1:2" ht="13.5" x14ac:dyDescent="0.25">
      <c r="A11584" s="612" t="s">
        <v>18301</v>
      </c>
      <c r="B11584" s="613" t="s">
        <v>18302</v>
      </c>
    </row>
    <row r="11585" spans="1:2" ht="13.5" x14ac:dyDescent="0.25">
      <c r="A11585" s="612" t="s">
        <v>18303</v>
      </c>
      <c r="B11585" s="613" t="s">
        <v>18304</v>
      </c>
    </row>
    <row r="11586" spans="1:2" ht="13.5" x14ac:dyDescent="0.25">
      <c r="A11586" s="612" t="s">
        <v>18305</v>
      </c>
      <c r="B11586" s="613" t="s">
        <v>4735</v>
      </c>
    </row>
    <row r="11587" spans="1:2" ht="13.5" x14ac:dyDescent="0.25">
      <c r="A11587" s="612" t="s">
        <v>18306</v>
      </c>
      <c r="B11587" s="613" t="s">
        <v>4736</v>
      </c>
    </row>
    <row r="11588" spans="1:2" ht="13.5" x14ac:dyDescent="0.25">
      <c r="A11588" s="612" t="s">
        <v>18307</v>
      </c>
      <c r="B11588" s="613" t="s">
        <v>4737</v>
      </c>
    </row>
    <row r="11589" spans="1:2" ht="13.5" x14ac:dyDescent="0.25">
      <c r="A11589" s="612" t="s">
        <v>18308</v>
      </c>
      <c r="B11589" s="613" t="s">
        <v>18309</v>
      </c>
    </row>
    <row r="11590" spans="1:2" ht="13.5" x14ac:dyDescent="0.25">
      <c r="A11590" s="612" t="s">
        <v>18310</v>
      </c>
      <c r="B11590" s="613" t="s">
        <v>18311</v>
      </c>
    </row>
    <row r="11591" spans="1:2" ht="13.5" x14ac:dyDescent="0.25">
      <c r="A11591" s="612" t="s">
        <v>18312</v>
      </c>
      <c r="B11591" s="613" t="s">
        <v>18313</v>
      </c>
    </row>
    <row r="11592" spans="1:2" ht="13.5" x14ac:dyDescent="0.25">
      <c r="A11592" s="612" t="s">
        <v>18314</v>
      </c>
      <c r="B11592" s="613" t="s">
        <v>18315</v>
      </c>
    </row>
    <row r="11593" spans="1:2" ht="13.5" x14ac:dyDescent="0.25">
      <c r="A11593" s="612" t="s">
        <v>18316</v>
      </c>
      <c r="B11593" s="613" t="s">
        <v>18317</v>
      </c>
    </row>
    <row r="11594" spans="1:2" ht="13.5" x14ac:dyDescent="0.25">
      <c r="A11594" s="612" t="s">
        <v>18318</v>
      </c>
      <c r="B11594" s="613" t="s">
        <v>18319</v>
      </c>
    </row>
    <row r="11595" spans="1:2" ht="13.5" x14ac:dyDescent="0.25">
      <c r="A11595" s="612" t="s">
        <v>18320</v>
      </c>
      <c r="B11595" s="613" t="s">
        <v>18321</v>
      </c>
    </row>
    <row r="11596" spans="1:2" ht="13.5" x14ac:dyDescent="0.25">
      <c r="A11596" s="612" t="s">
        <v>18322</v>
      </c>
      <c r="B11596" s="613" t="s">
        <v>18323</v>
      </c>
    </row>
    <row r="11597" spans="1:2" ht="13.5" x14ac:dyDescent="0.25">
      <c r="A11597" s="612" t="s">
        <v>18324</v>
      </c>
      <c r="B11597" s="613" t="s">
        <v>18325</v>
      </c>
    </row>
    <row r="11598" spans="1:2" ht="13.5" x14ac:dyDescent="0.25">
      <c r="A11598" s="612" t="s">
        <v>18326</v>
      </c>
      <c r="B11598" s="613" t="s">
        <v>18327</v>
      </c>
    </row>
    <row r="11599" spans="1:2" ht="13.5" x14ac:dyDescent="0.25">
      <c r="A11599" s="612" t="s">
        <v>18328</v>
      </c>
      <c r="B11599" s="613" t="s">
        <v>18329</v>
      </c>
    </row>
    <row r="11600" spans="1:2" ht="13.5" x14ac:dyDescent="0.25">
      <c r="A11600" s="612" t="s">
        <v>18330</v>
      </c>
      <c r="B11600" s="613" t="s">
        <v>18331</v>
      </c>
    </row>
    <row r="11601" spans="1:2" ht="13.5" x14ac:dyDescent="0.25">
      <c r="A11601" s="612" t="s">
        <v>18332</v>
      </c>
      <c r="B11601" s="613" t="s">
        <v>18333</v>
      </c>
    </row>
    <row r="11602" spans="1:2" ht="13.5" x14ac:dyDescent="0.25">
      <c r="A11602" s="612" t="s">
        <v>18334</v>
      </c>
      <c r="B11602" s="613" t="s">
        <v>18335</v>
      </c>
    </row>
    <row r="11603" spans="1:2" ht="13.5" x14ac:dyDescent="0.25">
      <c r="A11603" s="612" t="s">
        <v>18336</v>
      </c>
      <c r="B11603" s="613" t="s">
        <v>18337</v>
      </c>
    </row>
    <row r="11604" spans="1:2" ht="13.5" x14ac:dyDescent="0.25">
      <c r="A11604" s="612" t="s">
        <v>18338</v>
      </c>
      <c r="B11604" s="613" t="s">
        <v>18339</v>
      </c>
    </row>
    <row r="11605" spans="1:2" ht="13.5" x14ac:dyDescent="0.25">
      <c r="A11605" s="612" t="s">
        <v>18340</v>
      </c>
      <c r="B11605" s="613" t="s">
        <v>18341</v>
      </c>
    </row>
    <row r="11606" spans="1:2" ht="13.5" x14ac:dyDescent="0.25">
      <c r="A11606" s="612" t="s">
        <v>18342</v>
      </c>
      <c r="B11606" s="613" t="s">
        <v>18343</v>
      </c>
    </row>
    <row r="11607" spans="1:2" ht="13.5" x14ac:dyDescent="0.25">
      <c r="A11607" s="612" t="s">
        <v>18344</v>
      </c>
      <c r="B11607" s="613" t="s">
        <v>18345</v>
      </c>
    </row>
    <row r="11608" spans="1:2" ht="13.5" x14ac:dyDescent="0.25">
      <c r="A11608" s="612" t="s">
        <v>18346</v>
      </c>
      <c r="B11608" s="613" t="s">
        <v>18347</v>
      </c>
    </row>
    <row r="11609" spans="1:2" ht="13.5" x14ac:dyDescent="0.25">
      <c r="A11609" s="612" t="s">
        <v>18348</v>
      </c>
      <c r="B11609" s="613" t="s">
        <v>18349</v>
      </c>
    </row>
    <row r="11610" spans="1:2" ht="13.5" x14ac:dyDescent="0.25">
      <c r="A11610" s="612" t="s">
        <v>18350</v>
      </c>
      <c r="B11610" s="613" t="s">
        <v>18351</v>
      </c>
    </row>
    <row r="11611" spans="1:2" ht="13.5" x14ac:dyDescent="0.25">
      <c r="A11611" s="612" t="s">
        <v>18352</v>
      </c>
      <c r="B11611" s="613" t="s">
        <v>18353</v>
      </c>
    </row>
    <row r="11612" spans="1:2" ht="13.5" x14ac:dyDescent="0.25">
      <c r="A11612" s="612" t="s">
        <v>18354</v>
      </c>
      <c r="B11612" s="613" t="s">
        <v>18355</v>
      </c>
    </row>
    <row r="11613" spans="1:2" ht="13.5" x14ac:dyDescent="0.25">
      <c r="A11613" s="612" t="s">
        <v>18356</v>
      </c>
      <c r="B11613" s="613" t="s">
        <v>18357</v>
      </c>
    </row>
    <row r="11614" spans="1:2" ht="13.5" x14ac:dyDescent="0.25">
      <c r="A11614" s="612" t="s">
        <v>18358</v>
      </c>
      <c r="B11614" s="613" t="s">
        <v>18359</v>
      </c>
    </row>
    <row r="11615" spans="1:2" ht="13.5" x14ac:dyDescent="0.25">
      <c r="A11615" s="612" t="s">
        <v>18360</v>
      </c>
      <c r="B11615" s="613" t="s">
        <v>18361</v>
      </c>
    </row>
    <row r="11616" spans="1:2" ht="13.5" x14ac:dyDescent="0.25">
      <c r="A11616" s="612" t="s">
        <v>18362</v>
      </c>
      <c r="B11616" s="613" t="s">
        <v>18363</v>
      </c>
    </row>
    <row r="11617" spans="1:2" ht="13.5" x14ac:dyDescent="0.25">
      <c r="A11617" s="612" t="s">
        <v>18364</v>
      </c>
      <c r="B11617" s="613" t="s">
        <v>18365</v>
      </c>
    </row>
    <row r="11618" spans="1:2" ht="13.5" x14ac:dyDescent="0.25">
      <c r="A11618" s="612" t="s">
        <v>18366</v>
      </c>
      <c r="B11618" s="613" t="s">
        <v>18367</v>
      </c>
    </row>
    <row r="11619" spans="1:2" ht="13.5" x14ac:dyDescent="0.25">
      <c r="A11619" s="612" t="s">
        <v>18368</v>
      </c>
      <c r="B11619" s="613" t="s">
        <v>18369</v>
      </c>
    </row>
    <row r="11620" spans="1:2" ht="13.5" x14ac:dyDescent="0.25">
      <c r="A11620" s="612" t="s">
        <v>18370</v>
      </c>
      <c r="B11620" s="613" t="s">
        <v>18371</v>
      </c>
    </row>
    <row r="11621" spans="1:2" ht="13.5" x14ac:dyDescent="0.25">
      <c r="A11621" s="612" t="s">
        <v>18372</v>
      </c>
      <c r="B11621" s="613" t="s">
        <v>18373</v>
      </c>
    </row>
    <row r="11622" spans="1:2" ht="13.5" x14ac:dyDescent="0.25">
      <c r="A11622" s="612" t="s">
        <v>18374</v>
      </c>
      <c r="B11622" s="613" t="s">
        <v>18375</v>
      </c>
    </row>
    <row r="11623" spans="1:2" ht="13.5" x14ac:dyDescent="0.25">
      <c r="A11623" s="612" t="s">
        <v>18376</v>
      </c>
      <c r="B11623" s="613" t="s">
        <v>18377</v>
      </c>
    </row>
    <row r="11624" spans="1:2" ht="13.5" x14ac:dyDescent="0.25">
      <c r="A11624" s="612" t="s">
        <v>18378</v>
      </c>
      <c r="B11624" s="613" t="s">
        <v>18379</v>
      </c>
    </row>
    <row r="11625" spans="1:2" ht="13.5" x14ac:dyDescent="0.25">
      <c r="A11625" s="612" t="s">
        <v>18380</v>
      </c>
      <c r="B11625" s="613" t="s">
        <v>18381</v>
      </c>
    </row>
    <row r="11626" spans="1:2" ht="13.5" x14ac:dyDescent="0.25">
      <c r="A11626" s="612" t="s">
        <v>18382</v>
      </c>
      <c r="B11626" s="613" t="s">
        <v>18383</v>
      </c>
    </row>
    <row r="11627" spans="1:2" ht="13.5" x14ac:dyDescent="0.25">
      <c r="A11627" s="612" t="s">
        <v>18384</v>
      </c>
      <c r="B11627" s="613" t="s">
        <v>18385</v>
      </c>
    </row>
    <row r="11628" spans="1:2" ht="13.5" x14ac:dyDescent="0.25">
      <c r="A11628" s="612" t="s">
        <v>18386</v>
      </c>
      <c r="B11628" s="613" t="s">
        <v>18387</v>
      </c>
    </row>
    <row r="11629" spans="1:2" ht="13.5" x14ac:dyDescent="0.25">
      <c r="A11629" s="612" t="s">
        <v>18388</v>
      </c>
      <c r="B11629" s="613" t="s">
        <v>18389</v>
      </c>
    </row>
    <row r="11630" spans="1:2" ht="13.5" x14ac:dyDescent="0.25">
      <c r="A11630" s="612" t="s">
        <v>18390</v>
      </c>
      <c r="B11630" s="613" t="s">
        <v>18391</v>
      </c>
    </row>
    <row r="11631" spans="1:2" ht="13.5" x14ac:dyDescent="0.25">
      <c r="A11631" s="612" t="s">
        <v>18392</v>
      </c>
      <c r="B11631" s="613" t="s">
        <v>18393</v>
      </c>
    </row>
    <row r="11632" spans="1:2" ht="13.5" x14ac:dyDescent="0.25">
      <c r="A11632" s="612" t="s">
        <v>18394</v>
      </c>
      <c r="B11632" s="613" t="s">
        <v>18395</v>
      </c>
    </row>
    <row r="11633" spans="1:2" ht="13.5" x14ac:dyDescent="0.25">
      <c r="A11633" s="612" t="s">
        <v>18396</v>
      </c>
      <c r="B11633" s="613" t="s">
        <v>18397</v>
      </c>
    </row>
    <row r="11634" spans="1:2" ht="13.5" x14ac:dyDescent="0.25">
      <c r="A11634" s="612" t="s">
        <v>18398</v>
      </c>
      <c r="B11634" s="613" t="s">
        <v>18399</v>
      </c>
    </row>
    <row r="11635" spans="1:2" ht="13.5" x14ac:dyDescent="0.25">
      <c r="A11635" s="612" t="s">
        <v>18400</v>
      </c>
      <c r="B11635" s="613" t="s">
        <v>18401</v>
      </c>
    </row>
    <row r="11636" spans="1:2" ht="13.5" x14ac:dyDescent="0.25">
      <c r="A11636" s="612" t="s">
        <v>18402</v>
      </c>
      <c r="B11636" s="613" t="s">
        <v>18403</v>
      </c>
    </row>
    <row r="11637" spans="1:2" ht="13.5" x14ac:dyDescent="0.25">
      <c r="A11637" s="612" t="s">
        <v>18404</v>
      </c>
      <c r="B11637" s="613" t="s">
        <v>18405</v>
      </c>
    </row>
    <row r="11638" spans="1:2" ht="13.5" x14ac:dyDescent="0.25">
      <c r="A11638" s="612" t="s">
        <v>18406</v>
      </c>
      <c r="B11638" s="613" t="s">
        <v>18407</v>
      </c>
    </row>
    <row r="11639" spans="1:2" ht="13.5" x14ac:dyDescent="0.25">
      <c r="A11639" s="612" t="s">
        <v>18408</v>
      </c>
      <c r="B11639" s="613" t="s">
        <v>18409</v>
      </c>
    </row>
    <row r="11640" spans="1:2" ht="13.5" x14ac:dyDescent="0.25">
      <c r="A11640" s="612" t="s">
        <v>18410</v>
      </c>
      <c r="B11640" s="613" t="s">
        <v>18411</v>
      </c>
    </row>
    <row r="11641" spans="1:2" ht="13.5" x14ac:dyDescent="0.25">
      <c r="A11641" s="612" t="s">
        <v>18412</v>
      </c>
      <c r="B11641" s="613" t="s">
        <v>18413</v>
      </c>
    </row>
    <row r="11642" spans="1:2" ht="13.5" x14ac:dyDescent="0.25">
      <c r="A11642" s="612" t="s">
        <v>18414</v>
      </c>
      <c r="B11642" s="613" t="s">
        <v>18415</v>
      </c>
    </row>
    <row r="11643" spans="1:2" ht="13.5" x14ac:dyDescent="0.25">
      <c r="A11643" s="612" t="s">
        <v>18416</v>
      </c>
      <c r="B11643" s="613" t="s">
        <v>18417</v>
      </c>
    </row>
    <row r="11644" spans="1:2" ht="13.5" x14ac:dyDescent="0.25">
      <c r="A11644" s="612" t="s">
        <v>18418</v>
      </c>
      <c r="B11644" s="613" t="s">
        <v>18419</v>
      </c>
    </row>
    <row r="11645" spans="1:2" ht="13.5" x14ac:dyDescent="0.25">
      <c r="A11645" s="612" t="s">
        <v>18420</v>
      </c>
      <c r="B11645" s="613" t="s">
        <v>18421</v>
      </c>
    </row>
    <row r="11646" spans="1:2" ht="13.5" x14ac:dyDescent="0.25">
      <c r="A11646" s="612" t="s">
        <v>18422</v>
      </c>
      <c r="B11646" s="613" t="s">
        <v>18423</v>
      </c>
    </row>
    <row r="11647" spans="1:2" ht="13.5" x14ac:dyDescent="0.25">
      <c r="A11647" s="612" t="s">
        <v>18424</v>
      </c>
      <c r="B11647" s="613" t="s">
        <v>18425</v>
      </c>
    </row>
    <row r="11648" spans="1:2" ht="13.5" x14ac:dyDescent="0.25">
      <c r="A11648" s="612" t="s">
        <v>18426</v>
      </c>
      <c r="B11648" s="613" t="s">
        <v>18427</v>
      </c>
    </row>
    <row r="11649" spans="1:2" ht="13.5" x14ac:dyDescent="0.25">
      <c r="A11649" s="612" t="s">
        <v>18428</v>
      </c>
      <c r="B11649" s="613" t="s">
        <v>18429</v>
      </c>
    </row>
    <row r="11650" spans="1:2" ht="13.5" x14ac:dyDescent="0.25">
      <c r="A11650" s="612" t="s">
        <v>18430</v>
      </c>
      <c r="B11650" s="613" t="s">
        <v>18431</v>
      </c>
    </row>
    <row r="11651" spans="1:2" ht="13.5" x14ac:dyDescent="0.25">
      <c r="A11651" s="612" t="s">
        <v>18432</v>
      </c>
      <c r="B11651" s="613" t="s">
        <v>18433</v>
      </c>
    </row>
    <row r="11652" spans="1:2" ht="13.5" x14ac:dyDescent="0.25">
      <c r="A11652" s="612" t="s">
        <v>18434</v>
      </c>
      <c r="B11652" s="613" t="s">
        <v>18435</v>
      </c>
    </row>
    <row r="11653" spans="1:2" ht="13.5" x14ac:dyDescent="0.25">
      <c r="A11653" s="612" t="s">
        <v>18436</v>
      </c>
      <c r="B11653" s="613" t="s">
        <v>18437</v>
      </c>
    </row>
    <row r="11654" spans="1:2" ht="13.5" x14ac:dyDescent="0.25">
      <c r="A11654" s="612" t="s">
        <v>18438</v>
      </c>
      <c r="B11654" s="613" t="s">
        <v>18439</v>
      </c>
    </row>
    <row r="11655" spans="1:2" ht="13.5" x14ac:dyDescent="0.25">
      <c r="A11655" s="612" t="s">
        <v>18440</v>
      </c>
      <c r="B11655" s="613" t="s">
        <v>18441</v>
      </c>
    </row>
    <row r="11656" spans="1:2" ht="13.5" x14ac:dyDescent="0.25">
      <c r="A11656" s="612" t="s">
        <v>18442</v>
      </c>
      <c r="B11656" s="613" t="s">
        <v>18443</v>
      </c>
    </row>
    <row r="11657" spans="1:2" ht="13.5" x14ac:dyDescent="0.25">
      <c r="A11657" s="612" t="s">
        <v>18444</v>
      </c>
      <c r="B11657" s="613" t="s">
        <v>18445</v>
      </c>
    </row>
    <row r="11658" spans="1:2" ht="13.5" x14ac:dyDescent="0.25">
      <c r="A11658" s="612" t="s">
        <v>18446</v>
      </c>
      <c r="B11658" s="613" t="s">
        <v>18447</v>
      </c>
    </row>
    <row r="11659" spans="1:2" ht="13.5" x14ac:dyDescent="0.25">
      <c r="A11659" s="612" t="s">
        <v>18448</v>
      </c>
      <c r="B11659" s="613" t="s">
        <v>18449</v>
      </c>
    </row>
    <row r="11660" spans="1:2" ht="13.5" x14ac:dyDescent="0.25">
      <c r="A11660" s="612" t="s">
        <v>18450</v>
      </c>
      <c r="B11660" s="613" t="s">
        <v>18451</v>
      </c>
    </row>
    <row r="11661" spans="1:2" ht="13.5" x14ac:dyDescent="0.25">
      <c r="A11661" s="612" t="s">
        <v>18452</v>
      </c>
      <c r="B11661" s="613" t="s">
        <v>18453</v>
      </c>
    </row>
    <row r="11662" spans="1:2" ht="13.5" x14ac:dyDescent="0.25">
      <c r="A11662" s="612" t="s">
        <v>18454</v>
      </c>
      <c r="B11662" s="613" t="s">
        <v>18455</v>
      </c>
    </row>
    <row r="11663" spans="1:2" ht="13.5" x14ac:dyDescent="0.25">
      <c r="A11663" s="612" t="s">
        <v>18456</v>
      </c>
      <c r="B11663" s="613" t="s">
        <v>18457</v>
      </c>
    </row>
    <row r="11664" spans="1:2" ht="13.5" x14ac:dyDescent="0.25">
      <c r="A11664" s="612" t="s">
        <v>18458</v>
      </c>
      <c r="B11664" s="613" t="s">
        <v>18459</v>
      </c>
    </row>
    <row r="11665" spans="1:2" ht="13.5" x14ac:dyDescent="0.25">
      <c r="A11665" s="612" t="s">
        <v>18460</v>
      </c>
      <c r="B11665" s="613" t="s">
        <v>18461</v>
      </c>
    </row>
    <row r="11666" spans="1:2" ht="13.5" x14ac:dyDescent="0.25">
      <c r="A11666" s="612" t="s">
        <v>18462</v>
      </c>
      <c r="B11666" s="613" t="s">
        <v>18463</v>
      </c>
    </row>
    <row r="11667" spans="1:2" ht="13.5" x14ac:dyDescent="0.25">
      <c r="A11667" s="612" t="s">
        <v>18464</v>
      </c>
      <c r="B11667" s="613" t="s">
        <v>18465</v>
      </c>
    </row>
    <row r="11668" spans="1:2" ht="13.5" x14ac:dyDescent="0.25">
      <c r="A11668" s="612" t="s">
        <v>18466</v>
      </c>
      <c r="B11668" s="613" t="s">
        <v>18467</v>
      </c>
    </row>
    <row r="11669" spans="1:2" ht="13.5" x14ac:dyDescent="0.25">
      <c r="A11669" s="612" t="s">
        <v>18468</v>
      </c>
      <c r="B11669" s="613" t="s">
        <v>18469</v>
      </c>
    </row>
    <row r="11670" spans="1:2" ht="13.5" x14ac:dyDescent="0.25">
      <c r="A11670" s="612" t="s">
        <v>18470</v>
      </c>
      <c r="B11670" s="613" t="s">
        <v>18471</v>
      </c>
    </row>
    <row r="11671" spans="1:2" ht="13.5" x14ac:dyDescent="0.25">
      <c r="A11671" s="612" t="s">
        <v>18472</v>
      </c>
      <c r="B11671" s="613" t="s">
        <v>4758</v>
      </c>
    </row>
    <row r="11672" spans="1:2" ht="13.5" x14ac:dyDescent="0.25">
      <c r="A11672" s="612" t="s">
        <v>18473</v>
      </c>
      <c r="B11672" s="613" t="s">
        <v>18474</v>
      </c>
    </row>
    <row r="11673" spans="1:2" ht="13.5" x14ac:dyDescent="0.25">
      <c r="A11673" s="612" t="s">
        <v>18475</v>
      </c>
      <c r="B11673" s="613" t="s">
        <v>18476</v>
      </c>
    </row>
    <row r="11674" spans="1:2" ht="13.5" x14ac:dyDescent="0.25">
      <c r="A11674" s="612" t="s">
        <v>18477</v>
      </c>
      <c r="B11674" s="613" t="s">
        <v>18478</v>
      </c>
    </row>
    <row r="11675" spans="1:2" ht="13.5" x14ac:dyDescent="0.25">
      <c r="A11675" s="612" t="s">
        <v>18479</v>
      </c>
      <c r="B11675" s="613" t="s">
        <v>18480</v>
      </c>
    </row>
    <row r="11676" spans="1:2" ht="13.5" x14ac:dyDescent="0.25">
      <c r="A11676" s="612" t="s">
        <v>18481</v>
      </c>
      <c r="B11676" s="613" t="s">
        <v>18482</v>
      </c>
    </row>
    <row r="11677" spans="1:2" ht="13.5" x14ac:dyDescent="0.25">
      <c r="A11677" s="612" t="s">
        <v>18483</v>
      </c>
      <c r="B11677" s="613" t="s">
        <v>18484</v>
      </c>
    </row>
    <row r="11678" spans="1:2" ht="13.5" x14ac:dyDescent="0.25">
      <c r="A11678" s="612" t="s">
        <v>18485</v>
      </c>
      <c r="B11678" s="613" t="s">
        <v>18486</v>
      </c>
    </row>
    <row r="11679" spans="1:2" ht="13.5" x14ac:dyDescent="0.25">
      <c r="A11679" s="612" t="s">
        <v>18487</v>
      </c>
      <c r="B11679" s="613" t="s">
        <v>18488</v>
      </c>
    </row>
    <row r="11680" spans="1:2" ht="13.5" x14ac:dyDescent="0.25">
      <c r="A11680" s="612" t="s">
        <v>18489</v>
      </c>
      <c r="B11680" s="613" t="s">
        <v>18490</v>
      </c>
    </row>
    <row r="11681" spans="1:2" ht="13.5" x14ac:dyDescent="0.25">
      <c r="A11681" s="612" t="s">
        <v>18491</v>
      </c>
      <c r="B11681" s="613" t="s">
        <v>18492</v>
      </c>
    </row>
    <row r="11682" spans="1:2" ht="13.5" x14ac:dyDescent="0.25">
      <c r="A11682" s="612" t="s">
        <v>18493</v>
      </c>
      <c r="B11682" s="613" t="s">
        <v>18494</v>
      </c>
    </row>
    <row r="11683" spans="1:2" ht="13.5" x14ac:dyDescent="0.25">
      <c r="A11683" s="612" t="s">
        <v>18495</v>
      </c>
      <c r="B11683" s="613" t="s">
        <v>18496</v>
      </c>
    </row>
    <row r="11684" spans="1:2" ht="13.5" x14ac:dyDescent="0.25">
      <c r="A11684" s="612" t="s">
        <v>18497</v>
      </c>
      <c r="B11684" s="613" t="s">
        <v>18498</v>
      </c>
    </row>
    <row r="11685" spans="1:2" ht="13.5" x14ac:dyDescent="0.25">
      <c r="A11685" s="612" t="s">
        <v>18499</v>
      </c>
      <c r="B11685" s="613" t="s">
        <v>18500</v>
      </c>
    </row>
    <row r="11686" spans="1:2" ht="13.5" x14ac:dyDescent="0.25">
      <c r="A11686" s="612" t="s">
        <v>18501</v>
      </c>
      <c r="B11686" s="613" t="s">
        <v>18502</v>
      </c>
    </row>
    <row r="11687" spans="1:2" ht="13.5" x14ac:dyDescent="0.25">
      <c r="A11687" s="612" t="s">
        <v>18503</v>
      </c>
      <c r="B11687" s="613" t="s">
        <v>18504</v>
      </c>
    </row>
    <row r="11688" spans="1:2" ht="13.5" x14ac:dyDescent="0.25">
      <c r="A11688" s="612" t="s">
        <v>18505</v>
      </c>
      <c r="B11688" s="613" t="s">
        <v>18506</v>
      </c>
    </row>
    <row r="11689" spans="1:2" ht="13.5" x14ac:dyDescent="0.25">
      <c r="A11689" s="612" t="s">
        <v>18507</v>
      </c>
      <c r="B11689" s="613" t="s">
        <v>18508</v>
      </c>
    </row>
    <row r="11690" spans="1:2" ht="13.5" x14ac:dyDescent="0.25">
      <c r="A11690" s="612" t="s">
        <v>18509</v>
      </c>
      <c r="B11690" s="613" t="s">
        <v>18510</v>
      </c>
    </row>
    <row r="11691" spans="1:2" ht="13.5" x14ac:dyDescent="0.25">
      <c r="A11691" s="612" t="s">
        <v>18511</v>
      </c>
      <c r="B11691" s="613" t="s">
        <v>18512</v>
      </c>
    </row>
    <row r="11692" spans="1:2" ht="13.5" x14ac:dyDescent="0.25">
      <c r="A11692" s="612" t="s">
        <v>18513</v>
      </c>
      <c r="B11692" s="613" t="s">
        <v>18514</v>
      </c>
    </row>
    <row r="11693" spans="1:2" ht="13.5" x14ac:dyDescent="0.25">
      <c r="A11693" s="612" t="s">
        <v>18515</v>
      </c>
      <c r="B11693" s="613" t="s">
        <v>18516</v>
      </c>
    </row>
    <row r="11694" spans="1:2" ht="13.5" x14ac:dyDescent="0.25">
      <c r="A11694" s="612" t="s">
        <v>18517</v>
      </c>
      <c r="B11694" s="613" t="s">
        <v>18518</v>
      </c>
    </row>
    <row r="11695" spans="1:2" ht="13.5" x14ac:dyDescent="0.25">
      <c r="A11695" s="612" t="s">
        <v>18519</v>
      </c>
      <c r="B11695" s="613" t="s">
        <v>18520</v>
      </c>
    </row>
    <row r="11696" spans="1:2" ht="13.5" x14ac:dyDescent="0.25">
      <c r="A11696" s="612" t="s">
        <v>18521</v>
      </c>
      <c r="B11696" s="613" t="s">
        <v>18522</v>
      </c>
    </row>
    <row r="11697" spans="1:2" ht="13.5" x14ac:dyDescent="0.25">
      <c r="A11697" s="612" t="s">
        <v>18523</v>
      </c>
      <c r="B11697" s="613" t="s">
        <v>18524</v>
      </c>
    </row>
    <row r="11698" spans="1:2" ht="13.5" x14ac:dyDescent="0.25">
      <c r="A11698" s="612" t="s">
        <v>18525</v>
      </c>
      <c r="B11698" s="613" t="s">
        <v>18526</v>
      </c>
    </row>
    <row r="11699" spans="1:2" ht="13.5" x14ac:dyDescent="0.25">
      <c r="A11699" s="612" t="s">
        <v>18527</v>
      </c>
      <c r="B11699" s="613" t="s">
        <v>18528</v>
      </c>
    </row>
    <row r="11700" spans="1:2" ht="13.5" x14ac:dyDescent="0.25">
      <c r="A11700" s="612" t="s">
        <v>18529</v>
      </c>
      <c r="B11700" s="613" t="s">
        <v>18530</v>
      </c>
    </row>
    <row r="11701" spans="1:2" ht="13.5" x14ac:dyDescent="0.25">
      <c r="A11701" s="612" t="s">
        <v>18531</v>
      </c>
      <c r="B11701" s="613" t="s">
        <v>18532</v>
      </c>
    </row>
    <row r="11702" spans="1:2" ht="13.5" x14ac:dyDescent="0.25">
      <c r="A11702" s="612" t="s">
        <v>18533</v>
      </c>
      <c r="B11702" s="613" t="s">
        <v>18534</v>
      </c>
    </row>
    <row r="11703" spans="1:2" ht="13.5" x14ac:dyDescent="0.25">
      <c r="A11703" s="612" t="s">
        <v>18535</v>
      </c>
      <c r="B11703" s="613" t="s">
        <v>18536</v>
      </c>
    </row>
    <row r="11704" spans="1:2" ht="13.5" x14ac:dyDescent="0.25">
      <c r="A11704" s="612" t="s">
        <v>18537</v>
      </c>
      <c r="B11704" s="613" t="s">
        <v>18538</v>
      </c>
    </row>
    <row r="11705" spans="1:2" ht="13.5" x14ac:dyDescent="0.25">
      <c r="A11705" s="612" t="s">
        <v>18539</v>
      </c>
      <c r="B11705" s="613" t="s">
        <v>18540</v>
      </c>
    </row>
    <row r="11706" spans="1:2" ht="13.5" x14ac:dyDescent="0.25">
      <c r="A11706" s="612" t="s">
        <v>18541</v>
      </c>
      <c r="B11706" s="613" t="s">
        <v>18542</v>
      </c>
    </row>
    <row r="11707" spans="1:2" ht="13.5" x14ac:dyDescent="0.25">
      <c r="A11707" s="612" t="s">
        <v>18543</v>
      </c>
      <c r="B11707" s="613" t="s">
        <v>18544</v>
      </c>
    </row>
    <row r="11708" spans="1:2" ht="13.5" x14ac:dyDescent="0.25">
      <c r="A11708" s="612" t="s">
        <v>18545</v>
      </c>
      <c r="B11708" s="613" t="s">
        <v>18546</v>
      </c>
    </row>
    <row r="11709" spans="1:2" ht="13.5" x14ac:dyDescent="0.25">
      <c r="A11709" s="612" t="s">
        <v>18547</v>
      </c>
      <c r="B11709" s="613" t="s">
        <v>18548</v>
      </c>
    </row>
    <row r="11710" spans="1:2" ht="13.5" x14ac:dyDescent="0.25">
      <c r="A11710" s="612" t="s">
        <v>18549</v>
      </c>
      <c r="B11710" s="613" t="s">
        <v>18550</v>
      </c>
    </row>
    <row r="11711" spans="1:2" ht="13.5" x14ac:dyDescent="0.25">
      <c r="A11711" s="612" t="s">
        <v>18551</v>
      </c>
      <c r="B11711" s="613" t="s">
        <v>18552</v>
      </c>
    </row>
    <row r="11712" spans="1:2" ht="13.5" x14ac:dyDescent="0.25">
      <c r="A11712" s="612" t="s">
        <v>18553</v>
      </c>
      <c r="B11712" s="613" t="s">
        <v>18554</v>
      </c>
    </row>
    <row r="11713" spans="1:2" ht="13.5" x14ac:dyDescent="0.25">
      <c r="A11713" s="612" t="s">
        <v>18555</v>
      </c>
      <c r="B11713" s="613" t="s">
        <v>18556</v>
      </c>
    </row>
    <row r="11714" spans="1:2" ht="13.5" x14ac:dyDescent="0.25">
      <c r="A11714" s="612" t="s">
        <v>18557</v>
      </c>
      <c r="B11714" s="613" t="s">
        <v>18558</v>
      </c>
    </row>
    <row r="11715" spans="1:2" ht="13.5" x14ac:dyDescent="0.25">
      <c r="A11715" s="612" t="s">
        <v>18559</v>
      </c>
      <c r="B11715" s="613" t="s">
        <v>18560</v>
      </c>
    </row>
    <row r="11716" spans="1:2" ht="13.5" x14ac:dyDescent="0.25">
      <c r="A11716" s="612" t="s">
        <v>18561</v>
      </c>
      <c r="B11716" s="613" t="s">
        <v>18562</v>
      </c>
    </row>
    <row r="11717" spans="1:2" ht="13.5" x14ac:dyDescent="0.25">
      <c r="A11717" s="612" t="s">
        <v>18563</v>
      </c>
      <c r="B11717" s="613" t="s">
        <v>18564</v>
      </c>
    </row>
    <row r="11718" spans="1:2" ht="13.5" x14ac:dyDescent="0.25">
      <c r="A11718" s="612" t="s">
        <v>18565</v>
      </c>
      <c r="B11718" s="613" t="s">
        <v>18566</v>
      </c>
    </row>
    <row r="11719" spans="1:2" ht="13.5" x14ac:dyDescent="0.25">
      <c r="A11719" s="612" t="s">
        <v>18567</v>
      </c>
      <c r="B11719" s="613" t="s">
        <v>18568</v>
      </c>
    </row>
    <row r="11720" spans="1:2" ht="13.5" x14ac:dyDescent="0.25">
      <c r="A11720" s="612" t="s">
        <v>18569</v>
      </c>
      <c r="B11720" s="613" t="s">
        <v>18570</v>
      </c>
    </row>
    <row r="11721" spans="1:2" ht="13.5" x14ac:dyDescent="0.25">
      <c r="A11721" s="612" t="s">
        <v>18571</v>
      </c>
      <c r="B11721" s="613" t="s">
        <v>18572</v>
      </c>
    </row>
    <row r="11722" spans="1:2" ht="13.5" x14ac:dyDescent="0.25">
      <c r="A11722" s="612" t="s">
        <v>18573</v>
      </c>
      <c r="B11722" s="613" t="s">
        <v>18574</v>
      </c>
    </row>
    <row r="11723" spans="1:2" ht="13.5" x14ac:dyDescent="0.25">
      <c r="A11723" s="612" t="s">
        <v>18575</v>
      </c>
      <c r="B11723" s="613" t="s">
        <v>18576</v>
      </c>
    </row>
    <row r="11724" spans="1:2" ht="13.5" x14ac:dyDescent="0.25">
      <c r="A11724" s="612" t="s">
        <v>18577</v>
      </c>
      <c r="B11724" s="613" t="s">
        <v>18578</v>
      </c>
    </row>
    <row r="11725" spans="1:2" ht="13.5" x14ac:dyDescent="0.25">
      <c r="A11725" s="612" t="s">
        <v>18579</v>
      </c>
      <c r="B11725" s="613" t="s">
        <v>18580</v>
      </c>
    </row>
    <row r="11726" spans="1:2" ht="13.5" x14ac:dyDescent="0.25">
      <c r="A11726" s="612" t="s">
        <v>18581</v>
      </c>
      <c r="B11726" s="613" t="s">
        <v>18582</v>
      </c>
    </row>
    <row r="11727" spans="1:2" ht="13.5" x14ac:dyDescent="0.25">
      <c r="A11727" s="612" t="s">
        <v>18583</v>
      </c>
      <c r="B11727" s="613" t="s">
        <v>18584</v>
      </c>
    </row>
    <row r="11728" spans="1:2" ht="13.5" x14ac:dyDescent="0.25">
      <c r="A11728" s="612" t="s">
        <v>18585</v>
      </c>
      <c r="B11728" s="613" t="s">
        <v>18586</v>
      </c>
    </row>
    <row r="11729" spans="1:2" ht="13.5" x14ac:dyDescent="0.25">
      <c r="A11729" s="612" t="s">
        <v>18587</v>
      </c>
      <c r="B11729" s="613" t="s">
        <v>18588</v>
      </c>
    </row>
    <row r="11730" spans="1:2" ht="13.5" x14ac:dyDescent="0.25">
      <c r="A11730" s="612" t="s">
        <v>18589</v>
      </c>
      <c r="B11730" s="613" t="s">
        <v>18590</v>
      </c>
    </row>
    <row r="11731" spans="1:2" ht="13.5" x14ac:dyDescent="0.25">
      <c r="A11731" s="612" t="s">
        <v>18591</v>
      </c>
      <c r="B11731" s="613" t="s">
        <v>18592</v>
      </c>
    </row>
    <row r="11732" spans="1:2" ht="13.5" x14ac:dyDescent="0.25">
      <c r="A11732" s="612" t="s">
        <v>18593</v>
      </c>
      <c r="B11732" s="613" t="s">
        <v>18594</v>
      </c>
    </row>
    <row r="11733" spans="1:2" ht="13.5" x14ac:dyDescent="0.25">
      <c r="A11733" s="612" t="s">
        <v>18595</v>
      </c>
      <c r="B11733" s="613" t="s">
        <v>18596</v>
      </c>
    </row>
    <row r="11734" spans="1:2" ht="13.5" x14ac:dyDescent="0.25">
      <c r="A11734" s="612" t="s">
        <v>18597</v>
      </c>
      <c r="B11734" s="613" t="s">
        <v>18598</v>
      </c>
    </row>
    <row r="11735" spans="1:2" ht="13.5" x14ac:dyDescent="0.25">
      <c r="A11735" s="612" t="s">
        <v>18599</v>
      </c>
      <c r="B11735" s="613" t="s">
        <v>18600</v>
      </c>
    </row>
    <row r="11736" spans="1:2" ht="13.5" x14ac:dyDescent="0.25">
      <c r="A11736" s="612" t="s">
        <v>18601</v>
      </c>
      <c r="B11736" s="613" t="s">
        <v>18602</v>
      </c>
    </row>
    <row r="11737" spans="1:2" ht="13.5" x14ac:dyDescent="0.25">
      <c r="A11737" s="612" t="s">
        <v>18603</v>
      </c>
      <c r="B11737" s="613" t="s">
        <v>18604</v>
      </c>
    </row>
    <row r="11738" spans="1:2" ht="13.5" x14ac:dyDescent="0.25">
      <c r="A11738" s="612" t="s">
        <v>18605</v>
      </c>
      <c r="B11738" s="613" t="s">
        <v>18606</v>
      </c>
    </row>
    <row r="11739" spans="1:2" ht="13.5" x14ac:dyDescent="0.25">
      <c r="A11739" s="612" t="s">
        <v>18607</v>
      </c>
      <c r="B11739" s="613" t="s">
        <v>18608</v>
      </c>
    </row>
    <row r="11740" spans="1:2" ht="13.5" x14ac:dyDescent="0.25">
      <c r="A11740" s="612" t="s">
        <v>18609</v>
      </c>
      <c r="B11740" s="613" t="s">
        <v>18610</v>
      </c>
    </row>
    <row r="11741" spans="1:2" ht="13.5" x14ac:dyDescent="0.25">
      <c r="A11741" s="612" t="s">
        <v>18611</v>
      </c>
      <c r="B11741" s="613" t="s">
        <v>18612</v>
      </c>
    </row>
    <row r="11742" spans="1:2" ht="13.5" x14ac:dyDescent="0.25">
      <c r="A11742" s="612" t="s">
        <v>18613</v>
      </c>
      <c r="B11742" s="613" t="s">
        <v>18614</v>
      </c>
    </row>
    <row r="11743" spans="1:2" ht="13.5" x14ac:dyDescent="0.25">
      <c r="A11743" s="612" t="s">
        <v>18615</v>
      </c>
      <c r="B11743" s="613" t="s">
        <v>18616</v>
      </c>
    </row>
    <row r="11744" spans="1:2" ht="13.5" x14ac:dyDescent="0.25">
      <c r="A11744" s="612" t="s">
        <v>18617</v>
      </c>
      <c r="B11744" s="613" t="s">
        <v>18618</v>
      </c>
    </row>
    <row r="11745" spans="1:2" ht="13.5" x14ac:dyDescent="0.25">
      <c r="A11745" s="612" t="s">
        <v>18619</v>
      </c>
      <c r="B11745" s="613" t="s">
        <v>18620</v>
      </c>
    </row>
    <row r="11746" spans="1:2" ht="13.5" x14ac:dyDescent="0.25">
      <c r="A11746" s="612" t="s">
        <v>18621</v>
      </c>
      <c r="B11746" s="613" t="s">
        <v>18622</v>
      </c>
    </row>
    <row r="11747" spans="1:2" ht="13.5" x14ac:dyDescent="0.25">
      <c r="A11747" s="612" t="s">
        <v>18623</v>
      </c>
      <c r="B11747" s="613" t="s">
        <v>18624</v>
      </c>
    </row>
    <row r="11748" spans="1:2" ht="13.5" x14ac:dyDescent="0.25">
      <c r="A11748" s="612" t="s">
        <v>18625</v>
      </c>
      <c r="B11748" s="613" t="s">
        <v>18626</v>
      </c>
    </row>
    <row r="11749" spans="1:2" ht="13.5" x14ac:dyDescent="0.25">
      <c r="A11749" s="612" t="s">
        <v>18627</v>
      </c>
      <c r="B11749" s="613" t="s">
        <v>18628</v>
      </c>
    </row>
    <row r="11750" spans="1:2" ht="13.5" x14ac:dyDescent="0.25">
      <c r="A11750" s="612" t="s">
        <v>18629</v>
      </c>
      <c r="B11750" s="613" t="s">
        <v>18630</v>
      </c>
    </row>
    <row r="11751" spans="1:2" ht="13.5" x14ac:dyDescent="0.25">
      <c r="A11751" s="612" t="s">
        <v>18631</v>
      </c>
      <c r="B11751" s="613" t="s">
        <v>18632</v>
      </c>
    </row>
    <row r="11752" spans="1:2" ht="13.5" x14ac:dyDescent="0.25">
      <c r="A11752" s="612" t="s">
        <v>18633</v>
      </c>
      <c r="B11752" s="613" t="s">
        <v>18634</v>
      </c>
    </row>
    <row r="11753" spans="1:2" ht="13.5" x14ac:dyDescent="0.25">
      <c r="A11753" s="612" t="s">
        <v>18635</v>
      </c>
      <c r="B11753" s="613" t="s">
        <v>18636</v>
      </c>
    </row>
    <row r="11754" spans="1:2" ht="13.5" x14ac:dyDescent="0.25">
      <c r="A11754" s="612" t="s">
        <v>18637</v>
      </c>
      <c r="B11754" s="613" t="s">
        <v>18638</v>
      </c>
    </row>
    <row r="11755" spans="1:2" ht="13.5" x14ac:dyDescent="0.25">
      <c r="A11755" s="612" t="s">
        <v>18639</v>
      </c>
      <c r="B11755" s="613" t="s">
        <v>18640</v>
      </c>
    </row>
    <row r="11756" spans="1:2" ht="13.5" x14ac:dyDescent="0.25">
      <c r="A11756" s="612" t="s">
        <v>18641</v>
      </c>
      <c r="B11756" s="613" t="s">
        <v>18642</v>
      </c>
    </row>
    <row r="11757" spans="1:2" ht="13.5" x14ac:dyDescent="0.25">
      <c r="A11757" s="612" t="s">
        <v>18643</v>
      </c>
      <c r="B11757" s="613" t="s">
        <v>18644</v>
      </c>
    </row>
    <row r="11758" spans="1:2" ht="13.5" x14ac:dyDescent="0.25">
      <c r="A11758" s="612" t="s">
        <v>18645</v>
      </c>
      <c r="B11758" s="613" t="s">
        <v>18646</v>
      </c>
    </row>
    <row r="11759" spans="1:2" ht="13.5" x14ac:dyDescent="0.25">
      <c r="A11759" s="612" t="s">
        <v>18647</v>
      </c>
      <c r="B11759" s="613" t="s">
        <v>18648</v>
      </c>
    </row>
    <row r="11760" spans="1:2" ht="13.5" x14ac:dyDescent="0.25">
      <c r="A11760" s="612" t="s">
        <v>18649</v>
      </c>
      <c r="B11760" s="613" t="s">
        <v>18650</v>
      </c>
    </row>
    <row r="11761" spans="1:2" ht="13.5" x14ac:dyDescent="0.25">
      <c r="A11761" s="612" t="s">
        <v>18651</v>
      </c>
      <c r="B11761" s="613" t="s">
        <v>18652</v>
      </c>
    </row>
    <row r="11762" spans="1:2" ht="13.5" x14ac:dyDescent="0.25">
      <c r="A11762" s="612" t="s">
        <v>18653</v>
      </c>
      <c r="B11762" s="613" t="s">
        <v>4794</v>
      </c>
    </row>
    <row r="11763" spans="1:2" ht="13.5" x14ac:dyDescent="0.25">
      <c r="A11763" s="612" t="s">
        <v>18654</v>
      </c>
      <c r="B11763" s="613" t="s">
        <v>18655</v>
      </c>
    </row>
    <row r="11764" spans="1:2" ht="13.5" x14ac:dyDescent="0.25">
      <c r="A11764" s="612" t="s">
        <v>18656</v>
      </c>
      <c r="B11764" s="613" t="s">
        <v>18657</v>
      </c>
    </row>
    <row r="11765" spans="1:2" ht="13.5" x14ac:dyDescent="0.25">
      <c r="A11765" s="612" t="s">
        <v>18658</v>
      </c>
      <c r="B11765" s="613" t="s">
        <v>18659</v>
      </c>
    </row>
    <row r="11766" spans="1:2" ht="13.5" x14ac:dyDescent="0.25">
      <c r="A11766" s="612" t="s">
        <v>18660</v>
      </c>
      <c r="B11766" s="613" t="s">
        <v>18661</v>
      </c>
    </row>
    <row r="11767" spans="1:2" ht="13.5" x14ac:dyDescent="0.25">
      <c r="A11767" s="612" t="s">
        <v>18662</v>
      </c>
      <c r="B11767" s="613" t="s">
        <v>18663</v>
      </c>
    </row>
    <row r="11768" spans="1:2" ht="13.5" x14ac:dyDescent="0.25">
      <c r="A11768" s="612" t="s">
        <v>18664</v>
      </c>
      <c r="B11768" s="613" t="s">
        <v>18665</v>
      </c>
    </row>
    <row r="11769" spans="1:2" ht="13.5" x14ac:dyDescent="0.25">
      <c r="A11769" s="612" t="s">
        <v>18666</v>
      </c>
      <c r="B11769" s="613" t="s">
        <v>18667</v>
      </c>
    </row>
    <row r="11770" spans="1:2" ht="13.5" x14ac:dyDescent="0.25">
      <c r="A11770" s="612" t="s">
        <v>18668</v>
      </c>
      <c r="B11770" s="613" t="s">
        <v>18669</v>
      </c>
    </row>
    <row r="11771" spans="1:2" ht="13.5" x14ac:dyDescent="0.25">
      <c r="A11771" s="612" t="s">
        <v>18670</v>
      </c>
      <c r="B11771" s="613" t="s">
        <v>18671</v>
      </c>
    </row>
    <row r="11772" spans="1:2" ht="13.5" x14ac:dyDescent="0.25">
      <c r="A11772" s="612" t="s">
        <v>18672</v>
      </c>
      <c r="B11772" s="613" t="s">
        <v>18673</v>
      </c>
    </row>
    <row r="11773" spans="1:2" ht="13.5" x14ac:dyDescent="0.25">
      <c r="A11773" s="612" t="s">
        <v>18674</v>
      </c>
      <c r="B11773" s="613" t="s">
        <v>18675</v>
      </c>
    </row>
    <row r="11774" spans="1:2" ht="13.5" x14ac:dyDescent="0.25">
      <c r="A11774" s="612" t="s">
        <v>18676</v>
      </c>
      <c r="B11774" s="613" t="s">
        <v>18677</v>
      </c>
    </row>
    <row r="11775" spans="1:2" ht="13.5" x14ac:dyDescent="0.25">
      <c r="A11775" s="612" t="s">
        <v>18678</v>
      </c>
      <c r="B11775" s="613" t="s">
        <v>18679</v>
      </c>
    </row>
    <row r="11776" spans="1:2" ht="13.5" x14ac:dyDescent="0.25">
      <c r="A11776" s="612" t="s">
        <v>18680</v>
      </c>
      <c r="B11776" s="613" t="s">
        <v>18681</v>
      </c>
    </row>
    <row r="11777" spans="1:2" ht="13.5" x14ac:dyDescent="0.25">
      <c r="A11777" s="612" t="s">
        <v>18682</v>
      </c>
      <c r="B11777" s="613" t="s">
        <v>18683</v>
      </c>
    </row>
    <row r="11778" spans="1:2" ht="13.5" x14ac:dyDescent="0.25">
      <c r="A11778" s="612" t="s">
        <v>18684</v>
      </c>
      <c r="B11778" s="613" t="s">
        <v>18685</v>
      </c>
    </row>
    <row r="11779" spans="1:2" ht="13.5" x14ac:dyDescent="0.25">
      <c r="A11779" s="612" t="s">
        <v>18686</v>
      </c>
      <c r="B11779" s="613" t="s">
        <v>18687</v>
      </c>
    </row>
    <row r="11780" spans="1:2" ht="13.5" x14ac:dyDescent="0.25">
      <c r="A11780" s="612" t="s">
        <v>18688</v>
      </c>
      <c r="B11780" s="613" t="s">
        <v>18689</v>
      </c>
    </row>
    <row r="11781" spans="1:2" ht="13.5" x14ac:dyDescent="0.25">
      <c r="A11781" s="612" t="s">
        <v>18690</v>
      </c>
      <c r="B11781" s="613" t="s">
        <v>18691</v>
      </c>
    </row>
    <row r="11782" spans="1:2" ht="13.5" x14ac:dyDescent="0.25">
      <c r="A11782" s="612" t="s">
        <v>18692</v>
      </c>
      <c r="B11782" s="613" t="s">
        <v>18693</v>
      </c>
    </row>
    <row r="11783" spans="1:2" ht="13.5" x14ac:dyDescent="0.25">
      <c r="A11783" s="612" t="s">
        <v>18694</v>
      </c>
      <c r="B11783" s="613" t="s">
        <v>18695</v>
      </c>
    </row>
    <row r="11784" spans="1:2" ht="13.5" x14ac:dyDescent="0.25">
      <c r="A11784" s="612" t="s">
        <v>18696</v>
      </c>
      <c r="B11784" s="613" t="s">
        <v>18697</v>
      </c>
    </row>
    <row r="11785" spans="1:2" ht="13.5" x14ac:dyDescent="0.25">
      <c r="A11785" s="612" t="s">
        <v>18698</v>
      </c>
      <c r="B11785" s="613" t="s">
        <v>18699</v>
      </c>
    </row>
    <row r="11786" spans="1:2" ht="13.5" x14ac:dyDescent="0.25">
      <c r="A11786" s="612" t="s">
        <v>18700</v>
      </c>
      <c r="B11786" s="613" t="s">
        <v>18701</v>
      </c>
    </row>
    <row r="11787" spans="1:2" ht="13.5" x14ac:dyDescent="0.25">
      <c r="A11787" s="612" t="s">
        <v>18702</v>
      </c>
      <c r="B11787" s="613" t="s">
        <v>18703</v>
      </c>
    </row>
    <row r="11788" spans="1:2" ht="13.5" x14ac:dyDescent="0.25">
      <c r="A11788" s="612" t="s">
        <v>18704</v>
      </c>
      <c r="B11788" s="613" t="s">
        <v>18705</v>
      </c>
    </row>
    <row r="11789" spans="1:2" ht="13.5" x14ac:dyDescent="0.25">
      <c r="A11789" s="612" t="s">
        <v>18706</v>
      </c>
      <c r="B11789" s="613" t="s">
        <v>18707</v>
      </c>
    </row>
    <row r="11790" spans="1:2" ht="13.5" x14ac:dyDescent="0.25">
      <c r="A11790" s="612" t="s">
        <v>18708</v>
      </c>
      <c r="B11790" s="613" t="s">
        <v>18709</v>
      </c>
    </row>
    <row r="11791" spans="1:2" ht="13.5" x14ac:dyDescent="0.25">
      <c r="A11791" s="612" t="s">
        <v>18710</v>
      </c>
      <c r="B11791" s="613" t="s">
        <v>18711</v>
      </c>
    </row>
    <row r="11792" spans="1:2" ht="13.5" x14ac:dyDescent="0.25">
      <c r="A11792" s="612" t="s">
        <v>18712</v>
      </c>
      <c r="B11792" s="613" t="s">
        <v>18713</v>
      </c>
    </row>
    <row r="11793" spans="1:2" ht="13.5" x14ac:dyDescent="0.25">
      <c r="A11793" s="612" t="s">
        <v>18714</v>
      </c>
      <c r="B11793" s="613" t="s">
        <v>18715</v>
      </c>
    </row>
    <row r="11794" spans="1:2" ht="13.5" x14ac:dyDescent="0.25">
      <c r="A11794" s="612" t="s">
        <v>18716</v>
      </c>
      <c r="B11794" s="613" t="s">
        <v>18717</v>
      </c>
    </row>
    <row r="11795" spans="1:2" ht="13.5" x14ac:dyDescent="0.25">
      <c r="A11795" s="612" t="s">
        <v>18718</v>
      </c>
      <c r="B11795" s="613" t="s">
        <v>18719</v>
      </c>
    </row>
    <row r="11796" spans="1:2" ht="13.5" x14ac:dyDescent="0.25">
      <c r="A11796" s="612" t="s">
        <v>18720</v>
      </c>
      <c r="B11796" s="613" t="s">
        <v>18721</v>
      </c>
    </row>
    <row r="11797" spans="1:2" ht="13.5" x14ac:dyDescent="0.25">
      <c r="A11797" s="612" t="s">
        <v>18722</v>
      </c>
      <c r="B11797" s="613" t="s">
        <v>18723</v>
      </c>
    </row>
    <row r="11798" spans="1:2" ht="13.5" x14ac:dyDescent="0.25">
      <c r="A11798" s="612" t="s">
        <v>18724</v>
      </c>
      <c r="B11798" s="613" t="s">
        <v>18725</v>
      </c>
    </row>
    <row r="11799" spans="1:2" ht="13.5" x14ac:dyDescent="0.25">
      <c r="A11799" s="612" t="s">
        <v>18726</v>
      </c>
      <c r="B11799" s="613" t="s">
        <v>18727</v>
      </c>
    </row>
    <row r="11800" spans="1:2" ht="13.5" x14ac:dyDescent="0.25">
      <c r="A11800" s="612" t="s">
        <v>18728</v>
      </c>
      <c r="B11800" s="613" t="s">
        <v>18729</v>
      </c>
    </row>
    <row r="11801" spans="1:2" ht="13.5" x14ac:dyDescent="0.25">
      <c r="A11801" s="612" t="s">
        <v>18730</v>
      </c>
      <c r="B11801" s="613" t="s">
        <v>18731</v>
      </c>
    </row>
    <row r="11802" spans="1:2" ht="13.5" x14ac:dyDescent="0.25">
      <c r="A11802" s="612" t="s">
        <v>18732</v>
      </c>
      <c r="B11802" s="613" t="s">
        <v>18733</v>
      </c>
    </row>
    <row r="11803" spans="1:2" ht="13.5" x14ac:dyDescent="0.25">
      <c r="A11803" s="612" t="s">
        <v>18734</v>
      </c>
      <c r="B11803" s="613" t="s">
        <v>18735</v>
      </c>
    </row>
    <row r="11804" spans="1:2" ht="13.5" x14ac:dyDescent="0.25">
      <c r="A11804" s="612" t="s">
        <v>18736</v>
      </c>
      <c r="B11804" s="613" t="s">
        <v>18737</v>
      </c>
    </row>
    <row r="11805" spans="1:2" ht="13.5" x14ac:dyDescent="0.25">
      <c r="A11805" s="612" t="s">
        <v>18738</v>
      </c>
      <c r="B11805" s="613" t="s">
        <v>18739</v>
      </c>
    </row>
    <row r="11806" spans="1:2" ht="13.5" x14ac:dyDescent="0.25">
      <c r="A11806" s="612" t="s">
        <v>18740</v>
      </c>
      <c r="B11806" s="613" t="s">
        <v>18741</v>
      </c>
    </row>
    <row r="11807" spans="1:2" ht="13.5" x14ac:dyDescent="0.25">
      <c r="A11807" s="612" t="s">
        <v>18742</v>
      </c>
      <c r="B11807" s="613" t="s">
        <v>18743</v>
      </c>
    </row>
    <row r="11808" spans="1:2" ht="13.5" x14ac:dyDescent="0.25">
      <c r="A11808" s="612" t="s">
        <v>18744</v>
      </c>
      <c r="B11808" s="613" t="s">
        <v>18745</v>
      </c>
    </row>
    <row r="11809" spans="1:2" ht="13.5" x14ac:dyDescent="0.25">
      <c r="A11809" s="612" t="s">
        <v>18746</v>
      </c>
      <c r="B11809" s="613" t="s">
        <v>18747</v>
      </c>
    </row>
    <row r="11810" spans="1:2" ht="13.5" x14ac:dyDescent="0.25">
      <c r="A11810" s="612" t="s">
        <v>18748</v>
      </c>
      <c r="B11810" s="613" t="s">
        <v>18749</v>
      </c>
    </row>
    <row r="11811" spans="1:2" ht="13.5" x14ac:dyDescent="0.25">
      <c r="A11811" s="612" t="s">
        <v>18750</v>
      </c>
      <c r="B11811" s="613" t="s">
        <v>4806</v>
      </c>
    </row>
    <row r="11812" spans="1:2" ht="13.5" x14ac:dyDescent="0.25">
      <c r="A11812" s="612" t="s">
        <v>18751</v>
      </c>
      <c r="B11812" s="613" t="s">
        <v>18752</v>
      </c>
    </row>
    <row r="11813" spans="1:2" ht="13.5" x14ac:dyDescent="0.25">
      <c r="A11813" s="612" t="s">
        <v>18753</v>
      </c>
      <c r="B11813" s="613" t="s">
        <v>18754</v>
      </c>
    </row>
    <row r="11814" spans="1:2" ht="13.5" x14ac:dyDescent="0.25">
      <c r="A11814" s="612" t="s">
        <v>18755</v>
      </c>
      <c r="B11814" s="613" t="s">
        <v>18756</v>
      </c>
    </row>
    <row r="11815" spans="1:2" ht="13.5" x14ac:dyDescent="0.25">
      <c r="A11815" s="612" t="s">
        <v>18757</v>
      </c>
      <c r="B11815" s="613" t="s">
        <v>18758</v>
      </c>
    </row>
    <row r="11816" spans="1:2" ht="13.5" x14ac:dyDescent="0.25">
      <c r="A11816" s="612" t="s">
        <v>18759</v>
      </c>
      <c r="B11816" s="613" t="s">
        <v>18760</v>
      </c>
    </row>
    <row r="11817" spans="1:2" ht="13.5" x14ac:dyDescent="0.25">
      <c r="A11817" s="612" t="s">
        <v>18761</v>
      </c>
      <c r="B11817" s="613" t="s">
        <v>18762</v>
      </c>
    </row>
    <row r="11818" spans="1:2" ht="13.5" x14ac:dyDescent="0.25">
      <c r="A11818" s="612" t="s">
        <v>18763</v>
      </c>
      <c r="B11818" s="613" t="s">
        <v>18764</v>
      </c>
    </row>
    <row r="11819" spans="1:2" ht="13.5" x14ac:dyDescent="0.25">
      <c r="A11819" s="612" t="s">
        <v>18765</v>
      </c>
      <c r="B11819" s="613" t="s">
        <v>18766</v>
      </c>
    </row>
    <row r="11820" spans="1:2" ht="13.5" x14ac:dyDescent="0.25">
      <c r="A11820" s="612" t="s">
        <v>18767</v>
      </c>
      <c r="B11820" s="613" t="s">
        <v>18768</v>
      </c>
    </row>
    <row r="11821" spans="1:2" ht="13.5" x14ac:dyDescent="0.25">
      <c r="A11821" s="612" t="s">
        <v>18769</v>
      </c>
      <c r="B11821" s="613" t="s">
        <v>18770</v>
      </c>
    </row>
    <row r="11822" spans="1:2" ht="13.5" x14ac:dyDescent="0.25">
      <c r="A11822" s="612" t="s">
        <v>18771</v>
      </c>
      <c r="B11822" s="613" t="s">
        <v>18772</v>
      </c>
    </row>
    <row r="11823" spans="1:2" ht="13.5" x14ac:dyDescent="0.25">
      <c r="A11823" s="612" t="s">
        <v>18773</v>
      </c>
      <c r="B11823" s="613" t="s">
        <v>18774</v>
      </c>
    </row>
    <row r="11824" spans="1:2" ht="13.5" x14ac:dyDescent="0.25">
      <c r="A11824" s="612" t="s">
        <v>18775</v>
      </c>
      <c r="B11824" s="613" t="s">
        <v>18776</v>
      </c>
    </row>
    <row r="11825" spans="1:2" ht="13.5" x14ac:dyDescent="0.25">
      <c r="A11825" s="612" t="s">
        <v>18777</v>
      </c>
      <c r="B11825" s="613" t="s">
        <v>18778</v>
      </c>
    </row>
    <row r="11826" spans="1:2" ht="13.5" x14ac:dyDescent="0.25">
      <c r="A11826" s="612" t="s">
        <v>18779</v>
      </c>
      <c r="B11826" s="613" t="s">
        <v>18780</v>
      </c>
    </row>
    <row r="11827" spans="1:2" ht="13.5" x14ac:dyDescent="0.25">
      <c r="A11827" s="612" t="s">
        <v>18781</v>
      </c>
      <c r="B11827" s="613" t="s">
        <v>18782</v>
      </c>
    </row>
    <row r="11828" spans="1:2" ht="13.5" x14ac:dyDescent="0.25">
      <c r="A11828" s="612" t="s">
        <v>18783</v>
      </c>
      <c r="B11828" s="613" t="s">
        <v>18784</v>
      </c>
    </row>
    <row r="11829" spans="1:2" ht="13.5" x14ac:dyDescent="0.25">
      <c r="A11829" s="612" t="s">
        <v>18785</v>
      </c>
      <c r="B11829" s="613" t="s">
        <v>18786</v>
      </c>
    </row>
    <row r="11830" spans="1:2" ht="13.5" x14ac:dyDescent="0.25">
      <c r="A11830" s="612" t="s">
        <v>18787</v>
      </c>
      <c r="B11830" s="613" t="s">
        <v>18788</v>
      </c>
    </row>
    <row r="11831" spans="1:2" ht="13.5" x14ac:dyDescent="0.25">
      <c r="A11831" s="612" t="s">
        <v>18789</v>
      </c>
      <c r="B11831" s="613" t="s">
        <v>18790</v>
      </c>
    </row>
    <row r="11832" spans="1:2" ht="13.5" x14ac:dyDescent="0.25">
      <c r="A11832" s="612" t="s">
        <v>18791</v>
      </c>
      <c r="B11832" s="613" t="s">
        <v>18792</v>
      </c>
    </row>
    <row r="11833" spans="1:2" ht="13.5" x14ac:dyDescent="0.25">
      <c r="A11833" s="612" t="s">
        <v>18793</v>
      </c>
      <c r="B11833" s="613" t="s">
        <v>18794</v>
      </c>
    </row>
    <row r="11834" spans="1:2" ht="13.5" x14ac:dyDescent="0.25">
      <c r="A11834" s="612" t="s">
        <v>18795</v>
      </c>
      <c r="B11834" s="613" t="s">
        <v>18796</v>
      </c>
    </row>
    <row r="11835" spans="1:2" ht="13.5" x14ac:dyDescent="0.25">
      <c r="A11835" s="612" t="s">
        <v>18797</v>
      </c>
      <c r="B11835" s="613" t="s">
        <v>18798</v>
      </c>
    </row>
    <row r="11836" spans="1:2" ht="13.5" x14ac:dyDescent="0.25">
      <c r="A11836" s="612" t="s">
        <v>18799</v>
      </c>
      <c r="B11836" s="613" t="s">
        <v>18800</v>
      </c>
    </row>
    <row r="11837" spans="1:2" ht="13.5" x14ac:dyDescent="0.25">
      <c r="A11837" s="612" t="s">
        <v>18801</v>
      </c>
      <c r="B11837" s="613" t="s">
        <v>18802</v>
      </c>
    </row>
    <row r="11838" spans="1:2" ht="13.5" x14ac:dyDescent="0.25">
      <c r="A11838" s="612" t="s">
        <v>18803</v>
      </c>
      <c r="B11838" s="613" t="s">
        <v>18804</v>
      </c>
    </row>
    <row r="11839" spans="1:2" ht="13.5" x14ac:dyDescent="0.25">
      <c r="A11839" s="612" t="s">
        <v>18805</v>
      </c>
      <c r="B11839" s="613" t="s">
        <v>18806</v>
      </c>
    </row>
    <row r="11840" spans="1:2" ht="13.5" x14ac:dyDescent="0.25">
      <c r="A11840" s="612" t="s">
        <v>18807</v>
      </c>
      <c r="B11840" s="613" t="s">
        <v>18808</v>
      </c>
    </row>
    <row r="11841" spans="1:2" ht="13.5" x14ac:dyDescent="0.25">
      <c r="A11841" s="612" t="s">
        <v>18809</v>
      </c>
      <c r="B11841" s="613" t="s">
        <v>18810</v>
      </c>
    </row>
    <row r="11842" spans="1:2" ht="13.5" x14ac:dyDescent="0.25">
      <c r="A11842" s="612" t="s">
        <v>18811</v>
      </c>
      <c r="B11842" s="613" t="s">
        <v>18812</v>
      </c>
    </row>
    <row r="11843" spans="1:2" ht="13.5" x14ac:dyDescent="0.25">
      <c r="A11843" s="612" t="s">
        <v>18813</v>
      </c>
      <c r="B11843" s="613" t="s">
        <v>18814</v>
      </c>
    </row>
    <row r="11844" spans="1:2" ht="13.5" x14ac:dyDescent="0.25">
      <c r="A11844" s="612" t="s">
        <v>18815</v>
      </c>
      <c r="B11844" s="613" t="s">
        <v>18816</v>
      </c>
    </row>
    <row r="11845" spans="1:2" ht="13.5" x14ac:dyDescent="0.25">
      <c r="A11845" s="612" t="s">
        <v>18817</v>
      </c>
      <c r="B11845" s="613" t="s">
        <v>18818</v>
      </c>
    </row>
    <row r="11846" spans="1:2" ht="13.5" x14ac:dyDescent="0.25">
      <c r="A11846" s="612" t="s">
        <v>18819</v>
      </c>
      <c r="B11846" s="613" t="s">
        <v>18820</v>
      </c>
    </row>
    <row r="11847" spans="1:2" ht="13.5" x14ac:dyDescent="0.25">
      <c r="A11847" s="612" t="s">
        <v>18821</v>
      </c>
      <c r="B11847" s="613" t="s">
        <v>18822</v>
      </c>
    </row>
    <row r="11848" spans="1:2" ht="13.5" x14ac:dyDescent="0.25">
      <c r="A11848" s="612" t="s">
        <v>18823</v>
      </c>
      <c r="B11848" s="613" t="s">
        <v>18824</v>
      </c>
    </row>
    <row r="11849" spans="1:2" ht="13.5" x14ac:dyDescent="0.25">
      <c r="A11849" s="612" t="s">
        <v>18825</v>
      </c>
      <c r="B11849" s="613" t="s">
        <v>18826</v>
      </c>
    </row>
    <row r="11850" spans="1:2" ht="13.5" x14ac:dyDescent="0.25">
      <c r="A11850" s="612" t="s">
        <v>18827</v>
      </c>
      <c r="B11850" s="613" t="s">
        <v>18828</v>
      </c>
    </row>
    <row r="11851" spans="1:2" ht="13.5" x14ac:dyDescent="0.25">
      <c r="A11851" s="612" t="s">
        <v>18829</v>
      </c>
      <c r="B11851" s="613" t="s">
        <v>18830</v>
      </c>
    </row>
    <row r="11852" spans="1:2" ht="13.5" x14ac:dyDescent="0.25">
      <c r="A11852" s="612" t="s">
        <v>18831</v>
      </c>
      <c r="B11852" s="613" t="s">
        <v>18832</v>
      </c>
    </row>
    <row r="11853" spans="1:2" ht="13.5" x14ac:dyDescent="0.25">
      <c r="A11853" s="612" t="s">
        <v>18833</v>
      </c>
      <c r="B11853" s="613" t="s">
        <v>18834</v>
      </c>
    </row>
    <row r="11854" spans="1:2" ht="13.5" x14ac:dyDescent="0.25">
      <c r="A11854" s="612" t="s">
        <v>18835</v>
      </c>
      <c r="B11854" s="613" t="s">
        <v>18836</v>
      </c>
    </row>
    <row r="11855" spans="1:2" ht="13.5" x14ac:dyDescent="0.25">
      <c r="A11855" s="612" t="s">
        <v>18837</v>
      </c>
      <c r="B11855" s="613" t="s">
        <v>18838</v>
      </c>
    </row>
    <row r="11856" spans="1:2" ht="13.5" x14ac:dyDescent="0.25">
      <c r="A11856" s="612" t="s">
        <v>18839</v>
      </c>
      <c r="B11856" s="613" t="s">
        <v>18840</v>
      </c>
    </row>
    <row r="11857" spans="1:3" ht="13.5" x14ac:dyDescent="0.25">
      <c r="A11857" s="612" t="s">
        <v>18841</v>
      </c>
      <c r="B11857" s="613" t="s">
        <v>18842</v>
      </c>
    </row>
    <row r="11858" spans="1:3" ht="13.5" x14ac:dyDescent="0.25">
      <c r="A11858" s="612" t="s">
        <v>18843</v>
      </c>
      <c r="B11858" s="613" t="s">
        <v>18844</v>
      </c>
    </row>
    <row r="11859" spans="1:3" ht="13.5" x14ac:dyDescent="0.25">
      <c r="A11859" s="612" t="s">
        <v>18845</v>
      </c>
      <c r="B11859" s="613" t="s">
        <v>18846</v>
      </c>
    </row>
    <row r="11860" spans="1:3" ht="13.5" x14ac:dyDescent="0.25">
      <c r="A11860" s="612" t="s">
        <v>18847</v>
      </c>
      <c r="B11860" s="613" t="s">
        <v>18848</v>
      </c>
    </row>
    <row r="11861" spans="1:3" ht="13.5" x14ac:dyDescent="0.25">
      <c r="A11861" s="612" t="s">
        <v>18849</v>
      </c>
      <c r="B11861" s="613" t="s">
        <v>18850</v>
      </c>
    </row>
    <row r="11862" spans="1:3" ht="13.5" x14ac:dyDescent="0.25">
      <c r="A11862" s="612" t="s">
        <v>18851</v>
      </c>
      <c r="B11862" s="613" t="s">
        <v>18852</v>
      </c>
    </row>
    <row r="11863" spans="1:3" ht="13.5" x14ac:dyDescent="0.25">
      <c r="A11863" s="612" t="s">
        <v>18853</v>
      </c>
      <c r="B11863" s="613" t="s">
        <v>18854</v>
      </c>
    </row>
    <row r="11864" spans="1:3" ht="13.5" x14ac:dyDescent="0.25">
      <c r="A11864" s="612" t="s">
        <v>18855</v>
      </c>
      <c r="B11864" s="613" t="s">
        <v>18856</v>
      </c>
      <c r="C11864" s="5" t="s">
        <v>18857</v>
      </c>
    </row>
    <row r="11865" spans="1:3" ht="13.5" x14ac:dyDescent="0.25">
      <c r="A11865" s="612" t="s">
        <v>18858</v>
      </c>
      <c r="B11865" s="613" t="s">
        <v>18859</v>
      </c>
    </row>
    <row r="11866" spans="1:3" ht="13.5" x14ac:dyDescent="0.25">
      <c r="A11866" s="612" t="s">
        <v>18860</v>
      </c>
      <c r="B11866" s="613" t="s">
        <v>18861</v>
      </c>
    </row>
    <row r="11867" spans="1:3" ht="13.5" x14ac:dyDescent="0.25">
      <c r="A11867" s="612" t="s">
        <v>18862</v>
      </c>
      <c r="B11867" s="613" t="s">
        <v>18863</v>
      </c>
    </row>
    <row r="11868" spans="1:3" ht="13.5" x14ac:dyDescent="0.25">
      <c r="A11868" s="612" t="s">
        <v>18864</v>
      </c>
      <c r="B11868" s="613" t="s">
        <v>18865</v>
      </c>
    </row>
    <row r="11869" spans="1:3" ht="13.5" x14ac:dyDescent="0.25">
      <c r="A11869" s="612" t="s">
        <v>18866</v>
      </c>
      <c r="B11869" s="613" t="s">
        <v>18867</v>
      </c>
    </row>
    <row r="11870" spans="1:3" ht="13.5" x14ac:dyDescent="0.25">
      <c r="A11870" s="612" t="s">
        <v>18868</v>
      </c>
      <c r="B11870" s="613" t="s">
        <v>18869</v>
      </c>
    </row>
    <row r="11871" spans="1:3" ht="13.5" x14ac:dyDescent="0.25">
      <c r="A11871" s="612" t="s">
        <v>18870</v>
      </c>
      <c r="B11871" s="613" t="s">
        <v>18871</v>
      </c>
    </row>
    <row r="11872" spans="1:3" ht="13.5" x14ac:dyDescent="0.25">
      <c r="A11872" s="612" t="s">
        <v>18872</v>
      </c>
      <c r="B11872" s="613" t="s">
        <v>18873</v>
      </c>
    </row>
    <row r="11873" spans="1:2" ht="13.5" x14ac:dyDescent="0.25">
      <c r="A11873" s="612" t="s">
        <v>18874</v>
      </c>
      <c r="B11873" s="613" t="s">
        <v>18875</v>
      </c>
    </row>
    <row r="11874" spans="1:2" ht="13.5" x14ac:dyDescent="0.25">
      <c r="A11874" s="612" t="s">
        <v>18876</v>
      </c>
      <c r="B11874" s="613" t="s">
        <v>18877</v>
      </c>
    </row>
    <row r="11875" spans="1:2" ht="13.5" x14ac:dyDescent="0.25">
      <c r="A11875" s="612" t="s">
        <v>18878</v>
      </c>
      <c r="B11875" s="613" t="s">
        <v>18879</v>
      </c>
    </row>
    <row r="11876" spans="1:2" ht="13.5" x14ac:dyDescent="0.25">
      <c r="A11876" s="612" t="s">
        <v>18880</v>
      </c>
      <c r="B11876" s="613" t="s">
        <v>18881</v>
      </c>
    </row>
    <row r="11877" spans="1:2" ht="13.5" x14ac:dyDescent="0.25">
      <c r="A11877" s="612" t="s">
        <v>18882</v>
      </c>
      <c r="B11877" s="613" t="s">
        <v>18883</v>
      </c>
    </row>
    <row r="11878" spans="1:2" ht="13.5" x14ac:dyDescent="0.25">
      <c r="A11878" s="612" t="s">
        <v>18884</v>
      </c>
      <c r="B11878" s="613" t="s">
        <v>18885</v>
      </c>
    </row>
    <row r="11879" spans="1:2" ht="13.5" x14ac:dyDescent="0.25">
      <c r="A11879" s="612" t="s">
        <v>18886</v>
      </c>
      <c r="B11879" s="613" t="s">
        <v>18887</v>
      </c>
    </row>
    <row r="11880" spans="1:2" ht="13.5" x14ac:dyDescent="0.25">
      <c r="A11880" s="612" t="s">
        <v>18888</v>
      </c>
      <c r="B11880" s="613" t="s">
        <v>18889</v>
      </c>
    </row>
    <row r="11881" spans="1:2" ht="13.5" x14ac:dyDescent="0.25">
      <c r="A11881" s="612" t="s">
        <v>18890</v>
      </c>
      <c r="B11881" s="613" t="s">
        <v>18891</v>
      </c>
    </row>
    <row r="11882" spans="1:2" ht="13.5" x14ac:dyDescent="0.25">
      <c r="A11882" s="612" t="s">
        <v>18892</v>
      </c>
      <c r="B11882" s="613" t="s">
        <v>18893</v>
      </c>
    </row>
    <row r="11883" spans="1:2" ht="13.5" x14ac:dyDescent="0.25">
      <c r="A11883" s="612" t="s">
        <v>18894</v>
      </c>
      <c r="B11883" s="613" t="s">
        <v>18895</v>
      </c>
    </row>
    <row r="11884" spans="1:2" ht="13.5" x14ac:dyDescent="0.25">
      <c r="A11884" s="612" t="s">
        <v>18896</v>
      </c>
      <c r="B11884" s="613" t="s">
        <v>18897</v>
      </c>
    </row>
    <row r="11885" spans="1:2" ht="13.5" x14ac:dyDescent="0.25">
      <c r="A11885" s="612" t="s">
        <v>18898</v>
      </c>
      <c r="B11885" s="613" t="s">
        <v>18899</v>
      </c>
    </row>
    <row r="11886" spans="1:2" ht="13.5" x14ac:dyDescent="0.25">
      <c r="A11886" s="612" t="s">
        <v>18900</v>
      </c>
      <c r="B11886" s="613" t="s">
        <v>18901</v>
      </c>
    </row>
    <row r="11887" spans="1:2" ht="13.5" x14ac:dyDescent="0.25">
      <c r="A11887" s="612" t="s">
        <v>18902</v>
      </c>
      <c r="B11887" s="613" t="s">
        <v>18903</v>
      </c>
    </row>
    <row r="11888" spans="1:2" ht="13.5" x14ac:dyDescent="0.25">
      <c r="A11888" s="612" t="s">
        <v>18904</v>
      </c>
      <c r="B11888" s="613" t="s">
        <v>18905</v>
      </c>
    </row>
    <row r="11889" spans="1:2" ht="13.5" x14ac:dyDescent="0.25">
      <c r="A11889" s="612" t="s">
        <v>18906</v>
      </c>
      <c r="B11889" s="613" t="s">
        <v>18907</v>
      </c>
    </row>
    <row r="11890" spans="1:2" ht="13.5" x14ac:dyDescent="0.25">
      <c r="A11890" s="612" t="s">
        <v>18908</v>
      </c>
      <c r="B11890" s="613" t="s">
        <v>18909</v>
      </c>
    </row>
    <row r="11891" spans="1:2" ht="13.5" x14ac:dyDescent="0.25">
      <c r="A11891" s="612" t="s">
        <v>18910</v>
      </c>
      <c r="B11891" s="613" t="s">
        <v>18911</v>
      </c>
    </row>
    <row r="11892" spans="1:2" ht="13.5" x14ac:dyDescent="0.25">
      <c r="A11892" s="612" t="s">
        <v>18912</v>
      </c>
      <c r="B11892" s="613" t="s">
        <v>18913</v>
      </c>
    </row>
    <row r="11893" spans="1:2" ht="13.5" x14ac:dyDescent="0.25">
      <c r="A11893" s="612" t="s">
        <v>18914</v>
      </c>
      <c r="B11893" s="613" t="s">
        <v>18915</v>
      </c>
    </row>
    <row r="11894" spans="1:2" ht="13.5" x14ac:dyDescent="0.25">
      <c r="A11894" s="612" t="s">
        <v>18916</v>
      </c>
      <c r="B11894" s="613" t="s">
        <v>18917</v>
      </c>
    </row>
    <row r="11895" spans="1:2" ht="13.5" x14ac:dyDescent="0.25">
      <c r="A11895" s="612" t="s">
        <v>18918</v>
      </c>
      <c r="B11895" s="613" t="s">
        <v>18919</v>
      </c>
    </row>
    <row r="11896" spans="1:2" ht="13.5" x14ac:dyDescent="0.25">
      <c r="A11896" s="612" t="s">
        <v>18920</v>
      </c>
      <c r="B11896" s="613" t="s">
        <v>18921</v>
      </c>
    </row>
    <row r="11897" spans="1:2" ht="13.5" x14ac:dyDescent="0.25">
      <c r="A11897" s="612" t="s">
        <v>18922</v>
      </c>
      <c r="B11897" s="613" t="s">
        <v>18923</v>
      </c>
    </row>
    <row r="11898" spans="1:2" ht="13.5" x14ac:dyDescent="0.25">
      <c r="A11898" s="612" t="s">
        <v>18924</v>
      </c>
      <c r="B11898" s="613" t="s">
        <v>18925</v>
      </c>
    </row>
    <row r="11899" spans="1:2" ht="13.5" x14ac:dyDescent="0.25">
      <c r="A11899" s="612" t="s">
        <v>18926</v>
      </c>
      <c r="B11899" s="613" t="s">
        <v>18927</v>
      </c>
    </row>
    <row r="11900" spans="1:2" ht="13.5" x14ac:dyDescent="0.25">
      <c r="A11900" s="612" t="s">
        <v>18928</v>
      </c>
      <c r="B11900" s="613" t="s">
        <v>18929</v>
      </c>
    </row>
    <row r="11901" spans="1:2" ht="13.5" x14ac:dyDescent="0.25">
      <c r="A11901" s="612" t="s">
        <v>18930</v>
      </c>
      <c r="B11901" s="613" t="s">
        <v>18931</v>
      </c>
    </row>
    <row r="11902" spans="1:2" ht="13.5" x14ac:dyDescent="0.25">
      <c r="A11902" s="612" t="s">
        <v>18932</v>
      </c>
      <c r="B11902" s="613" t="s">
        <v>18933</v>
      </c>
    </row>
    <row r="11903" spans="1:2" ht="13.5" x14ac:dyDescent="0.25">
      <c r="A11903" s="612" t="s">
        <v>18934</v>
      </c>
      <c r="B11903" s="613" t="s">
        <v>18935</v>
      </c>
    </row>
    <row r="11904" spans="1:2" ht="13.5" x14ac:dyDescent="0.25">
      <c r="A11904" s="612" t="s">
        <v>18936</v>
      </c>
      <c r="B11904" s="613" t="s">
        <v>18937</v>
      </c>
    </row>
    <row r="11905" spans="1:2" ht="13.5" x14ac:dyDescent="0.25">
      <c r="A11905" s="612" t="s">
        <v>18938</v>
      </c>
      <c r="B11905" s="613" t="s">
        <v>18939</v>
      </c>
    </row>
    <row r="11906" spans="1:2" ht="13.5" x14ac:dyDescent="0.25">
      <c r="A11906" s="612" t="s">
        <v>18940</v>
      </c>
      <c r="B11906" s="613" t="s">
        <v>18941</v>
      </c>
    </row>
    <row r="11907" spans="1:2" ht="13.5" x14ac:dyDescent="0.25">
      <c r="A11907" s="612" t="s">
        <v>18942</v>
      </c>
      <c r="B11907" s="613" t="s">
        <v>18943</v>
      </c>
    </row>
    <row r="11908" spans="1:2" ht="13.5" x14ac:dyDescent="0.25">
      <c r="A11908" s="612" t="s">
        <v>18944</v>
      </c>
      <c r="B11908" s="613" t="s">
        <v>18945</v>
      </c>
    </row>
    <row r="11909" spans="1:2" ht="13.5" x14ac:dyDescent="0.25">
      <c r="A11909" s="612" t="s">
        <v>18946</v>
      </c>
      <c r="B11909" s="613" t="s">
        <v>18947</v>
      </c>
    </row>
    <row r="11910" spans="1:2" ht="13.5" x14ac:dyDescent="0.25">
      <c r="A11910" s="612" t="s">
        <v>18948</v>
      </c>
      <c r="B11910" s="613" t="s">
        <v>18949</v>
      </c>
    </row>
    <row r="11911" spans="1:2" ht="13.5" x14ac:dyDescent="0.25">
      <c r="A11911" s="612" t="s">
        <v>18950</v>
      </c>
      <c r="B11911" s="613" t="s">
        <v>18951</v>
      </c>
    </row>
    <row r="11912" spans="1:2" ht="13.5" x14ac:dyDescent="0.25">
      <c r="A11912" s="612" t="s">
        <v>18952</v>
      </c>
      <c r="B11912" s="613" t="s">
        <v>18953</v>
      </c>
    </row>
    <row r="11913" spans="1:2" ht="13.5" x14ac:dyDescent="0.25">
      <c r="A11913" s="612" t="s">
        <v>18954</v>
      </c>
      <c r="B11913" s="613" t="s">
        <v>18955</v>
      </c>
    </row>
    <row r="11914" spans="1:2" ht="13.5" x14ac:dyDescent="0.25">
      <c r="A11914" s="612" t="s">
        <v>18956</v>
      </c>
      <c r="B11914" s="613" t="s">
        <v>18957</v>
      </c>
    </row>
    <row r="11915" spans="1:2" ht="13.5" x14ac:dyDescent="0.25">
      <c r="A11915" s="612" t="s">
        <v>18958</v>
      </c>
      <c r="B11915" s="613" t="s">
        <v>18959</v>
      </c>
    </row>
    <row r="11916" spans="1:2" ht="13.5" x14ac:dyDescent="0.25">
      <c r="A11916" s="612" t="s">
        <v>18960</v>
      </c>
      <c r="B11916" s="613" t="s">
        <v>18961</v>
      </c>
    </row>
    <row r="11917" spans="1:2" ht="13.5" x14ac:dyDescent="0.25">
      <c r="A11917" s="612" t="s">
        <v>18962</v>
      </c>
      <c r="B11917" s="613" t="s">
        <v>18963</v>
      </c>
    </row>
    <row r="11918" spans="1:2" ht="13.5" x14ac:dyDescent="0.25">
      <c r="A11918" s="612" t="s">
        <v>18964</v>
      </c>
      <c r="B11918" s="613" t="s">
        <v>18965</v>
      </c>
    </row>
    <row r="11919" spans="1:2" ht="13.5" x14ac:dyDescent="0.25">
      <c r="A11919" s="612" t="s">
        <v>18966</v>
      </c>
      <c r="B11919" s="613" t="s">
        <v>18967</v>
      </c>
    </row>
    <row r="11920" spans="1:2" ht="13.5" x14ac:dyDescent="0.25">
      <c r="A11920" s="612" t="s">
        <v>18968</v>
      </c>
      <c r="B11920" s="613" t="s">
        <v>18969</v>
      </c>
    </row>
    <row r="11921" spans="1:2" ht="13.5" x14ac:dyDescent="0.25">
      <c r="A11921" s="612" t="s">
        <v>18970</v>
      </c>
      <c r="B11921" s="613" t="s">
        <v>18971</v>
      </c>
    </row>
    <row r="11922" spans="1:2" ht="13.5" x14ac:dyDescent="0.25">
      <c r="A11922" s="612" t="s">
        <v>18972</v>
      </c>
      <c r="B11922" s="613" t="s">
        <v>18973</v>
      </c>
    </row>
    <row r="11923" spans="1:2" ht="13.5" x14ac:dyDescent="0.25">
      <c r="A11923" s="612" t="s">
        <v>18974</v>
      </c>
      <c r="B11923" s="613" t="s">
        <v>18975</v>
      </c>
    </row>
    <row r="11924" spans="1:2" ht="13.5" x14ac:dyDescent="0.25">
      <c r="A11924" s="612" t="s">
        <v>18976</v>
      </c>
      <c r="B11924" s="613" t="s">
        <v>18977</v>
      </c>
    </row>
    <row r="11925" spans="1:2" ht="13.5" x14ac:dyDescent="0.25">
      <c r="A11925" s="612" t="s">
        <v>18978</v>
      </c>
      <c r="B11925" s="613" t="s">
        <v>18979</v>
      </c>
    </row>
    <row r="11926" spans="1:2" ht="13.5" x14ac:dyDescent="0.25">
      <c r="A11926" s="612" t="s">
        <v>18980</v>
      </c>
      <c r="B11926" s="613" t="s">
        <v>18981</v>
      </c>
    </row>
    <row r="11927" spans="1:2" ht="13.5" x14ac:dyDescent="0.25">
      <c r="A11927" s="612" t="s">
        <v>18982</v>
      </c>
      <c r="B11927" s="613" t="s">
        <v>18983</v>
      </c>
    </row>
    <row r="11928" spans="1:2" ht="13.5" x14ac:dyDescent="0.25">
      <c r="A11928" s="612" t="s">
        <v>18984</v>
      </c>
      <c r="B11928" s="613" t="s">
        <v>18985</v>
      </c>
    </row>
    <row r="11929" spans="1:2" ht="13.5" x14ac:dyDescent="0.25">
      <c r="A11929" s="612" t="s">
        <v>18986</v>
      </c>
      <c r="B11929" s="613" t="s">
        <v>18987</v>
      </c>
    </row>
    <row r="11930" spans="1:2" ht="13.5" x14ac:dyDescent="0.25">
      <c r="A11930" s="612" t="s">
        <v>18988</v>
      </c>
      <c r="B11930" s="613" t="s">
        <v>18989</v>
      </c>
    </row>
    <row r="11931" spans="1:2" ht="13.5" x14ac:dyDescent="0.25">
      <c r="A11931" s="612" t="s">
        <v>18990</v>
      </c>
      <c r="B11931" s="613" t="s">
        <v>18991</v>
      </c>
    </row>
    <row r="11932" spans="1:2" ht="13.5" x14ac:dyDescent="0.25">
      <c r="A11932" s="612" t="s">
        <v>18992</v>
      </c>
      <c r="B11932" s="613" t="s">
        <v>18993</v>
      </c>
    </row>
    <row r="11933" spans="1:2" ht="13.5" x14ac:dyDescent="0.25">
      <c r="A11933" s="612" t="s">
        <v>18994</v>
      </c>
      <c r="B11933" s="613" t="s">
        <v>18995</v>
      </c>
    </row>
    <row r="11934" spans="1:2" ht="13.5" x14ac:dyDescent="0.25">
      <c r="A11934" s="612" t="s">
        <v>18996</v>
      </c>
      <c r="B11934" s="613" t="s">
        <v>18997</v>
      </c>
    </row>
    <row r="11935" spans="1:2" ht="13.5" x14ac:dyDescent="0.25">
      <c r="A11935" s="612" t="s">
        <v>18998</v>
      </c>
      <c r="B11935" s="613" t="s">
        <v>18999</v>
      </c>
    </row>
    <row r="11936" spans="1:2" ht="13.5" x14ac:dyDescent="0.25">
      <c r="A11936" s="612" t="s">
        <v>19000</v>
      </c>
      <c r="B11936" s="613" t="s">
        <v>19001</v>
      </c>
    </row>
    <row r="11937" spans="1:2" ht="13.5" x14ac:dyDescent="0.25">
      <c r="A11937" s="612" t="s">
        <v>19002</v>
      </c>
      <c r="B11937" s="613" t="s">
        <v>19003</v>
      </c>
    </row>
    <row r="11938" spans="1:2" ht="13.5" x14ac:dyDescent="0.25">
      <c r="A11938" s="612" t="s">
        <v>19004</v>
      </c>
      <c r="B11938" s="613" t="s">
        <v>19005</v>
      </c>
    </row>
    <row r="11939" spans="1:2" ht="13.5" x14ac:dyDescent="0.25">
      <c r="A11939" s="612" t="s">
        <v>19006</v>
      </c>
      <c r="B11939" s="613" t="s">
        <v>19007</v>
      </c>
    </row>
    <row r="11940" spans="1:2" ht="13.5" x14ac:dyDescent="0.25">
      <c r="A11940" s="612" t="s">
        <v>19008</v>
      </c>
      <c r="B11940" s="613" t="s">
        <v>19009</v>
      </c>
    </row>
    <row r="11941" spans="1:2" ht="13.5" x14ac:dyDescent="0.25">
      <c r="A11941" s="612" t="s">
        <v>19010</v>
      </c>
      <c r="B11941" s="613" t="s">
        <v>19011</v>
      </c>
    </row>
    <row r="11942" spans="1:2" ht="13.5" x14ac:dyDescent="0.25">
      <c r="A11942" s="612" t="s">
        <v>19012</v>
      </c>
      <c r="B11942" s="613" t="s">
        <v>19013</v>
      </c>
    </row>
    <row r="11943" spans="1:2" ht="13.5" x14ac:dyDescent="0.25">
      <c r="A11943" s="612" t="s">
        <v>19014</v>
      </c>
      <c r="B11943" s="613" t="s">
        <v>19015</v>
      </c>
    </row>
    <row r="11944" spans="1:2" ht="13.5" x14ac:dyDescent="0.25">
      <c r="A11944" s="612" t="s">
        <v>19016</v>
      </c>
      <c r="B11944" s="613" t="s">
        <v>19017</v>
      </c>
    </row>
    <row r="11945" spans="1:2" ht="13.5" x14ac:dyDescent="0.25">
      <c r="A11945" s="612" t="s">
        <v>19018</v>
      </c>
      <c r="B11945" s="613" t="s">
        <v>19019</v>
      </c>
    </row>
    <row r="11946" spans="1:2" ht="13.5" x14ac:dyDescent="0.25">
      <c r="A11946" s="612" t="s">
        <v>19020</v>
      </c>
      <c r="B11946" s="613" t="s">
        <v>19021</v>
      </c>
    </row>
    <row r="11947" spans="1:2" ht="13.5" x14ac:dyDescent="0.25">
      <c r="A11947" s="612" t="s">
        <v>19022</v>
      </c>
      <c r="B11947" s="613" t="s">
        <v>19023</v>
      </c>
    </row>
    <row r="11948" spans="1:2" ht="13.5" x14ac:dyDescent="0.25">
      <c r="A11948" s="612" t="s">
        <v>19024</v>
      </c>
      <c r="B11948" s="613" t="s">
        <v>19025</v>
      </c>
    </row>
    <row r="11949" spans="1:2" ht="13.5" x14ac:dyDescent="0.25">
      <c r="A11949" s="612" t="s">
        <v>19026</v>
      </c>
      <c r="B11949" s="613" t="s">
        <v>19027</v>
      </c>
    </row>
    <row r="11950" spans="1:2" ht="13.5" x14ac:dyDescent="0.25">
      <c r="A11950" s="612" t="s">
        <v>19028</v>
      </c>
      <c r="B11950" s="613" t="s">
        <v>19029</v>
      </c>
    </row>
    <row r="11951" spans="1:2" ht="13.5" x14ac:dyDescent="0.25">
      <c r="A11951" s="612" t="s">
        <v>19030</v>
      </c>
      <c r="B11951" s="613" t="s">
        <v>19031</v>
      </c>
    </row>
    <row r="11952" spans="1:2" ht="13.5" x14ac:dyDescent="0.25">
      <c r="A11952" s="612" t="s">
        <v>19032</v>
      </c>
      <c r="B11952" s="613" t="s">
        <v>19033</v>
      </c>
    </row>
    <row r="11953" spans="1:2" ht="13.5" x14ac:dyDescent="0.25">
      <c r="A11953" s="612" t="s">
        <v>19034</v>
      </c>
      <c r="B11953" s="613" t="s">
        <v>19035</v>
      </c>
    </row>
    <row r="11954" spans="1:2" ht="13.5" x14ac:dyDescent="0.25">
      <c r="A11954" s="612" t="s">
        <v>19036</v>
      </c>
      <c r="B11954" s="613" t="s">
        <v>19037</v>
      </c>
    </row>
    <row r="11955" spans="1:2" ht="13.5" x14ac:dyDescent="0.25">
      <c r="A11955" s="612" t="s">
        <v>19038</v>
      </c>
      <c r="B11955" s="613" t="s">
        <v>19039</v>
      </c>
    </row>
    <row r="11956" spans="1:2" ht="13.5" x14ac:dyDescent="0.25">
      <c r="A11956" s="612" t="s">
        <v>19040</v>
      </c>
      <c r="B11956" s="613" t="s">
        <v>19041</v>
      </c>
    </row>
    <row r="11957" spans="1:2" ht="13.5" x14ac:dyDescent="0.25">
      <c r="A11957" s="612" t="s">
        <v>19042</v>
      </c>
      <c r="B11957" s="613" t="s">
        <v>19043</v>
      </c>
    </row>
    <row r="11958" spans="1:2" ht="13.5" x14ac:dyDescent="0.25">
      <c r="A11958" s="612" t="s">
        <v>19044</v>
      </c>
      <c r="B11958" s="613" t="s">
        <v>19045</v>
      </c>
    </row>
    <row r="11959" spans="1:2" ht="13.5" x14ac:dyDescent="0.25">
      <c r="A11959" s="612" t="s">
        <v>19046</v>
      </c>
      <c r="B11959" s="613" t="s">
        <v>19047</v>
      </c>
    </row>
    <row r="11960" spans="1:2" ht="13.5" x14ac:dyDescent="0.25">
      <c r="A11960" s="612" t="s">
        <v>19048</v>
      </c>
      <c r="B11960" s="613" t="s">
        <v>19049</v>
      </c>
    </row>
    <row r="11961" spans="1:2" ht="13.5" x14ac:dyDescent="0.25">
      <c r="A11961" s="612" t="s">
        <v>19050</v>
      </c>
      <c r="B11961" s="613" t="s">
        <v>19051</v>
      </c>
    </row>
    <row r="11962" spans="1:2" ht="13.5" x14ac:dyDescent="0.25">
      <c r="A11962" s="612" t="s">
        <v>19052</v>
      </c>
      <c r="B11962" s="613" t="s">
        <v>19053</v>
      </c>
    </row>
    <row r="11963" spans="1:2" ht="13.5" x14ac:dyDescent="0.25">
      <c r="A11963" s="612" t="s">
        <v>19054</v>
      </c>
      <c r="B11963" s="613" t="s">
        <v>19055</v>
      </c>
    </row>
    <row r="11964" spans="1:2" ht="13.5" x14ac:dyDescent="0.25">
      <c r="A11964" s="612" t="s">
        <v>19056</v>
      </c>
      <c r="B11964" s="613" t="s">
        <v>19057</v>
      </c>
    </row>
    <row r="11965" spans="1:2" ht="13.5" x14ac:dyDescent="0.25">
      <c r="A11965" s="612" t="s">
        <v>19058</v>
      </c>
      <c r="B11965" s="613" t="s">
        <v>19059</v>
      </c>
    </row>
    <row r="11966" spans="1:2" ht="13.5" x14ac:dyDescent="0.25">
      <c r="A11966" s="612" t="s">
        <v>19060</v>
      </c>
      <c r="B11966" s="613" t="s">
        <v>19061</v>
      </c>
    </row>
    <row r="11967" spans="1:2" ht="13.5" x14ac:dyDescent="0.25">
      <c r="A11967" s="612" t="s">
        <v>19062</v>
      </c>
      <c r="B11967" s="613" t="s">
        <v>19063</v>
      </c>
    </row>
    <row r="11968" spans="1:2" ht="13.5" x14ac:dyDescent="0.25">
      <c r="A11968" s="612" t="s">
        <v>19064</v>
      </c>
      <c r="B11968" s="613" t="s">
        <v>19065</v>
      </c>
    </row>
    <row r="11969" spans="1:2" ht="13.5" x14ac:dyDescent="0.25">
      <c r="A11969" s="612" t="s">
        <v>19066</v>
      </c>
      <c r="B11969" s="613" t="s">
        <v>19067</v>
      </c>
    </row>
    <row r="11970" spans="1:2" ht="13.5" x14ac:dyDescent="0.25">
      <c r="A11970" s="612" t="s">
        <v>19068</v>
      </c>
      <c r="B11970" s="613" t="s">
        <v>19069</v>
      </c>
    </row>
    <row r="11971" spans="1:2" ht="13.5" x14ac:dyDescent="0.25">
      <c r="A11971" s="612" t="s">
        <v>19070</v>
      </c>
      <c r="B11971" s="613" t="s">
        <v>19071</v>
      </c>
    </row>
    <row r="11972" spans="1:2" ht="13.5" x14ac:dyDescent="0.25">
      <c r="A11972" s="612" t="s">
        <v>19072</v>
      </c>
      <c r="B11972" s="613" t="s">
        <v>19073</v>
      </c>
    </row>
    <row r="11973" spans="1:2" ht="13.5" x14ac:dyDescent="0.25">
      <c r="A11973" s="612" t="s">
        <v>19074</v>
      </c>
      <c r="B11973" s="613" t="s">
        <v>19075</v>
      </c>
    </row>
    <row r="11974" spans="1:2" ht="13.5" x14ac:dyDescent="0.25">
      <c r="A11974" s="612" t="s">
        <v>19076</v>
      </c>
      <c r="B11974" s="613" t="s">
        <v>19077</v>
      </c>
    </row>
    <row r="11975" spans="1:2" ht="13.5" x14ac:dyDescent="0.25">
      <c r="A11975" s="612" t="s">
        <v>19078</v>
      </c>
      <c r="B11975" s="613" t="s">
        <v>19079</v>
      </c>
    </row>
    <row r="11976" spans="1:2" ht="13.5" x14ac:dyDescent="0.25">
      <c r="A11976" s="612" t="s">
        <v>19080</v>
      </c>
      <c r="B11976" s="613" t="s">
        <v>19081</v>
      </c>
    </row>
    <row r="11977" spans="1:2" ht="13.5" x14ac:dyDescent="0.25">
      <c r="A11977" s="612" t="s">
        <v>19082</v>
      </c>
      <c r="B11977" s="613" t="s">
        <v>19083</v>
      </c>
    </row>
    <row r="11978" spans="1:2" ht="13.5" x14ac:dyDescent="0.25">
      <c r="A11978" s="612" t="s">
        <v>19084</v>
      </c>
      <c r="B11978" s="613" t="s">
        <v>19085</v>
      </c>
    </row>
    <row r="11979" spans="1:2" ht="13.5" x14ac:dyDescent="0.25">
      <c r="A11979" s="612" t="s">
        <v>19086</v>
      </c>
      <c r="B11979" s="613" t="s">
        <v>19087</v>
      </c>
    </row>
    <row r="11980" spans="1:2" ht="13.5" x14ac:dyDescent="0.25">
      <c r="A11980" s="612" t="s">
        <v>19088</v>
      </c>
      <c r="B11980" s="613" t="s">
        <v>19089</v>
      </c>
    </row>
    <row r="11981" spans="1:2" ht="13.5" x14ac:dyDescent="0.25">
      <c r="A11981" s="612" t="s">
        <v>19090</v>
      </c>
      <c r="B11981" s="613" t="s">
        <v>19091</v>
      </c>
    </row>
    <row r="11982" spans="1:2" ht="13.5" x14ac:dyDescent="0.25">
      <c r="A11982" s="612" t="s">
        <v>19092</v>
      </c>
      <c r="B11982" s="613" t="s">
        <v>19093</v>
      </c>
    </row>
    <row r="11983" spans="1:2" ht="13.5" x14ac:dyDescent="0.25">
      <c r="A11983" s="612" t="s">
        <v>19094</v>
      </c>
      <c r="B11983" s="613" t="s">
        <v>19095</v>
      </c>
    </row>
    <row r="11984" spans="1:2" ht="13.5" x14ac:dyDescent="0.25">
      <c r="A11984" s="612" t="s">
        <v>19096</v>
      </c>
      <c r="B11984" s="613" t="s">
        <v>19097</v>
      </c>
    </row>
    <row r="11985" spans="1:2" ht="13.5" x14ac:dyDescent="0.25">
      <c r="A11985" s="612" t="s">
        <v>19098</v>
      </c>
      <c r="B11985" s="613" t="s">
        <v>19099</v>
      </c>
    </row>
    <row r="11986" spans="1:2" ht="13.5" x14ac:dyDescent="0.25">
      <c r="A11986" s="612" t="s">
        <v>19100</v>
      </c>
      <c r="B11986" s="613" t="s">
        <v>19101</v>
      </c>
    </row>
    <row r="11987" spans="1:2" ht="13.5" x14ac:dyDescent="0.25">
      <c r="A11987" s="612" t="s">
        <v>19102</v>
      </c>
      <c r="B11987" s="613" t="s">
        <v>19103</v>
      </c>
    </row>
    <row r="11988" spans="1:2" ht="13.5" x14ac:dyDescent="0.25">
      <c r="A11988" s="612" t="s">
        <v>19104</v>
      </c>
      <c r="B11988" s="613" t="s">
        <v>19105</v>
      </c>
    </row>
    <row r="11989" spans="1:2" ht="13.5" x14ac:dyDescent="0.25">
      <c r="A11989" s="612" t="s">
        <v>19106</v>
      </c>
      <c r="B11989" s="613" t="s">
        <v>19107</v>
      </c>
    </row>
    <row r="11990" spans="1:2" ht="13.5" x14ac:dyDescent="0.25">
      <c r="A11990" s="612" t="s">
        <v>19108</v>
      </c>
      <c r="B11990" s="613" t="s">
        <v>19109</v>
      </c>
    </row>
    <row r="11991" spans="1:2" ht="13.5" x14ac:dyDescent="0.25">
      <c r="A11991" s="612" t="s">
        <v>19110</v>
      </c>
      <c r="B11991" s="613" t="s">
        <v>19111</v>
      </c>
    </row>
    <row r="11992" spans="1:2" ht="13.5" x14ac:dyDescent="0.25">
      <c r="A11992" s="612" t="s">
        <v>19112</v>
      </c>
      <c r="B11992" s="613" t="s">
        <v>19113</v>
      </c>
    </row>
    <row r="11993" spans="1:2" ht="13.5" x14ac:dyDescent="0.25">
      <c r="A11993" s="612" t="s">
        <v>19114</v>
      </c>
      <c r="B11993" s="613" t="s">
        <v>19115</v>
      </c>
    </row>
    <row r="11994" spans="1:2" ht="13.5" x14ac:dyDescent="0.25">
      <c r="A11994" s="612" t="s">
        <v>19116</v>
      </c>
      <c r="B11994" s="613" t="s">
        <v>19117</v>
      </c>
    </row>
    <row r="11995" spans="1:2" ht="13.5" x14ac:dyDescent="0.25">
      <c r="A11995" s="612" t="s">
        <v>19118</v>
      </c>
      <c r="B11995" s="613" t="s">
        <v>19119</v>
      </c>
    </row>
    <row r="11996" spans="1:2" ht="13.5" x14ac:dyDescent="0.25">
      <c r="A11996" s="612" t="s">
        <v>19120</v>
      </c>
      <c r="B11996" s="613" t="s">
        <v>19121</v>
      </c>
    </row>
    <row r="11997" spans="1:2" ht="13.5" x14ac:dyDescent="0.25">
      <c r="A11997" s="612" t="s">
        <v>19122</v>
      </c>
      <c r="B11997" s="613" t="s">
        <v>19123</v>
      </c>
    </row>
    <row r="11998" spans="1:2" ht="13.5" x14ac:dyDescent="0.25">
      <c r="A11998" s="612" t="s">
        <v>19124</v>
      </c>
      <c r="B11998" s="613" t="s">
        <v>19125</v>
      </c>
    </row>
    <row r="11999" spans="1:2" ht="13.5" x14ac:dyDescent="0.25">
      <c r="A11999" s="612" t="s">
        <v>19126</v>
      </c>
      <c r="B11999" s="613" t="s">
        <v>19127</v>
      </c>
    </row>
    <row r="12000" spans="1:2" ht="13.5" x14ac:dyDescent="0.25">
      <c r="A12000" s="612" t="s">
        <v>19128</v>
      </c>
      <c r="B12000" s="613" t="s">
        <v>19129</v>
      </c>
    </row>
    <row r="12001" spans="1:2" ht="13.5" x14ac:dyDescent="0.25">
      <c r="A12001" s="612" t="s">
        <v>19130</v>
      </c>
      <c r="B12001" s="613" t="s">
        <v>19131</v>
      </c>
    </row>
    <row r="12002" spans="1:2" ht="13.5" x14ac:dyDescent="0.25">
      <c r="A12002" s="612" t="s">
        <v>19132</v>
      </c>
      <c r="B12002" s="613" t="s">
        <v>19133</v>
      </c>
    </row>
    <row r="12003" spans="1:2" ht="13.5" x14ac:dyDescent="0.25">
      <c r="A12003" s="612" t="s">
        <v>19134</v>
      </c>
      <c r="B12003" s="613" t="s">
        <v>19135</v>
      </c>
    </row>
    <row r="12004" spans="1:2" ht="13.5" x14ac:dyDescent="0.25">
      <c r="A12004" s="612" t="s">
        <v>19136</v>
      </c>
      <c r="B12004" s="613" t="s">
        <v>19137</v>
      </c>
    </row>
    <row r="12005" spans="1:2" ht="13.5" x14ac:dyDescent="0.25">
      <c r="A12005" s="612" t="s">
        <v>19138</v>
      </c>
      <c r="B12005" s="613" t="s">
        <v>19139</v>
      </c>
    </row>
    <row r="12006" spans="1:2" ht="13.5" x14ac:dyDescent="0.25">
      <c r="A12006" s="612" t="s">
        <v>19140</v>
      </c>
      <c r="B12006" s="613" t="s">
        <v>19141</v>
      </c>
    </row>
    <row r="12007" spans="1:2" ht="13.5" x14ac:dyDescent="0.25">
      <c r="A12007" s="612" t="s">
        <v>19142</v>
      </c>
      <c r="B12007" s="613" t="s">
        <v>19143</v>
      </c>
    </row>
    <row r="12008" spans="1:2" ht="13.5" x14ac:dyDescent="0.25">
      <c r="A12008" s="612" t="s">
        <v>19144</v>
      </c>
      <c r="B12008" s="613" t="s">
        <v>19145</v>
      </c>
    </row>
    <row r="12009" spans="1:2" ht="13.5" x14ac:dyDescent="0.25">
      <c r="A12009" s="612" t="s">
        <v>19146</v>
      </c>
      <c r="B12009" s="613" t="s">
        <v>19147</v>
      </c>
    </row>
    <row r="12010" spans="1:2" ht="13.5" x14ac:dyDescent="0.25">
      <c r="A12010" s="612" t="s">
        <v>19148</v>
      </c>
      <c r="B12010" s="613" t="s">
        <v>19149</v>
      </c>
    </row>
    <row r="12011" spans="1:2" ht="13.5" x14ac:dyDescent="0.25">
      <c r="A12011" s="612" t="s">
        <v>19150</v>
      </c>
      <c r="B12011" s="613" t="s">
        <v>19151</v>
      </c>
    </row>
    <row r="12012" spans="1:2" ht="13.5" x14ac:dyDescent="0.25">
      <c r="A12012" s="612" t="s">
        <v>19152</v>
      </c>
      <c r="B12012" s="613" t="s">
        <v>19153</v>
      </c>
    </row>
    <row r="12013" spans="1:2" ht="13.5" x14ac:dyDescent="0.25">
      <c r="A12013" s="612" t="s">
        <v>19154</v>
      </c>
      <c r="B12013" s="613" t="s">
        <v>19155</v>
      </c>
    </row>
    <row r="12014" spans="1:2" ht="13.5" x14ac:dyDescent="0.25">
      <c r="A12014" s="612" t="s">
        <v>19156</v>
      </c>
      <c r="B12014" s="613" t="s">
        <v>19157</v>
      </c>
    </row>
    <row r="12015" spans="1:2" ht="13.5" x14ac:dyDescent="0.25">
      <c r="A12015" s="612" t="s">
        <v>19158</v>
      </c>
      <c r="B12015" s="613" t="s">
        <v>19159</v>
      </c>
    </row>
    <row r="12016" spans="1:2" ht="13.5" x14ac:dyDescent="0.25">
      <c r="A12016" s="612" t="s">
        <v>19160</v>
      </c>
      <c r="B12016" s="613" t="s">
        <v>19161</v>
      </c>
    </row>
    <row r="12017" spans="1:2" ht="13.5" x14ac:dyDescent="0.25">
      <c r="A12017" s="612" t="s">
        <v>19162</v>
      </c>
      <c r="B12017" s="613" t="s">
        <v>19163</v>
      </c>
    </row>
    <row r="12018" spans="1:2" ht="13.5" x14ac:dyDescent="0.25">
      <c r="A12018" s="612" t="s">
        <v>19164</v>
      </c>
      <c r="B12018" s="613" t="s">
        <v>19165</v>
      </c>
    </row>
    <row r="12019" spans="1:2" ht="13.5" x14ac:dyDescent="0.25">
      <c r="A12019" s="612" t="s">
        <v>19166</v>
      </c>
      <c r="B12019" s="613" t="s">
        <v>19167</v>
      </c>
    </row>
    <row r="12020" spans="1:2" ht="13.5" x14ac:dyDescent="0.25">
      <c r="A12020" s="612" t="s">
        <v>19168</v>
      </c>
      <c r="B12020" s="613" t="s">
        <v>19169</v>
      </c>
    </row>
    <row r="12021" spans="1:2" ht="13.5" x14ac:dyDescent="0.25">
      <c r="A12021" s="612" t="s">
        <v>19170</v>
      </c>
      <c r="B12021" s="613" t="s">
        <v>19171</v>
      </c>
    </row>
    <row r="12022" spans="1:2" ht="13.5" x14ac:dyDescent="0.25">
      <c r="A12022" s="612" t="s">
        <v>19172</v>
      </c>
      <c r="B12022" s="613" t="s">
        <v>19173</v>
      </c>
    </row>
    <row r="12023" spans="1:2" ht="13.5" x14ac:dyDescent="0.25">
      <c r="A12023" s="612" t="s">
        <v>19174</v>
      </c>
      <c r="B12023" s="613" t="s">
        <v>19175</v>
      </c>
    </row>
    <row r="12024" spans="1:2" ht="13.5" x14ac:dyDescent="0.25">
      <c r="A12024" s="612" t="s">
        <v>19176</v>
      </c>
      <c r="B12024" s="613" t="s">
        <v>19177</v>
      </c>
    </row>
    <row r="12025" spans="1:2" ht="13.5" x14ac:dyDescent="0.25">
      <c r="A12025" s="612" t="s">
        <v>19178</v>
      </c>
      <c r="B12025" s="613" t="s">
        <v>19179</v>
      </c>
    </row>
    <row r="12026" spans="1:2" ht="13.5" x14ac:dyDescent="0.25">
      <c r="A12026" s="612" t="s">
        <v>19180</v>
      </c>
      <c r="B12026" s="613" t="s">
        <v>19181</v>
      </c>
    </row>
    <row r="12027" spans="1:2" ht="13.5" x14ac:dyDescent="0.25">
      <c r="A12027" s="612" t="s">
        <v>19182</v>
      </c>
      <c r="B12027" s="613" t="s">
        <v>19183</v>
      </c>
    </row>
    <row r="12028" spans="1:2" ht="13.5" x14ac:dyDescent="0.25">
      <c r="A12028" s="612" t="s">
        <v>19184</v>
      </c>
      <c r="B12028" s="613" t="s">
        <v>19185</v>
      </c>
    </row>
    <row r="12029" spans="1:2" ht="13.5" x14ac:dyDescent="0.25">
      <c r="A12029" s="612" t="s">
        <v>19186</v>
      </c>
      <c r="B12029" s="613" t="s">
        <v>19187</v>
      </c>
    </row>
    <row r="12030" spans="1:2" ht="13.5" x14ac:dyDescent="0.25">
      <c r="A12030" s="612" t="s">
        <v>19188</v>
      </c>
      <c r="B12030" s="613" t="s">
        <v>19189</v>
      </c>
    </row>
    <row r="12031" spans="1:2" ht="13.5" x14ac:dyDescent="0.25">
      <c r="A12031" s="612" t="s">
        <v>19190</v>
      </c>
      <c r="B12031" s="613" t="s">
        <v>19191</v>
      </c>
    </row>
    <row r="12032" spans="1:2" ht="13.5" x14ac:dyDescent="0.25">
      <c r="A12032" s="612" t="s">
        <v>19192</v>
      </c>
      <c r="B12032" s="613" t="s">
        <v>19193</v>
      </c>
    </row>
    <row r="12033" spans="1:2" ht="13.5" x14ac:dyDescent="0.25">
      <c r="A12033" s="612" t="s">
        <v>19194</v>
      </c>
      <c r="B12033" s="613" t="s">
        <v>19195</v>
      </c>
    </row>
    <row r="12034" spans="1:2" ht="13.5" x14ac:dyDescent="0.25">
      <c r="A12034" s="612" t="s">
        <v>19196</v>
      </c>
      <c r="B12034" s="613" t="s">
        <v>19197</v>
      </c>
    </row>
    <row r="12035" spans="1:2" ht="13.5" x14ac:dyDescent="0.25">
      <c r="A12035" s="612" t="s">
        <v>19198</v>
      </c>
      <c r="B12035" s="613" t="s">
        <v>19199</v>
      </c>
    </row>
    <row r="12036" spans="1:2" ht="13.5" x14ac:dyDescent="0.25">
      <c r="A12036" s="612" t="s">
        <v>19200</v>
      </c>
      <c r="B12036" s="613" t="s">
        <v>19201</v>
      </c>
    </row>
    <row r="12037" spans="1:2" ht="13.5" x14ac:dyDescent="0.25">
      <c r="A12037" s="612" t="s">
        <v>19202</v>
      </c>
      <c r="B12037" s="613" t="s">
        <v>19203</v>
      </c>
    </row>
    <row r="12038" spans="1:2" ht="13.5" x14ac:dyDescent="0.25">
      <c r="A12038" s="612" t="s">
        <v>19204</v>
      </c>
      <c r="B12038" s="613" t="s">
        <v>19205</v>
      </c>
    </row>
    <row r="12039" spans="1:2" ht="13.5" x14ac:dyDescent="0.25">
      <c r="A12039" s="612" t="s">
        <v>19206</v>
      </c>
      <c r="B12039" s="613" t="s">
        <v>19207</v>
      </c>
    </row>
    <row r="12040" spans="1:2" ht="13.5" x14ac:dyDescent="0.25">
      <c r="A12040" s="612" t="s">
        <v>19208</v>
      </c>
      <c r="B12040" s="613" t="s">
        <v>19209</v>
      </c>
    </row>
    <row r="12041" spans="1:2" ht="13.5" x14ac:dyDescent="0.25">
      <c r="A12041" s="612" t="s">
        <v>19210</v>
      </c>
      <c r="B12041" s="613" t="s">
        <v>19211</v>
      </c>
    </row>
    <row r="12042" spans="1:2" ht="13.5" x14ac:dyDescent="0.25">
      <c r="A12042" s="612" t="s">
        <v>19212</v>
      </c>
      <c r="B12042" s="613" t="s">
        <v>19213</v>
      </c>
    </row>
    <row r="12043" spans="1:2" ht="13.5" x14ac:dyDescent="0.25">
      <c r="A12043" s="612" t="s">
        <v>19214</v>
      </c>
      <c r="B12043" s="613" t="s">
        <v>19215</v>
      </c>
    </row>
    <row r="12044" spans="1:2" ht="13.5" x14ac:dyDescent="0.25">
      <c r="A12044" s="612" t="s">
        <v>19216</v>
      </c>
      <c r="B12044" s="613" t="s">
        <v>19217</v>
      </c>
    </row>
    <row r="12045" spans="1:2" ht="13.5" x14ac:dyDescent="0.25">
      <c r="A12045" s="612" t="s">
        <v>19218</v>
      </c>
      <c r="B12045" s="613" t="s">
        <v>19219</v>
      </c>
    </row>
    <row r="12046" spans="1:2" ht="13.5" x14ac:dyDescent="0.25">
      <c r="A12046" s="612" t="s">
        <v>19220</v>
      </c>
      <c r="B12046" s="613" t="s">
        <v>19221</v>
      </c>
    </row>
    <row r="12047" spans="1:2" ht="13.5" x14ac:dyDescent="0.25">
      <c r="A12047" s="612" t="s">
        <v>19222</v>
      </c>
      <c r="B12047" s="613" t="s">
        <v>19223</v>
      </c>
    </row>
    <row r="12048" spans="1:2" ht="13.5" x14ac:dyDescent="0.25">
      <c r="A12048" s="612" t="s">
        <v>19224</v>
      </c>
      <c r="B12048" s="613" t="s">
        <v>19225</v>
      </c>
    </row>
    <row r="12049" spans="1:2" ht="13.5" x14ac:dyDescent="0.25">
      <c r="A12049" s="612" t="s">
        <v>19226</v>
      </c>
      <c r="B12049" s="613" t="s">
        <v>19227</v>
      </c>
    </row>
    <row r="12050" spans="1:2" ht="13.5" x14ac:dyDescent="0.25">
      <c r="A12050" s="612" t="s">
        <v>19228</v>
      </c>
      <c r="B12050" s="613" t="s">
        <v>19229</v>
      </c>
    </row>
    <row r="12051" spans="1:2" ht="13.5" x14ac:dyDescent="0.25">
      <c r="A12051" s="612" t="s">
        <v>19230</v>
      </c>
      <c r="B12051" s="613" t="s">
        <v>19231</v>
      </c>
    </row>
    <row r="12052" spans="1:2" ht="13.5" x14ac:dyDescent="0.25">
      <c r="A12052" s="612" t="s">
        <v>19232</v>
      </c>
      <c r="B12052" s="613" t="s">
        <v>19233</v>
      </c>
    </row>
    <row r="12053" spans="1:2" ht="13.5" x14ac:dyDescent="0.25">
      <c r="A12053" s="612" t="s">
        <v>19234</v>
      </c>
      <c r="B12053" s="613" t="s">
        <v>19235</v>
      </c>
    </row>
    <row r="12054" spans="1:2" ht="13.5" x14ac:dyDescent="0.25">
      <c r="A12054" s="612" t="s">
        <v>19236</v>
      </c>
      <c r="B12054" s="613" t="s">
        <v>19237</v>
      </c>
    </row>
    <row r="12055" spans="1:2" ht="13.5" x14ac:dyDescent="0.25">
      <c r="A12055" s="612" t="s">
        <v>19238</v>
      </c>
      <c r="B12055" s="613" t="s">
        <v>19239</v>
      </c>
    </row>
    <row r="12056" spans="1:2" ht="13.5" x14ac:dyDescent="0.25">
      <c r="A12056" s="612" t="s">
        <v>19240</v>
      </c>
      <c r="B12056" s="613" t="s">
        <v>19241</v>
      </c>
    </row>
    <row r="12057" spans="1:2" ht="13.5" x14ac:dyDescent="0.25">
      <c r="A12057" s="612" t="s">
        <v>19242</v>
      </c>
      <c r="B12057" s="613" t="s">
        <v>19243</v>
      </c>
    </row>
    <row r="12058" spans="1:2" ht="13.5" x14ac:dyDescent="0.25">
      <c r="A12058" s="612" t="s">
        <v>19244</v>
      </c>
      <c r="B12058" s="613" t="s">
        <v>19245</v>
      </c>
    </row>
    <row r="12059" spans="1:2" ht="13.5" x14ac:dyDescent="0.25">
      <c r="A12059" s="612" t="s">
        <v>19246</v>
      </c>
      <c r="B12059" s="613" t="s">
        <v>19247</v>
      </c>
    </row>
    <row r="12060" spans="1:2" ht="13.5" x14ac:dyDescent="0.25">
      <c r="A12060" s="612" t="s">
        <v>19248</v>
      </c>
      <c r="B12060" s="613" t="s">
        <v>19249</v>
      </c>
    </row>
    <row r="12061" spans="1:2" ht="13.5" x14ac:dyDescent="0.25">
      <c r="A12061" s="612" t="s">
        <v>19250</v>
      </c>
      <c r="B12061" s="613" t="s">
        <v>19251</v>
      </c>
    </row>
    <row r="12062" spans="1:2" ht="13.5" x14ac:dyDescent="0.25">
      <c r="A12062" s="612" t="s">
        <v>19252</v>
      </c>
      <c r="B12062" s="613" t="s">
        <v>19253</v>
      </c>
    </row>
    <row r="12063" spans="1:2" ht="13.5" x14ac:dyDescent="0.25">
      <c r="A12063" s="612" t="s">
        <v>19254</v>
      </c>
      <c r="B12063" s="613" t="s">
        <v>19255</v>
      </c>
    </row>
    <row r="12064" spans="1:2" ht="13.5" x14ac:dyDescent="0.25">
      <c r="A12064" s="612" t="s">
        <v>19256</v>
      </c>
      <c r="B12064" s="613" t="s">
        <v>19257</v>
      </c>
    </row>
    <row r="12065" spans="1:2" ht="13.5" x14ac:dyDescent="0.25">
      <c r="A12065" s="612" t="s">
        <v>19258</v>
      </c>
      <c r="B12065" s="613" t="s">
        <v>19259</v>
      </c>
    </row>
    <row r="12066" spans="1:2" ht="13.5" x14ac:dyDescent="0.25">
      <c r="A12066" s="612" t="s">
        <v>19260</v>
      </c>
      <c r="B12066" s="613" t="s">
        <v>19261</v>
      </c>
    </row>
    <row r="12067" spans="1:2" ht="13.5" x14ac:dyDescent="0.25">
      <c r="A12067" s="612" t="s">
        <v>19262</v>
      </c>
      <c r="B12067" s="613" t="s">
        <v>19263</v>
      </c>
    </row>
    <row r="12068" spans="1:2" ht="13.5" x14ac:dyDescent="0.25">
      <c r="A12068" s="612" t="s">
        <v>19264</v>
      </c>
      <c r="B12068" s="613" t="s">
        <v>19265</v>
      </c>
    </row>
    <row r="12069" spans="1:2" ht="13.5" x14ac:dyDescent="0.25">
      <c r="A12069" s="612" t="s">
        <v>19266</v>
      </c>
      <c r="B12069" s="613" t="s">
        <v>19267</v>
      </c>
    </row>
    <row r="12070" spans="1:2" ht="13.5" x14ac:dyDescent="0.25">
      <c r="A12070" s="612" t="s">
        <v>19268</v>
      </c>
      <c r="B12070" s="613" t="s">
        <v>19269</v>
      </c>
    </row>
    <row r="12071" spans="1:2" ht="13.5" x14ac:dyDescent="0.25">
      <c r="A12071" s="612" t="s">
        <v>19270</v>
      </c>
      <c r="B12071" s="613" t="s">
        <v>19271</v>
      </c>
    </row>
    <row r="12072" spans="1:2" ht="13.5" x14ac:dyDescent="0.25">
      <c r="A12072" s="612" t="s">
        <v>19272</v>
      </c>
      <c r="B12072" s="613" t="s">
        <v>19273</v>
      </c>
    </row>
    <row r="12073" spans="1:2" ht="13.5" x14ac:dyDescent="0.25">
      <c r="A12073" s="612" t="s">
        <v>19274</v>
      </c>
      <c r="B12073" s="613" t="s">
        <v>19275</v>
      </c>
    </row>
    <row r="12074" spans="1:2" ht="13.5" x14ac:dyDescent="0.25">
      <c r="A12074" s="612" t="s">
        <v>19276</v>
      </c>
      <c r="B12074" s="613" t="s">
        <v>19277</v>
      </c>
    </row>
    <row r="12075" spans="1:2" ht="13.5" x14ac:dyDescent="0.25">
      <c r="A12075" s="612" t="s">
        <v>19278</v>
      </c>
      <c r="B12075" s="613" t="s">
        <v>19279</v>
      </c>
    </row>
    <row r="12076" spans="1:2" ht="13.5" x14ac:dyDescent="0.25">
      <c r="A12076" s="612" t="s">
        <v>19280</v>
      </c>
      <c r="B12076" s="613" t="s">
        <v>19281</v>
      </c>
    </row>
    <row r="12077" spans="1:2" ht="13.5" x14ac:dyDescent="0.25">
      <c r="A12077" s="612" t="s">
        <v>19282</v>
      </c>
      <c r="B12077" s="613" t="s">
        <v>19283</v>
      </c>
    </row>
    <row r="12078" spans="1:2" ht="13.5" x14ac:dyDescent="0.25">
      <c r="A12078" s="612" t="s">
        <v>19284</v>
      </c>
      <c r="B12078" s="613" t="s">
        <v>19285</v>
      </c>
    </row>
    <row r="12079" spans="1:2" ht="13.5" x14ac:dyDescent="0.25">
      <c r="A12079" s="612" t="s">
        <v>19286</v>
      </c>
      <c r="B12079" s="613" t="s">
        <v>19287</v>
      </c>
    </row>
    <row r="12080" spans="1:2" ht="13.5" x14ac:dyDescent="0.25">
      <c r="A12080" s="612" t="s">
        <v>19288</v>
      </c>
      <c r="B12080" s="613" t="s">
        <v>19289</v>
      </c>
    </row>
    <row r="12081" spans="1:2" ht="13.5" x14ac:dyDescent="0.25">
      <c r="A12081" s="612" t="s">
        <v>19290</v>
      </c>
      <c r="B12081" s="613" t="s">
        <v>19291</v>
      </c>
    </row>
    <row r="12082" spans="1:2" ht="13.5" x14ac:dyDescent="0.25">
      <c r="A12082" s="612" t="s">
        <v>19292</v>
      </c>
      <c r="B12082" s="613" t="s">
        <v>19293</v>
      </c>
    </row>
    <row r="12083" spans="1:2" ht="13.5" x14ac:dyDescent="0.25">
      <c r="A12083" s="612" t="s">
        <v>19294</v>
      </c>
      <c r="B12083" s="613" t="s">
        <v>19295</v>
      </c>
    </row>
    <row r="12084" spans="1:2" ht="13.5" x14ac:dyDescent="0.25">
      <c r="A12084" s="612" t="s">
        <v>19296</v>
      </c>
      <c r="B12084" s="613" t="s">
        <v>19297</v>
      </c>
    </row>
    <row r="12085" spans="1:2" ht="13.5" x14ac:dyDescent="0.25">
      <c r="A12085" s="612" t="s">
        <v>19298</v>
      </c>
      <c r="B12085" s="613" t="s">
        <v>19299</v>
      </c>
    </row>
    <row r="12086" spans="1:2" ht="13.5" x14ac:dyDescent="0.25">
      <c r="A12086" s="612" t="s">
        <v>19300</v>
      </c>
      <c r="B12086" s="613" t="s">
        <v>19301</v>
      </c>
    </row>
    <row r="12087" spans="1:2" ht="13.5" x14ac:dyDescent="0.25">
      <c r="A12087" s="612" t="s">
        <v>19302</v>
      </c>
      <c r="B12087" s="613" t="s">
        <v>19303</v>
      </c>
    </row>
    <row r="12088" spans="1:2" ht="13.5" x14ac:dyDescent="0.25">
      <c r="A12088" s="612" t="s">
        <v>19304</v>
      </c>
      <c r="B12088" s="613" t="s">
        <v>19305</v>
      </c>
    </row>
    <row r="12089" spans="1:2" ht="13.5" x14ac:dyDescent="0.25">
      <c r="A12089" s="612" t="s">
        <v>19306</v>
      </c>
      <c r="B12089" s="613" t="s">
        <v>19307</v>
      </c>
    </row>
    <row r="12090" spans="1:2" ht="13.5" x14ac:dyDescent="0.25">
      <c r="A12090" s="612" t="s">
        <v>19308</v>
      </c>
      <c r="B12090" s="613" t="s">
        <v>19309</v>
      </c>
    </row>
    <row r="12091" spans="1:2" ht="13.5" x14ac:dyDescent="0.25">
      <c r="A12091" s="612" t="s">
        <v>19310</v>
      </c>
      <c r="B12091" s="613" t="s">
        <v>19311</v>
      </c>
    </row>
    <row r="12092" spans="1:2" ht="13.5" x14ac:dyDescent="0.25">
      <c r="A12092" s="612" t="s">
        <v>19312</v>
      </c>
      <c r="B12092" s="613" t="s">
        <v>19313</v>
      </c>
    </row>
    <row r="12093" spans="1:2" ht="13.5" x14ac:dyDescent="0.25">
      <c r="A12093" s="612" t="s">
        <v>19314</v>
      </c>
      <c r="B12093" s="613" t="s">
        <v>19315</v>
      </c>
    </row>
    <row r="12094" spans="1:2" ht="13.5" x14ac:dyDescent="0.25">
      <c r="A12094" s="612" t="s">
        <v>19316</v>
      </c>
      <c r="B12094" s="613" t="s">
        <v>19317</v>
      </c>
    </row>
    <row r="12095" spans="1:2" ht="13.5" x14ac:dyDescent="0.25">
      <c r="A12095" s="612" t="s">
        <v>19318</v>
      </c>
      <c r="B12095" s="613" t="s">
        <v>19319</v>
      </c>
    </row>
    <row r="12096" spans="1:2" ht="13.5" x14ac:dyDescent="0.25">
      <c r="A12096" s="612" t="s">
        <v>19320</v>
      </c>
      <c r="B12096" s="613" t="s">
        <v>19321</v>
      </c>
    </row>
    <row r="12097" spans="1:2" ht="13.5" x14ac:dyDescent="0.25">
      <c r="A12097" s="612" t="s">
        <v>19322</v>
      </c>
      <c r="B12097" s="613" t="s">
        <v>19323</v>
      </c>
    </row>
    <row r="12098" spans="1:2" ht="13.5" x14ac:dyDescent="0.25">
      <c r="A12098" s="612" t="s">
        <v>19324</v>
      </c>
      <c r="B12098" s="613" t="s">
        <v>19325</v>
      </c>
    </row>
    <row r="12099" spans="1:2" ht="13.5" x14ac:dyDescent="0.25">
      <c r="A12099" s="612" t="s">
        <v>19326</v>
      </c>
      <c r="B12099" s="613" t="s">
        <v>19327</v>
      </c>
    </row>
    <row r="12100" spans="1:2" ht="13.5" x14ac:dyDescent="0.25">
      <c r="A12100" s="612" t="s">
        <v>19328</v>
      </c>
      <c r="B12100" s="613" t="s">
        <v>19329</v>
      </c>
    </row>
    <row r="12101" spans="1:2" ht="13.5" x14ac:dyDescent="0.25">
      <c r="A12101" s="612" t="s">
        <v>19330</v>
      </c>
      <c r="B12101" s="613" t="s">
        <v>19331</v>
      </c>
    </row>
    <row r="12102" spans="1:2" ht="13.5" x14ac:dyDescent="0.25">
      <c r="A12102" s="612" t="s">
        <v>19332</v>
      </c>
      <c r="B12102" s="613" t="s">
        <v>19333</v>
      </c>
    </row>
    <row r="12103" spans="1:2" ht="13.5" x14ac:dyDescent="0.25">
      <c r="A12103" s="612" t="s">
        <v>19334</v>
      </c>
      <c r="B12103" s="613" t="s">
        <v>19335</v>
      </c>
    </row>
    <row r="12104" spans="1:2" ht="13.5" x14ac:dyDescent="0.25">
      <c r="A12104" s="612" t="s">
        <v>19336</v>
      </c>
      <c r="B12104" s="613" t="s">
        <v>19337</v>
      </c>
    </row>
    <row r="12105" spans="1:2" ht="13.5" x14ac:dyDescent="0.25">
      <c r="A12105" s="612" t="s">
        <v>19338</v>
      </c>
      <c r="B12105" s="613" t="s">
        <v>19339</v>
      </c>
    </row>
    <row r="12106" spans="1:2" ht="13.5" x14ac:dyDescent="0.25">
      <c r="A12106" s="612" t="s">
        <v>19340</v>
      </c>
      <c r="B12106" s="613" t="s">
        <v>19341</v>
      </c>
    </row>
    <row r="12107" spans="1:2" ht="13.5" x14ac:dyDescent="0.25">
      <c r="A12107" s="612" t="s">
        <v>19342</v>
      </c>
      <c r="B12107" s="613" t="s">
        <v>19343</v>
      </c>
    </row>
    <row r="12108" spans="1:2" ht="13.5" x14ac:dyDescent="0.25">
      <c r="A12108" s="612" t="s">
        <v>19344</v>
      </c>
      <c r="B12108" s="613" t="s">
        <v>19345</v>
      </c>
    </row>
    <row r="12109" spans="1:2" ht="13.5" x14ac:dyDescent="0.25">
      <c r="A12109" s="612" t="s">
        <v>19346</v>
      </c>
      <c r="B12109" s="613" t="s">
        <v>19347</v>
      </c>
    </row>
    <row r="12110" spans="1:2" ht="13.5" x14ac:dyDescent="0.25">
      <c r="A12110" s="612" t="s">
        <v>19348</v>
      </c>
      <c r="B12110" s="613" t="s">
        <v>19349</v>
      </c>
    </row>
    <row r="12111" spans="1:2" ht="13.5" x14ac:dyDescent="0.25">
      <c r="A12111" s="612" t="s">
        <v>19350</v>
      </c>
      <c r="B12111" s="613" t="s">
        <v>19351</v>
      </c>
    </row>
    <row r="12112" spans="1:2" ht="13.5" x14ac:dyDescent="0.25">
      <c r="A12112" s="612" t="s">
        <v>19352</v>
      </c>
      <c r="B12112" s="613" t="s">
        <v>19353</v>
      </c>
    </row>
    <row r="12113" spans="1:2" ht="13.5" x14ac:dyDescent="0.25">
      <c r="A12113" s="612" t="s">
        <v>19354</v>
      </c>
      <c r="B12113" s="613" t="s">
        <v>19355</v>
      </c>
    </row>
    <row r="12114" spans="1:2" ht="13.5" x14ac:dyDescent="0.25">
      <c r="A12114" s="612" t="s">
        <v>19356</v>
      </c>
      <c r="B12114" s="613" t="s">
        <v>19357</v>
      </c>
    </row>
    <row r="12115" spans="1:2" ht="13.5" x14ac:dyDescent="0.25">
      <c r="A12115" s="612" t="s">
        <v>19358</v>
      </c>
      <c r="B12115" s="613" t="s">
        <v>19359</v>
      </c>
    </row>
    <row r="12116" spans="1:2" ht="13.5" x14ac:dyDescent="0.25">
      <c r="A12116" s="612" t="s">
        <v>19360</v>
      </c>
      <c r="B12116" s="613" t="s">
        <v>19361</v>
      </c>
    </row>
    <row r="12117" spans="1:2" ht="13.5" x14ac:dyDescent="0.25">
      <c r="A12117" s="612" t="s">
        <v>19362</v>
      </c>
      <c r="B12117" s="613" t="s">
        <v>19363</v>
      </c>
    </row>
    <row r="12118" spans="1:2" ht="13.5" x14ac:dyDescent="0.25">
      <c r="A12118" s="612" t="s">
        <v>19364</v>
      </c>
      <c r="B12118" s="613" t="s">
        <v>19365</v>
      </c>
    </row>
    <row r="12119" spans="1:2" ht="13.5" x14ac:dyDescent="0.25">
      <c r="A12119" s="612" t="s">
        <v>19366</v>
      </c>
      <c r="B12119" s="613" t="s">
        <v>19367</v>
      </c>
    </row>
    <row r="12120" spans="1:2" ht="13.5" x14ac:dyDescent="0.25">
      <c r="A12120" s="612" t="s">
        <v>19368</v>
      </c>
      <c r="B12120" s="613" t="s">
        <v>19369</v>
      </c>
    </row>
    <row r="12121" spans="1:2" ht="13.5" x14ac:dyDescent="0.25">
      <c r="A12121" s="612" t="s">
        <v>19370</v>
      </c>
      <c r="B12121" s="613" t="s">
        <v>19371</v>
      </c>
    </row>
    <row r="12122" spans="1:2" ht="13.5" x14ac:dyDescent="0.25">
      <c r="A12122" s="612" t="s">
        <v>19372</v>
      </c>
      <c r="B12122" s="613" t="s">
        <v>19373</v>
      </c>
    </row>
    <row r="12123" spans="1:2" ht="13.5" x14ac:dyDescent="0.25">
      <c r="A12123" s="612" t="s">
        <v>19374</v>
      </c>
      <c r="B12123" s="613" t="s">
        <v>19375</v>
      </c>
    </row>
    <row r="12124" spans="1:2" ht="13.5" x14ac:dyDescent="0.25">
      <c r="A12124" s="612" t="s">
        <v>19376</v>
      </c>
      <c r="B12124" s="613" t="s">
        <v>19377</v>
      </c>
    </row>
    <row r="12125" spans="1:2" ht="13.5" x14ac:dyDescent="0.25">
      <c r="A12125" s="612" t="s">
        <v>19378</v>
      </c>
      <c r="B12125" s="613" t="s">
        <v>19379</v>
      </c>
    </row>
    <row r="12126" spans="1:2" ht="13.5" x14ac:dyDescent="0.25">
      <c r="A12126" s="612" t="s">
        <v>19380</v>
      </c>
      <c r="B12126" s="613" t="s">
        <v>19381</v>
      </c>
    </row>
    <row r="12127" spans="1:2" ht="13.5" x14ac:dyDescent="0.25">
      <c r="A12127" s="612" t="s">
        <v>19382</v>
      </c>
      <c r="B12127" s="613" t="s">
        <v>19383</v>
      </c>
    </row>
    <row r="12128" spans="1:2" ht="13.5" x14ac:dyDescent="0.25">
      <c r="A12128" s="612" t="s">
        <v>19384</v>
      </c>
      <c r="B12128" s="613" t="s">
        <v>19385</v>
      </c>
    </row>
    <row r="12129" spans="1:2" ht="13.5" x14ac:dyDescent="0.25">
      <c r="A12129" s="612" t="s">
        <v>19386</v>
      </c>
      <c r="B12129" s="613" t="s">
        <v>19387</v>
      </c>
    </row>
    <row r="12130" spans="1:2" ht="13.5" x14ac:dyDescent="0.25">
      <c r="A12130" s="612" t="s">
        <v>19388</v>
      </c>
      <c r="B12130" s="613" t="s">
        <v>19389</v>
      </c>
    </row>
    <row r="12131" spans="1:2" ht="13.5" x14ac:dyDescent="0.25">
      <c r="A12131" s="612" t="s">
        <v>19390</v>
      </c>
      <c r="B12131" s="613" t="s">
        <v>19391</v>
      </c>
    </row>
    <row r="12132" spans="1:2" ht="13.5" x14ac:dyDescent="0.25">
      <c r="A12132" s="612" t="s">
        <v>19392</v>
      </c>
      <c r="B12132" s="613" t="s">
        <v>19393</v>
      </c>
    </row>
    <row r="12133" spans="1:2" ht="13.5" x14ac:dyDescent="0.25">
      <c r="A12133" s="612" t="s">
        <v>19394</v>
      </c>
      <c r="B12133" s="613" t="s">
        <v>19395</v>
      </c>
    </row>
    <row r="12134" spans="1:2" ht="13.5" x14ac:dyDescent="0.25">
      <c r="A12134" s="612" t="s">
        <v>19396</v>
      </c>
      <c r="B12134" s="613" t="s">
        <v>19397</v>
      </c>
    </row>
    <row r="12135" spans="1:2" ht="13.5" x14ac:dyDescent="0.25">
      <c r="A12135" s="612" t="s">
        <v>19398</v>
      </c>
      <c r="B12135" s="613" t="s">
        <v>19399</v>
      </c>
    </row>
    <row r="12136" spans="1:2" ht="13.5" x14ac:dyDescent="0.25">
      <c r="A12136" s="612" t="s">
        <v>19400</v>
      </c>
      <c r="B12136" s="613" t="s">
        <v>19401</v>
      </c>
    </row>
    <row r="12137" spans="1:2" ht="13.5" x14ac:dyDescent="0.25">
      <c r="A12137" s="612" t="s">
        <v>19402</v>
      </c>
      <c r="B12137" s="613" t="s">
        <v>19403</v>
      </c>
    </row>
    <row r="12138" spans="1:2" ht="13.5" x14ac:dyDescent="0.25">
      <c r="A12138" s="612" t="s">
        <v>19404</v>
      </c>
      <c r="B12138" s="613" t="s">
        <v>19405</v>
      </c>
    </row>
    <row r="12139" spans="1:2" ht="13.5" x14ac:dyDescent="0.25">
      <c r="A12139" s="612" t="s">
        <v>19406</v>
      </c>
      <c r="B12139" s="613" t="s">
        <v>19407</v>
      </c>
    </row>
    <row r="12140" spans="1:2" ht="13.5" x14ac:dyDescent="0.25">
      <c r="A12140" s="612" t="s">
        <v>19408</v>
      </c>
      <c r="B12140" s="613" t="s">
        <v>19409</v>
      </c>
    </row>
    <row r="12141" spans="1:2" ht="13.5" x14ac:dyDescent="0.25">
      <c r="A12141" s="612" t="s">
        <v>19410</v>
      </c>
      <c r="B12141" s="613" t="s">
        <v>19411</v>
      </c>
    </row>
    <row r="12142" spans="1:2" ht="13.5" x14ac:dyDescent="0.25">
      <c r="A12142" s="612" t="s">
        <v>19412</v>
      </c>
      <c r="B12142" s="613" t="s">
        <v>19413</v>
      </c>
    </row>
    <row r="12143" spans="1:2" ht="13.5" x14ac:dyDescent="0.25">
      <c r="A12143" s="612" t="s">
        <v>19414</v>
      </c>
      <c r="B12143" s="613" t="s">
        <v>19415</v>
      </c>
    </row>
    <row r="12144" spans="1:2" ht="13.5" x14ac:dyDescent="0.25">
      <c r="A12144" s="612" t="s">
        <v>19416</v>
      </c>
      <c r="B12144" s="613" t="s">
        <v>19417</v>
      </c>
    </row>
    <row r="12145" spans="1:2" ht="13.5" x14ac:dyDescent="0.25">
      <c r="A12145" s="612" t="s">
        <v>19418</v>
      </c>
      <c r="B12145" s="613" t="s">
        <v>19419</v>
      </c>
    </row>
    <row r="12146" spans="1:2" ht="13.5" x14ac:dyDescent="0.25">
      <c r="A12146" s="612" t="s">
        <v>19420</v>
      </c>
      <c r="B12146" s="613" t="s">
        <v>19421</v>
      </c>
    </row>
    <row r="12147" spans="1:2" ht="13.5" x14ac:dyDescent="0.25">
      <c r="A12147" s="612" t="s">
        <v>19422</v>
      </c>
      <c r="B12147" s="613" t="s">
        <v>19423</v>
      </c>
    </row>
    <row r="12148" spans="1:2" ht="13.5" x14ac:dyDescent="0.25">
      <c r="A12148" s="612" t="s">
        <v>19424</v>
      </c>
      <c r="B12148" s="613" t="s">
        <v>19425</v>
      </c>
    </row>
    <row r="12149" spans="1:2" ht="13.5" x14ac:dyDescent="0.25">
      <c r="A12149" s="612" t="s">
        <v>19426</v>
      </c>
      <c r="B12149" s="613" t="s">
        <v>19427</v>
      </c>
    </row>
    <row r="12150" spans="1:2" ht="13.5" x14ac:dyDescent="0.25">
      <c r="A12150" s="612" t="s">
        <v>19428</v>
      </c>
      <c r="B12150" s="613" t="s">
        <v>19429</v>
      </c>
    </row>
    <row r="12151" spans="1:2" ht="13.5" x14ac:dyDescent="0.25">
      <c r="A12151" s="612" t="s">
        <v>19430</v>
      </c>
      <c r="B12151" s="613" t="s">
        <v>19431</v>
      </c>
    </row>
    <row r="12152" spans="1:2" ht="13.5" x14ac:dyDescent="0.25">
      <c r="A12152" s="612" t="s">
        <v>19432</v>
      </c>
      <c r="B12152" s="613" t="s">
        <v>19433</v>
      </c>
    </row>
    <row r="12153" spans="1:2" ht="13.5" x14ac:dyDescent="0.25">
      <c r="A12153" s="612" t="s">
        <v>19434</v>
      </c>
      <c r="B12153" s="613" t="s">
        <v>19435</v>
      </c>
    </row>
    <row r="12154" spans="1:2" ht="13.5" x14ac:dyDescent="0.25">
      <c r="A12154" s="612" t="s">
        <v>19436</v>
      </c>
      <c r="B12154" s="613" t="s">
        <v>19437</v>
      </c>
    </row>
    <row r="12155" spans="1:2" ht="13.5" x14ac:dyDescent="0.25">
      <c r="A12155" s="612" t="s">
        <v>19438</v>
      </c>
      <c r="B12155" s="613" t="s">
        <v>19439</v>
      </c>
    </row>
    <row r="12156" spans="1:2" ht="13.5" x14ac:dyDescent="0.25">
      <c r="A12156" s="612" t="s">
        <v>19440</v>
      </c>
      <c r="B12156" s="613" t="s">
        <v>19441</v>
      </c>
    </row>
    <row r="12157" spans="1:2" ht="13.5" x14ac:dyDescent="0.25">
      <c r="A12157" s="612" t="s">
        <v>19442</v>
      </c>
      <c r="B12157" s="613" t="s">
        <v>19443</v>
      </c>
    </row>
    <row r="12158" spans="1:2" ht="13.5" x14ac:dyDescent="0.25">
      <c r="A12158" s="612" t="s">
        <v>19444</v>
      </c>
      <c r="B12158" s="613" t="s">
        <v>19445</v>
      </c>
    </row>
    <row r="12159" spans="1:2" ht="13.5" x14ac:dyDescent="0.25">
      <c r="A12159" s="612" t="s">
        <v>19446</v>
      </c>
      <c r="B12159" s="613" t="s">
        <v>19447</v>
      </c>
    </row>
    <row r="12160" spans="1:2" ht="13.5" x14ac:dyDescent="0.25">
      <c r="A12160" s="612" t="s">
        <v>19448</v>
      </c>
      <c r="B12160" s="613" t="s">
        <v>19449</v>
      </c>
    </row>
    <row r="12161" spans="1:2" ht="13.5" x14ac:dyDescent="0.25">
      <c r="A12161" s="612" t="s">
        <v>19450</v>
      </c>
      <c r="B12161" s="613" t="s">
        <v>19451</v>
      </c>
    </row>
    <row r="12162" spans="1:2" ht="13.5" x14ac:dyDescent="0.25">
      <c r="A12162" s="612" t="s">
        <v>19452</v>
      </c>
      <c r="B12162" s="613" t="s">
        <v>19453</v>
      </c>
    </row>
    <row r="12163" spans="1:2" ht="13.5" x14ac:dyDescent="0.25">
      <c r="A12163" s="612" t="s">
        <v>19454</v>
      </c>
      <c r="B12163" s="613" t="s">
        <v>19455</v>
      </c>
    </row>
    <row r="12164" spans="1:2" ht="13.5" x14ac:dyDescent="0.25">
      <c r="A12164" s="612" t="s">
        <v>19456</v>
      </c>
      <c r="B12164" s="613" t="s">
        <v>19457</v>
      </c>
    </row>
    <row r="12165" spans="1:2" ht="13.5" x14ac:dyDescent="0.25">
      <c r="A12165" s="612" t="s">
        <v>19458</v>
      </c>
      <c r="B12165" s="613" t="s">
        <v>19459</v>
      </c>
    </row>
    <row r="12166" spans="1:2" ht="13.5" x14ac:dyDescent="0.25">
      <c r="A12166" s="612" t="s">
        <v>19460</v>
      </c>
      <c r="B12166" s="613" t="s">
        <v>19461</v>
      </c>
    </row>
    <row r="12167" spans="1:2" ht="13.5" x14ac:dyDescent="0.25">
      <c r="A12167" s="612" t="s">
        <v>19462</v>
      </c>
      <c r="B12167" s="613" t="s">
        <v>19463</v>
      </c>
    </row>
    <row r="12168" spans="1:2" ht="13.5" x14ac:dyDescent="0.25">
      <c r="A12168" s="612" t="s">
        <v>19464</v>
      </c>
      <c r="B12168" s="613" t="s">
        <v>19465</v>
      </c>
    </row>
    <row r="12169" spans="1:2" ht="13.5" x14ac:dyDescent="0.25">
      <c r="A12169" s="612" t="s">
        <v>19466</v>
      </c>
      <c r="B12169" s="613" t="s">
        <v>19467</v>
      </c>
    </row>
    <row r="12170" spans="1:2" ht="13.5" x14ac:dyDescent="0.25">
      <c r="A12170" s="612" t="s">
        <v>19468</v>
      </c>
      <c r="B12170" s="613" t="s">
        <v>19469</v>
      </c>
    </row>
    <row r="12171" spans="1:2" ht="13.5" x14ac:dyDescent="0.25">
      <c r="A12171" s="612" t="s">
        <v>19470</v>
      </c>
      <c r="B12171" s="613" t="s">
        <v>19471</v>
      </c>
    </row>
    <row r="12172" spans="1:2" ht="13.5" x14ac:dyDescent="0.25">
      <c r="A12172" s="612" t="s">
        <v>19472</v>
      </c>
      <c r="B12172" s="613" t="s">
        <v>19473</v>
      </c>
    </row>
    <row r="12173" spans="1:2" ht="13.5" x14ac:dyDescent="0.25">
      <c r="A12173" s="612" t="s">
        <v>19474</v>
      </c>
      <c r="B12173" s="613" t="s">
        <v>19475</v>
      </c>
    </row>
    <row r="12174" spans="1:2" ht="13.5" x14ac:dyDescent="0.25">
      <c r="A12174" s="612" t="s">
        <v>19476</v>
      </c>
      <c r="B12174" s="613" t="s">
        <v>19477</v>
      </c>
    </row>
    <row r="12175" spans="1:2" ht="13.5" x14ac:dyDescent="0.25">
      <c r="A12175" s="612" t="s">
        <v>19478</v>
      </c>
      <c r="B12175" s="613" t="s">
        <v>19479</v>
      </c>
    </row>
    <row r="12176" spans="1:2" ht="13.5" x14ac:dyDescent="0.25">
      <c r="A12176" s="612" t="s">
        <v>19480</v>
      </c>
      <c r="B12176" s="613" t="s">
        <v>19481</v>
      </c>
    </row>
    <row r="12177" spans="1:2" ht="13.5" x14ac:dyDescent="0.25">
      <c r="A12177" s="612" t="s">
        <v>19482</v>
      </c>
      <c r="B12177" s="613" t="s">
        <v>19483</v>
      </c>
    </row>
    <row r="12178" spans="1:2" ht="13.5" x14ac:dyDescent="0.25">
      <c r="A12178" s="612" t="s">
        <v>19484</v>
      </c>
      <c r="B12178" s="613" t="s">
        <v>19485</v>
      </c>
    </row>
    <row r="12179" spans="1:2" ht="13.5" x14ac:dyDescent="0.25">
      <c r="A12179" s="612" t="s">
        <v>19486</v>
      </c>
      <c r="B12179" s="613" t="s">
        <v>19487</v>
      </c>
    </row>
    <row r="12180" spans="1:2" ht="13.5" x14ac:dyDescent="0.25">
      <c r="A12180" s="612" t="s">
        <v>19488</v>
      </c>
      <c r="B12180" s="613" t="s">
        <v>19489</v>
      </c>
    </row>
    <row r="12181" spans="1:2" ht="13.5" x14ac:dyDescent="0.25">
      <c r="A12181" s="612" t="s">
        <v>19490</v>
      </c>
      <c r="B12181" s="613" t="s">
        <v>19491</v>
      </c>
    </row>
    <row r="12182" spans="1:2" ht="13.5" x14ac:dyDescent="0.25">
      <c r="A12182" s="612" t="s">
        <v>19492</v>
      </c>
      <c r="B12182" s="613" t="s">
        <v>19493</v>
      </c>
    </row>
    <row r="12183" spans="1:2" ht="13.5" x14ac:dyDescent="0.25">
      <c r="A12183" s="612" t="s">
        <v>19494</v>
      </c>
      <c r="B12183" s="613" t="s">
        <v>19495</v>
      </c>
    </row>
    <row r="12184" spans="1:2" ht="13.5" x14ac:dyDescent="0.25">
      <c r="A12184" s="612" t="s">
        <v>19496</v>
      </c>
      <c r="B12184" s="613" t="s">
        <v>19497</v>
      </c>
    </row>
    <row r="12185" spans="1:2" ht="13.5" x14ac:dyDescent="0.25">
      <c r="A12185" s="612" t="s">
        <v>19498</v>
      </c>
      <c r="B12185" s="613" t="s">
        <v>19499</v>
      </c>
    </row>
    <row r="12186" spans="1:2" ht="13.5" x14ac:dyDescent="0.25">
      <c r="A12186" s="612" t="s">
        <v>19500</v>
      </c>
      <c r="B12186" s="613" t="s">
        <v>19501</v>
      </c>
    </row>
    <row r="12187" spans="1:2" ht="13.5" x14ac:dyDescent="0.25">
      <c r="A12187" s="612" t="s">
        <v>19502</v>
      </c>
      <c r="B12187" s="613" t="s">
        <v>19503</v>
      </c>
    </row>
    <row r="12188" spans="1:2" ht="13.5" x14ac:dyDescent="0.25">
      <c r="A12188" s="612" t="s">
        <v>19504</v>
      </c>
      <c r="B12188" s="613" t="s">
        <v>19505</v>
      </c>
    </row>
    <row r="12189" spans="1:2" ht="13.5" x14ac:dyDescent="0.25">
      <c r="A12189" s="612" t="s">
        <v>19506</v>
      </c>
      <c r="B12189" s="613" t="s">
        <v>19507</v>
      </c>
    </row>
    <row r="12190" spans="1:2" ht="13.5" x14ac:dyDescent="0.25">
      <c r="A12190" s="612" t="s">
        <v>19508</v>
      </c>
      <c r="B12190" s="613" t="s">
        <v>19509</v>
      </c>
    </row>
    <row r="12191" spans="1:2" ht="13.5" x14ac:dyDescent="0.25">
      <c r="A12191" s="612" t="s">
        <v>19510</v>
      </c>
      <c r="B12191" s="613" t="s">
        <v>19511</v>
      </c>
    </row>
    <row r="12192" spans="1:2" ht="13.5" x14ac:dyDescent="0.25">
      <c r="A12192" s="612" t="s">
        <v>19512</v>
      </c>
      <c r="B12192" s="613" t="s">
        <v>19513</v>
      </c>
    </row>
    <row r="12193" spans="1:2" ht="13.5" x14ac:dyDescent="0.25">
      <c r="A12193" s="612" t="s">
        <v>19514</v>
      </c>
      <c r="B12193" s="613" t="s">
        <v>19515</v>
      </c>
    </row>
    <row r="12194" spans="1:2" ht="13.5" x14ac:dyDescent="0.25">
      <c r="A12194" s="612" t="s">
        <v>19516</v>
      </c>
      <c r="B12194" s="613" t="s">
        <v>19517</v>
      </c>
    </row>
    <row r="12195" spans="1:2" ht="13.5" x14ac:dyDescent="0.25">
      <c r="A12195" s="612" t="s">
        <v>19518</v>
      </c>
      <c r="B12195" s="613" t="s">
        <v>19519</v>
      </c>
    </row>
    <row r="12196" spans="1:2" ht="13.5" x14ac:dyDescent="0.25">
      <c r="A12196" s="612" t="s">
        <v>19520</v>
      </c>
      <c r="B12196" s="613" t="s">
        <v>19521</v>
      </c>
    </row>
    <row r="12197" spans="1:2" ht="13.5" x14ac:dyDescent="0.25">
      <c r="A12197" s="612" t="s">
        <v>19522</v>
      </c>
      <c r="B12197" s="613" t="s">
        <v>19523</v>
      </c>
    </row>
    <row r="12198" spans="1:2" ht="13.5" x14ac:dyDescent="0.25">
      <c r="A12198" s="612" t="s">
        <v>19524</v>
      </c>
      <c r="B12198" s="613" t="s">
        <v>19525</v>
      </c>
    </row>
    <row r="12199" spans="1:2" ht="13.5" x14ac:dyDescent="0.25">
      <c r="A12199" s="612" t="s">
        <v>19526</v>
      </c>
      <c r="B12199" s="613" t="s">
        <v>19527</v>
      </c>
    </row>
    <row r="12200" spans="1:2" ht="13.5" x14ac:dyDescent="0.25">
      <c r="A12200" s="612" t="s">
        <v>19528</v>
      </c>
      <c r="B12200" s="613" t="s">
        <v>19529</v>
      </c>
    </row>
    <row r="12201" spans="1:2" ht="13.5" x14ac:dyDescent="0.25">
      <c r="A12201" s="612" t="s">
        <v>19530</v>
      </c>
      <c r="B12201" s="613" t="s">
        <v>19531</v>
      </c>
    </row>
    <row r="12202" spans="1:2" ht="13.5" x14ac:dyDescent="0.25">
      <c r="A12202" s="612" t="s">
        <v>19532</v>
      </c>
      <c r="B12202" s="613" t="s">
        <v>19533</v>
      </c>
    </row>
    <row r="12203" spans="1:2" ht="13.5" x14ac:dyDescent="0.25">
      <c r="A12203" s="612" t="s">
        <v>19534</v>
      </c>
      <c r="B12203" s="613" t="s">
        <v>19535</v>
      </c>
    </row>
    <row r="12204" spans="1:2" ht="13.5" x14ac:dyDescent="0.25">
      <c r="A12204" s="612" t="s">
        <v>19536</v>
      </c>
      <c r="B12204" s="613" t="s">
        <v>19537</v>
      </c>
    </row>
    <row r="12205" spans="1:2" ht="13.5" x14ac:dyDescent="0.25">
      <c r="A12205" s="612" t="s">
        <v>19538</v>
      </c>
      <c r="B12205" s="613" t="s">
        <v>19539</v>
      </c>
    </row>
    <row r="12206" spans="1:2" ht="13.5" x14ac:dyDescent="0.25">
      <c r="A12206" s="612" t="s">
        <v>19540</v>
      </c>
      <c r="B12206" s="613" t="s">
        <v>19541</v>
      </c>
    </row>
    <row r="12207" spans="1:2" ht="13.5" x14ac:dyDescent="0.25">
      <c r="A12207" s="612" t="s">
        <v>19542</v>
      </c>
      <c r="B12207" s="613" t="s">
        <v>19543</v>
      </c>
    </row>
    <row r="12208" spans="1:2" ht="13.5" x14ac:dyDescent="0.25">
      <c r="A12208" s="612" t="s">
        <v>19544</v>
      </c>
      <c r="B12208" s="613" t="s">
        <v>19545</v>
      </c>
    </row>
    <row r="12209" spans="1:2" ht="13.5" x14ac:dyDescent="0.25">
      <c r="A12209" s="612" t="s">
        <v>19546</v>
      </c>
      <c r="B12209" s="613" t="s">
        <v>19547</v>
      </c>
    </row>
    <row r="12210" spans="1:2" ht="13.5" x14ac:dyDescent="0.25">
      <c r="A12210" s="612" t="s">
        <v>19548</v>
      </c>
      <c r="B12210" s="613" t="s">
        <v>19549</v>
      </c>
    </row>
    <row r="12211" spans="1:2" ht="13.5" x14ac:dyDescent="0.25">
      <c r="A12211" s="612" t="s">
        <v>19550</v>
      </c>
      <c r="B12211" s="613" t="s">
        <v>19551</v>
      </c>
    </row>
    <row r="12212" spans="1:2" ht="13.5" x14ac:dyDescent="0.25">
      <c r="A12212" s="612" t="s">
        <v>19552</v>
      </c>
      <c r="B12212" s="613" t="s">
        <v>19553</v>
      </c>
    </row>
    <row r="12213" spans="1:2" ht="13.5" x14ac:dyDescent="0.25">
      <c r="A12213" s="612" t="s">
        <v>19554</v>
      </c>
      <c r="B12213" s="613" t="s">
        <v>19555</v>
      </c>
    </row>
    <row r="12214" spans="1:2" ht="13.5" x14ac:dyDescent="0.25">
      <c r="A12214" s="612" t="s">
        <v>19556</v>
      </c>
      <c r="B12214" s="613" t="s">
        <v>19557</v>
      </c>
    </row>
    <row r="12215" spans="1:2" ht="13.5" x14ac:dyDescent="0.25">
      <c r="A12215" s="612" t="s">
        <v>19558</v>
      </c>
      <c r="B12215" s="613" t="s">
        <v>19559</v>
      </c>
    </row>
    <row r="12216" spans="1:2" ht="13.5" x14ac:dyDescent="0.25">
      <c r="A12216" s="612" t="s">
        <v>19560</v>
      </c>
      <c r="B12216" s="613" t="s">
        <v>19561</v>
      </c>
    </row>
    <row r="12217" spans="1:2" ht="13.5" x14ac:dyDescent="0.25">
      <c r="A12217" s="612" t="s">
        <v>19562</v>
      </c>
      <c r="B12217" s="613" t="s">
        <v>19563</v>
      </c>
    </row>
    <row r="12218" spans="1:2" ht="13.5" x14ac:dyDescent="0.25">
      <c r="A12218" s="612" t="s">
        <v>19564</v>
      </c>
      <c r="B12218" s="613" t="s">
        <v>19565</v>
      </c>
    </row>
    <row r="12219" spans="1:2" ht="13.5" x14ac:dyDescent="0.25">
      <c r="A12219" s="612" t="s">
        <v>19566</v>
      </c>
      <c r="B12219" s="613" t="s">
        <v>19567</v>
      </c>
    </row>
    <row r="12220" spans="1:2" ht="13.5" x14ac:dyDescent="0.25">
      <c r="A12220" s="612" t="s">
        <v>19568</v>
      </c>
      <c r="B12220" s="613" t="s">
        <v>19569</v>
      </c>
    </row>
    <row r="12221" spans="1:2" ht="13.5" x14ac:dyDescent="0.25">
      <c r="A12221" s="612" t="s">
        <v>19570</v>
      </c>
      <c r="B12221" s="613" t="s">
        <v>19571</v>
      </c>
    </row>
    <row r="12222" spans="1:2" ht="13.5" x14ac:dyDescent="0.25">
      <c r="A12222" s="612" t="s">
        <v>19572</v>
      </c>
      <c r="B12222" s="613" t="s">
        <v>19573</v>
      </c>
    </row>
    <row r="12223" spans="1:2" ht="13.5" x14ac:dyDescent="0.25">
      <c r="A12223" s="612" t="s">
        <v>19574</v>
      </c>
      <c r="B12223" s="613" t="s">
        <v>19575</v>
      </c>
    </row>
    <row r="12224" spans="1:2" ht="13.5" x14ac:dyDescent="0.25">
      <c r="A12224" s="612" t="s">
        <v>19576</v>
      </c>
      <c r="B12224" s="613" t="s">
        <v>19577</v>
      </c>
    </row>
    <row r="12225" spans="1:2" ht="13.5" x14ac:dyDescent="0.25">
      <c r="A12225" s="612" t="s">
        <v>19578</v>
      </c>
      <c r="B12225" s="613" t="s">
        <v>19579</v>
      </c>
    </row>
    <row r="12226" spans="1:2" ht="13.5" x14ac:dyDescent="0.25">
      <c r="A12226" s="612" t="s">
        <v>19580</v>
      </c>
      <c r="B12226" s="613" t="s">
        <v>19581</v>
      </c>
    </row>
    <row r="12227" spans="1:2" ht="13.5" x14ac:dyDescent="0.25">
      <c r="A12227" s="612" t="s">
        <v>19582</v>
      </c>
      <c r="B12227" s="613" t="s">
        <v>19583</v>
      </c>
    </row>
    <row r="12228" spans="1:2" ht="13.5" x14ac:dyDescent="0.25">
      <c r="A12228" s="612" t="s">
        <v>19584</v>
      </c>
      <c r="B12228" s="613" t="s">
        <v>19585</v>
      </c>
    </row>
    <row r="12229" spans="1:2" ht="13.5" x14ac:dyDescent="0.25">
      <c r="A12229" s="612" t="s">
        <v>19586</v>
      </c>
      <c r="B12229" s="613" t="s">
        <v>19587</v>
      </c>
    </row>
    <row r="12230" spans="1:2" ht="13.5" x14ac:dyDescent="0.25">
      <c r="A12230" s="612" t="s">
        <v>19588</v>
      </c>
      <c r="B12230" s="613" t="s">
        <v>19589</v>
      </c>
    </row>
    <row r="12231" spans="1:2" ht="13.5" x14ac:dyDescent="0.25">
      <c r="A12231" s="612" t="s">
        <v>19590</v>
      </c>
      <c r="B12231" s="613" t="s">
        <v>19591</v>
      </c>
    </row>
    <row r="12232" spans="1:2" ht="13.5" x14ac:dyDescent="0.25">
      <c r="A12232" s="612" t="s">
        <v>19592</v>
      </c>
      <c r="B12232" s="613" t="s">
        <v>19593</v>
      </c>
    </row>
    <row r="12233" spans="1:2" ht="13.5" x14ac:dyDescent="0.25">
      <c r="A12233" s="612" t="s">
        <v>583</v>
      </c>
      <c r="B12233" s="613" t="s">
        <v>19594</v>
      </c>
    </row>
    <row r="12234" spans="1:2" ht="13.5" x14ac:dyDescent="0.25">
      <c r="A12234" s="612" t="s">
        <v>19595</v>
      </c>
      <c r="B12234" s="613" t="s">
        <v>19596</v>
      </c>
    </row>
    <row r="12235" spans="1:2" ht="13.5" x14ac:dyDescent="0.25">
      <c r="A12235" s="612" t="s">
        <v>503</v>
      </c>
      <c r="B12235" s="613" t="s">
        <v>19597</v>
      </c>
    </row>
    <row r="12236" spans="1:2" ht="13.5" x14ac:dyDescent="0.25">
      <c r="A12236" s="612" t="s">
        <v>19598</v>
      </c>
      <c r="B12236" s="613" t="s">
        <v>19599</v>
      </c>
    </row>
    <row r="12237" spans="1:2" ht="13.5" x14ac:dyDescent="0.25">
      <c r="A12237" s="612" t="s">
        <v>19600</v>
      </c>
      <c r="B12237" s="613" t="s">
        <v>19601</v>
      </c>
    </row>
    <row r="12238" spans="1:2" ht="13.5" x14ac:dyDescent="0.25">
      <c r="A12238" s="612" t="s">
        <v>19602</v>
      </c>
      <c r="B12238" s="613" t="s">
        <v>19603</v>
      </c>
    </row>
    <row r="12239" spans="1:2" ht="13.5" x14ac:dyDescent="0.25">
      <c r="A12239" s="612" t="s">
        <v>19604</v>
      </c>
      <c r="B12239" s="613" t="s">
        <v>19605</v>
      </c>
    </row>
    <row r="12240" spans="1:2" ht="13.5" x14ac:dyDescent="0.25">
      <c r="A12240" s="612" t="s">
        <v>19606</v>
      </c>
      <c r="B12240" s="613" t="s">
        <v>19607</v>
      </c>
    </row>
    <row r="12241" spans="1:2" ht="13.5" x14ac:dyDescent="0.25">
      <c r="A12241" s="612" t="s">
        <v>19608</v>
      </c>
      <c r="B12241" s="613" t="s">
        <v>19609</v>
      </c>
    </row>
    <row r="12242" spans="1:2" ht="13.5" x14ac:dyDescent="0.25">
      <c r="A12242" s="612" t="s">
        <v>19610</v>
      </c>
      <c r="B12242" s="613" t="s">
        <v>19611</v>
      </c>
    </row>
    <row r="12243" spans="1:2" ht="13.5" x14ac:dyDescent="0.25">
      <c r="A12243" s="612" t="s">
        <v>523</v>
      </c>
      <c r="B12243" s="613" t="s">
        <v>618</v>
      </c>
    </row>
    <row r="12244" spans="1:2" ht="13.5" x14ac:dyDescent="0.25">
      <c r="A12244" s="612" t="s">
        <v>19612</v>
      </c>
      <c r="B12244" s="613" t="s">
        <v>19613</v>
      </c>
    </row>
    <row r="12245" spans="1:2" ht="13.5" x14ac:dyDescent="0.25">
      <c r="A12245" s="612" t="s">
        <v>610</v>
      </c>
      <c r="B12245" s="613" t="s">
        <v>611</v>
      </c>
    </row>
    <row r="12246" spans="1:2" ht="13.5" x14ac:dyDescent="0.25">
      <c r="A12246" s="612" t="s">
        <v>19614</v>
      </c>
      <c r="B12246" s="613" t="s">
        <v>19615</v>
      </c>
    </row>
    <row r="12247" spans="1:2" ht="13.5" x14ac:dyDescent="0.25">
      <c r="A12247" s="612" t="s">
        <v>19616</v>
      </c>
      <c r="B12247" s="613" t="s">
        <v>19617</v>
      </c>
    </row>
    <row r="12248" spans="1:2" ht="13.5" x14ac:dyDescent="0.25">
      <c r="A12248" s="612" t="s">
        <v>19618</v>
      </c>
      <c r="B12248" s="613" t="s">
        <v>19619</v>
      </c>
    </row>
    <row r="12249" spans="1:2" ht="13.5" x14ac:dyDescent="0.25">
      <c r="A12249" s="612" t="s">
        <v>19620</v>
      </c>
      <c r="B12249" s="613" t="s">
        <v>19621</v>
      </c>
    </row>
    <row r="12250" spans="1:2" ht="13.5" x14ac:dyDescent="0.25">
      <c r="A12250" s="612" t="s">
        <v>19622</v>
      </c>
      <c r="B12250" s="613" t="s">
        <v>19623</v>
      </c>
    </row>
    <row r="12251" spans="1:2" ht="13.5" x14ac:dyDescent="0.25">
      <c r="A12251" s="612" t="s">
        <v>19624</v>
      </c>
      <c r="B12251" s="613" t="s">
        <v>19625</v>
      </c>
    </row>
    <row r="12252" spans="1:2" ht="13.5" x14ac:dyDescent="0.25">
      <c r="A12252" s="612" t="s">
        <v>19626</v>
      </c>
      <c r="B12252" s="613" t="s">
        <v>19627</v>
      </c>
    </row>
    <row r="12253" spans="1:2" ht="13.5" x14ac:dyDescent="0.25">
      <c r="A12253" s="612" t="s">
        <v>19628</v>
      </c>
      <c r="B12253" s="613" t="s">
        <v>19629</v>
      </c>
    </row>
    <row r="12254" spans="1:2" ht="13.5" x14ac:dyDescent="0.25">
      <c r="A12254" s="612" t="s">
        <v>19630</v>
      </c>
      <c r="B12254" s="613" t="s">
        <v>19631</v>
      </c>
    </row>
    <row r="12255" spans="1:2" ht="13.5" x14ac:dyDescent="0.25">
      <c r="A12255" s="612" t="s">
        <v>19632</v>
      </c>
      <c r="B12255" s="613" t="s">
        <v>19633</v>
      </c>
    </row>
    <row r="12256" spans="1:2" ht="13.5" x14ac:dyDescent="0.25">
      <c r="A12256" s="612" t="s">
        <v>19634</v>
      </c>
      <c r="B12256" s="613" t="s">
        <v>19635</v>
      </c>
    </row>
    <row r="12257" spans="1:2" ht="13.5" x14ac:dyDescent="0.25">
      <c r="A12257" s="612" t="s">
        <v>19636</v>
      </c>
      <c r="B12257" s="613" t="s">
        <v>19637</v>
      </c>
    </row>
    <row r="12258" spans="1:2" ht="13.5" x14ac:dyDescent="0.25">
      <c r="A12258" s="612" t="s">
        <v>19638</v>
      </c>
      <c r="B12258" s="613" t="s">
        <v>19639</v>
      </c>
    </row>
    <row r="12259" spans="1:2" ht="13.5" x14ac:dyDescent="0.25">
      <c r="A12259" s="612" t="s">
        <v>19640</v>
      </c>
      <c r="B12259" s="613" t="s">
        <v>19641</v>
      </c>
    </row>
    <row r="12260" spans="1:2" ht="13.5" x14ac:dyDescent="0.25">
      <c r="A12260" s="612" t="s">
        <v>19642</v>
      </c>
      <c r="B12260" s="613" t="s">
        <v>19643</v>
      </c>
    </row>
    <row r="12261" spans="1:2" ht="13.5" x14ac:dyDescent="0.25">
      <c r="A12261" s="612" t="s">
        <v>19644</v>
      </c>
      <c r="B12261" s="613" t="s">
        <v>19645</v>
      </c>
    </row>
    <row r="12262" spans="1:2" ht="13.5" x14ac:dyDescent="0.25">
      <c r="A12262" s="612" t="s">
        <v>19646</v>
      </c>
      <c r="B12262" s="613" t="s">
        <v>19647</v>
      </c>
    </row>
    <row r="12263" spans="1:2" ht="13.5" x14ac:dyDescent="0.25">
      <c r="A12263" s="612" t="s">
        <v>19648</v>
      </c>
      <c r="B12263" s="613" t="s">
        <v>19649</v>
      </c>
    </row>
    <row r="12264" spans="1:2" ht="13.5" x14ac:dyDescent="0.25">
      <c r="A12264" s="612" t="s">
        <v>19650</v>
      </c>
      <c r="B12264" s="613" t="s">
        <v>19651</v>
      </c>
    </row>
    <row r="12265" spans="1:2" ht="13.5" x14ac:dyDescent="0.25">
      <c r="A12265" s="612" t="s">
        <v>19652</v>
      </c>
      <c r="B12265" s="613" t="s">
        <v>19653</v>
      </c>
    </row>
    <row r="12266" spans="1:2" ht="13.5" x14ac:dyDescent="0.25">
      <c r="A12266" s="612" t="s">
        <v>19654</v>
      </c>
      <c r="B12266" s="613" t="s">
        <v>19655</v>
      </c>
    </row>
    <row r="12267" spans="1:2" ht="13.5" x14ac:dyDescent="0.25">
      <c r="A12267" s="612" t="s">
        <v>19656</v>
      </c>
      <c r="B12267" s="613" t="s">
        <v>19657</v>
      </c>
    </row>
    <row r="12268" spans="1:2" ht="13.5" x14ac:dyDescent="0.25">
      <c r="A12268" s="612" t="s">
        <v>19658</v>
      </c>
      <c r="B12268" s="613" t="s">
        <v>19659</v>
      </c>
    </row>
    <row r="12269" spans="1:2" ht="13.5" x14ac:dyDescent="0.25">
      <c r="A12269" s="612" t="s">
        <v>19660</v>
      </c>
      <c r="B12269" s="613" t="s">
        <v>19661</v>
      </c>
    </row>
    <row r="12270" spans="1:2" ht="13.5" x14ac:dyDescent="0.25">
      <c r="A12270" s="612" t="s">
        <v>19662</v>
      </c>
      <c r="B12270" s="613" t="s">
        <v>19663</v>
      </c>
    </row>
    <row r="12271" spans="1:2" ht="13.5" x14ac:dyDescent="0.25">
      <c r="A12271" s="612" t="s">
        <v>19664</v>
      </c>
      <c r="B12271" s="613" t="s">
        <v>19665</v>
      </c>
    </row>
    <row r="12272" spans="1:2" ht="13.5" x14ac:dyDescent="0.25">
      <c r="A12272" s="612" t="s">
        <v>19666</v>
      </c>
      <c r="B12272" s="613" t="s">
        <v>19667</v>
      </c>
    </row>
    <row r="12273" spans="1:2" ht="13.5" x14ac:dyDescent="0.25">
      <c r="A12273" s="612" t="s">
        <v>19668</v>
      </c>
      <c r="B12273" s="613" t="s">
        <v>19669</v>
      </c>
    </row>
    <row r="12274" spans="1:2" ht="13.5" x14ac:dyDescent="0.25">
      <c r="A12274" s="612" t="s">
        <v>19670</v>
      </c>
      <c r="B12274" s="613" t="s">
        <v>19671</v>
      </c>
    </row>
    <row r="12275" spans="1:2" ht="13.5" x14ac:dyDescent="0.25">
      <c r="A12275" s="612" t="s">
        <v>19672</v>
      </c>
      <c r="B12275" s="613" t="s">
        <v>19673</v>
      </c>
    </row>
    <row r="12276" spans="1:2" ht="13.5" x14ac:dyDescent="0.25">
      <c r="A12276" s="612" t="s">
        <v>19674</v>
      </c>
      <c r="B12276" s="613" t="s">
        <v>19675</v>
      </c>
    </row>
    <row r="12277" spans="1:2" ht="13.5" x14ac:dyDescent="0.25">
      <c r="A12277" s="612" t="s">
        <v>19676</v>
      </c>
      <c r="B12277" s="613" t="s">
        <v>19677</v>
      </c>
    </row>
    <row r="12278" spans="1:2" ht="13.5" x14ac:dyDescent="0.25">
      <c r="A12278" s="612" t="s">
        <v>19678</v>
      </c>
      <c r="B12278" s="613" t="s">
        <v>19679</v>
      </c>
    </row>
    <row r="12279" spans="1:2" ht="13.5" x14ac:dyDescent="0.25">
      <c r="A12279" s="612" t="s">
        <v>19680</v>
      </c>
      <c r="B12279" s="613" t="s">
        <v>19681</v>
      </c>
    </row>
    <row r="12280" spans="1:2" ht="13.5" x14ac:dyDescent="0.25">
      <c r="A12280" s="612" t="s">
        <v>19682</v>
      </c>
      <c r="B12280" s="613" t="s">
        <v>19683</v>
      </c>
    </row>
    <row r="12281" spans="1:2" ht="13.5" x14ac:dyDescent="0.25">
      <c r="A12281" s="612" t="s">
        <v>19684</v>
      </c>
      <c r="B12281" s="613" t="s">
        <v>19685</v>
      </c>
    </row>
    <row r="12282" spans="1:2" ht="13.5" x14ac:dyDescent="0.25">
      <c r="A12282" s="612" t="s">
        <v>19686</v>
      </c>
      <c r="B12282" s="613" t="s">
        <v>19687</v>
      </c>
    </row>
    <row r="12283" spans="1:2" ht="13.5" x14ac:dyDescent="0.25">
      <c r="A12283" s="612" t="s">
        <v>19688</v>
      </c>
      <c r="B12283" s="613" t="s">
        <v>19689</v>
      </c>
    </row>
    <row r="12284" spans="1:2" ht="13.5" x14ac:dyDescent="0.25">
      <c r="A12284" s="612" t="s">
        <v>19690</v>
      </c>
      <c r="B12284" s="613" t="s">
        <v>19691</v>
      </c>
    </row>
    <row r="12285" spans="1:2" ht="13.5" x14ac:dyDescent="0.25">
      <c r="A12285" s="612" t="s">
        <v>19692</v>
      </c>
      <c r="B12285" s="613" t="s">
        <v>19693</v>
      </c>
    </row>
    <row r="12286" spans="1:2" ht="13.5" x14ac:dyDescent="0.25">
      <c r="A12286" s="612" t="s">
        <v>19694</v>
      </c>
      <c r="B12286" s="613" t="s">
        <v>19695</v>
      </c>
    </row>
    <row r="12287" spans="1:2" ht="13.5" x14ac:dyDescent="0.25">
      <c r="A12287" s="612" t="s">
        <v>19696</v>
      </c>
      <c r="B12287" s="613" t="s">
        <v>19697</v>
      </c>
    </row>
    <row r="12288" spans="1:2" ht="13.5" x14ac:dyDescent="0.25">
      <c r="A12288" s="612" t="s">
        <v>19698</v>
      </c>
      <c r="B12288" s="613" t="s">
        <v>19699</v>
      </c>
    </row>
    <row r="12289" spans="1:2" ht="13.5" x14ac:dyDescent="0.25">
      <c r="A12289" s="612" t="s">
        <v>19700</v>
      </c>
      <c r="B12289" s="613" t="s">
        <v>19701</v>
      </c>
    </row>
    <row r="12290" spans="1:2" ht="13.5" x14ac:dyDescent="0.25">
      <c r="A12290" s="612" t="s">
        <v>19702</v>
      </c>
      <c r="B12290" s="613" t="s">
        <v>19703</v>
      </c>
    </row>
    <row r="12291" spans="1:2" ht="13.5" x14ac:dyDescent="0.25">
      <c r="A12291" s="612" t="s">
        <v>19704</v>
      </c>
      <c r="B12291" s="613" t="s">
        <v>19705</v>
      </c>
    </row>
    <row r="12292" spans="1:2" ht="13.5" x14ac:dyDescent="0.25">
      <c r="A12292" s="612" t="s">
        <v>19706</v>
      </c>
      <c r="B12292" s="613" t="s">
        <v>19707</v>
      </c>
    </row>
    <row r="12293" spans="1:2" ht="13.5" x14ac:dyDescent="0.25">
      <c r="A12293" s="612" t="s">
        <v>19708</v>
      </c>
      <c r="B12293" s="613" t="s">
        <v>19709</v>
      </c>
    </row>
    <row r="12294" spans="1:2" ht="13.5" x14ac:dyDescent="0.25">
      <c r="A12294" s="612" t="s">
        <v>19710</v>
      </c>
      <c r="B12294" s="613" t="s">
        <v>19711</v>
      </c>
    </row>
    <row r="12295" spans="1:2" ht="13.5" x14ac:dyDescent="0.25">
      <c r="A12295" s="612" t="s">
        <v>19712</v>
      </c>
      <c r="B12295" s="613" t="s">
        <v>19713</v>
      </c>
    </row>
    <row r="12296" spans="1:2" ht="13.5" x14ac:dyDescent="0.25">
      <c r="A12296" s="612" t="s">
        <v>19714</v>
      </c>
      <c r="B12296" s="613" t="s">
        <v>19715</v>
      </c>
    </row>
    <row r="12297" spans="1:2" ht="13.5" x14ac:dyDescent="0.25">
      <c r="A12297" s="612" t="s">
        <v>19716</v>
      </c>
      <c r="B12297" s="613" t="s">
        <v>19717</v>
      </c>
    </row>
    <row r="12298" spans="1:2" ht="13.5" x14ac:dyDescent="0.25">
      <c r="A12298" s="612" t="s">
        <v>19718</v>
      </c>
      <c r="B12298" s="613" t="s">
        <v>19719</v>
      </c>
    </row>
    <row r="12299" spans="1:2" ht="13.5" x14ac:dyDescent="0.25">
      <c r="A12299" s="612" t="s">
        <v>19720</v>
      </c>
      <c r="B12299" s="613" t="s">
        <v>19721</v>
      </c>
    </row>
    <row r="12300" spans="1:2" ht="13.5" x14ac:dyDescent="0.25">
      <c r="A12300" s="612" t="s">
        <v>19722</v>
      </c>
      <c r="B12300" s="613" t="s">
        <v>19723</v>
      </c>
    </row>
    <row r="12301" spans="1:2" ht="13.5" x14ac:dyDescent="0.25">
      <c r="A12301" s="612" t="s">
        <v>19724</v>
      </c>
      <c r="B12301" s="613" t="s">
        <v>19725</v>
      </c>
    </row>
    <row r="12302" spans="1:2" ht="13.5" x14ac:dyDescent="0.25">
      <c r="A12302" s="612" t="s">
        <v>19726</v>
      </c>
      <c r="B12302" s="613" t="s">
        <v>19727</v>
      </c>
    </row>
    <row r="12303" spans="1:2" ht="13.5" x14ac:dyDescent="0.25">
      <c r="A12303" s="612" t="s">
        <v>577</v>
      </c>
      <c r="B12303" s="613" t="s">
        <v>19728</v>
      </c>
    </row>
    <row r="12304" spans="1:2" ht="13.5" x14ac:dyDescent="0.25">
      <c r="A12304" s="612" t="s">
        <v>19729</v>
      </c>
      <c r="B12304" s="613" t="s">
        <v>19730</v>
      </c>
    </row>
    <row r="12305" spans="1:2" ht="13.5" x14ac:dyDescent="0.25">
      <c r="A12305" s="612" t="s">
        <v>19731</v>
      </c>
      <c r="B12305" s="613" t="s">
        <v>19732</v>
      </c>
    </row>
    <row r="12306" spans="1:2" ht="13.5" x14ac:dyDescent="0.25">
      <c r="A12306" s="612" t="s">
        <v>19733</v>
      </c>
      <c r="B12306" s="613" t="s">
        <v>19734</v>
      </c>
    </row>
    <row r="12307" spans="1:2" ht="13.5" x14ac:dyDescent="0.25">
      <c r="A12307" s="612" t="s">
        <v>19735</v>
      </c>
      <c r="B12307" s="613" t="s">
        <v>19736</v>
      </c>
    </row>
    <row r="12308" spans="1:2" ht="13.5" x14ac:dyDescent="0.25">
      <c r="A12308" s="612" t="s">
        <v>19737</v>
      </c>
      <c r="B12308" s="613" t="s">
        <v>19738</v>
      </c>
    </row>
    <row r="12309" spans="1:2" ht="13.5" x14ac:dyDescent="0.25">
      <c r="A12309" s="612" t="s">
        <v>19739</v>
      </c>
      <c r="B12309" s="613" t="s">
        <v>19740</v>
      </c>
    </row>
    <row r="12310" spans="1:2" ht="13.5" x14ac:dyDescent="0.25">
      <c r="A12310" s="612" t="s">
        <v>19741</v>
      </c>
      <c r="B12310" s="613" t="s">
        <v>19742</v>
      </c>
    </row>
    <row r="12311" spans="1:2" ht="13.5" x14ac:dyDescent="0.25">
      <c r="A12311" s="612" t="s">
        <v>19743</v>
      </c>
      <c r="B12311" s="613" t="s">
        <v>19744</v>
      </c>
    </row>
    <row r="12312" spans="1:2" ht="13.5" x14ac:dyDescent="0.25">
      <c r="A12312" s="612" t="s">
        <v>19745</v>
      </c>
      <c r="B12312" s="613" t="s">
        <v>19746</v>
      </c>
    </row>
    <row r="12313" spans="1:2" ht="13.5" x14ac:dyDescent="0.25">
      <c r="A12313" s="612" t="s">
        <v>19747</v>
      </c>
      <c r="B12313" s="613" t="s">
        <v>19748</v>
      </c>
    </row>
    <row r="12314" spans="1:2" ht="13.5" x14ac:dyDescent="0.25">
      <c r="A12314" s="612" t="s">
        <v>19749</v>
      </c>
      <c r="B12314" s="613" t="s">
        <v>19750</v>
      </c>
    </row>
    <row r="12315" spans="1:2" ht="13.5" x14ac:dyDescent="0.25">
      <c r="A12315" s="612" t="s">
        <v>19751</v>
      </c>
      <c r="B12315" s="613" t="s">
        <v>19752</v>
      </c>
    </row>
    <row r="12316" spans="1:2" ht="13.5" x14ac:dyDescent="0.25">
      <c r="A12316" s="612" t="s">
        <v>19753</v>
      </c>
      <c r="B12316" s="613" t="s">
        <v>19754</v>
      </c>
    </row>
    <row r="12317" spans="1:2" ht="13.5" x14ac:dyDescent="0.25">
      <c r="A12317" s="612" t="s">
        <v>19755</v>
      </c>
      <c r="B12317" s="613" t="s">
        <v>19756</v>
      </c>
    </row>
    <row r="12318" spans="1:2" ht="13.5" x14ac:dyDescent="0.25">
      <c r="A12318" s="612" t="s">
        <v>19757</v>
      </c>
      <c r="B12318" s="613" t="s">
        <v>19758</v>
      </c>
    </row>
    <row r="12319" spans="1:2" ht="13.5" x14ac:dyDescent="0.25">
      <c r="A12319" s="612" t="s">
        <v>19759</v>
      </c>
      <c r="B12319" s="613" t="s">
        <v>19760</v>
      </c>
    </row>
    <row r="12320" spans="1:2" ht="13.5" x14ac:dyDescent="0.25">
      <c r="A12320" s="612" t="s">
        <v>19761</v>
      </c>
      <c r="B12320" s="613" t="s">
        <v>19762</v>
      </c>
    </row>
    <row r="12321" spans="1:2" ht="13.5" x14ac:dyDescent="0.25">
      <c r="A12321" s="612" t="s">
        <v>493</v>
      </c>
      <c r="B12321" s="613" t="s">
        <v>19763</v>
      </c>
    </row>
    <row r="12322" spans="1:2" ht="13.5" x14ac:dyDescent="0.25">
      <c r="A12322" s="612" t="s">
        <v>19764</v>
      </c>
      <c r="B12322" s="613" t="s">
        <v>19765</v>
      </c>
    </row>
    <row r="12323" spans="1:2" ht="13.5" x14ac:dyDescent="0.25">
      <c r="A12323" s="612" t="s">
        <v>19766</v>
      </c>
      <c r="B12323" s="613" t="s">
        <v>19767</v>
      </c>
    </row>
    <row r="12324" spans="1:2" ht="13.5" x14ac:dyDescent="0.25">
      <c r="A12324" s="612" t="s">
        <v>19768</v>
      </c>
      <c r="B12324" s="613" t="s">
        <v>19769</v>
      </c>
    </row>
    <row r="12325" spans="1:2" ht="13.5" x14ac:dyDescent="0.25">
      <c r="A12325" s="612" t="s">
        <v>19770</v>
      </c>
      <c r="B12325" s="613" t="s">
        <v>19771</v>
      </c>
    </row>
    <row r="12326" spans="1:2" ht="13.5" x14ac:dyDescent="0.25">
      <c r="A12326" s="612" t="s">
        <v>19772</v>
      </c>
      <c r="B12326" s="613" t="s">
        <v>19773</v>
      </c>
    </row>
    <row r="12327" spans="1:2" ht="13.5" x14ac:dyDescent="0.25">
      <c r="A12327" s="612" t="s">
        <v>19774</v>
      </c>
      <c r="B12327" s="613" t="s">
        <v>19775</v>
      </c>
    </row>
    <row r="12328" spans="1:2" ht="13.5" x14ac:dyDescent="0.25">
      <c r="A12328" s="612" t="s">
        <v>19776</v>
      </c>
      <c r="B12328" s="613" t="s">
        <v>19777</v>
      </c>
    </row>
    <row r="12329" spans="1:2" ht="13.5" x14ac:dyDescent="0.25">
      <c r="A12329" s="612" t="s">
        <v>19778</v>
      </c>
      <c r="B12329" s="613" t="s">
        <v>19779</v>
      </c>
    </row>
    <row r="12330" spans="1:2" ht="13.5" x14ac:dyDescent="0.25">
      <c r="A12330" s="612" t="s">
        <v>19780</v>
      </c>
      <c r="B12330" s="613" t="s">
        <v>19781</v>
      </c>
    </row>
    <row r="12331" spans="1:2" ht="13.5" x14ac:dyDescent="0.25">
      <c r="A12331" s="612" t="s">
        <v>19782</v>
      </c>
      <c r="B12331" s="613" t="s">
        <v>19783</v>
      </c>
    </row>
    <row r="12332" spans="1:2" ht="13.5" x14ac:dyDescent="0.25">
      <c r="A12332" s="612" t="s">
        <v>19784</v>
      </c>
      <c r="B12332" s="613" t="s">
        <v>19785</v>
      </c>
    </row>
    <row r="12333" spans="1:2" ht="13.5" x14ac:dyDescent="0.25">
      <c r="A12333" s="612" t="s">
        <v>19786</v>
      </c>
      <c r="B12333" s="613" t="s">
        <v>19787</v>
      </c>
    </row>
    <row r="12334" spans="1:2" ht="13.5" x14ac:dyDescent="0.25">
      <c r="A12334" s="612" t="s">
        <v>19788</v>
      </c>
      <c r="B12334" s="613" t="s">
        <v>19789</v>
      </c>
    </row>
    <row r="12335" spans="1:2" ht="13.5" x14ac:dyDescent="0.25">
      <c r="A12335" s="612" t="s">
        <v>19790</v>
      </c>
      <c r="B12335" s="613" t="s">
        <v>19791</v>
      </c>
    </row>
    <row r="12336" spans="1:2" ht="13.5" x14ac:dyDescent="0.25">
      <c r="A12336" s="612" t="s">
        <v>19792</v>
      </c>
      <c r="B12336" s="613" t="s">
        <v>19793</v>
      </c>
    </row>
    <row r="12337" spans="1:2" ht="13.5" x14ac:dyDescent="0.25">
      <c r="A12337" s="612" t="s">
        <v>19794</v>
      </c>
      <c r="B12337" s="613" t="s">
        <v>19795</v>
      </c>
    </row>
    <row r="12338" spans="1:2" ht="13.5" x14ac:dyDescent="0.25">
      <c r="A12338" s="612" t="s">
        <v>19796</v>
      </c>
      <c r="B12338" s="613" t="s">
        <v>19797</v>
      </c>
    </row>
    <row r="12339" spans="1:2" ht="13.5" x14ac:dyDescent="0.25">
      <c r="A12339" s="612" t="s">
        <v>19798</v>
      </c>
      <c r="B12339" s="613" t="s">
        <v>19799</v>
      </c>
    </row>
    <row r="12340" spans="1:2" ht="13.5" x14ac:dyDescent="0.25">
      <c r="A12340" s="612" t="s">
        <v>19800</v>
      </c>
      <c r="B12340" s="613" t="s">
        <v>19801</v>
      </c>
    </row>
    <row r="12341" spans="1:2" ht="13.5" x14ac:dyDescent="0.25">
      <c r="A12341" s="612" t="s">
        <v>19802</v>
      </c>
      <c r="B12341" s="613" t="s">
        <v>19803</v>
      </c>
    </row>
    <row r="12342" spans="1:2" ht="13.5" x14ac:dyDescent="0.25">
      <c r="A12342" s="612" t="s">
        <v>19804</v>
      </c>
      <c r="B12342" s="613" t="s">
        <v>19805</v>
      </c>
    </row>
    <row r="12343" spans="1:2" ht="13.5" x14ac:dyDescent="0.25">
      <c r="A12343" s="612" t="s">
        <v>19806</v>
      </c>
      <c r="B12343" s="613" t="s">
        <v>19807</v>
      </c>
    </row>
    <row r="12344" spans="1:2" ht="13.5" x14ac:dyDescent="0.25">
      <c r="A12344" s="612" t="s">
        <v>19808</v>
      </c>
      <c r="B12344" s="613" t="s">
        <v>19809</v>
      </c>
    </row>
    <row r="12345" spans="1:2" ht="13.5" x14ac:dyDescent="0.25">
      <c r="A12345" s="612" t="s">
        <v>19810</v>
      </c>
      <c r="B12345" s="613" t="s">
        <v>19811</v>
      </c>
    </row>
    <row r="12346" spans="1:2" ht="13.5" x14ac:dyDescent="0.25">
      <c r="A12346" s="612" t="s">
        <v>19812</v>
      </c>
      <c r="B12346" s="613" t="s">
        <v>19813</v>
      </c>
    </row>
    <row r="12347" spans="1:2" ht="13.5" x14ac:dyDescent="0.25">
      <c r="A12347" s="612" t="s">
        <v>19814</v>
      </c>
      <c r="B12347" s="613" t="s">
        <v>19815</v>
      </c>
    </row>
    <row r="12348" spans="1:2" ht="13.5" x14ac:dyDescent="0.25">
      <c r="A12348" s="612" t="s">
        <v>19816</v>
      </c>
      <c r="B12348" s="613" t="s">
        <v>19817</v>
      </c>
    </row>
    <row r="12349" spans="1:2" ht="13.5" x14ac:dyDescent="0.25">
      <c r="A12349" s="612" t="s">
        <v>19818</v>
      </c>
      <c r="B12349" s="613" t="s">
        <v>19819</v>
      </c>
    </row>
    <row r="12350" spans="1:2" ht="13.5" x14ac:dyDescent="0.25">
      <c r="A12350" s="612" t="s">
        <v>19820</v>
      </c>
      <c r="B12350" s="613" t="s">
        <v>19821</v>
      </c>
    </row>
    <row r="12351" spans="1:2" ht="13.5" x14ac:dyDescent="0.25">
      <c r="A12351" s="612" t="s">
        <v>19822</v>
      </c>
      <c r="B12351" s="613" t="s">
        <v>19823</v>
      </c>
    </row>
    <row r="12352" spans="1:2" ht="13.5" x14ac:dyDescent="0.25">
      <c r="A12352" s="612" t="s">
        <v>19824</v>
      </c>
      <c r="B12352" s="613" t="s">
        <v>19825</v>
      </c>
    </row>
    <row r="12353" spans="1:2" ht="13.5" x14ac:dyDescent="0.25">
      <c r="A12353" s="612" t="s">
        <v>19826</v>
      </c>
      <c r="B12353" s="613" t="s">
        <v>19827</v>
      </c>
    </row>
    <row r="12354" spans="1:2" ht="13.5" x14ac:dyDescent="0.25">
      <c r="A12354" s="612" t="s">
        <v>19828</v>
      </c>
      <c r="B12354" s="613" t="s">
        <v>19829</v>
      </c>
    </row>
    <row r="12355" spans="1:2" ht="13.5" x14ac:dyDescent="0.25">
      <c r="A12355" s="612" t="s">
        <v>19830</v>
      </c>
      <c r="B12355" s="613" t="s">
        <v>19831</v>
      </c>
    </row>
    <row r="12356" spans="1:2" ht="13.5" x14ac:dyDescent="0.25">
      <c r="A12356" s="612" t="s">
        <v>530</v>
      </c>
      <c r="B12356" s="613" t="s">
        <v>19832</v>
      </c>
    </row>
    <row r="12357" spans="1:2" ht="13.5" x14ac:dyDescent="0.25">
      <c r="A12357" s="612" t="s">
        <v>19833</v>
      </c>
      <c r="B12357" s="613" t="s">
        <v>19834</v>
      </c>
    </row>
    <row r="12358" spans="1:2" ht="13.5" x14ac:dyDescent="0.25">
      <c r="A12358" s="612" t="s">
        <v>19835</v>
      </c>
      <c r="B12358" s="613" t="s">
        <v>19836</v>
      </c>
    </row>
    <row r="12359" spans="1:2" ht="13.5" x14ac:dyDescent="0.25">
      <c r="A12359" s="612" t="s">
        <v>19837</v>
      </c>
      <c r="B12359" s="613" t="s">
        <v>19838</v>
      </c>
    </row>
    <row r="12360" spans="1:2" ht="13.5" x14ac:dyDescent="0.25">
      <c r="A12360" s="612" t="s">
        <v>19839</v>
      </c>
      <c r="B12360" s="614" t="s">
        <v>19840</v>
      </c>
    </row>
    <row r="12361" spans="1:2" ht="13.5" x14ac:dyDescent="0.25">
      <c r="A12361" s="612" t="s">
        <v>19841</v>
      </c>
      <c r="B12361" s="614" t="s">
        <v>19842</v>
      </c>
    </row>
    <row r="12362" spans="1:2" ht="13.5" x14ac:dyDescent="0.25">
      <c r="A12362" s="612" t="s">
        <v>19843</v>
      </c>
      <c r="B12362" s="614" t="s">
        <v>19844</v>
      </c>
    </row>
    <row r="12363" spans="1:2" ht="13.5" x14ac:dyDescent="0.25">
      <c r="A12363" s="612" t="s">
        <v>531</v>
      </c>
      <c r="B12363" s="613" t="s">
        <v>642</v>
      </c>
    </row>
    <row r="12364" spans="1:2" ht="13.5" x14ac:dyDescent="0.25">
      <c r="A12364" s="612" t="s">
        <v>19845</v>
      </c>
      <c r="B12364" s="613" t="s">
        <v>19846</v>
      </c>
    </row>
    <row r="12365" spans="1:2" ht="13.5" x14ac:dyDescent="0.25">
      <c r="A12365" s="612" t="s">
        <v>19847</v>
      </c>
      <c r="B12365" s="613" t="s">
        <v>19848</v>
      </c>
    </row>
    <row r="12366" spans="1:2" ht="13.5" x14ac:dyDescent="0.25">
      <c r="A12366" s="612" t="s">
        <v>19849</v>
      </c>
      <c r="B12366" s="613" t="s">
        <v>19850</v>
      </c>
    </row>
    <row r="12367" spans="1:2" ht="13.5" x14ac:dyDescent="0.25">
      <c r="A12367" s="612" t="s">
        <v>19851</v>
      </c>
      <c r="B12367" s="613" t="s">
        <v>19852</v>
      </c>
    </row>
    <row r="12368" spans="1:2" ht="13.5" x14ac:dyDescent="0.25">
      <c r="A12368" s="612" t="s">
        <v>19853</v>
      </c>
      <c r="B12368" s="613" t="s">
        <v>19854</v>
      </c>
    </row>
    <row r="12369" spans="1:2" ht="13.5" x14ac:dyDescent="0.25">
      <c r="A12369" s="612" t="s">
        <v>19855</v>
      </c>
      <c r="B12369" s="613" t="s">
        <v>19856</v>
      </c>
    </row>
    <row r="12370" spans="1:2" ht="13.5" x14ac:dyDescent="0.25">
      <c r="A12370" s="612" t="s">
        <v>19857</v>
      </c>
      <c r="B12370" s="613" t="s">
        <v>19858</v>
      </c>
    </row>
    <row r="12371" spans="1:2" ht="13.5" x14ac:dyDescent="0.25">
      <c r="A12371" s="612" t="s">
        <v>19859</v>
      </c>
      <c r="B12371" s="613" t="s">
        <v>19860</v>
      </c>
    </row>
    <row r="12372" spans="1:2" ht="13.5" x14ac:dyDescent="0.25">
      <c r="A12372" s="612" t="s">
        <v>19861</v>
      </c>
      <c r="B12372" s="613" t="s">
        <v>19862</v>
      </c>
    </row>
    <row r="12373" spans="1:2" ht="13.5" x14ac:dyDescent="0.25">
      <c r="A12373" s="612" t="s">
        <v>19863</v>
      </c>
      <c r="B12373" s="613" t="s">
        <v>19864</v>
      </c>
    </row>
    <row r="12374" spans="1:2" ht="13.5" x14ac:dyDescent="0.25">
      <c r="A12374" s="612" t="s">
        <v>19865</v>
      </c>
      <c r="B12374" s="613" t="s">
        <v>19866</v>
      </c>
    </row>
    <row r="12375" spans="1:2" ht="13.5" x14ac:dyDescent="0.25">
      <c r="A12375" s="612" t="s">
        <v>19867</v>
      </c>
      <c r="B12375" s="613" t="s">
        <v>19868</v>
      </c>
    </row>
    <row r="12376" spans="1:2" ht="13.5" x14ac:dyDescent="0.25">
      <c r="A12376" s="612" t="s">
        <v>19869</v>
      </c>
      <c r="B12376" s="613" t="s">
        <v>19870</v>
      </c>
    </row>
    <row r="12377" spans="1:2" ht="13.5" x14ac:dyDescent="0.25">
      <c r="A12377" s="612" t="s">
        <v>19871</v>
      </c>
      <c r="B12377" s="613" t="s">
        <v>19872</v>
      </c>
    </row>
    <row r="12378" spans="1:2" ht="13.5" x14ac:dyDescent="0.25">
      <c r="A12378" s="612" t="s">
        <v>19873</v>
      </c>
      <c r="B12378" s="613" t="s">
        <v>19874</v>
      </c>
    </row>
    <row r="12379" spans="1:2" ht="13.5" x14ac:dyDescent="0.25">
      <c r="A12379" s="612" t="s">
        <v>19875</v>
      </c>
      <c r="B12379" s="613" t="s">
        <v>19876</v>
      </c>
    </row>
    <row r="12380" spans="1:2" ht="13.5" x14ac:dyDescent="0.25">
      <c r="A12380" s="612" t="s">
        <v>19877</v>
      </c>
      <c r="B12380" s="613" t="s">
        <v>19878</v>
      </c>
    </row>
    <row r="12381" spans="1:2" ht="13.5" x14ac:dyDescent="0.25">
      <c r="A12381" s="612" t="s">
        <v>19879</v>
      </c>
      <c r="B12381" s="613" t="s">
        <v>19880</v>
      </c>
    </row>
    <row r="12382" spans="1:2" ht="13.5" x14ac:dyDescent="0.25">
      <c r="A12382" s="612" t="s">
        <v>19881</v>
      </c>
      <c r="B12382" s="613" t="s">
        <v>19882</v>
      </c>
    </row>
    <row r="12383" spans="1:2" ht="13.5" x14ac:dyDescent="0.25">
      <c r="A12383" s="612" t="s">
        <v>19883</v>
      </c>
      <c r="B12383" s="613" t="s">
        <v>19884</v>
      </c>
    </row>
    <row r="12384" spans="1:2" ht="13.5" x14ac:dyDescent="0.25">
      <c r="A12384" s="612" t="s">
        <v>19885</v>
      </c>
      <c r="B12384" s="613" t="s">
        <v>19886</v>
      </c>
    </row>
    <row r="12385" spans="1:2" ht="13.5" x14ac:dyDescent="0.25">
      <c r="A12385" s="612" t="s">
        <v>19887</v>
      </c>
      <c r="B12385" s="613" t="s">
        <v>19888</v>
      </c>
    </row>
    <row r="12386" spans="1:2" ht="13.5" x14ac:dyDescent="0.25">
      <c r="A12386" s="612" t="s">
        <v>19889</v>
      </c>
      <c r="B12386" s="613" t="s">
        <v>19890</v>
      </c>
    </row>
    <row r="12387" spans="1:2" ht="13.5" x14ac:dyDescent="0.25">
      <c r="A12387" s="612" t="s">
        <v>19891</v>
      </c>
      <c r="B12387" s="613" t="s">
        <v>19892</v>
      </c>
    </row>
    <row r="12388" spans="1:2" ht="13.5" x14ac:dyDescent="0.25">
      <c r="A12388" s="612" t="s">
        <v>19893</v>
      </c>
      <c r="B12388" s="613" t="s">
        <v>19894</v>
      </c>
    </row>
    <row r="12389" spans="1:2" ht="13.5" x14ac:dyDescent="0.25">
      <c r="A12389" s="612" t="s">
        <v>19895</v>
      </c>
      <c r="B12389" s="613" t="s">
        <v>19896</v>
      </c>
    </row>
    <row r="12390" spans="1:2" ht="13.5" x14ac:dyDescent="0.25">
      <c r="A12390" s="612" t="s">
        <v>19897</v>
      </c>
      <c r="B12390" s="613" t="s">
        <v>19898</v>
      </c>
    </row>
    <row r="12391" spans="1:2" ht="13.5" x14ac:dyDescent="0.25">
      <c r="A12391" s="612" t="s">
        <v>19899</v>
      </c>
      <c r="B12391" s="613" t="s">
        <v>19900</v>
      </c>
    </row>
    <row r="12392" spans="1:2" ht="13.5" x14ac:dyDescent="0.25">
      <c r="A12392" s="612" t="s">
        <v>19901</v>
      </c>
      <c r="B12392" s="613" t="s">
        <v>19902</v>
      </c>
    </row>
    <row r="12393" spans="1:2" ht="13.5" x14ac:dyDescent="0.25">
      <c r="A12393" s="612" t="s">
        <v>19903</v>
      </c>
      <c r="B12393" s="613" t="s">
        <v>19904</v>
      </c>
    </row>
    <row r="12394" spans="1:2" ht="13.5" x14ac:dyDescent="0.25">
      <c r="A12394" s="612" t="s">
        <v>19905</v>
      </c>
      <c r="B12394" s="613" t="s">
        <v>19906</v>
      </c>
    </row>
    <row r="12395" spans="1:2" ht="13.5" x14ac:dyDescent="0.25">
      <c r="A12395" s="612" t="s">
        <v>19907</v>
      </c>
      <c r="B12395" s="613" t="s">
        <v>19908</v>
      </c>
    </row>
    <row r="12396" spans="1:2" ht="13.5" x14ac:dyDescent="0.25">
      <c r="A12396" s="612" t="s">
        <v>19909</v>
      </c>
      <c r="B12396" s="613" t="s">
        <v>19910</v>
      </c>
    </row>
    <row r="12397" spans="1:2" ht="13.5" x14ac:dyDescent="0.25">
      <c r="A12397" s="612" t="s">
        <v>19911</v>
      </c>
      <c r="B12397" s="613" t="s">
        <v>19912</v>
      </c>
    </row>
    <row r="12398" spans="1:2" ht="13.5" x14ac:dyDescent="0.25">
      <c r="A12398" s="612" t="s">
        <v>19913</v>
      </c>
      <c r="B12398" s="613" t="s">
        <v>19914</v>
      </c>
    </row>
    <row r="12399" spans="1:2" ht="13.5" x14ac:dyDescent="0.25">
      <c r="A12399" s="612" t="s">
        <v>19915</v>
      </c>
      <c r="B12399" s="613" t="s">
        <v>19916</v>
      </c>
    </row>
    <row r="12400" spans="1:2" ht="13.5" x14ac:dyDescent="0.25">
      <c r="A12400" s="612" t="s">
        <v>19917</v>
      </c>
      <c r="B12400" s="613" t="s">
        <v>19918</v>
      </c>
    </row>
    <row r="12401" spans="1:2" ht="13.5" x14ac:dyDescent="0.25">
      <c r="A12401" s="612" t="s">
        <v>19919</v>
      </c>
      <c r="B12401" s="613" t="s">
        <v>19920</v>
      </c>
    </row>
    <row r="12402" spans="1:2" ht="13.5" x14ac:dyDescent="0.25">
      <c r="A12402" s="612" t="s">
        <v>19921</v>
      </c>
      <c r="B12402" s="613" t="s">
        <v>19922</v>
      </c>
    </row>
    <row r="12403" spans="1:2" ht="13.5" x14ac:dyDescent="0.25">
      <c r="A12403" s="612" t="s">
        <v>19923</v>
      </c>
      <c r="B12403" s="613" t="s">
        <v>19924</v>
      </c>
    </row>
    <row r="12404" spans="1:2" ht="13.5" x14ac:dyDescent="0.25">
      <c r="A12404" s="612" t="s">
        <v>19925</v>
      </c>
      <c r="B12404" s="613" t="s">
        <v>19926</v>
      </c>
    </row>
    <row r="12405" spans="1:2" ht="13.5" x14ac:dyDescent="0.25">
      <c r="A12405" s="612" t="s">
        <v>19927</v>
      </c>
      <c r="B12405" s="613" t="s">
        <v>19928</v>
      </c>
    </row>
    <row r="12406" spans="1:2" ht="13.5" x14ac:dyDescent="0.25">
      <c r="A12406" s="612" t="s">
        <v>19929</v>
      </c>
      <c r="B12406" s="613" t="s">
        <v>19930</v>
      </c>
    </row>
    <row r="12407" spans="1:2" ht="13.5" x14ac:dyDescent="0.25">
      <c r="A12407" s="612" t="s">
        <v>19931</v>
      </c>
      <c r="B12407" s="613" t="s">
        <v>19932</v>
      </c>
    </row>
    <row r="12408" spans="1:2" ht="13.5" x14ac:dyDescent="0.25">
      <c r="A12408" s="612" t="s">
        <v>19933</v>
      </c>
      <c r="B12408" s="613" t="s">
        <v>19934</v>
      </c>
    </row>
    <row r="12409" spans="1:2" ht="13.5" x14ac:dyDescent="0.25">
      <c r="A12409" s="612" t="s">
        <v>19935</v>
      </c>
      <c r="B12409" s="613" t="s">
        <v>19936</v>
      </c>
    </row>
    <row r="12410" spans="1:2" ht="13.5" x14ac:dyDescent="0.25">
      <c r="A12410" s="612" t="s">
        <v>19937</v>
      </c>
      <c r="B12410" s="613" t="s">
        <v>19938</v>
      </c>
    </row>
    <row r="12411" spans="1:2" ht="13.5" x14ac:dyDescent="0.25">
      <c r="A12411" s="612" t="s">
        <v>19939</v>
      </c>
      <c r="B12411" s="613" t="s">
        <v>19940</v>
      </c>
    </row>
    <row r="12412" spans="1:2" ht="13.5" x14ac:dyDescent="0.25">
      <c r="A12412" s="612" t="s">
        <v>19941</v>
      </c>
      <c r="B12412" s="613" t="s">
        <v>19942</v>
      </c>
    </row>
    <row r="12413" spans="1:2" ht="13.5" x14ac:dyDescent="0.25">
      <c r="A12413" s="612" t="s">
        <v>19943</v>
      </c>
      <c r="B12413" s="613" t="s">
        <v>19944</v>
      </c>
    </row>
    <row r="12414" spans="1:2" ht="13.5" x14ac:dyDescent="0.25">
      <c r="A12414" s="612" t="s">
        <v>19945</v>
      </c>
      <c r="B12414" s="613" t="s">
        <v>19946</v>
      </c>
    </row>
    <row r="12415" spans="1:2" ht="13.5" x14ac:dyDescent="0.25">
      <c r="A12415" s="612" t="s">
        <v>19947</v>
      </c>
      <c r="B12415" s="613" t="s">
        <v>19948</v>
      </c>
    </row>
    <row r="12416" spans="1:2" ht="13.5" x14ac:dyDescent="0.25">
      <c r="A12416" s="612" t="s">
        <v>19949</v>
      </c>
      <c r="B12416" s="613" t="s">
        <v>19950</v>
      </c>
    </row>
    <row r="12417" spans="1:2" ht="13.5" x14ac:dyDescent="0.25">
      <c r="A12417" s="612" t="s">
        <v>19951</v>
      </c>
      <c r="B12417" s="613" t="s">
        <v>19952</v>
      </c>
    </row>
    <row r="12418" spans="1:2" ht="13.5" x14ac:dyDescent="0.25">
      <c r="A12418" s="612" t="s">
        <v>19953</v>
      </c>
      <c r="B12418" s="613" t="s">
        <v>19954</v>
      </c>
    </row>
    <row r="12419" spans="1:2" ht="13.5" x14ac:dyDescent="0.25">
      <c r="A12419" s="612" t="s">
        <v>19955</v>
      </c>
      <c r="B12419" s="613" t="s">
        <v>19956</v>
      </c>
    </row>
    <row r="12420" spans="1:2" ht="13.5" x14ac:dyDescent="0.25">
      <c r="A12420" s="612" t="s">
        <v>19957</v>
      </c>
      <c r="B12420" s="613" t="s">
        <v>19958</v>
      </c>
    </row>
    <row r="12421" spans="1:2" ht="13.5" x14ac:dyDescent="0.25">
      <c r="A12421" s="612" t="s">
        <v>19959</v>
      </c>
      <c r="B12421" s="613" t="s">
        <v>19960</v>
      </c>
    </row>
    <row r="12422" spans="1:2" ht="13.5" x14ac:dyDescent="0.25">
      <c r="A12422" s="612" t="s">
        <v>19961</v>
      </c>
      <c r="B12422" s="613" t="s">
        <v>19962</v>
      </c>
    </row>
    <row r="12423" spans="1:2" ht="13.5" x14ac:dyDescent="0.25">
      <c r="A12423" s="612" t="s">
        <v>19963</v>
      </c>
      <c r="B12423" s="613" t="s">
        <v>19964</v>
      </c>
    </row>
    <row r="12424" spans="1:2" ht="13.5" x14ac:dyDescent="0.25">
      <c r="A12424" s="612" t="s">
        <v>19965</v>
      </c>
      <c r="B12424" s="613" t="s">
        <v>19966</v>
      </c>
    </row>
    <row r="12425" spans="1:2" ht="13.5" x14ac:dyDescent="0.25">
      <c r="A12425" s="612" t="s">
        <v>19967</v>
      </c>
      <c r="B12425" s="613" t="s">
        <v>19968</v>
      </c>
    </row>
    <row r="12426" spans="1:2" ht="13.5" x14ac:dyDescent="0.25">
      <c r="A12426" s="612" t="s">
        <v>19969</v>
      </c>
      <c r="B12426" s="613" t="s">
        <v>19970</v>
      </c>
    </row>
    <row r="12427" spans="1:2" ht="13.5" x14ac:dyDescent="0.25">
      <c r="A12427" s="612" t="s">
        <v>19971</v>
      </c>
      <c r="B12427" s="613" t="s">
        <v>19972</v>
      </c>
    </row>
    <row r="12428" spans="1:2" ht="13.5" x14ac:dyDescent="0.25">
      <c r="A12428" s="612" t="s">
        <v>19973</v>
      </c>
      <c r="B12428" s="613" t="s">
        <v>19974</v>
      </c>
    </row>
    <row r="12429" spans="1:2" ht="13.5" x14ac:dyDescent="0.25">
      <c r="A12429" s="612" t="s">
        <v>19975</v>
      </c>
      <c r="B12429" s="613" t="s">
        <v>19976</v>
      </c>
    </row>
    <row r="12430" spans="1:2" ht="13.5" x14ac:dyDescent="0.25">
      <c r="A12430" s="612" t="s">
        <v>19977</v>
      </c>
      <c r="B12430" s="613" t="s">
        <v>19978</v>
      </c>
    </row>
    <row r="12431" spans="1:2" ht="13.5" x14ac:dyDescent="0.25">
      <c r="A12431" s="612" t="s">
        <v>19979</v>
      </c>
      <c r="B12431" s="613" t="s">
        <v>19980</v>
      </c>
    </row>
    <row r="12432" spans="1:2" ht="13.5" x14ac:dyDescent="0.25">
      <c r="A12432" s="612" t="s">
        <v>19981</v>
      </c>
      <c r="B12432" s="613" t="s">
        <v>19982</v>
      </c>
    </row>
    <row r="12433" spans="1:2" ht="13.5" x14ac:dyDescent="0.25">
      <c r="A12433" s="612" t="s">
        <v>19983</v>
      </c>
      <c r="B12433" s="613" t="s">
        <v>19984</v>
      </c>
    </row>
    <row r="12434" spans="1:2" ht="13.5" x14ac:dyDescent="0.25">
      <c r="A12434" s="612" t="s">
        <v>19985</v>
      </c>
      <c r="B12434" s="613" t="s">
        <v>19986</v>
      </c>
    </row>
    <row r="12435" spans="1:2" ht="13.5" x14ac:dyDescent="0.25">
      <c r="A12435" s="612" t="s">
        <v>19987</v>
      </c>
      <c r="B12435" s="613" t="s">
        <v>19988</v>
      </c>
    </row>
    <row r="12436" spans="1:2" ht="13.5" x14ac:dyDescent="0.25">
      <c r="A12436" s="612" t="s">
        <v>19989</v>
      </c>
      <c r="B12436" s="613" t="s">
        <v>19990</v>
      </c>
    </row>
    <row r="12437" spans="1:2" ht="13.5" x14ac:dyDescent="0.25">
      <c r="A12437" s="612" t="s">
        <v>19991</v>
      </c>
      <c r="B12437" s="613" t="s">
        <v>19992</v>
      </c>
    </row>
    <row r="12438" spans="1:2" ht="13.5" x14ac:dyDescent="0.25">
      <c r="A12438" s="612" t="s">
        <v>19993</v>
      </c>
      <c r="B12438" s="613" t="s">
        <v>19994</v>
      </c>
    </row>
    <row r="12439" spans="1:2" ht="13.5" x14ac:dyDescent="0.25">
      <c r="A12439" s="612" t="s">
        <v>19995</v>
      </c>
      <c r="B12439" s="613" t="s">
        <v>19996</v>
      </c>
    </row>
    <row r="12440" spans="1:2" ht="13.5" x14ac:dyDescent="0.25">
      <c r="A12440" s="612" t="s">
        <v>19997</v>
      </c>
      <c r="B12440" s="613" t="s">
        <v>19998</v>
      </c>
    </row>
    <row r="12441" spans="1:2" ht="13.5" x14ac:dyDescent="0.25">
      <c r="A12441" s="612" t="s">
        <v>19999</v>
      </c>
      <c r="B12441" s="613" t="s">
        <v>20000</v>
      </c>
    </row>
    <row r="12442" spans="1:2" ht="13.5" x14ac:dyDescent="0.25">
      <c r="A12442" s="612" t="s">
        <v>20001</v>
      </c>
      <c r="B12442" s="613" t="s">
        <v>20002</v>
      </c>
    </row>
    <row r="12443" spans="1:2" ht="13.5" x14ac:dyDescent="0.25">
      <c r="A12443" s="612" t="s">
        <v>20003</v>
      </c>
      <c r="B12443" s="613" t="s">
        <v>20004</v>
      </c>
    </row>
    <row r="12444" spans="1:2" ht="13.5" x14ac:dyDescent="0.25">
      <c r="A12444" s="612" t="s">
        <v>20005</v>
      </c>
      <c r="B12444" s="613" t="s">
        <v>20006</v>
      </c>
    </row>
    <row r="12445" spans="1:2" ht="13.5" x14ac:dyDescent="0.25">
      <c r="A12445" s="612" t="s">
        <v>20007</v>
      </c>
      <c r="B12445" s="613" t="s">
        <v>20008</v>
      </c>
    </row>
    <row r="12446" spans="1:2" ht="13.5" x14ac:dyDescent="0.25">
      <c r="A12446" s="612" t="s">
        <v>20009</v>
      </c>
      <c r="B12446" s="613" t="s">
        <v>20010</v>
      </c>
    </row>
    <row r="12447" spans="1:2" ht="13.5" x14ac:dyDescent="0.25">
      <c r="A12447" s="612" t="s">
        <v>20011</v>
      </c>
      <c r="B12447" s="613" t="s">
        <v>20012</v>
      </c>
    </row>
    <row r="12448" spans="1:2" ht="13.5" x14ac:dyDescent="0.25">
      <c r="A12448" s="612" t="s">
        <v>20013</v>
      </c>
      <c r="B12448" s="613" t="s">
        <v>20014</v>
      </c>
    </row>
    <row r="12449" spans="1:2" ht="13.5" x14ac:dyDescent="0.25">
      <c r="A12449" s="612" t="s">
        <v>20015</v>
      </c>
      <c r="B12449" s="613" t="s">
        <v>20016</v>
      </c>
    </row>
    <row r="12450" spans="1:2" ht="13.5" x14ac:dyDescent="0.25">
      <c r="A12450" s="612" t="s">
        <v>20017</v>
      </c>
      <c r="B12450" s="613" t="s">
        <v>20018</v>
      </c>
    </row>
    <row r="12451" spans="1:2" ht="13.5" x14ac:dyDescent="0.25">
      <c r="A12451" s="612" t="s">
        <v>20019</v>
      </c>
      <c r="B12451" s="613" t="s">
        <v>20020</v>
      </c>
    </row>
    <row r="12452" spans="1:2" ht="13.5" x14ac:dyDescent="0.25">
      <c r="A12452" s="612" t="s">
        <v>20021</v>
      </c>
      <c r="B12452" s="613" t="s">
        <v>20022</v>
      </c>
    </row>
    <row r="12453" spans="1:2" ht="13.5" x14ac:dyDescent="0.25">
      <c r="A12453" s="612" t="s">
        <v>20023</v>
      </c>
      <c r="B12453" s="613" t="s">
        <v>20024</v>
      </c>
    </row>
    <row r="12454" spans="1:2" ht="13.5" x14ac:dyDescent="0.25">
      <c r="A12454" s="612" t="s">
        <v>20025</v>
      </c>
      <c r="B12454" s="613" t="s">
        <v>20026</v>
      </c>
    </row>
    <row r="12455" spans="1:2" ht="13.5" x14ac:dyDescent="0.25">
      <c r="A12455" s="612" t="s">
        <v>20027</v>
      </c>
      <c r="B12455" s="613" t="s">
        <v>20028</v>
      </c>
    </row>
    <row r="12456" spans="1:2" ht="13.5" x14ac:dyDescent="0.25">
      <c r="A12456" s="612" t="s">
        <v>20029</v>
      </c>
      <c r="B12456" s="613" t="s">
        <v>20030</v>
      </c>
    </row>
    <row r="12457" spans="1:2" ht="13.5" x14ac:dyDescent="0.25">
      <c r="A12457" s="612" t="s">
        <v>20031</v>
      </c>
      <c r="B12457" s="613" t="s">
        <v>20032</v>
      </c>
    </row>
    <row r="12458" spans="1:2" ht="13.5" x14ac:dyDescent="0.25">
      <c r="A12458" s="612" t="s">
        <v>20033</v>
      </c>
      <c r="B12458" s="613" t="s">
        <v>20034</v>
      </c>
    </row>
    <row r="12459" spans="1:2" ht="13.5" x14ac:dyDescent="0.25">
      <c r="A12459" s="612" t="s">
        <v>20035</v>
      </c>
      <c r="B12459" s="613" t="s">
        <v>20036</v>
      </c>
    </row>
    <row r="12460" spans="1:2" ht="13.5" x14ac:dyDescent="0.25">
      <c r="A12460" s="612" t="s">
        <v>20037</v>
      </c>
      <c r="B12460" s="613" t="s">
        <v>20038</v>
      </c>
    </row>
    <row r="12461" spans="1:2" ht="27" x14ac:dyDescent="0.25">
      <c r="A12461" s="612" t="s">
        <v>20039</v>
      </c>
      <c r="B12461" s="613" t="s">
        <v>20040</v>
      </c>
    </row>
    <row r="12462" spans="1:2" ht="27" x14ac:dyDescent="0.25">
      <c r="A12462" s="612" t="s">
        <v>20041</v>
      </c>
      <c r="B12462" s="613" t="s">
        <v>20042</v>
      </c>
    </row>
    <row r="12463" spans="1:2" ht="13.5" x14ac:dyDescent="0.25">
      <c r="A12463" s="612" t="s">
        <v>20043</v>
      </c>
      <c r="B12463" s="613" t="s">
        <v>20044</v>
      </c>
    </row>
    <row r="12464" spans="1:2" ht="27" x14ac:dyDescent="0.25">
      <c r="A12464" s="612" t="s">
        <v>20045</v>
      </c>
      <c r="B12464" s="613" t="s">
        <v>20046</v>
      </c>
    </row>
    <row r="12465" spans="1:2" ht="27" x14ac:dyDescent="0.25">
      <c r="A12465" s="612" t="s">
        <v>20047</v>
      </c>
      <c r="B12465" s="613" t="s">
        <v>20048</v>
      </c>
    </row>
    <row r="12466" spans="1:2" ht="13.5" x14ac:dyDescent="0.25">
      <c r="A12466" s="612" t="s">
        <v>20049</v>
      </c>
      <c r="B12466" s="613" t="s">
        <v>20050</v>
      </c>
    </row>
    <row r="12467" spans="1:2" ht="27" x14ac:dyDescent="0.25">
      <c r="A12467" s="612" t="s">
        <v>20051</v>
      </c>
      <c r="B12467" s="613" t="s">
        <v>20052</v>
      </c>
    </row>
    <row r="12468" spans="1:2" ht="13.5" x14ac:dyDescent="0.25">
      <c r="A12468" s="612" t="s">
        <v>20053</v>
      </c>
      <c r="B12468" s="613" t="s">
        <v>20054</v>
      </c>
    </row>
    <row r="12469" spans="1:2" ht="13.5" x14ac:dyDescent="0.25">
      <c r="A12469" s="612" t="s">
        <v>20055</v>
      </c>
      <c r="B12469" s="613" t="s">
        <v>20056</v>
      </c>
    </row>
    <row r="12470" spans="1:2" ht="13.5" x14ac:dyDescent="0.25">
      <c r="A12470" s="612" t="s">
        <v>20057</v>
      </c>
      <c r="B12470" s="613" t="s">
        <v>20058</v>
      </c>
    </row>
    <row r="12471" spans="1:2" ht="27" x14ac:dyDescent="0.25">
      <c r="A12471" s="612" t="s">
        <v>20059</v>
      </c>
      <c r="B12471" s="613" t="s">
        <v>20060</v>
      </c>
    </row>
    <row r="12472" spans="1:2" ht="27" x14ac:dyDescent="0.25">
      <c r="A12472" s="612" t="s">
        <v>20061</v>
      </c>
      <c r="B12472" s="613" t="s">
        <v>20062</v>
      </c>
    </row>
    <row r="12473" spans="1:2" ht="13.5" x14ac:dyDescent="0.25">
      <c r="A12473" s="612" t="s">
        <v>20063</v>
      </c>
      <c r="B12473" s="613" t="s">
        <v>20064</v>
      </c>
    </row>
    <row r="12474" spans="1:2" ht="27" x14ac:dyDescent="0.25">
      <c r="A12474" s="612" t="s">
        <v>20065</v>
      </c>
      <c r="B12474" s="613" t="s">
        <v>20066</v>
      </c>
    </row>
    <row r="12475" spans="1:2" ht="27" x14ac:dyDescent="0.25">
      <c r="A12475" s="612" t="s">
        <v>20067</v>
      </c>
      <c r="B12475" s="613" t="s">
        <v>20068</v>
      </c>
    </row>
    <row r="12476" spans="1:2" ht="13.5" x14ac:dyDescent="0.25">
      <c r="A12476" s="612" t="s">
        <v>20069</v>
      </c>
      <c r="B12476" s="613" t="s">
        <v>20070</v>
      </c>
    </row>
    <row r="12477" spans="1:2" ht="27" x14ac:dyDescent="0.25">
      <c r="A12477" s="612" t="s">
        <v>20071</v>
      </c>
      <c r="B12477" s="613" t="s">
        <v>20072</v>
      </c>
    </row>
    <row r="12478" spans="1:2" ht="13.5" x14ac:dyDescent="0.25">
      <c r="A12478" s="612" t="s">
        <v>20073</v>
      </c>
      <c r="B12478" s="613" t="s">
        <v>20074</v>
      </c>
    </row>
    <row r="12479" spans="1:2" ht="13.5" x14ac:dyDescent="0.25">
      <c r="A12479" s="612" t="s">
        <v>20075</v>
      </c>
      <c r="B12479" s="613" t="s">
        <v>20076</v>
      </c>
    </row>
    <row r="12480" spans="1:2" ht="13.5" x14ac:dyDescent="0.25">
      <c r="A12480" s="612" t="s">
        <v>20077</v>
      </c>
      <c r="B12480" s="613" t="s">
        <v>20078</v>
      </c>
    </row>
    <row r="12481" spans="1:2" ht="27" x14ac:dyDescent="0.25">
      <c r="A12481" s="612" t="s">
        <v>20079</v>
      </c>
      <c r="B12481" s="613" t="s">
        <v>20080</v>
      </c>
    </row>
    <row r="12482" spans="1:2" ht="27" x14ac:dyDescent="0.25">
      <c r="A12482" s="612" t="s">
        <v>20081</v>
      </c>
      <c r="B12482" s="613" t="s">
        <v>20082</v>
      </c>
    </row>
    <row r="12483" spans="1:2" ht="13.5" x14ac:dyDescent="0.25">
      <c r="A12483" s="612" t="s">
        <v>20083</v>
      </c>
      <c r="B12483" s="613" t="s">
        <v>20084</v>
      </c>
    </row>
    <row r="12484" spans="1:2" ht="27" x14ac:dyDescent="0.25">
      <c r="A12484" s="612" t="s">
        <v>20085</v>
      </c>
      <c r="B12484" s="613" t="s">
        <v>20086</v>
      </c>
    </row>
    <row r="12485" spans="1:2" ht="27" x14ac:dyDescent="0.25">
      <c r="A12485" s="612" t="s">
        <v>20087</v>
      </c>
      <c r="B12485" s="613" t="s">
        <v>20088</v>
      </c>
    </row>
    <row r="12486" spans="1:2" ht="13.5" x14ac:dyDescent="0.25">
      <c r="A12486" s="612" t="s">
        <v>20089</v>
      </c>
      <c r="B12486" s="613" t="s">
        <v>20090</v>
      </c>
    </row>
    <row r="12487" spans="1:2" ht="27" x14ac:dyDescent="0.25">
      <c r="A12487" s="612" t="s">
        <v>20091</v>
      </c>
      <c r="B12487" s="613" t="s">
        <v>20092</v>
      </c>
    </row>
    <row r="12488" spans="1:2" ht="13.5" x14ac:dyDescent="0.25">
      <c r="A12488" s="612" t="s">
        <v>20093</v>
      </c>
      <c r="B12488" s="613" t="s">
        <v>20094</v>
      </c>
    </row>
    <row r="12489" spans="1:2" ht="13.5" x14ac:dyDescent="0.25">
      <c r="A12489" s="612" t="s">
        <v>20095</v>
      </c>
      <c r="B12489" s="613" t="s">
        <v>20096</v>
      </c>
    </row>
    <row r="12490" spans="1:2" ht="13.5" x14ac:dyDescent="0.25">
      <c r="A12490" s="612" t="s">
        <v>20097</v>
      </c>
      <c r="B12490" s="613" t="s">
        <v>20098</v>
      </c>
    </row>
    <row r="12491" spans="1:2" ht="27" x14ac:dyDescent="0.25">
      <c r="A12491" s="612" t="s">
        <v>20099</v>
      </c>
      <c r="B12491" s="613" t="s">
        <v>20100</v>
      </c>
    </row>
    <row r="12492" spans="1:2" ht="27" x14ac:dyDescent="0.25">
      <c r="A12492" s="612" t="s">
        <v>20101</v>
      </c>
      <c r="B12492" s="613" t="s">
        <v>20102</v>
      </c>
    </row>
    <row r="12493" spans="1:2" ht="13.5" x14ac:dyDescent="0.25">
      <c r="A12493" s="612" t="s">
        <v>20103</v>
      </c>
      <c r="B12493" s="613" t="s">
        <v>20104</v>
      </c>
    </row>
    <row r="12494" spans="1:2" ht="27" x14ac:dyDescent="0.25">
      <c r="A12494" s="612" t="s">
        <v>20105</v>
      </c>
      <c r="B12494" s="613" t="s">
        <v>20106</v>
      </c>
    </row>
    <row r="12495" spans="1:2" ht="13.5" x14ac:dyDescent="0.25">
      <c r="A12495" s="612" t="s">
        <v>20107</v>
      </c>
      <c r="B12495" s="613" t="s">
        <v>20108</v>
      </c>
    </row>
    <row r="12496" spans="1:2" ht="13.5" x14ac:dyDescent="0.25">
      <c r="A12496" s="612" t="s">
        <v>20109</v>
      </c>
      <c r="B12496" s="613" t="s">
        <v>20110</v>
      </c>
    </row>
    <row r="12497" spans="1:2" ht="27" x14ac:dyDescent="0.25">
      <c r="A12497" s="612" t="s">
        <v>20111</v>
      </c>
      <c r="B12497" s="613" t="s">
        <v>20112</v>
      </c>
    </row>
    <row r="12498" spans="1:2" ht="13.5" x14ac:dyDescent="0.25">
      <c r="A12498" s="612" t="s">
        <v>20113</v>
      </c>
      <c r="B12498" s="613" t="s">
        <v>20114</v>
      </c>
    </row>
    <row r="12499" spans="1:2" ht="13.5" x14ac:dyDescent="0.25">
      <c r="A12499" s="612" t="s">
        <v>20115</v>
      </c>
      <c r="B12499" s="613" t="s">
        <v>20116</v>
      </c>
    </row>
    <row r="12500" spans="1:2" ht="13.5" x14ac:dyDescent="0.25">
      <c r="A12500" s="612" t="s">
        <v>20117</v>
      </c>
      <c r="B12500" s="613" t="s">
        <v>20118</v>
      </c>
    </row>
    <row r="12501" spans="1:2" ht="27" x14ac:dyDescent="0.25">
      <c r="A12501" s="612" t="s">
        <v>20119</v>
      </c>
      <c r="B12501" s="613" t="s">
        <v>20120</v>
      </c>
    </row>
    <row r="12502" spans="1:2" ht="27" x14ac:dyDescent="0.25">
      <c r="A12502" s="612" t="s">
        <v>20121</v>
      </c>
      <c r="B12502" s="613" t="s">
        <v>20122</v>
      </c>
    </row>
    <row r="12503" spans="1:2" ht="13.5" x14ac:dyDescent="0.25">
      <c r="A12503" s="612" t="s">
        <v>20123</v>
      </c>
      <c r="B12503" s="613" t="s">
        <v>20124</v>
      </c>
    </row>
    <row r="12504" spans="1:2" ht="27" x14ac:dyDescent="0.25">
      <c r="A12504" s="612" t="s">
        <v>20125</v>
      </c>
      <c r="B12504" s="613" t="s">
        <v>20126</v>
      </c>
    </row>
    <row r="12505" spans="1:2" ht="27" x14ac:dyDescent="0.25">
      <c r="A12505" s="612" t="s">
        <v>20127</v>
      </c>
      <c r="B12505" s="613" t="s">
        <v>20128</v>
      </c>
    </row>
    <row r="12506" spans="1:2" ht="13.5" x14ac:dyDescent="0.25">
      <c r="A12506" s="612" t="s">
        <v>20129</v>
      </c>
      <c r="B12506" s="613" t="s">
        <v>20130</v>
      </c>
    </row>
    <row r="12507" spans="1:2" ht="27" x14ac:dyDescent="0.25">
      <c r="A12507" s="612" t="s">
        <v>20131</v>
      </c>
      <c r="B12507" s="613" t="s">
        <v>20132</v>
      </c>
    </row>
    <row r="12508" spans="1:2" ht="13.5" x14ac:dyDescent="0.25">
      <c r="A12508" s="612" t="s">
        <v>20133</v>
      </c>
      <c r="B12508" s="613" t="s">
        <v>20134</v>
      </c>
    </row>
    <row r="12509" spans="1:2" ht="13.5" x14ac:dyDescent="0.25">
      <c r="A12509" s="612" t="s">
        <v>20135</v>
      </c>
      <c r="B12509" s="613" t="s">
        <v>20136</v>
      </c>
    </row>
    <row r="12510" spans="1:2" ht="13.5" x14ac:dyDescent="0.25">
      <c r="A12510" s="612" t="s">
        <v>20137</v>
      </c>
      <c r="B12510" s="613" t="s">
        <v>20138</v>
      </c>
    </row>
    <row r="12511" spans="1:2" ht="13.5" x14ac:dyDescent="0.25">
      <c r="A12511" s="612" t="s">
        <v>20139</v>
      </c>
      <c r="B12511" s="613" t="s">
        <v>20140</v>
      </c>
    </row>
    <row r="12512" spans="1:2" ht="13.5" x14ac:dyDescent="0.25">
      <c r="A12512" s="612" t="s">
        <v>20141</v>
      </c>
      <c r="B12512" s="613" t="s">
        <v>20142</v>
      </c>
    </row>
    <row r="12513" spans="1:2" ht="13.5" x14ac:dyDescent="0.25">
      <c r="A12513" s="612" t="s">
        <v>20143</v>
      </c>
      <c r="B12513" s="613" t="s">
        <v>20144</v>
      </c>
    </row>
    <row r="12514" spans="1:2" ht="13.5" x14ac:dyDescent="0.25">
      <c r="A12514" s="612" t="s">
        <v>20145</v>
      </c>
      <c r="B12514" s="613" t="s">
        <v>20146</v>
      </c>
    </row>
    <row r="12515" spans="1:2" ht="13.5" x14ac:dyDescent="0.25">
      <c r="A12515" s="612" t="s">
        <v>20147</v>
      </c>
      <c r="B12515" s="613" t="s">
        <v>20148</v>
      </c>
    </row>
    <row r="12516" spans="1:2" ht="13.5" x14ac:dyDescent="0.25">
      <c r="A12516" s="612" t="s">
        <v>20149</v>
      </c>
      <c r="B12516" s="613" t="s">
        <v>20150</v>
      </c>
    </row>
    <row r="12517" spans="1:2" ht="13.5" x14ac:dyDescent="0.25">
      <c r="A12517" s="612" t="s">
        <v>20151</v>
      </c>
      <c r="B12517" s="613" t="s">
        <v>20152</v>
      </c>
    </row>
    <row r="12518" spans="1:2" ht="13.5" x14ac:dyDescent="0.25">
      <c r="A12518" s="612" t="s">
        <v>20153</v>
      </c>
      <c r="B12518" s="613" t="s">
        <v>20154</v>
      </c>
    </row>
    <row r="12519" spans="1:2" ht="13.5" x14ac:dyDescent="0.25">
      <c r="A12519" s="612" t="s">
        <v>20155</v>
      </c>
      <c r="B12519" s="613" t="s">
        <v>20156</v>
      </c>
    </row>
    <row r="12520" spans="1:2" ht="13.5" x14ac:dyDescent="0.25">
      <c r="A12520" s="612" t="s">
        <v>20157</v>
      </c>
      <c r="B12520" s="613" t="s">
        <v>20158</v>
      </c>
    </row>
    <row r="12521" spans="1:2" ht="13.5" x14ac:dyDescent="0.25">
      <c r="A12521" s="612" t="s">
        <v>20159</v>
      </c>
      <c r="B12521" s="613" t="s">
        <v>20160</v>
      </c>
    </row>
    <row r="12522" spans="1:2" ht="13.5" x14ac:dyDescent="0.25">
      <c r="A12522" s="612" t="s">
        <v>20161</v>
      </c>
      <c r="B12522" s="613" t="s">
        <v>20162</v>
      </c>
    </row>
    <row r="12523" spans="1:2" ht="13.5" x14ac:dyDescent="0.25">
      <c r="A12523" s="612" t="s">
        <v>20163</v>
      </c>
      <c r="B12523" s="613" t="s">
        <v>20164</v>
      </c>
    </row>
    <row r="12524" spans="1:2" ht="13.5" x14ac:dyDescent="0.25">
      <c r="A12524" s="612" t="s">
        <v>20165</v>
      </c>
      <c r="B12524" s="613" t="s">
        <v>20166</v>
      </c>
    </row>
    <row r="12525" spans="1:2" ht="13.5" x14ac:dyDescent="0.25">
      <c r="A12525" s="612" t="s">
        <v>20167</v>
      </c>
      <c r="B12525" s="613" t="s">
        <v>20168</v>
      </c>
    </row>
    <row r="12526" spans="1:2" ht="13.5" x14ac:dyDescent="0.25">
      <c r="A12526" s="612" t="s">
        <v>20169</v>
      </c>
      <c r="B12526" s="613" t="s">
        <v>20170</v>
      </c>
    </row>
    <row r="12527" spans="1:2" ht="13.5" x14ac:dyDescent="0.25">
      <c r="A12527" s="612" t="s">
        <v>20171</v>
      </c>
      <c r="B12527" s="613" t="s">
        <v>20172</v>
      </c>
    </row>
    <row r="12528" spans="1:2" ht="13.5" x14ac:dyDescent="0.25">
      <c r="A12528" s="612" t="s">
        <v>20173</v>
      </c>
      <c r="B12528" s="613" t="s">
        <v>20174</v>
      </c>
    </row>
    <row r="12529" spans="1:2" ht="13.5" x14ac:dyDescent="0.25">
      <c r="A12529" s="612" t="s">
        <v>20175</v>
      </c>
      <c r="B12529" s="613" t="s">
        <v>20176</v>
      </c>
    </row>
    <row r="12530" spans="1:2" ht="13.5" x14ac:dyDescent="0.25">
      <c r="A12530" s="612" t="s">
        <v>20177</v>
      </c>
      <c r="B12530" s="613" t="s">
        <v>20178</v>
      </c>
    </row>
    <row r="12531" spans="1:2" ht="13.5" x14ac:dyDescent="0.25">
      <c r="A12531" s="612" t="s">
        <v>20179</v>
      </c>
      <c r="B12531" s="613" t="s">
        <v>20180</v>
      </c>
    </row>
    <row r="12532" spans="1:2" ht="13.5" x14ac:dyDescent="0.25">
      <c r="A12532" s="612" t="s">
        <v>20181</v>
      </c>
      <c r="B12532" s="613" t="s">
        <v>20182</v>
      </c>
    </row>
    <row r="12533" spans="1:2" ht="13.5" x14ac:dyDescent="0.25">
      <c r="A12533" s="612" t="s">
        <v>20183</v>
      </c>
      <c r="B12533" s="613" t="s">
        <v>20184</v>
      </c>
    </row>
    <row r="12534" spans="1:2" ht="13.5" x14ac:dyDescent="0.25">
      <c r="A12534" s="612" t="s">
        <v>20185</v>
      </c>
      <c r="B12534" s="613" t="s">
        <v>20186</v>
      </c>
    </row>
    <row r="12535" spans="1:2" ht="13.5" x14ac:dyDescent="0.25">
      <c r="A12535" s="612" t="s">
        <v>20187</v>
      </c>
      <c r="B12535" s="613" t="s">
        <v>20188</v>
      </c>
    </row>
    <row r="12536" spans="1:2" ht="13.5" x14ac:dyDescent="0.25">
      <c r="A12536" s="612" t="s">
        <v>20189</v>
      </c>
      <c r="B12536" s="613" t="s">
        <v>20190</v>
      </c>
    </row>
    <row r="12537" spans="1:2" ht="13.5" x14ac:dyDescent="0.25">
      <c r="A12537" s="612" t="s">
        <v>20191</v>
      </c>
      <c r="B12537" s="613" t="s">
        <v>20192</v>
      </c>
    </row>
    <row r="12538" spans="1:2" ht="13.5" x14ac:dyDescent="0.25">
      <c r="A12538" s="612" t="s">
        <v>20193</v>
      </c>
      <c r="B12538" s="613" t="s">
        <v>20194</v>
      </c>
    </row>
    <row r="12539" spans="1:2" ht="13.5" x14ac:dyDescent="0.25">
      <c r="A12539" s="612" t="s">
        <v>20195</v>
      </c>
      <c r="B12539" s="613" t="s">
        <v>20196</v>
      </c>
    </row>
    <row r="12540" spans="1:2" ht="13.5" x14ac:dyDescent="0.25">
      <c r="A12540" s="612" t="s">
        <v>20197</v>
      </c>
      <c r="B12540" s="613" t="s">
        <v>20198</v>
      </c>
    </row>
    <row r="12541" spans="1:2" ht="13.5" x14ac:dyDescent="0.25">
      <c r="A12541" s="612" t="s">
        <v>20199</v>
      </c>
      <c r="B12541" s="613" t="s">
        <v>20200</v>
      </c>
    </row>
    <row r="12542" spans="1:2" ht="13.5" x14ac:dyDescent="0.25">
      <c r="A12542" s="612" t="s">
        <v>20201</v>
      </c>
      <c r="B12542" s="613" t="s">
        <v>20202</v>
      </c>
    </row>
    <row r="12543" spans="1:2" ht="13.5" x14ac:dyDescent="0.25">
      <c r="A12543" s="612" t="s">
        <v>596</v>
      </c>
      <c r="B12543" s="613" t="s">
        <v>20203</v>
      </c>
    </row>
    <row r="12544" spans="1:2" ht="13.5" x14ac:dyDescent="0.25">
      <c r="A12544" s="612" t="s">
        <v>20204</v>
      </c>
      <c r="B12544" s="613" t="s">
        <v>20205</v>
      </c>
    </row>
    <row r="12545" spans="1:2" ht="13.5" x14ac:dyDescent="0.25">
      <c r="A12545" s="612" t="s">
        <v>20206</v>
      </c>
      <c r="B12545" s="613" t="s">
        <v>20207</v>
      </c>
    </row>
    <row r="12546" spans="1:2" ht="13.5" x14ac:dyDescent="0.25">
      <c r="A12546" s="612" t="s">
        <v>20208</v>
      </c>
      <c r="B12546" s="613" t="s">
        <v>20209</v>
      </c>
    </row>
    <row r="12547" spans="1:2" ht="13.5" x14ac:dyDescent="0.25">
      <c r="A12547" s="612" t="s">
        <v>20210</v>
      </c>
      <c r="B12547" s="613" t="s">
        <v>20211</v>
      </c>
    </row>
    <row r="12548" spans="1:2" ht="13.5" x14ac:dyDescent="0.25">
      <c r="A12548" s="612" t="s">
        <v>20212</v>
      </c>
      <c r="B12548" s="613" t="s">
        <v>20213</v>
      </c>
    </row>
    <row r="12549" spans="1:2" ht="13.5" x14ac:dyDescent="0.25">
      <c r="A12549" s="612" t="s">
        <v>20214</v>
      </c>
      <c r="B12549" s="613" t="s">
        <v>20215</v>
      </c>
    </row>
    <row r="12550" spans="1:2" ht="13.5" x14ac:dyDescent="0.25">
      <c r="A12550" s="612" t="s">
        <v>20216</v>
      </c>
      <c r="B12550" s="613" t="s">
        <v>20217</v>
      </c>
    </row>
    <row r="12551" spans="1:2" ht="13.5" x14ac:dyDescent="0.25">
      <c r="A12551" s="612" t="s">
        <v>20218</v>
      </c>
      <c r="B12551" s="613" t="s">
        <v>20219</v>
      </c>
    </row>
    <row r="12552" spans="1:2" ht="13.5" x14ac:dyDescent="0.25">
      <c r="A12552" s="612" t="s">
        <v>575</v>
      </c>
      <c r="B12552" s="613" t="s">
        <v>20220</v>
      </c>
    </row>
    <row r="12553" spans="1:2" ht="13.5" x14ac:dyDescent="0.25">
      <c r="A12553" s="612" t="s">
        <v>522</v>
      </c>
      <c r="B12553" s="613" t="s">
        <v>20221</v>
      </c>
    </row>
    <row r="12554" spans="1:2" ht="13.5" x14ac:dyDescent="0.25">
      <c r="A12554" s="612" t="s">
        <v>20222</v>
      </c>
      <c r="B12554" s="613" t="s">
        <v>20223</v>
      </c>
    </row>
    <row r="12555" spans="1:2" ht="13.5" x14ac:dyDescent="0.25">
      <c r="A12555" s="612" t="s">
        <v>20224</v>
      </c>
      <c r="B12555" s="613" t="s">
        <v>20225</v>
      </c>
    </row>
    <row r="12556" spans="1:2" ht="13.5" x14ac:dyDescent="0.25">
      <c r="A12556" s="612" t="s">
        <v>20226</v>
      </c>
      <c r="B12556" s="613" t="s">
        <v>20227</v>
      </c>
    </row>
    <row r="12557" spans="1:2" ht="13.5" x14ac:dyDescent="0.25">
      <c r="A12557" s="612" t="s">
        <v>20228</v>
      </c>
      <c r="B12557" s="613" t="s">
        <v>20229</v>
      </c>
    </row>
    <row r="12558" spans="1:2" ht="13.5" x14ac:dyDescent="0.25">
      <c r="A12558" s="612" t="s">
        <v>20230</v>
      </c>
      <c r="B12558" s="613" t="s">
        <v>20231</v>
      </c>
    </row>
    <row r="12559" spans="1:2" ht="13.5" x14ac:dyDescent="0.25">
      <c r="A12559" s="612" t="s">
        <v>20232</v>
      </c>
      <c r="B12559" s="613" t="s">
        <v>20233</v>
      </c>
    </row>
    <row r="12560" spans="1:2" ht="13.5" x14ac:dyDescent="0.25">
      <c r="A12560" s="612" t="s">
        <v>20234</v>
      </c>
      <c r="B12560" s="613" t="s">
        <v>20235</v>
      </c>
    </row>
    <row r="12561" spans="1:2" ht="13.5" x14ac:dyDescent="0.25">
      <c r="A12561" s="612" t="s">
        <v>20236</v>
      </c>
      <c r="B12561" s="613" t="s">
        <v>20237</v>
      </c>
    </row>
    <row r="12562" spans="1:2" ht="13.5" x14ac:dyDescent="0.25">
      <c r="A12562" s="612" t="s">
        <v>20238</v>
      </c>
      <c r="B12562" s="613" t="s">
        <v>20239</v>
      </c>
    </row>
    <row r="12563" spans="1:2" ht="13.5" x14ac:dyDescent="0.25">
      <c r="A12563" s="612" t="s">
        <v>20240</v>
      </c>
      <c r="B12563" s="613" t="s">
        <v>20241</v>
      </c>
    </row>
    <row r="12564" spans="1:2" ht="13.5" x14ac:dyDescent="0.25">
      <c r="A12564" s="612" t="s">
        <v>20242</v>
      </c>
      <c r="B12564" s="613" t="s">
        <v>20243</v>
      </c>
    </row>
    <row r="12565" spans="1:2" ht="13.5" x14ac:dyDescent="0.25">
      <c r="A12565" s="612" t="s">
        <v>20244</v>
      </c>
      <c r="B12565" s="613" t="s">
        <v>20245</v>
      </c>
    </row>
    <row r="12566" spans="1:2" ht="13.5" x14ac:dyDescent="0.25">
      <c r="A12566" s="612" t="s">
        <v>20246</v>
      </c>
      <c r="B12566" s="613" t="s">
        <v>20247</v>
      </c>
    </row>
    <row r="12567" spans="1:2" ht="13.5" x14ac:dyDescent="0.25">
      <c r="A12567" s="612" t="s">
        <v>20248</v>
      </c>
      <c r="B12567" s="613" t="s">
        <v>20249</v>
      </c>
    </row>
    <row r="12568" spans="1:2" ht="13.5" x14ac:dyDescent="0.25">
      <c r="A12568" s="612" t="s">
        <v>20250</v>
      </c>
      <c r="B12568" s="615" t="s">
        <v>20251</v>
      </c>
    </row>
    <row r="12569" spans="1:2" ht="13.5" x14ac:dyDescent="0.25">
      <c r="A12569" s="612" t="s">
        <v>20252</v>
      </c>
      <c r="B12569" s="615" t="s">
        <v>20253</v>
      </c>
    </row>
    <row r="12570" spans="1:2" ht="13.5" x14ac:dyDescent="0.25">
      <c r="A12570" s="612" t="s">
        <v>20254</v>
      </c>
      <c r="B12570" s="613" t="s">
        <v>20255</v>
      </c>
    </row>
    <row r="12571" spans="1:2" ht="13.5" x14ac:dyDescent="0.25">
      <c r="A12571" s="612" t="s">
        <v>20256</v>
      </c>
      <c r="B12571" s="613" t="s">
        <v>20257</v>
      </c>
    </row>
    <row r="12572" spans="1:2" ht="13.5" x14ac:dyDescent="0.25">
      <c r="A12572" s="612" t="s">
        <v>20258</v>
      </c>
      <c r="B12572" s="613" t="s">
        <v>20259</v>
      </c>
    </row>
    <row r="12573" spans="1:2" ht="13.5" x14ac:dyDescent="0.25">
      <c r="A12573" s="612" t="s">
        <v>20260</v>
      </c>
      <c r="B12573" s="613" t="s">
        <v>20261</v>
      </c>
    </row>
    <row r="12574" spans="1:2" ht="13.5" x14ac:dyDescent="0.25">
      <c r="A12574" s="612" t="s">
        <v>20262</v>
      </c>
      <c r="B12574" s="613" t="s">
        <v>20263</v>
      </c>
    </row>
    <row r="12575" spans="1:2" ht="13.5" x14ac:dyDescent="0.25">
      <c r="A12575" s="612" t="s">
        <v>20264</v>
      </c>
      <c r="B12575" s="613" t="s">
        <v>20265</v>
      </c>
    </row>
    <row r="12576" spans="1:2" ht="13.5" x14ac:dyDescent="0.25">
      <c r="A12576" s="612" t="s">
        <v>20266</v>
      </c>
      <c r="B12576" s="613" t="s">
        <v>20267</v>
      </c>
    </row>
    <row r="12577" spans="1:2" ht="13.5" x14ac:dyDescent="0.25">
      <c r="A12577" s="612" t="s">
        <v>20268</v>
      </c>
      <c r="B12577" s="613" t="s">
        <v>20269</v>
      </c>
    </row>
    <row r="12578" spans="1:2" ht="13.5" x14ac:dyDescent="0.25">
      <c r="A12578" s="612" t="s">
        <v>20270</v>
      </c>
      <c r="B12578" s="613" t="s">
        <v>20271</v>
      </c>
    </row>
    <row r="12579" spans="1:2" ht="13.5" x14ac:dyDescent="0.25">
      <c r="A12579" s="612" t="s">
        <v>20272</v>
      </c>
      <c r="B12579" s="613" t="s">
        <v>20273</v>
      </c>
    </row>
    <row r="12580" spans="1:2" ht="13.5" x14ac:dyDescent="0.25">
      <c r="A12580" s="612" t="s">
        <v>20274</v>
      </c>
      <c r="B12580" s="613" t="s">
        <v>20275</v>
      </c>
    </row>
    <row r="12581" spans="1:2" ht="13.5" x14ac:dyDescent="0.25">
      <c r="A12581" s="612" t="s">
        <v>20276</v>
      </c>
      <c r="B12581" s="613" t="s">
        <v>20277</v>
      </c>
    </row>
    <row r="12582" spans="1:2" ht="13.5" x14ac:dyDescent="0.25">
      <c r="A12582" s="612" t="s">
        <v>20278</v>
      </c>
      <c r="B12582" s="613" t="s">
        <v>20279</v>
      </c>
    </row>
    <row r="12583" spans="1:2" ht="13.5" x14ac:dyDescent="0.25">
      <c r="A12583" s="612" t="s">
        <v>20280</v>
      </c>
      <c r="B12583" s="613" t="s">
        <v>20281</v>
      </c>
    </row>
    <row r="12584" spans="1:2" ht="13.5" x14ac:dyDescent="0.25">
      <c r="A12584" s="612" t="s">
        <v>20282</v>
      </c>
      <c r="B12584" s="613" t="s">
        <v>20283</v>
      </c>
    </row>
    <row r="12585" spans="1:2" ht="13.5" x14ac:dyDescent="0.25">
      <c r="A12585" s="612" t="s">
        <v>20284</v>
      </c>
      <c r="B12585" s="613" t="s">
        <v>20285</v>
      </c>
    </row>
    <row r="12586" spans="1:2" ht="13.5" x14ac:dyDescent="0.25">
      <c r="A12586" s="612" t="s">
        <v>20286</v>
      </c>
      <c r="B12586" s="613" t="s">
        <v>20287</v>
      </c>
    </row>
    <row r="12587" spans="1:2" ht="13.5" x14ac:dyDescent="0.25">
      <c r="A12587" s="612" t="s">
        <v>20288</v>
      </c>
      <c r="B12587" s="613" t="s">
        <v>20289</v>
      </c>
    </row>
    <row r="12588" spans="1:2" ht="13.5" x14ac:dyDescent="0.25">
      <c r="A12588" s="612" t="s">
        <v>20290</v>
      </c>
      <c r="B12588" s="613" t="s">
        <v>20291</v>
      </c>
    </row>
    <row r="12589" spans="1:2" ht="13.5" x14ac:dyDescent="0.25">
      <c r="A12589" s="612" t="s">
        <v>20292</v>
      </c>
      <c r="B12589" s="613" t="s">
        <v>20293</v>
      </c>
    </row>
    <row r="12590" spans="1:2" ht="13.5" x14ac:dyDescent="0.25">
      <c r="A12590" s="612" t="s">
        <v>20294</v>
      </c>
      <c r="B12590" s="613" t="s">
        <v>20295</v>
      </c>
    </row>
    <row r="12591" spans="1:2" ht="13.5" x14ac:dyDescent="0.25">
      <c r="A12591" s="612" t="s">
        <v>20296</v>
      </c>
      <c r="B12591" s="613" t="s">
        <v>20297</v>
      </c>
    </row>
    <row r="12592" spans="1:2" ht="13.5" x14ac:dyDescent="0.25">
      <c r="A12592" s="612" t="s">
        <v>20298</v>
      </c>
      <c r="B12592" s="613" t="s">
        <v>20299</v>
      </c>
    </row>
    <row r="12593" spans="1:2" ht="13.5" x14ac:dyDescent="0.25">
      <c r="A12593" s="612" t="s">
        <v>20300</v>
      </c>
      <c r="B12593" s="613" t="s">
        <v>20301</v>
      </c>
    </row>
    <row r="12594" spans="1:2" ht="13.5" x14ac:dyDescent="0.25">
      <c r="A12594" s="612" t="s">
        <v>20302</v>
      </c>
      <c r="B12594" s="613" t="s">
        <v>20303</v>
      </c>
    </row>
    <row r="12595" spans="1:2" ht="13.5" x14ac:dyDescent="0.25">
      <c r="A12595" s="612" t="s">
        <v>20304</v>
      </c>
      <c r="B12595" s="613" t="s">
        <v>20305</v>
      </c>
    </row>
    <row r="12596" spans="1:2" ht="13.5" x14ac:dyDescent="0.25">
      <c r="A12596" s="612" t="s">
        <v>20306</v>
      </c>
      <c r="B12596" s="613" t="s">
        <v>20307</v>
      </c>
    </row>
    <row r="12597" spans="1:2" ht="13.5" x14ac:dyDescent="0.25">
      <c r="A12597" s="612" t="s">
        <v>20308</v>
      </c>
      <c r="B12597" s="613" t="s">
        <v>20309</v>
      </c>
    </row>
    <row r="12598" spans="1:2" ht="13.5" x14ac:dyDescent="0.25">
      <c r="A12598" s="612" t="s">
        <v>20310</v>
      </c>
      <c r="B12598" s="613" t="s">
        <v>20311</v>
      </c>
    </row>
    <row r="12599" spans="1:2" ht="13.5" x14ac:dyDescent="0.25">
      <c r="A12599" s="612" t="s">
        <v>20312</v>
      </c>
      <c r="B12599" s="613" t="s">
        <v>20313</v>
      </c>
    </row>
    <row r="12600" spans="1:2" ht="13.5" x14ac:dyDescent="0.25">
      <c r="A12600" s="612" t="s">
        <v>20314</v>
      </c>
      <c r="B12600" s="613" t="s">
        <v>20315</v>
      </c>
    </row>
    <row r="12601" spans="1:2" ht="13.5" x14ac:dyDescent="0.25">
      <c r="A12601" s="612" t="s">
        <v>20316</v>
      </c>
      <c r="B12601" s="613" t="s">
        <v>20317</v>
      </c>
    </row>
    <row r="12602" spans="1:2" ht="13.5" x14ac:dyDescent="0.25">
      <c r="A12602" s="612" t="s">
        <v>20318</v>
      </c>
      <c r="B12602" s="613" t="s">
        <v>20319</v>
      </c>
    </row>
    <row r="12603" spans="1:2" ht="13.5" x14ac:dyDescent="0.25">
      <c r="A12603" s="612" t="s">
        <v>20320</v>
      </c>
      <c r="B12603" s="613" t="s">
        <v>20321</v>
      </c>
    </row>
    <row r="12604" spans="1:2" ht="13.5" x14ac:dyDescent="0.25">
      <c r="A12604" s="612" t="s">
        <v>20322</v>
      </c>
      <c r="B12604" s="613" t="s">
        <v>20323</v>
      </c>
    </row>
    <row r="12605" spans="1:2" ht="13.5" x14ac:dyDescent="0.25">
      <c r="A12605" s="612" t="s">
        <v>20324</v>
      </c>
      <c r="B12605" s="613" t="s">
        <v>20325</v>
      </c>
    </row>
    <row r="12606" spans="1:2" ht="13.5" x14ac:dyDescent="0.25">
      <c r="A12606" s="612" t="s">
        <v>20326</v>
      </c>
      <c r="B12606" s="613" t="s">
        <v>20327</v>
      </c>
    </row>
    <row r="12607" spans="1:2" ht="13.5" x14ac:dyDescent="0.25">
      <c r="A12607" s="612" t="s">
        <v>20328</v>
      </c>
      <c r="B12607" s="613" t="s">
        <v>20329</v>
      </c>
    </row>
    <row r="12608" spans="1:2" ht="13.5" x14ac:dyDescent="0.25">
      <c r="A12608" s="612" t="s">
        <v>20330</v>
      </c>
      <c r="B12608" s="613" t="s">
        <v>20331</v>
      </c>
    </row>
    <row r="12609" spans="1:2" ht="13.5" x14ac:dyDescent="0.25">
      <c r="A12609" s="612" t="s">
        <v>20332</v>
      </c>
      <c r="B12609" s="613" t="s">
        <v>20333</v>
      </c>
    </row>
    <row r="12610" spans="1:2" ht="13.5" x14ac:dyDescent="0.25">
      <c r="A12610" s="612" t="s">
        <v>20334</v>
      </c>
      <c r="B12610" s="613" t="s">
        <v>20335</v>
      </c>
    </row>
    <row r="12611" spans="1:2" ht="13.5" x14ac:dyDescent="0.25">
      <c r="A12611" s="612" t="s">
        <v>20336</v>
      </c>
      <c r="B12611" s="613" t="s">
        <v>20337</v>
      </c>
    </row>
    <row r="12612" spans="1:2" ht="13.5" x14ac:dyDescent="0.25">
      <c r="A12612" s="612" t="s">
        <v>20338</v>
      </c>
      <c r="B12612" s="613" t="s">
        <v>20339</v>
      </c>
    </row>
    <row r="12613" spans="1:2" ht="13.5" x14ac:dyDescent="0.25">
      <c r="A12613" s="612" t="s">
        <v>20340</v>
      </c>
      <c r="B12613" s="613" t="s">
        <v>20341</v>
      </c>
    </row>
    <row r="12614" spans="1:2" ht="13.5" x14ac:dyDescent="0.25">
      <c r="A12614" s="612" t="s">
        <v>20342</v>
      </c>
      <c r="B12614" s="613" t="s">
        <v>20343</v>
      </c>
    </row>
    <row r="12615" spans="1:2" ht="13.5" x14ac:dyDescent="0.25">
      <c r="A12615" s="612" t="s">
        <v>20344</v>
      </c>
      <c r="B12615" s="613" t="s">
        <v>20345</v>
      </c>
    </row>
    <row r="12616" spans="1:2" ht="13.5" x14ac:dyDescent="0.25">
      <c r="A12616" s="612" t="s">
        <v>20346</v>
      </c>
      <c r="B12616" s="613" t="s">
        <v>20347</v>
      </c>
    </row>
    <row r="12617" spans="1:2" ht="13.5" x14ac:dyDescent="0.25">
      <c r="A12617" s="612" t="s">
        <v>20348</v>
      </c>
      <c r="B12617" s="613" t="s">
        <v>20349</v>
      </c>
    </row>
    <row r="12618" spans="1:2" ht="13.5" x14ac:dyDescent="0.25">
      <c r="A12618" s="612" t="s">
        <v>20350</v>
      </c>
      <c r="B12618" s="613" t="s">
        <v>20351</v>
      </c>
    </row>
    <row r="12619" spans="1:2" ht="13.5" x14ac:dyDescent="0.25">
      <c r="A12619" s="612" t="s">
        <v>20352</v>
      </c>
      <c r="B12619" s="613" t="s">
        <v>20353</v>
      </c>
    </row>
    <row r="12620" spans="1:2" ht="13.5" x14ac:dyDescent="0.25">
      <c r="A12620" s="612" t="s">
        <v>20354</v>
      </c>
      <c r="B12620" s="613" t="s">
        <v>20355</v>
      </c>
    </row>
    <row r="12621" spans="1:2" ht="13.5" x14ac:dyDescent="0.25">
      <c r="A12621" s="612" t="s">
        <v>20356</v>
      </c>
      <c r="B12621" s="613" t="s">
        <v>20357</v>
      </c>
    </row>
    <row r="12622" spans="1:2" ht="13.5" x14ac:dyDescent="0.25">
      <c r="A12622" s="612" t="s">
        <v>20358</v>
      </c>
      <c r="B12622" s="613" t="s">
        <v>20359</v>
      </c>
    </row>
    <row r="12623" spans="1:2" ht="13.5" x14ac:dyDescent="0.25">
      <c r="A12623" s="612" t="s">
        <v>20360</v>
      </c>
      <c r="B12623" s="613" t="s">
        <v>20361</v>
      </c>
    </row>
    <row r="12624" spans="1:2" ht="13.5" x14ac:dyDescent="0.25">
      <c r="A12624" s="612" t="s">
        <v>20362</v>
      </c>
      <c r="B12624" s="613" t="s">
        <v>20363</v>
      </c>
    </row>
    <row r="12625" spans="1:2" ht="13.5" x14ac:dyDescent="0.25">
      <c r="A12625" s="612" t="s">
        <v>20364</v>
      </c>
      <c r="B12625" s="613" t="s">
        <v>20365</v>
      </c>
    </row>
    <row r="12626" spans="1:2" ht="13.5" x14ac:dyDescent="0.25">
      <c r="A12626" s="612" t="s">
        <v>20366</v>
      </c>
      <c r="B12626" s="613" t="s">
        <v>20367</v>
      </c>
    </row>
    <row r="12627" spans="1:2" ht="13.5" x14ac:dyDescent="0.25">
      <c r="A12627" s="612" t="s">
        <v>20368</v>
      </c>
      <c r="B12627" s="613" t="s">
        <v>20369</v>
      </c>
    </row>
    <row r="12628" spans="1:2" ht="13.5" x14ac:dyDescent="0.25">
      <c r="A12628" s="612" t="s">
        <v>20370</v>
      </c>
      <c r="B12628" s="613" t="s">
        <v>20371</v>
      </c>
    </row>
    <row r="12629" spans="1:2" ht="13.5" x14ac:dyDescent="0.25">
      <c r="A12629" s="612" t="s">
        <v>20372</v>
      </c>
      <c r="B12629" s="613" t="s">
        <v>20373</v>
      </c>
    </row>
    <row r="12630" spans="1:2" ht="13.5" x14ac:dyDescent="0.25">
      <c r="A12630" s="612" t="s">
        <v>20374</v>
      </c>
      <c r="B12630" s="613" t="s">
        <v>20375</v>
      </c>
    </row>
    <row r="12631" spans="1:2" ht="13.5" x14ac:dyDescent="0.25">
      <c r="A12631" s="612" t="s">
        <v>20376</v>
      </c>
      <c r="B12631" s="613" t="s">
        <v>20377</v>
      </c>
    </row>
    <row r="12632" spans="1:2" ht="13.5" x14ac:dyDescent="0.25">
      <c r="A12632" s="612" t="s">
        <v>20378</v>
      </c>
      <c r="B12632" s="613" t="s">
        <v>20379</v>
      </c>
    </row>
    <row r="12633" spans="1:2" ht="13.5" x14ac:dyDescent="0.25">
      <c r="A12633" s="612" t="s">
        <v>20380</v>
      </c>
      <c r="B12633" s="613" t="s">
        <v>20381</v>
      </c>
    </row>
    <row r="12634" spans="1:2" ht="13.5" x14ac:dyDescent="0.25">
      <c r="A12634" s="612" t="s">
        <v>20382</v>
      </c>
      <c r="B12634" s="613" t="s">
        <v>20383</v>
      </c>
    </row>
    <row r="12635" spans="1:2" ht="13.5" x14ac:dyDescent="0.25">
      <c r="A12635" s="612" t="s">
        <v>20384</v>
      </c>
      <c r="B12635" s="615" t="s">
        <v>20385</v>
      </c>
    </row>
    <row r="12636" spans="1:2" ht="13.5" x14ac:dyDescent="0.25">
      <c r="A12636" s="612" t="s">
        <v>20386</v>
      </c>
      <c r="B12636" s="615" t="s">
        <v>20387</v>
      </c>
    </row>
    <row r="12637" spans="1:2" ht="13.5" x14ac:dyDescent="0.25">
      <c r="A12637" s="612" t="s">
        <v>20388</v>
      </c>
      <c r="B12637" s="615" t="s">
        <v>20389</v>
      </c>
    </row>
    <row r="12638" spans="1:2" ht="13.5" x14ac:dyDescent="0.25">
      <c r="A12638" s="612" t="s">
        <v>20390</v>
      </c>
      <c r="B12638" s="613" t="s">
        <v>20391</v>
      </c>
    </row>
    <row r="12639" spans="1:2" ht="13.5" x14ac:dyDescent="0.25">
      <c r="A12639" s="612" t="s">
        <v>20392</v>
      </c>
      <c r="B12639" s="613" t="s">
        <v>20393</v>
      </c>
    </row>
    <row r="12640" spans="1:2" ht="13.5" x14ac:dyDescent="0.25">
      <c r="A12640" s="612" t="s">
        <v>20394</v>
      </c>
      <c r="B12640" s="613" t="s">
        <v>20395</v>
      </c>
    </row>
    <row r="12641" spans="1:2" ht="13.5" x14ac:dyDescent="0.25">
      <c r="A12641" s="612" t="s">
        <v>20396</v>
      </c>
      <c r="B12641" s="613" t="s">
        <v>20397</v>
      </c>
    </row>
    <row r="12642" spans="1:2" ht="13.5" x14ac:dyDescent="0.25">
      <c r="A12642" s="612" t="s">
        <v>20398</v>
      </c>
      <c r="B12642" s="613" t="s">
        <v>20399</v>
      </c>
    </row>
    <row r="12643" spans="1:2" ht="13.5" x14ac:dyDescent="0.25">
      <c r="A12643" s="612" t="s">
        <v>20400</v>
      </c>
      <c r="B12643" s="613" t="s">
        <v>20401</v>
      </c>
    </row>
    <row r="12644" spans="1:2" ht="13.5" x14ac:dyDescent="0.25">
      <c r="A12644" s="612" t="s">
        <v>20402</v>
      </c>
      <c r="B12644" s="613" t="s">
        <v>20403</v>
      </c>
    </row>
    <row r="12645" spans="1:2" ht="13.5" x14ac:dyDescent="0.25">
      <c r="A12645" s="612" t="s">
        <v>20404</v>
      </c>
      <c r="B12645" s="613" t="s">
        <v>20405</v>
      </c>
    </row>
    <row r="12646" spans="1:2" ht="13.5" x14ac:dyDescent="0.25">
      <c r="A12646" s="612" t="s">
        <v>20406</v>
      </c>
      <c r="B12646" s="613" t="s">
        <v>20407</v>
      </c>
    </row>
    <row r="12647" spans="1:2" ht="13.5" x14ac:dyDescent="0.25">
      <c r="A12647" s="612" t="s">
        <v>20408</v>
      </c>
      <c r="B12647" s="613" t="s">
        <v>20409</v>
      </c>
    </row>
    <row r="12648" spans="1:2" ht="13.5" x14ac:dyDescent="0.25">
      <c r="A12648" s="612" t="s">
        <v>20410</v>
      </c>
      <c r="B12648" s="613" t="s">
        <v>20411</v>
      </c>
    </row>
    <row r="12649" spans="1:2" ht="13.5" x14ac:dyDescent="0.25">
      <c r="A12649" s="612" t="s">
        <v>20412</v>
      </c>
      <c r="B12649" s="613" t="s">
        <v>20413</v>
      </c>
    </row>
    <row r="12650" spans="1:2" ht="13.5" x14ac:dyDescent="0.25">
      <c r="A12650" s="612" t="s">
        <v>20414</v>
      </c>
      <c r="B12650" s="613" t="s">
        <v>20415</v>
      </c>
    </row>
    <row r="12651" spans="1:2" ht="13.5" x14ac:dyDescent="0.25">
      <c r="A12651" s="612" t="s">
        <v>20416</v>
      </c>
      <c r="B12651" s="613" t="s">
        <v>20417</v>
      </c>
    </row>
    <row r="12652" spans="1:2" ht="13.5" x14ac:dyDescent="0.25">
      <c r="A12652" s="612" t="s">
        <v>20418</v>
      </c>
      <c r="B12652" s="613" t="s">
        <v>20419</v>
      </c>
    </row>
    <row r="12653" spans="1:2" ht="13.5" x14ac:dyDescent="0.25">
      <c r="A12653" s="612" t="s">
        <v>20420</v>
      </c>
      <c r="B12653" s="613" t="s">
        <v>20421</v>
      </c>
    </row>
    <row r="12654" spans="1:2" ht="13.5" x14ac:dyDescent="0.25">
      <c r="A12654" s="612" t="s">
        <v>20422</v>
      </c>
      <c r="B12654" s="613" t="s">
        <v>20423</v>
      </c>
    </row>
    <row r="12655" spans="1:2" ht="13.5" x14ac:dyDescent="0.25">
      <c r="A12655" s="612" t="s">
        <v>20424</v>
      </c>
      <c r="B12655" s="613" t="s">
        <v>20425</v>
      </c>
    </row>
    <row r="12656" spans="1:2" ht="13.5" x14ac:dyDescent="0.25">
      <c r="A12656" s="612" t="s">
        <v>20426</v>
      </c>
      <c r="B12656" s="613" t="s">
        <v>20427</v>
      </c>
    </row>
    <row r="12657" spans="1:2" ht="13.5" x14ac:dyDescent="0.25">
      <c r="A12657" s="612" t="s">
        <v>20428</v>
      </c>
      <c r="B12657" s="613" t="s">
        <v>20429</v>
      </c>
    </row>
    <row r="12658" spans="1:2" ht="13.5" x14ac:dyDescent="0.25">
      <c r="A12658" s="612" t="s">
        <v>20430</v>
      </c>
      <c r="B12658" s="613" t="s">
        <v>20431</v>
      </c>
    </row>
    <row r="12659" spans="1:2" ht="13.5" x14ac:dyDescent="0.25">
      <c r="A12659" s="612" t="s">
        <v>20432</v>
      </c>
      <c r="B12659" s="613" t="s">
        <v>20433</v>
      </c>
    </row>
    <row r="12660" spans="1:2" ht="13.5" x14ac:dyDescent="0.25">
      <c r="A12660" s="612" t="s">
        <v>20434</v>
      </c>
      <c r="B12660" s="613" t="s">
        <v>20435</v>
      </c>
    </row>
    <row r="12661" spans="1:2" ht="13.5" x14ac:dyDescent="0.25">
      <c r="A12661" s="612" t="s">
        <v>20436</v>
      </c>
      <c r="B12661" s="613" t="s">
        <v>20437</v>
      </c>
    </row>
    <row r="12662" spans="1:2" ht="13.5" x14ac:dyDescent="0.25">
      <c r="A12662" s="612" t="s">
        <v>20438</v>
      </c>
      <c r="B12662" s="613" t="s">
        <v>20439</v>
      </c>
    </row>
    <row r="12663" spans="1:2" ht="13.5" x14ac:dyDescent="0.25">
      <c r="A12663" s="612" t="s">
        <v>20440</v>
      </c>
      <c r="B12663" s="613" t="s">
        <v>20441</v>
      </c>
    </row>
    <row r="12664" spans="1:2" ht="13.5" x14ac:dyDescent="0.25">
      <c r="A12664" s="612" t="s">
        <v>20442</v>
      </c>
      <c r="B12664" s="613" t="s">
        <v>20443</v>
      </c>
    </row>
    <row r="12665" spans="1:2" ht="13.5" x14ac:dyDescent="0.25">
      <c r="A12665" s="612" t="s">
        <v>20444</v>
      </c>
      <c r="B12665" s="613" t="s">
        <v>20445</v>
      </c>
    </row>
    <row r="12666" spans="1:2" ht="13.5" x14ac:dyDescent="0.25">
      <c r="A12666" s="612" t="s">
        <v>20446</v>
      </c>
      <c r="B12666" s="613" t="s">
        <v>20447</v>
      </c>
    </row>
    <row r="12667" spans="1:2" ht="13.5" x14ac:dyDescent="0.25">
      <c r="A12667" s="612" t="s">
        <v>20448</v>
      </c>
      <c r="B12667" s="613" t="s">
        <v>20449</v>
      </c>
    </row>
    <row r="12668" spans="1:2" ht="13.5" x14ac:dyDescent="0.25">
      <c r="A12668" s="612" t="s">
        <v>20450</v>
      </c>
      <c r="B12668" s="613" t="s">
        <v>20451</v>
      </c>
    </row>
    <row r="12669" spans="1:2" ht="13.5" x14ac:dyDescent="0.25">
      <c r="A12669" s="612" t="s">
        <v>20452</v>
      </c>
      <c r="B12669" s="613" t="s">
        <v>20453</v>
      </c>
    </row>
    <row r="12670" spans="1:2" ht="13.5" x14ac:dyDescent="0.25">
      <c r="A12670" s="612" t="s">
        <v>20454</v>
      </c>
      <c r="B12670" s="613" t="s">
        <v>20455</v>
      </c>
    </row>
    <row r="12671" spans="1:2" ht="13.5" x14ac:dyDescent="0.25">
      <c r="A12671" s="612" t="s">
        <v>20456</v>
      </c>
      <c r="B12671" s="613" t="s">
        <v>20457</v>
      </c>
    </row>
    <row r="12672" spans="1:2" ht="13.5" x14ac:dyDescent="0.25">
      <c r="A12672" s="612" t="s">
        <v>20458</v>
      </c>
      <c r="B12672" s="613" t="s">
        <v>20459</v>
      </c>
    </row>
    <row r="12673" spans="1:2" ht="13.5" x14ac:dyDescent="0.25">
      <c r="A12673" s="612" t="s">
        <v>20460</v>
      </c>
      <c r="B12673" s="613" t="s">
        <v>20461</v>
      </c>
    </row>
    <row r="12674" spans="1:2" ht="13.5" x14ac:dyDescent="0.25">
      <c r="A12674" s="612" t="s">
        <v>20462</v>
      </c>
      <c r="B12674" s="613" t="s">
        <v>20463</v>
      </c>
    </row>
    <row r="12675" spans="1:2" ht="13.5" x14ac:dyDescent="0.25">
      <c r="A12675" s="612" t="s">
        <v>20464</v>
      </c>
      <c r="B12675" s="613" t="s">
        <v>20465</v>
      </c>
    </row>
    <row r="12676" spans="1:2" ht="13.5" x14ac:dyDescent="0.25">
      <c r="A12676" s="612" t="s">
        <v>20466</v>
      </c>
      <c r="B12676" s="613" t="s">
        <v>20467</v>
      </c>
    </row>
    <row r="12677" spans="1:2" ht="13.5" x14ac:dyDescent="0.25">
      <c r="A12677" s="612" t="s">
        <v>20468</v>
      </c>
      <c r="B12677" s="613" t="s">
        <v>20469</v>
      </c>
    </row>
    <row r="12678" spans="1:2" ht="13.5" x14ac:dyDescent="0.25">
      <c r="A12678" s="612" t="s">
        <v>20470</v>
      </c>
      <c r="B12678" s="613" t="s">
        <v>20471</v>
      </c>
    </row>
    <row r="12679" spans="1:2" ht="13.5" x14ac:dyDescent="0.25">
      <c r="A12679" s="612" t="s">
        <v>20472</v>
      </c>
      <c r="B12679" s="613" t="s">
        <v>20473</v>
      </c>
    </row>
    <row r="12680" spans="1:2" ht="13.5" x14ac:dyDescent="0.25">
      <c r="A12680" s="612" t="s">
        <v>20474</v>
      </c>
      <c r="B12680" s="613" t="s">
        <v>20475</v>
      </c>
    </row>
    <row r="12681" spans="1:2" ht="13.5" x14ac:dyDescent="0.25">
      <c r="A12681" s="612" t="s">
        <v>20476</v>
      </c>
      <c r="B12681" s="613" t="s">
        <v>20477</v>
      </c>
    </row>
    <row r="12682" spans="1:2" ht="13.5" x14ac:dyDescent="0.25">
      <c r="A12682" s="612" t="s">
        <v>20478</v>
      </c>
      <c r="B12682" s="613" t="s">
        <v>20479</v>
      </c>
    </row>
    <row r="12683" spans="1:2" ht="13.5" x14ac:dyDescent="0.25">
      <c r="A12683" s="612" t="s">
        <v>20480</v>
      </c>
      <c r="B12683" s="613" t="s">
        <v>20481</v>
      </c>
    </row>
    <row r="12684" spans="1:2" ht="13.5" x14ac:dyDescent="0.25">
      <c r="A12684" s="612" t="s">
        <v>20482</v>
      </c>
      <c r="B12684" s="615" t="s">
        <v>20483</v>
      </c>
    </row>
    <row r="12685" spans="1:2" ht="13.5" x14ac:dyDescent="0.25">
      <c r="A12685" s="612" t="s">
        <v>20484</v>
      </c>
      <c r="B12685" s="615" t="s">
        <v>20485</v>
      </c>
    </row>
    <row r="12686" spans="1:2" ht="13.5" x14ac:dyDescent="0.25">
      <c r="A12686" s="612" t="s">
        <v>20486</v>
      </c>
      <c r="B12686" s="615" t="s">
        <v>20487</v>
      </c>
    </row>
    <row r="12687" spans="1:2" ht="13.5" x14ac:dyDescent="0.25">
      <c r="A12687" s="612" t="s">
        <v>20488</v>
      </c>
      <c r="B12687" s="613" t="s">
        <v>20489</v>
      </c>
    </row>
    <row r="12688" spans="1:2" ht="13.5" x14ac:dyDescent="0.25">
      <c r="A12688" s="612" t="s">
        <v>20490</v>
      </c>
      <c r="B12688" s="613" t="s">
        <v>20491</v>
      </c>
    </row>
    <row r="12689" spans="1:2" ht="13.5" x14ac:dyDescent="0.25">
      <c r="A12689" s="612" t="s">
        <v>20492</v>
      </c>
      <c r="B12689" s="613" t="s">
        <v>20493</v>
      </c>
    </row>
    <row r="12690" spans="1:2" ht="13.5" x14ac:dyDescent="0.25">
      <c r="A12690" s="612" t="s">
        <v>20494</v>
      </c>
      <c r="B12690" s="613" t="s">
        <v>20495</v>
      </c>
    </row>
    <row r="12691" spans="1:2" ht="13.5" x14ac:dyDescent="0.25">
      <c r="A12691" s="612" t="s">
        <v>20496</v>
      </c>
      <c r="B12691" s="613" t="s">
        <v>20497</v>
      </c>
    </row>
    <row r="12692" spans="1:2" ht="13.5" x14ac:dyDescent="0.25">
      <c r="A12692" s="612" t="s">
        <v>20498</v>
      </c>
      <c r="B12692" s="613" t="s">
        <v>20499</v>
      </c>
    </row>
    <row r="12693" spans="1:2" ht="13.5" x14ac:dyDescent="0.25">
      <c r="A12693" s="612" t="s">
        <v>20500</v>
      </c>
      <c r="B12693" s="613" t="s">
        <v>20501</v>
      </c>
    </row>
    <row r="12694" spans="1:2" ht="13.5" x14ac:dyDescent="0.25">
      <c r="A12694" s="612" t="s">
        <v>20502</v>
      </c>
      <c r="B12694" s="613" t="s">
        <v>20503</v>
      </c>
    </row>
    <row r="12695" spans="1:2" ht="13.5" x14ac:dyDescent="0.25">
      <c r="A12695" s="612" t="s">
        <v>20504</v>
      </c>
      <c r="B12695" s="613" t="s">
        <v>20505</v>
      </c>
    </row>
    <row r="12696" spans="1:2" ht="13.5" x14ac:dyDescent="0.25">
      <c r="A12696" s="612" t="s">
        <v>20506</v>
      </c>
      <c r="B12696" s="613" t="s">
        <v>20507</v>
      </c>
    </row>
    <row r="12697" spans="1:2" ht="13.5" x14ac:dyDescent="0.25">
      <c r="A12697" s="612" t="s">
        <v>20508</v>
      </c>
      <c r="B12697" s="613" t="s">
        <v>20509</v>
      </c>
    </row>
    <row r="12698" spans="1:2" ht="13.5" x14ac:dyDescent="0.25">
      <c r="A12698" s="612" t="s">
        <v>20510</v>
      </c>
      <c r="B12698" s="613" t="s">
        <v>20511</v>
      </c>
    </row>
    <row r="12699" spans="1:2" ht="13.5" x14ac:dyDescent="0.25">
      <c r="A12699" s="612" t="s">
        <v>20512</v>
      </c>
      <c r="B12699" s="613" t="s">
        <v>20513</v>
      </c>
    </row>
    <row r="12700" spans="1:2" ht="13.5" x14ac:dyDescent="0.25">
      <c r="A12700" s="612" t="s">
        <v>20514</v>
      </c>
      <c r="B12700" s="613" t="s">
        <v>20515</v>
      </c>
    </row>
    <row r="12701" spans="1:2" ht="13.5" x14ac:dyDescent="0.25">
      <c r="A12701" s="612" t="s">
        <v>20516</v>
      </c>
      <c r="B12701" s="613" t="s">
        <v>20517</v>
      </c>
    </row>
    <row r="12702" spans="1:2" ht="13.5" x14ac:dyDescent="0.25">
      <c r="A12702" s="612" t="s">
        <v>20518</v>
      </c>
      <c r="B12702" s="613" t="s">
        <v>20519</v>
      </c>
    </row>
    <row r="12703" spans="1:2" ht="13.5" x14ac:dyDescent="0.25">
      <c r="A12703" s="612" t="s">
        <v>20520</v>
      </c>
      <c r="B12703" s="613" t="s">
        <v>20521</v>
      </c>
    </row>
    <row r="12704" spans="1:2" ht="13.5" x14ac:dyDescent="0.25">
      <c r="A12704" s="612" t="s">
        <v>20522</v>
      </c>
      <c r="B12704" s="613" t="s">
        <v>20523</v>
      </c>
    </row>
    <row r="12705" spans="1:2" ht="13.5" x14ac:dyDescent="0.25">
      <c r="A12705" s="612" t="s">
        <v>20524</v>
      </c>
      <c r="B12705" s="613" t="s">
        <v>20525</v>
      </c>
    </row>
    <row r="12706" spans="1:2" ht="13.5" x14ac:dyDescent="0.25">
      <c r="A12706" s="612" t="s">
        <v>20526</v>
      </c>
      <c r="B12706" s="613" t="s">
        <v>20527</v>
      </c>
    </row>
    <row r="12707" spans="1:2" ht="13.5" x14ac:dyDescent="0.25">
      <c r="A12707" s="612" t="s">
        <v>20528</v>
      </c>
      <c r="B12707" s="613" t="s">
        <v>20529</v>
      </c>
    </row>
    <row r="12708" spans="1:2" ht="13.5" x14ac:dyDescent="0.25">
      <c r="A12708" s="612" t="s">
        <v>20530</v>
      </c>
      <c r="B12708" s="613" t="s">
        <v>20531</v>
      </c>
    </row>
    <row r="12709" spans="1:2" ht="13.5" x14ac:dyDescent="0.25">
      <c r="A12709" s="612" t="s">
        <v>20532</v>
      </c>
      <c r="B12709" s="613" t="s">
        <v>20533</v>
      </c>
    </row>
    <row r="12710" spans="1:2" ht="13.5" x14ac:dyDescent="0.25">
      <c r="A12710" s="612" t="s">
        <v>20534</v>
      </c>
      <c r="B12710" s="613" t="s">
        <v>20535</v>
      </c>
    </row>
    <row r="12711" spans="1:2" ht="13.5" x14ac:dyDescent="0.25">
      <c r="A12711" s="612" t="s">
        <v>20536</v>
      </c>
      <c r="B12711" s="613" t="s">
        <v>20537</v>
      </c>
    </row>
    <row r="12712" spans="1:2" ht="13.5" x14ac:dyDescent="0.25">
      <c r="A12712" s="612" t="s">
        <v>20538</v>
      </c>
      <c r="B12712" s="613" t="s">
        <v>20539</v>
      </c>
    </row>
    <row r="12713" spans="1:2" ht="13.5" x14ac:dyDescent="0.25">
      <c r="A12713" s="612" t="s">
        <v>20540</v>
      </c>
      <c r="B12713" s="613" t="s">
        <v>20541</v>
      </c>
    </row>
    <row r="12714" spans="1:2" ht="13.5" x14ac:dyDescent="0.25">
      <c r="A12714" s="612" t="s">
        <v>20542</v>
      </c>
      <c r="B12714" s="613" t="s">
        <v>20543</v>
      </c>
    </row>
    <row r="12715" spans="1:2" ht="13.5" x14ac:dyDescent="0.25">
      <c r="A12715" s="612" t="s">
        <v>20544</v>
      </c>
      <c r="B12715" s="613" t="s">
        <v>20545</v>
      </c>
    </row>
    <row r="12716" spans="1:2" ht="13.5" x14ac:dyDescent="0.25">
      <c r="A12716" s="612" t="s">
        <v>20546</v>
      </c>
      <c r="B12716" s="613" t="s">
        <v>20547</v>
      </c>
    </row>
    <row r="12717" spans="1:2" ht="13.5" x14ac:dyDescent="0.25">
      <c r="A12717" s="612" t="s">
        <v>20548</v>
      </c>
      <c r="B12717" s="613" t="s">
        <v>20549</v>
      </c>
    </row>
    <row r="12718" spans="1:2" ht="13.5" x14ac:dyDescent="0.25">
      <c r="A12718" s="612" t="s">
        <v>20550</v>
      </c>
      <c r="B12718" s="613" t="s">
        <v>20551</v>
      </c>
    </row>
    <row r="12719" spans="1:2" ht="13.5" x14ac:dyDescent="0.25">
      <c r="A12719" s="612" t="s">
        <v>20552</v>
      </c>
      <c r="B12719" s="613" t="s">
        <v>20553</v>
      </c>
    </row>
    <row r="12720" spans="1:2" ht="13.5" x14ac:dyDescent="0.25">
      <c r="A12720" s="612" t="s">
        <v>20554</v>
      </c>
      <c r="B12720" s="613" t="s">
        <v>20555</v>
      </c>
    </row>
    <row r="12721" spans="1:2" ht="13.5" x14ac:dyDescent="0.25">
      <c r="A12721" s="612" t="s">
        <v>20556</v>
      </c>
      <c r="B12721" s="613" t="s">
        <v>20557</v>
      </c>
    </row>
    <row r="12722" spans="1:2" ht="13.5" x14ac:dyDescent="0.25">
      <c r="A12722" s="612" t="s">
        <v>20558</v>
      </c>
      <c r="B12722" s="613" t="s">
        <v>20559</v>
      </c>
    </row>
    <row r="12723" spans="1:2" ht="13.5" x14ac:dyDescent="0.25">
      <c r="A12723" s="612" t="s">
        <v>20560</v>
      </c>
      <c r="B12723" s="613" t="s">
        <v>20561</v>
      </c>
    </row>
    <row r="12724" spans="1:2" ht="13.5" x14ac:dyDescent="0.25">
      <c r="A12724" s="612" t="s">
        <v>20562</v>
      </c>
      <c r="B12724" s="613" t="s">
        <v>20563</v>
      </c>
    </row>
    <row r="12725" spans="1:2" ht="13.5" x14ac:dyDescent="0.25">
      <c r="A12725" s="612" t="s">
        <v>20564</v>
      </c>
      <c r="B12725" s="613" t="s">
        <v>20565</v>
      </c>
    </row>
    <row r="12726" spans="1:2" ht="13.5" x14ac:dyDescent="0.25">
      <c r="A12726" s="612" t="s">
        <v>20566</v>
      </c>
      <c r="B12726" s="613" t="s">
        <v>20567</v>
      </c>
    </row>
    <row r="12727" spans="1:2" ht="13.5" x14ac:dyDescent="0.25">
      <c r="A12727" s="612" t="s">
        <v>20568</v>
      </c>
      <c r="B12727" s="613" t="s">
        <v>20569</v>
      </c>
    </row>
    <row r="12728" spans="1:2" ht="13.5" x14ac:dyDescent="0.25">
      <c r="A12728" s="612" t="s">
        <v>20570</v>
      </c>
      <c r="B12728" s="613" t="s">
        <v>20571</v>
      </c>
    </row>
    <row r="12729" spans="1:2" ht="13.5" x14ac:dyDescent="0.25">
      <c r="A12729" s="612" t="s">
        <v>20572</v>
      </c>
      <c r="B12729" s="613" t="s">
        <v>20573</v>
      </c>
    </row>
    <row r="12730" spans="1:2" ht="13.5" x14ac:dyDescent="0.25">
      <c r="A12730" s="612" t="s">
        <v>20574</v>
      </c>
      <c r="B12730" s="613" t="s">
        <v>20575</v>
      </c>
    </row>
    <row r="12731" spans="1:2" ht="13.5" x14ac:dyDescent="0.25">
      <c r="A12731" s="612" t="s">
        <v>20576</v>
      </c>
      <c r="B12731" s="613" t="s">
        <v>20577</v>
      </c>
    </row>
    <row r="12732" spans="1:2" ht="13.5" x14ac:dyDescent="0.25">
      <c r="A12732" s="612" t="s">
        <v>20578</v>
      </c>
      <c r="B12732" s="613" t="s">
        <v>20579</v>
      </c>
    </row>
    <row r="12733" spans="1:2" ht="13.5" x14ac:dyDescent="0.25">
      <c r="A12733" s="612" t="s">
        <v>20580</v>
      </c>
      <c r="B12733" s="613" t="s">
        <v>20581</v>
      </c>
    </row>
    <row r="12734" spans="1:2" ht="13.5" x14ac:dyDescent="0.25">
      <c r="A12734" s="612" t="s">
        <v>20582</v>
      </c>
      <c r="B12734" s="613" t="s">
        <v>20583</v>
      </c>
    </row>
    <row r="12735" spans="1:2" ht="13.5" x14ac:dyDescent="0.25">
      <c r="A12735" s="612" t="s">
        <v>505</v>
      </c>
      <c r="B12735" s="613" t="s">
        <v>20584</v>
      </c>
    </row>
    <row r="12736" spans="1:2" ht="13.5" x14ac:dyDescent="0.25">
      <c r="A12736" s="612" t="s">
        <v>20585</v>
      </c>
      <c r="B12736" s="613" t="s">
        <v>20586</v>
      </c>
    </row>
    <row r="12737" spans="1:2" ht="13.5" x14ac:dyDescent="0.25">
      <c r="A12737" s="612" t="s">
        <v>20587</v>
      </c>
      <c r="B12737" s="613" t="s">
        <v>20588</v>
      </c>
    </row>
    <row r="12738" spans="1:2" ht="13.5" x14ac:dyDescent="0.25">
      <c r="A12738" s="612" t="s">
        <v>20589</v>
      </c>
      <c r="B12738" s="613" t="s">
        <v>20590</v>
      </c>
    </row>
    <row r="12739" spans="1:2" ht="13.5" x14ac:dyDescent="0.25">
      <c r="A12739" s="612" t="s">
        <v>20591</v>
      </c>
      <c r="B12739" s="613" t="s">
        <v>20592</v>
      </c>
    </row>
    <row r="12740" spans="1:2" ht="13.5" x14ac:dyDescent="0.25">
      <c r="A12740" s="612" t="s">
        <v>20593</v>
      </c>
      <c r="B12740" s="613" t="s">
        <v>20594</v>
      </c>
    </row>
    <row r="12741" spans="1:2" ht="13.5" x14ac:dyDescent="0.25">
      <c r="A12741" s="612" t="s">
        <v>20595</v>
      </c>
      <c r="B12741" s="613" t="s">
        <v>20596</v>
      </c>
    </row>
    <row r="12742" spans="1:2" ht="13.5" x14ac:dyDescent="0.25">
      <c r="A12742" s="612" t="s">
        <v>20597</v>
      </c>
      <c r="B12742" s="613" t="s">
        <v>20598</v>
      </c>
    </row>
    <row r="12743" spans="1:2" ht="13.5" x14ac:dyDescent="0.25">
      <c r="A12743" s="612" t="s">
        <v>20599</v>
      </c>
      <c r="B12743" s="613" t="s">
        <v>20600</v>
      </c>
    </row>
    <row r="12744" spans="1:2" ht="13.5" x14ac:dyDescent="0.25">
      <c r="A12744" s="612" t="s">
        <v>20601</v>
      </c>
      <c r="B12744" s="613" t="s">
        <v>20602</v>
      </c>
    </row>
    <row r="12745" spans="1:2" ht="13.5" x14ac:dyDescent="0.25">
      <c r="A12745" s="612" t="s">
        <v>20603</v>
      </c>
      <c r="B12745" s="613" t="s">
        <v>20604</v>
      </c>
    </row>
    <row r="12746" spans="1:2" ht="13.5" x14ac:dyDescent="0.25">
      <c r="A12746" s="612" t="s">
        <v>20605</v>
      </c>
      <c r="B12746" s="613" t="s">
        <v>20606</v>
      </c>
    </row>
    <row r="12747" spans="1:2" ht="13.5" x14ac:dyDescent="0.25">
      <c r="A12747" s="612" t="s">
        <v>20607</v>
      </c>
      <c r="B12747" s="613" t="s">
        <v>20608</v>
      </c>
    </row>
    <row r="12748" spans="1:2" ht="13.5" x14ac:dyDescent="0.25">
      <c r="A12748" s="612" t="s">
        <v>20609</v>
      </c>
      <c r="B12748" s="613" t="s">
        <v>20610</v>
      </c>
    </row>
    <row r="12749" spans="1:2" ht="13.5" x14ac:dyDescent="0.25">
      <c r="A12749" s="612" t="s">
        <v>20611</v>
      </c>
      <c r="B12749" s="615" t="s">
        <v>20612</v>
      </c>
    </row>
    <row r="12750" spans="1:2" ht="13.5" x14ac:dyDescent="0.25">
      <c r="A12750" s="612" t="s">
        <v>20613</v>
      </c>
      <c r="B12750" s="615" t="s">
        <v>20614</v>
      </c>
    </row>
    <row r="12751" spans="1:2" ht="13.5" x14ac:dyDescent="0.25">
      <c r="A12751" s="612" t="s">
        <v>20615</v>
      </c>
      <c r="B12751" s="615" t="s">
        <v>20616</v>
      </c>
    </row>
    <row r="12752" spans="1:2" ht="13.5" x14ac:dyDescent="0.25">
      <c r="A12752" s="612" t="s">
        <v>20617</v>
      </c>
      <c r="B12752" s="613" t="s">
        <v>20618</v>
      </c>
    </row>
    <row r="12753" spans="1:2" ht="13.5" x14ac:dyDescent="0.25">
      <c r="A12753" s="612" t="s">
        <v>20619</v>
      </c>
      <c r="B12753" s="613" t="s">
        <v>20620</v>
      </c>
    </row>
    <row r="12754" spans="1:2" ht="13.5" x14ac:dyDescent="0.25">
      <c r="A12754" s="612" t="s">
        <v>20621</v>
      </c>
      <c r="B12754" s="613" t="s">
        <v>20622</v>
      </c>
    </row>
    <row r="12755" spans="1:2" ht="13.5" x14ac:dyDescent="0.25">
      <c r="A12755" s="612" t="s">
        <v>20623</v>
      </c>
      <c r="B12755" s="613" t="s">
        <v>20624</v>
      </c>
    </row>
    <row r="12756" spans="1:2" ht="13.5" x14ac:dyDescent="0.25">
      <c r="A12756" s="612" t="s">
        <v>20625</v>
      </c>
      <c r="B12756" s="613" t="s">
        <v>20626</v>
      </c>
    </row>
    <row r="12757" spans="1:2" ht="13.5" x14ac:dyDescent="0.25">
      <c r="A12757" s="612" t="s">
        <v>20627</v>
      </c>
      <c r="B12757" s="613" t="s">
        <v>20628</v>
      </c>
    </row>
    <row r="12758" spans="1:2" ht="13.5" x14ac:dyDescent="0.25">
      <c r="A12758" s="612" t="s">
        <v>20629</v>
      </c>
      <c r="B12758" s="613" t="s">
        <v>20630</v>
      </c>
    </row>
    <row r="12759" spans="1:2" ht="13.5" x14ac:dyDescent="0.25">
      <c r="A12759" s="612" t="s">
        <v>20631</v>
      </c>
      <c r="B12759" s="613" t="s">
        <v>20632</v>
      </c>
    </row>
    <row r="12760" spans="1:2" ht="13.5" x14ac:dyDescent="0.25">
      <c r="A12760" s="612" t="s">
        <v>20633</v>
      </c>
      <c r="B12760" s="613" t="s">
        <v>20634</v>
      </c>
    </row>
    <row r="12761" spans="1:2" ht="13.5" x14ac:dyDescent="0.25">
      <c r="A12761" s="612" t="s">
        <v>20635</v>
      </c>
      <c r="B12761" s="613" t="s">
        <v>20636</v>
      </c>
    </row>
    <row r="12762" spans="1:2" ht="13.5" x14ac:dyDescent="0.25">
      <c r="A12762" s="612" t="s">
        <v>20637</v>
      </c>
      <c r="B12762" s="613" t="s">
        <v>20638</v>
      </c>
    </row>
    <row r="12763" spans="1:2" ht="13.5" x14ac:dyDescent="0.25">
      <c r="A12763" s="612" t="s">
        <v>20639</v>
      </c>
      <c r="B12763" s="613" t="s">
        <v>20640</v>
      </c>
    </row>
    <row r="12764" spans="1:2" ht="13.5" x14ac:dyDescent="0.25">
      <c r="A12764" s="612" t="s">
        <v>20641</v>
      </c>
      <c r="B12764" s="613" t="s">
        <v>20642</v>
      </c>
    </row>
    <row r="12765" spans="1:2" ht="13.5" x14ac:dyDescent="0.25">
      <c r="A12765" s="612" t="s">
        <v>20643</v>
      </c>
      <c r="B12765" s="613" t="s">
        <v>20644</v>
      </c>
    </row>
    <row r="12766" spans="1:2" ht="13.5" x14ac:dyDescent="0.25">
      <c r="A12766" s="612" t="s">
        <v>20645</v>
      </c>
      <c r="B12766" s="613" t="s">
        <v>20646</v>
      </c>
    </row>
    <row r="12767" spans="1:2" ht="13.5" x14ac:dyDescent="0.25">
      <c r="A12767" s="612" t="s">
        <v>20647</v>
      </c>
      <c r="B12767" s="613" t="s">
        <v>20648</v>
      </c>
    </row>
    <row r="12768" spans="1:2" ht="13.5" x14ac:dyDescent="0.25">
      <c r="A12768" s="612" t="s">
        <v>20649</v>
      </c>
      <c r="B12768" s="613" t="s">
        <v>20650</v>
      </c>
    </row>
    <row r="12769" spans="1:2" ht="13.5" x14ac:dyDescent="0.25">
      <c r="A12769" s="612" t="s">
        <v>20651</v>
      </c>
      <c r="B12769" s="613" t="s">
        <v>20652</v>
      </c>
    </row>
    <row r="12770" spans="1:2" ht="13.5" x14ac:dyDescent="0.25">
      <c r="A12770" s="612" t="s">
        <v>20653</v>
      </c>
      <c r="B12770" s="613" t="s">
        <v>20654</v>
      </c>
    </row>
    <row r="12771" spans="1:2" ht="13.5" x14ac:dyDescent="0.25">
      <c r="A12771" s="612" t="s">
        <v>20655</v>
      </c>
      <c r="B12771" s="613" t="s">
        <v>20656</v>
      </c>
    </row>
    <row r="12772" spans="1:2" ht="13.5" x14ac:dyDescent="0.25">
      <c r="A12772" s="612" t="s">
        <v>20657</v>
      </c>
      <c r="B12772" s="613" t="s">
        <v>20658</v>
      </c>
    </row>
    <row r="12773" spans="1:2" ht="13.5" x14ac:dyDescent="0.25">
      <c r="A12773" s="612" t="s">
        <v>20659</v>
      </c>
      <c r="B12773" s="613" t="s">
        <v>20660</v>
      </c>
    </row>
    <row r="12774" spans="1:2" ht="13.5" x14ac:dyDescent="0.25">
      <c r="A12774" s="612" t="s">
        <v>20661</v>
      </c>
      <c r="B12774" s="613" t="s">
        <v>20662</v>
      </c>
    </row>
    <row r="12775" spans="1:2" ht="13.5" x14ac:dyDescent="0.25">
      <c r="A12775" s="612" t="s">
        <v>20663</v>
      </c>
      <c r="B12775" s="613" t="s">
        <v>20664</v>
      </c>
    </row>
    <row r="12776" spans="1:2" ht="13.5" x14ac:dyDescent="0.25">
      <c r="A12776" s="612" t="s">
        <v>20665</v>
      </c>
      <c r="B12776" s="613" t="s">
        <v>20666</v>
      </c>
    </row>
    <row r="12777" spans="1:2" ht="13.5" x14ac:dyDescent="0.25">
      <c r="A12777" s="612" t="s">
        <v>20667</v>
      </c>
      <c r="B12777" s="613" t="s">
        <v>20668</v>
      </c>
    </row>
    <row r="12778" spans="1:2" ht="13.5" x14ac:dyDescent="0.25">
      <c r="A12778" s="612" t="s">
        <v>20669</v>
      </c>
      <c r="B12778" s="613" t="s">
        <v>20670</v>
      </c>
    </row>
    <row r="12779" spans="1:2" ht="13.5" x14ac:dyDescent="0.25">
      <c r="A12779" s="612" t="s">
        <v>20671</v>
      </c>
      <c r="B12779" s="613" t="s">
        <v>20672</v>
      </c>
    </row>
    <row r="12780" spans="1:2" ht="13.5" x14ac:dyDescent="0.25">
      <c r="A12780" s="612" t="s">
        <v>20673</v>
      </c>
      <c r="B12780" s="613" t="s">
        <v>20674</v>
      </c>
    </row>
    <row r="12781" spans="1:2" ht="13.5" x14ac:dyDescent="0.25">
      <c r="A12781" s="612" t="s">
        <v>20675</v>
      </c>
      <c r="B12781" s="613" t="s">
        <v>20676</v>
      </c>
    </row>
    <row r="12782" spans="1:2" ht="13.5" x14ac:dyDescent="0.25">
      <c r="A12782" s="612" t="s">
        <v>20677</v>
      </c>
      <c r="B12782" s="613" t="s">
        <v>20678</v>
      </c>
    </row>
    <row r="12783" spans="1:2" ht="13.5" x14ac:dyDescent="0.25">
      <c r="A12783" s="612" t="s">
        <v>20679</v>
      </c>
      <c r="B12783" s="613" t="s">
        <v>20680</v>
      </c>
    </row>
    <row r="12784" spans="1:2" ht="13.5" x14ac:dyDescent="0.25">
      <c r="A12784" s="612" t="s">
        <v>20681</v>
      </c>
      <c r="B12784" s="613" t="s">
        <v>20682</v>
      </c>
    </row>
    <row r="12785" spans="1:2" ht="13.5" x14ac:dyDescent="0.25">
      <c r="A12785" s="612" t="s">
        <v>20683</v>
      </c>
      <c r="B12785" s="613" t="s">
        <v>20684</v>
      </c>
    </row>
    <row r="12786" spans="1:2" ht="13.5" x14ac:dyDescent="0.25">
      <c r="A12786" s="612" t="s">
        <v>20685</v>
      </c>
      <c r="B12786" s="613" t="s">
        <v>20686</v>
      </c>
    </row>
    <row r="12787" spans="1:2" ht="13.5" x14ac:dyDescent="0.25">
      <c r="A12787" s="612" t="s">
        <v>20687</v>
      </c>
      <c r="B12787" s="613" t="s">
        <v>20688</v>
      </c>
    </row>
    <row r="12788" spans="1:2" ht="13.5" x14ac:dyDescent="0.25">
      <c r="A12788" s="612" t="s">
        <v>20689</v>
      </c>
      <c r="B12788" s="613" t="s">
        <v>20690</v>
      </c>
    </row>
    <row r="12789" spans="1:2" ht="13.5" x14ac:dyDescent="0.25">
      <c r="A12789" s="612" t="s">
        <v>20691</v>
      </c>
      <c r="B12789" s="613" t="s">
        <v>20692</v>
      </c>
    </row>
    <row r="12790" spans="1:2" ht="13.5" x14ac:dyDescent="0.25">
      <c r="A12790" s="612" t="s">
        <v>20693</v>
      </c>
      <c r="B12790" s="613" t="s">
        <v>20694</v>
      </c>
    </row>
    <row r="12791" spans="1:2" ht="13.5" x14ac:dyDescent="0.25">
      <c r="A12791" s="612" t="s">
        <v>20695</v>
      </c>
      <c r="B12791" s="613" t="s">
        <v>20696</v>
      </c>
    </row>
    <row r="12792" spans="1:2" ht="13.5" x14ac:dyDescent="0.25">
      <c r="A12792" s="612" t="s">
        <v>20697</v>
      </c>
      <c r="B12792" s="613" t="s">
        <v>20698</v>
      </c>
    </row>
    <row r="12793" spans="1:2" ht="13.5" x14ac:dyDescent="0.25">
      <c r="A12793" s="612" t="s">
        <v>20699</v>
      </c>
      <c r="B12793" s="613" t="s">
        <v>20700</v>
      </c>
    </row>
    <row r="12794" spans="1:2" ht="13.5" x14ac:dyDescent="0.25">
      <c r="A12794" s="612" t="s">
        <v>20701</v>
      </c>
      <c r="B12794" s="613" t="s">
        <v>20702</v>
      </c>
    </row>
    <row r="12795" spans="1:2" ht="13.5" x14ac:dyDescent="0.25">
      <c r="A12795" s="612" t="s">
        <v>20703</v>
      </c>
      <c r="B12795" s="613" t="s">
        <v>20704</v>
      </c>
    </row>
    <row r="12796" spans="1:2" ht="13.5" x14ac:dyDescent="0.25">
      <c r="A12796" s="612" t="s">
        <v>20705</v>
      </c>
      <c r="B12796" s="613" t="s">
        <v>20706</v>
      </c>
    </row>
    <row r="12797" spans="1:2" ht="13.5" x14ac:dyDescent="0.25">
      <c r="A12797" s="612" t="s">
        <v>20707</v>
      </c>
      <c r="B12797" s="613" t="s">
        <v>20708</v>
      </c>
    </row>
    <row r="12798" spans="1:2" ht="13.5" x14ac:dyDescent="0.25">
      <c r="A12798" s="612" t="s">
        <v>20709</v>
      </c>
      <c r="B12798" s="613" t="s">
        <v>20710</v>
      </c>
    </row>
    <row r="12799" spans="1:2" ht="13.5" x14ac:dyDescent="0.25">
      <c r="A12799" s="612" t="s">
        <v>20711</v>
      </c>
      <c r="B12799" s="613" t="s">
        <v>20712</v>
      </c>
    </row>
    <row r="12800" spans="1:2" ht="13.5" x14ac:dyDescent="0.25">
      <c r="A12800" s="612" t="s">
        <v>20713</v>
      </c>
      <c r="B12800" s="613" t="s">
        <v>20714</v>
      </c>
    </row>
    <row r="12801" spans="1:2" ht="13.5" x14ac:dyDescent="0.25">
      <c r="A12801" s="612" t="s">
        <v>20715</v>
      </c>
      <c r="B12801" s="613" t="s">
        <v>20716</v>
      </c>
    </row>
    <row r="12802" spans="1:2" ht="13.5" x14ac:dyDescent="0.25">
      <c r="A12802" s="612" t="s">
        <v>20717</v>
      </c>
      <c r="B12802" s="613" t="s">
        <v>20718</v>
      </c>
    </row>
    <row r="12803" spans="1:2" ht="13.5" x14ac:dyDescent="0.25">
      <c r="A12803" s="612" t="s">
        <v>20719</v>
      </c>
      <c r="B12803" s="613" t="s">
        <v>20720</v>
      </c>
    </row>
    <row r="12804" spans="1:2" ht="13.5" x14ac:dyDescent="0.25">
      <c r="A12804" s="612" t="s">
        <v>20721</v>
      </c>
      <c r="B12804" s="613" t="s">
        <v>20722</v>
      </c>
    </row>
    <row r="12805" spans="1:2" ht="13.5" x14ac:dyDescent="0.25">
      <c r="A12805" s="612" t="s">
        <v>20723</v>
      </c>
      <c r="B12805" s="613" t="s">
        <v>20724</v>
      </c>
    </row>
    <row r="12806" spans="1:2" ht="13.5" x14ac:dyDescent="0.25">
      <c r="A12806" s="612" t="s">
        <v>20725</v>
      </c>
      <c r="B12806" s="613" t="s">
        <v>20726</v>
      </c>
    </row>
    <row r="12807" spans="1:2" ht="13.5" x14ac:dyDescent="0.25">
      <c r="A12807" s="612" t="s">
        <v>20727</v>
      </c>
      <c r="B12807" s="613" t="s">
        <v>20728</v>
      </c>
    </row>
    <row r="12808" spans="1:2" ht="13.5" x14ac:dyDescent="0.25">
      <c r="A12808" s="612" t="s">
        <v>20729</v>
      </c>
      <c r="B12808" s="613" t="s">
        <v>20730</v>
      </c>
    </row>
    <row r="12809" spans="1:2" ht="13.5" x14ac:dyDescent="0.25">
      <c r="A12809" s="612" t="s">
        <v>20731</v>
      </c>
      <c r="B12809" s="613" t="s">
        <v>20732</v>
      </c>
    </row>
    <row r="12810" spans="1:2" ht="13.5" x14ac:dyDescent="0.25">
      <c r="A12810" s="612" t="s">
        <v>20733</v>
      </c>
      <c r="B12810" s="613" t="s">
        <v>20734</v>
      </c>
    </row>
    <row r="12811" spans="1:2" ht="13.5" x14ac:dyDescent="0.25">
      <c r="A12811" s="612" t="s">
        <v>20735</v>
      </c>
      <c r="B12811" s="613" t="s">
        <v>20736</v>
      </c>
    </row>
    <row r="12812" spans="1:2" ht="13.5" x14ac:dyDescent="0.25">
      <c r="A12812" s="612" t="s">
        <v>20737</v>
      </c>
      <c r="B12812" s="613" t="s">
        <v>20738</v>
      </c>
    </row>
    <row r="12813" spans="1:2" ht="13.5" x14ac:dyDescent="0.25">
      <c r="A12813" s="612" t="s">
        <v>20739</v>
      </c>
      <c r="B12813" s="613" t="s">
        <v>20740</v>
      </c>
    </row>
    <row r="12814" spans="1:2" ht="13.5" x14ac:dyDescent="0.25">
      <c r="A12814" s="612" t="s">
        <v>552</v>
      </c>
      <c r="B12814" s="613" t="s">
        <v>20741</v>
      </c>
    </row>
    <row r="12815" spans="1:2" ht="13.5" x14ac:dyDescent="0.25">
      <c r="A12815" s="612" t="s">
        <v>20742</v>
      </c>
      <c r="B12815" s="613" t="s">
        <v>20743</v>
      </c>
    </row>
    <row r="12816" spans="1:2" ht="13.5" x14ac:dyDescent="0.25">
      <c r="A12816" s="612" t="s">
        <v>20744</v>
      </c>
      <c r="B12816" s="613" t="s">
        <v>20745</v>
      </c>
    </row>
    <row r="12817" spans="1:2" ht="13.5" x14ac:dyDescent="0.25">
      <c r="A12817" s="612" t="s">
        <v>20746</v>
      </c>
      <c r="B12817" s="613" t="s">
        <v>20747</v>
      </c>
    </row>
    <row r="12818" spans="1:2" ht="13.5" x14ac:dyDescent="0.25">
      <c r="A12818" s="612" t="s">
        <v>20748</v>
      </c>
      <c r="B12818" s="615" t="s">
        <v>20749</v>
      </c>
    </row>
    <row r="12819" spans="1:2" ht="13.5" x14ac:dyDescent="0.25">
      <c r="A12819" s="612" t="s">
        <v>20750</v>
      </c>
      <c r="B12819" s="615" t="s">
        <v>20751</v>
      </c>
    </row>
    <row r="12820" spans="1:2" ht="13.5" x14ac:dyDescent="0.25">
      <c r="A12820" s="612" t="s">
        <v>20752</v>
      </c>
      <c r="B12820" s="615" t="s">
        <v>20753</v>
      </c>
    </row>
    <row r="12821" spans="1:2" ht="13.5" x14ac:dyDescent="0.25">
      <c r="A12821" s="612" t="s">
        <v>20754</v>
      </c>
      <c r="B12821" s="615" t="s">
        <v>20755</v>
      </c>
    </row>
    <row r="12822" spans="1:2" ht="13.5" x14ac:dyDescent="0.25">
      <c r="A12822" s="612" t="s">
        <v>20756</v>
      </c>
      <c r="B12822" s="613" t="s">
        <v>20757</v>
      </c>
    </row>
    <row r="12823" spans="1:2" ht="13.5" x14ac:dyDescent="0.25">
      <c r="A12823" s="612" t="s">
        <v>20758</v>
      </c>
      <c r="B12823" s="613" t="s">
        <v>20759</v>
      </c>
    </row>
    <row r="12824" spans="1:2" ht="13.5" x14ac:dyDescent="0.25">
      <c r="A12824" s="612" t="s">
        <v>20760</v>
      </c>
      <c r="B12824" s="613" t="s">
        <v>20761</v>
      </c>
    </row>
    <row r="12825" spans="1:2" ht="13.5" x14ac:dyDescent="0.25">
      <c r="A12825" s="612" t="s">
        <v>20762</v>
      </c>
      <c r="B12825" s="613" t="s">
        <v>20763</v>
      </c>
    </row>
    <row r="12826" spans="1:2" ht="13.5" x14ac:dyDescent="0.25">
      <c r="A12826" s="612" t="s">
        <v>20764</v>
      </c>
      <c r="B12826" s="613" t="s">
        <v>20765</v>
      </c>
    </row>
    <row r="12827" spans="1:2" ht="13.5" x14ac:dyDescent="0.25">
      <c r="A12827" s="612" t="s">
        <v>20766</v>
      </c>
      <c r="B12827" s="613" t="s">
        <v>20767</v>
      </c>
    </row>
    <row r="12828" spans="1:2" ht="13.5" x14ac:dyDescent="0.25">
      <c r="A12828" s="612" t="s">
        <v>20768</v>
      </c>
      <c r="B12828" s="613" t="s">
        <v>20769</v>
      </c>
    </row>
    <row r="12829" spans="1:2" ht="13.5" x14ac:dyDescent="0.25">
      <c r="A12829" s="612" t="s">
        <v>20770</v>
      </c>
      <c r="B12829" s="613" t="s">
        <v>20771</v>
      </c>
    </row>
    <row r="12830" spans="1:2" ht="13.5" x14ac:dyDescent="0.25">
      <c r="A12830" s="612" t="s">
        <v>20772</v>
      </c>
      <c r="B12830" s="613" t="s">
        <v>20773</v>
      </c>
    </row>
    <row r="12831" spans="1:2" ht="13.5" x14ac:dyDescent="0.25">
      <c r="A12831" s="612" t="s">
        <v>20774</v>
      </c>
      <c r="B12831" s="613" t="s">
        <v>20775</v>
      </c>
    </row>
    <row r="12832" spans="1:2" ht="13.5" x14ac:dyDescent="0.25">
      <c r="A12832" s="612" t="s">
        <v>20776</v>
      </c>
      <c r="B12832" s="613" t="s">
        <v>20777</v>
      </c>
    </row>
    <row r="12833" spans="1:2" ht="13.5" x14ac:dyDescent="0.25">
      <c r="A12833" s="612" t="s">
        <v>20778</v>
      </c>
      <c r="B12833" s="613" t="s">
        <v>20779</v>
      </c>
    </row>
    <row r="12834" spans="1:2" ht="13.5" x14ac:dyDescent="0.25">
      <c r="A12834" s="612" t="s">
        <v>20780</v>
      </c>
      <c r="B12834" s="613" t="s">
        <v>20781</v>
      </c>
    </row>
    <row r="12835" spans="1:2" ht="13.5" x14ac:dyDescent="0.25">
      <c r="A12835" s="612" t="s">
        <v>20782</v>
      </c>
      <c r="B12835" s="613" t="s">
        <v>20783</v>
      </c>
    </row>
    <row r="12836" spans="1:2" ht="13.5" x14ac:dyDescent="0.25">
      <c r="A12836" s="612" t="s">
        <v>20784</v>
      </c>
      <c r="B12836" s="613" t="s">
        <v>20785</v>
      </c>
    </row>
    <row r="12837" spans="1:2" ht="13.5" x14ac:dyDescent="0.25">
      <c r="A12837" s="612" t="s">
        <v>20786</v>
      </c>
      <c r="B12837" s="613" t="s">
        <v>20787</v>
      </c>
    </row>
    <row r="12838" spans="1:2" ht="13.5" x14ac:dyDescent="0.25">
      <c r="A12838" s="612" t="s">
        <v>20788</v>
      </c>
      <c r="B12838" s="613" t="s">
        <v>20789</v>
      </c>
    </row>
    <row r="12839" spans="1:2" ht="13.5" x14ac:dyDescent="0.25">
      <c r="A12839" s="612" t="s">
        <v>20790</v>
      </c>
      <c r="B12839" s="613" t="s">
        <v>20791</v>
      </c>
    </row>
    <row r="12840" spans="1:2" ht="13.5" x14ac:dyDescent="0.25">
      <c r="A12840" s="612" t="s">
        <v>20792</v>
      </c>
      <c r="B12840" s="613" t="s">
        <v>20793</v>
      </c>
    </row>
    <row r="12841" spans="1:2" ht="13.5" x14ac:dyDescent="0.25">
      <c r="A12841" s="612" t="s">
        <v>20794</v>
      </c>
      <c r="B12841" s="613" t="s">
        <v>20795</v>
      </c>
    </row>
    <row r="12842" spans="1:2" ht="13.5" x14ac:dyDescent="0.25">
      <c r="A12842" s="612" t="s">
        <v>20796</v>
      </c>
      <c r="B12842" s="613" t="s">
        <v>20797</v>
      </c>
    </row>
    <row r="12843" spans="1:2" ht="13.5" x14ac:dyDescent="0.25">
      <c r="A12843" s="612" t="s">
        <v>20798</v>
      </c>
      <c r="B12843" s="613" t="s">
        <v>20799</v>
      </c>
    </row>
    <row r="12844" spans="1:2" ht="13.5" x14ac:dyDescent="0.25">
      <c r="A12844" s="612" t="s">
        <v>20800</v>
      </c>
      <c r="B12844" s="613" t="s">
        <v>20801</v>
      </c>
    </row>
    <row r="12845" spans="1:2" ht="13.5" x14ac:dyDescent="0.25">
      <c r="A12845" s="612" t="s">
        <v>20802</v>
      </c>
      <c r="B12845" s="613" t="s">
        <v>20803</v>
      </c>
    </row>
    <row r="12846" spans="1:2" ht="13.5" x14ac:dyDescent="0.25">
      <c r="A12846" s="612" t="s">
        <v>20804</v>
      </c>
      <c r="B12846" s="613" t="s">
        <v>20805</v>
      </c>
    </row>
    <row r="12847" spans="1:2" ht="13.5" x14ac:dyDescent="0.25">
      <c r="A12847" s="612" t="s">
        <v>20806</v>
      </c>
      <c r="B12847" s="613" t="s">
        <v>20807</v>
      </c>
    </row>
    <row r="12848" spans="1:2" ht="13.5" x14ac:dyDescent="0.25">
      <c r="A12848" s="612" t="s">
        <v>20808</v>
      </c>
      <c r="B12848" s="613" t="s">
        <v>20809</v>
      </c>
    </row>
    <row r="12849" spans="1:2" ht="13.5" x14ac:dyDescent="0.25">
      <c r="A12849" s="612" t="s">
        <v>20810</v>
      </c>
      <c r="B12849" s="613" t="s">
        <v>20811</v>
      </c>
    </row>
    <row r="12850" spans="1:2" ht="13.5" x14ac:dyDescent="0.25">
      <c r="A12850" s="612" t="s">
        <v>20812</v>
      </c>
      <c r="B12850" s="613" t="s">
        <v>20813</v>
      </c>
    </row>
    <row r="12851" spans="1:2" ht="13.5" x14ac:dyDescent="0.25">
      <c r="A12851" s="612" t="s">
        <v>20814</v>
      </c>
      <c r="B12851" s="613" t="s">
        <v>20815</v>
      </c>
    </row>
    <row r="12852" spans="1:2" ht="13.5" x14ac:dyDescent="0.25">
      <c r="A12852" s="612" t="s">
        <v>20816</v>
      </c>
      <c r="B12852" s="613" t="s">
        <v>20817</v>
      </c>
    </row>
    <row r="12853" spans="1:2" ht="13.5" x14ac:dyDescent="0.25">
      <c r="A12853" s="612" t="s">
        <v>20818</v>
      </c>
      <c r="B12853" s="613" t="s">
        <v>20819</v>
      </c>
    </row>
    <row r="12854" spans="1:2" ht="13.5" x14ac:dyDescent="0.25">
      <c r="A12854" s="612" t="s">
        <v>20820</v>
      </c>
      <c r="B12854" s="613" t="s">
        <v>20821</v>
      </c>
    </row>
    <row r="12855" spans="1:2" ht="13.5" x14ac:dyDescent="0.25">
      <c r="A12855" s="612" t="s">
        <v>20822</v>
      </c>
      <c r="B12855" s="613" t="s">
        <v>20823</v>
      </c>
    </row>
    <row r="12856" spans="1:2" ht="13.5" x14ac:dyDescent="0.25">
      <c r="A12856" s="612" t="s">
        <v>20824</v>
      </c>
      <c r="B12856" s="613" t="s">
        <v>20825</v>
      </c>
    </row>
    <row r="12857" spans="1:2" ht="13.5" x14ac:dyDescent="0.25">
      <c r="A12857" s="612" t="s">
        <v>20826</v>
      </c>
      <c r="B12857" s="613" t="s">
        <v>20827</v>
      </c>
    </row>
    <row r="12858" spans="1:2" ht="13.5" x14ac:dyDescent="0.25">
      <c r="A12858" s="612" t="s">
        <v>20828</v>
      </c>
      <c r="B12858" s="613" t="s">
        <v>20829</v>
      </c>
    </row>
    <row r="12859" spans="1:2" ht="13.5" x14ac:dyDescent="0.25">
      <c r="A12859" s="612" t="s">
        <v>20830</v>
      </c>
      <c r="B12859" s="613" t="s">
        <v>20831</v>
      </c>
    </row>
    <row r="12860" spans="1:2" ht="13.5" x14ac:dyDescent="0.25">
      <c r="A12860" s="612" t="s">
        <v>20832</v>
      </c>
      <c r="B12860" s="613" t="s">
        <v>20833</v>
      </c>
    </row>
    <row r="12861" spans="1:2" ht="13.5" x14ac:dyDescent="0.25">
      <c r="A12861" s="612" t="s">
        <v>20834</v>
      </c>
      <c r="B12861" s="613" t="s">
        <v>20835</v>
      </c>
    </row>
    <row r="12862" spans="1:2" ht="13.5" x14ac:dyDescent="0.25">
      <c r="A12862" s="612" t="s">
        <v>20836</v>
      </c>
      <c r="B12862" s="613" t="s">
        <v>20837</v>
      </c>
    </row>
    <row r="12863" spans="1:2" ht="13.5" x14ac:dyDescent="0.25">
      <c r="A12863" s="612" t="s">
        <v>20838</v>
      </c>
      <c r="B12863" s="613" t="s">
        <v>20839</v>
      </c>
    </row>
    <row r="12864" spans="1:2" ht="13.5" x14ac:dyDescent="0.25">
      <c r="A12864" s="612" t="s">
        <v>20840</v>
      </c>
      <c r="B12864" s="613" t="s">
        <v>20841</v>
      </c>
    </row>
    <row r="12865" spans="1:2" ht="13.5" x14ac:dyDescent="0.25">
      <c r="A12865" s="612" t="s">
        <v>20842</v>
      </c>
      <c r="B12865" s="613" t="s">
        <v>20843</v>
      </c>
    </row>
    <row r="12866" spans="1:2" ht="13.5" x14ac:dyDescent="0.25">
      <c r="A12866" s="612" t="s">
        <v>20844</v>
      </c>
      <c r="B12866" s="613" t="s">
        <v>20845</v>
      </c>
    </row>
    <row r="12867" spans="1:2" ht="13.5" x14ac:dyDescent="0.25">
      <c r="A12867" s="612" t="s">
        <v>20846</v>
      </c>
      <c r="B12867" s="613" t="s">
        <v>20847</v>
      </c>
    </row>
    <row r="12868" spans="1:2" ht="13.5" x14ac:dyDescent="0.25">
      <c r="A12868" s="612" t="s">
        <v>20848</v>
      </c>
      <c r="B12868" s="613" t="s">
        <v>20849</v>
      </c>
    </row>
    <row r="12869" spans="1:2" ht="13.5" x14ac:dyDescent="0.25">
      <c r="A12869" s="612" t="s">
        <v>20850</v>
      </c>
      <c r="B12869" s="613" t="s">
        <v>20851</v>
      </c>
    </row>
    <row r="12870" spans="1:2" ht="13.5" x14ac:dyDescent="0.25">
      <c r="A12870" s="612" t="s">
        <v>20852</v>
      </c>
      <c r="B12870" s="613" t="s">
        <v>20853</v>
      </c>
    </row>
    <row r="12871" spans="1:2" ht="13.5" x14ac:dyDescent="0.25">
      <c r="A12871" s="612" t="s">
        <v>20854</v>
      </c>
      <c r="B12871" s="613" t="s">
        <v>20855</v>
      </c>
    </row>
    <row r="12872" spans="1:2" ht="13.5" x14ac:dyDescent="0.25">
      <c r="A12872" s="612" t="s">
        <v>20856</v>
      </c>
      <c r="B12872" s="613" t="s">
        <v>20857</v>
      </c>
    </row>
    <row r="12873" spans="1:2" ht="13.5" x14ac:dyDescent="0.25">
      <c r="A12873" s="612" t="s">
        <v>20858</v>
      </c>
      <c r="B12873" s="613" t="s">
        <v>20859</v>
      </c>
    </row>
    <row r="12874" spans="1:2" ht="13.5" x14ac:dyDescent="0.25">
      <c r="A12874" s="612" t="s">
        <v>20860</v>
      </c>
      <c r="B12874" s="613" t="s">
        <v>20861</v>
      </c>
    </row>
    <row r="12875" spans="1:2" ht="13.5" x14ac:dyDescent="0.25">
      <c r="A12875" s="612" t="s">
        <v>20862</v>
      </c>
      <c r="B12875" s="615" t="s">
        <v>20863</v>
      </c>
    </row>
    <row r="12876" spans="1:2" ht="13.5" x14ac:dyDescent="0.25">
      <c r="A12876" s="612" t="s">
        <v>20864</v>
      </c>
      <c r="B12876" s="613" t="s">
        <v>20865</v>
      </c>
    </row>
    <row r="12877" spans="1:2" ht="13.5" x14ac:dyDescent="0.25">
      <c r="A12877" s="612" t="s">
        <v>20866</v>
      </c>
      <c r="B12877" s="613" t="s">
        <v>20867</v>
      </c>
    </row>
    <row r="12878" spans="1:2" ht="13.5" x14ac:dyDescent="0.25">
      <c r="A12878" s="612" t="s">
        <v>20868</v>
      </c>
      <c r="B12878" s="613" t="s">
        <v>20869</v>
      </c>
    </row>
    <row r="12879" spans="1:2" ht="13.5" x14ac:dyDescent="0.25">
      <c r="A12879" s="612" t="s">
        <v>20870</v>
      </c>
      <c r="B12879" s="613" t="s">
        <v>20871</v>
      </c>
    </row>
    <row r="12880" spans="1:2" ht="13.5" x14ac:dyDescent="0.25">
      <c r="A12880" s="612" t="s">
        <v>20872</v>
      </c>
      <c r="B12880" s="613" t="s">
        <v>20873</v>
      </c>
    </row>
    <row r="12881" spans="1:2" ht="13.5" x14ac:dyDescent="0.25">
      <c r="A12881" s="612" t="s">
        <v>20874</v>
      </c>
      <c r="B12881" s="613" t="s">
        <v>20875</v>
      </c>
    </row>
    <row r="12882" spans="1:2" ht="13.5" x14ac:dyDescent="0.25">
      <c r="A12882" s="612" t="s">
        <v>20876</v>
      </c>
      <c r="B12882" s="613" t="s">
        <v>20877</v>
      </c>
    </row>
    <row r="12883" spans="1:2" ht="13.5" x14ac:dyDescent="0.25">
      <c r="A12883" s="612" t="s">
        <v>20878</v>
      </c>
      <c r="B12883" s="613" t="s">
        <v>20879</v>
      </c>
    </row>
    <row r="12884" spans="1:2" ht="13.5" x14ac:dyDescent="0.25">
      <c r="A12884" s="612" t="s">
        <v>20880</v>
      </c>
      <c r="B12884" s="613" t="s">
        <v>20881</v>
      </c>
    </row>
    <row r="12885" spans="1:2" ht="13.5" x14ac:dyDescent="0.25">
      <c r="A12885" s="612" t="s">
        <v>20882</v>
      </c>
      <c r="B12885" s="613" t="s">
        <v>20883</v>
      </c>
    </row>
    <row r="12886" spans="1:2" ht="13.5" x14ac:dyDescent="0.25">
      <c r="A12886" s="612" t="s">
        <v>20884</v>
      </c>
      <c r="B12886" s="613" t="s">
        <v>20885</v>
      </c>
    </row>
    <row r="12887" spans="1:2" ht="13.5" x14ac:dyDescent="0.25">
      <c r="A12887" s="612" t="s">
        <v>20886</v>
      </c>
      <c r="B12887" s="613" t="s">
        <v>20887</v>
      </c>
    </row>
    <row r="12888" spans="1:2" ht="13.5" x14ac:dyDescent="0.25">
      <c r="A12888" s="612" t="s">
        <v>20888</v>
      </c>
      <c r="B12888" s="613" t="s">
        <v>20889</v>
      </c>
    </row>
    <row r="12889" spans="1:2" ht="13.5" x14ac:dyDescent="0.25">
      <c r="A12889" s="612" t="s">
        <v>20890</v>
      </c>
      <c r="B12889" s="613" t="s">
        <v>20891</v>
      </c>
    </row>
    <row r="12890" spans="1:2" ht="13.5" x14ac:dyDescent="0.25">
      <c r="A12890" s="612" t="s">
        <v>20892</v>
      </c>
      <c r="B12890" s="613" t="s">
        <v>20893</v>
      </c>
    </row>
    <row r="12891" spans="1:2" ht="13.5" x14ac:dyDescent="0.25">
      <c r="A12891" s="612" t="s">
        <v>20894</v>
      </c>
      <c r="B12891" s="613" t="s">
        <v>20895</v>
      </c>
    </row>
    <row r="12892" spans="1:2" ht="13.5" x14ac:dyDescent="0.25">
      <c r="A12892" s="612" t="s">
        <v>20896</v>
      </c>
      <c r="B12892" s="613" t="s">
        <v>20897</v>
      </c>
    </row>
    <row r="12893" spans="1:2" ht="13.5" x14ac:dyDescent="0.25">
      <c r="A12893" s="612" t="s">
        <v>20898</v>
      </c>
      <c r="B12893" s="613" t="s">
        <v>20899</v>
      </c>
    </row>
    <row r="12894" spans="1:2" ht="13.5" x14ac:dyDescent="0.25">
      <c r="A12894" s="612" t="s">
        <v>20900</v>
      </c>
      <c r="B12894" s="613" t="s">
        <v>20901</v>
      </c>
    </row>
    <row r="12895" spans="1:2" ht="13.5" x14ac:dyDescent="0.25">
      <c r="A12895" s="612" t="s">
        <v>20902</v>
      </c>
      <c r="B12895" s="613" t="s">
        <v>20903</v>
      </c>
    </row>
    <row r="12896" spans="1:2" ht="13.5" x14ac:dyDescent="0.25">
      <c r="A12896" s="612" t="s">
        <v>20904</v>
      </c>
      <c r="B12896" s="613" t="s">
        <v>20905</v>
      </c>
    </row>
    <row r="12897" spans="1:2" ht="13.5" x14ac:dyDescent="0.25">
      <c r="A12897" s="612" t="s">
        <v>20906</v>
      </c>
      <c r="B12897" s="613" t="s">
        <v>20907</v>
      </c>
    </row>
    <row r="12898" spans="1:2" ht="13.5" x14ac:dyDescent="0.25">
      <c r="A12898" s="612" t="s">
        <v>20908</v>
      </c>
      <c r="B12898" s="613" t="s">
        <v>20909</v>
      </c>
    </row>
    <row r="12899" spans="1:2" ht="13.5" x14ac:dyDescent="0.25">
      <c r="A12899" s="612" t="s">
        <v>20910</v>
      </c>
      <c r="B12899" s="613" t="s">
        <v>20911</v>
      </c>
    </row>
    <row r="12900" spans="1:2" ht="13.5" x14ac:dyDescent="0.25">
      <c r="A12900" s="612" t="s">
        <v>20912</v>
      </c>
      <c r="B12900" s="613" t="s">
        <v>20913</v>
      </c>
    </row>
    <row r="12901" spans="1:2" ht="13.5" x14ac:dyDescent="0.25">
      <c r="A12901" s="612" t="s">
        <v>20914</v>
      </c>
      <c r="B12901" s="613" t="s">
        <v>20915</v>
      </c>
    </row>
    <row r="12902" spans="1:2" ht="13.5" x14ac:dyDescent="0.25">
      <c r="A12902" s="612" t="s">
        <v>20916</v>
      </c>
      <c r="B12902" s="613" t="s">
        <v>20917</v>
      </c>
    </row>
    <row r="12903" spans="1:2" ht="13.5" x14ac:dyDescent="0.25">
      <c r="A12903" s="612" t="s">
        <v>20918</v>
      </c>
      <c r="B12903" s="613" t="s">
        <v>20919</v>
      </c>
    </row>
    <row r="12904" spans="1:2" ht="13.5" x14ac:dyDescent="0.25">
      <c r="A12904" s="612" t="s">
        <v>20920</v>
      </c>
      <c r="B12904" s="613" t="s">
        <v>20921</v>
      </c>
    </row>
    <row r="12905" spans="1:2" ht="13.5" x14ac:dyDescent="0.25">
      <c r="A12905" s="612" t="s">
        <v>20922</v>
      </c>
      <c r="B12905" s="613" t="s">
        <v>20923</v>
      </c>
    </row>
    <row r="12906" spans="1:2" ht="13.5" x14ac:dyDescent="0.25">
      <c r="A12906" s="612" t="s">
        <v>20924</v>
      </c>
      <c r="B12906" s="613" t="s">
        <v>20925</v>
      </c>
    </row>
    <row r="12907" spans="1:2" ht="13.5" x14ac:dyDescent="0.25">
      <c r="A12907" s="612" t="s">
        <v>20926</v>
      </c>
      <c r="B12907" s="613" t="s">
        <v>20927</v>
      </c>
    </row>
    <row r="12908" spans="1:2" ht="13.5" x14ac:dyDescent="0.25">
      <c r="A12908" s="612" t="s">
        <v>567</v>
      </c>
      <c r="B12908" s="613" t="s">
        <v>20928</v>
      </c>
    </row>
    <row r="12909" spans="1:2" ht="13.5" x14ac:dyDescent="0.25">
      <c r="A12909" s="612" t="s">
        <v>20929</v>
      </c>
      <c r="B12909" s="613" t="s">
        <v>20930</v>
      </c>
    </row>
    <row r="12910" spans="1:2" ht="13.5" x14ac:dyDescent="0.25">
      <c r="A12910" s="612" t="s">
        <v>20931</v>
      </c>
      <c r="B12910" s="613" t="s">
        <v>20932</v>
      </c>
    </row>
    <row r="12911" spans="1:2" ht="13.5" x14ac:dyDescent="0.25">
      <c r="A12911" s="612" t="s">
        <v>20933</v>
      </c>
      <c r="B12911" s="613" t="s">
        <v>20934</v>
      </c>
    </row>
    <row r="12912" spans="1:2" ht="13.5" x14ac:dyDescent="0.25">
      <c r="A12912" s="612" t="s">
        <v>20935</v>
      </c>
      <c r="B12912" s="613" t="s">
        <v>20936</v>
      </c>
    </row>
    <row r="12913" spans="1:2" ht="13.5" x14ac:dyDescent="0.25">
      <c r="A12913" s="612" t="s">
        <v>20937</v>
      </c>
      <c r="B12913" s="613" t="s">
        <v>20938</v>
      </c>
    </row>
    <row r="12914" spans="1:2" ht="13.5" x14ac:dyDescent="0.25">
      <c r="A12914" s="612" t="s">
        <v>20939</v>
      </c>
      <c r="B12914" s="613" t="s">
        <v>20940</v>
      </c>
    </row>
    <row r="12915" spans="1:2" ht="13.5" x14ac:dyDescent="0.25">
      <c r="A12915" s="612" t="s">
        <v>20941</v>
      </c>
      <c r="B12915" s="613" t="s">
        <v>20942</v>
      </c>
    </row>
    <row r="12916" spans="1:2" ht="13.5" x14ac:dyDescent="0.25">
      <c r="A12916" s="612" t="s">
        <v>20943</v>
      </c>
      <c r="B12916" s="613" t="s">
        <v>20944</v>
      </c>
    </row>
    <row r="12917" spans="1:2" ht="13.5" x14ac:dyDescent="0.25">
      <c r="A12917" s="612" t="s">
        <v>20945</v>
      </c>
      <c r="B12917" s="613" t="s">
        <v>20946</v>
      </c>
    </row>
    <row r="12918" spans="1:2" ht="13.5" x14ac:dyDescent="0.25">
      <c r="A12918" s="612" t="s">
        <v>20947</v>
      </c>
      <c r="B12918" s="613" t="s">
        <v>20948</v>
      </c>
    </row>
    <row r="12919" spans="1:2" ht="13.5" x14ac:dyDescent="0.25">
      <c r="A12919" s="612" t="s">
        <v>20949</v>
      </c>
      <c r="B12919" s="613" t="s">
        <v>20950</v>
      </c>
    </row>
    <row r="12920" spans="1:2" ht="13.5" x14ac:dyDescent="0.25">
      <c r="A12920" s="612" t="s">
        <v>20951</v>
      </c>
      <c r="B12920" s="613" t="s">
        <v>20952</v>
      </c>
    </row>
    <row r="12921" spans="1:2" ht="13.5" x14ac:dyDescent="0.25">
      <c r="A12921" s="612" t="s">
        <v>20953</v>
      </c>
      <c r="B12921" s="613" t="s">
        <v>20954</v>
      </c>
    </row>
    <row r="12922" spans="1:2" ht="13.5" x14ac:dyDescent="0.25">
      <c r="A12922" s="612" t="s">
        <v>20955</v>
      </c>
      <c r="B12922" s="613" t="s">
        <v>20956</v>
      </c>
    </row>
    <row r="12923" spans="1:2" ht="13.5" x14ac:dyDescent="0.25">
      <c r="A12923" s="612" t="s">
        <v>20957</v>
      </c>
      <c r="B12923" s="613" t="s">
        <v>20958</v>
      </c>
    </row>
    <row r="12924" spans="1:2" ht="13.5" x14ac:dyDescent="0.25">
      <c r="A12924" s="612" t="s">
        <v>20959</v>
      </c>
      <c r="B12924" s="613" t="s">
        <v>20960</v>
      </c>
    </row>
    <row r="12925" spans="1:2" ht="13.5" x14ac:dyDescent="0.25">
      <c r="A12925" s="612" t="s">
        <v>20961</v>
      </c>
      <c r="B12925" s="613" t="s">
        <v>20962</v>
      </c>
    </row>
    <row r="12926" spans="1:2" ht="13.5" x14ac:dyDescent="0.25">
      <c r="A12926" s="612" t="s">
        <v>20963</v>
      </c>
      <c r="B12926" s="613" t="s">
        <v>20964</v>
      </c>
    </row>
    <row r="12927" spans="1:2" ht="13.5" x14ac:dyDescent="0.25">
      <c r="A12927" s="612" t="s">
        <v>20965</v>
      </c>
      <c r="B12927" s="613" t="s">
        <v>20966</v>
      </c>
    </row>
    <row r="12928" spans="1:2" ht="13.5" x14ac:dyDescent="0.25">
      <c r="A12928" s="612" t="s">
        <v>20967</v>
      </c>
      <c r="B12928" s="613" t="s">
        <v>20968</v>
      </c>
    </row>
    <row r="12929" spans="1:2" ht="13.5" x14ac:dyDescent="0.25">
      <c r="A12929" s="612" t="s">
        <v>20969</v>
      </c>
      <c r="B12929" s="613" t="s">
        <v>20970</v>
      </c>
    </row>
    <row r="12930" spans="1:2" ht="13.5" x14ac:dyDescent="0.25">
      <c r="A12930" s="612" t="s">
        <v>20971</v>
      </c>
      <c r="B12930" s="613" t="s">
        <v>20972</v>
      </c>
    </row>
    <row r="12931" spans="1:2" ht="13.5" x14ac:dyDescent="0.25">
      <c r="A12931" s="612" t="s">
        <v>20973</v>
      </c>
      <c r="B12931" s="615" t="s">
        <v>20974</v>
      </c>
    </row>
    <row r="12932" spans="1:2" ht="13.5" x14ac:dyDescent="0.25">
      <c r="A12932" s="612" t="s">
        <v>20975</v>
      </c>
      <c r="B12932" s="615" t="s">
        <v>20976</v>
      </c>
    </row>
    <row r="12933" spans="1:2" ht="13.5" x14ac:dyDescent="0.25">
      <c r="A12933" s="612" t="s">
        <v>20977</v>
      </c>
      <c r="B12933" s="615" t="s">
        <v>20978</v>
      </c>
    </row>
    <row r="12934" spans="1:2" ht="13.5" x14ac:dyDescent="0.25">
      <c r="A12934" s="612" t="s">
        <v>20979</v>
      </c>
      <c r="B12934" s="613" t="s">
        <v>20980</v>
      </c>
    </row>
    <row r="12935" spans="1:2" ht="13.5" x14ac:dyDescent="0.25">
      <c r="A12935" s="612" t="s">
        <v>20981</v>
      </c>
      <c r="B12935" s="613" t="s">
        <v>20982</v>
      </c>
    </row>
    <row r="12936" spans="1:2" ht="13.5" x14ac:dyDescent="0.25">
      <c r="A12936" s="612" t="s">
        <v>20983</v>
      </c>
      <c r="B12936" s="613" t="s">
        <v>20984</v>
      </c>
    </row>
    <row r="12937" spans="1:2" ht="13.5" x14ac:dyDescent="0.25">
      <c r="A12937" s="612" t="s">
        <v>20985</v>
      </c>
      <c r="B12937" s="613" t="s">
        <v>20986</v>
      </c>
    </row>
    <row r="12938" spans="1:2" ht="13.5" x14ac:dyDescent="0.25">
      <c r="A12938" s="612" t="s">
        <v>20987</v>
      </c>
      <c r="B12938" s="613" t="s">
        <v>20988</v>
      </c>
    </row>
    <row r="12939" spans="1:2" ht="13.5" x14ac:dyDescent="0.25">
      <c r="A12939" s="612" t="s">
        <v>20989</v>
      </c>
      <c r="B12939" s="613" t="s">
        <v>20990</v>
      </c>
    </row>
    <row r="12940" spans="1:2" ht="13.5" x14ac:dyDescent="0.25">
      <c r="A12940" s="612" t="s">
        <v>20991</v>
      </c>
      <c r="B12940" s="613" t="s">
        <v>20992</v>
      </c>
    </row>
    <row r="12941" spans="1:2" ht="13.5" x14ac:dyDescent="0.25">
      <c r="A12941" s="612" t="s">
        <v>20993</v>
      </c>
      <c r="B12941" s="613" t="s">
        <v>20994</v>
      </c>
    </row>
    <row r="12942" spans="1:2" ht="13.5" x14ac:dyDescent="0.25">
      <c r="A12942" s="612" t="s">
        <v>20995</v>
      </c>
      <c r="B12942" s="613" t="s">
        <v>20996</v>
      </c>
    </row>
    <row r="12943" spans="1:2" ht="13.5" x14ac:dyDescent="0.25">
      <c r="A12943" s="612" t="s">
        <v>20997</v>
      </c>
      <c r="B12943" s="613" t="s">
        <v>20998</v>
      </c>
    </row>
    <row r="12944" spans="1:2" ht="13.5" x14ac:dyDescent="0.25">
      <c r="A12944" s="612" t="s">
        <v>20999</v>
      </c>
      <c r="B12944" s="613" t="s">
        <v>21000</v>
      </c>
    </row>
    <row r="12945" spans="1:2" ht="13.5" x14ac:dyDescent="0.25">
      <c r="A12945" s="612" t="s">
        <v>21001</v>
      </c>
      <c r="B12945" s="613" t="s">
        <v>21002</v>
      </c>
    </row>
    <row r="12946" spans="1:2" ht="13.5" x14ac:dyDescent="0.25">
      <c r="A12946" s="612" t="s">
        <v>21003</v>
      </c>
      <c r="B12946" s="613" t="s">
        <v>21004</v>
      </c>
    </row>
    <row r="12947" spans="1:2" ht="13.5" x14ac:dyDescent="0.25">
      <c r="A12947" s="612" t="s">
        <v>21005</v>
      </c>
      <c r="B12947" s="613" t="s">
        <v>21006</v>
      </c>
    </row>
    <row r="12948" spans="1:2" ht="13.5" x14ac:dyDescent="0.25">
      <c r="A12948" s="612" t="s">
        <v>21007</v>
      </c>
      <c r="B12948" s="613" t="s">
        <v>21008</v>
      </c>
    </row>
    <row r="12949" spans="1:2" ht="13.5" x14ac:dyDescent="0.25">
      <c r="A12949" s="612" t="s">
        <v>21009</v>
      </c>
      <c r="B12949" s="613" t="s">
        <v>21010</v>
      </c>
    </row>
    <row r="12950" spans="1:2" ht="13.5" x14ac:dyDescent="0.25">
      <c r="A12950" s="612" t="s">
        <v>21011</v>
      </c>
      <c r="B12950" s="613" t="s">
        <v>21012</v>
      </c>
    </row>
    <row r="12951" spans="1:2" ht="13.5" x14ac:dyDescent="0.25">
      <c r="A12951" s="612" t="s">
        <v>21013</v>
      </c>
      <c r="B12951" s="613" t="s">
        <v>21014</v>
      </c>
    </row>
    <row r="12952" spans="1:2" ht="13.5" x14ac:dyDescent="0.25">
      <c r="A12952" s="612" t="s">
        <v>21015</v>
      </c>
      <c r="B12952" s="613" t="s">
        <v>21016</v>
      </c>
    </row>
    <row r="12953" spans="1:2" ht="13.5" x14ac:dyDescent="0.25">
      <c r="A12953" s="612" t="s">
        <v>21017</v>
      </c>
      <c r="B12953" s="613" t="s">
        <v>21018</v>
      </c>
    </row>
    <row r="12954" spans="1:2" ht="13.5" x14ac:dyDescent="0.25">
      <c r="A12954" s="612" t="s">
        <v>21019</v>
      </c>
      <c r="B12954" s="613" t="s">
        <v>21020</v>
      </c>
    </row>
    <row r="12955" spans="1:2" ht="13.5" x14ac:dyDescent="0.25">
      <c r="A12955" s="612" t="s">
        <v>21021</v>
      </c>
      <c r="B12955" s="613" t="s">
        <v>21022</v>
      </c>
    </row>
    <row r="12956" spans="1:2" ht="13.5" x14ac:dyDescent="0.25">
      <c r="A12956" s="612" t="s">
        <v>21023</v>
      </c>
      <c r="B12956" s="613" t="s">
        <v>21024</v>
      </c>
    </row>
    <row r="12957" spans="1:2" ht="13.5" x14ac:dyDescent="0.25">
      <c r="A12957" s="612" t="s">
        <v>21025</v>
      </c>
      <c r="B12957" s="613" t="s">
        <v>21026</v>
      </c>
    </row>
    <row r="12958" spans="1:2" ht="13.5" x14ac:dyDescent="0.25">
      <c r="A12958" s="612" t="s">
        <v>21027</v>
      </c>
      <c r="B12958" s="613" t="s">
        <v>21028</v>
      </c>
    </row>
    <row r="12959" spans="1:2" ht="13.5" x14ac:dyDescent="0.25">
      <c r="A12959" s="612" t="s">
        <v>21029</v>
      </c>
      <c r="B12959" s="613" t="s">
        <v>21030</v>
      </c>
    </row>
    <row r="12960" spans="1:2" ht="13.5" x14ac:dyDescent="0.25">
      <c r="A12960" s="612" t="s">
        <v>21031</v>
      </c>
      <c r="B12960" s="613" t="s">
        <v>21032</v>
      </c>
    </row>
    <row r="12961" spans="1:2" ht="13.5" x14ac:dyDescent="0.25">
      <c r="A12961" s="612" t="s">
        <v>21033</v>
      </c>
      <c r="B12961" s="613" t="s">
        <v>21034</v>
      </c>
    </row>
    <row r="12962" spans="1:2" ht="13.5" x14ac:dyDescent="0.25">
      <c r="A12962" s="612" t="s">
        <v>21035</v>
      </c>
      <c r="B12962" s="613" t="s">
        <v>21036</v>
      </c>
    </row>
    <row r="12963" spans="1:2" ht="13.5" x14ac:dyDescent="0.25">
      <c r="A12963" s="612" t="s">
        <v>21037</v>
      </c>
      <c r="B12963" s="613" t="s">
        <v>21038</v>
      </c>
    </row>
    <row r="12964" spans="1:2" ht="13.5" x14ac:dyDescent="0.25">
      <c r="A12964" s="612" t="s">
        <v>21039</v>
      </c>
      <c r="B12964" s="613" t="s">
        <v>21040</v>
      </c>
    </row>
    <row r="12965" spans="1:2" ht="13.5" x14ac:dyDescent="0.25">
      <c r="A12965" s="612" t="s">
        <v>21041</v>
      </c>
      <c r="B12965" s="613" t="s">
        <v>21042</v>
      </c>
    </row>
    <row r="12966" spans="1:2" ht="13.5" x14ac:dyDescent="0.25">
      <c r="A12966" s="612" t="s">
        <v>21043</v>
      </c>
      <c r="B12966" s="613" t="s">
        <v>21044</v>
      </c>
    </row>
    <row r="12967" spans="1:2" ht="13.5" x14ac:dyDescent="0.25">
      <c r="A12967" s="612" t="s">
        <v>21045</v>
      </c>
      <c r="B12967" s="613" t="s">
        <v>21046</v>
      </c>
    </row>
    <row r="12968" spans="1:2" ht="13.5" x14ac:dyDescent="0.25">
      <c r="A12968" s="612" t="s">
        <v>21047</v>
      </c>
      <c r="B12968" s="613" t="s">
        <v>21048</v>
      </c>
    </row>
    <row r="12969" spans="1:2" ht="13.5" x14ac:dyDescent="0.25">
      <c r="A12969" s="612" t="s">
        <v>21049</v>
      </c>
      <c r="B12969" s="613" t="s">
        <v>21050</v>
      </c>
    </row>
    <row r="12970" spans="1:2" ht="13.5" x14ac:dyDescent="0.25">
      <c r="A12970" s="612" t="s">
        <v>21051</v>
      </c>
      <c r="B12970" s="613" t="s">
        <v>21052</v>
      </c>
    </row>
    <row r="12971" spans="1:2" ht="13.5" x14ac:dyDescent="0.25">
      <c r="A12971" s="612" t="s">
        <v>21053</v>
      </c>
      <c r="B12971" s="613" t="s">
        <v>21054</v>
      </c>
    </row>
    <row r="12972" spans="1:2" ht="13.5" x14ac:dyDescent="0.25">
      <c r="A12972" s="612" t="s">
        <v>562</v>
      </c>
      <c r="B12972" s="613" t="s">
        <v>21055</v>
      </c>
    </row>
    <row r="12973" spans="1:2" ht="13.5" x14ac:dyDescent="0.25">
      <c r="A12973" s="612" t="s">
        <v>613</v>
      </c>
      <c r="B12973" s="613" t="s">
        <v>21056</v>
      </c>
    </row>
    <row r="12974" spans="1:2" ht="13.5" x14ac:dyDescent="0.25">
      <c r="A12974" s="612" t="s">
        <v>21057</v>
      </c>
      <c r="B12974" s="613" t="s">
        <v>21058</v>
      </c>
    </row>
    <row r="12975" spans="1:2" ht="13.5" x14ac:dyDescent="0.25">
      <c r="A12975" s="612" t="s">
        <v>21059</v>
      </c>
      <c r="B12975" s="613" t="s">
        <v>21060</v>
      </c>
    </row>
    <row r="12976" spans="1:2" ht="13.5" x14ac:dyDescent="0.25">
      <c r="A12976" s="612" t="s">
        <v>21061</v>
      </c>
      <c r="B12976" s="613" t="s">
        <v>21062</v>
      </c>
    </row>
    <row r="12977" spans="1:2" ht="13.5" x14ac:dyDescent="0.25">
      <c r="A12977" s="612" t="s">
        <v>21063</v>
      </c>
      <c r="B12977" s="613" t="s">
        <v>21064</v>
      </c>
    </row>
    <row r="12978" spans="1:2" ht="13.5" x14ac:dyDescent="0.25">
      <c r="A12978" s="612" t="s">
        <v>21065</v>
      </c>
      <c r="B12978" s="613" t="s">
        <v>21066</v>
      </c>
    </row>
    <row r="12979" spans="1:2" ht="13.5" x14ac:dyDescent="0.25">
      <c r="A12979" s="612" t="s">
        <v>21067</v>
      </c>
      <c r="B12979" s="613" t="s">
        <v>21068</v>
      </c>
    </row>
    <row r="12980" spans="1:2" ht="13.5" x14ac:dyDescent="0.25">
      <c r="A12980" s="612" t="s">
        <v>21069</v>
      </c>
      <c r="B12980" s="613" t="s">
        <v>21070</v>
      </c>
    </row>
    <row r="12981" spans="1:2" ht="13.5" x14ac:dyDescent="0.25">
      <c r="A12981" s="612" t="s">
        <v>21069</v>
      </c>
      <c r="B12981" s="613" t="s">
        <v>21070</v>
      </c>
    </row>
    <row r="12982" spans="1:2" ht="13.5" x14ac:dyDescent="0.25">
      <c r="A12982" s="612" t="s">
        <v>21071</v>
      </c>
      <c r="B12982" s="613" t="s">
        <v>21072</v>
      </c>
    </row>
    <row r="12983" spans="1:2" ht="13.5" x14ac:dyDescent="0.25">
      <c r="A12983" s="612" t="s">
        <v>21073</v>
      </c>
      <c r="B12983" s="613" t="s">
        <v>21074</v>
      </c>
    </row>
    <row r="12984" spans="1:2" ht="13.5" x14ac:dyDescent="0.25">
      <c r="A12984" s="612" t="s">
        <v>21075</v>
      </c>
      <c r="B12984" s="613" t="s">
        <v>21076</v>
      </c>
    </row>
    <row r="12985" spans="1:2" ht="13.5" x14ac:dyDescent="0.25">
      <c r="A12985" s="612" t="s">
        <v>21077</v>
      </c>
      <c r="B12985" s="613" t="s">
        <v>21078</v>
      </c>
    </row>
    <row r="12986" spans="1:2" ht="13.5" x14ac:dyDescent="0.25">
      <c r="A12986" s="612" t="s">
        <v>21079</v>
      </c>
      <c r="B12986" s="613" t="s">
        <v>21080</v>
      </c>
    </row>
    <row r="12987" spans="1:2" ht="13.5" x14ac:dyDescent="0.25">
      <c r="A12987" s="612" t="s">
        <v>21081</v>
      </c>
      <c r="B12987" s="613" t="s">
        <v>21082</v>
      </c>
    </row>
    <row r="12988" spans="1:2" ht="13.5" x14ac:dyDescent="0.25">
      <c r="A12988" s="612" t="s">
        <v>21083</v>
      </c>
      <c r="B12988" s="613" t="s">
        <v>21084</v>
      </c>
    </row>
    <row r="12989" spans="1:2" ht="13.5" x14ac:dyDescent="0.25">
      <c r="A12989" s="612" t="s">
        <v>21085</v>
      </c>
      <c r="B12989" s="613" t="s">
        <v>21086</v>
      </c>
    </row>
    <row r="12990" spans="1:2" ht="13.5" x14ac:dyDescent="0.25">
      <c r="A12990" s="612" t="s">
        <v>21087</v>
      </c>
      <c r="B12990" s="613" t="s">
        <v>21088</v>
      </c>
    </row>
    <row r="12991" spans="1:2" ht="13.5" x14ac:dyDescent="0.25">
      <c r="A12991" s="612" t="s">
        <v>21089</v>
      </c>
      <c r="B12991" s="615" t="s">
        <v>21090</v>
      </c>
    </row>
    <row r="12992" spans="1:2" ht="13.5" x14ac:dyDescent="0.25">
      <c r="A12992" s="612" t="s">
        <v>21091</v>
      </c>
      <c r="B12992" s="613" t="s">
        <v>21092</v>
      </c>
    </row>
    <row r="12993" spans="1:2" ht="13.5" x14ac:dyDescent="0.25">
      <c r="A12993" s="612" t="s">
        <v>21093</v>
      </c>
      <c r="B12993" s="613" t="s">
        <v>21094</v>
      </c>
    </row>
    <row r="12994" spans="1:2" ht="13.5" x14ac:dyDescent="0.25">
      <c r="A12994" s="612" t="s">
        <v>21095</v>
      </c>
      <c r="B12994" s="613" t="s">
        <v>21096</v>
      </c>
    </row>
    <row r="12995" spans="1:2" ht="13.5" x14ac:dyDescent="0.25">
      <c r="A12995" s="612" t="s">
        <v>21097</v>
      </c>
      <c r="B12995" s="613" t="s">
        <v>21098</v>
      </c>
    </row>
    <row r="12996" spans="1:2" ht="13.5" x14ac:dyDescent="0.25">
      <c r="A12996" s="612" t="s">
        <v>21099</v>
      </c>
      <c r="B12996" s="613" t="s">
        <v>21100</v>
      </c>
    </row>
    <row r="12997" spans="1:2" ht="13.5" x14ac:dyDescent="0.25">
      <c r="A12997" s="612" t="s">
        <v>21101</v>
      </c>
      <c r="B12997" s="613" t="s">
        <v>21102</v>
      </c>
    </row>
    <row r="12998" spans="1:2" ht="13.5" x14ac:dyDescent="0.25">
      <c r="A12998" s="612" t="s">
        <v>21103</v>
      </c>
      <c r="B12998" s="613" t="s">
        <v>21104</v>
      </c>
    </row>
    <row r="12999" spans="1:2" ht="13.5" x14ac:dyDescent="0.25">
      <c r="A12999" s="612" t="s">
        <v>21105</v>
      </c>
      <c r="B12999" s="613" t="s">
        <v>21106</v>
      </c>
    </row>
    <row r="13000" spans="1:2" ht="13.5" x14ac:dyDescent="0.25">
      <c r="A13000" s="612" t="s">
        <v>21107</v>
      </c>
      <c r="B13000" s="613" t="s">
        <v>21108</v>
      </c>
    </row>
    <row r="13001" spans="1:2" ht="13.5" x14ac:dyDescent="0.25">
      <c r="A13001" s="612" t="s">
        <v>21109</v>
      </c>
      <c r="B13001" s="613" t="s">
        <v>21110</v>
      </c>
    </row>
    <row r="13002" spans="1:2" ht="13.5" x14ac:dyDescent="0.25">
      <c r="A13002" s="612" t="s">
        <v>21111</v>
      </c>
      <c r="B13002" s="613" t="s">
        <v>21112</v>
      </c>
    </row>
    <row r="13003" spans="1:2" ht="13.5" x14ac:dyDescent="0.25">
      <c r="A13003" s="612" t="s">
        <v>21113</v>
      </c>
      <c r="B13003" s="613" t="s">
        <v>21114</v>
      </c>
    </row>
    <row r="13004" spans="1:2" ht="13.5" x14ac:dyDescent="0.25">
      <c r="A13004" s="612" t="s">
        <v>21115</v>
      </c>
      <c r="B13004" s="613" t="s">
        <v>21116</v>
      </c>
    </row>
    <row r="13005" spans="1:2" ht="13.5" x14ac:dyDescent="0.25">
      <c r="A13005" s="612" t="s">
        <v>21117</v>
      </c>
      <c r="B13005" s="613" t="s">
        <v>21118</v>
      </c>
    </row>
    <row r="13006" spans="1:2" ht="13.5" x14ac:dyDescent="0.25">
      <c r="A13006" s="612" t="s">
        <v>21119</v>
      </c>
      <c r="B13006" s="613" t="s">
        <v>21120</v>
      </c>
    </row>
    <row r="13007" spans="1:2" ht="13.5" x14ac:dyDescent="0.25">
      <c r="A13007" s="612" t="s">
        <v>21121</v>
      </c>
      <c r="B13007" s="613" t="s">
        <v>21122</v>
      </c>
    </row>
    <row r="13008" spans="1:2" ht="13.5" x14ac:dyDescent="0.25">
      <c r="A13008" s="612" t="s">
        <v>21123</v>
      </c>
      <c r="B13008" s="613" t="s">
        <v>21124</v>
      </c>
    </row>
    <row r="13009" spans="1:2" ht="13.5" x14ac:dyDescent="0.25">
      <c r="A13009" s="612" t="s">
        <v>21125</v>
      </c>
      <c r="B13009" s="613" t="s">
        <v>21126</v>
      </c>
    </row>
    <row r="13010" spans="1:2" ht="13.5" x14ac:dyDescent="0.25">
      <c r="A13010" s="612" t="s">
        <v>21127</v>
      </c>
      <c r="B13010" s="613" t="s">
        <v>21128</v>
      </c>
    </row>
    <row r="13011" spans="1:2" ht="13.5" x14ac:dyDescent="0.25">
      <c r="A13011" s="612" t="s">
        <v>21129</v>
      </c>
      <c r="B13011" s="613" t="s">
        <v>21130</v>
      </c>
    </row>
    <row r="13012" spans="1:2" ht="13.5" x14ac:dyDescent="0.25">
      <c r="A13012" s="612" t="s">
        <v>21131</v>
      </c>
      <c r="B13012" s="613" t="s">
        <v>21132</v>
      </c>
    </row>
    <row r="13013" spans="1:2" ht="13.5" x14ac:dyDescent="0.25">
      <c r="A13013" s="612" t="s">
        <v>21133</v>
      </c>
      <c r="B13013" s="613" t="s">
        <v>21134</v>
      </c>
    </row>
    <row r="13014" spans="1:2" ht="13.5" x14ac:dyDescent="0.25">
      <c r="A13014" s="612" t="s">
        <v>21135</v>
      </c>
      <c r="B13014" s="613" t="s">
        <v>21136</v>
      </c>
    </row>
    <row r="13015" spans="1:2" ht="13.5" x14ac:dyDescent="0.25">
      <c r="A13015" s="612" t="s">
        <v>21137</v>
      </c>
      <c r="B13015" s="613" t="s">
        <v>21138</v>
      </c>
    </row>
    <row r="13016" spans="1:2" ht="13.5" x14ac:dyDescent="0.25">
      <c r="A13016" s="612" t="s">
        <v>21139</v>
      </c>
      <c r="B13016" s="613" t="s">
        <v>21140</v>
      </c>
    </row>
    <row r="13017" spans="1:2" ht="13.5" x14ac:dyDescent="0.25">
      <c r="A13017" s="612" t="s">
        <v>21141</v>
      </c>
      <c r="B13017" s="613" t="s">
        <v>21142</v>
      </c>
    </row>
    <row r="13018" spans="1:2" ht="13.5" x14ac:dyDescent="0.25">
      <c r="A13018" s="612" t="s">
        <v>21143</v>
      </c>
      <c r="B13018" s="613" t="s">
        <v>21144</v>
      </c>
    </row>
    <row r="13019" spans="1:2" ht="13.5" x14ac:dyDescent="0.25">
      <c r="A13019" s="612" t="s">
        <v>520</v>
      </c>
      <c r="B13019" s="613" t="s">
        <v>21145</v>
      </c>
    </row>
    <row r="13020" spans="1:2" ht="13.5" x14ac:dyDescent="0.25">
      <c r="A13020" s="612" t="s">
        <v>21146</v>
      </c>
      <c r="B13020" s="613" t="s">
        <v>21147</v>
      </c>
    </row>
    <row r="13021" spans="1:2" ht="13.5" x14ac:dyDescent="0.25">
      <c r="A13021" s="612" t="s">
        <v>21148</v>
      </c>
      <c r="B13021" s="613" t="s">
        <v>21149</v>
      </c>
    </row>
    <row r="13022" spans="1:2" ht="13.5" x14ac:dyDescent="0.25">
      <c r="A13022" s="612" t="s">
        <v>21150</v>
      </c>
      <c r="B13022" s="613" t="s">
        <v>21151</v>
      </c>
    </row>
    <row r="13023" spans="1:2" ht="13.5" x14ac:dyDescent="0.25">
      <c r="A13023" s="612" t="s">
        <v>21152</v>
      </c>
      <c r="B13023" s="613" t="s">
        <v>21153</v>
      </c>
    </row>
    <row r="13024" spans="1:2" ht="13.5" x14ac:dyDescent="0.25">
      <c r="A13024" s="612" t="s">
        <v>21154</v>
      </c>
      <c r="B13024" s="613" t="s">
        <v>21155</v>
      </c>
    </row>
    <row r="13025" spans="1:2" ht="13.5" x14ac:dyDescent="0.25">
      <c r="A13025" s="612" t="s">
        <v>21156</v>
      </c>
      <c r="B13025" s="613" t="s">
        <v>21157</v>
      </c>
    </row>
    <row r="13026" spans="1:2" ht="13.5" x14ac:dyDescent="0.25">
      <c r="A13026" s="612" t="s">
        <v>21158</v>
      </c>
      <c r="B13026" s="613" t="s">
        <v>21159</v>
      </c>
    </row>
    <row r="13027" spans="1:2" ht="13.5" x14ac:dyDescent="0.25">
      <c r="A13027" s="612" t="s">
        <v>21160</v>
      </c>
      <c r="B13027" s="613" t="s">
        <v>21161</v>
      </c>
    </row>
    <row r="13028" spans="1:2" ht="13.5" x14ac:dyDescent="0.25">
      <c r="A13028" s="612" t="s">
        <v>21162</v>
      </c>
      <c r="B13028" s="613" t="s">
        <v>21163</v>
      </c>
    </row>
    <row r="13029" spans="1:2" ht="13.5" x14ac:dyDescent="0.25">
      <c r="A13029" s="612" t="s">
        <v>21164</v>
      </c>
      <c r="B13029" s="613" t="s">
        <v>21165</v>
      </c>
    </row>
    <row r="13030" spans="1:2" ht="13.5" x14ac:dyDescent="0.25">
      <c r="A13030" s="612" t="s">
        <v>21166</v>
      </c>
      <c r="B13030" s="613" t="s">
        <v>21167</v>
      </c>
    </row>
    <row r="13031" spans="1:2" ht="13.5" x14ac:dyDescent="0.25">
      <c r="A13031" s="612" t="s">
        <v>21168</v>
      </c>
      <c r="B13031" s="613" t="s">
        <v>21169</v>
      </c>
    </row>
    <row r="13032" spans="1:2" ht="13.5" x14ac:dyDescent="0.25">
      <c r="A13032" s="612" t="s">
        <v>21170</v>
      </c>
      <c r="B13032" s="613" t="s">
        <v>21171</v>
      </c>
    </row>
    <row r="13033" spans="1:2" ht="13.5" x14ac:dyDescent="0.25">
      <c r="A13033" s="612" t="s">
        <v>21172</v>
      </c>
      <c r="B13033" s="613" t="s">
        <v>21173</v>
      </c>
    </row>
    <row r="13034" spans="1:2" ht="13.5" x14ac:dyDescent="0.25">
      <c r="A13034" s="612" t="s">
        <v>21174</v>
      </c>
      <c r="B13034" s="613" t="s">
        <v>21175</v>
      </c>
    </row>
    <row r="13035" spans="1:2" ht="13.5" x14ac:dyDescent="0.25">
      <c r="A13035" s="612" t="s">
        <v>21176</v>
      </c>
      <c r="B13035" s="613" t="s">
        <v>21177</v>
      </c>
    </row>
    <row r="13036" spans="1:2" ht="13.5" x14ac:dyDescent="0.25">
      <c r="A13036" s="612" t="s">
        <v>21178</v>
      </c>
      <c r="B13036" s="613" t="s">
        <v>21179</v>
      </c>
    </row>
    <row r="13037" spans="1:2" ht="13.5" x14ac:dyDescent="0.25">
      <c r="A13037" s="612" t="s">
        <v>21180</v>
      </c>
      <c r="B13037" s="613" t="s">
        <v>21181</v>
      </c>
    </row>
    <row r="13038" spans="1:2" ht="13.5" x14ac:dyDescent="0.25">
      <c r="A13038" s="612" t="s">
        <v>21182</v>
      </c>
      <c r="B13038" s="613" t="s">
        <v>21183</v>
      </c>
    </row>
    <row r="13039" spans="1:2" ht="13.5" x14ac:dyDescent="0.25">
      <c r="A13039" s="612" t="s">
        <v>21184</v>
      </c>
      <c r="B13039" s="613" t="s">
        <v>21185</v>
      </c>
    </row>
    <row r="13040" spans="1:2" ht="13.5" x14ac:dyDescent="0.25">
      <c r="A13040" s="612" t="s">
        <v>21186</v>
      </c>
      <c r="B13040" s="613" t="s">
        <v>21187</v>
      </c>
    </row>
    <row r="13041" spans="1:2" ht="13.5" x14ac:dyDescent="0.25">
      <c r="A13041" s="612" t="s">
        <v>21188</v>
      </c>
      <c r="B13041" s="613" t="s">
        <v>21189</v>
      </c>
    </row>
    <row r="13042" spans="1:2" ht="13.5" x14ac:dyDescent="0.25">
      <c r="A13042" s="612" t="s">
        <v>21190</v>
      </c>
      <c r="B13042" s="615" t="s">
        <v>21191</v>
      </c>
    </row>
    <row r="13043" spans="1:2" ht="13.5" x14ac:dyDescent="0.25">
      <c r="A13043" s="612" t="s">
        <v>21192</v>
      </c>
      <c r="B13043" s="615" t="s">
        <v>21193</v>
      </c>
    </row>
    <row r="13044" spans="1:2" ht="13.5" x14ac:dyDescent="0.25">
      <c r="A13044" s="612" t="s">
        <v>21194</v>
      </c>
      <c r="B13044" s="615" t="s">
        <v>21195</v>
      </c>
    </row>
    <row r="13045" spans="1:2" ht="13.5" x14ac:dyDescent="0.25">
      <c r="A13045" s="612" t="s">
        <v>21196</v>
      </c>
      <c r="B13045" s="613" t="s">
        <v>21197</v>
      </c>
    </row>
    <row r="13046" spans="1:2" ht="13.5" x14ac:dyDescent="0.25">
      <c r="A13046" s="612" t="s">
        <v>21198</v>
      </c>
      <c r="B13046" s="613" t="s">
        <v>21199</v>
      </c>
    </row>
    <row r="13047" spans="1:2" ht="13.5" x14ac:dyDescent="0.25">
      <c r="A13047" s="612" t="s">
        <v>21200</v>
      </c>
      <c r="B13047" s="613" t="s">
        <v>21201</v>
      </c>
    </row>
    <row r="13048" spans="1:2" ht="13.5" x14ac:dyDescent="0.25">
      <c r="A13048" s="612" t="s">
        <v>21202</v>
      </c>
      <c r="B13048" s="613" t="s">
        <v>21203</v>
      </c>
    </row>
    <row r="13049" spans="1:2" ht="13.5" x14ac:dyDescent="0.25">
      <c r="A13049" s="612" t="s">
        <v>21204</v>
      </c>
      <c r="B13049" s="613" t="s">
        <v>21205</v>
      </c>
    </row>
    <row r="13050" spans="1:2" ht="13.5" x14ac:dyDescent="0.25">
      <c r="A13050" s="612" t="s">
        <v>21206</v>
      </c>
      <c r="B13050" s="613" t="s">
        <v>21207</v>
      </c>
    </row>
    <row r="13051" spans="1:2" ht="13.5" x14ac:dyDescent="0.25">
      <c r="A13051" s="612" t="s">
        <v>21208</v>
      </c>
      <c r="B13051" s="613" t="s">
        <v>21209</v>
      </c>
    </row>
    <row r="13052" spans="1:2" ht="13.5" x14ac:dyDescent="0.25">
      <c r="A13052" s="612" t="s">
        <v>21210</v>
      </c>
      <c r="B13052" s="613" t="s">
        <v>21211</v>
      </c>
    </row>
    <row r="13053" spans="1:2" ht="13.5" x14ac:dyDescent="0.25">
      <c r="A13053" s="612" t="s">
        <v>21212</v>
      </c>
      <c r="B13053" s="613" t="s">
        <v>21213</v>
      </c>
    </row>
    <row r="13054" spans="1:2" ht="13.5" x14ac:dyDescent="0.25">
      <c r="A13054" s="612" t="s">
        <v>21214</v>
      </c>
      <c r="B13054" s="613" t="s">
        <v>21215</v>
      </c>
    </row>
    <row r="13055" spans="1:2" ht="13.5" x14ac:dyDescent="0.25">
      <c r="A13055" s="612" t="s">
        <v>21216</v>
      </c>
      <c r="B13055" s="613" t="s">
        <v>21217</v>
      </c>
    </row>
    <row r="13056" spans="1:2" ht="13.5" x14ac:dyDescent="0.25">
      <c r="A13056" s="612" t="s">
        <v>21218</v>
      </c>
      <c r="B13056" s="613" t="s">
        <v>21219</v>
      </c>
    </row>
    <row r="13057" spans="1:2" ht="13.5" x14ac:dyDescent="0.25">
      <c r="A13057" s="612" t="s">
        <v>21220</v>
      </c>
      <c r="B13057" s="613" t="s">
        <v>21221</v>
      </c>
    </row>
    <row r="13058" spans="1:2" ht="13.5" x14ac:dyDescent="0.25">
      <c r="A13058" s="612" t="s">
        <v>21222</v>
      </c>
      <c r="B13058" s="613" t="s">
        <v>21223</v>
      </c>
    </row>
    <row r="13059" spans="1:2" ht="13.5" x14ac:dyDescent="0.25">
      <c r="A13059" s="612" t="s">
        <v>21224</v>
      </c>
      <c r="B13059" s="613" t="s">
        <v>21225</v>
      </c>
    </row>
    <row r="13060" spans="1:2" ht="13.5" x14ac:dyDescent="0.25">
      <c r="A13060" s="612" t="s">
        <v>21226</v>
      </c>
      <c r="B13060" s="613" t="s">
        <v>21227</v>
      </c>
    </row>
    <row r="13061" spans="1:2" ht="13.5" x14ac:dyDescent="0.25">
      <c r="A13061" s="612" t="s">
        <v>21228</v>
      </c>
      <c r="B13061" s="613" t="s">
        <v>21229</v>
      </c>
    </row>
    <row r="13062" spans="1:2" ht="13.5" x14ac:dyDescent="0.25">
      <c r="A13062" s="612" t="s">
        <v>21230</v>
      </c>
      <c r="B13062" s="613" t="s">
        <v>21231</v>
      </c>
    </row>
    <row r="13063" spans="1:2" ht="13.5" x14ac:dyDescent="0.25">
      <c r="A13063" s="612" t="s">
        <v>21232</v>
      </c>
      <c r="B13063" s="613" t="s">
        <v>21233</v>
      </c>
    </row>
    <row r="13064" spans="1:2" ht="13.5" x14ac:dyDescent="0.25">
      <c r="A13064" s="612" t="s">
        <v>21234</v>
      </c>
      <c r="B13064" s="613" t="s">
        <v>21235</v>
      </c>
    </row>
    <row r="13065" spans="1:2" ht="13.5" x14ac:dyDescent="0.25">
      <c r="A13065" s="612" t="s">
        <v>21236</v>
      </c>
      <c r="B13065" s="613" t="s">
        <v>21237</v>
      </c>
    </row>
    <row r="13066" spans="1:2" ht="13.5" x14ac:dyDescent="0.25">
      <c r="A13066" s="612" t="s">
        <v>21238</v>
      </c>
      <c r="B13066" s="613" t="s">
        <v>21239</v>
      </c>
    </row>
    <row r="13067" spans="1:2" ht="13.5" x14ac:dyDescent="0.25">
      <c r="A13067" s="612" t="s">
        <v>21240</v>
      </c>
      <c r="B13067" s="613" t="s">
        <v>21241</v>
      </c>
    </row>
    <row r="13068" spans="1:2" ht="13.5" x14ac:dyDescent="0.25">
      <c r="A13068" s="612" t="s">
        <v>21242</v>
      </c>
      <c r="B13068" s="613" t="s">
        <v>21243</v>
      </c>
    </row>
    <row r="13069" spans="1:2" ht="13.5" x14ac:dyDescent="0.25">
      <c r="A13069" s="612" t="s">
        <v>21244</v>
      </c>
      <c r="B13069" s="613" t="s">
        <v>21245</v>
      </c>
    </row>
    <row r="13070" spans="1:2" ht="13.5" x14ac:dyDescent="0.25">
      <c r="A13070" s="612" t="s">
        <v>21246</v>
      </c>
      <c r="B13070" s="613" t="s">
        <v>21247</v>
      </c>
    </row>
    <row r="13071" spans="1:2" ht="13.5" x14ac:dyDescent="0.25">
      <c r="A13071" s="612" t="s">
        <v>21248</v>
      </c>
      <c r="B13071" s="613" t="s">
        <v>21249</v>
      </c>
    </row>
    <row r="13072" spans="1:2" ht="13.5" x14ac:dyDescent="0.25">
      <c r="A13072" s="612" t="s">
        <v>21250</v>
      </c>
      <c r="B13072" s="613" t="s">
        <v>21251</v>
      </c>
    </row>
    <row r="13073" spans="1:2" ht="13.5" x14ac:dyDescent="0.25">
      <c r="A13073" s="612" t="s">
        <v>21252</v>
      </c>
      <c r="B13073" s="613" t="s">
        <v>21253</v>
      </c>
    </row>
    <row r="13074" spans="1:2" ht="13.5" x14ac:dyDescent="0.25">
      <c r="A13074" s="612" t="s">
        <v>21254</v>
      </c>
      <c r="B13074" s="613" t="s">
        <v>21255</v>
      </c>
    </row>
    <row r="13075" spans="1:2" ht="13.5" x14ac:dyDescent="0.25">
      <c r="A13075" s="612" t="s">
        <v>21256</v>
      </c>
      <c r="B13075" s="613" t="s">
        <v>21257</v>
      </c>
    </row>
    <row r="13076" spans="1:2" ht="13.5" x14ac:dyDescent="0.25">
      <c r="A13076" s="612" t="s">
        <v>21258</v>
      </c>
      <c r="B13076" s="613" t="s">
        <v>21259</v>
      </c>
    </row>
    <row r="13077" spans="1:2" ht="13.5" x14ac:dyDescent="0.25">
      <c r="A13077" s="612" t="s">
        <v>543</v>
      </c>
      <c r="B13077" s="613" t="s">
        <v>21260</v>
      </c>
    </row>
    <row r="13078" spans="1:2" ht="13.5" x14ac:dyDescent="0.25">
      <c r="A13078" s="612" t="s">
        <v>21261</v>
      </c>
      <c r="B13078" s="613" t="s">
        <v>21262</v>
      </c>
    </row>
    <row r="13079" spans="1:2" ht="13.5" x14ac:dyDescent="0.25">
      <c r="A13079" s="612" t="s">
        <v>21263</v>
      </c>
      <c r="B13079" s="613" t="s">
        <v>21264</v>
      </c>
    </row>
    <row r="13080" spans="1:2" ht="13.5" x14ac:dyDescent="0.25">
      <c r="A13080" s="612" t="s">
        <v>21265</v>
      </c>
      <c r="B13080" s="613" t="s">
        <v>21266</v>
      </c>
    </row>
    <row r="13081" spans="1:2" ht="13.5" x14ac:dyDescent="0.25">
      <c r="A13081" s="612" t="s">
        <v>21267</v>
      </c>
      <c r="B13081" s="613" t="s">
        <v>21268</v>
      </c>
    </row>
    <row r="13082" spans="1:2" ht="13.5" x14ac:dyDescent="0.25">
      <c r="A13082" s="612" t="s">
        <v>21269</v>
      </c>
      <c r="B13082" s="613" t="s">
        <v>21270</v>
      </c>
    </row>
    <row r="13083" spans="1:2" ht="13.5" x14ac:dyDescent="0.25">
      <c r="A13083" s="612" t="s">
        <v>21271</v>
      </c>
      <c r="B13083" s="613" t="s">
        <v>21272</v>
      </c>
    </row>
    <row r="13084" spans="1:2" ht="13.5" x14ac:dyDescent="0.25">
      <c r="A13084" s="612" t="s">
        <v>21273</v>
      </c>
      <c r="B13084" s="613" t="s">
        <v>21274</v>
      </c>
    </row>
    <row r="13085" spans="1:2" ht="13.5" x14ac:dyDescent="0.25">
      <c r="A13085" s="612" t="s">
        <v>21275</v>
      </c>
      <c r="B13085" s="613" t="s">
        <v>21276</v>
      </c>
    </row>
    <row r="13086" spans="1:2" ht="13.5" x14ac:dyDescent="0.25">
      <c r="A13086" s="612" t="s">
        <v>21277</v>
      </c>
      <c r="B13086" s="613" t="s">
        <v>21278</v>
      </c>
    </row>
    <row r="13087" spans="1:2" ht="13.5" x14ac:dyDescent="0.25">
      <c r="A13087" s="612" t="s">
        <v>21279</v>
      </c>
      <c r="B13087" s="613" t="s">
        <v>21280</v>
      </c>
    </row>
    <row r="13088" spans="1:2" ht="13.5" x14ac:dyDescent="0.25">
      <c r="A13088" s="612" t="s">
        <v>21281</v>
      </c>
      <c r="B13088" s="613" t="s">
        <v>21282</v>
      </c>
    </row>
    <row r="13089" spans="1:2" ht="13.5" x14ac:dyDescent="0.25">
      <c r="A13089" s="612" t="s">
        <v>21283</v>
      </c>
      <c r="B13089" s="613" t="s">
        <v>21284</v>
      </c>
    </row>
    <row r="13090" spans="1:2" ht="13.5" x14ac:dyDescent="0.25">
      <c r="A13090" s="612" t="s">
        <v>21285</v>
      </c>
      <c r="B13090" s="613" t="s">
        <v>21286</v>
      </c>
    </row>
    <row r="13091" spans="1:2" ht="13.5" x14ac:dyDescent="0.25">
      <c r="A13091" s="612" t="s">
        <v>21287</v>
      </c>
      <c r="B13091" s="613" t="s">
        <v>21288</v>
      </c>
    </row>
    <row r="13092" spans="1:2" ht="13.5" x14ac:dyDescent="0.25">
      <c r="A13092" s="612" t="s">
        <v>21289</v>
      </c>
      <c r="B13092" s="613" t="s">
        <v>21290</v>
      </c>
    </row>
    <row r="13093" spans="1:2" ht="13.5" x14ac:dyDescent="0.25">
      <c r="A13093" s="612" t="s">
        <v>21291</v>
      </c>
      <c r="B13093" s="613" t="s">
        <v>21292</v>
      </c>
    </row>
    <row r="13094" spans="1:2" ht="13.5" x14ac:dyDescent="0.25">
      <c r="A13094" s="612" t="s">
        <v>21293</v>
      </c>
      <c r="B13094" s="613" t="s">
        <v>21294</v>
      </c>
    </row>
    <row r="13095" spans="1:2" ht="13.5" x14ac:dyDescent="0.25">
      <c r="A13095" s="612" t="s">
        <v>21295</v>
      </c>
      <c r="B13095" s="613" t="s">
        <v>21296</v>
      </c>
    </row>
    <row r="13096" spans="1:2" ht="13.5" x14ac:dyDescent="0.25">
      <c r="A13096" s="612" t="s">
        <v>21297</v>
      </c>
      <c r="B13096" s="613" t="s">
        <v>21298</v>
      </c>
    </row>
    <row r="13097" spans="1:2" ht="13.5" x14ac:dyDescent="0.25">
      <c r="A13097" s="612" t="s">
        <v>21299</v>
      </c>
      <c r="B13097" s="613" t="s">
        <v>21300</v>
      </c>
    </row>
    <row r="13098" spans="1:2" ht="13.5" x14ac:dyDescent="0.25">
      <c r="A13098" s="612" t="s">
        <v>21301</v>
      </c>
      <c r="B13098" s="613" t="s">
        <v>21302</v>
      </c>
    </row>
    <row r="13099" spans="1:2" ht="13.5" x14ac:dyDescent="0.25">
      <c r="A13099" s="612" t="s">
        <v>21303</v>
      </c>
      <c r="B13099" s="613" t="s">
        <v>21304</v>
      </c>
    </row>
    <row r="13100" spans="1:2" ht="13.5" x14ac:dyDescent="0.25">
      <c r="A13100" s="612" t="s">
        <v>500</v>
      </c>
      <c r="B13100" s="615" t="s">
        <v>21305</v>
      </c>
    </row>
    <row r="13101" spans="1:2" ht="13.5" x14ac:dyDescent="0.25">
      <c r="A13101" s="612" t="s">
        <v>519</v>
      </c>
      <c r="B13101" s="615" t="s">
        <v>21306</v>
      </c>
    </row>
    <row r="13102" spans="1:2" ht="13.5" x14ac:dyDescent="0.25">
      <c r="A13102" s="612" t="s">
        <v>21307</v>
      </c>
      <c r="B13102" s="615" t="s">
        <v>21308</v>
      </c>
    </row>
    <row r="13103" spans="1:2" ht="13.5" x14ac:dyDescent="0.25">
      <c r="A13103" s="612" t="s">
        <v>21309</v>
      </c>
      <c r="B13103" s="613" t="s">
        <v>21310</v>
      </c>
    </row>
    <row r="13104" spans="1:2" ht="13.5" x14ac:dyDescent="0.25">
      <c r="A13104" s="612" t="s">
        <v>21311</v>
      </c>
      <c r="B13104" s="613" t="s">
        <v>21312</v>
      </c>
    </row>
    <row r="13105" spans="1:2" ht="13.5" x14ac:dyDescent="0.25">
      <c r="A13105" s="612" t="s">
        <v>21313</v>
      </c>
      <c r="B13105" s="613" t="s">
        <v>21314</v>
      </c>
    </row>
    <row r="13106" spans="1:2" ht="13.5" x14ac:dyDescent="0.25">
      <c r="A13106" s="612" t="s">
        <v>21315</v>
      </c>
      <c r="B13106" s="613" t="s">
        <v>21316</v>
      </c>
    </row>
    <row r="13107" spans="1:2" ht="13.5" x14ac:dyDescent="0.25">
      <c r="A13107" s="612" t="s">
        <v>21317</v>
      </c>
      <c r="B13107" s="613" t="s">
        <v>21318</v>
      </c>
    </row>
    <row r="13108" spans="1:2" ht="13.5" x14ac:dyDescent="0.25">
      <c r="A13108" s="612" t="s">
        <v>21319</v>
      </c>
      <c r="B13108" s="613" t="s">
        <v>21320</v>
      </c>
    </row>
    <row r="13109" spans="1:2" ht="13.5" x14ac:dyDescent="0.25">
      <c r="A13109" s="612" t="s">
        <v>21321</v>
      </c>
      <c r="B13109" s="613" t="s">
        <v>21322</v>
      </c>
    </row>
    <row r="13110" spans="1:2" ht="13.5" x14ac:dyDescent="0.25">
      <c r="A13110" s="612" t="s">
        <v>21323</v>
      </c>
      <c r="B13110" s="613" t="s">
        <v>21324</v>
      </c>
    </row>
    <row r="13111" spans="1:2" ht="13.5" x14ac:dyDescent="0.25">
      <c r="A13111" s="612" t="s">
        <v>21325</v>
      </c>
      <c r="B13111" s="613" t="s">
        <v>21326</v>
      </c>
    </row>
    <row r="13112" spans="1:2" ht="13.5" x14ac:dyDescent="0.25">
      <c r="A13112" s="612" t="s">
        <v>21327</v>
      </c>
      <c r="B13112" s="613" t="s">
        <v>21328</v>
      </c>
    </row>
    <row r="13113" spans="1:2" ht="13.5" x14ac:dyDescent="0.25">
      <c r="A13113" s="612" t="s">
        <v>21329</v>
      </c>
      <c r="B13113" s="613" t="s">
        <v>21330</v>
      </c>
    </row>
    <row r="13114" spans="1:2" ht="13.5" x14ac:dyDescent="0.25">
      <c r="A13114" s="612" t="s">
        <v>21331</v>
      </c>
      <c r="B13114" s="613" t="s">
        <v>21332</v>
      </c>
    </row>
    <row r="13115" spans="1:2" ht="13.5" x14ac:dyDescent="0.25">
      <c r="A13115" s="612" t="s">
        <v>21333</v>
      </c>
      <c r="B13115" s="613" t="s">
        <v>21334</v>
      </c>
    </row>
    <row r="13116" spans="1:2" ht="13.5" x14ac:dyDescent="0.25">
      <c r="A13116" s="612" t="s">
        <v>21335</v>
      </c>
      <c r="B13116" s="613" t="s">
        <v>21336</v>
      </c>
    </row>
    <row r="13117" spans="1:2" ht="13.5" x14ac:dyDescent="0.25">
      <c r="A13117" s="612" t="s">
        <v>21337</v>
      </c>
      <c r="B13117" s="613" t="s">
        <v>21338</v>
      </c>
    </row>
    <row r="13118" spans="1:2" ht="13.5" x14ac:dyDescent="0.25">
      <c r="A13118" s="612" t="s">
        <v>21339</v>
      </c>
      <c r="B13118" s="613" t="s">
        <v>21340</v>
      </c>
    </row>
    <row r="13119" spans="1:2" ht="13.5" x14ac:dyDescent="0.25">
      <c r="A13119" s="612" t="s">
        <v>21341</v>
      </c>
      <c r="B13119" s="613" t="s">
        <v>21342</v>
      </c>
    </row>
    <row r="13120" spans="1:2" ht="13.5" x14ac:dyDescent="0.25">
      <c r="A13120" s="612" t="s">
        <v>21343</v>
      </c>
      <c r="B13120" s="613" t="s">
        <v>21344</v>
      </c>
    </row>
    <row r="13121" spans="1:2" ht="13.5" x14ac:dyDescent="0.25">
      <c r="A13121" s="612" t="s">
        <v>21345</v>
      </c>
      <c r="B13121" s="613" t="s">
        <v>21346</v>
      </c>
    </row>
    <row r="13122" spans="1:2" ht="13.5" x14ac:dyDescent="0.25">
      <c r="A13122" s="612" t="s">
        <v>21347</v>
      </c>
      <c r="B13122" s="613" t="s">
        <v>21348</v>
      </c>
    </row>
    <row r="13123" spans="1:2" ht="13.5" x14ac:dyDescent="0.25">
      <c r="A13123" s="612" t="s">
        <v>21349</v>
      </c>
      <c r="B13123" s="613" t="s">
        <v>21350</v>
      </c>
    </row>
    <row r="13124" spans="1:2" ht="13.5" x14ac:dyDescent="0.25">
      <c r="A13124" s="612" t="s">
        <v>21351</v>
      </c>
      <c r="B13124" s="613" t="s">
        <v>21352</v>
      </c>
    </row>
    <row r="13125" spans="1:2" ht="13.5" x14ac:dyDescent="0.25">
      <c r="A13125" s="612" t="s">
        <v>21353</v>
      </c>
      <c r="B13125" s="613" t="s">
        <v>21354</v>
      </c>
    </row>
    <row r="13126" spans="1:2" ht="13.5" x14ac:dyDescent="0.25">
      <c r="A13126" s="612" t="s">
        <v>21355</v>
      </c>
      <c r="B13126" s="613" t="s">
        <v>21356</v>
      </c>
    </row>
    <row r="13127" spans="1:2" ht="13.5" x14ac:dyDescent="0.25">
      <c r="A13127" s="612" t="s">
        <v>21357</v>
      </c>
      <c r="B13127" s="613" t="s">
        <v>21358</v>
      </c>
    </row>
    <row r="13128" spans="1:2" ht="13.5" x14ac:dyDescent="0.25">
      <c r="A13128" s="612" t="s">
        <v>21359</v>
      </c>
      <c r="B13128" s="613" t="s">
        <v>21360</v>
      </c>
    </row>
    <row r="13129" spans="1:2" ht="13.5" x14ac:dyDescent="0.25">
      <c r="A13129" s="612" t="s">
        <v>21361</v>
      </c>
      <c r="B13129" s="613" t="s">
        <v>21362</v>
      </c>
    </row>
    <row r="13130" spans="1:2" ht="13.5" x14ac:dyDescent="0.25">
      <c r="A13130" s="612" t="s">
        <v>21363</v>
      </c>
      <c r="B13130" s="613" t="s">
        <v>21364</v>
      </c>
    </row>
    <row r="13131" spans="1:2" ht="13.5" x14ac:dyDescent="0.25">
      <c r="A13131" s="612" t="s">
        <v>21365</v>
      </c>
      <c r="B13131" s="613" t="s">
        <v>21366</v>
      </c>
    </row>
    <row r="13132" spans="1:2" ht="13.5" x14ac:dyDescent="0.25">
      <c r="A13132" s="612" t="s">
        <v>21367</v>
      </c>
      <c r="B13132" s="613" t="s">
        <v>21368</v>
      </c>
    </row>
    <row r="13133" spans="1:2" ht="13.5" x14ac:dyDescent="0.25">
      <c r="A13133" s="609" t="s">
        <v>21369</v>
      </c>
      <c r="B13133" s="610" t="s">
        <v>21370</v>
      </c>
    </row>
    <row r="13134" spans="1:2" ht="13.5" x14ac:dyDescent="0.25">
      <c r="A13134" s="612" t="s">
        <v>21371</v>
      </c>
      <c r="B13134" s="613" t="s">
        <v>21372</v>
      </c>
    </row>
    <row r="13135" spans="1:2" ht="13.5" x14ac:dyDescent="0.25">
      <c r="A13135" s="612" t="s">
        <v>21373</v>
      </c>
      <c r="B13135" s="613" t="s">
        <v>21374</v>
      </c>
    </row>
    <row r="13136" spans="1:2" ht="13.5" x14ac:dyDescent="0.25">
      <c r="A13136" s="612" t="s">
        <v>21375</v>
      </c>
      <c r="B13136" s="613" t="s">
        <v>21376</v>
      </c>
    </row>
    <row r="13137" spans="1:2" ht="13.5" x14ac:dyDescent="0.25">
      <c r="A13137" s="612" t="s">
        <v>21377</v>
      </c>
      <c r="B13137" s="613" t="s">
        <v>21378</v>
      </c>
    </row>
    <row r="13138" spans="1:2" ht="13.5" x14ac:dyDescent="0.25">
      <c r="A13138" s="612" t="s">
        <v>21379</v>
      </c>
      <c r="B13138" s="613" t="s">
        <v>21380</v>
      </c>
    </row>
    <row r="13139" spans="1:2" ht="13.5" x14ac:dyDescent="0.25">
      <c r="A13139" s="612" t="s">
        <v>21381</v>
      </c>
      <c r="B13139" s="613" t="s">
        <v>21382</v>
      </c>
    </row>
    <row r="13140" spans="1:2" ht="13.5" x14ac:dyDescent="0.25">
      <c r="A13140" s="612" t="s">
        <v>21383</v>
      </c>
      <c r="B13140" s="613" t="s">
        <v>21384</v>
      </c>
    </row>
    <row r="13141" spans="1:2" ht="13.5" x14ac:dyDescent="0.25">
      <c r="A13141" s="612" t="s">
        <v>21385</v>
      </c>
      <c r="B13141" s="613" t="s">
        <v>21386</v>
      </c>
    </row>
    <row r="13142" spans="1:2" ht="13.5" x14ac:dyDescent="0.25">
      <c r="A13142" s="612" t="s">
        <v>21387</v>
      </c>
      <c r="B13142" s="613" t="s">
        <v>21388</v>
      </c>
    </row>
    <row r="13143" spans="1:2" ht="13.5" x14ac:dyDescent="0.25">
      <c r="A13143" s="612" t="s">
        <v>21389</v>
      </c>
      <c r="B13143" s="613" t="s">
        <v>21390</v>
      </c>
    </row>
    <row r="13144" spans="1:2" ht="13.5" x14ac:dyDescent="0.25">
      <c r="A13144" s="612" t="s">
        <v>21391</v>
      </c>
      <c r="B13144" s="613" t="s">
        <v>21392</v>
      </c>
    </row>
    <row r="13145" spans="1:2" ht="13.5" x14ac:dyDescent="0.25">
      <c r="A13145" s="612" t="s">
        <v>21393</v>
      </c>
      <c r="B13145" s="613" t="s">
        <v>21394</v>
      </c>
    </row>
    <row r="13146" spans="1:2" ht="13.5" x14ac:dyDescent="0.25">
      <c r="A13146" s="612" t="s">
        <v>21395</v>
      </c>
      <c r="B13146" s="613" t="s">
        <v>21396</v>
      </c>
    </row>
    <row r="13147" spans="1:2" ht="13.5" x14ac:dyDescent="0.25">
      <c r="A13147" s="612" t="s">
        <v>21397</v>
      </c>
      <c r="B13147" s="613" t="s">
        <v>21398</v>
      </c>
    </row>
    <row r="13148" spans="1:2" ht="13.5" x14ac:dyDescent="0.25">
      <c r="A13148" s="612" t="s">
        <v>21399</v>
      </c>
      <c r="B13148" s="613" t="s">
        <v>21400</v>
      </c>
    </row>
    <row r="13149" spans="1:2" ht="13.5" x14ac:dyDescent="0.25">
      <c r="A13149" s="612" t="s">
        <v>21401</v>
      </c>
      <c r="B13149" s="613" t="s">
        <v>21402</v>
      </c>
    </row>
    <row r="13150" spans="1:2" ht="13.5" x14ac:dyDescent="0.25">
      <c r="A13150" s="612" t="s">
        <v>21403</v>
      </c>
      <c r="B13150" s="613" t="s">
        <v>21404</v>
      </c>
    </row>
    <row r="13151" spans="1:2" ht="13.5" x14ac:dyDescent="0.25">
      <c r="A13151" s="612" t="s">
        <v>21405</v>
      </c>
      <c r="B13151" s="613" t="s">
        <v>21406</v>
      </c>
    </row>
    <row r="13152" spans="1:2" ht="13.5" x14ac:dyDescent="0.25">
      <c r="A13152" s="612" t="s">
        <v>21407</v>
      </c>
      <c r="B13152" s="613" t="s">
        <v>21408</v>
      </c>
    </row>
    <row r="13153" spans="1:2" ht="13.5" x14ac:dyDescent="0.25">
      <c r="A13153" s="612" t="s">
        <v>21409</v>
      </c>
      <c r="B13153" s="613" t="s">
        <v>21410</v>
      </c>
    </row>
    <row r="13154" spans="1:2" ht="13.5" x14ac:dyDescent="0.25">
      <c r="A13154" s="612" t="s">
        <v>21411</v>
      </c>
      <c r="B13154" s="613" t="s">
        <v>21412</v>
      </c>
    </row>
    <row r="13155" spans="1:2" ht="13.5" x14ac:dyDescent="0.25">
      <c r="A13155" s="612" t="s">
        <v>21413</v>
      </c>
      <c r="B13155" s="613" t="s">
        <v>21414</v>
      </c>
    </row>
    <row r="13156" spans="1:2" ht="13.5" x14ac:dyDescent="0.25">
      <c r="A13156" s="612" t="s">
        <v>21415</v>
      </c>
      <c r="B13156" s="613" t="s">
        <v>21416</v>
      </c>
    </row>
    <row r="13157" spans="1:2" ht="13.5" x14ac:dyDescent="0.25">
      <c r="A13157" s="612" t="s">
        <v>21417</v>
      </c>
      <c r="B13157" s="613" t="s">
        <v>21418</v>
      </c>
    </row>
    <row r="13158" spans="1:2" ht="13.5" x14ac:dyDescent="0.25">
      <c r="A13158" s="612" t="s">
        <v>21419</v>
      </c>
      <c r="B13158" s="615" t="s">
        <v>21420</v>
      </c>
    </row>
    <row r="13159" spans="1:2" ht="13.5" x14ac:dyDescent="0.25">
      <c r="A13159" s="612" t="s">
        <v>21421</v>
      </c>
      <c r="B13159" s="615" t="s">
        <v>21422</v>
      </c>
    </row>
    <row r="13160" spans="1:2" ht="13.5" x14ac:dyDescent="0.25">
      <c r="A13160" s="612" t="s">
        <v>21423</v>
      </c>
      <c r="B13160" s="615" t="s">
        <v>21424</v>
      </c>
    </row>
    <row r="13161" spans="1:2" ht="13.5" x14ac:dyDescent="0.25">
      <c r="A13161" s="612" t="s">
        <v>21425</v>
      </c>
      <c r="B13161" s="615" t="s">
        <v>21426</v>
      </c>
    </row>
    <row r="13162" spans="1:2" ht="13.5" x14ac:dyDescent="0.25">
      <c r="A13162" s="612" t="s">
        <v>21427</v>
      </c>
      <c r="B13162" s="615" t="s">
        <v>21428</v>
      </c>
    </row>
    <row r="13163" spans="1:2" ht="13.5" x14ac:dyDescent="0.25">
      <c r="A13163" s="612" t="s">
        <v>21429</v>
      </c>
      <c r="B13163" s="615" t="s">
        <v>21430</v>
      </c>
    </row>
    <row r="13164" spans="1:2" ht="13.5" x14ac:dyDescent="0.25">
      <c r="A13164" s="612" t="s">
        <v>21431</v>
      </c>
      <c r="B13164" s="615" t="s">
        <v>21432</v>
      </c>
    </row>
    <row r="13165" spans="1:2" ht="13.5" x14ac:dyDescent="0.25">
      <c r="A13165" s="612" t="s">
        <v>21433</v>
      </c>
      <c r="B13165" s="613" t="s">
        <v>21434</v>
      </c>
    </row>
    <row r="13166" spans="1:2" ht="13.5" x14ac:dyDescent="0.25">
      <c r="A13166" s="612" t="s">
        <v>21435</v>
      </c>
      <c r="B13166" s="613" t="s">
        <v>21436</v>
      </c>
    </row>
    <row r="13167" spans="1:2" ht="13.5" x14ac:dyDescent="0.25">
      <c r="A13167" s="612" t="s">
        <v>21437</v>
      </c>
      <c r="B13167" s="613" t="s">
        <v>21438</v>
      </c>
    </row>
    <row r="13168" spans="1:2" ht="13.5" x14ac:dyDescent="0.25">
      <c r="A13168" s="612" t="s">
        <v>21439</v>
      </c>
      <c r="B13168" s="613" t="s">
        <v>21440</v>
      </c>
    </row>
    <row r="13169" spans="1:2" ht="13.5" x14ac:dyDescent="0.25">
      <c r="A13169" s="612" t="s">
        <v>21441</v>
      </c>
      <c r="B13169" s="613" t="s">
        <v>21442</v>
      </c>
    </row>
    <row r="13170" spans="1:2" ht="13.5" x14ac:dyDescent="0.25">
      <c r="A13170" s="612" t="s">
        <v>21443</v>
      </c>
      <c r="B13170" s="613" t="s">
        <v>21444</v>
      </c>
    </row>
    <row r="13171" spans="1:2" ht="13.5" x14ac:dyDescent="0.25">
      <c r="A13171" s="612" t="s">
        <v>21445</v>
      </c>
      <c r="B13171" s="613" t="s">
        <v>21446</v>
      </c>
    </row>
    <row r="13172" spans="1:2" ht="13.5" x14ac:dyDescent="0.25">
      <c r="A13172" s="612" t="s">
        <v>21447</v>
      </c>
      <c r="B13172" s="613" t="s">
        <v>21448</v>
      </c>
    </row>
    <row r="13173" spans="1:2" ht="13.5" x14ac:dyDescent="0.25">
      <c r="A13173" s="612" t="s">
        <v>21449</v>
      </c>
      <c r="B13173" s="613" t="s">
        <v>21450</v>
      </c>
    </row>
    <row r="13174" spans="1:2" ht="13.5" x14ac:dyDescent="0.25">
      <c r="A13174" s="612" t="s">
        <v>21451</v>
      </c>
      <c r="B13174" s="613" t="s">
        <v>21452</v>
      </c>
    </row>
    <row r="13175" spans="1:2" ht="13.5" x14ac:dyDescent="0.25">
      <c r="A13175" s="612" t="s">
        <v>21453</v>
      </c>
      <c r="B13175" s="613" t="s">
        <v>21454</v>
      </c>
    </row>
    <row r="13176" spans="1:2" ht="13.5" x14ac:dyDescent="0.25">
      <c r="A13176" s="612" t="s">
        <v>21455</v>
      </c>
      <c r="B13176" s="613" t="s">
        <v>21456</v>
      </c>
    </row>
    <row r="13177" spans="1:2" ht="13.5" x14ac:dyDescent="0.25">
      <c r="A13177" s="612" t="s">
        <v>21457</v>
      </c>
      <c r="B13177" s="613" t="s">
        <v>21458</v>
      </c>
    </row>
    <row r="13178" spans="1:2" ht="13.5" x14ac:dyDescent="0.25">
      <c r="A13178" s="612" t="s">
        <v>21459</v>
      </c>
      <c r="B13178" s="613" t="s">
        <v>21460</v>
      </c>
    </row>
    <row r="13179" spans="1:2" ht="13.5" x14ac:dyDescent="0.25">
      <c r="A13179" s="612" t="s">
        <v>21461</v>
      </c>
      <c r="B13179" s="613" t="s">
        <v>21462</v>
      </c>
    </row>
    <row r="13180" spans="1:2" ht="13.5" x14ac:dyDescent="0.25">
      <c r="A13180" s="612" t="s">
        <v>21463</v>
      </c>
      <c r="B13180" s="613" t="s">
        <v>21464</v>
      </c>
    </row>
    <row r="13181" spans="1:2" ht="13.5" x14ac:dyDescent="0.25">
      <c r="A13181" s="612" t="s">
        <v>21465</v>
      </c>
      <c r="B13181" s="613" t="s">
        <v>21466</v>
      </c>
    </row>
    <row r="13182" spans="1:2" ht="13.5" x14ac:dyDescent="0.25">
      <c r="A13182" s="612" t="s">
        <v>21467</v>
      </c>
      <c r="B13182" s="613" t="s">
        <v>21468</v>
      </c>
    </row>
    <row r="13183" spans="1:2" ht="13.5" x14ac:dyDescent="0.25">
      <c r="A13183" s="612" t="s">
        <v>21469</v>
      </c>
      <c r="B13183" s="613" t="s">
        <v>21470</v>
      </c>
    </row>
    <row r="13184" spans="1:2" ht="13.5" x14ac:dyDescent="0.25">
      <c r="A13184" s="612" t="s">
        <v>21471</v>
      </c>
      <c r="B13184" s="613" t="s">
        <v>21472</v>
      </c>
    </row>
    <row r="13185" spans="1:2" ht="13.5" x14ac:dyDescent="0.25">
      <c r="A13185" s="612" t="s">
        <v>21473</v>
      </c>
      <c r="B13185" s="613" t="s">
        <v>21474</v>
      </c>
    </row>
    <row r="13186" spans="1:2" ht="13.5" x14ac:dyDescent="0.25">
      <c r="A13186" s="612" t="s">
        <v>21475</v>
      </c>
      <c r="B13186" s="613" t="s">
        <v>21476</v>
      </c>
    </row>
    <row r="13187" spans="1:2" ht="13.5" x14ac:dyDescent="0.25">
      <c r="A13187" s="612" t="s">
        <v>21477</v>
      </c>
      <c r="B13187" s="613" t="s">
        <v>21478</v>
      </c>
    </row>
    <row r="13188" spans="1:2" ht="13.5" x14ac:dyDescent="0.25">
      <c r="A13188" s="612" t="s">
        <v>21479</v>
      </c>
      <c r="B13188" s="613" t="s">
        <v>21480</v>
      </c>
    </row>
    <row r="13189" spans="1:2" ht="13.5" x14ac:dyDescent="0.25">
      <c r="A13189" s="612" t="s">
        <v>21481</v>
      </c>
      <c r="B13189" s="613" t="s">
        <v>21482</v>
      </c>
    </row>
    <row r="13190" spans="1:2" ht="13.5" x14ac:dyDescent="0.25">
      <c r="A13190" s="612" t="s">
        <v>21483</v>
      </c>
      <c r="B13190" s="613" t="s">
        <v>21484</v>
      </c>
    </row>
    <row r="13191" spans="1:2" ht="13.5" x14ac:dyDescent="0.25">
      <c r="A13191" s="612" t="s">
        <v>21485</v>
      </c>
      <c r="B13191" s="613" t="s">
        <v>21486</v>
      </c>
    </row>
    <row r="13192" spans="1:2" ht="13.5" x14ac:dyDescent="0.25">
      <c r="A13192" s="612" t="s">
        <v>21487</v>
      </c>
      <c r="B13192" s="613" t="s">
        <v>21488</v>
      </c>
    </row>
    <row r="13193" spans="1:2" ht="13.5" x14ac:dyDescent="0.25">
      <c r="A13193" s="612" t="s">
        <v>21489</v>
      </c>
      <c r="B13193" s="615" t="s">
        <v>21490</v>
      </c>
    </row>
    <row r="13194" spans="1:2" ht="13.5" x14ac:dyDescent="0.25">
      <c r="A13194" s="612" t="s">
        <v>21491</v>
      </c>
      <c r="B13194" s="613" t="s">
        <v>21492</v>
      </c>
    </row>
    <row r="13195" spans="1:2" ht="13.5" x14ac:dyDescent="0.25">
      <c r="A13195" s="612" t="s">
        <v>21493</v>
      </c>
      <c r="B13195" s="613" t="s">
        <v>21494</v>
      </c>
    </row>
    <row r="13196" spans="1:2" ht="13.5" x14ac:dyDescent="0.25">
      <c r="A13196" s="612" t="s">
        <v>21495</v>
      </c>
      <c r="B13196" s="613" t="s">
        <v>21496</v>
      </c>
    </row>
    <row r="13197" spans="1:2" ht="13.5" x14ac:dyDescent="0.25">
      <c r="A13197" s="612" t="s">
        <v>21497</v>
      </c>
      <c r="B13197" s="613" t="s">
        <v>21498</v>
      </c>
    </row>
    <row r="13198" spans="1:2" ht="13.5" x14ac:dyDescent="0.25">
      <c r="A13198" s="612" t="s">
        <v>21499</v>
      </c>
      <c r="B13198" s="613" t="s">
        <v>21500</v>
      </c>
    </row>
    <row r="13199" spans="1:2" ht="13.5" x14ac:dyDescent="0.25">
      <c r="A13199" s="612" t="s">
        <v>21501</v>
      </c>
      <c r="B13199" s="613" t="s">
        <v>21502</v>
      </c>
    </row>
    <row r="13200" spans="1:2" ht="13.5" x14ac:dyDescent="0.25">
      <c r="A13200" s="612" t="s">
        <v>21503</v>
      </c>
      <c r="B13200" s="613" t="s">
        <v>21504</v>
      </c>
    </row>
    <row r="13201" spans="1:2" ht="13.5" x14ac:dyDescent="0.25">
      <c r="A13201" s="612" t="s">
        <v>21505</v>
      </c>
      <c r="B13201" s="613" t="s">
        <v>21506</v>
      </c>
    </row>
    <row r="13202" spans="1:2" ht="13.5" x14ac:dyDescent="0.25">
      <c r="A13202" s="612" t="s">
        <v>21507</v>
      </c>
      <c r="B13202" s="613" t="s">
        <v>21508</v>
      </c>
    </row>
    <row r="13203" spans="1:2" ht="13.5" x14ac:dyDescent="0.25">
      <c r="A13203" s="612" t="s">
        <v>21509</v>
      </c>
      <c r="B13203" s="615" t="s">
        <v>21510</v>
      </c>
    </row>
    <row r="13204" spans="1:2" ht="13.5" x14ac:dyDescent="0.25">
      <c r="A13204" s="612" t="s">
        <v>21511</v>
      </c>
      <c r="B13204" s="613" t="s">
        <v>21512</v>
      </c>
    </row>
    <row r="13205" spans="1:2" ht="13.5" x14ac:dyDescent="0.25">
      <c r="A13205" s="612" t="s">
        <v>21513</v>
      </c>
      <c r="B13205" s="613" t="s">
        <v>21514</v>
      </c>
    </row>
    <row r="13206" spans="1:2" ht="13.5" x14ac:dyDescent="0.25">
      <c r="A13206" s="612" t="s">
        <v>21515</v>
      </c>
      <c r="B13206" s="613" t="s">
        <v>21516</v>
      </c>
    </row>
    <row r="13207" spans="1:2" ht="13.5" x14ac:dyDescent="0.25">
      <c r="A13207" s="612" t="s">
        <v>21517</v>
      </c>
      <c r="B13207" s="613" t="s">
        <v>21518</v>
      </c>
    </row>
    <row r="13208" spans="1:2" ht="13.5" x14ac:dyDescent="0.25">
      <c r="A13208" s="612" t="s">
        <v>21519</v>
      </c>
      <c r="B13208" s="613" t="s">
        <v>21520</v>
      </c>
    </row>
    <row r="13209" spans="1:2" ht="13.5" x14ac:dyDescent="0.25">
      <c r="A13209" s="612" t="s">
        <v>21521</v>
      </c>
      <c r="B13209" s="613" t="s">
        <v>21522</v>
      </c>
    </row>
    <row r="13210" spans="1:2" ht="13.5" x14ac:dyDescent="0.25">
      <c r="A13210" s="612" t="s">
        <v>21523</v>
      </c>
      <c r="B13210" s="613" t="s">
        <v>21524</v>
      </c>
    </row>
    <row r="13211" spans="1:2" ht="13.5" x14ac:dyDescent="0.25">
      <c r="A13211" s="612" t="s">
        <v>21525</v>
      </c>
      <c r="B13211" s="613" t="s">
        <v>21526</v>
      </c>
    </row>
    <row r="13212" spans="1:2" ht="13.5" x14ac:dyDescent="0.25">
      <c r="A13212" s="612" t="s">
        <v>21527</v>
      </c>
      <c r="B13212" s="613" t="s">
        <v>21528</v>
      </c>
    </row>
    <row r="13213" spans="1:2" ht="13.5" x14ac:dyDescent="0.25">
      <c r="A13213" s="612" t="s">
        <v>21529</v>
      </c>
      <c r="B13213" s="615" t="s">
        <v>21530</v>
      </c>
    </row>
    <row r="13214" spans="1:2" ht="13.5" x14ac:dyDescent="0.25">
      <c r="A13214" s="612" t="s">
        <v>21531</v>
      </c>
      <c r="B13214" s="613" t="s">
        <v>21532</v>
      </c>
    </row>
    <row r="13215" spans="1:2" ht="13.5" x14ac:dyDescent="0.25">
      <c r="A13215" s="612" t="s">
        <v>21533</v>
      </c>
      <c r="B13215" s="613" t="s">
        <v>21534</v>
      </c>
    </row>
    <row r="13216" spans="1:2" ht="13.5" x14ac:dyDescent="0.25">
      <c r="A13216" s="612" t="s">
        <v>21535</v>
      </c>
      <c r="B13216" s="613" t="s">
        <v>21536</v>
      </c>
    </row>
    <row r="13217" spans="1:2" ht="13.5" x14ac:dyDescent="0.25">
      <c r="A13217" s="612" t="s">
        <v>21537</v>
      </c>
      <c r="B13217" s="613" t="s">
        <v>21538</v>
      </c>
    </row>
    <row r="13218" spans="1:2" ht="13.5" x14ac:dyDescent="0.25">
      <c r="A13218" s="612" t="s">
        <v>21539</v>
      </c>
      <c r="B13218" s="613" t="s">
        <v>21540</v>
      </c>
    </row>
    <row r="13219" spans="1:2" ht="13.5" x14ac:dyDescent="0.25">
      <c r="A13219" s="612" t="s">
        <v>21541</v>
      </c>
      <c r="B13219" s="613" t="s">
        <v>21542</v>
      </c>
    </row>
    <row r="13220" spans="1:2" ht="13.5" x14ac:dyDescent="0.25">
      <c r="A13220" s="612" t="s">
        <v>21543</v>
      </c>
      <c r="B13220" s="613" t="s">
        <v>21544</v>
      </c>
    </row>
    <row r="13221" spans="1:2" ht="13.5" x14ac:dyDescent="0.25">
      <c r="A13221" s="612" t="s">
        <v>21545</v>
      </c>
      <c r="B13221" s="613" t="s">
        <v>21546</v>
      </c>
    </row>
    <row r="13222" spans="1:2" ht="13.5" x14ac:dyDescent="0.25">
      <c r="A13222" s="612" t="s">
        <v>21547</v>
      </c>
      <c r="B13222" s="613" t="s">
        <v>21548</v>
      </c>
    </row>
    <row r="13223" spans="1:2" ht="13.5" x14ac:dyDescent="0.25">
      <c r="A13223" s="612" t="s">
        <v>21549</v>
      </c>
      <c r="B13223" s="615" t="s">
        <v>21550</v>
      </c>
    </row>
    <row r="13224" spans="1:2" ht="13.5" x14ac:dyDescent="0.25">
      <c r="A13224" s="612" t="s">
        <v>21551</v>
      </c>
      <c r="B13224" s="613" t="s">
        <v>21552</v>
      </c>
    </row>
    <row r="13225" spans="1:2" ht="13.5" x14ac:dyDescent="0.25">
      <c r="A13225" s="612" t="s">
        <v>21553</v>
      </c>
      <c r="B13225" s="613" t="s">
        <v>21554</v>
      </c>
    </row>
    <row r="13226" spans="1:2" ht="13.5" x14ac:dyDescent="0.25">
      <c r="A13226" s="612" t="s">
        <v>21555</v>
      </c>
      <c r="B13226" s="613" t="s">
        <v>21556</v>
      </c>
    </row>
    <row r="13227" spans="1:2" ht="13.5" x14ac:dyDescent="0.25">
      <c r="A13227" s="612" t="s">
        <v>21557</v>
      </c>
      <c r="B13227" s="613" t="s">
        <v>21558</v>
      </c>
    </row>
    <row r="13228" spans="1:2" ht="13.5" x14ac:dyDescent="0.25">
      <c r="A13228" s="612" t="s">
        <v>21559</v>
      </c>
      <c r="B13228" s="613" t="s">
        <v>21560</v>
      </c>
    </row>
    <row r="13229" spans="1:2" ht="13.5" x14ac:dyDescent="0.25">
      <c r="A13229" s="612" t="s">
        <v>21561</v>
      </c>
      <c r="B13229" s="613" t="s">
        <v>21562</v>
      </c>
    </row>
    <row r="13230" spans="1:2" ht="13.5" x14ac:dyDescent="0.25">
      <c r="A13230" s="612" t="s">
        <v>21563</v>
      </c>
      <c r="B13230" s="613" t="s">
        <v>21564</v>
      </c>
    </row>
    <row r="13231" spans="1:2" ht="13.5" x14ac:dyDescent="0.25">
      <c r="A13231" s="612" t="s">
        <v>21565</v>
      </c>
      <c r="B13231" s="613" t="s">
        <v>21566</v>
      </c>
    </row>
    <row r="13232" spans="1:2" ht="13.5" x14ac:dyDescent="0.25">
      <c r="A13232" s="612" t="s">
        <v>21567</v>
      </c>
      <c r="B13232" s="613" t="s">
        <v>21568</v>
      </c>
    </row>
    <row r="13233" spans="1:2" ht="13.5" x14ac:dyDescent="0.25">
      <c r="A13233" s="612" t="s">
        <v>21569</v>
      </c>
      <c r="B13233" s="613" t="s">
        <v>21570</v>
      </c>
    </row>
    <row r="13234" spans="1:2" ht="13.5" x14ac:dyDescent="0.25">
      <c r="A13234" s="612" t="s">
        <v>21571</v>
      </c>
      <c r="B13234" s="613" t="s">
        <v>21572</v>
      </c>
    </row>
    <row r="13235" spans="1:2" ht="13.5" x14ac:dyDescent="0.25">
      <c r="A13235" s="612" t="s">
        <v>21573</v>
      </c>
      <c r="B13235" s="613" t="s">
        <v>21574</v>
      </c>
    </row>
    <row r="13236" spans="1:2" ht="13.5" x14ac:dyDescent="0.25">
      <c r="A13236" s="612" t="s">
        <v>21575</v>
      </c>
      <c r="B13236" s="613" t="s">
        <v>21576</v>
      </c>
    </row>
    <row r="13237" spans="1:2" ht="13.5" x14ac:dyDescent="0.25">
      <c r="A13237" s="612" t="s">
        <v>21577</v>
      </c>
      <c r="B13237" s="613" t="s">
        <v>21578</v>
      </c>
    </row>
    <row r="13238" spans="1:2" ht="13.5" x14ac:dyDescent="0.25">
      <c r="A13238" s="612" t="s">
        <v>21579</v>
      </c>
      <c r="B13238" s="613" t="s">
        <v>21580</v>
      </c>
    </row>
    <row r="13239" spans="1:2" ht="13.5" x14ac:dyDescent="0.25">
      <c r="A13239" s="612" t="s">
        <v>21581</v>
      </c>
      <c r="B13239" s="613" t="s">
        <v>21582</v>
      </c>
    </row>
    <row r="13240" spans="1:2" ht="13.5" x14ac:dyDescent="0.25">
      <c r="A13240" s="612" t="s">
        <v>21583</v>
      </c>
      <c r="B13240" s="613" t="s">
        <v>21584</v>
      </c>
    </row>
    <row r="13241" spans="1:2" ht="13.5" x14ac:dyDescent="0.25">
      <c r="A13241" s="612" t="s">
        <v>21585</v>
      </c>
      <c r="B13241" s="613" t="s">
        <v>21586</v>
      </c>
    </row>
    <row r="13242" spans="1:2" ht="13.5" x14ac:dyDescent="0.25">
      <c r="A13242" s="612" t="s">
        <v>21587</v>
      </c>
      <c r="B13242" s="613" t="s">
        <v>21588</v>
      </c>
    </row>
    <row r="13243" spans="1:2" ht="13.5" x14ac:dyDescent="0.25">
      <c r="A13243" s="612" t="s">
        <v>21589</v>
      </c>
      <c r="B13243" s="613" t="s">
        <v>5769</v>
      </c>
    </row>
    <row r="13244" spans="1:2" ht="13.5" x14ac:dyDescent="0.25">
      <c r="A13244" s="612" t="s">
        <v>21590</v>
      </c>
      <c r="B13244" s="613" t="s">
        <v>21591</v>
      </c>
    </row>
    <row r="13245" spans="1:2" ht="13.5" x14ac:dyDescent="0.25">
      <c r="A13245" s="612" t="s">
        <v>21592</v>
      </c>
      <c r="B13245" s="613" t="s">
        <v>21593</v>
      </c>
    </row>
    <row r="13246" spans="1:2" ht="13.5" x14ac:dyDescent="0.25">
      <c r="A13246" s="612" t="s">
        <v>21594</v>
      </c>
      <c r="B13246" s="613" t="s">
        <v>21595</v>
      </c>
    </row>
    <row r="13247" spans="1:2" ht="13.5" x14ac:dyDescent="0.25">
      <c r="A13247" s="612" t="s">
        <v>21596</v>
      </c>
      <c r="B13247" s="613" t="s">
        <v>21597</v>
      </c>
    </row>
    <row r="13248" spans="1:2" ht="13.5" x14ac:dyDescent="0.25">
      <c r="A13248" s="612" t="s">
        <v>21598</v>
      </c>
      <c r="B13248" s="613" t="s">
        <v>21599</v>
      </c>
    </row>
    <row r="13249" spans="1:2" ht="13.5" x14ac:dyDescent="0.25">
      <c r="A13249" s="612" t="s">
        <v>21600</v>
      </c>
      <c r="B13249" s="613" t="s">
        <v>21601</v>
      </c>
    </row>
    <row r="13250" spans="1:2" ht="13.5" x14ac:dyDescent="0.25">
      <c r="A13250" s="612" t="s">
        <v>21602</v>
      </c>
      <c r="B13250" s="613" t="s">
        <v>21603</v>
      </c>
    </row>
    <row r="13251" spans="1:2" ht="13.5" x14ac:dyDescent="0.25">
      <c r="A13251" s="612" t="s">
        <v>21604</v>
      </c>
      <c r="B13251" s="613" t="s">
        <v>21605</v>
      </c>
    </row>
    <row r="13252" spans="1:2" ht="13.5" x14ac:dyDescent="0.25">
      <c r="A13252" s="612" t="s">
        <v>21606</v>
      </c>
      <c r="B13252" s="613" t="s">
        <v>21607</v>
      </c>
    </row>
    <row r="13253" spans="1:2" ht="13.5" x14ac:dyDescent="0.25">
      <c r="A13253" s="612" t="s">
        <v>21608</v>
      </c>
      <c r="B13253" s="613" t="s">
        <v>21609</v>
      </c>
    </row>
    <row r="13254" spans="1:2" ht="13.5" x14ac:dyDescent="0.25">
      <c r="A13254" s="612" t="s">
        <v>21610</v>
      </c>
      <c r="B13254" s="613" t="s">
        <v>21611</v>
      </c>
    </row>
    <row r="13255" spans="1:2" ht="13.5" x14ac:dyDescent="0.25">
      <c r="A13255" s="612" t="s">
        <v>21612</v>
      </c>
      <c r="B13255" s="613" t="s">
        <v>21613</v>
      </c>
    </row>
    <row r="13256" spans="1:2" ht="13.5" x14ac:dyDescent="0.25">
      <c r="A13256" s="612" t="s">
        <v>21614</v>
      </c>
      <c r="B13256" s="613" t="s">
        <v>21615</v>
      </c>
    </row>
    <row r="13257" spans="1:2" ht="13.5" x14ac:dyDescent="0.25">
      <c r="A13257" s="612" t="s">
        <v>21616</v>
      </c>
      <c r="B13257" s="613" t="s">
        <v>21617</v>
      </c>
    </row>
    <row r="13258" spans="1:2" ht="13.5" x14ac:dyDescent="0.25">
      <c r="A13258" s="612" t="s">
        <v>21618</v>
      </c>
      <c r="B13258" s="613" t="s">
        <v>21619</v>
      </c>
    </row>
    <row r="13259" spans="1:2" ht="13.5" x14ac:dyDescent="0.25">
      <c r="A13259" s="612" t="s">
        <v>21620</v>
      </c>
      <c r="B13259" s="613" t="s">
        <v>21621</v>
      </c>
    </row>
    <row r="13260" spans="1:2" ht="13.5" x14ac:dyDescent="0.25">
      <c r="A13260" s="612" t="s">
        <v>21622</v>
      </c>
      <c r="B13260" s="613" t="s">
        <v>21623</v>
      </c>
    </row>
    <row r="13261" spans="1:2" ht="13.5" x14ac:dyDescent="0.25">
      <c r="A13261" s="612" t="s">
        <v>21624</v>
      </c>
      <c r="B13261" s="613" t="s">
        <v>21625</v>
      </c>
    </row>
    <row r="13262" spans="1:2" ht="13.5" x14ac:dyDescent="0.25">
      <c r="A13262" s="612" t="s">
        <v>21626</v>
      </c>
      <c r="B13262" s="613" t="s">
        <v>21627</v>
      </c>
    </row>
    <row r="13263" spans="1:2" ht="13.5" x14ac:dyDescent="0.25">
      <c r="A13263" s="612" t="s">
        <v>21628</v>
      </c>
      <c r="B13263" s="613" t="s">
        <v>21629</v>
      </c>
    </row>
    <row r="13264" spans="1:2" ht="13.5" x14ac:dyDescent="0.25">
      <c r="A13264" s="612" t="s">
        <v>21630</v>
      </c>
      <c r="B13264" s="613" t="s">
        <v>21631</v>
      </c>
    </row>
    <row r="13265" spans="1:2" ht="13.5" x14ac:dyDescent="0.25">
      <c r="A13265" s="612" t="s">
        <v>21632</v>
      </c>
      <c r="B13265" s="613" t="s">
        <v>21633</v>
      </c>
    </row>
    <row r="13266" spans="1:2" ht="13.5" x14ac:dyDescent="0.25">
      <c r="A13266" s="612" t="s">
        <v>21634</v>
      </c>
      <c r="B13266" s="613" t="s">
        <v>21635</v>
      </c>
    </row>
    <row r="13267" spans="1:2" ht="13.5" x14ac:dyDescent="0.25">
      <c r="A13267" s="612" t="s">
        <v>21636</v>
      </c>
      <c r="B13267" s="613" t="s">
        <v>21637</v>
      </c>
    </row>
    <row r="13268" spans="1:2" ht="13.5" x14ac:dyDescent="0.25">
      <c r="A13268" s="612" t="s">
        <v>21638</v>
      </c>
      <c r="B13268" s="613" t="s">
        <v>21639</v>
      </c>
    </row>
    <row r="13269" spans="1:2" ht="13.5" x14ac:dyDescent="0.25">
      <c r="A13269" s="612" t="s">
        <v>21640</v>
      </c>
      <c r="B13269" s="613" t="s">
        <v>21641</v>
      </c>
    </row>
    <row r="13270" spans="1:2" ht="13.5" x14ac:dyDescent="0.25">
      <c r="A13270" s="612" t="s">
        <v>21642</v>
      </c>
      <c r="B13270" s="613" t="s">
        <v>21643</v>
      </c>
    </row>
    <row r="13271" spans="1:2" ht="13.5" x14ac:dyDescent="0.25">
      <c r="A13271" s="612" t="s">
        <v>21644</v>
      </c>
      <c r="B13271" s="613" t="s">
        <v>21645</v>
      </c>
    </row>
    <row r="13272" spans="1:2" ht="13.5" x14ac:dyDescent="0.25">
      <c r="A13272" s="612" t="s">
        <v>21646</v>
      </c>
      <c r="B13272" s="613" t="s">
        <v>21647</v>
      </c>
    </row>
    <row r="13273" spans="1:2" ht="13.5" x14ac:dyDescent="0.25">
      <c r="A13273" s="612" t="s">
        <v>21648</v>
      </c>
      <c r="B13273" s="613" t="s">
        <v>21649</v>
      </c>
    </row>
    <row r="13274" spans="1:2" ht="13.5" x14ac:dyDescent="0.25">
      <c r="A13274" s="612" t="s">
        <v>21650</v>
      </c>
      <c r="B13274" s="613" t="s">
        <v>21651</v>
      </c>
    </row>
    <row r="13275" spans="1:2" ht="13.5" x14ac:dyDescent="0.25">
      <c r="A13275" s="612" t="s">
        <v>21652</v>
      </c>
      <c r="B13275" s="613" t="s">
        <v>21653</v>
      </c>
    </row>
    <row r="13276" spans="1:2" ht="13.5" x14ac:dyDescent="0.25">
      <c r="A13276" s="612" t="s">
        <v>21654</v>
      </c>
      <c r="B13276" s="613" t="s">
        <v>21655</v>
      </c>
    </row>
    <row r="13277" spans="1:2" ht="13.5" x14ac:dyDescent="0.25">
      <c r="A13277" s="612" t="s">
        <v>21656</v>
      </c>
      <c r="B13277" s="613" t="s">
        <v>21657</v>
      </c>
    </row>
    <row r="13278" spans="1:2" ht="13.5" x14ac:dyDescent="0.25">
      <c r="A13278" s="612" t="s">
        <v>21658</v>
      </c>
      <c r="B13278" s="613" t="s">
        <v>21659</v>
      </c>
    </row>
    <row r="13279" spans="1:2" ht="13.5" x14ac:dyDescent="0.25">
      <c r="A13279" s="612" t="s">
        <v>21660</v>
      </c>
      <c r="B13279" s="613" t="s">
        <v>21661</v>
      </c>
    </row>
    <row r="13280" spans="1:2" ht="13.5" x14ac:dyDescent="0.25">
      <c r="A13280" s="612" t="s">
        <v>21662</v>
      </c>
      <c r="B13280" s="613" t="s">
        <v>21663</v>
      </c>
    </row>
    <row r="13281" spans="1:2" ht="13.5" x14ac:dyDescent="0.25">
      <c r="A13281" s="612" t="s">
        <v>21664</v>
      </c>
      <c r="B13281" s="613" t="s">
        <v>21665</v>
      </c>
    </row>
    <row r="13282" spans="1:2" ht="13.5" x14ac:dyDescent="0.25">
      <c r="A13282" s="612" t="s">
        <v>21666</v>
      </c>
      <c r="B13282" s="613" t="s">
        <v>21667</v>
      </c>
    </row>
    <row r="13283" spans="1:2" ht="13.5" x14ac:dyDescent="0.25">
      <c r="A13283" s="612" t="s">
        <v>21668</v>
      </c>
      <c r="B13283" s="613" t="s">
        <v>21669</v>
      </c>
    </row>
    <row r="13284" spans="1:2" ht="13.5" x14ac:dyDescent="0.25">
      <c r="A13284" s="612" t="s">
        <v>21670</v>
      </c>
      <c r="B13284" s="613" t="s">
        <v>21671</v>
      </c>
    </row>
    <row r="13285" spans="1:2" ht="13.5" x14ac:dyDescent="0.25">
      <c r="A13285" s="612" t="s">
        <v>21672</v>
      </c>
      <c r="B13285" s="613" t="s">
        <v>21673</v>
      </c>
    </row>
    <row r="13286" spans="1:2" ht="13.5" x14ac:dyDescent="0.25">
      <c r="A13286" s="612" t="s">
        <v>21674</v>
      </c>
      <c r="B13286" s="613" t="s">
        <v>21675</v>
      </c>
    </row>
    <row r="13287" spans="1:2" ht="13.5" x14ac:dyDescent="0.25">
      <c r="A13287" s="612" t="s">
        <v>21676</v>
      </c>
      <c r="B13287" s="613" t="s">
        <v>21677</v>
      </c>
    </row>
    <row r="13288" spans="1:2" ht="13.5" x14ac:dyDescent="0.25">
      <c r="A13288" s="612" t="s">
        <v>21678</v>
      </c>
      <c r="B13288" s="613" t="s">
        <v>21679</v>
      </c>
    </row>
    <row r="13289" spans="1:2" ht="13.5" x14ac:dyDescent="0.25">
      <c r="A13289" s="612" t="s">
        <v>21680</v>
      </c>
      <c r="B13289" s="613" t="s">
        <v>21681</v>
      </c>
    </row>
    <row r="13290" spans="1:2" ht="13.5" x14ac:dyDescent="0.25">
      <c r="A13290" s="612" t="s">
        <v>21682</v>
      </c>
      <c r="B13290" s="613" t="s">
        <v>21683</v>
      </c>
    </row>
    <row r="13291" spans="1:2" ht="13.5" x14ac:dyDescent="0.25">
      <c r="A13291" s="612" t="s">
        <v>21684</v>
      </c>
      <c r="B13291" s="613" t="s">
        <v>21685</v>
      </c>
    </row>
    <row r="13292" spans="1:2" ht="13.5" x14ac:dyDescent="0.25">
      <c r="A13292" s="612" t="s">
        <v>21686</v>
      </c>
      <c r="B13292" s="613" t="s">
        <v>21687</v>
      </c>
    </row>
    <row r="13293" spans="1:2" ht="13.5" x14ac:dyDescent="0.25">
      <c r="A13293" s="612" t="s">
        <v>21688</v>
      </c>
      <c r="B13293" s="613" t="s">
        <v>21689</v>
      </c>
    </row>
    <row r="13294" spans="1:2" ht="13.5" x14ac:dyDescent="0.25">
      <c r="A13294" s="612" t="s">
        <v>21690</v>
      </c>
      <c r="B13294" s="613" t="s">
        <v>21691</v>
      </c>
    </row>
    <row r="13295" spans="1:2" ht="13.5" x14ac:dyDescent="0.25">
      <c r="A13295" s="612" t="s">
        <v>21692</v>
      </c>
      <c r="B13295" s="613" t="s">
        <v>21693</v>
      </c>
    </row>
    <row r="13296" spans="1:2" ht="13.5" x14ac:dyDescent="0.25">
      <c r="A13296" s="612" t="s">
        <v>21694</v>
      </c>
      <c r="B13296" s="613" t="s">
        <v>21695</v>
      </c>
    </row>
    <row r="13297" spans="1:2" ht="13.5" x14ac:dyDescent="0.25">
      <c r="A13297" s="612" t="s">
        <v>21696</v>
      </c>
      <c r="B13297" s="613" t="s">
        <v>21697</v>
      </c>
    </row>
    <row r="13298" spans="1:2" ht="13.5" x14ac:dyDescent="0.25">
      <c r="A13298" s="612" t="s">
        <v>21698</v>
      </c>
      <c r="B13298" s="613" t="s">
        <v>21699</v>
      </c>
    </row>
    <row r="13299" spans="1:2" ht="13.5" x14ac:dyDescent="0.25">
      <c r="A13299" s="612" t="s">
        <v>21700</v>
      </c>
      <c r="B13299" s="613" t="s">
        <v>21701</v>
      </c>
    </row>
    <row r="13300" spans="1:2" ht="13.5" x14ac:dyDescent="0.25">
      <c r="A13300" s="612" t="s">
        <v>21702</v>
      </c>
      <c r="B13300" s="613" t="s">
        <v>21703</v>
      </c>
    </row>
    <row r="13301" spans="1:2" ht="13.5" x14ac:dyDescent="0.25">
      <c r="A13301" s="612" t="s">
        <v>21704</v>
      </c>
      <c r="B13301" s="613" t="s">
        <v>21705</v>
      </c>
    </row>
    <row r="13302" spans="1:2" ht="13.5" x14ac:dyDescent="0.25">
      <c r="A13302" s="612" t="s">
        <v>21706</v>
      </c>
      <c r="B13302" s="613" t="s">
        <v>21707</v>
      </c>
    </row>
    <row r="13303" spans="1:2" ht="13.5" x14ac:dyDescent="0.25">
      <c r="A13303" s="612" t="s">
        <v>21708</v>
      </c>
      <c r="B13303" s="613" t="s">
        <v>21709</v>
      </c>
    </row>
    <row r="13304" spans="1:2" ht="13.5" x14ac:dyDescent="0.25">
      <c r="A13304" s="612" t="s">
        <v>21710</v>
      </c>
      <c r="B13304" s="613" t="s">
        <v>21711</v>
      </c>
    </row>
    <row r="13305" spans="1:2" ht="13.5" x14ac:dyDescent="0.25">
      <c r="A13305" s="612" t="s">
        <v>21712</v>
      </c>
      <c r="B13305" s="613" t="s">
        <v>21713</v>
      </c>
    </row>
    <row r="13306" spans="1:2" ht="13.5" x14ac:dyDescent="0.25">
      <c r="A13306" s="612" t="s">
        <v>21714</v>
      </c>
      <c r="B13306" s="613" t="s">
        <v>21715</v>
      </c>
    </row>
    <row r="13307" spans="1:2" ht="13.5" x14ac:dyDescent="0.25">
      <c r="A13307" s="612" t="s">
        <v>21716</v>
      </c>
      <c r="B13307" s="613" t="s">
        <v>21717</v>
      </c>
    </row>
    <row r="13308" spans="1:2" ht="13.5" x14ac:dyDescent="0.25">
      <c r="A13308" s="612" t="s">
        <v>21718</v>
      </c>
      <c r="B13308" s="613" t="s">
        <v>21719</v>
      </c>
    </row>
    <row r="13309" spans="1:2" ht="13.5" x14ac:dyDescent="0.25">
      <c r="A13309" s="612" t="s">
        <v>21720</v>
      </c>
      <c r="B13309" s="613" t="s">
        <v>21721</v>
      </c>
    </row>
    <row r="13310" spans="1:2" ht="13.5" x14ac:dyDescent="0.25">
      <c r="A13310" s="612" t="s">
        <v>21722</v>
      </c>
      <c r="B13310" s="613" t="s">
        <v>21723</v>
      </c>
    </row>
    <row r="13311" spans="1:2" ht="13.5" x14ac:dyDescent="0.25">
      <c r="A13311" s="612" t="s">
        <v>21724</v>
      </c>
      <c r="B13311" s="613" t="s">
        <v>21725</v>
      </c>
    </row>
    <row r="13312" spans="1:2" ht="13.5" x14ac:dyDescent="0.25">
      <c r="A13312" s="612" t="s">
        <v>21726</v>
      </c>
      <c r="B13312" s="613" t="s">
        <v>21727</v>
      </c>
    </row>
    <row r="13313" spans="1:2" ht="13.5" x14ac:dyDescent="0.25">
      <c r="A13313" s="612" t="s">
        <v>21728</v>
      </c>
      <c r="B13313" s="613" t="s">
        <v>21729</v>
      </c>
    </row>
    <row r="13314" spans="1:2" ht="13.5" x14ac:dyDescent="0.25">
      <c r="A13314" s="612" t="s">
        <v>21730</v>
      </c>
      <c r="B13314" s="613" t="s">
        <v>21731</v>
      </c>
    </row>
    <row r="13315" spans="1:2" ht="13.5" x14ac:dyDescent="0.25">
      <c r="A13315" s="612" t="s">
        <v>21732</v>
      </c>
      <c r="B13315" s="613" t="s">
        <v>21733</v>
      </c>
    </row>
    <row r="13316" spans="1:2" ht="13.5" x14ac:dyDescent="0.25">
      <c r="A13316" s="612" t="s">
        <v>21734</v>
      </c>
      <c r="B13316" s="613" t="s">
        <v>21735</v>
      </c>
    </row>
    <row r="13317" spans="1:2" ht="13.5" x14ac:dyDescent="0.25">
      <c r="A13317" s="612" t="s">
        <v>21736</v>
      </c>
      <c r="B13317" s="613" t="s">
        <v>21737</v>
      </c>
    </row>
    <row r="13318" spans="1:2" ht="13.5" x14ac:dyDescent="0.25">
      <c r="A13318" s="612" t="s">
        <v>21738</v>
      </c>
      <c r="B13318" s="613" t="s">
        <v>21739</v>
      </c>
    </row>
    <row r="13319" spans="1:2" ht="13.5" x14ac:dyDescent="0.25">
      <c r="A13319" s="612" t="s">
        <v>21740</v>
      </c>
      <c r="B13319" s="613" t="s">
        <v>21741</v>
      </c>
    </row>
    <row r="13320" spans="1:2" ht="13.5" x14ac:dyDescent="0.25">
      <c r="A13320" s="612" t="s">
        <v>21742</v>
      </c>
      <c r="B13320" s="613" t="s">
        <v>21743</v>
      </c>
    </row>
    <row r="13321" spans="1:2" ht="13.5" x14ac:dyDescent="0.25">
      <c r="A13321" s="612" t="s">
        <v>21744</v>
      </c>
      <c r="B13321" s="613" t="s">
        <v>21745</v>
      </c>
    </row>
    <row r="13322" spans="1:2" ht="13.5" x14ac:dyDescent="0.25">
      <c r="A13322" s="612" t="s">
        <v>21746</v>
      </c>
      <c r="B13322" s="613" t="s">
        <v>21747</v>
      </c>
    </row>
    <row r="13323" spans="1:2" ht="13.5" x14ac:dyDescent="0.25">
      <c r="A13323" s="612" t="s">
        <v>21748</v>
      </c>
      <c r="B13323" s="613" t="s">
        <v>21749</v>
      </c>
    </row>
    <row r="13324" spans="1:2" ht="13.5" x14ac:dyDescent="0.25">
      <c r="A13324" s="612" t="s">
        <v>21750</v>
      </c>
      <c r="B13324" s="613" t="s">
        <v>21751</v>
      </c>
    </row>
    <row r="13325" spans="1:2" ht="13.5" x14ac:dyDescent="0.25">
      <c r="A13325" s="612" t="s">
        <v>21752</v>
      </c>
      <c r="B13325" s="613" t="s">
        <v>21753</v>
      </c>
    </row>
    <row r="13326" spans="1:2" ht="13.5" x14ac:dyDescent="0.25">
      <c r="A13326" s="612" t="s">
        <v>21754</v>
      </c>
      <c r="B13326" s="613" t="s">
        <v>21755</v>
      </c>
    </row>
    <row r="13327" spans="1:2" ht="13.5" x14ac:dyDescent="0.25">
      <c r="A13327" s="612" t="s">
        <v>21756</v>
      </c>
      <c r="B13327" s="613" t="s">
        <v>21757</v>
      </c>
    </row>
    <row r="13328" spans="1:2" ht="13.5" x14ac:dyDescent="0.25">
      <c r="A13328" s="612" t="s">
        <v>21758</v>
      </c>
      <c r="B13328" s="613" t="s">
        <v>21759</v>
      </c>
    </row>
    <row r="13329" spans="1:2" ht="13.5" x14ac:dyDescent="0.25">
      <c r="A13329" s="612" t="s">
        <v>21760</v>
      </c>
      <c r="B13329" s="613" t="s">
        <v>21761</v>
      </c>
    </row>
    <row r="13330" spans="1:2" ht="13.5" x14ac:dyDescent="0.25">
      <c r="A13330" s="612" t="s">
        <v>21762</v>
      </c>
      <c r="B13330" s="613" t="s">
        <v>21763</v>
      </c>
    </row>
    <row r="13331" spans="1:2" ht="13.5" x14ac:dyDescent="0.25">
      <c r="A13331" s="612" t="s">
        <v>21764</v>
      </c>
      <c r="B13331" s="613" t="s">
        <v>21765</v>
      </c>
    </row>
    <row r="13332" spans="1:2" ht="13.5" x14ac:dyDescent="0.25">
      <c r="A13332" s="612" t="s">
        <v>21766</v>
      </c>
      <c r="B13332" s="613" t="s">
        <v>21767</v>
      </c>
    </row>
    <row r="13333" spans="1:2" ht="13.5" x14ac:dyDescent="0.25">
      <c r="A13333" s="612" t="s">
        <v>21768</v>
      </c>
      <c r="B13333" s="613" t="s">
        <v>21769</v>
      </c>
    </row>
    <row r="13334" spans="1:2" ht="13.5" x14ac:dyDescent="0.25">
      <c r="A13334" s="612" t="s">
        <v>21770</v>
      </c>
      <c r="B13334" s="613" t="s">
        <v>21771</v>
      </c>
    </row>
    <row r="13335" spans="1:2" ht="13.5" x14ac:dyDescent="0.25">
      <c r="A13335" s="612" t="s">
        <v>21772</v>
      </c>
      <c r="B13335" s="613" t="s">
        <v>21773</v>
      </c>
    </row>
    <row r="13336" spans="1:2" ht="13.5" x14ac:dyDescent="0.25">
      <c r="A13336" s="612" t="s">
        <v>21774</v>
      </c>
      <c r="B13336" s="613" t="s">
        <v>21775</v>
      </c>
    </row>
    <row r="13337" spans="1:2" ht="13.5" x14ac:dyDescent="0.25">
      <c r="A13337" s="612" t="s">
        <v>21776</v>
      </c>
      <c r="B13337" s="613" t="s">
        <v>21777</v>
      </c>
    </row>
    <row r="13338" spans="1:2" ht="13.5" x14ac:dyDescent="0.25">
      <c r="A13338" s="612" t="s">
        <v>21778</v>
      </c>
      <c r="B13338" s="613" t="s">
        <v>21779</v>
      </c>
    </row>
    <row r="13339" spans="1:2" ht="13.5" x14ac:dyDescent="0.25">
      <c r="A13339" s="612" t="s">
        <v>21780</v>
      </c>
      <c r="B13339" s="613" t="s">
        <v>21781</v>
      </c>
    </row>
    <row r="13340" spans="1:2" ht="13.5" x14ac:dyDescent="0.25">
      <c r="A13340" s="612" t="s">
        <v>21782</v>
      </c>
      <c r="B13340" s="613" t="s">
        <v>21783</v>
      </c>
    </row>
    <row r="13341" spans="1:2" ht="13.5" x14ac:dyDescent="0.25">
      <c r="A13341" s="612" t="s">
        <v>21784</v>
      </c>
      <c r="B13341" s="613" t="s">
        <v>21785</v>
      </c>
    </row>
    <row r="13342" spans="1:2" ht="13.5" x14ac:dyDescent="0.25">
      <c r="A13342" s="612" t="s">
        <v>21786</v>
      </c>
      <c r="B13342" s="613" t="s">
        <v>21787</v>
      </c>
    </row>
    <row r="13343" spans="1:2" ht="13.5" x14ac:dyDescent="0.25">
      <c r="A13343" s="612" t="s">
        <v>21788</v>
      </c>
      <c r="B13343" s="613" t="s">
        <v>21789</v>
      </c>
    </row>
    <row r="13344" spans="1:2" ht="13.5" x14ac:dyDescent="0.25">
      <c r="A13344" s="612" t="s">
        <v>21790</v>
      </c>
      <c r="B13344" s="613" t="s">
        <v>21791</v>
      </c>
    </row>
    <row r="13345" spans="1:2" ht="13.5" x14ac:dyDescent="0.25">
      <c r="A13345" s="612" t="s">
        <v>21792</v>
      </c>
      <c r="B13345" s="613" t="s">
        <v>21793</v>
      </c>
    </row>
    <row r="13346" spans="1:2" ht="13.5" x14ac:dyDescent="0.25">
      <c r="A13346" s="612" t="s">
        <v>21794</v>
      </c>
      <c r="B13346" s="613" t="s">
        <v>21795</v>
      </c>
    </row>
    <row r="13347" spans="1:2" ht="13.5" x14ac:dyDescent="0.25">
      <c r="A13347" s="612" t="s">
        <v>21796</v>
      </c>
      <c r="B13347" s="613" t="s">
        <v>21797</v>
      </c>
    </row>
    <row r="13348" spans="1:2" ht="13.5" x14ac:dyDescent="0.25">
      <c r="A13348" s="612" t="s">
        <v>21798</v>
      </c>
      <c r="B13348" s="613" t="s">
        <v>21799</v>
      </c>
    </row>
    <row r="13349" spans="1:2" ht="13.5" x14ac:dyDescent="0.25">
      <c r="A13349" s="612" t="s">
        <v>21800</v>
      </c>
      <c r="B13349" s="613" t="s">
        <v>21801</v>
      </c>
    </row>
    <row r="13350" spans="1:2" ht="13.5" x14ac:dyDescent="0.25">
      <c r="A13350" s="612" t="s">
        <v>21802</v>
      </c>
      <c r="B13350" s="613" t="s">
        <v>21803</v>
      </c>
    </row>
    <row r="13351" spans="1:2" ht="13.5" x14ac:dyDescent="0.25">
      <c r="A13351" s="612" t="s">
        <v>21804</v>
      </c>
      <c r="B13351" s="613" t="s">
        <v>21805</v>
      </c>
    </row>
    <row r="13352" spans="1:2" ht="13.5" x14ac:dyDescent="0.25">
      <c r="A13352" s="612" t="s">
        <v>21806</v>
      </c>
      <c r="B13352" s="613" t="s">
        <v>21807</v>
      </c>
    </row>
    <row r="13353" spans="1:2" ht="13.5" x14ac:dyDescent="0.25">
      <c r="A13353" s="612" t="s">
        <v>21808</v>
      </c>
      <c r="B13353" s="613" t="s">
        <v>21809</v>
      </c>
    </row>
    <row r="13354" spans="1:2" ht="13.5" x14ac:dyDescent="0.25">
      <c r="A13354" s="612" t="s">
        <v>21810</v>
      </c>
      <c r="B13354" s="613" t="s">
        <v>21811</v>
      </c>
    </row>
    <row r="13355" spans="1:2" ht="13.5" x14ac:dyDescent="0.25">
      <c r="A13355" s="612" t="s">
        <v>21812</v>
      </c>
      <c r="B13355" s="613" t="s">
        <v>21813</v>
      </c>
    </row>
    <row r="13356" spans="1:2" ht="13.5" x14ac:dyDescent="0.25">
      <c r="A13356" s="612" t="s">
        <v>21814</v>
      </c>
      <c r="B13356" s="613" t="s">
        <v>21815</v>
      </c>
    </row>
    <row r="13357" spans="1:2" ht="13.5" x14ac:dyDescent="0.25">
      <c r="A13357" s="612" t="s">
        <v>21816</v>
      </c>
      <c r="B13357" s="613" t="s">
        <v>21817</v>
      </c>
    </row>
    <row r="13358" spans="1:2" ht="13.5" x14ac:dyDescent="0.25">
      <c r="A13358" s="612" t="s">
        <v>21818</v>
      </c>
      <c r="B13358" s="613" t="s">
        <v>21819</v>
      </c>
    </row>
    <row r="13359" spans="1:2" ht="13.5" x14ac:dyDescent="0.25">
      <c r="A13359" s="612" t="s">
        <v>21820</v>
      </c>
      <c r="B13359" s="613" t="s">
        <v>21821</v>
      </c>
    </row>
    <row r="13360" spans="1:2" ht="13.5" x14ac:dyDescent="0.25">
      <c r="A13360" s="612" t="s">
        <v>21822</v>
      </c>
      <c r="B13360" s="613" t="s">
        <v>21823</v>
      </c>
    </row>
    <row r="13361" spans="1:2" ht="13.5" x14ac:dyDescent="0.25">
      <c r="A13361" s="612" t="s">
        <v>21824</v>
      </c>
      <c r="B13361" s="613" t="s">
        <v>21825</v>
      </c>
    </row>
    <row r="13362" spans="1:2" ht="13.5" x14ac:dyDescent="0.25">
      <c r="A13362" s="612" t="s">
        <v>21826</v>
      </c>
      <c r="B13362" s="613" t="s">
        <v>21827</v>
      </c>
    </row>
    <row r="13363" spans="1:2" ht="13.5" x14ac:dyDescent="0.25">
      <c r="A13363" s="612" t="s">
        <v>21828</v>
      </c>
      <c r="B13363" s="613" t="s">
        <v>21829</v>
      </c>
    </row>
    <row r="13364" spans="1:2" ht="13.5" x14ac:dyDescent="0.25">
      <c r="A13364" s="612" t="s">
        <v>21830</v>
      </c>
      <c r="B13364" s="613" t="s">
        <v>21831</v>
      </c>
    </row>
    <row r="13365" spans="1:2" ht="13.5" x14ac:dyDescent="0.25">
      <c r="A13365" s="612" t="s">
        <v>21832</v>
      </c>
      <c r="B13365" s="613" t="s">
        <v>21833</v>
      </c>
    </row>
    <row r="13366" spans="1:2" ht="13.5" x14ac:dyDescent="0.25">
      <c r="A13366" s="612" t="s">
        <v>21834</v>
      </c>
      <c r="B13366" s="613" t="s">
        <v>21835</v>
      </c>
    </row>
    <row r="13367" spans="1:2" ht="13.5" x14ac:dyDescent="0.25">
      <c r="A13367" s="612" t="s">
        <v>21836</v>
      </c>
      <c r="B13367" s="613" t="s">
        <v>21837</v>
      </c>
    </row>
    <row r="13368" spans="1:2" ht="13.5" x14ac:dyDescent="0.25">
      <c r="A13368" s="612" t="s">
        <v>21838</v>
      </c>
      <c r="B13368" s="613" t="s">
        <v>21839</v>
      </c>
    </row>
    <row r="13369" spans="1:2" ht="13.5" x14ac:dyDescent="0.25">
      <c r="A13369" s="612" t="s">
        <v>21840</v>
      </c>
      <c r="B13369" s="613" t="s">
        <v>21841</v>
      </c>
    </row>
    <row r="13370" spans="1:2" ht="13.5" x14ac:dyDescent="0.25">
      <c r="A13370" s="612" t="s">
        <v>21842</v>
      </c>
      <c r="B13370" s="613" t="s">
        <v>21843</v>
      </c>
    </row>
    <row r="13371" spans="1:2" ht="13.5" x14ac:dyDescent="0.25">
      <c r="A13371" s="612" t="s">
        <v>21844</v>
      </c>
      <c r="B13371" s="613" t="s">
        <v>21845</v>
      </c>
    </row>
    <row r="13372" spans="1:2" ht="13.5" x14ac:dyDescent="0.25">
      <c r="A13372" s="612" t="s">
        <v>21846</v>
      </c>
      <c r="B13372" s="613" t="s">
        <v>21847</v>
      </c>
    </row>
    <row r="13373" spans="1:2" ht="13.5" x14ac:dyDescent="0.25">
      <c r="A13373" s="612" t="s">
        <v>21848</v>
      </c>
      <c r="B13373" s="613" t="s">
        <v>21849</v>
      </c>
    </row>
    <row r="13374" spans="1:2" ht="13.5" x14ac:dyDescent="0.25">
      <c r="A13374" s="612" t="s">
        <v>21850</v>
      </c>
      <c r="B13374" s="613" t="s">
        <v>21851</v>
      </c>
    </row>
    <row r="13375" spans="1:2" ht="13.5" x14ac:dyDescent="0.25">
      <c r="A13375" s="612" t="s">
        <v>21852</v>
      </c>
      <c r="B13375" s="613" t="s">
        <v>21853</v>
      </c>
    </row>
    <row r="13376" spans="1:2" ht="13.5" x14ac:dyDescent="0.25">
      <c r="A13376" s="612" t="s">
        <v>21854</v>
      </c>
      <c r="B13376" s="613" t="s">
        <v>21855</v>
      </c>
    </row>
    <row r="13377" spans="1:2" ht="13.5" x14ac:dyDescent="0.25">
      <c r="A13377" s="612" t="s">
        <v>21856</v>
      </c>
      <c r="B13377" s="613" t="s">
        <v>21857</v>
      </c>
    </row>
    <row r="13378" spans="1:2" ht="13.5" x14ac:dyDescent="0.25">
      <c r="A13378" s="612" t="s">
        <v>21858</v>
      </c>
      <c r="B13378" s="613" t="s">
        <v>21859</v>
      </c>
    </row>
    <row r="13379" spans="1:2" ht="13.5" x14ac:dyDescent="0.25">
      <c r="A13379" s="612" t="s">
        <v>21860</v>
      </c>
      <c r="B13379" s="613" t="s">
        <v>21861</v>
      </c>
    </row>
    <row r="13380" spans="1:2" ht="13.5" x14ac:dyDescent="0.25">
      <c r="A13380" s="612" t="s">
        <v>21862</v>
      </c>
      <c r="B13380" s="613" t="s">
        <v>21863</v>
      </c>
    </row>
    <row r="13381" spans="1:2" ht="13.5" x14ac:dyDescent="0.25">
      <c r="A13381" s="612" t="s">
        <v>21864</v>
      </c>
      <c r="B13381" s="613" t="s">
        <v>21865</v>
      </c>
    </row>
    <row r="13382" spans="1:2" ht="13.5" x14ac:dyDescent="0.25">
      <c r="A13382" s="612" t="s">
        <v>21866</v>
      </c>
      <c r="B13382" s="613" t="s">
        <v>21867</v>
      </c>
    </row>
    <row r="13383" spans="1:2" ht="13.5" x14ac:dyDescent="0.25">
      <c r="A13383" s="612" t="s">
        <v>21868</v>
      </c>
      <c r="B13383" s="613" t="s">
        <v>21869</v>
      </c>
    </row>
    <row r="13384" spans="1:2" ht="13.5" x14ac:dyDescent="0.25">
      <c r="A13384" s="612" t="s">
        <v>21870</v>
      </c>
      <c r="B13384" s="613" t="s">
        <v>21871</v>
      </c>
    </row>
    <row r="13385" spans="1:2" ht="13.5" x14ac:dyDescent="0.25">
      <c r="A13385" s="612" t="s">
        <v>21872</v>
      </c>
      <c r="B13385" s="613" t="s">
        <v>21873</v>
      </c>
    </row>
    <row r="13386" spans="1:2" ht="13.5" x14ac:dyDescent="0.25">
      <c r="A13386" s="612" t="s">
        <v>21874</v>
      </c>
      <c r="B13386" s="613" t="s">
        <v>21875</v>
      </c>
    </row>
    <row r="13387" spans="1:2" ht="13.5" x14ac:dyDescent="0.25">
      <c r="A13387" s="612" t="s">
        <v>21876</v>
      </c>
      <c r="B13387" s="613" t="s">
        <v>21877</v>
      </c>
    </row>
    <row r="13388" spans="1:2" ht="13.5" x14ac:dyDescent="0.25">
      <c r="A13388" s="612" t="s">
        <v>21878</v>
      </c>
      <c r="B13388" s="613" t="s">
        <v>21879</v>
      </c>
    </row>
    <row r="13389" spans="1:2" ht="13.5" x14ac:dyDescent="0.25">
      <c r="A13389" s="612" t="s">
        <v>21880</v>
      </c>
      <c r="B13389" s="613" t="s">
        <v>21881</v>
      </c>
    </row>
    <row r="13390" spans="1:2" ht="13.5" x14ac:dyDescent="0.25">
      <c r="A13390" s="612" t="s">
        <v>21882</v>
      </c>
      <c r="B13390" s="613" t="s">
        <v>21883</v>
      </c>
    </row>
    <row r="13391" spans="1:2" ht="13.5" x14ac:dyDescent="0.25">
      <c r="A13391" s="612" t="s">
        <v>21884</v>
      </c>
      <c r="B13391" s="613" t="s">
        <v>21885</v>
      </c>
    </row>
    <row r="13392" spans="1:2" ht="13.5" x14ac:dyDescent="0.25">
      <c r="A13392" s="612" t="s">
        <v>21886</v>
      </c>
      <c r="B13392" s="613" t="s">
        <v>21887</v>
      </c>
    </row>
    <row r="13393" spans="1:2" ht="13.5" x14ac:dyDescent="0.25">
      <c r="A13393" s="612" t="s">
        <v>21888</v>
      </c>
      <c r="B13393" s="613" t="s">
        <v>21889</v>
      </c>
    </row>
    <row r="13394" spans="1:2" ht="13.5" x14ac:dyDescent="0.25">
      <c r="A13394" s="612" t="s">
        <v>21890</v>
      </c>
      <c r="B13394" s="613" t="s">
        <v>21891</v>
      </c>
    </row>
    <row r="13395" spans="1:2" ht="13.5" x14ac:dyDescent="0.25">
      <c r="A13395" s="612" t="s">
        <v>21892</v>
      </c>
      <c r="B13395" s="613" t="s">
        <v>21893</v>
      </c>
    </row>
    <row r="13396" spans="1:2" ht="13.5" x14ac:dyDescent="0.25">
      <c r="A13396" s="612" t="s">
        <v>21894</v>
      </c>
      <c r="B13396" s="613" t="s">
        <v>21895</v>
      </c>
    </row>
    <row r="13397" spans="1:2" ht="13.5" x14ac:dyDescent="0.25">
      <c r="A13397" s="612" t="s">
        <v>21896</v>
      </c>
      <c r="B13397" s="613" t="s">
        <v>21897</v>
      </c>
    </row>
    <row r="13398" spans="1:2" ht="13.5" x14ac:dyDescent="0.25">
      <c r="A13398" s="612" t="s">
        <v>21898</v>
      </c>
      <c r="B13398" s="613" t="s">
        <v>21899</v>
      </c>
    </row>
    <row r="13399" spans="1:2" ht="13.5" x14ac:dyDescent="0.25">
      <c r="A13399" s="612" t="s">
        <v>21900</v>
      </c>
      <c r="B13399" s="613" t="s">
        <v>21901</v>
      </c>
    </row>
    <row r="13400" spans="1:2" ht="13.5" x14ac:dyDescent="0.25">
      <c r="A13400" s="612" t="s">
        <v>21902</v>
      </c>
      <c r="B13400" s="613" t="s">
        <v>21903</v>
      </c>
    </row>
    <row r="13401" spans="1:2" ht="13.5" x14ac:dyDescent="0.25">
      <c r="A13401" s="612" t="s">
        <v>21904</v>
      </c>
      <c r="B13401" s="613" t="s">
        <v>21905</v>
      </c>
    </row>
    <row r="13402" spans="1:2" ht="13.5" x14ac:dyDescent="0.25">
      <c r="A13402" s="612" t="s">
        <v>21906</v>
      </c>
      <c r="B13402" s="613" t="s">
        <v>21907</v>
      </c>
    </row>
    <row r="13403" spans="1:2" ht="13.5" x14ac:dyDescent="0.25">
      <c r="A13403" s="612" t="s">
        <v>21908</v>
      </c>
      <c r="B13403" s="613" t="s">
        <v>21909</v>
      </c>
    </row>
    <row r="13404" spans="1:2" ht="13.5" x14ac:dyDescent="0.25">
      <c r="A13404" s="612" t="s">
        <v>21910</v>
      </c>
      <c r="B13404" s="613" t="s">
        <v>21911</v>
      </c>
    </row>
    <row r="13405" spans="1:2" ht="13.5" x14ac:dyDescent="0.25">
      <c r="A13405" s="612" t="s">
        <v>21912</v>
      </c>
      <c r="B13405" s="613" t="s">
        <v>21913</v>
      </c>
    </row>
    <row r="13406" spans="1:2" ht="13.5" x14ac:dyDescent="0.25">
      <c r="A13406" s="612" t="s">
        <v>21914</v>
      </c>
      <c r="B13406" s="613" t="s">
        <v>21915</v>
      </c>
    </row>
    <row r="13407" spans="1:2" ht="13.5" x14ac:dyDescent="0.25">
      <c r="A13407" s="612" t="s">
        <v>21916</v>
      </c>
      <c r="B13407" s="613" t="s">
        <v>21917</v>
      </c>
    </row>
    <row r="13408" spans="1:2" ht="13.5" x14ac:dyDescent="0.25">
      <c r="A13408" s="612" t="s">
        <v>21918</v>
      </c>
      <c r="B13408" s="613" t="s">
        <v>21919</v>
      </c>
    </row>
    <row r="13409" spans="1:2" ht="27" x14ac:dyDescent="0.25">
      <c r="A13409" s="612" t="s">
        <v>21920</v>
      </c>
      <c r="B13409" s="613" t="s">
        <v>21921</v>
      </c>
    </row>
    <row r="13410" spans="1:2" ht="13.5" x14ac:dyDescent="0.25">
      <c r="A13410" s="612" t="s">
        <v>21922</v>
      </c>
      <c r="B13410" s="613" t="s">
        <v>21923</v>
      </c>
    </row>
    <row r="13411" spans="1:2" ht="13.5" x14ac:dyDescent="0.25">
      <c r="A13411" s="612" t="s">
        <v>21924</v>
      </c>
      <c r="B13411" s="613" t="s">
        <v>21925</v>
      </c>
    </row>
    <row r="13412" spans="1:2" ht="13.5" x14ac:dyDescent="0.25">
      <c r="A13412" s="612" t="s">
        <v>21926</v>
      </c>
      <c r="B13412" s="613" t="s">
        <v>21927</v>
      </c>
    </row>
    <row r="13413" spans="1:2" ht="27" x14ac:dyDescent="0.25">
      <c r="A13413" s="612" t="s">
        <v>21928</v>
      </c>
      <c r="B13413" s="613" t="s">
        <v>21929</v>
      </c>
    </row>
    <row r="13414" spans="1:2" ht="27" x14ac:dyDescent="0.25">
      <c r="A13414" s="612" t="s">
        <v>21930</v>
      </c>
      <c r="B13414" s="613" t="s">
        <v>21931</v>
      </c>
    </row>
    <row r="13415" spans="1:2" ht="27" x14ac:dyDescent="0.25">
      <c r="A13415" s="612" t="s">
        <v>21932</v>
      </c>
      <c r="B13415" s="613" t="s">
        <v>21933</v>
      </c>
    </row>
    <row r="13416" spans="1:2" ht="27" x14ac:dyDescent="0.25">
      <c r="A13416" s="612" t="s">
        <v>21934</v>
      </c>
      <c r="B13416" s="613" t="s">
        <v>21935</v>
      </c>
    </row>
    <row r="13417" spans="1:2" ht="13.5" x14ac:dyDescent="0.25">
      <c r="A13417" s="612" t="s">
        <v>21936</v>
      </c>
      <c r="B13417" s="613" t="s">
        <v>21937</v>
      </c>
    </row>
    <row r="13418" spans="1:2" ht="27" x14ac:dyDescent="0.25">
      <c r="A13418" s="612" t="s">
        <v>21938</v>
      </c>
      <c r="B13418" s="613" t="s">
        <v>21939</v>
      </c>
    </row>
    <row r="13419" spans="1:2" ht="13.5" x14ac:dyDescent="0.25">
      <c r="A13419" s="612" t="s">
        <v>21940</v>
      </c>
      <c r="B13419" s="613" t="s">
        <v>21941</v>
      </c>
    </row>
    <row r="13420" spans="1:2" ht="27" x14ac:dyDescent="0.25">
      <c r="A13420" s="612" t="s">
        <v>21942</v>
      </c>
      <c r="B13420" s="613" t="s">
        <v>21943</v>
      </c>
    </row>
    <row r="13421" spans="1:2" ht="27" x14ac:dyDescent="0.25">
      <c r="A13421" s="612" t="s">
        <v>21944</v>
      </c>
      <c r="B13421" s="613" t="s">
        <v>21945</v>
      </c>
    </row>
    <row r="13422" spans="1:2" ht="27" x14ac:dyDescent="0.25">
      <c r="A13422" s="612" t="s">
        <v>21946</v>
      </c>
      <c r="B13422" s="613" t="s">
        <v>21947</v>
      </c>
    </row>
    <row r="13423" spans="1:2" ht="27" x14ac:dyDescent="0.25">
      <c r="A13423" s="612" t="s">
        <v>21948</v>
      </c>
      <c r="B13423" s="613" t="s">
        <v>21949</v>
      </c>
    </row>
    <row r="13424" spans="1:2" ht="27" x14ac:dyDescent="0.25">
      <c r="A13424" s="612" t="s">
        <v>21950</v>
      </c>
      <c r="B13424" s="613" t="s">
        <v>21951</v>
      </c>
    </row>
    <row r="13425" spans="1:2" ht="13.5" x14ac:dyDescent="0.25">
      <c r="A13425" s="612" t="s">
        <v>21952</v>
      </c>
      <c r="B13425" s="613" t="s">
        <v>21953</v>
      </c>
    </row>
    <row r="13426" spans="1:2" ht="13.5" x14ac:dyDescent="0.25">
      <c r="A13426" s="612" t="s">
        <v>21954</v>
      </c>
      <c r="B13426" s="613" t="s">
        <v>21955</v>
      </c>
    </row>
    <row r="13427" spans="1:2" ht="13.5" x14ac:dyDescent="0.25">
      <c r="A13427" s="612" t="s">
        <v>21956</v>
      </c>
      <c r="B13427" s="613" t="s">
        <v>21957</v>
      </c>
    </row>
    <row r="13428" spans="1:2" ht="27" x14ac:dyDescent="0.25">
      <c r="A13428" s="612" t="s">
        <v>21958</v>
      </c>
      <c r="B13428" s="613" t="s">
        <v>21959</v>
      </c>
    </row>
    <row r="13429" spans="1:2" ht="13.5" x14ac:dyDescent="0.25">
      <c r="A13429" s="612" t="s">
        <v>21960</v>
      </c>
      <c r="B13429" s="613" t="s">
        <v>21961</v>
      </c>
    </row>
    <row r="13430" spans="1:2" ht="27" x14ac:dyDescent="0.25">
      <c r="A13430" s="612" t="s">
        <v>21962</v>
      </c>
      <c r="B13430" s="613" t="s">
        <v>21963</v>
      </c>
    </row>
    <row r="13431" spans="1:2" ht="27" x14ac:dyDescent="0.25">
      <c r="A13431" s="612" t="s">
        <v>21964</v>
      </c>
      <c r="B13431" s="613" t="s">
        <v>21965</v>
      </c>
    </row>
    <row r="13432" spans="1:2" ht="13.5" x14ac:dyDescent="0.25">
      <c r="A13432" s="612" t="s">
        <v>21966</v>
      </c>
      <c r="B13432" s="613" t="s">
        <v>21967</v>
      </c>
    </row>
    <row r="13433" spans="1:2" ht="13.5" x14ac:dyDescent="0.25">
      <c r="A13433" s="612" t="s">
        <v>21968</v>
      </c>
      <c r="B13433" s="613" t="s">
        <v>21969</v>
      </c>
    </row>
    <row r="13434" spans="1:2" ht="13.5" x14ac:dyDescent="0.25">
      <c r="A13434" s="612" t="s">
        <v>21970</v>
      </c>
      <c r="B13434" s="613" t="s">
        <v>21971</v>
      </c>
    </row>
    <row r="13435" spans="1:2" ht="13.5" x14ac:dyDescent="0.25">
      <c r="A13435" s="612" t="s">
        <v>21972</v>
      </c>
      <c r="B13435" s="613" t="s">
        <v>21973</v>
      </c>
    </row>
    <row r="13436" spans="1:2" ht="13.5" x14ac:dyDescent="0.25">
      <c r="A13436" s="612" t="s">
        <v>21974</v>
      </c>
      <c r="B13436" s="613" t="s">
        <v>21975</v>
      </c>
    </row>
    <row r="13437" spans="1:2" ht="13.5" x14ac:dyDescent="0.25">
      <c r="A13437" s="612" t="s">
        <v>21976</v>
      </c>
      <c r="B13437" s="613" t="s">
        <v>21977</v>
      </c>
    </row>
    <row r="13438" spans="1:2" ht="13.5" x14ac:dyDescent="0.25">
      <c r="A13438" s="612" t="s">
        <v>21978</v>
      </c>
      <c r="B13438" s="613" t="s">
        <v>21979</v>
      </c>
    </row>
    <row r="13439" spans="1:2" ht="13.5" x14ac:dyDescent="0.25">
      <c r="A13439" s="612" t="s">
        <v>21980</v>
      </c>
      <c r="B13439" s="613" t="s">
        <v>21981</v>
      </c>
    </row>
    <row r="13440" spans="1:2" ht="13.5" x14ac:dyDescent="0.25">
      <c r="A13440" s="612" t="s">
        <v>21982</v>
      </c>
      <c r="B13440" s="613" t="s">
        <v>21983</v>
      </c>
    </row>
    <row r="13441" spans="1:2" ht="13.5" x14ac:dyDescent="0.25">
      <c r="A13441" s="612" t="s">
        <v>21984</v>
      </c>
      <c r="B13441" s="613" t="s">
        <v>21985</v>
      </c>
    </row>
    <row r="13442" spans="1:2" ht="13.5" x14ac:dyDescent="0.25">
      <c r="A13442" s="612" t="s">
        <v>21986</v>
      </c>
      <c r="B13442" s="613" t="s">
        <v>21987</v>
      </c>
    </row>
    <row r="13443" spans="1:2" ht="13.5" x14ac:dyDescent="0.25">
      <c r="A13443" s="612" t="s">
        <v>21988</v>
      </c>
      <c r="B13443" s="613" t="s">
        <v>21989</v>
      </c>
    </row>
    <row r="13444" spans="1:2" ht="13.5" x14ac:dyDescent="0.25">
      <c r="A13444" s="612" t="s">
        <v>21990</v>
      </c>
      <c r="B13444" s="613" t="s">
        <v>21991</v>
      </c>
    </row>
    <row r="13445" spans="1:2" ht="13.5" x14ac:dyDescent="0.25">
      <c r="A13445" s="612" t="s">
        <v>21992</v>
      </c>
      <c r="B13445" s="613" t="s">
        <v>21993</v>
      </c>
    </row>
    <row r="13446" spans="1:2" ht="13.5" x14ac:dyDescent="0.25">
      <c r="A13446" s="612" t="s">
        <v>21994</v>
      </c>
      <c r="B13446" s="613" t="s">
        <v>21995</v>
      </c>
    </row>
    <row r="13447" spans="1:2" ht="13.5" x14ac:dyDescent="0.25">
      <c r="A13447" s="612" t="s">
        <v>21996</v>
      </c>
      <c r="B13447" s="613" t="s">
        <v>21997</v>
      </c>
    </row>
    <row r="13448" spans="1:2" ht="13.5" x14ac:dyDescent="0.25">
      <c r="A13448" s="612" t="s">
        <v>21998</v>
      </c>
      <c r="B13448" s="613" t="s">
        <v>21999</v>
      </c>
    </row>
    <row r="13449" spans="1:2" ht="13.5" x14ac:dyDescent="0.25">
      <c r="A13449" s="612" t="s">
        <v>22000</v>
      </c>
      <c r="B13449" s="613" t="s">
        <v>22001</v>
      </c>
    </row>
    <row r="13450" spans="1:2" ht="13.5" x14ac:dyDescent="0.25">
      <c r="A13450" s="612" t="s">
        <v>22002</v>
      </c>
      <c r="B13450" s="613" t="s">
        <v>22003</v>
      </c>
    </row>
    <row r="13451" spans="1:2" ht="13.5" x14ac:dyDescent="0.25">
      <c r="A13451" s="612" t="s">
        <v>22004</v>
      </c>
      <c r="B13451" s="613" t="s">
        <v>22005</v>
      </c>
    </row>
    <row r="13452" spans="1:2" ht="13.5" x14ac:dyDescent="0.25">
      <c r="A13452" s="612" t="s">
        <v>22006</v>
      </c>
      <c r="B13452" s="613" t="s">
        <v>22007</v>
      </c>
    </row>
    <row r="13453" spans="1:2" ht="27" x14ac:dyDescent="0.25">
      <c r="A13453" s="612" t="s">
        <v>22008</v>
      </c>
      <c r="B13453" s="613" t="s">
        <v>22009</v>
      </c>
    </row>
    <row r="13454" spans="1:2" ht="27" x14ac:dyDescent="0.25">
      <c r="A13454" s="612" t="s">
        <v>22010</v>
      </c>
      <c r="B13454" s="613" t="s">
        <v>22011</v>
      </c>
    </row>
    <row r="13455" spans="1:2" ht="27" x14ac:dyDescent="0.25">
      <c r="A13455" s="612" t="s">
        <v>22012</v>
      </c>
      <c r="B13455" s="613" t="s">
        <v>22013</v>
      </c>
    </row>
    <row r="13456" spans="1:2" ht="27" x14ac:dyDescent="0.25">
      <c r="A13456" s="612" t="s">
        <v>22014</v>
      </c>
      <c r="B13456" s="613" t="s">
        <v>22015</v>
      </c>
    </row>
    <row r="13457" spans="1:2" ht="13.5" x14ac:dyDescent="0.25">
      <c r="A13457" s="612" t="s">
        <v>22016</v>
      </c>
      <c r="B13457" s="613" t="s">
        <v>22017</v>
      </c>
    </row>
    <row r="13458" spans="1:2" ht="13.5" x14ac:dyDescent="0.25">
      <c r="A13458" s="612" t="s">
        <v>22018</v>
      </c>
      <c r="B13458" s="613" t="s">
        <v>22019</v>
      </c>
    </row>
    <row r="13459" spans="1:2" ht="13.5" x14ac:dyDescent="0.25">
      <c r="A13459" s="612" t="s">
        <v>22020</v>
      </c>
      <c r="B13459" s="613" t="s">
        <v>22021</v>
      </c>
    </row>
    <row r="13460" spans="1:2" ht="13.5" x14ac:dyDescent="0.25">
      <c r="A13460" s="612" t="s">
        <v>22022</v>
      </c>
      <c r="B13460" s="613" t="s">
        <v>22023</v>
      </c>
    </row>
    <row r="13461" spans="1:2" ht="13.5" x14ac:dyDescent="0.25">
      <c r="A13461" s="612" t="s">
        <v>22024</v>
      </c>
      <c r="B13461" s="613" t="s">
        <v>22025</v>
      </c>
    </row>
    <row r="13462" spans="1:2" ht="13.5" x14ac:dyDescent="0.25">
      <c r="A13462" s="612" t="s">
        <v>22026</v>
      </c>
      <c r="B13462" s="613" t="s">
        <v>22027</v>
      </c>
    </row>
    <row r="13463" spans="1:2" ht="13.5" x14ac:dyDescent="0.25">
      <c r="A13463" s="612" t="s">
        <v>22028</v>
      </c>
      <c r="B13463" s="613" t="s">
        <v>22029</v>
      </c>
    </row>
    <row r="13464" spans="1:2" ht="13.5" x14ac:dyDescent="0.25">
      <c r="A13464" s="612" t="s">
        <v>22030</v>
      </c>
      <c r="B13464" s="613" t="s">
        <v>22031</v>
      </c>
    </row>
    <row r="13465" spans="1:2" ht="13.5" x14ac:dyDescent="0.25">
      <c r="A13465" s="612" t="s">
        <v>22032</v>
      </c>
      <c r="B13465" s="613" t="s">
        <v>22033</v>
      </c>
    </row>
    <row r="13466" spans="1:2" ht="13.5" x14ac:dyDescent="0.25">
      <c r="A13466" s="612" t="s">
        <v>22034</v>
      </c>
      <c r="B13466" s="613" t="s">
        <v>22035</v>
      </c>
    </row>
    <row r="13467" spans="1:2" ht="13.5" x14ac:dyDescent="0.25">
      <c r="A13467" s="612" t="s">
        <v>22036</v>
      </c>
      <c r="B13467" s="613" t="s">
        <v>22037</v>
      </c>
    </row>
    <row r="13468" spans="1:2" ht="27" x14ac:dyDescent="0.25">
      <c r="A13468" s="612" t="s">
        <v>22038</v>
      </c>
      <c r="B13468" s="613" t="s">
        <v>22039</v>
      </c>
    </row>
    <row r="13469" spans="1:2" ht="27" x14ac:dyDescent="0.25">
      <c r="A13469" s="612" t="s">
        <v>22040</v>
      </c>
      <c r="B13469" s="613" t="s">
        <v>22041</v>
      </c>
    </row>
    <row r="13470" spans="1:2" ht="27" x14ac:dyDescent="0.25">
      <c r="A13470" s="612" t="s">
        <v>22042</v>
      </c>
      <c r="B13470" s="613" t="s">
        <v>22043</v>
      </c>
    </row>
    <row r="13471" spans="1:2" ht="27" x14ac:dyDescent="0.25">
      <c r="A13471" s="612" t="s">
        <v>22044</v>
      </c>
      <c r="B13471" s="613" t="s">
        <v>22045</v>
      </c>
    </row>
    <row r="13472" spans="1:2" ht="27" x14ac:dyDescent="0.25">
      <c r="A13472" s="612" t="s">
        <v>22046</v>
      </c>
      <c r="B13472" s="613" t="s">
        <v>22047</v>
      </c>
    </row>
    <row r="13473" spans="1:2" ht="27" x14ac:dyDescent="0.25">
      <c r="A13473" s="612" t="s">
        <v>22048</v>
      </c>
      <c r="B13473" s="613" t="s">
        <v>22049</v>
      </c>
    </row>
    <row r="13474" spans="1:2" ht="27" x14ac:dyDescent="0.25">
      <c r="A13474" s="612" t="s">
        <v>22050</v>
      </c>
      <c r="B13474" s="613" t="s">
        <v>22051</v>
      </c>
    </row>
    <row r="13475" spans="1:2" ht="27" x14ac:dyDescent="0.25">
      <c r="A13475" s="612" t="s">
        <v>22052</v>
      </c>
      <c r="B13475" s="613" t="s">
        <v>22053</v>
      </c>
    </row>
    <row r="13476" spans="1:2" ht="27" x14ac:dyDescent="0.25">
      <c r="A13476" s="612" t="s">
        <v>22054</v>
      </c>
      <c r="B13476" s="613" t="s">
        <v>22055</v>
      </c>
    </row>
    <row r="13477" spans="1:2" ht="27" x14ac:dyDescent="0.25">
      <c r="A13477" s="612" t="s">
        <v>22056</v>
      </c>
      <c r="B13477" s="613" t="s">
        <v>22057</v>
      </c>
    </row>
    <row r="13478" spans="1:2" ht="27" x14ac:dyDescent="0.25">
      <c r="A13478" s="612" t="s">
        <v>22058</v>
      </c>
      <c r="B13478" s="613" t="s">
        <v>22059</v>
      </c>
    </row>
    <row r="13479" spans="1:2" ht="27" x14ac:dyDescent="0.25">
      <c r="A13479" s="612" t="s">
        <v>22060</v>
      </c>
      <c r="B13479" s="613" t="s">
        <v>22061</v>
      </c>
    </row>
    <row r="13480" spans="1:2" ht="13.5" x14ac:dyDescent="0.25">
      <c r="A13480" s="612" t="s">
        <v>22062</v>
      </c>
      <c r="B13480" s="613" t="s">
        <v>22063</v>
      </c>
    </row>
    <row r="13481" spans="1:2" ht="13.5" x14ac:dyDescent="0.25">
      <c r="A13481" s="612" t="s">
        <v>22064</v>
      </c>
      <c r="B13481" s="613" t="s">
        <v>22065</v>
      </c>
    </row>
    <row r="13482" spans="1:2" ht="27" x14ac:dyDescent="0.25">
      <c r="A13482" s="612" t="s">
        <v>22066</v>
      </c>
      <c r="B13482" s="613" t="s">
        <v>22067</v>
      </c>
    </row>
    <row r="13483" spans="1:2" ht="27" x14ac:dyDescent="0.25">
      <c r="A13483" s="612" t="s">
        <v>22068</v>
      </c>
      <c r="B13483" s="613" t="s">
        <v>22069</v>
      </c>
    </row>
    <row r="13484" spans="1:2" ht="27" x14ac:dyDescent="0.25">
      <c r="A13484" s="612" t="s">
        <v>22070</v>
      </c>
      <c r="B13484" s="613" t="s">
        <v>22071</v>
      </c>
    </row>
    <row r="13485" spans="1:2" ht="27" x14ac:dyDescent="0.25">
      <c r="A13485" s="612" t="s">
        <v>22072</v>
      </c>
      <c r="B13485" s="613" t="s">
        <v>22073</v>
      </c>
    </row>
    <row r="13486" spans="1:2" ht="27" x14ac:dyDescent="0.25">
      <c r="A13486" s="612" t="s">
        <v>22074</v>
      </c>
      <c r="B13486" s="613" t="s">
        <v>22075</v>
      </c>
    </row>
    <row r="13487" spans="1:2" ht="13.5" x14ac:dyDescent="0.25">
      <c r="A13487" s="612" t="s">
        <v>22076</v>
      </c>
      <c r="B13487" s="613" t="s">
        <v>22077</v>
      </c>
    </row>
    <row r="13488" spans="1:2" ht="27" x14ac:dyDescent="0.25">
      <c r="A13488" s="612" t="s">
        <v>22078</v>
      </c>
      <c r="B13488" s="613" t="s">
        <v>22079</v>
      </c>
    </row>
    <row r="13489" spans="1:2" ht="27" x14ac:dyDescent="0.25">
      <c r="A13489" s="612" t="s">
        <v>22080</v>
      </c>
      <c r="B13489" s="613" t="s">
        <v>22081</v>
      </c>
    </row>
    <row r="13490" spans="1:2" ht="27" x14ac:dyDescent="0.25">
      <c r="A13490" s="612" t="s">
        <v>22082</v>
      </c>
      <c r="B13490" s="613" t="s">
        <v>22083</v>
      </c>
    </row>
    <row r="13491" spans="1:2" ht="27" x14ac:dyDescent="0.25">
      <c r="A13491" s="612" t="s">
        <v>22084</v>
      </c>
      <c r="B13491" s="613" t="s">
        <v>22085</v>
      </c>
    </row>
    <row r="13492" spans="1:2" ht="13.5" x14ac:dyDescent="0.25">
      <c r="A13492" s="612" t="s">
        <v>22086</v>
      </c>
      <c r="B13492" s="613" t="s">
        <v>22087</v>
      </c>
    </row>
    <row r="13493" spans="1:2" ht="13.5" x14ac:dyDescent="0.25">
      <c r="A13493" s="612" t="s">
        <v>22088</v>
      </c>
      <c r="B13493" s="613" t="s">
        <v>22089</v>
      </c>
    </row>
    <row r="13494" spans="1:2" ht="27" x14ac:dyDescent="0.25">
      <c r="A13494" s="612" t="s">
        <v>22090</v>
      </c>
      <c r="B13494" s="613" t="s">
        <v>22091</v>
      </c>
    </row>
    <row r="13495" spans="1:2" ht="27" x14ac:dyDescent="0.25">
      <c r="A13495" s="612" t="s">
        <v>22092</v>
      </c>
      <c r="B13495" s="613" t="s">
        <v>22093</v>
      </c>
    </row>
    <row r="13496" spans="1:2" ht="13.5" x14ac:dyDescent="0.25">
      <c r="A13496" s="612" t="s">
        <v>22094</v>
      </c>
      <c r="B13496" s="613" t="s">
        <v>22095</v>
      </c>
    </row>
    <row r="13497" spans="1:2" ht="27" x14ac:dyDescent="0.25">
      <c r="A13497" s="612" t="s">
        <v>22096</v>
      </c>
      <c r="B13497" s="613" t="s">
        <v>22097</v>
      </c>
    </row>
    <row r="13498" spans="1:2" ht="13.5" x14ac:dyDescent="0.25">
      <c r="A13498" s="612" t="s">
        <v>22098</v>
      </c>
      <c r="B13498" s="613" t="s">
        <v>22099</v>
      </c>
    </row>
    <row r="13499" spans="1:2" ht="13.5" x14ac:dyDescent="0.25">
      <c r="A13499" s="612" t="s">
        <v>22100</v>
      </c>
      <c r="B13499" s="613" t="s">
        <v>22101</v>
      </c>
    </row>
    <row r="13500" spans="1:2" ht="13.5" x14ac:dyDescent="0.25">
      <c r="A13500" s="612" t="s">
        <v>22102</v>
      </c>
      <c r="B13500" s="613" t="s">
        <v>22103</v>
      </c>
    </row>
    <row r="13501" spans="1:2" ht="13.5" x14ac:dyDescent="0.25">
      <c r="A13501" s="612" t="s">
        <v>22104</v>
      </c>
      <c r="B13501" s="613" t="s">
        <v>22105</v>
      </c>
    </row>
    <row r="13502" spans="1:2" ht="13.5" x14ac:dyDescent="0.25">
      <c r="A13502" s="612" t="s">
        <v>22106</v>
      </c>
      <c r="B13502" s="613" t="s">
        <v>22107</v>
      </c>
    </row>
    <row r="13503" spans="1:2" ht="13.5" x14ac:dyDescent="0.25">
      <c r="A13503" s="612" t="s">
        <v>22108</v>
      </c>
      <c r="B13503" s="613" t="s">
        <v>22109</v>
      </c>
    </row>
    <row r="13504" spans="1:2" ht="27" x14ac:dyDescent="0.25">
      <c r="A13504" s="612" t="s">
        <v>22110</v>
      </c>
      <c r="B13504" s="613" t="s">
        <v>22111</v>
      </c>
    </row>
    <row r="13505" spans="1:2" ht="27" x14ac:dyDescent="0.25">
      <c r="A13505" s="612" t="s">
        <v>22112</v>
      </c>
      <c r="B13505" s="613" t="s">
        <v>22113</v>
      </c>
    </row>
    <row r="13506" spans="1:2" ht="27" x14ac:dyDescent="0.25">
      <c r="A13506" s="612" t="s">
        <v>22114</v>
      </c>
      <c r="B13506" s="613" t="s">
        <v>22115</v>
      </c>
    </row>
    <row r="13507" spans="1:2" ht="27" x14ac:dyDescent="0.25">
      <c r="A13507" s="612" t="s">
        <v>22116</v>
      </c>
      <c r="B13507" s="613" t="s">
        <v>22117</v>
      </c>
    </row>
    <row r="13508" spans="1:2" ht="27" x14ac:dyDescent="0.25">
      <c r="A13508" s="612" t="s">
        <v>22118</v>
      </c>
      <c r="B13508" s="613" t="s">
        <v>22119</v>
      </c>
    </row>
    <row r="13509" spans="1:2" ht="27" x14ac:dyDescent="0.25">
      <c r="A13509" s="612" t="s">
        <v>22120</v>
      </c>
      <c r="B13509" s="613" t="s">
        <v>22121</v>
      </c>
    </row>
    <row r="13510" spans="1:2" ht="27" x14ac:dyDescent="0.25">
      <c r="A13510" s="612" t="s">
        <v>22122</v>
      </c>
      <c r="B13510" s="613" t="s">
        <v>22123</v>
      </c>
    </row>
    <row r="13511" spans="1:2" ht="27" x14ac:dyDescent="0.25">
      <c r="A13511" s="612" t="s">
        <v>22124</v>
      </c>
      <c r="B13511" s="613" t="s">
        <v>22125</v>
      </c>
    </row>
    <row r="13512" spans="1:2" ht="27" x14ac:dyDescent="0.25">
      <c r="A13512" s="612" t="s">
        <v>22126</v>
      </c>
      <c r="B13512" s="613" t="s">
        <v>22127</v>
      </c>
    </row>
    <row r="13513" spans="1:2" ht="27" x14ac:dyDescent="0.25">
      <c r="A13513" s="612" t="s">
        <v>22128</v>
      </c>
      <c r="B13513" s="613" t="s">
        <v>22129</v>
      </c>
    </row>
    <row r="13514" spans="1:2" ht="27" x14ac:dyDescent="0.25">
      <c r="A13514" s="612" t="s">
        <v>22130</v>
      </c>
      <c r="B13514" s="613" t="s">
        <v>22131</v>
      </c>
    </row>
    <row r="13515" spans="1:2" ht="27" x14ac:dyDescent="0.25">
      <c r="A13515" s="612" t="s">
        <v>22132</v>
      </c>
      <c r="B13515" s="613" t="s">
        <v>22133</v>
      </c>
    </row>
    <row r="13516" spans="1:2" ht="27" x14ac:dyDescent="0.25">
      <c r="A13516" s="612" t="s">
        <v>22134</v>
      </c>
      <c r="B13516" s="613" t="s">
        <v>22135</v>
      </c>
    </row>
    <row r="13517" spans="1:2" ht="27" x14ac:dyDescent="0.25">
      <c r="A13517" s="612" t="s">
        <v>22136</v>
      </c>
      <c r="B13517" s="613" t="s">
        <v>22137</v>
      </c>
    </row>
    <row r="13518" spans="1:2" ht="27" x14ac:dyDescent="0.25">
      <c r="A13518" s="612" t="s">
        <v>22138</v>
      </c>
      <c r="B13518" s="613" t="s">
        <v>22139</v>
      </c>
    </row>
    <row r="13519" spans="1:2" ht="27" x14ac:dyDescent="0.25">
      <c r="A13519" s="612" t="s">
        <v>22140</v>
      </c>
      <c r="B13519" s="613" t="s">
        <v>22141</v>
      </c>
    </row>
    <row r="13520" spans="1:2" ht="27" x14ac:dyDescent="0.25">
      <c r="A13520" s="612" t="s">
        <v>22142</v>
      </c>
      <c r="B13520" s="613" t="s">
        <v>22143</v>
      </c>
    </row>
    <row r="13521" spans="1:2" ht="27" x14ac:dyDescent="0.25">
      <c r="A13521" s="612" t="s">
        <v>22144</v>
      </c>
      <c r="B13521" s="613" t="s">
        <v>22145</v>
      </c>
    </row>
    <row r="13522" spans="1:2" ht="27" x14ac:dyDescent="0.25">
      <c r="A13522" s="612" t="s">
        <v>22146</v>
      </c>
      <c r="B13522" s="613" t="s">
        <v>22147</v>
      </c>
    </row>
    <row r="13523" spans="1:2" ht="27" x14ac:dyDescent="0.25">
      <c r="A13523" s="612" t="s">
        <v>22148</v>
      </c>
      <c r="B13523" s="613" t="s">
        <v>22149</v>
      </c>
    </row>
    <row r="13524" spans="1:2" ht="27" x14ac:dyDescent="0.25">
      <c r="A13524" s="612" t="s">
        <v>22150</v>
      </c>
      <c r="B13524" s="613" t="s">
        <v>22151</v>
      </c>
    </row>
    <row r="13525" spans="1:2" ht="13.5" x14ac:dyDescent="0.25">
      <c r="A13525" s="612" t="s">
        <v>22152</v>
      </c>
      <c r="B13525" s="613" t="s">
        <v>22153</v>
      </c>
    </row>
    <row r="13526" spans="1:2" ht="27" x14ac:dyDescent="0.25">
      <c r="A13526" s="612" t="s">
        <v>22154</v>
      </c>
      <c r="B13526" s="613" t="s">
        <v>22155</v>
      </c>
    </row>
    <row r="13527" spans="1:2" ht="27" x14ac:dyDescent="0.25">
      <c r="A13527" s="612" t="s">
        <v>22156</v>
      </c>
      <c r="B13527" s="613" t="s">
        <v>22157</v>
      </c>
    </row>
    <row r="13528" spans="1:2" ht="27" x14ac:dyDescent="0.25">
      <c r="A13528" s="612" t="s">
        <v>22158</v>
      </c>
      <c r="B13528" s="613" t="s">
        <v>22159</v>
      </c>
    </row>
    <row r="13529" spans="1:2" ht="13.5" x14ac:dyDescent="0.25">
      <c r="A13529" s="612" t="s">
        <v>22160</v>
      </c>
      <c r="B13529" s="613" t="s">
        <v>22161</v>
      </c>
    </row>
    <row r="13530" spans="1:2" ht="27" x14ac:dyDescent="0.25">
      <c r="A13530" s="612" t="s">
        <v>22162</v>
      </c>
      <c r="B13530" s="613" t="s">
        <v>22163</v>
      </c>
    </row>
    <row r="13531" spans="1:2" ht="27" x14ac:dyDescent="0.25">
      <c r="A13531" s="612" t="s">
        <v>22164</v>
      </c>
      <c r="B13531" s="613" t="s">
        <v>22165</v>
      </c>
    </row>
    <row r="13532" spans="1:2" ht="13.5" x14ac:dyDescent="0.25">
      <c r="A13532" s="612" t="s">
        <v>22166</v>
      </c>
      <c r="B13532" s="613" t="s">
        <v>22167</v>
      </c>
    </row>
    <row r="13533" spans="1:2" ht="27" x14ac:dyDescent="0.25">
      <c r="A13533" s="612" t="s">
        <v>22168</v>
      </c>
      <c r="B13533" s="613" t="s">
        <v>22169</v>
      </c>
    </row>
    <row r="13534" spans="1:2" ht="13.5" x14ac:dyDescent="0.25">
      <c r="A13534" s="612" t="s">
        <v>22170</v>
      </c>
      <c r="B13534" s="613" t="s">
        <v>22171</v>
      </c>
    </row>
    <row r="13535" spans="1:2" ht="13.5" x14ac:dyDescent="0.25">
      <c r="A13535" s="612" t="s">
        <v>22172</v>
      </c>
      <c r="B13535" s="613" t="s">
        <v>22173</v>
      </c>
    </row>
    <row r="13536" spans="1:2" ht="13.5" x14ac:dyDescent="0.25">
      <c r="A13536" s="612" t="s">
        <v>22174</v>
      </c>
      <c r="B13536" s="613" t="s">
        <v>22175</v>
      </c>
    </row>
    <row r="13537" spans="1:2" ht="13.5" x14ac:dyDescent="0.25">
      <c r="A13537" s="612" t="s">
        <v>22176</v>
      </c>
      <c r="B13537" s="613" t="s">
        <v>22177</v>
      </c>
    </row>
    <row r="13538" spans="1:2" ht="13.5" x14ac:dyDescent="0.25">
      <c r="A13538" s="612" t="s">
        <v>22178</v>
      </c>
      <c r="B13538" s="613" t="s">
        <v>22179</v>
      </c>
    </row>
    <row r="13539" spans="1:2" ht="13.5" x14ac:dyDescent="0.25">
      <c r="A13539" s="612" t="s">
        <v>22180</v>
      </c>
      <c r="B13539" s="613" t="s">
        <v>22181</v>
      </c>
    </row>
    <row r="13540" spans="1:2" ht="13.5" x14ac:dyDescent="0.25">
      <c r="A13540" s="612" t="s">
        <v>22182</v>
      </c>
      <c r="B13540" s="613" t="s">
        <v>22183</v>
      </c>
    </row>
    <row r="13541" spans="1:2" ht="13.5" x14ac:dyDescent="0.25">
      <c r="A13541" s="612" t="s">
        <v>22184</v>
      </c>
      <c r="B13541" s="613" t="s">
        <v>22185</v>
      </c>
    </row>
    <row r="13542" spans="1:2" ht="13.5" x14ac:dyDescent="0.25">
      <c r="A13542" s="612" t="s">
        <v>22186</v>
      </c>
      <c r="B13542" s="613" t="s">
        <v>22187</v>
      </c>
    </row>
    <row r="13543" spans="1:2" ht="13.5" x14ac:dyDescent="0.25">
      <c r="A13543" s="612" t="s">
        <v>22188</v>
      </c>
      <c r="B13543" s="613" t="s">
        <v>22189</v>
      </c>
    </row>
    <row r="13544" spans="1:2" ht="13.5" x14ac:dyDescent="0.25">
      <c r="A13544" s="612" t="s">
        <v>22190</v>
      </c>
      <c r="B13544" s="613" t="s">
        <v>22191</v>
      </c>
    </row>
    <row r="13545" spans="1:2" ht="13.5" x14ac:dyDescent="0.25">
      <c r="A13545" s="612" t="s">
        <v>22192</v>
      </c>
      <c r="B13545" s="613" t="s">
        <v>22193</v>
      </c>
    </row>
    <row r="13546" spans="1:2" ht="13.5" x14ac:dyDescent="0.25">
      <c r="A13546" s="612" t="s">
        <v>22194</v>
      </c>
      <c r="B13546" s="613" t="s">
        <v>22195</v>
      </c>
    </row>
    <row r="13547" spans="1:2" ht="13.5" x14ac:dyDescent="0.25">
      <c r="A13547" s="612" t="s">
        <v>22196</v>
      </c>
      <c r="B13547" s="613" t="s">
        <v>22197</v>
      </c>
    </row>
    <row r="13548" spans="1:2" ht="13.5" x14ac:dyDescent="0.25">
      <c r="A13548" s="612" t="s">
        <v>22198</v>
      </c>
      <c r="B13548" s="613" t="s">
        <v>22199</v>
      </c>
    </row>
    <row r="13549" spans="1:2" ht="13.5" x14ac:dyDescent="0.25">
      <c r="A13549" s="612" t="s">
        <v>22200</v>
      </c>
      <c r="B13549" s="613" t="s">
        <v>22201</v>
      </c>
    </row>
    <row r="13550" spans="1:2" ht="13.5" x14ac:dyDescent="0.25">
      <c r="A13550" s="612" t="s">
        <v>22202</v>
      </c>
      <c r="B13550" s="613" t="s">
        <v>22203</v>
      </c>
    </row>
    <row r="13551" spans="1:2" ht="13.5" x14ac:dyDescent="0.25">
      <c r="A13551" s="612" t="s">
        <v>22204</v>
      </c>
      <c r="B13551" s="613" t="s">
        <v>22205</v>
      </c>
    </row>
    <row r="13552" spans="1:2" ht="13.5" x14ac:dyDescent="0.25">
      <c r="A13552" s="612" t="s">
        <v>22206</v>
      </c>
      <c r="B13552" s="613" t="s">
        <v>22207</v>
      </c>
    </row>
    <row r="13553" spans="1:2" ht="27" x14ac:dyDescent="0.25">
      <c r="A13553" s="612" t="s">
        <v>22208</v>
      </c>
      <c r="B13553" s="613" t="s">
        <v>22209</v>
      </c>
    </row>
    <row r="13554" spans="1:2" ht="27" x14ac:dyDescent="0.25">
      <c r="A13554" s="612" t="s">
        <v>22210</v>
      </c>
      <c r="B13554" s="613" t="s">
        <v>22211</v>
      </c>
    </row>
    <row r="13555" spans="1:2" ht="27" x14ac:dyDescent="0.25">
      <c r="A13555" s="612" t="s">
        <v>22212</v>
      </c>
      <c r="B13555" s="613" t="s">
        <v>22213</v>
      </c>
    </row>
    <row r="13556" spans="1:2" ht="13.5" x14ac:dyDescent="0.25">
      <c r="A13556" s="612" t="s">
        <v>22214</v>
      </c>
      <c r="B13556" s="613" t="s">
        <v>22215</v>
      </c>
    </row>
    <row r="13557" spans="1:2" ht="13.5" x14ac:dyDescent="0.25">
      <c r="A13557" s="612" t="s">
        <v>22216</v>
      </c>
      <c r="B13557" s="613" t="s">
        <v>22217</v>
      </c>
    </row>
    <row r="13558" spans="1:2" ht="13.5" x14ac:dyDescent="0.25">
      <c r="A13558" s="612" t="s">
        <v>22218</v>
      </c>
      <c r="B13558" s="613" t="s">
        <v>22219</v>
      </c>
    </row>
    <row r="13559" spans="1:2" ht="13.5" x14ac:dyDescent="0.25">
      <c r="A13559" s="612" t="s">
        <v>22220</v>
      </c>
      <c r="B13559" s="613" t="s">
        <v>22221</v>
      </c>
    </row>
    <row r="13560" spans="1:2" ht="13.5" x14ac:dyDescent="0.25">
      <c r="A13560" s="612" t="s">
        <v>22222</v>
      </c>
      <c r="B13560" s="613" t="s">
        <v>22223</v>
      </c>
    </row>
    <row r="13561" spans="1:2" ht="13.5" x14ac:dyDescent="0.25">
      <c r="A13561" s="612" t="s">
        <v>22224</v>
      </c>
      <c r="B13561" s="613" t="s">
        <v>22225</v>
      </c>
    </row>
    <row r="13562" spans="1:2" ht="13.5" x14ac:dyDescent="0.25">
      <c r="A13562" s="612" t="s">
        <v>22226</v>
      </c>
      <c r="B13562" s="613" t="s">
        <v>22227</v>
      </c>
    </row>
    <row r="13563" spans="1:2" ht="13.5" x14ac:dyDescent="0.25">
      <c r="A13563" s="612" t="s">
        <v>22228</v>
      </c>
      <c r="B13563" s="613" t="s">
        <v>22229</v>
      </c>
    </row>
    <row r="13564" spans="1:2" ht="13.5" x14ac:dyDescent="0.25">
      <c r="A13564" s="612" t="s">
        <v>22230</v>
      </c>
      <c r="B13564" s="613" t="s">
        <v>22231</v>
      </c>
    </row>
    <row r="13565" spans="1:2" ht="13.5" x14ac:dyDescent="0.25">
      <c r="A13565" s="612" t="s">
        <v>22232</v>
      </c>
      <c r="B13565" s="613" t="s">
        <v>22233</v>
      </c>
    </row>
    <row r="13566" spans="1:2" ht="13.5" x14ac:dyDescent="0.25">
      <c r="A13566" s="612" t="s">
        <v>22234</v>
      </c>
      <c r="B13566" s="613" t="s">
        <v>22235</v>
      </c>
    </row>
    <row r="13567" spans="1:2" ht="13.5" x14ac:dyDescent="0.25">
      <c r="A13567" s="612" t="s">
        <v>22236</v>
      </c>
      <c r="B13567" s="613" t="s">
        <v>22237</v>
      </c>
    </row>
    <row r="13568" spans="1:2" ht="13.5" x14ac:dyDescent="0.25">
      <c r="A13568" s="612" t="s">
        <v>22238</v>
      </c>
      <c r="B13568" s="613" t="s">
        <v>22239</v>
      </c>
    </row>
    <row r="13569" spans="1:2" ht="13.5" x14ac:dyDescent="0.25">
      <c r="A13569" s="612" t="s">
        <v>22240</v>
      </c>
      <c r="B13569" s="613" t="s">
        <v>22241</v>
      </c>
    </row>
    <row r="13570" spans="1:2" ht="13.5" x14ac:dyDescent="0.25">
      <c r="A13570" s="612" t="s">
        <v>22242</v>
      </c>
      <c r="B13570" s="613" t="s">
        <v>22243</v>
      </c>
    </row>
    <row r="13571" spans="1:2" ht="13.5" x14ac:dyDescent="0.25">
      <c r="A13571" s="612" t="s">
        <v>22244</v>
      </c>
      <c r="B13571" s="613" t="s">
        <v>22245</v>
      </c>
    </row>
    <row r="13572" spans="1:2" ht="13.5" x14ac:dyDescent="0.25">
      <c r="A13572" s="612" t="s">
        <v>22246</v>
      </c>
      <c r="B13572" s="613" t="s">
        <v>22247</v>
      </c>
    </row>
    <row r="13573" spans="1:2" ht="13.5" x14ac:dyDescent="0.25">
      <c r="A13573" s="612" t="s">
        <v>22248</v>
      </c>
      <c r="B13573" s="613" t="s">
        <v>22249</v>
      </c>
    </row>
    <row r="13574" spans="1:2" ht="13.5" x14ac:dyDescent="0.25">
      <c r="A13574" s="612" t="s">
        <v>22250</v>
      </c>
      <c r="B13574" s="613" t="s">
        <v>22251</v>
      </c>
    </row>
    <row r="13575" spans="1:2" ht="13.5" x14ac:dyDescent="0.25">
      <c r="A13575" s="612" t="s">
        <v>22252</v>
      </c>
      <c r="B13575" s="613" t="s">
        <v>22253</v>
      </c>
    </row>
    <row r="13576" spans="1:2" ht="13.5" x14ac:dyDescent="0.25">
      <c r="A13576" s="612" t="s">
        <v>22254</v>
      </c>
      <c r="B13576" s="613" t="s">
        <v>22255</v>
      </c>
    </row>
    <row r="13577" spans="1:2" ht="13.5" x14ac:dyDescent="0.25">
      <c r="A13577" s="612" t="s">
        <v>22256</v>
      </c>
      <c r="B13577" s="613" t="s">
        <v>22257</v>
      </c>
    </row>
    <row r="13578" spans="1:2" ht="13.5" x14ac:dyDescent="0.25">
      <c r="A13578" s="612" t="s">
        <v>22258</v>
      </c>
      <c r="B13578" s="613" t="s">
        <v>22259</v>
      </c>
    </row>
    <row r="13579" spans="1:2" ht="13.5" x14ac:dyDescent="0.25">
      <c r="A13579" s="612" t="s">
        <v>22260</v>
      </c>
      <c r="B13579" s="613" t="s">
        <v>22261</v>
      </c>
    </row>
    <row r="13580" spans="1:2" ht="13.5" x14ac:dyDescent="0.25">
      <c r="A13580" s="612" t="s">
        <v>22262</v>
      </c>
      <c r="B13580" s="613" t="s">
        <v>22263</v>
      </c>
    </row>
    <row r="13581" spans="1:2" ht="13.5" x14ac:dyDescent="0.25">
      <c r="A13581" s="612" t="s">
        <v>22264</v>
      </c>
      <c r="B13581" s="613" t="s">
        <v>22265</v>
      </c>
    </row>
    <row r="13582" spans="1:2" ht="13.5" x14ac:dyDescent="0.25">
      <c r="A13582" s="612" t="s">
        <v>22266</v>
      </c>
      <c r="B13582" s="613" t="s">
        <v>22267</v>
      </c>
    </row>
    <row r="13583" spans="1:2" ht="13.5" x14ac:dyDescent="0.25">
      <c r="A13583" s="612" t="s">
        <v>22268</v>
      </c>
      <c r="B13583" s="613" t="s">
        <v>22269</v>
      </c>
    </row>
    <row r="13584" spans="1:2" ht="13.5" x14ac:dyDescent="0.25">
      <c r="A13584" s="612" t="s">
        <v>22270</v>
      </c>
      <c r="B13584" s="613" t="s">
        <v>22271</v>
      </c>
    </row>
    <row r="13585" spans="1:2" ht="13.5" x14ac:dyDescent="0.25">
      <c r="A13585" s="612" t="s">
        <v>22272</v>
      </c>
      <c r="B13585" s="613" t="s">
        <v>22273</v>
      </c>
    </row>
    <row r="13586" spans="1:2" ht="13.5" x14ac:dyDescent="0.25">
      <c r="A13586" s="612" t="s">
        <v>22274</v>
      </c>
      <c r="B13586" s="613" t="s">
        <v>22275</v>
      </c>
    </row>
    <row r="13587" spans="1:2" ht="13.5" x14ac:dyDescent="0.25">
      <c r="A13587" s="612" t="s">
        <v>22276</v>
      </c>
      <c r="B13587" s="613" t="s">
        <v>22277</v>
      </c>
    </row>
    <row r="13588" spans="1:2" ht="13.5" x14ac:dyDescent="0.25">
      <c r="A13588" s="612" t="s">
        <v>22278</v>
      </c>
      <c r="B13588" s="613" t="s">
        <v>22279</v>
      </c>
    </row>
    <row r="13589" spans="1:2" ht="13.5" x14ac:dyDescent="0.25">
      <c r="A13589" s="612" t="s">
        <v>22280</v>
      </c>
      <c r="B13589" s="613" t="s">
        <v>22281</v>
      </c>
    </row>
    <row r="13590" spans="1:2" ht="13.5" x14ac:dyDescent="0.25">
      <c r="A13590" s="612" t="s">
        <v>22282</v>
      </c>
      <c r="B13590" s="613" t="s">
        <v>22283</v>
      </c>
    </row>
    <row r="13591" spans="1:2" ht="13.5" x14ac:dyDescent="0.25">
      <c r="A13591" s="612" t="s">
        <v>22284</v>
      </c>
      <c r="B13591" s="613" t="s">
        <v>22285</v>
      </c>
    </row>
    <row r="13592" spans="1:2" ht="13.5" x14ac:dyDescent="0.25">
      <c r="A13592" s="612" t="s">
        <v>22286</v>
      </c>
      <c r="B13592" s="613" t="s">
        <v>22287</v>
      </c>
    </row>
    <row r="13593" spans="1:2" ht="13.5" x14ac:dyDescent="0.25">
      <c r="A13593" s="612" t="s">
        <v>22288</v>
      </c>
      <c r="B13593" s="613" t="s">
        <v>22289</v>
      </c>
    </row>
    <row r="13594" spans="1:2" ht="13.5" x14ac:dyDescent="0.25">
      <c r="A13594" s="612" t="s">
        <v>22290</v>
      </c>
      <c r="B13594" s="613" t="s">
        <v>22291</v>
      </c>
    </row>
    <row r="13595" spans="1:2" ht="13.5" x14ac:dyDescent="0.25">
      <c r="A13595" s="612" t="s">
        <v>22292</v>
      </c>
      <c r="B13595" s="613" t="s">
        <v>22293</v>
      </c>
    </row>
    <row r="13596" spans="1:2" ht="13.5" x14ac:dyDescent="0.25">
      <c r="A13596" s="612" t="s">
        <v>22294</v>
      </c>
      <c r="B13596" s="613" t="s">
        <v>22295</v>
      </c>
    </row>
    <row r="13597" spans="1:2" ht="13.5" x14ac:dyDescent="0.25">
      <c r="A13597" s="612" t="s">
        <v>22296</v>
      </c>
      <c r="B13597" s="613" t="s">
        <v>22297</v>
      </c>
    </row>
    <row r="13598" spans="1:2" ht="13.5" x14ac:dyDescent="0.25">
      <c r="A13598" s="612" t="s">
        <v>22298</v>
      </c>
      <c r="B13598" s="613" t="s">
        <v>22299</v>
      </c>
    </row>
    <row r="13599" spans="1:2" ht="13.5" x14ac:dyDescent="0.25">
      <c r="A13599" s="612" t="s">
        <v>22300</v>
      </c>
      <c r="B13599" s="613" t="s">
        <v>22301</v>
      </c>
    </row>
    <row r="13600" spans="1:2" ht="13.5" x14ac:dyDescent="0.25">
      <c r="A13600" s="612" t="s">
        <v>22302</v>
      </c>
      <c r="B13600" s="613" t="s">
        <v>22303</v>
      </c>
    </row>
    <row r="13601" spans="1:2" ht="13.5" x14ac:dyDescent="0.25">
      <c r="A13601" s="612" t="s">
        <v>22304</v>
      </c>
      <c r="B13601" s="613" t="s">
        <v>22305</v>
      </c>
    </row>
    <row r="13602" spans="1:2" ht="13.5" x14ac:dyDescent="0.25">
      <c r="A13602" s="612" t="s">
        <v>22306</v>
      </c>
      <c r="B13602" s="613" t="s">
        <v>22307</v>
      </c>
    </row>
    <row r="13603" spans="1:2" ht="13.5" x14ac:dyDescent="0.25">
      <c r="A13603" s="612" t="s">
        <v>22308</v>
      </c>
      <c r="B13603" s="613" t="s">
        <v>22309</v>
      </c>
    </row>
    <row r="13604" spans="1:2" ht="13.5" x14ac:dyDescent="0.25">
      <c r="A13604" s="612" t="s">
        <v>22310</v>
      </c>
      <c r="B13604" s="613" t="s">
        <v>22311</v>
      </c>
    </row>
    <row r="13605" spans="1:2" ht="13.5" x14ac:dyDescent="0.25">
      <c r="A13605" s="612" t="s">
        <v>22312</v>
      </c>
      <c r="B13605" s="613" t="s">
        <v>22313</v>
      </c>
    </row>
    <row r="13606" spans="1:2" ht="13.5" x14ac:dyDescent="0.25">
      <c r="A13606" s="612" t="s">
        <v>22314</v>
      </c>
      <c r="B13606" s="613" t="s">
        <v>22315</v>
      </c>
    </row>
    <row r="13607" spans="1:2" ht="13.5" x14ac:dyDescent="0.25">
      <c r="A13607" s="612" t="s">
        <v>22316</v>
      </c>
      <c r="B13607" s="613" t="s">
        <v>22317</v>
      </c>
    </row>
    <row r="13608" spans="1:2" ht="13.5" x14ac:dyDescent="0.25">
      <c r="A13608" s="612" t="s">
        <v>22318</v>
      </c>
      <c r="B13608" s="613" t="s">
        <v>22319</v>
      </c>
    </row>
    <row r="13609" spans="1:2" ht="13.5" x14ac:dyDescent="0.25">
      <c r="A13609" s="612" t="s">
        <v>22320</v>
      </c>
      <c r="B13609" s="613" t="s">
        <v>22321</v>
      </c>
    </row>
    <row r="13610" spans="1:2" ht="13.5" x14ac:dyDescent="0.25">
      <c r="A13610" s="612" t="s">
        <v>22322</v>
      </c>
      <c r="B13610" s="613" t="s">
        <v>22323</v>
      </c>
    </row>
    <row r="13611" spans="1:2" ht="13.5" x14ac:dyDescent="0.25">
      <c r="A13611" s="612" t="s">
        <v>22324</v>
      </c>
      <c r="B13611" s="613" t="s">
        <v>22325</v>
      </c>
    </row>
    <row r="13612" spans="1:2" ht="13.5" x14ac:dyDescent="0.25">
      <c r="A13612" s="612" t="s">
        <v>22326</v>
      </c>
      <c r="B13612" s="613" t="s">
        <v>22327</v>
      </c>
    </row>
    <row r="13613" spans="1:2" ht="13.5" x14ac:dyDescent="0.25">
      <c r="A13613" s="612" t="s">
        <v>22328</v>
      </c>
      <c r="B13613" s="613" t="s">
        <v>22329</v>
      </c>
    </row>
    <row r="13614" spans="1:2" ht="13.5" x14ac:dyDescent="0.25">
      <c r="A13614" s="612" t="s">
        <v>22330</v>
      </c>
      <c r="B13614" s="613" t="s">
        <v>22331</v>
      </c>
    </row>
    <row r="13615" spans="1:2" ht="13.5" x14ac:dyDescent="0.25">
      <c r="A13615" s="612" t="s">
        <v>22332</v>
      </c>
      <c r="B13615" s="613" t="s">
        <v>22333</v>
      </c>
    </row>
    <row r="13616" spans="1:2" ht="13.5" x14ac:dyDescent="0.25">
      <c r="A13616" s="612" t="s">
        <v>22334</v>
      </c>
      <c r="B13616" s="613" t="s">
        <v>22335</v>
      </c>
    </row>
    <row r="13617" spans="1:2" ht="13.5" x14ac:dyDescent="0.25">
      <c r="A13617" s="612" t="s">
        <v>22336</v>
      </c>
      <c r="B13617" s="613" t="s">
        <v>22337</v>
      </c>
    </row>
    <row r="13618" spans="1:2" ht="13.5" x14ac:dyDescent="0.25">
      <c r="A13618" s="612" t="s">
        <v>22338</v>
      </c>
      <c r="B13618" s="613" t="s">
        <v>22339</v>
      </c>
    </row>
    <row r="13619" spans="1:2" ht="13.5" x14ac:dyDescent="0.25">
      <c r="A13619" s="612" t="s">
        <v>22340</v>
      </c>
      <c r="B13619" s="613" t="s">
        <v>22341</v>
      </c>
    </row>
    <row r="13620" spans="1:2" ht="13.5" x14ac:dyDescent="0.25">
      <c r="A13620" s="612" t="s">
        <v>22342</v>
      </c>
      <c r="B13620" s="613" t="s">
        <v>22343</v>
      </c>
    </row>
    <row r="13621" spans="1:2" ht="13.5" x14ac:dyDescent="0.25">
      <c r="A13621" s="612" t="s">
        <v>22344</v>
      </c>
      <c r="B13621" s="613" t="s">
        <v>22345</v>
      </c>
    </row>
    <row r="13622" spans="1:2" ht="13.5" x14ac:dyDescent="0.25">
      <c r="A13622" s="612" t="s">
        <v>22346</v>
      </c>
      <c r="B13622" s="613" t="s">
        <v>22347</v>
      </c>
    </row>
    <row r="13623" spans="1:2" ht="13.5" x14ac:dyDescent="0.25">
      <c r="A13623" s="612" t="s">
        <v>22348</v>
      </c>
      <c r="B13623" s="613" t="s">
        <v>22349</v>
      </c>
    </row>
    <row r="13624" spans="1:2" ht="13.5" x14ac:dyDescent="0.25">
      <c r="A13624" s="612" t="s">
        <v>22350</v>
      </c>
      <c r="B13624" s="613" t="s">
        <v>22351</v>
      </c>
    </row>
    <row r="13625" spans="1:2" ht="13.5" x14ac:dyDescent="0.25">
      <c r="A13625" s="612" t="s">
        <v>22352</v>
      </c>
      <c r="B13625" s="613" t="s">
        <v>22353</v>
      </c>
    </row>
    <row r="13626" spans="1:2" ht="13.5" x14ac:dyDescent="0.25">
      <c r="A13626" s="612" t="s">
        <v>22354</v>
      </c>
      <c r="B13626" s="613" t="s">
        <v>22355</v>
      </c>
    </row>
    <row r="13627" spans="1:2" ht="13.5" x14ac:dyDescent="0.25">
      <c r="A13627" s="612" t="s">
        <v>22356</v>
      </c>
      <c r="B13627" s="613" t="s">
        <v>22357</v>
      </c>
    </row>
    <row r="13628" spans="1:2" ht="13.5" x14ac:dyDescent="0.25">
      <c r="A13628" s="612" t="s">
        <v>22358</v>
      </c>
      <c r="B13628" s="613" t="s">
        <v>22359</v>
      </c>
    </row>
    <row r="13629" spans="1:2" ht="13.5" x14ac:dyDescent="0.25">
      <c r="A13629" s="612" t="s">
        <v>22360</v>
      </c>
      <c r="B13629" s="613" t="s">
        <v>22361</v>
      </c>
    </row>
    <row r="13630" spans="1:2" ht="13.5" x14ac:dyDescent="0.25">
      <c r="A13630" s="612" t="s">
        <v>22362</v>
      </c>
      <c r="B13630" s="613" t="s">
        <v>22363</v>
      </c>
    </row>
    <row r="13631" spans="1:2" ht="13.5" x14ac:dyDescent="0.25">
      <c r="A13631" s="612" t="s">
        <v>22364</v>
      </c>
      <c r="B13631" s="613" t="s">
        <v>22365</v>
      </c>
    </row>
    <row r="13632" spans="1:2" ht="13.5" x14ac:dyDescent="0.25">
      <c r="A13632" s="612" t="s">
        <v>22366</v>
      </c>
      <c r="B13632" s="613" t="s">
        <v>22367</v>
      </c>
    </row>
    <row r="13633" spans="1:2" ht="13.5" x14ac:dyDescent="0.25">
      <c r="A13633" s="612" t="s">
        <v>22368</v>
      </c>
      <c r="B13633" s="613" t="s">
        <v>6090</v>
      </c>
    </row>
    <row r="13634" spans="1:2" ht="13.5" x14ac:dyDescent="0.25">
      <c r="A13634" s="612" t="s">
        <v>22369</v>
      </c>
      <c r="B13634" s="613" t="s">
        <v>22370</v>
      </c>
    </row>
    <row r="13635" spans="1:2" ht="13.5" x14ac:dyDescent="0.25">
      <c r="A13635" s="612" t="s">
        <v>22371</v>
      </c>
      <c r="B13635" s="613" t="s">
        <v>22372</v>
      </c>
    </row>
    <row r="13636" spans="1:2" ht="13.5" x14ac:dyDescent="0.25">
      <c r="A13636" s="612" t="s">
        <v>22373</v>
      </c>
      <c r="B13636" s="613" t="s">
        <v>22374</v>
      </c>
    </row>
    <row r="13637" spans="1:2" ht="13.5" x14ac:dyDescent="0.25">
      <c r="A13637" s="612" t="s">
        <v>22375</v>
      </c>
      <c r="B13637" s="613" t="s">
        <v>22376</v>
      </c>
    </row>
    <row r="13638" spans="1:2" ht="13.5" x14ac:dyDescent="0.25">
      <c r="A13638" s="612" t="s">
        <v>22377</v>
      </c>
      <c r="B13638" s="613" t="s">
        <v>22378</v>
      </c>
    </row>
    <row r="13639" spans="1:2" ht="13.5" x14ac:dyDescent="0.25">
      <c r="A13639" s="612" t="s">
        <v>22379</v>
      </c>
      <c r="B13639" s="613" t="s">
        <v>22380</v>
      </c>
    </row>
    <row r="13640" spans="1:2" ht="13.5" x14ac:dyDescent="0.25">
      <c r="A13640" s="612" t="s">
        <v>22381</v>
      </c>
      <c r="B13640" s="613" t="s">
        <v>22382</v>
      </c>
    </row>
    <row r="13641" spans="1:2" ht="13.5" x14ac:dyDescent="0.25">
      <c r="A13641" s="612" t="s">
        <v>22383</v>
      </c>
      <c r="B13641" s="613" t="s">
        <v>22384</v>
      </c>
    </row>
    <row r="13642" spans="1:2" ht="13.5" x14ac:dyDescent="0.25">
      <c r="A13642" s="612" t="s">
        <v>22385</v>
      </c>
      <c r="B13642" s="613" t="s">
        <v>22386</v>
      </c>
    </row>
    <row r="13643" spans="1:2" ht="13.5" x14ac:dyDescent="0.25">
      <c r="A13643" s="612" t="s">
        <v>22387</v>
      </c>
      <c r="B13643" s="613" t="s">
        <v>22388</v>
      </c>
    </row>
    <row r="13644" spans="1:2" ht="13.5" x14ac:dyDescent="0.25">
      <c r="A13644" s="612" t="s">
        <v>22389</v>
      </c>
      <c r="B13644" s="613" t="s">
        <v>22390</v>
      </c>
    </row>
    <row r="13645" spans="1:2" ht="13.5" x14ac:dyDescent="0.25">
      <c r="A13645" s="612" t="s">
        <v>22391</v>
      </c>
      <c r="B13645" s="613" t="s">
        <v>22392</v>
      </c>
    </row>
    <row r="13646" spans="1:2" ht="13.5" x14ac:dyDescent="0.25">
      <c r="A13646" s="612" t="s">
        <v>22393</v>
      </c>
      <c r="B13646" s="613" t="s">
        <v>22394</v>
      </c>
    </row>
    <row r="13647" spans="1:2" ht="13.5" x14ac:dyDescent="0.25">
      <c r="A13647" s="612" t="s">
        <v>22395</v>
      </c>
      <c r="B13647" s="613" t="s">
        <v>22396</v>
      </c>
    </row>
    <row r="13648" spans="1:2" ht="13.5" x14ac:dyDescent="0.25">
      <c r="A13648" s="612" t="s">
        <v>22397</v>
      </c>
      <c r="B13648" s="613" t="s">
        <v>19599</v>
      </c>
    </row>
    <row r="13649" spans="1:2" ht="13.5" x14ac:dyDescent="0.25">
      <c r="A13649" s="612" t="s">
        <v>22398</v>
      </c>
      <c r="B13649" s="613" t="s">
        <v>6102</v>
      </c>
    </row>
    <row r="13650" spans="1:2" ht="13.5" x14ac:dyDescent="0.25">
      <c r="A13650" s="612" t="s">
        <v>22399</v>
      </c>
      <c r="B13650" s="613" t="s">
        <v>6103</v>
      </c>
    </row>
    <row r="13651" spans="1:2" ht="13.5" x14ac:dyDescent="0.25">
      <c r="A13651" s="612" t="s">
        <v>22400</v>
      </c>
      <c r="B13651" s="613" t="s">
        <v>22401</v>
      </c>
    </row>
    <row r="13652" spans="1:2" ht="13.5" x14ac:dyDescent="0.25">
      <c r="A13652" s="612" t="s">
        <v>22402</v>
      </c>
      <c r="B13652" s="613" t="s">
        <v>22403</v>
      </c>
    </row>
    <row r="13653" spans="1:2" ht="13.5" x14ac:dyDescent="0.25">
      <c r="A13653" s="612" t="s">
        <v>22404</v>
      </c>
      <c r="B13653" s="613" t="s">
        <v>22405</v>
      </c>
    </row>
    <row r="13654" spans="1:2" ht="13.5" x14ac:dyDescent="0.25">
      <c r="A13654" s="612" t="s">
        <v>22406</v>
      </c>
      <c r="B13654" s="613" t="s">
        <v>22407</v>
      </c>
    </row>
    <row r="13655" spans="1:2" ht="13.5" x14ac:dyDescent="0.25">
      <c r="A13655" s="612" t="s">
        <v>22408</v>
      </c>
      <c r="B13655" s="613" t="s">
        <v>22409</v>
      </c>
    </row>
    <row r="13656" spans="1:2" ht="13.5" x14ac:dyDescent="0.25">
      <c r="A13656" s="612" t="s">
        <v>22410</v>
      </c>
      <c r="B13656" s="613" t="s">
        <v>22411</v>
      </c>
    </row>
    <row r="13657" spans="1:2" ht="13.5" x14ac:dyDescent="0.25">
      <c r="A13657" s="612" t="s">
        <v>22412</v>
      </c>
      <c r="B13657" s="613" t="s">
        <v>22413</v>
      </c>
    </row>
    <row r="13658" spans="1:2" ht="13.5" x14ac:dyDescent="0.25">
      <c r="A13658" s="612" t="s">
        <v>22414</v>
      </c>
      <c r="B13658" s="613" t="s">
        <v>22415</v>
      </c>
    </row>
    <row r="13659" spans="1:2" ht="13.5" x14ac:dyDescent="0.25">
      <c r="A13659" s="612" t="s">
        <v>22416</v>
      </c>
      <c r="B13659" s="613" t="s">
        <v>22417</v>
      </c>
    </row>
    <row r="13660" spans="1:2" ht="13.5" x14ac:dyDescent="0.25">
      <c r="A13660" s="612" t="s">
        <v>22418</v>
      </c>
      <c r="B13660" s="613" t="s">
        <v>22419</v>
      </c>
    </row>
    <row r="13661" spans="1:2" ht="13.5" x14ac:dyDescent="0.25">
      <c r="A13661" s="612" t="s">
        <v>22420</v>
      </c>
      <c r="B13661" s="613" t="s">
        <v>6100</v>
      </c>
    </row>
    <row r="13662" spans="1:2" ht="13.5" x14ac:dyDescent="0.25">
      <c r="A13662" s="612" t="s">
        <v>22421</v>
      </c>
      <c r="B13662" s="613" t="s">
        <v>22422</v>
      </c>
    </row>
    <row r="13663" spans="1:2" ht="13.5" x14ac:dyDescent="0.25">
      <c r="A13663" s="612" t="s">
        <v>22423</v>
      </c>
      <c r="B13663" s="613" t="s">
        <v>22424</v>
      </c>
    </row>
    <row r="13664" spans="1:2" ht="13.5" x14ac:dyDescent="0.25">
      <c r="A13664" s="612" t="s">
        <v>22425</v>
      </c>
      <c r="B13664" s="613" t="s">
        <v>22426</v>
      </c>
    </row>
    <row r="13665" spans="1:2" ht="13.5" x14ac:dyDescent="0.25">
      <c r="A13665" s="612" t="s">
        <v>22427</v>
      </c>
      <c r="B13665" s="613" t="s">
        <v>22428</v>
      </c>
    </row>
    <row r="13666" spans="1:2" ht="13.5" x14ac:dyDescent="0.25">
      <c r="A13666" s="612" t="s">
        <v>22429</v>
      </c>
      <c r="B13666" s="613" t="s">
        <v>22430</v>
      </c>
    </row>
    <row r="13667" spans="1:2" ht="13.5" x14ac:dyDescent="0.25">
      <c r="A13667" s="612" t="s">
        <v>22431</v>
      </c>
      <c r="B13667" s="613" t="s">
        <v>22432</v>
      </c>
    </row>
    <row r="13668" spans="1:2" ht="13.5" x14ac:dyDescent="0.25">
      <c r="A13668" s="612" t="s">
        <v>22433</v>
      </c>
      <c r="B13668" s="613" t="s">
        <v>22434</v>
      </c>
    </row>
    <row r="13669" spans="1:2" ht="13.5" x14ac:dyDescent="0.25">
      <c r="A13669" s="612" t="s">
        <v>22435</v>
      </c>
      <c r="B13669" s="613" t="s">
        <v>22436</v>
      </c>
    </row>
    <row r="13670" spans="1:2" ht="13.5" x14ac:dyDescent="0.25">
      <c r="A13670" s="612" t="s">
        <v>22437</v>
      </c>
      <c r="B13670" s="613" t="s">
        <v>22438</v>
      </c>
    </row>
    <row r="13671" spans="1:2" ht="13.5" x14ac:dyDescent="0.25">
      <c r="A13671" s="612" t="s">
        <v>22439</v>
      </c>
      <c r="B13671" s="613" t="s">
        <v>22440</v>
      </c>
    </row>
    <row r="13672" spans="1:2" ht="13.5" x14ac:dyDescent="0.25">
      <c r="A13672" s="612" t="s">
        <v>22441</v>
      </c>
      <c r="B13672" s="613" t="s">
        <v>22442</v>
      </c>
    </row>
    <row r="13673" spans="1:2" ht="13.5" x14ac:dyDescent="0.25">
      <c r="A13673" s="612" t="s">
        <v>22443</v>
      </c>
      <c r="B13673" s="613" t="s">
        <v>22444</v>
      </c>
    </row>
    <row r="13674" spans="1:2" ht="13.5" x14ac:dyDescent="0.25">
      <c r="A13674" s="612" t="s">
        <v>22445</v>
      </c>
      <c r="B13674" s="613" t="s">
        <v>22446</v>
      </c>
    </row>
    <row r="13675" spans="1:2" ht="13.5" x14ac:dyDescent="0.25">
      <c r="A13675" s="612" t="s">
        <v>22447</v>
      </c>
      <c r="B13675" s="613" t="s">
        <v>22448</v>
      </c>
    </row>
    <row r="13676" spans="1:2" ht="13.5" x14ac:dyDescent="0.25">
      <c r="A13676" s="612" t="s">
        <v>22449</v>
      </c>
      <c r="B13676" s="613" t="s">
        <v>22450</v>
      </c>
    </row>
    <row r="13677" spans="1:2" ht="13.5" x14ac:dyDescent="0.25">
      <c r="A13677" s="612" t="s">
        <v>22451</v>
      </c>
      <c r="B13677" s="613" t="s">
        <v>22452</v>
      </c>
    </row>
    <row r="13678" spans="1:2" ht="13.5" x14ac:dyDescent="0.25">
      <c r="A13678" s="612" t="s">
        <v>22453</v>
      </c>
      <c r="B13678" s="613" t="s">
        <v>22454</v>
      </c>
    </row>
    <row r="13679" spans="1:2" ht="13.5" x14ac:dyDescent="0.25">
      <c r="A13679" s="612" t="s">
        <v>22455</v>
      </c>
      <c r="B13679" s="613" t="s">
        <v>22456</v>
      </c>
    </row>
    <row r="13680" spans="1:2" ht="13.5" x14ac:dyDescent="0.25">
      <c r="A13680" s="612" t="s">
        <v>22457</v>
      </c>
      <c r="B13680" s="613" t="s">
        <v>22458</v>
      </c>
    </row>
    <row r="13681" spans="1:2" ht="13.5" x14ac:dyDescent="0.25">
      <c r="A13681" s="612" t="s">
        <v>22459</v>
      </c>
      <c r="B13681" s="613" t="s">
        <v>22460</v>
      </c>
    </row>
    <row r="13682" spans="1:2" ht="13.5" x14ac:dyDescent="0.25">
      <c r="A13682" s="612" t="s">
        <v>22461</v>
      </c>
      <c r="B13682" s="613" t="s">
        <v>5892</v>
      </c>
    </row>
    <row r="13683" spans="1:2" ht="13.5" x14ac:dyDescent="0.25">
      <c r="A13683" s="612" t="s">
        <v>22462</v>
      </c>
      <c r="B13683" s="613" t="s">
        <v>22463</v>
      </c>
    </row>
    <row r="13684" spans="1:2" ht="13.5" x14ac:dyDescent="0.25">
      <c r="A13684" s="612" t="s">
        <v>22464</v>
      </c>
      <c r="B13684" s="613" t="s">
        <v>22465</v>
      </c>
    </row>
    <row r="13685" spans="1:2" ht="13.5" x14ac:dyDescent="0.25">
      <c r="A13685" s="612" t="s">
        <v>22466</v>
      </c>
      <c r="B13685" s="613" t="s">
        <v>22467</v>
      </c>
    </row>
    <row r="13686" spans="1:2" ht="13.5" x14ac:dyDescent="0.25">
      <c r="A13686" s="612" t="s">
        <v>22468</v>
      </c>
      <c r="B13686" s="613" t="s">
        <v>22469</v>
      </c>
    </row>
    <row r="13687" spans="1:2" ht="13.5" x14ac:dyDescent="0.25">
      <c r="A13687" s="612" t="s">
        <v>22470</v>
      </c>
      <c r="B13687" s="613" t="s">
        <v>22471</v>
      </c>
    </row>
    <row r="13688" spans="1:2" ht="13.5" x14ac:dyDescent="0.25">
      <c r="A13688" s="612" t="s">
        <v>22472</v>
      </c>
      <c r="B13688" s="613" t="s">
        <v>22473</v>
      </c>
    </row>
    <row r="13689" spans="1:2" ht="13.5" x14ac:dyDescent="0.25">
      <c r="A13689" s="612" t="s">
        <v>22474</v>
      </c>
      <c r="B13689" s="613" t="s">
        <v>22475</v>
      </c>
    </row>
    <row r="13690" spans="1:2" ht="13.5" x14ac:dyDescent="0.25">
      <c r="A13690" s="612" t="s">
        <v>22476</v>
      </c>
      <c r="B13690" s="613" t="s">
        <v>22477</v>
      </c>
    </row>
    <row r="13691" spans="1:2" ht="13.5" x14ac:dyDescent="0.25">
      <c r="A13691" s="612" t="s">
        <v>22478</v>
      </c>
      <c r="B13691" s="613" t="s">
        <v>22479</v>
      </c>
    </row>
    <row r="13692" spans="1:2" ht="13.5" x14ac:dyDescent="0.25">
      <c r="A13692" s="612" t="s">
        <v>22480</v>
      </c>
      <c r="B13692" s="613" t="s">
        <v>22481</v>
      </c>
    </row>
    <row r="13693" spans="1:2" ht="13.5" x14ac:dyDescent="0.25">
      <c r="A13693" s="612" t="s">
        <v>22482</v>
      </c>
      <c r="B13693" s="613" t="s">
        <v>22483</v>
      </c>
    </row>
    <row r="13694" spans="1:2" ht="13.5" x14ac:dyDescent="0.25">
      <c r="A13694" s="612" t="s">
        <v>22484</v>
      </c>
      <c r="B13694" s="613" t="s">
        <v>22485</v>
      </c>
    </row>
    <row r="13695" spans="1:2" ht="13.5" x14ac:dyDescent="0.25">
      <c r="A13695" s="612" t="s">
        <v>22486</v>
      </c>
      <c r="B13695" s="613" t="s">
        <v>22487</v>
      </c>
    </row>
    <row r="13696" spans="1:2" ht="13.5" x14ac:dyDescent="0.25">
      <c r="A13696" s="612" t="s">
        <v>22488</v>
      </c>
      <c r="B13696" s="613" t="s">
        <v>22489</v>
      </c>
    </row>
    <row r="13697" spans="1:2" ht="13.5" x14ac:dyDescent="0.25">
      <c r="A13697" s="612" t="s">
        <v>22490</v>
      </c>
      <c r="B13697" s="613" t="s">
        <v>22491</v>
      </c>
    </row>
    <row r="13698" spans="1:2" ht="13.5" x14ac:dyDescent="0.25">
      <c r="A13698" s="612" t="s">
        <v>22492</v>
      </c>
      <c r="B13698" s="613" t="s">
        <v>22493</v>
      </c>
    </row>
    <row r="13699" spans="1:2" ht="13.5" x14ac:dyDescent="0.25">
      <c r="A13699" s="612" t="s">
        <v>22494</v>
      </c>
      <c r="B13699" s="613" t="s">
        <v>22495</v>
      </c>
    </row>
    <row r="13700" spans="1:2" ht="13.5" x14ac:dyDescent="0.25">
      <c r="A13700" s="612" t="s">
        <v>22496</v>
      </c>
      <c r="B13700" s="613" t="s">
        <v>22497</v>
      </c>
    </row>
    <row r="13701" spans="1:2" ht="13.5" x14ac:dyDescent="0.25">
      <c r="A13701" s="612" t="s">
        <v>22498</v>
      </c>
      <c r="B13701" s="613" t="s">
        <v>22499</v>
      </c>
    </row>
    <row r="13702" spans="1:2" ht="13.5" x14ac:dyDescent="0.25">
      <c r="A13702" s="612" t="s">
        <v>22500</v>
      </c>
      <c r="B13702" s="613" t="s">
        <v>22501</v>
      </c>
    </row>
    <row r="13703" spans="1:2" ht="13.5" x14ac:dyDescent="0.25">
      <c r="A13703" s="612" t="s">
        <v>22502</v>
      </c>
      <c r="B13703" s="613" t="s">
        <v>22503</v>
      </c>
    </row>
    <row r="13704" spans="1:2" ht="13.5" x14ac:dyDescent="0.25">
      <c r="A13704" s="612" t="s">
        <v>22504</v>
      </c>
      <c r="B13704" s="613" t="s">
        <v>22505</v>
      </c>
    </row>
    <row r="13705" spans="1:2" ht="13.5" x14ac:dyDescent="0.25">
      <c r="A13705" s="612" t="s">
        <v>22506</v>
      </c>
      <c r="B13705" s="613" t="s">
        <v>22507</v>
      </c>
    </row>
    <row r="13706" spans="1:2" ht="13.5" x14ac:dyDescent="0.25">
      <c r="A13706" s="612" t="s">
        <v>22508</v>
      </c>
      <c r="B13706" s="613" t="s">
        <v>22509</v>
      </c>
    </row>
    <row r="13707" spans="1:2" ht="13.5" x14ac:dyDescent="0.25">
      <c r="A13707" s="612" t="s">
        <v>22510</v>
      </c>
      <c r="B13707" s="613" t="s">
        <v>22511</v>
      </c>
    </row>
    <row r="13708" spans="1:2" ht="13.5" x14ac:dyDescent="0.25">
      <c r="A13708" s="612" t="s">
        <v>22512</v>
      </c>
      <c r="B13708" s="613" t="s">
        <v>22513</v>
      </c>
    </row>
    <row r="13709" spans="1:2" ht="13.5" x14ac:dyDescent="0.25">
      <c r="A13709" s="612" t="s">
        <v>22514</v>
      </c>
      <c r="B13709" s="613" t="s">
        <v>22515</v>
      </c>
    </row>
    <row r="13710" spans="1:2" ht="13.5" x14ac:dyDescent="0.25">
      <c r="A13710" s="612" t="s">
        <v>22516</v>
      </c>
      <c r="B13710" s="613" t="s">
        <v>22517</v>
      </c>
    </row>
    <row r="13711" spans="1:2" ht="13.5" x14ac:dyDescent="0.25">
      <c r="A13711" s="612" t="s">
        <v>22518</v>
      </c>
      <c r="B13711" s="613" t="s">
        <v>22519</v>
      </c>
    </row>
    <row r="13712" spans="1:2" ht="13.5" x14ac:dyDescent="0.25">
      <c r="A13712" s="612" t="s">
        <v>22520</v>
      </c>
      <c r="B13712" s="613" t="s">
        <v>22521</v>
      </c>
    </row>
    <row r="13713" spans="1:2" ht="13.5" x14ac:dyDescent="0.25">
      <c r="A13713" s="612" t="s">
        <v>22522</v>
      </c>
      <c r="B13713" s="613" t="s">
        <v>22523</v>
      </c>
    </row>
    <row r="13714" spans="1:2" ht="13.5" x14ac:dyDescent="0.25">
      <c r="A13714" s="612" t="s">
        <v>22524</v>
      </c>
      <c r="B13714" s="613" t="s">
        <v>22525</v>
      </c>
    </row>
    <row r="13715" spans="1:2" ht="13.5" x14ac:dyDescent="0.25">
      <c r="A13715" s="612" t="s">
        <v>22526</v>
      </c>
      <c r="B13715" s="613" t="s">
        <v>22527</v>
      </c>
    </row>
    <row r="13716" spans="1:2" ht="13.5" x14ac:dyDescent="0.25">
      <c r="A13716" s="612" t="s">
        <v>22528</v>
      </c>
      <c r="B13716" s="613" t="s">
        <v>22529</v>
      </c>
    </row>
    <row r="13717" spans="1:2" ht="13.5" x14ac:dyDescent="0.25">
      <c r="A13717" s="612" t="s">
        <v>22530</v>
      </c>
      <c r="B13717" s="613" t="s">
        <v>22531</v>
      </c>
    </row>
    <row r="13718" spans="1:2" ht="13.5" x14ac:dyDescent="0.25">
      <c r="A13718" s="612" t="s">
        <v>22532</v>
      </c>
      <c r="B13718" s="613" t="s">
        <v>22533</v>
      </c>
    </row>
    <row r="13719" spans="1:2" ht="13.5" x14ac:dyDescent="0.25">
      <c r="A13719" s="612" t="s">
        <v>22534</v>
      </c>
      <c r="B13719" s="613" t="s">
        <v>22535</v>
      </c>
    </row>
    <row r="13720" spans="1:2" ht="13.5" x14ac:dyDescent="0.25">
      <c r="A13720" s="612" t="s">
        <v>22536</v>
      </c>
      <c r="B13720" s="613" t="s">
        <v>22537</v>
      </c>
    </row>
    <row r="13721" spans="1:2" ht="13.5" x14ac:dyDescent="0.25">
      <c r="A13721" s="612" t="s">
        <v>22538</v>
      </c>
      <c r="B13721" s="613" t="s">
        <v>22539</v>
      </c>
    </row>
    <row r="13722" spans="1:2" ht="13.5" x14ac:dyDescent="0.25">
      <c r="A13722" s="612" t="s">
        <v>22540</v>
      </c>
      <c r="B13722" s="613" t="s">
        <v>22541</v>
      </c>
    </row>
    <row r="13723" spans="1:2" ht="13.5" x14ac:dyDescent="0.25">
      <c r="A13723" s="612" t="s">
        <v>22542</v>
      </c>
      <c r="B13723" s="613" t="s">
        <v>22543</v>
      </c>
    </row>
    <row r="13724" spans="1:2" ht="13.5" x14ac:dyDescent="0.25">
      <c r="A13724" s="612" t="s">
        <v>22544</v>
      </c>
      <c r="B13724" s="613" t="s">
        <v>22545</v>
      </c>
    </row>
    <row r="13725" spans="1:2" ht="13.5" x14ac:dyDescent="0.25">
      <c r="A13725" s="612" t="s">
        <v>22546</v>
      </c>
      <c r="B13725" s="613" t="s">
        <v>22547</v>
      </c>
    </row>
    <row r="13726" spans="1:2" ht="13.5" x14ac:dyDescent="0.25">
      <c r="A13726" s="612" t="s">
        <v>22548</v>
      </c>
      <c r="B13726" s="613" t="s">
        <v>22549</v>
      </c>
    </row>
    <row r="13727" spans="1:2" ht="13.5" x14ac:dyDescent="0.25">
      <c r="A13727" s="612" t="s">
        <v>22550</v>
      </c>
      <c r="B13727" s="613" t="s">
        <v>22551</v>
      </c>
    </row>
    <row r="13728" spans="1:2" ht="13.5" x14ac:dyDescent="0.25">
      <c r="A13728" s="612" t="s">
        <v>22552</v>
      </c>
      <c r="B13728" s="613" t="s">
        <v>22553</v>
      </c>
    </row>
    <row r="13729" spans="1:2" ht="27" x14ac:dyDescent="0.25">
      <c r="A13729" s="612" t="s">
        <v>22554</v>
      </c>
      <c r="B13729" s="613" t="s">
        <v>22555</v>
      </c>
    </row>
    <row r="13730" spans="1:2" ht="13.5" x14ac:dyDescent="0.25">
      <c r="A13730" s="612" t="s">
        <v>22556</v>
      </c>
      <c r="B13730" s="613" t="s">
        <v>22557</v>
      </c>
    </row>
    <row r="13731" spans="1:2" ht="13.5" x14ac:dyDescent="0.25">
      <c r="A13731" s="612" t="s">
        <v>22558</v>
      </c>
      <c r="B13731" s="613" t="s">
        <v>22559</v>
      </c>
    </row>
    <row r="13732" spans="1:2" ht="13.5" x14ac:dyDescent="0.25">
      <c r="A13732" s="612" t="s">
        <v>22560</v>
      </c>
      <c r="B13732" s="613" t="s">
        <v>22561</v>
      </c>
    </row>
    <row r="13733" spans="1:2" ht="13.5" x14ac:dyDescent="0.25">
      <c r="A13733" s="612" t="s">
        <v>22562</v>
      </c>
      <c r="B13733" s="613" t="s">
        <v>22563</v>
      </c>
    </row>
    <row r="13734" spans="1:2" ht="13.5" x14ac:dyDescent="0.25">
      <c r="A13734" s="612" t="s">
        <v>22564</v>
      </c>
      <c r="B13734" s="613" t="s">
        <v>22565</v>
      </c>
    </row>
    <row r="13735" spans="1:2" ht="13.5" x14ac:dyDescent="0.25">
      <c r="A13735" s="612" t="s">
        <v>22566</v>
      </c>
      <c r="B13735" s="613" t="s">
        <v>22567</v>
      </c>
    </row>
    <row r="13736" spans="1:2" ht="13.5" x14ac:dyDescent="0.25">
      <c r="A13736" s="612" t="s">
        <v>22568</v>
      </c>
      <c r="B13736" s="613" t="s">
        <v>22569</v>
      </c>
    </row>
    <row r="13737" spans="1:2" ht="13.5" x14ac:dyDescent="0.25">
      <c r="A13737" s="612" t="s">
        <v>22570</v>
      </c>
      <c r="B13737" s="613" t="s">
        <v>22571</v>
      </c>
    </row>
    <row r="13738" spans="1:2" ht="13.5" x14ac:dyDescent="0.25">
      <c r="A13738" s="612" t="s">
        <v>22572</v>
      </c>
      <c r="B13738" s="613" t="s">
        <v>22573</v>
      </c>
    </row>
    <row r="13739" spans="1:2" ht="13.5" x14ac:dyDescent="0.25">
      <c r="A13739" s="612" t="s">
        <v>22574</v>
      </c>
      <c r="B13739" s="613" t="s">
        <v>22575</v>
      </c>
    </row>
    <row r="13740" spans="1:2" ht="13.5" x14ac:dyDescent="0.25">
      <c r="A13740" s="612" t="s">
        <v>22576</v>
      </c>
      <c r="B13740" s="613" t="s">
        <v>22577</v>
      </c>
    </row>
    <row r="13741" spans="1:2" ht="13.5" x14ac:dyDescent="0.25">
      <c r="A13741" s="612" t="s">
        <v>22578</v>
      </c>
      <c r="B13741" s="613" t="s">
        <v>22579</v>
      </c>
    </row>
    <row r="13742" spans="1:2" ht="13.5" x14ac:dyDescent="0.25">
      <c r="A13742" s="612" t="s">
        <v>22580</v>
      </c>
      <c r="B13742" s="613" t="s">
        <v>22581</v>
      </c>
    </row>
    <row r="13743" spans="1:2" ht="13.5" x14ac:dyDescent="0.25">
      <c r="A13743" s="612" t="s">
        <v>22582</v>
      </c>
      <c r="B13743" s="613" t="s">
        <v>22583</v>
      </c>
    </row>
    <row r="13744" spans="1:2" ht="13.5" x14ac:dyDescent="0.25">
      <c r="A13744" s="612" t="s">
        <v>22584</v>
      </c>
      <c r="B13744" s="613" t="s">
        <v>22585</v>
      </c>
    </row>
    <row r="13745" spans="1:2" ht="13.5" x14ac:dyDescent="0.25">
      <c r="A13745" s="612" t="s">
        <v>22586</v>
      </c>
      <c r="B13745" s="613" t="s">
        <v>22587</v>
      </c>
    </row>
    <row r="13746" spans="1:2" ht="13.5" x14ac:dyDescent="0.25">
      <c r="A13746" s="612" t="s">
        <v>22588</v>
      </c>
      <c r="B13746" s="613" t="s">
        <v>22589</v>
      </c>
    </row>
    <row r="13747" spans="1:2" ht="13.5" x14ac:dyDescent="0.25">
      <c r="A13747" s="612" t="s">
        <v>22590</v>
      </c>
      <c r="B13747" s="613" t="s">
        <v>22591</v>
      </c>
    </row>
    <row r="13748" spans="1:2" ht="13.5" x14ac:dyDescent="0.25">
      <c r="A13748" s="612" t="s">
        <v>22592</v>
      </c>
      <c r="B13748" s="613" t="s">
        <v>22593</v>
      </c>
    </row>
    <row r="13749" spans="1:2" ht="13.5" x14ac:dyDescent="0.25">
      <c r="A13749" s="612" t="s">
        <v>22594</v>
      </c>
      <c r="B13749" s="613" t="s">
        <v>22595</v>
      </c>
    </row>
    <row r="13750" spans="1:2" ht="13.5" x14ac:dyDescent="0.25">
      <c r="A13750" s="612" t="s">
        <v>22596</v>
      </c>
      <c r="B13750" s="613" t="s">
        <v>22597</v>
      </c>
    </row>
    <row r="13751" spans="1:2" ht="13.5" x14ac:dyDescent="0.25">
      <c r="A13751" s="612" t="s">
        <v>22598</v>
      </c>
      <c r="B13751" s="613" t="s">
        <v>22599</v>
      </c>
    </row>
    <row r="13752" spans="1:2" ht="13.5" x14ac:dyDescent="0.25">
      <c r="A13752" s="612" t="s">
        <v>22600</v>
      </c>
      <c r="B13752" s="613" t="s">
        <v>22601</v>
      </c>
    </row>
    <row r="13753" spans="1:2" ht="13.5" x14ac:dyDescent="0.25">
      <c r="A13753" s="612" t="s">
        <v>22602</v>
      </c>
      <c r="B13753" s="613" t="s">
        <v>22603</v>
      </c>
    </row>
    <row r="13754" spans="1:2" ht="13.5" x14ac:dyDescent="0.25">
      <c r="A13754" s="612" t="s">
        <v>22604</v>
      </c>
      <c r="B13754" s="613" t="s">
        <v>22605</v>
      </c>
    </row>
    <row r="13755" spans="1:2" ht="13.5" x14ac:dyDescent="0.25">
      <c r="A13755" s="612" t="s">
        <v>22606</v>
      </c>
      <c r="B13755" s="613" t="s">
        <v>22607</v>
      </c>
    </row>
    <row r="13756" spans="1:2" ht="13.5" x14ac:dyDescent="0.25">
      <c r="A13756" s="612" t="s">
        <v>22608</v>
      </c>
      <c r="B13756" s="613" t="s">
        <v>22609</v>
      </c>
    </row>
    <row r="13757" spans="1:2" ht="13.5" x14ac:dyDescent="0.25">
      <c r="A13757" s="612" t="s">
        <v>22610</v>
      </c>
      <c r="B13757" s="613" t="s">
        <v>22611</v>
      </c>
    </row>
    <row r="13758" spans="1:2" ht="13.5" x14ac:dyDescent="0.25">
      <c r="A13758" s="612" t="s">
        <v>22612</v>
      </c>
      <c r="B13758" s="613" t="s">
        <v>22613</v>
      </c>
    </row>
    <row r="13759" spans="1:2" ht="13.5" x14ac:dyDescent="0.25">
      <c r="A13759" s="612" t="s">
        <v>22614</v>
      </c>
      <c r="B13759" s="613" t="s">
        <v>22615</v>
      </c>
    </row>
    <row r="13760" spans="1:2" ht="13.5" x14ac:dyDescent="0.25">
      <c r="A13760" s="612" t="s">
        <v>22616</v>
      </c>
      <c r="B13760" s="613" t="s">
        <v>22617</v>
      </c>
    </row>
    <row r="13761" spans="1:2" ht="13.5" x14ac:dyDescent="0.25">
      <c r="A13761" s="612" t="s">
        <v>22618</v>
      </c>
      <c r="B13761" s="613" t="s">
        <v>22619</v>
      </c>
    </row>
    <row r="13762" spans="1:2" ht="13.5" x14ac:dyDescent="0.25">
      <c r="A13762" s="612" t="s">
        <v>22620</v>
      </c>
      <c r="B13762" s="613" t="s">
        <v>22621</v>
      </c>
    </row>
    <row r="13763" spans="1:2" ht="13.5" x14ac:dyDescent="0.25">
      <c r="A13763" s="612" t="s">
        <v>22622</v>
      </c>
      <c r="B13763" s="613" t="s">
        <v>22623</v>
      </c>
    </row>
    <row r="13764" spans="1:2" ht="13.5" x14ac:dyDescent="0.25">
      <c r="A13764" s="612" t="s">
        <v>22624</v>
      </c>
      <c r="B13764" s="613" t="s">
        <v>22625</v>
      </c>
    </row>
    <row r="13765" spans="1:2" ht="13.5" x14ac:dyDescent="0.25">
      <c r="A13765" s="612" t="s">
        <v>22626</v>
      </c>
      <c r="B13765" s="613" t="s">
        <v>22627</v>
      </c>
    </row>
    <row r="13766" spans="1:2" ht="13.5" x14ac:dyDescent="0.25">
      <c r="A13766" s="612" t="s">
        <v>22628</v>
      </c>
      <c r="B13766" s="613" t="s">
        <v>22629</v>
      </c>
    </row>
    <row r="13767" spans="1:2" ht="13.5" x14ac:dyDescent="0.25">
      <c r="A13767" s="612" t="s">
        <v>22630</v>
      </c>
      <c r="B13767" s="613" t="s">
        <v>22631</v>
      </c>
    </row>
    <row r="13768" spans="1:2" ht="13.5" x14ac:dyDescent="0.25">
      <c r="A13768" s="612" t="s">
        <v>22632</v>
      </c>
      <c r="B13768" s="613" t="s">
        <v>22633</v>
      </c>
    </row>
    <row r="13769" spans="1:2" ht="13.5" x14ac:dyDescent="0.25">
      <c r="A13769" s="612" t="s">
        <v>22634</v>
      </c>
      <c r="B13769" s="613" t="s">
        <v>22635</v>
      </c>
    </row>
    <row r="13770" spans="1:2" ht="13.5" x14ac:dyDescent="0.25">
      <c r="A13770" s="612" t="s">
        <v>22636</v>
      </c>
      <c r="B13770" s="613" t="s">
        <v>22637</v>
      </c>
    </row>
    <row r="13771" spans="1:2" ht="13.5" x14ac:dyDescent="0.25">
      <c r="A13771" s="612" t="s">
        <v>22638</v>
      </c>
      <c r="B13771" s="613" t="s">
        <v>22639</v>
      </c>
    </row>
    <row r="13772" spans="1:2" ht="13.5" x14ac:dyDescent="0.25">
      <c r="A13772" s="612" t="s">
        <v>22640</v>
      </c>
      <c r="B13772" s="613" t="s">
        <v>22641</v>
      </c>
    </row>
    <row r="13773" spans="1:2" ht="13.5" x14ac:dyDescent="0.25">
      <c r="A13773" s="612" t="s">
        <v>22642</v>
      </c>
      <c r="B13773" s="613" t="s">
        <v>22643</v>
      </c>
    </row>
    <row r="13774" spans="1:2" ht="13.5" x14ac:dyDescent="0.25">
      <c r="A13774" s="612" t="s">
        <v>22644</v>
      </c>
      <c r="B13774" s="613" t="s">
        <v>22645</v>
      </c>
    </row>
    <row r="13775" spans="1:2" ht="13.5" x14ac:dyDescent="0.25">
      <c r="A13775" s="612" t="s">
        <v>22646</v>
      </c>
      <c r="B13775" s="613" t="s">
        <v>22647</v>
      </c>
    </row>
    <row r="13776" spans="1:2" ht="13.5" x14ac:dyDescent="0.25">
      <c r="A13776" s="612" t="s">
        <v>22648</v>
      </c>
      <c r="B13776" s="613" t="s">
        <v>22649</v>
      </c>
    </row>
    <row r="13777" spans="1:2" ht="13.5" x14ac:dyDescent="0.25">
      <c r="A13777" s="612" t="s">
        <v>22650</v>
      </c>
      <c r="B13777" s="613" t="s">
        <v>22651</v>
      </c>
    </row>
    <row r="13778" spans="1:2" ht="13.5" x14ac:dyDescent="0.25">
      <c r="A13778" s="612" t="s">
        <v>22652</v>
      </c>
      <c r="B13778" s="613" t="s">
        <v>22653</v>
      </c>
    </row>
    <row r="13779" spans="1:2" ht="13.5" x14ac:dyDescent="0.25">
      <c r="A13779" s="612" t="s">
        <v>22654</v>
      </c>
      <c r="B13779" s="613" t="s">
        <v>22655</v>
      </c>
    </row>
    <row r="13780" spans="1:2" ht="13.5" x14ac:dyDescent="0.25">
      <c r="A13780" s="612" t="s">
        <v>22656</v>
      </c>
      <c r="B13780" s="613" t="s">
        <v>22657</v>
      </c>
    </row>
    <row r="13781" spans="1:2" ht="13.5" x14ac:dyDescent="0.25">
      <c r="A13781" s="612" t="s">
        <v>22658</v>
      </c>
      <c r="B13781" s="613" t="s">
        <v>22659</v>
      </c>
    </row>
    <row r="13782" spans="1:2" ht="13.5" x14ac:dyDescent="0.25">
      <c r="A13782" s="612" t="s">
        <v>22660</v>
      </c>
      <c r="B13782" s="613" t="s">
        <v>22661</v>
      </c>
    </row>
    <row r="13783" spans="1:2" ht="13.5" x14ac:dyDescent="0.25">
      <c r="A13783" s="612" t="s">
        <v>22662</v>
      </c>
      <c r="B13783" s="613" t="s">
        <v>22663</v>
      </c>
    </row>
    <row r="13784" spans="1:2" ht="13.5" x14ac:dyDescent="0.25">
      <c r="A13784" s="612" t="s">
        <v>22664</v>
      </c>
      <c r="B13784" s="613" t="s">
        <v>22665</v>
      </c>
    </row>
    <row r="13785" spans="1:2" ht="13.5" x14ac:dyDescent="0.25">
      <c r="A13785" s="612" t="s">
        <v>22666</v>
      </c>
      <c r="B13785" s="615" t="s">
        <v>22667</v>
      </c>
    </row>
    <row r="13786" spans="1:2" ht="13.5" x14ac:dyDescent="0.25">
      <c r="A13786" s="612" t="s">
        <v>22668</v>
      </c>
      <c r="B13786" s="613" t="s">
        <v>22669</v>
      </c>
    </row>
    <row r="13787" spans="1:2" ht="13.5" x14ac:dyDescent="0.25">
      <c r="A13787" s="612" t="s">
        <v>22670</v>
      </c>
      <c r="B13787" s="613" t="s">
        <v>22671</v>
      </c>
    </row>
    <row r="13788" spans="1:2" ht="13.5" x14ac:dyDescent="0.25">
      <c r="A13788" s="612" t="s">
        <v>22672</v>
      </c>
      <c r="B13788" s="613" t="s">
        <v>22673</v>
      </c>
    </row>
    <row r="13789" spans="1:2" ht="13.5" x14ac:dyDescent="0.25">
      <c r="A13789" s="612" t="s">
        <v>22674</v>
      </c>
      <c r="B13789" s="613" t="s">
        <v>22675</v>
      </c>
    </row>
    <row r="13790" spans="1:2" ht="13.5" x14ac:dyDescent="0.25">
      <c r="A13790" s="612" t="s">
        <v>22676</v>
      </c>
      <c r="B13790" s="613" t="s">
        <v>22677</v>
      </c>
    </row>
    <row r="13791" spans="1:2" ht="13.5" x14ac:dyDescent="0.25">
      <c r="A13791" s="612" t="s">
        <v>22678</v>
      </c>
      <c r="B13791" s="613" t="s">
        <v>22679</v>
      </c>
    </row>
    <row r="13792" spans="1:2" ht="13.5" x14ac:dyDescent="0.25">
      <c r="A13792" s="612" t="s">
        <v>22680</v>
      </c>
      <c r="B13792" s="613" t="s">
        <v>22681</v>
      </c>
    </row>
    <row r="13793" spans="1:2" ht="13.5" x14ac:dyDescent="0.25">
      <c r="A13793" s="612" t="s">
        <v>22682</v>
      </c>
      <c r="B13793" s="613" t="s">
        <v>22683</v>
      </c>
    </row>
    <row r="13794" spans="1:2" ht="13.5" x14ac:dyDescent="0.25">
      <c r="A13794" s="612" t="s">
        <v>22684</v>
      </c>
      <c r="B13794" s="615" t="s">
        <v>22685</v>
      </c>
    </row>
    <row r="13795" spans="1:2" ht="13.5" x14ac:dyDescent="0.25">
      <c r="A13795" s="612" t="s">
        <v>22686</v>
      </c>
      <c r="B13795" s="613" t="s">
        <v>22687</v>
      </c>
    </row>
    <row r="13796" spans="1:2" ht="13.5" x14ac:dyDescent="0.25">
      <c r="A13796" s="612" t="s">
        <v>22688</v>
      </c>
      <c r="B13796" s="613" t="s">
        <v>22689</v>
      </c>
    </row>
    <row r="13797" spans="1:2" ht="13.5" x14ac:dyDescent="0.25">
      <c r="A13797" s="612" t="s">
        <v>22690</v>
      </c>
      <c r="B13797" s="613" t="s">
        <v>22691</v>
      </c>
    </row>
    <row r="13798" spans="1:2" ht="13.5" x14ac:dyDescent="0.25">
      <c r="A13798" s="612" t="s">
        <v>22692</v>
      </c>
      <c r="B13798" s="613" t="s">
        <v>22693</v>
      </c>
    </row>
    <row r="13799" spans="1:2" ht="13.5" x14ac:dyDescent="0.25">
      <c r="A13799" s="612" t="s">
        <v>22694</v>
      </c>
      <c r="B13799" s="613" t="s">
        <v>22695</v>
      </c>
    </row>
    <row r="13800" spans="1:2" ht="13.5" x14ac:dyDescent="0.25">
      <c r="A13800" s="612" t="s">
        <v>22696</v>
      </c>
      <c r="B13800" s="613" t="s">
        <v>22697</v>
      </c>
    </row>
    <row r="13801" spans="1:2" ht="13.5" x14ac:dyDescent="0.25">
      <c r="A13801" s="612" t="s">
        <v>22698</v>
      </c>
      <c r="B13801" s="613" t="s">
        <v>22699</v>
      </c>
    </row>
    <row r="13802" spans="1:2" ht="13.5" x14ac:dyDescent="0.25">
      <c r="A13802" s="612" t="s">
        <v>22700</v>
      </c>
      <c r="B13802" s="613" t="s">
        <v>22701</v>
      </c>
    </row>
    <row r="13803" spans="1:2" ht="13.5" x14ac:dyDescent="0.25">
      <c r="A13803" s="612" t="s">
        <v>22702</v>
      </c>
      <c r="B13803" s="613" t="s">
        <v>22703</v>
      </c>
    </row>
    <row r="13804" spans="1:2" ht="13.5" x14ac:dyDescent="0.25">
      <c r="A13804" s="612" t="s">
        <v>22704</v>
      </c>
      <c r="B13804" s="613" t="s">
        <v>22705</v>
      </c>
    </row>
    <row r="13805" spans="1:2" ht="13.5" x14ac:dyDescent="0.25">
      <c r="A13805" s="612" t="s">
        <v>22706</v>
      </c>
      <c r="B13805" s="613" t="s">
        <v>22707</v>
      </c>
    </row>
    <row r="13806" spans="1:2" ht="13.5" x14ac:dyDescent="0.25">
      <c r="A13806" s="612" t="s">
        <v>22708</v>
      </c>
      <c r="B13806" s="613" t="s">
        <v>22709</v>
      </c>
    </row>
    <row r="13807" spans="1:2" ht="13.5" x14ac:dyDescent="0.25">
      <c r="A13807" s="612" t="s">
        <v>22710</v>
      </c>
      <c r="B13807" s="613" t="s">
        <v>22711</v>
      </c>
    </row>
    <row r="13808" spans="1:2" ht="13.5" x14ac:dyDescent="0.25">
      <c r="A13808" s="612" t="s">
        <v>22712</v>
      </c>
      <c r="B13808" s="613" t="s">
        <v>22713</v>
      </c>
    </row>
    <row r="13809" spans="1:2" ht="13.5" x14ac:dyDescent="0.25">
      <c r="A13809" s="612" t="s">
        <v>22714</v>
      </c>
      <c r="B13809" s="613" t="s">
        <v>22715</v>
      </c>
    </row>
    <row r="13810" spans="1:2" ht="13.5" x14ac:dyDescent="0.25">
      <c r="A13810" s="612" t="s">
        <v>22716</v>
      </c>
      <c r="B13810" s="613" t="s">
        <v>22717</v>
      </c>
    </row>
    <row r="13811" spans="1:2" ht="13.5" x14ac:dyDescent="0.25">
      <c r="A13811" s="612" t="s">
        <v>22718</v>
      </c>
      <c r="B13811" s="613" t="s">
        <v>22719</v>
      </c>
    </row>
    <row r="13812" spans="1:2" ht="13.5" x14ac:dyDescent="0.25">
      <c r="A13812" s="612" t="s">
        <v>22720</v>
      </c>
      <c r="B13812" s="613" t="s">
        <v>22721</v>
      </c>
    </row>
    <row r="13813" spans="1:2" ht="13.5" x14ac:dyDescent="0.25">
      <c r="A13813" s="612" t="s">
        <v>22722</v>
      </c>
      <c r="B13813" s="613" t="s">
        <v>22723</v>
      </c>
    </row>
    <row r="13814" spans="1:2" ht="13.5" x14ac:dyDescent="0.25">
      <c r="A13814" s="612" t="s">
        <v>22724</v>
      </c>
      <c r="B13814" s="613" t="s">
        <v>22725</v>
      </c>
    </row>
    <row r="13815" spans="1:2" ht="13.5" x14ac:dyDescent="0.25">
      <c r="A13815" s="612" t="s">
        <v>22726</v>
      </c>
      <c r="B13815" s="613" t="s">
        <v>22727</v>
      </c>
    </row>
    <row r="13816" spans="1:2" ht="13.5" x14ac:dyDescent="0.25">
      <c r="A13816" s="612" t="s">
        <v>22728</v>
      </c>
      <c r="B13816" s="613" t="s">
        <v>22729</v>
      </c>
    </row>
    <row r="13817" spans="1:2" ht="13.5" x14ac:dyDescent="0.25">
      <c r="A13817" s="612" t="s">
        <v>22730</v>
      </c>
      <c r="B13817" s="613" t="s">
        <v>22731</v>
      </c>
    </row>
    <row r="13818" spans="1:2" ht="13.5" x14ac:dyDescent="0.25">
      <c r="A13818" s="612" t="s">
        <v>22732</v>
      </c>
      <c r="B13818" s="613" t="s">
        <v>22733</v>
      </c>
    </row>
    <row r="13819" spans="1:2" ht="13.5" x14ac:dyDescent="0.25">
      <c r="A13819" s="612" t="s">
        <v>22734</v>
      </c>
      <c r="B13819" s="613" t="s">
        <v>22735</v>
      </c>
    </row>
    <row r="13820" spans="1:2" ht="27" x14ac:dyDescent="0.25">
      <c r="A13820" s="612" t="s">
        <v>22736</v>
      </c>
      <c r="B13820" s="613" t="s">
        <v>22737</v>
      </c>
    </row>
    <row r="13821" spans="1:2" ht="13.5" x14ac:dyDescent="0.25">
      <c r="A13821" s="612" t="s">
        <v>22738</v>
      </c>
      <c r="B13821" s="613" t="s">
        <v>22739</v>
      </c>
    </row>
    <row r="13822" spans="1:2" ht="13.5" x14ac:dyDescent="0.25">
      <c r="A13822" s="612" t="s">
        <v>22740</v>
      </c>
      <c r="B13822" s="613" t="s">
        <v>22741</v>
      </c>
    </row>
    <row r="13823" spans="1:2" ht="13.5" x14ac:dyDescent="0.25">
      <c r="A13823" s="612" t="s">
        <v>22742</v>
      </c>
      <c r="B13823" s="613" t="s">
        <v>22743</v>
      </c>
    </row>
    <row r="13824" spans="1:2" ht="13.5" x14ac:dyDescent="0.25">
      <c r="A13824" s="612" t="s">
        <v>22744</v>
      </c>
      <c r="B13824" s="613" t="s">
        <v>22745</v>
      </c>
    </row>
    <row r="13825" spans="1:2" ht="13.5" x14ac:dyDescent="0.25">
      <c r="A13825" s="612" t="s">
        <v>22746</v>
      </c>
      <c r="B13825" s="613" t="s">
        <v>22747</v>
      </c>
    </row>
    <row r="13826" spans="1:2" ht="27" x14ac:dyDescent="0.25">
      <c r="A13826" s="612" t="s">
        <v>22748</v>
      </c>
      <c r="B13826" s="613" t="s">
        <v>22749</v>
      </c>
    </row>
    <row r="13827" spans="1:2" ht="13.5" x14ac:dyDescent="0.25">
      <c r="A13827" s="612" t="s">
        <v>22750</v>
      </c>
      <c r="B13827" s="613" t="s">
        <v>22751</v>
      </c>
    </row>
    <row r="13828" spans="1:2" ht="13.5" x14ac:dyDescent="0.25">
      <c r="A13828" s="612" t="s">
        <v>22752</v>
      </c>
      <c r="B13828" s="613" t="s">
        <v>22753</v>
      </c>
    </row>
    <row r="13829" spans="1:2" ht="13.5" x14ac:dyDescent="0.25">
      <c r="A13829" s="612" t="s">
        <v>22754</v>
      </c>
      <c r="B13829" s="613" t="s">
        <v>22755</v>
      </c>
    </row>
    <row r="13830" spans="1:2" ht="13.5" x14ac:dyDescent="0.25">
      <c r="A13830" s="612" t="s">
        <v>22756</v>
      </c>
      <c r="B13830" s="613" t="s">
        <v>22757</v>
      </c>
    </row>
    <row r="13831" spans="1:2" ht="13.5" x14ac:dyDescent="0.25">
      <c r="A13831" s="612" t="s">
        <v>22758</v>
      </c>
      <c r="B13831" s="613" t="s">
        <v>22759</v>
      </c>
    </row>
    <row r="13832" spans="1:2" ht="13.5" x14ac:dyDescent="0.25">
      <c r="A13832" s="612" t="s">
        <v>22760</v>
      </c>
      <c r="B13832" s="613" t="s">
        <v>22761</v>
      </c>
    </row>
    <row r="13833" spans="1:2" ht="13.5" x14ac:dyDescent="0.25">
      <c r="A13833" s="612" t="s">
        <v>22762</v>
      </c>
      <c r="B13833" s="613" t="s">
        <v>22763</v>
      </c>
    </row>
    <row r="13834" spans="1:2" ht="13.5" x14ac:dyDescent="0.25">
      <c r="A13834" s="612" t="s">
        <v>22764</v>
      </c>
      <c r="B13834" s="613" t="s">
        <v>22765</v>
      </c>
    </row>
    <row r="13835" spans="1:2" ht="13.5" x14ac:dyDescent="0.25">
      <c r="A13835" s="612" t="s">
        <v>22766</v>
      </c>
      <c r="B13835" s="613" t="s">
        <v>22767</v>
      </c>
    </row>
    <row r="13836" spans="1:2" ht="13.5" x14ac:dyDescent="0.25">
      <c r="A13836" s="612" t="s">
        <v>22768</v>
      </c>
      <c r="B13836" s="613" t="s">
        <v>22769</v>
      </c>
    </row>
    <row r="13837" spans="1:2" ht="13.5" x14ac:dyDescent="0.25">
      <c r="A13837" s="612" t="s">
        <v>22770</v>
      </c>
      <c r="B13837" s="613" t="s">
        <v>22771</v>
      </c>
    </row>
    <row r="13838" spans="1:2" ht="13.5" x14ac:dyDescent="0.25">
      <c r="A13838" s="612" t="s">
        <v>22772</v>
      </c>
      <c r="B13838" s="613" t="s">
        <v>22773</v>
      </c>
    </row>
    <row r="13839" spans="1:2" ht="13.5" x14ac:dyDescent="0.25">
      <c r="A13839" s="612" t="s">
        <v>22774</v>
      </c>
      <c r="B13839" s="613" t="s">
        <v>22775</v>
      </c>
    </row>
    <row r="13840" spans="1:2" ht="13.5" x14ac:dyDescent="0.25">
      <c r="A13840" s="612" t="s">
        <v>22776</v>
      </c>
      <c r="B13840" s="613" t="s">
        <v>22777</v>
      </c>
    </row>
    <row r="13841" spans="1:2" ht="13.5" x14ac:dyDescent="0.25">
      <c r="A13841" s="612" t="s">
        <v>22778</v>
      </c>
      <c r="B13841" s="613" t="s">
        <v>22779</v>
      </c>
    </row>
    <row r="13842" spans="1:2" ht="13.5" x14ac:dyDescent="0.25">
      <c r="A13842" s="612" t="s">
        <v>22780</v>
      </c>
      <c r="B13842" s="613" t="s">
        <v>22781</v>
      </c>
    </row>
    <row r="13843" spans="1:2" ht="13.5" x14ac:dyDescent="0.25">
      <c r="A13843" s="612" t="s">
        <v>22782</v>
      </c>
      <c r="B13843" s="613" t="s">
        <v>22783</v>
      </c>
    </row>
    <row r="13844" spans="1:2" ht="13.5" x14ac:dyDescent="0.25">
      <c r="A13844" s="612" t="s">
        <v>22784</v>
      </c>
      <c r="B13844" s="613" t="s">
        <v>22785</v>
      </c>
    </row>
    <row r="13845" spans="1:2" ht="13.5" x14ac:dyDescent="0.25">
      <c r="A13845" s="612" t="s">
        <v>22786</v>
      </c>
      <c r="B13845" s="613" t="s">
        <v>22787</v>
      </c>
    </row>
    <row r="13846" spans="1:2" ht="13.5" x14ac:dyDescent="0.25">
      <c r="A13846" s="612" t="s">
        <v>22788</v>
      </c>
      <c r="B13846" s="613" t="s">
        <v>22789</v>
      </c>
    </row>
    <row r="13847" spans="1:2" ht="13.5" x14ac:dyDescent="0.25">
      <c r="A13847" s="612" t="s">
        <v>22790</v>
      </c>
      <c r="B13847" s="613" t="s">
        <v>22791</v>
      </c>
    </row>
    <row r="13848" spans="1:2" ht="13.5" x14ac:dyDescent="0.25">
      <c r="A13848" s="612" t="s">
        <v>22792</v>
      </c>
      <c r="B13848" s="613" t="s">
        <v>22793</v>
      </c>
    </row>
    <row r="13849" spans="1:2" ht="13.5" x14ac:dyDescent="0.25">
      <c r="A13849" s="612" t="s">
        <v>22794</v>
      </c>
      <c r="B13849" s="613" t="s">
        <v>22795</v>
      </c>
    </row>
    <row r="13850" spans="1:2" ht="13.5" x14ac:dyDescent="0.25">
      <c r="A13850" s="612" t="s">
        <v>22796</v>
      </c>
      <c r="B13850" s="613" t="s">
        <v>22797</v>
      </c>
    </row>
    <row r="13851" spans="1:2" ht="13.5" x14ac:dyDescent="0.25">
      <c r="A13851" s="612" t="s">
        <v>22798</v>
      </c>
      <c r="B13851" s="613" t="s">
        <v>22799</v>
      </c>
    </row>
    <row r="13852" spans="1:2" ht="13.5" x14ac:dyDescent="0.25">
      <c r="A13852" s="612" t="s">
        <v>22800</v>
      </c>
      <c r="B13852" s="613" t="s">
        <v>22801</v>
      </c>
    </row>
    <row r="13853" spans="1:2" ht="13.5" x14ac:dyDescent="0.25">
      <c r="A13853" s="612" t="s">
        <v>22802</v>
      </c>
      <c r="B13853" s="613" t="s">
        <v>22803</v>
      </c>
    </row>
    <row r="13854" spans="1:2" ht="27" x14ac:dyDescent="0.25">
      <c r="A13854" s="612" t="s">
        <v>22804</v>
      </c>
      <c r="B13854" s="613" t="s">
        <v>22805</v>
      </c>
    </row>
    <row r="13855" spans="1:2" ht="13.5" x14ac:dyDescent="0.25">
      <c r="A13855" s="612" t="s">
        <v>22806</v>
      </c>
      <c r="B13855" s="613" t="s">
        <v>22807</v>
      </c>
    </row>
    <row r="13856" spans="1:2" ht="13.5" x14ac:dyDescent="0.25">
      <c r="A13856" s="612" t="s">
        <v>22808</v>
      </c>
      <c r="B13856" s="613" t="s">
        <v>22809</v>
      </c>
    </row>
    <row r="13857" spans="1:2" ht="13.5" x14ac:dyDescent="0.25">
      <c r="A13857" s="612" t="s">
        <v>22810</v>
      </c>
      <c r="B13857" s="613" t="s">
        <v>22811</v>
      </c>
    </row>
    <row r="13858" spans="1:2" ht="27" x14ac:dyDescent="0.25">
      <c r="A13858" s="612" t="s">
        <v>22812</v>
      </c>
      <c r="B13858" s="613" t="s">
        <v>22813</v>
      </c>
    </row>
    <row r="13859" spans="1:2" ht="13.5" x14ac:dyDescent="0.25">
      <c r="A13859" s="612" t="s">
        <v>22814</v>
      </c>
      <c r="B13859" s="613" t="s">
        <v>22815</v>
      </c>
    </row>
    <row r="13860" spans="1:2" ht="13.5" x14ac:dyDescent="0.25">
      <c r="A13860" s="612" t="s">
        <v>22816</v>
      </c>
      <c r="B13860" s="613" t="s">
        <v>22817</v>
      </c>
    </row>
    <row r="13861" spans="1:2" ht="13.5" x14ac:dyDescent="0.25">
      <c r="A13861" s="612" t="s">
        <v>22818</v>
      </c>
      <c r="B13861" s="613" t="s">
        <v>22819</v>
      </c>
    </row>
    <row r="13862" spans="1:2" ht="13.5" x14ac:dyDescent="0.25">
      <c r="A13862" s="612" t="s">
        <v>22820</v>
      </c>
      <c r="B13862" s="613" t="s">
        <v>22821</v>
      </c>
    </row>
    <row r="13863" spans="1:2" ht="13.5" x14ac:dyDescent="0.25">
      <c r="A13863" s="612" t="s">
        <v>22822</v>
      </c>
      <c r="B13863" s="613" t="s">
        <v>22823</v>
      </c>
    </row>
    <row r="13864" spans="1:2" ht="13.5" x14ac:dyDescent="0.25">
      <c r="A13864" s="612" t="s">
        <v>22824</v>
      </c>
      <c r="B13864" s="613" t="s">
        <v>22825</v>
      </c>
    </row>
    <row r="13865" spans="1:2" ht="13.5" x14ac:dyDescent="0.25">
      <c r="A13865" s="612" t="s">
        <v>22826</v>
      </c>
      <c r="B13865" s="613" t="s">
        <v>22827</v>
      </c>
    </row>
    <row r="13866" spans="1:2" ht="13.5" x14ac:dyDescent="0.25">
      <c r="A13866" s="612" t="s">
        <v>22828</v>
      </c>
      <c r="B13866" s="613" t="s">
        <v>22829</v>
      </c>
    </row>
    <row r="13867" spans="1:2" ht="13.5" x14ac:dyDescent="0.25">
      <c r="A13867" s="612" t="s">
        <v>22830</v>
      </c>
      <c r="B13867" s="613" t="s">
        <v>22831</v>
      </c>
    </row>
    <row r="13868" spans="1:2" ht="27" x14ac:dyDescent="0.25">
      <c r="A13868" s="612" t="s">
        <v>22832</v>
      </c>
      <c r="B13868" s="613" t="s">
        <v>22833</v>
      </c>
    </row>
    <row r="13869" spans="1:2" ht="13.5" x14ac:dyDescent="0.25">
      <c r="A13869" s="612" t="s">
        <v>22834</v>
      </c>
      <c r="B13869" s="613" t="s">
        <v>22835</v>
      </c>
    </row>
    <row r="13870" spans="1:2" ht="13.5" x14ac:dyDescent="0.25">
      <c r="A13870" s="612" t="s">
        <v>22836</v>
      </c>
      <c r="B13870" s="613" t="s">
        <v>22837</v>
      </c>
    </row>
    <row r="13871" spans="1:2" ht="13.5" x14ac:dyDescent="0.25">
      <c r="A13871" s="612" t="s">
        <v>22838</v>
      </c>
      <c r="B13871" s="613" t="s">
        <v>22839</v>
      </c>
    </row>
    <row r="13872" spans="1:2" ht="27" x14ac:dyDescent="0.25">
      <c r="A13872" s="612" t="s">
        <v>22840</v>
      </c>
      <c r="B13872" s="613" t="s">
        <v>22841</v>
      </c>
    </row>
    <row r="13873" spans="1:2" ht="13.5" x14ac:dyDescent="0.25">
      <c r="A13873" s="612" t="s">
        <v>22842</v>
      </c>
      <c r="B13873" s="613" t="s">
        <v>22843</v>
      </c>
    </row>
    <row r="13874" spans="1:2" ht="13.5" x14ac:dyDescent="0.25">
      <c r="A13874" s="612" t="s">
        <v>22844</v>
      </c>
      <c r="B13874" s="613" t="s">
        <v>22845</v>
      </c>
    </row>
    <row r="13875" spans="1:2" ht="13.5" x14ac:dyDescent="0.25">
      <c r="A13875" s="612" t="s">
        <v>22846</v>
      </c>
      <c r="B13875" s="613" t="s">
        <v>22847</v>
      </c>
    </row>
    <row r="13876" spans="1:2" ht="13.5" x14ac:dyDescent="0.25">
      <c r="A13876" s="612" t="s">
        <v>22848</v>
      </c>
      <c r="B13876" s="613" t="s">
        <v>22849</v>
      </c>
    </row>
    <row r="13877" spans="1:2" ht="13.5" x14ac:dyDescent="0.25">
      <c r="A13877" s="612" t="s">
        <v>22850</v>
      </c>
      <c r="B13877" s="613" t="s">
        <v>22851</v>
      </c>
    </row>
    <row r="13878" spans="1:2" ht="13.5" x14ac:dyDescent="0.25">
      <c r="A13878" s="612" t="s">
        <v>22852</v>
      </c>
      <c r="B13878" s="613" t="s">
        <v>22853</v>
      </c>
    </row>
    <row r="13879" spans="1:2" ht="13.5" x14ac:dyDescent="0.25">
      <c r="A13879" s="612" t="s">
        <v>22854</v>
      </c>
      <c r="B13879" s="613" t="s">
        <v>22855</v>
      </c>
    </row>
    <row r="13880" spans="1:2" ht="13.5" x14ac:dyDescent="0.25">
      <c r="A13880" s="612" t="s">
        <v>22856</v>
      </c>
      <c r="B13880" s="613" t="s">
        <v>22857</v>
      </c>
    </row>
    <row r="13881" spans="1:2" ht="13.5" x14ac:dyDescent="0.25">
      <c r="A13881" s="612" t="s">
        <v>22858</v>
      </c>
      <c r="B13881" s="613" t="s">
        <v>22859</v>
      </c>
    </row>
    <row r="13882" spans="1:2" ht="13.5" x14ac:dyDescent="0.25">
      <c r="A13882" s="612" t="s">
        <v>22860</v>
      </c>
      <c r="B13882" s="613" t="s">
        <v>22861</v>
      </c>
    </row>
    <row r="13883" spans="1:2" ht="13.5" x14ac:dyDescent="0.25">
      <c r="A13883" s="612" t="s">
        <v>22862</v>
      </c>
      <c r="B13883" s="613" t="s">
        <v>22863</v>
      </c>
    </row>
    <row r="13884" spans="1:2" ht="13.5" x14ac:dyDescent="0.25">
      <c r="A13884" s="612" t="s">
        <v>22864</v>
      </c>
      <c r="B13884" s="613" t="s">
        <v>22865</v>
      </c>
    </row>
    <row r="13885" spans="1:2" ht="13.5" x14ac:dyDescent="0.25">
      <c r="A13885" s="612" t="s">
        <v>22866</v>
      </c>
      <c r="B13885" s="613" t="s">
        <v>22867</v>
      </c>
    </row>
    <row r="13886" spans="1:2" ht="13.5" x14ac:dyDescent="0.25">
      <c r="A13886" s="612" t="s">
        <v>22868</v>
      </c>
      <c r="B13886" s="613" t="s">
        <v>22869</v>
      </c>
    </row>
    <row r="13887" spans="1:2" ht="13.5" x14ac:dyDescent="0.25">
      <c r="A13887" s="612" t="s">
        <v>22870</v>
      </c>
      <c r="B13887" s="613" t="s">
        <v>22871</v>
      </c>
    </row>
    <row r="13888" spans="1:2" ht="13.5" x14ac:dyDescent="0.25">
      <c r="A13888" s="612" t="s">
        <v>22872</v>
      </c>
      <c r="B13888" s="613" t="s">
        <v>22873</v>
      </c>
    </row>
    <row r="13889" spans="1:2" ht="13.5" x14ac:dyDescent="0.25">
      <c r="A13889" s="612" t="s">
        <v>22874</v>
      </c>
      <c r="B13889" s="613" t="s">
        <v>22875</v>
      </c>
    </row>
    <row r="13890" spans="1:2" ht="13.5" x14ac:dyDescent="0.25">
      <c r="A13890" s="612" t="s">
        <v>22876</v>
      </c>
      <c r="B13890" s="613" t="s">
        <v>22877</v>
      </c>
    </row>
    <row r="13891" spans="1:2" ht="13.5" x14ac:dyDescent="0.25">
      <c r="A13891" s="612" t="s">
        <v>22878</v>
      </c>
      <c r="B13891" s="613" t="s">
        <v>22879</v>
      </c>
    </row>
    <row r="13892" spans="1:2" ht="13.5" x14ac:dyDescent="0.25">
      <c r="A13892" s="612" t="s">
        <v>22880</v>
      </c>
      <c r="B13892" s="613" t="s">
        <v>22881</v>
      </c>
    </row>
    <row r="13893" spans="1:2" ht="13.5" x14ac:dyDescent="0.25">
      <c r="A13893" s="612" t="s">
        <v>22882</v>
      </c>
      <c r="B13893" s="613" t="s">
        <v>22883</v>
      </c>
    </row>
    <row r="13894" spans="1:2" ht="13.5" x14ac:dyDescent="0.25">
      <c r="A13894" s="612" t="s">
        <v>22884</v>
      </c>
      <c r="B13894" s="613" t="s">
        <v>22885</v>
      </c>
    </row>
    <row r="13895" spans="1:2" ht="13.5" x14ac:dyDescent="0.25">
      <c r="A13895" s="612" t="s">
        <v>22886</v>
      </c>
      <c r="B13895" s="613" t="s">
        <v>22887</v>
      </c>
    </row>
    <row r="13896" spans="1:2" ht="13.5" x14ac:dyDescent="0.25">
      <c r="A13896" s="612" t="s">
        <v>22888</v>
      </c>
      <c r="B13896" s="613" t="s">
        <v>22889</v>
      </c>
    </row>
    <row r="13897" spans="1:2" ht="13.5" x14ac:dyDescent="0.25">
      <c r="A13897" s="612" t="s">
        <v>22890</v>
      </c>
      <c r="B13897" s="613" t="s">
        <v>22891</v>
      </c>
    </row>
    <row r="13898" spans="1:2" ht="13.5" x14ac:dyDescent="0.25">
      <c r="A13898" s="612" t="s">
        <v>22892</v>
      </c>
      <c r="B13898" s="613" t="s">
        <v>22893</v>
      </c>
    </row>
    <row r="13899" spans="1:2" ht="13.5" x14ac:dyDescent="0.25">
      <c r="A13899" s="612" t="s">
        <v>22894</v>
      </c>
      <c r="B13899" s="613" t="s">
        <v>22895</v>
      </c>
    </row>
    <row r="13900" spans="1:2" ht="13.5" x14ac:dyDescent="0.25">
      <c r="A13900" s="612" t="s">
        <v>22896</v>
      </c>
      <c r="B13900" s="613" t="s">
        <v>22897</v>
      </c>
    </row>
    <row r="13901" spans="1:2" ht="27" x14ac:dyDescent="0.25">
      <c r="A13901" s="612" t="s">
        <v>22898</v>
      </c>
      <c r="B13901" s="613" t="s">
        <v>22899</v>
      </c>
    </row>
    <row r="13902" spans="1:2" ht="27" x14ac:dyDescent="0.25">
      <c r="A13902" s="612" t="s">
        <v>22900</v>
      </c>
      <c r="B13902" s="613" t="s">
        <v>22901</v>
      </c>
    </row>
    <row r="13903" spans="1:2" ht="13.5" x14ac:dyDescent="0.25">
      <c r="A13903" s="612" t="s">
        <v>22902</v>
      </c>
      <c r="B13903" s="613" t="s">
        <v>22903</v>
      </c>
    </row>
    <row r="13904" spans="1:2" ht="13.5" x14ac:dyDescent="0.25">
      <c r="A13904" s="612" t="s">
        <v>22904</v>
      </c>
      <c r="B13904" s="613" t="s">
        <v>22905</v>
      </c>
    </row>
    <row r="13905" spans="1:2" ht="27" x14ac:dyDescent="0.25">
      <c r="A13905" s="612" t="s">
        <v>22906</v>
      </c>
      <c r="B13905" s="613" t="s">
        <v>22907</v>
      </c>
    </row>
    <row r="13906" spans="1:2" ht="27" x14ac:dyDescent="0.25">
      <c r="A13906" s="612" t="s">
        <v>22908</v>
      </c>
      <c r="B13906" s="613" t="s">
        <v>22909</v>
      </c>
    </row>
    <row r="13907" spans="1:2" ht="13.5" x14ac:dyDescent="0.25">
      <c r="A13907" s="612" t="s">
        <v>22910</v>
      </c>
      <c r="B13907" s="613" t="s">
        <v>22911</v>
      </c>
    </row>
    <row r="13908" spans="1:2" ht="13.5" x14ac:dyDescent="0.25">
      <c r="A13908" s="612" t="s">
        <v>22912</v>
      </c>
      <c r="B13908" s="613" t="s">
        <v>22913</v>
      </c>
    </row>
    <row r="13909" spans="1:2" ht="13.5" x14ac:dyDescent="0.25">
      <c r="A13909" s="612" t="s">
        <v>22914</v>
      </c>
      <c r="B13909" s="613" t="s">
        <v>22915</v>
      </c>
    </row>
    <row r="13910" spans="1:2" ht="13.5" x14ac:dyDescent="0.25">
      <c r="A13910" s="612" t="s">
        <v>22916</v>
      </c>
      <c r="B13910" s="613" t="s">
        <v>22917</v>
      </c>
    </row>
    <row r="13911" spans="1:2" ht="13.5" x14ac:dyDescent="0.25">
      <c r="A13911" s="612" t="s">
        <v>22918</v>
      </c>
      <c r="B13911" s="613" t="s">
        <v>22919</v>
      </c>
    </row>
    <row r="13912" spans="1:2" ht="13.5" x14ac:dyDescent="0.25">
      <c r="A13912" s="612" t="s">
        <v>22920</v>
      </c>
      <c r="B13912" s="613" t="s">
        <v>22921</v>
      </c>
    </row>
    <row r="13913" spans="1:2" ht="13.5" x14ac:dyDescent="0.25">
      <c r="A13913" s="612" t="s">
        <v>22922</v>
      </c>
      <c r="B13913" s="613" t="s">
        <v>22923</v>
      </c>
    </row>
    <row r="13914" spans="1:2" ht="13.5" x14ac:dyDescent="0.25">
      <c r="A13914" s="612" t="s">
        <v>22924</v>
      </c>
      <c r="B13914" s="613" t="s">
        <v>22925</v>
      </c>
    </row>
    <row r="13915" spans="1:2" ht="13.5" x14ac:dyDescent="0.25">
      <c r="A13915" s="612" t="s">
        <v>22926</v>
      </c>
      <c r="B13915" s="613" t="s">
        <v>22927</v>
      </c>
    </row>
    <row r="13916" spans="1:2" ht="13.5" x14ac:dyDescent="0.25">
      <c r="A13916" s="612" t="s">
        <v>22928</v>
      </c>
      <c r="B13916" s="613" t="s">
        <v>22929</v>
      </c>
    </row>
    <row r="13917" spans="1:2" ht="13.5" x14ac:dyDescent="0.25">
      <c r="A13917" s="612" t="s">
        <v>22930</v>
      </c>
      <c r="B13917" s="613" t="s">
        <v>22931</v>
      </c>
    </row>
    <row r="13918" spans="1:2" ht="13.5" x14ac:dyDescent="0.25">
      <c r="A13918" s="612" t="s">
        <v>22932</v>
      </c>
      <c r="B13918" s="613" t="s">
        <v>22933</v>
      </c>
    </row>
    <row r="13919" spans="1:2" ht="13.5" x14ac:dyDescent="0.25">
      <c r="A13919" s="612" t="s">
        <v>22934</v>
      </c>
      <c r="B13919" s="613" t="s">
        <v>22935</v>
      </c>
    </row>
    <row r="13920" spans="1:2" ht="13.5" x14ac:dyDescent="0.25">
      <c r="A13920" s="612" t="s">
        <v>22936</v>
      </c>
      <c r="B13920" s="613" t="s">
        <v>22937</v>
      </c>
    </row>
    <row r="13921" spans="1:2" ht="13.5" x14ac:dyDescent="0.25">
      <c r="A13921" s="612" t="s">
        <v>22938</v>
      </c>
      <c r="B13921" s="613" t="s">
        <v>22939</v>
      </c>
    </row>
    <row r="13922" spans="1:2" ht="13.5" x14ac:dyDescent="0.25">
      <c r="A13922" s="612" t="s">
        <v>22940</v>
      </c>
      <c r="B13922" s="613" t="s">
        <v>22941</v>
      </c>
    </row>
    <row r="13923" spans="1:2" ht="13.5" x14ac:dyDescent="0.25">
      <c r="A13923" s="612" t="s">
        <v>22942</v>
      </c>
      <c r="B13923" s="613" t="s">
        <v>22943</v>
      </c>
    </row>
    <row r="13924" spans="1:2" ht="13.5" x14ac:dyDescent="0.25">
      <c r="A13924" s="612" t="s">
        <v>22944</v>
      </c>
      <c r="B13924" s="613" t="s">
        <v>22945</v>
      </c>
    </row>
    <row r="13925" spans="1:2" ht="13.5" x14ac:dyDescent="0.25">
      <c r="A13925" s="612" t="s">
        <v>22946</v>
      </c>
      <c r="B13925" s="613" t="s">
        <v>22947</v>
      </c>
    </row>
    <row r="13926" spans="1:2" ht="27" x14ac:dyDescent="0.25">
      <c r="A13926" s="612" t="s">
        <v>22948</v>
      </c>
      <c r="B13926" s="613" t="s">
        <v>22949</v>
      </c>
    </row>
    <row r="13927" spans="1:2" ht="13.5" x14ac:dyDescent="0.25">
      <c r="A13927" s="612" t="s">
        <v>22950</v>
      </c>
      <c r="B13927" s="613" t="s">
        <v>22951</v>
      </c>
    </row>
    <row r="13928" spans="1:2" ht="13.5" x14ac:dyDescent="0.25">
      <c r="A13928" s="612" t="s">
        <v>22952</v>
      </c>
      <c r="B13928" s="613" t="s">
        <v>22953</v>
      </c>
    </row>
    <row r="13929" spans="1:2" ht="13.5" x14ac:dyDescent="0.25">
      <c r="A13929" s="612" t="s">
        <v>22954</v>
      </c>
      <c r="B13929" s="613" t="s">
        <v>22955</v>
      </c>
    </row>
    <row r="13930" spans="1:2" ht="27" x14ac:dyDescent="0.25">
      <c r="A13930" s="612" t="s">
        <v>22956</v>
      </c>
      <c r="B13930" s="613" t="s">
        <v>22957</v>
      </c>
    </row>
    <row r="13931" spans="1:2" ht="13.5" x14ac:dyDescent="0.25">
      <c r="A13931" s="612" t="s">
        <v>22958</v>
      </c>
      <c r="B13931" s="613" t="s">
        <v>22959</v>
      </c>
    </row>
    <row r="13932" spans="1:2" ht="13.5" x14ac:dyDescent="0.25">
      <c r="A13932" s="612" t="s">
        <v>22960</v>
      </c>
      <c r="B13932" s="613" t="s">
        <v>22961</v>
      </c>
    </row>
    <row r="13933" spans="1:2" ht="27" x14ac:dyDescent="0.25">
      <c r="A13933" s="612" t="s">
        <v>22962</v>
      </c>
      <c r="B13933" s="613" t="s">
        <v>22963</v>
      </c>
    </row>
    <row r="13934" spans="1:2" ht="13.5" x14ac:dyDescent="0.25">
      <c r="A13934" s="612" t="s">
        <v>22964</v>
      </c>
      <c r="B13934" s="613" t="s">
        <v>22965</v>
      </c>
    </row>
    <row r="13935" spans="1:2" ht="13.5" x14ac:dyDescent="0.25">
      <c r="A13935" s="612" t="s">
        <v>22966</v>
      </c>
      <c r="B13935" s="613" t="s">
        <v>22967</v>
      </c>
    </row>
    <row r="13936" spans="1:2" ht="13.5" x14ac:dyDescent="0.25">
      <c r="A13936" s="612" t="s">
        <v>22968</v>
      </c>
      <c r="B13936" s="613" t="s">
        <v>22969</v>
      </c>
    </row>
    <row r="13937" spans="1:2" ht="27" x14ac:dyDescent="0.25">
      <c r="A13937" s="612" t="s">
        <v>22970</v>
      </c>
      <c r="B13937" s="613" t="s">
        <v>22971</v>
      </c>
    </row>
    <row r="13938" spans="1:2" ht="13.5" x14ac:dyDescent="0.25">
      <c r="A13938" s="612" t="s">
        <v>22972</v>
      </c>
      <c r="B13938" s="613" t="s">
        <v>22973</v>
      </c>
    </row>
    <row r="13939" spans="1:2" ht="13.5" x14ac:dyDescent="0.25">
      <c r="A13939" s="612" t="s">
        <v>22974</v>
      </c>
      <c r="B13939" s="613" t="s">
        <v>22975</v>
      </c>
    </row>
    <row r="13940" spans="1:2" ht="27" x14ac:dyDescent="0.25">
      <c r="A13940" s="612" t="s">
        <v>22976</v>
      </c>
      <c r="B13940" s="613" t="s">
        <v>22977</v>
      </c>
    </row>
    <row r="13941" spans="1:2" ht="13.5" x14ac:dyDescent="0.25">
      <c r="A13941" s="612" t="s">
        <v>22978</v>
      </c>
      <c r="B13941" s="613" t="s">
        <v>22979</v>
      </c>
    </row>
    <row r="13942" spans="1:2" ht="13.5" x14ac:dyDescent="0.25">
      <c r="A13942" s="612" t="s">
        <v>22980</v>
      </c>
      <c r="B13942" s="613" t="s">
        <v>22981</v>
      </c>
    </row>
    <row r="13943" spans="1:2" ht="13.5" x14ac:dyDescent="0.25">
      <c r="A13943" s="612" t="s">
        <v>22982</v>
      </c>
      <c r="B13943" s="613" t="s">
        <v>22983</v>
      </c>
    </row>
    <row r="13944" spans="1:2" ht="27" x14ac:dyDescent="0.25">
      <c r="A13944" s="612" t="s">
        <v>22984</v>
      </c>
      <c r="B13944" s="613" t="s">
        <v>22985</v>
      </c>
    </row>
    <row r="13945" spans="1:2" ht="13.5" x14ac:dyDescent="0.25">
      <c r="A13945" s="612" t="s">
        <v>22986</v>
      </c>
      <c r="B13945" s="613" t="s">
        <v>22987</v>
      </c>
    </row>
    <row r="13946" spans="1:2" ht="13.5" x14ac:dyDescent="0.25">
      <c r="A13946" s="612" t="s">
        <v>22988</v>
      </c>
      <c r="B13946" s="613" t="s">
        <v>22989</v>
      </c>
    </row>
    <row r="13947" spans="1:2" ht="13.5" x14ac:dyDescent="0.25">
      <c r="A13947" s="612" t="s">
        <v>22990</v>
      </c>
      <c r="B13947" s="613" t="s">
        <v>22991</v>
      </c>
    </row>
    <row r="13948" spans="1:2" ht="13.5" x14ac:dyDescent="0.25">
      <c r="A13948" s="612" t="s">
        <v>22992</v>
      </c>
      <c r="B13948" s="613" t="s">
        <v>22993</v>
      </c>
    </row>
    <row r="13949" spans="1:2" ht="13.5" x14ac:dyDescent="0.25">
      <c r="A13949" s="612" t="s">
        <v>22994</v>
      </c>
      <c r="B13949" s="613" t="s">
        <v>22995</v>
      </c>
    </row>
    <row r="13950" spans="1:2" ht="13.5" x14ac:dyDescent="0.25">
      <c r="A13950" s="612" t="s">
        <v>22996</v>
      </c>
      <c r="B13950" s="613" t="s">
        <v>22997</v>
      </c>
    </row>
    <row r="13951" spans="1:2" ht="13.5" x14ac:dyDescent="0.25">
      <c r="A13951" s="612" t="s">
        <v>22998</v>
      </c>
      <c r="B13951" s="613" t="s">
        <v>22999</v>
      </c>
    </row>
    <row r="13952" spans="1:2" ht="13.5" x14ac:dyDescent="0.25">
      <c r="A13952" s="612" t="s">
        <v>23000</v>
      </c>
      <c r="B13952" s="613" t="s">
        <v>23001</v>
      </c>
    </row>
    <row r="13953" spans="1:2" ht="13.5" x14ac:dyDescent="0.25">
      <c r="A13953" s="612" t="s">
        <v>23002</v>
      </c>
      <c r="B13953" s="613" t="s">
        <v>23003</v>
      </c>
    </row>
    <row r="13954" spans="1:2" ht="27" x14ac:dyDescent="0.25">
      <c r="A13954" s="612" t="s">
        <v>23004</v>
      </c>
      <c r="B13954" s="613" t="s">
        <v>23005</v>
      </c>
    </row>
    <row r="13955" spans="1:2" ht="13.5" x14ac:dyDescent="0.25">
      <c r="A13955" s="612" t="s">
        <v>23006</v>
      </c>
      <c r="B13955" s="613" t="s">
        <v>23007</v>
      </c>
    </row>
    <row r="13956" spans="1:2" ht="13.5" x14ac:dyDescent="0.25">
      <c r="A13956" s="612" t="s">
        <v>23008</v>
      </c>
      <c r="B13956" s="613" t="s">
        <v>23009</v>
      </c>
    </row>
    <row r="13957" spans="1:2" ht="13.5" x14ac:dyDescent="0.25">
      <c r="A13957" s="612" t="s">
        <v>23010</v>
      </c>
      <c r="B13957" s="613" t="s">
        <v>23011</v>
      </c>
    </row>
    <row r="13958" spans="1:2" ht="13.5" x14ac:dyDescent="0.25">
      <c r="A13958" s="612" t="s">
        <v>23012</v>
      </c>
      <c r="B13958" s="613" t="s">
        <v>23013</v>
      </c>
    </row>
    <row r="13959" spans="1:2" ht="13.5" x14ac:dyDescent="0.25">
      <c r="A13959" s="612" t="s">
        <v>23014</v>
      </c>
      <c r="B13959" s="613" t="s">
        <v>23015</v>
      </c>
    </row>
    <row r="13960" spans="1:2" ht="13.5" x14ac:dyDescent="0.25">
      <c r="A13960" s="612" t="s">
        <v>23016</v>
      </c>
      <c r="B13960" s="613" t="s">
        <v>23017</v>
      </c>
    </row>
    <row r="13961" spans="1:2" ht="27" x14ac:dyDescent="0.25">
      <c r="A13961" s="612" t="s">
        <v>23018</v>
      </c>
      <c r="B13961" s="613" t="s">
        <v>23019</v>
      </c>
    </row>
    <row r="13962" spans="1:2" ht="13.5" x14ac:dyDescent="0.25">
      <c r="A13962" s="612" t="s">
        <v>23020</v>
      </c>
      <c r="B13962" s="613" t="s">
        <v>23021</v>
      </c>
    </row>
    <row r="13963" spans="1:2" ht="13.5" x14ac:dyDescent="0.25">
      <c r="A13963" s="612" t="s">
        <v>23022</v>
      </c>
      <c r="B13963" s="613" t="s">
        <v>23023</v>
      </c>
    </row>
    <row r="13964" spans="1:2" ht="13.5" x14ac:dyDescent="0.25">
      <c r="A13964" s="612" t="s">
        <v>23024</v>
      </c>
      <c r="B13964" s="613" t="s">
        <v>23025</v>
      </c>
    </row>
    <row r="13965" spans="1:2" ht="13.5" x14ac:dyDescent="0.25">
      <c r="A13965" s="612" t="s">
        <v>23026</v>
      </c>
      <c r="B13965" s="613" t="s">
        <v>23027</v>
      </c>
    </row>
    <row r="13966" spans="1:2" ht="13.5" x14ac:dyDescent="0.25">
      <c r="A13966" s="612" t="s">
        <v>23028</v>
      </c>
      <c r="B13966" s="613" t="s">
        <v>23029</v>
      </c>
    </row>
    <row r="13967" spans="1:2" ht="13.5" x14ac:dyDescent="0.25">
      <c r="A13967" s="612" t="s">
        <v>23030</v>
      </c>
      <c r="B13967" s="613" t="s">
        <v>23031</v>
      </c>
    </row>
    <row r="13968" spans="1:2" ht="13.5" x14ac:dyDescent="0.25">
      <c r="A13968" s="612" t="s">
        <v>23032</v>
      </c>
      <c r="B13968" s="613" t="s">
        <v>23033</v>
      </c>
    </row>
    <row r="13969" spans="1:2" ht="13.5" x14ac:dyDescent="0.25">
      <c r="A13969" s="612" t="s">
        <v>23034</v>
      </c>
      <c r="B13969" s="613" t="s">
        <v>23035</v>
      </c>
    </row>
    <row r="13970" spans="1:2" ht="13.5" x14ac:dyDescent="0.25">
      <c r="A13970" s="612" t="s">
        <v>23036</v>
      </c>
      <c r="B13970" s="613" t="s">
        <v>23037</v>
      </c>
    </row>
    <row r="13971" spans="1:2" ht="13.5" x14ac:dyDescent="0.25">
      <c r="A13971" s="612" t="s">
        <v>23038</v>
      </c>
      <c r="B13971" s="613" t="s">
        <v>23039</v>
      </c>
    </row>
    <row r="13972" spans="1:2" ht="13.5" x14ac:dyDescent="0.25">
      <c r="A13972" s="612" t="s">
        <v>23040</v>
      </c>
      <c r="B13972" s="613" t="s">
        <v>23041</v>
      </c>
    </row>
    <row r="13973" spans="1:2" ht="27" x14ac:dyDescent="0.25">
      <c r="A13973" s="612" t="s">
        <v>23042</v>
      </c>
      <c r="B13973" s="613" t="s">
        <v>23043</v>
      </c>
    </row>
    <row r="13974" spans="1:2" ht="27" x14ac:dyDescent="0.25">
      <c r="A13974" s="612" t="s">
        <v>23044</v>
      </c>
      <c r="B13974" s="613" t="s">
        <v>23045</v>
      </c>
    </row>
    <row r="13975" spans="1:2" ht="27" x14ac:dyDescent="0.25">
      <c r="A13975" s="612" t="s">
        <v>23046</v>
      </c>
      <c r="B13975" s="613" t="s">
        <v>23047</v>
      </c>
    </row>
    <row r="13976" spans="1:2" ht="13.5" x14ac:dyDescent="0.25">
      <c r="A13976" s="612" t="s">
        <v>23048</v>
      </c>
      <c r="B13976" s="613" t="s">
        <v>23049</v>
      </c>
    </row>
    <row r="13977" spans="1:2" ht="13.5" x14ac:dyDescent="0.25">
      <c r="A13977" s="612" t="s">
        <v>23050</v>
      </c>
      <c r="B13977" s="613" t="s">
        <v>23051</v>
      </c>
    </row>
    <row r="13978" spans="1:2" ht="13.5" x14ac:dyDescent="0.25">
      <c r="A13978" s="612" t="s">
        <v>23052</v>
      </c>
      <c r="B13978" s="613" t="s">
        <v>23053</v>
      </c>
    </row>
    <row r="13979" spans="1:2" ht="27" x14ac:dyDescent="0.25">
      <c r="A13979" s="612" t="s">
        <v>23054</v>
      </c>
      <c r="B13979" s="613" t="s">
        <v>23055</v>
      </c>
    </row>
    <row r="13980" spans="1:2" ht="13.5" x14ac:dyDescent="0.25">
      <c r="A13980" s="612" t="s">
        <v>23056</v>
      </c>
      <c r="B13980" s="613" t="s">
        <v>23057</v>
      </c>
    </row>
    <row r="13981" spans="1:2" ht="13.5" x14ac:dyDescent="0.25">
      <c r="A13981" s="612" t="s">
        <v>23058</v>
      </c>
      <c r="B13981" s="613" t="s">
        <v>23059</v>
      </c>
    </row>
    <row r="13982" spans="1:2" ht="27" x14ac:dyDescent="0.25">
      <c r="A13982" s="612" t="s">
        <v>23060</v>
      </c>
      <c r="B13982" s="613" t="s">
        <v>23061</v>
      </c>
    </row>
    <row r="13983" spans="1:2" ht="27" x14ac:dyDescent="0.25">
      <c r="A13983" s="612" t="s">
        <v>23062</v>
      </c>
      <c r="B13983" s="613" t="s">
        <v>23063</v>
      </c>
    </row>
    <row r="13984" spans="1:2" ht="27" x14ac:dyDescent="0.25">
      <c r="A13984" s="612" t="s">
        <v>23064</v>
      </c>
      <c r="B13984" s="613" t="s">
        <v>23065</v>
      </c>
    </row>
    <row r="13985" spans="1:2" ht="27" x14ac:dyDescent="0.25">
      <c r="A13985" s="612" t="s">
        <v>23066</v>
      </c>
      <c r="B13985" s="613" t="s">
        <v>23067</v>
      </c>
    </row>
    <row r="13986" spans="1:2" ht="27" x14ac:dyDescent="0.25">
      <c r="A13986" s="612" t="s">
        <v>23068</v>
      </c>
      <c r="B13986" s="613" t="s">
        <v>23069</v>
      </c>
    </row>
    <row r="13987" spans="1:2" ht="27" x14ac:dyDescent="0.25">
      <c r="A13987" s="612" t="s">
        <v>23070</v>
      </c>
      <c r="B13987" s="613" t="s">
        <v>23071</v>
      </c>
    </row>
    <row r="13988" spans="1:2" ht="27" x14ac:dyDescent="0.25">
      <c r="A13988" s="612" t="s">
        <v>23072</v>
      </c>
      <c r="B13988" s="613" t="s">
        <v>23073</v>
      </c>
    </row>
    <row r="13989" spans="1:2" ht="27" x14ac:dyDescent="0.25">
      <c r="A13989" s="612" t="s">
        <v>23074</v>
      </c>
      <c r="B13989" s="613" t="s">
        <v>23075</v>
      </c>
    </row>
    <row r="13990" spans="1:2" ht="27" x14ac:dyDescent="0.25">
      <c r="A13990" s="612" t="s">
        <v>23076</v>
      </c>
      <c r="B13990" s="613" t="s">
        <v>23077</v>
      </c>
    </row>
    <row r="13991" spans="1:2" ht="27" x14ac:dyDescent="0.25">
      <c r="A13991" s="612" t="s">
        <v>23078</v>
      </c>
      <c r="B13991" s="613" t="s">
        <v>23079</v>
      </c>
    </row>
    <row r="13992" spans="1:2" ht="27" x14ac:dyDescent="0.25">
      <c r="A13992" s="612" t="s">
        <v>23080</v>
      </c>
      <c r="B13992" s="613" t="s">
        <v>23081</v>
      </c>
    </row>
    <row r="13993" spans="1:2" ht="27" x14ac:dyDescent="0.25">
      <c r="A13993" s="612" t="s">
        <v>23082</v>
      </c>
      <c r="B13993" s="613" t="s">
        <v>23083</v>
      </c>
    </row>
    <row r="13994" spans="1:2" ht="27" x14ac:dyDescent="0.25">
      <c r="A13994" s="612" t="s">
        <v>23084</v>
      </c>
      <c r="B13994" s="613" t="s">
        <v>23085</v>
      </c>
    </row>
    <row r="13995" spans="1:2" ht="27" x14ac:dyDescent="0.25">
      <c r="A13995" s="612" t="s">
        <v>23086</v>
      </c>
      <c r="B13995" s="613" t="s">
        <v>23087</v>
      </c>
    </row>
    <row r="13996" spans="1:2" ht="27" x14ac:dyDescent="0.25">
      <c r="A13996" s="612" t="s">
        <v>23088</v>
      </c>
      <c r="B13996" s="613" t="s">
        <v>23089</v>
      </c>
    </row>
    <row r="13997" spans="1:2" ht="27" x14ac:dyDescent="0.25">
      <c r="A13997" s="612" t="s">
        <v>23090</v>
      </c>
      <c r="B13997" s="613" t="s">
        <v>23091</v>
      </c>
    </row>
    <row r="13998" spans="1:2" ht="27" x14ac:dyDescent="0.25">
      <c r="A13998" s="612" t="s">
        <v>23092</v>
      </c>
      <c r="B13998" s="613" t="s">
        <v>23093</v>
      </c>
    </row>
    <row r="13999" spans="1:2" ht="27" x14ac:dyDescent="0.25">
      <c r="A13999" s="612" t="s">
        <v>23094</v>
      </c>
      <c r="B13999" s="613" t="s">
        <v>23095</v>
      </c>
    </row>
    <row r="14000" spans="1:2" ht="27" x14ac:dyDescent="0.25">
      <c r="A14000" s="612" t="s">
        <v>23096</v>
      </c>
      <c r="B14000" s="613" t="s">
        <v>23097</v>
      </c>
    </row>
    <row r="14001" spans="1:2" ht="27" x14ac:dyDescent="0.25">
      <c r="A14001" s="612" t="s">
        <v>23098</v>
      </c>
      <c r="B14001" s="613" t="s">
        <v>23099</v>
      </c>
    </row>
    <row r="14002" spans="1:2" ht="27" x14ac:dyDescent="0.25">
      <c r="A14002" s="612" t="s">
        <v>23100</v>
      </c>
      <c r="B14002" s="613" t="s">
        <v>23101</v>
      </c>
    </row>
    <row r="14003" spans="1:2" ht="27" x14ac:dyDescent="0.25">
      <c r="A14003" s="612" t="s">
        <v>23102</v>
      </c>
      <c r="B14003" s="613" t="s">
        <v>23103</v>
      </c>
    </row>
    <row r="14004" spans="1:2" ht="27" x14ac:dyDescent="0.25">
      <c r="A14004" s="612" t="s">
        <v>23104</v>
      </c>
      <c r="B14004" s="613" t="s">
        <v>23105</v>
      </c>
    </row>
    <row r="14005" spans="1:2" ht="27" x14ac:dyDescent="0.25">
      <c r="A14005" s="612" t="s">
        <v>23106</v>
      </c>
      <c r="B14005" s="613" t="s">
        <v>23107</v>
      </c>
    </row>
    <row r="14006" spans="1:2" ht="27" x14ac:dyDescent="0.25">
      <c r="A14006" s="612" t="s">
        <v>23108</v>
      </c>
      <c r="B14006" s="613" t="s">
        <v>23109</v>
      </c>
    </row>
    <row r="14007" spans="1:2" ht="27" x14ac:dyDescent="0.25">
      <c r="A14007" s="612" t="s">
        <v>23110</v>
      </c>
      <c r="B14007" s="613" t="s">
        <v>23111</v>
      </c>
    </row>
    <row r="14008" spans="1:2" ht="27" x14ac:dyDescent="0.25">
      <c r="A14008" s="612" t="s">
        <v>23112</v>
      </c>
      <c r="B14008" s="613" t="s">
        <v>23113</v>
      </c>
    </row>
    <row r="14009" spans="1:2" ht="27" x14ac:dyDescent="0.25">
      <c r="A14009" s="612" t="s">
        <v>23114</v>
      </c>
      <c r="B14009" s="613" t="s">
        <v>23115</v>
      </c>
    </row>
    <row r="14010" spans="1:2" ht="27" x14ac:dyDescent="0.25">
      <c r="A14010" s="612" t="s">
        <v>23116</v>
      </c>
      <c r="B14010" s="613" t="s">
        <v>23117</v>
      </c>
    </row>
    <row r="14011" spans="1:2" ht="27" x14ac:dyDescent="0.25">
      <c r="A14011" s="612" t="s">
        <v>23118</v>
      </c>
      <c r="B14011" s="613" t="s">
        <v>23119</v>
      </c>
    </row>
    <row r="14012" spans="1:2" ht="27" x14ac:dyDescent="0.25">
      <c r="A14012" s="612" t="s">
        <v>23120</v>
      </c>
      <c r="B14012" s="613" t="s">
        <v>23121</v>
      </c>
    </row>
    <row r="14013" spans="1:2" ht="27" x14ac:dyDescent="0.25">
      <c r="A14013" s="612" t="s">
        <v>23122</v>
      </c>
      <c r="B14013" s="613" t="s">
        <v>23123</v>
      </c>
    </row>
    <row r="14014" spans="1:2" ht="27" x14ac:dyDescent="0.25">
      <c r="A14014" s="612" t="s">
        <v>23124</v>
      </c>
      <c r="B14014" s="613" t="s">
        <v>23125</v>
      </c>
    </row>
    <row r="14015" spans="1:2" ht="27" x14ac:dyDescent="0.25">
      <c r="A14015" s="612" t="s">
        <v>23126</v>
      </c>
      <c r="B14015" s="613" t="s">
        <v>23127</v>
      </c>
    </row>
    <row r="14016" spans="1:2" ht="27" x14ac:dyDescent="0.25">
      <c r="A14016" s="612" t="s">
        <v>23128</v>
      </c>
      <c r="B14016" s="613" t="s">
        <v>23129</v>
      </c>
    </row>
    <row r="14017" spans="1:2" ht="27" x14ac:dyDescent="0.25">
      <c r="A14017" s="612" t="s">
        <v>23130</v>
      </c>
      <c r="B14017" s="613" t="s">
        <v>23131</v>
      </c>
    </row>
    <row r="14018" spans="1:2" ht="27" x14ac:dyDescent="0.25">
      <c r="A14018" s="612" t="s">
        <v>23132</v>
      </c>
      <c r="B14018" s="613" t="s">
        <v>23133</v>
      </c>
    </row>
    <row r="14019" spans="1:2" ht="27" x14ac:dyDescent="0.25">
      <c r="A14019" s="612" t="s">
        <v>23134</v>
      </c>
      <c r="B14019" s="613" t="s">
        <v>23135</v>
      </c>
    </row>
    <row r="14020" spans="1:2" ht="27" x14ac:dyDescent="0.25">
      <c r="A14020" s="612" t="s">
        <v>23136</v>
      </c>
      <c r="B14020" s="613" t="s">
        <v>23137</v>
      </c>
    </row>
    <row r="14021" spans="1:2" ht="27" x14ac:dyDescent="0.25">
      <c r="A14021" s="612" t="s">
        <v>23138</v>
      </c>
      <c r="B14021" s="613" t="s">
        <v>23139</v>
      </c>
    </row>
    <row r="14022" spans="1:2" ht="27" x14ac:dyDescent="0.25">
      <c r="A14022" s="612" t="s">
        <v>23140</v>
      </c>
      <c r="B14022" s="613" t="s">
        <v>23141</v>
      </c>
    </row>
    <row r="14023" spans="1:2" ht="27" x14ac:dyDescent="0.25">
      <c r="A14023" s="612" t="s">
        <v>23142</v>
      </c>
      <c r="B14023" s="613" t="s">
        <v>23143</v>
      </c>
    </row>
    <row r="14024" spans="1:2" ht="27" x14ac:dyDescent="0.25">
      <c r="A14024" s="612" t="s">
        <v>23144</v>
      </c>
      <c r="B14024" s="613" t="s">
        <v>23145</v>
      </c>
    </row>
    <row r="14025" spans="1:2" ht="27" x14ac:dyDescent="0.25">
      <c r="A14025" s="612" t="s">
        <v>23146</v>
      </c>
      <c r="B14025" s="613" t="s">
        <v>23147</v>
      </c>
    </row>
    <row r="14026" spans="1:2" ht="27" x14ac:dyDescent="0.25">
      <c r="A14026" s="612" t="s">
        <v>23148</v>
      </c>
      <c r="B14026" s="613" t="s">
        <v>23149</v>
      </c>
    </row>
    <row r="14027" spans="1:2" ht="27" x14ac:dyDescent="0.25">
      <c r="A14027" s="612" t="s">
        <v>23150</v>
      </c>
      <c r="B14027" s="613" t="s">
        <v>23151</v>
      </c>
    </row>
    <row r="14028" spans="1:2" ht="27" x14ac:dyDescent="0.25">
      <c r="A14028" s="612" t="s">
        <v>23152</v>
      </c>
      <c r="B14028" s="613" t="s">
        <v>23153</v>
      </c>
    </row>
    <row r="14029" spans="1:2" ht="27" x14ac:dyDescent="0.25">
      <c r="A14029" s="612" t="s">
        <v>23154</v>
      </c>
      <c r="B14029" s="613" t="s">
        <v>23155</v>
      </c>
    </row>
    <row r="14030" spans="1:2" ht="27" x14ac:dyDescent="0.25">
      <c r="A14030" s="612" t="s">
        <v>23156</v>
      </c>
      <c r="B14030" s="613" t="s">
        <v>23157</v>
      </c>
    </row>
    <row r="14031" spans="1:2" ht="27" x14ac:dyDescent="0.25">
      <c r="A14031" s="612" t="s">
        <v>23158</v>
      </c>
      <c r="B14031" s="613" t="s">
        <v>23159</v>
      </c>
    </row>
    <row r="14032" spans="1:2" ht="27" x14ac:dyDescent="0.25">
      <c r="A14032" s="612" t="s">
        <v>23160</v>
      </c>
      <c r="B14032" s="613" t="s">
        <v>23161</v>
      </c>
    </row>
    <row r="14033" spans="1:2" ht="27" x14ac:dyDescent="0.25">
      <c r="A14033" s="612" t="s">
        <v>23162</v>
      </c>
      <c r="B14033" s="613" t="s">
        <v>23163</v>
      </c>
    </row>
    <row r="14034" spans="1:2" ht="27" x14ac:dyDescent="0.25">
      <c r="A14034" s="612" t="s">
        <v>23164</v>
      </c>
      <c r="B14034" s="613" t="s">
        <v>23165</v>
      </c>
    </row>
    <row r="14035" spans="1:2" ht="27" x14ac:dyDescent="0.25">
      <c r="A14035" s="612" t="s">
        <v>23166</v>
      </c>
      <c r="B14035" s="613" t="s">
        <v>23167</v>
      </c>
    </row>
    <row r="14036" spans="1:2" ht="27" x14ac:dyDescent="0.25">
      <c r="A14036" s="612" t="s">
        <v>23168</v>
      </c>
      <c r="B14036" s="613" t="s">
        <v>23169</v>
      </c>
    </row>
    <row r="14037" spans="1:2" ht="27" x14ac:dyDescent="0.25">
      <c r="A14037" s="612" t="s">
        <v>23170</v>
      </c>
      <c r="B14037" s="613" t="s">
        <v>23171</v>
      </c>
    </row>
    <row r="14038" spans="1:2" ht="27" x14ac:dyDescent="0.25">
      <c r="A14038" s="612" t="s">
        <v>23172</v>
      </c>
      <c r="B14038" s="613" t="s">
        <v>23173</v>
      </c>
    </row>
    <row r="14039" spans="1:2" ht="27" x14ac:dyDescent="0.25">
      <c r="A14039" s="612" t="s">
        <v>23174</v>
      </c>
      <c r="B14039" s="613" t="s">
        <v>23175</v>
      </c>
    </row>
    <row r="14040" spans="1:2" ht="27" x14ac:dyDescent="0.25">
      <c r="A14040" s="612" t="s">
        <v>23176</v>
      </c>
      <c r="B14040" s="613" t="s">
        <v>23177</v>
      </c>
    </row>
    <row r="14041" spans="1:2" ht="27" x14ac:dyDescent="0.25">
      <c r="A14041" s="612" t="s">
        <v>23178</v>
      </c>
      <c r="B14041" s="613" t="s">
        <v>23179</v>
      </c>
    </row>
    <row r="14042" spans="1:2" ht="27" x14ac:dyDescent="0.25">
      <c r="A14042" s="612" t="s">
        <v>23180</v>
      </c>
      <c r="B14042" s="613" t="s">
        <v>23181</v>
      </c>
    </row>
    <row r="14043" spans="1:2" ht="27" x14ac:dyDescent="0.25">
      <c r="A14043" s="612" t="s">
        <v>23182</v>
      </c>
      <c r="B14043" s="613" t="s">
        <v>23183</v>
      </c>
    </row>
    <row r="14044" spans="1:2" ht="27" x14ac:dyDescent="0.25">
      <c r="A14044" s="612" t="s">
        <v>23184</v>
      </c>
      <c r="B14044" s="613" t="s">
        <v>23185</v>
      </c>
    </row>
    <row r="14045" spans="1:2" ht="27" x14ac:dyDescent="0.25">
      <c r="A14045" s="612" t="s">
        <v>23186</v>
      </c>
      <c r="B14045" s="613" t="s">
        <v>23187</v>
      </c>
    </row>
    <row r="14046" spans="1:2" ht="27" x14ac:dyDescent="0.25">
      <c r="A14046" s="612" t="s">
        <v>23188</v>
      </c>
      <c r="B14046" s="613" t="s">
        <v>23189</v>
      </c>
    </row>
    <row r="14047" spans="1:2" ht="27" x14ac:dyDescent="0.25">
      <c r="A14047" s="612" t="s">
        <v>23190</v>
      </c>
      <c r="B14047" s="613" t="s">
        <v>23191</v>
      </c>
    </row>
    <row r="14048" spans="1:2" ht="27" x14ac:dyDescent="0.25">
      <c r="A14048" s="612" t="s">
        <v>23192</v>
      </c>
      <c r="B14048" s="613" t="s">
        <v>23193</v>
      </c>
    </row>
    <row r="14049" spans="1:2" ht="27" x14ac:dyDescent="0.25">
      <c r="A14049" s="612" t="s">
        <v>23194</v>
      </c>
      <c r="B14049" s="613" t="s">
        <v>23195</v>
      </c>
    </row>
    <row r="14050" spans="1:2" ht="27" x14ac:dyDescent="0.25">
      <c r="A14050" s="612" t="s">
        <v>23196</v>
      </c>
      <c r="B14050" s="613" t="s">
        <v>23197</v>
      </c>
    </row>
    <row r="14051" spans="1:2" ht="27" x14ac:dyDescent="0.25">
      <c r="A14051" s="612" t="s">
        <v>23198</v>
      </c>
      <c r="B14051" s="613" t="s">
        <v>23199</v>
      </c>
    </row>
    <row r="14052" spans="1:2" ht="27" x14ac:dyDescent="0.25">
      <c r="A14052" s="612" t="s">
        <v>23200</v>
      </c>
      <c r="B14052" s="613" t="s">
        <v>23201</v>
      </c>
    </row>
    <row r="14053" spans="1:2" ht="27" x14ac:dyDescent="0.25">
      <c r="A14053" s="612" t="s">
        <v>23202</v>
      </c>
      <c r="B14053" s="613" t="s">
        <v>23203</v>
      </c>
    </row>
    <row r="14054" spans="1:2" ht="27" x14ac:dyDescent="0.25">
      <c r="A14054" s="612" t="s">
        <v>23204</v>
      </c>
      <c r="B14054" s="613" t="s">
        <v>23205</v>
      </c>
    </row>
    <row r="14055" spans="1:2" ht="27" x14ac:dyDescent="0.25">
      <c r="A14055" s="612" t="s">
        <v>23206</v>
      </c>
      <c r="B14055" s="613" t="s">
        <v>23207</v>
      </c>
    </row>
    <row r="14056" spans="1:2" ht="27" x14ac:dyDescent="0.25">
      <c r="A14056" s="612" t="s">
        <v>23208</v>
      </c>
      <c r="B14056" s="613" t="s">
        <v>23209</v>
      </c>
    </row>
    <row r="14057" spans="1:2" ht="27" x14ac:dyDescent="0.25">
      <c r="A14057" s="612" t="s">
        <v>23210</v>
      </c>
      <c r="B14057" s="613" t="s">
        <v>23211</v>
      </c>
    </row>
    <row r="14058" spans="1:2" ht="27" x14ac:dyDescent="0.25">
      <c r="A14058" s="612" t="s">
        <v>23212</v>
      </c>
      <c r="B14058" s="613" t="s">
        <v>23213</v>
      </c>
    </row>
    <row r="14059" spans="1:2" ht="27" x14ac:dyDescent="0.25">
      <c r="A14059" s="612" t="s">
        <v>23214</v>
      </c>
      <c r="B14059" s="613" t="s">
        <v>23215</v>
      </c>
    </row>
    <row r="14060" spans="1:2" ht="27" x14ac:dyDescent="0.25">
      <c r="A14060" s="612" t="s">
        <v>23216</v>
      </c>
      <c r="B14060" s="613" t="s">
        <v>23217</v>
      </c>
    </row>
    <row r="14061" spans="1:2" ht="27" x14ac:dyDescent="0.25">
      <c r="A14061" s="612" t="s">
        <v>23218</v>
      </c>
      <c r="B14061" s="613" t="s">
        <v>23219</v>
      </c>
    </row>
    <row r="14062" spans="1:2" ht="27" x14ac:dyDescent="0.25">
      <c r="A14062" s="612" t="s">
        <v>23220</v>
      </c>
      <c r="B14062" s="613" t="s">
        <v>23221</v>
      </c>
    </row>
    <row r="14063" spans="1:2" ht="27" x14ac:dyDescent="0.25">
      <c r="A14063" s="612" t="s">
        <v>23222</v>
      </c>
      <c r="B14063" s="613" t="s">
        <v>23223</v>
      </c>
    </row>
    <row r="14064" spans="1:2" ht="27" x14ac:dyDescent="0.25">
      <c r="A14064" s="612" t="s">
        <v>23224</v>
      </c>
      <c r="B14064" s="613" t="s">
        <v>23225</v>
      </c>
    </row>
    <row r="14065" spans="1:2" ht="27" x14ac:dyDescent="0.25">
      <c r="A14065" s="612" t="s">
        <v>23226</v>
      </c>
      <c r="B14065" s="613" t="s">
        <v>23227</v>
      </c>
    </row>
    <row r="14066" spans="1:2" ht="13.5" x14ac:dyDescent="0.25">
      <c r="A14066" s="612" t="s">
        <v>23228</v>
      </c>
      <c r="B14066" s="613" t="s">
        <v>23229</v>
      </c>
    </row>
    <row r="14067" spans="1:2" ht="27" x14ac:dyDescent="0.25">
      <c r="A14067" s="612" t="s">
        <v>23230</v>
      </c>
      <c r="B14067" s="613" t="s">
        <v>23231</v>
      </c>
    </row>
    <row r="14068" spans="1:2" ht="27" x14ac:dyDescent="0.25">
      <c r="A14068" s="612" t="s">
        <v>23232</v>
      </c>
      <c r="B14068" s="613" t="s">
        <v>23233</v>
      </c>
    </row>
    <row r="14069" spans="1:2" ht="27" x14ac:dyDescent="0.25">
      <c r="A14069" s="612" t="s">
        <v>23234</v>
      </c>
      <c r="B14069" s="613" t="s">
        <v>23235</v>
      </c>
    </row>
    <row r="14070" spans="1:2" ht="13.5" x14ac:dyDescent="0.25">
      <c r="A14070" s="612" t="s">
        <v>23236</v>
      </c>
      <c r="B14070" s="613" t="s">
        <v>23237</v>
      </c>
    </row>
    <row r="14071" spans="1:2" ht="13.5" x14ac:dyDescent="0.25">
      <c r="A14071" s="612" t="s">
        <v>23238</v>
      </c>
      <c r="B14071" s="613" t="s">
        <v>23239</v>
      </c>
    </row>
    <row r="14072" spans="1:2" ht="13.5" x14ac:dyDescent="0.25">
      <c r="A14072" s="612" t="s">
        <v>23240</v>
      </c>
      <c r="B14072" s="613" t="s">
        <v>23241</v>
      </c>
    </row>
    <row r="14073" spans="1:2" ht="13.5" x14ac:dyDescent="0.25">
      <c r="A14073" s="612" t="s">
        <v>23242</v>
      </c>
      <c r="B14073" s="613" t="s">
        <v>23243</v>
      </c>
    </row>
    <row r="14074" spans="1:2" ht="27" x14ac:dyDescent="0.25">
      <c r="A14074" s="612" t="s">
        <v>23244</v>
      </c>
      <c r="B14074" s="613" t="s">
        <v>23245</v>
      </c>
    </row>
    <row r="14075" spans="1:2" ht="27" x14ac:dyDescent="0.25">
      <c r="A14075" s="612" t="s">
        <v>23246</v>
      </c>
      <c r="B14075" s="613" t="s">
        <v>23247</v>
      </c>
    </row>
    <row r="14076" spans="1:2" ht="13.5" x14ac:dyDescent="0.25">
      <c r="A14076" s="612" t="s">
        <v>23248</v>
      </c>
      <c r="B14076" s="613" t="s">
        <v>23249</v>
      </c>
    </row>
    <row r="14077" spans="1:2" ht="13.5" x14ac:dyDescent="0.25">
      <c r="A14077" s="612" t="s">
        <v>23250</v>
      </c>
      <c r="B14077" s="613" t="s">
        <v>23251</v>
      </c>
    </row>
    <row r="14078" spans="1:2" ht="13.5" x14ac:dyDescent="0.25">
      <c r="A14078" s="612" t="s">
        <v>23252</v>
      </c>
      <c r="B14078" s="613" t="s">
        <v>23253</v>
      </c>
    </row>
    <row r="14079" spans="1:2" ht="27" x14ac:dyDescent="0.25">
      <c r="A14079" s="612" t="s">
        <v>23254</v>
      </c>
      <c r="B14079" s="613" t="s">
        <v>23255</v>
      </c>
    </row>
    <row r="14080" spans="1:2" ht="27" x14ac:dyDescent="0.25">
      <c r="A14080" s="612" t="s">
        <v>23256</v>
      </c>
      <c r="B14080" s="613" t="s">
        <v>23257</v>
      </c>
    </row>
    <row r="14081" spans="1:2" ht="13.5" x14ac:dyDescent="0.25">
      <c r="A14081" s="612" t="s">
        <v>23258</v>
      </c>
      <c r="B14081" s="613" t="s">
        <v>23259</v>
      </c>
    </row>
    <row r="14082" spans="1:2" ht="13.5" x14ac:dyDescent="0.25">
      <c r="A14082" s="612" t="s">
        <v>23260</v>
      </c>
      <c r="B14082" s="613" t="s">
        <v>23261</v>
      </c>
    </row>
    <row r="14083" spans="1:2" ht="27" x14ac:dyDescent="0.25">
      <c r="A14083" s="612" t="s">
        <v>23262</v>
      </c>
      <c r="B14083" s="613" t="s">
        <v>23263</v>
      </c>
    </row>
    <row r="14084" spans="1:2" ht="27" x14ac:dyDescent="0.25">
      <c r="A14084" s="612" t="s">
        <v>23264</v>
      </c>
      <c r="B14084" s="613" t="s">
        <v>23265</v>
      </c>
    </row>
    <row r="14085" spans="1:2" ht="13.5" x14ac:dyDescent="0.25">
      <c r="A14085" s="612" t="s">
        <v>23266</v>
      </c>
      <c r="B14085" s="613" t="s">
        <v>23267</v>
      </c>
    </row>
    <row r="14086" spans="1:2" ht="13.5" x14ac:dyDescent="0.25">
      <c r="A14086" s="612" t="s">
        <v>23268</v>
      </c>
      <c r="B14086" s="613" t="s">
        <v>23269</v>
      </c>
    </row>
    <row r="14087" spans="1:2" ht="13.5" x14ac:dyDescent="0.25">
      <c r="A14087" s="612" t="s">
        <v>23270</v>
      </c>
      <c r="B14087" s="613" t="s">
        <v>23271</v>
      </c>
    </row>
    <row r="14088" spans="1:2" ht="27" x14ac:dyDescent="0.25">
      <c r="A14088" s="612" t="s">
        <v>23272</v>
      </c>
      <c r="B14088" s="613" t="s">
        <v>23273</v>
      </c>
    </row>
    <row r="14089" spans="1:2" ht="27" x14ac:dyDescent="0.25">
      <c r="A14089" s="612" t="s">
        <v>23274</v>
      </c>
      <c r="B14089" s="613" t="s">
        <v>23275</v>
      </c>
    </row>
    <row r="14090" spans="1:2" ht="27" x14ac:dyDescent="0.25">
      <c r="A14090" s="612" t="s">
        <v>23276</v>
      </c>
      <c r="B14090" s="613" t="s">
        <v>23277</v>
      </c>
    </row>
    <row r="14091" spans="1:2" ht="27" x14ac:dyDescent="0.25">
      <c r="A14091" s="612" t="s">
        <v>23278</v>
      </c>
      <c r="B14091" s="613" t="s">
        <v>23279</v>
      </c>
    </row>
    <row r="14092" spans="1:2" ht="27" x14ac:dyDescent="0.25">
      <c r="A14092" s="612" t="s">
        <v>23280</v>
      </c>
      <c r="B14092" s="613" t="s">
        <v>23281</v>
      </c>
    </row>
    <row r="14093" spans="1:2" ht="27" x14ac:dyDescent="0.25">
      <c r="A14093" s="612" t="s">
        <v>23282</v>
      </c>
      <c r="B14093" s="613" t="s">
        <v>23283</v>
      </c>
    </row>
    <row r="14094" spans="1:2" ht="27" x14ac:dyDescent="0.25">
      <c r="A14094" s="612" t="s">
        <v>23284</v>
      </c>
      <c r="B14094" s="613" t="s">
        <v>23285</v>
      </c>
    </row>
    <row r="14095" spans="1:2" ht="27" x14ac:dyDescent="0.25">
      <c r="A14095" s="612" t="s">
        <v>23286</v>
      </c>
      <c r="B14095" s="613" t="s">
        <v>23287</v>
      </c>
    </row>
    <row r="14096" spans="1:2" ht="27" x14ac:dyDescent="0.25">
      <c r="A14096" s="612" t="s">
        <v>23288</v>
      </c>
      <c r="B14096" s="613" t="s">
        <v>23289</v>
      </c>
    </row>
    <row r="14097" spans="1:2" ht="27" x14ac:dyDescent="0.25">
      <c r="A14097" s="612" t="s">
        <v>23290</v>
      </c>
      <c r="B14097" s="613" t="s">
        <v>23291</v>
      </c>
    </row>
    <row r="14098" spans="1:2" ht="27" x14ac:dyDescent="0.25">
      <c r="A14098" s="612" t="s">
        <v>23292</v>
      </c>
      <c r="B14098" s="613" t="s">
        <v>23293</v>
      </c>
    </row>
    <row r="14099" spans="1:2" ht="27" x14ac:dyDescent="0.25">
      <c r="A14099" s="612" t="s">
        <v>23294</v>
      </c>
      <c r="B14099" s="613" t="s">
        <v>23295</v>
      </c>
    </row>
    <row r="14100" spans="1:2" ht="27" x14ac:dyDescent="0.25">
      <c r="A14100" s="612" t="s">
        <v>23296</v>
      </c>
      <c r="B14100" s="613" t="s">
        <v>23297</v>
      </c>
    </row>
    <row r="14101" spans="1:2" ht="27" x14ac:dyDescent="0.25">
      <c r="A14101" s="612" t="s">
        <v>23298</v>
      </c>
      <c r="B14101" s="613" t="s">
        <v>23299</v>
      </c>
    </row>
    <row r="14102" spans="1:2" ht="27" x14ac:dyDescent="0.25">
      <c r="A14102" s="612" t="s">
        <v>23300</v>
      </c>
      <c r="B14102" s="613" t="s">
        <v>23301</v>
      </c>
    </row>
    <row r="14103" spans="1:2" ht="27" x14ac:dyDescent="0.25">
      <c r="A14103" s="612" t="s">
        <v>23302</v>
      </c>
      <c r="B14103" s="613" t="s">
        <v>23303</v>
      </c>
    </row>
    <row r="14104" spans="1:2" ht="27" x14ac:dyDescent="0.25">
      <c r="A14104" s="612" t="s">
        <v>23304</v>
      </c>
      <c r="B14104" s="613" t="s">
        <v>23305</v>
      </c>
    </row>
    <row r="14105" spans="1:2" ht="27" x14ac:dyDescent="0.25">
      <c r="A14105" s="612" t="s">
        <v>23306</v>
      </c>
      <c r="B14105" s="613" t="s">
        <v>23307</v>
      </c>
    </row>
    <row r="14106" spans="1:2" ht="27" x14ac:dyDescent="0.25">
      <c r="A14106" s="612" t="s">
        <v>23308</v>
      </c>
      <c r="B14106" s="613" t="s">
        <v>23309</v>
      </c>
    </row>
    <row r="14107" spans="1:2" ht="27" x14ac:dyDescent="0.25">
      <c r="A14107" s="612" t="s">
        <v>23310</v>
      </c>
      <c r="B14107" s="613" t="s">
        <v>23311</v>
      </c>
    </row>
    <row r="14108" spans="1:2" ht="27" x14ac:dyDescent="0.25">
      <c r="A14108" s="612" t="s">
        <v>23312</v>
      </c>
      <c r="B14108" s="613" t="s">
        <v>23313</v>
      </c>
    </row>
    <row r="14109" spans="1:2" ht="27" x14ac:dyDescent="0.25">
      <c r="A14109" s="612" t="s">
        <v>23314</v>
      </c>
      <c r="B14109" s="613" t="s">
        <v>23315</v>
      </c>
    </row>
    <row r="14110" spans="1:2" ht="27" x14ac:dyDescent="0.25">
      <c r="A14110" s="612" t="s">
        <v>23316</v>
      </c>
      <c r="B14110" s="613" t="s">
        <v>23317</v>
      </c>
    </row>
    <row r="14111" spans="1:2" ht="27" x14ac:dyDescent="0.25">
      <c r="A14111" s="612" t="s">
        <v>23318</v>
      </c>
      <c r="B14111" s="613" t="s">
        <v>23319</v>
      </c>
    </row>
    <row r="14112" spans="1:2" ht="27" x14ac:dyDescent="0.25">
      <c r="A14112" s="612" t="s">
        <v>23320</v>
      </c>
      <c r="B14112" s="613" t="s">
        <v>23321</v>
      </c>
    </row>
    <row r="14113" spans="1:2" ht="27" x14ac:dyDescent="0.25">
      <c r="A14113" s="612" t="s">
        <v>23322</v>
      </c>
      <c r="B14113" s="613" t="s">
        <v>23323</v>
      </c>
    </row>
    <row r="14114" spans="1:2" ht="27" x14ac:dyDescent="0.25">
      <c r="A14114" s="612" t="s">
        <v>23324</v>
      </c>
      <c r="B14114" s="613" t="s">
        <v>23325</v>
      </c>
    </row>
    <row r="14115" spans="1:2" ht="27" x14ac:dyDescent="0.25">
      <c r="A14115" s="612" t="s">
        <v>23326</v>
      </c>
      <c r="B14115" s="613" t="s">
        <v>23327</v>
      </c>
    </row>
    <row r="14116" spans="1:2" ht="27" x14ac:dyDescent="0.25">
      <c r="A14116" s="612" t="s">
        <v>23328</v>
      </c>
      <c r="B14116" s="613" t="s">
        <v>23329</v>
      </c>
    </row>
    <row r="14117" spans="1:2" ht="13.5" x14ac:dyDescent="0.25">
      <c r="A14117" s="612" t="s">
        <v>23330</v>
      </c>
      <c r="B14117" s="613" t="s">
        <v>23331</v>
      </c>
    </row>
    <row r="14118" spans="1:2" ht="13.5" x14ac:dyDescent="0.25">
      <c r="A14118" s="612" t="s">
        <v>23332</v>
      </c>
      <c r="B14118" s="613" t="s">
        <v>23333</v>
      </c>
    </row>
    <row r="14119" spans="1:2" ht="27" x14ac:dyDescent="0.25">
      <c r="A14119" s="612" t="s">
        <v>23334</v>
      </c>
      <c r="B14119" s="613" t="s">
        <v>23335</v>
      </c>
    </row>
    <row r="14120" spans="1:2" ht="27" x14ac:dyDescent="0.25">
      <c r="A14120" s="612" t="s">
        <v>23336</v>
      </c>
      <c r="B14120" s="613" t="s">
        <v>23337</v>
      </c>
    </row>
    <row r="14121" spans="1:2" ht="13.5" x14ac:dyDescent="0.25">
      <c r="A14121" s="612" t="s">
        <v>23338</v>
      </c>
      <c r="B14121" s="613" t="s">
        <v>23339</v>
      </c>
    </row>
    <row r="14122" spans="1:2" ht="13.5" x14ac:dyDescent="0.25">
      <c r="A14122" s="612" t="s">
        <v>23340</v>
      </c>
      <c r="B14122" s="613" t="s">
        <v>23341</v>
      </c>
    </row>
    <row r="14123" spans="1:2" ht="13.5" x14ac:dyDescent="0.25">
      <c r="A14123" s="612" t="s">
        <v>23342</v>
      </c>
      <c r="B14123" s="613" t="s">
        <v>23343</v>
      </c>
    </row>
    <row r="14124" spans="1:2" ht="27" x14ac:dyDescent="0.25">
      <c r="A14124" s="612" t="s">
        <v>23344</v>
      </c>
      <c r="B14124" s="613" t="s">
        <v>23345</v>
      </c>
    </row>
    <row r="14125" spans="1:2" ht="27" x14ac:dyDescent="0.25">
      <c r="A14125" s="612" t="s">
        <v>23346</v>
      </c>
      <c r="B14125" s="613" t="s">
        <v>23347</v>
      </c>
    </row>
    <row r="14126" spans="1:2" ht="13.5" x14ac:dyDescent="0.25">
      <c r="A14126" s="612" t="s">
        <v>23348</v>
      </c>
      <c r="B14126" s="613" t="s">
        <v>23349</v>
      </c>
    </row>
    <row r="14127" spans="1:2" ht="13.5" x14ac:dyDescent="0.25">
      <c r="A14127" s="612" t="s">
        <v>23350</v>
      </c>
      <c r="B14127" s="613" t="s">
        <v>23351</v>
      </c>
    </row>
    <row r="14128" spans="1:2" ht="27" x14ac:dyDescent="0.25">
      <c r="A14128" s="612" t="s">
        <v>23352</v>
      </c>
      <c r="B14128" s="613" t="s">
        <v>23353</v>
      </c>
    </row>
    <row r="14129" spans="1:2" ht="27" x14ac:dyDescent="0.25">
      <c r="A14129" s="612" t="s">
        <v>23354</v>
      </c>
      <c r="B14129" s="613" t="s">
        <v>23355</v>
      </c>
    </row>
    <row r="14130" spans="1:2" ht="13.5" x14ac:dyDescent="0.25">
      <c r="A14130" s="612" t="s">
        <v>23356</v>
      </c>
      <c r="B14130" s="613" t="s">
        <v>23357</v>
      </c>
    </row>
    <row r="14131" spans="1:2" ht="13.5" x14ac:dyDescent="0.25">
      <c r="A14131" s="612" t="s">
        <v>23358</v>
      </c>
      <c r="B14131" s="613" t="s">
        <v>23359</v>
      </c>
    </row>
    <row r="14132" spans="1:2" ht="13.5" x14ac:dyDescent="0.25">
      <c r="A14132" s="612" t="s">
        <v>23360</v>
      </c>
      <c r="B14132" s="613" t="s">
        <v>23361</v>
      </c>
    </row>
    <row r="14133" spans="1:2" ht="27" x14ac:dyDescent="0.25">
      <c r="A14133" s="612" t="s">
        <v>23362</v>
      </c>
      <c r="B14133" s="613" t="s">
        <v>23363</v>
      </c>
    </row>
    <row r="14134" spans="1:2" ht="27" x14ac:dyDescent="0.25">
      <c r="A14134" s="612" t="s">
        <v>23364</v>
      </c>
      <c r="B14134" s="613" t="s">
        <v>23365</v>
      </c>
    </row>
    <row r="14135" spans="1:2" ht="13.5" x14ac:dyDescent="0.25">
      <c r="A14135" s="612" t="s">
        <v>23366</v>
      </c>
      <c r="B14135" s="613" t="s">
        <v>23367</v>
      </c>
    </row>
    <row r="14136" spans="1:2" ht="13.5" x14ac:dyDescent="0.25">
      <c r="A14136" s="612" t="s">
        <v>23368</v>
      </c>
      <c r="B14136" s="613" t="s">
        <v>23369</v>
      </c>
    </row>
    <row r="14137" spans="1:2" ht="27" x14ac:dyDescent="0.25">
      <c r="A14137" s="612" t="s">
        <v>23370</v>
      </c>
      <c r="B14137" s="613" t="s">
        <v>23371</v>
      </c>
    </row>
    <row r="14138" spans="1:2" ht="27" x14ac:dyDescent="0.25">
      <c r="A14138" s="612" t="s">
        <v>23372</v>
      </c>
      <c r="B14138" s="613" t="s">
        <v>23373</v>
      </c>
    </row>
    <row r="14139" spans="1:2" ht="13.5" x14ac:dyDescent="0.25">
      <c r="A14139" s="612" t="s">
        <v>23374</v>
      </c>
      <c r="B14139" s="613" t="s">
        <v>23375</v>
      </c>
    </row>
    <row r="14140" spans="1:2" ht="13.5" x14ac:dyDescent="0.25">
      <c r="A14140" s="612" t="s">
        <v>23376</v>
      </c>
      <c r="B14140" s="613" t="s">
        <v>23377</v>
      </c>
    </row>
    <row r="14141" spans="1:2" ht="13.5" x14ac:dyDescent="0.25">
      <c r="A14141" s="612" t="s">
        <v>23378</v>
      </c>
      <c r="B14141" s="613" t="s">
        <v>23379</v>
      </c>
    </row>
    <row r="14142" spans="1:2" ht="27" x14ac:dyDescent="0.25">
      <c r="A14142" s="612" t="s">
        <v>23380</v>
      </c>
      <c r="B14142" s="613" t="s">
        <v>23381</v>
      </c>
    </row>
    <row r="14143" spans="1:2" ht="27" x14ac:dyDescent="0.25">
      <c r="A14143" s="612" t="s">
        <v>23382</v>
      </c>
      <c r="B14143" s="613" t="s">
        <v>23383</v>
      </c>
    </row>
    <row r="14144" spans="1:2" ht="13.5" x14ac:dyDescent="0.25">
      <c r="A14144" s="612" t="s">
        <v>23384</v>
      </c>
      <c r="B14144" s="613" t="s">
        <v>23385</v>
      </c>
    </row>
    <row r="14145" spans="1:2" ht="13.5" x14ac:dyDescent="0.25">
      <c r="A14145" s="612" t="s">
        <v>23386</v>
      </c>
      <c r="B14145" s="613" t="s">
        <v>23387</v>
      </c>
    </row>
    <row r="14146" spans="1:2" ht="27" x14ac:dyDescent="0.25">
      <c r="A14146" s="612" t="s">
        <v>23388</v>
      </c>
      <c r="B14146" s="613" t="s">
        <v>23389</v>
      </c>
    </row>
    <row r="14147" spans="1:2" ht="27" x14ac:dyDescent="0.25">
      <c r="A14147" s="612" t="s">
        <v>23390</v>
      </c>
      <c r="B14147" s="613" t="s">
        <v>23391</v>
      </c>
    </row>
    <row r="14148" spans="1:2" ht="13.5" x14ac:dyDescent="0.25">
      <c r="A14148" s="612" t="s">
        <v>23392</v>
      </c>
      <c r="B14148" s="613" t="s">
        <v>23393</v>
      </c>
    </row>
    <row r="14149" spans="1:2" ht="13.5" x14ac:dyDescent="0.25">
      <c r="A14149" s="612" t="s">
        <v>23394</v>
      </c>
      <c r="B14149" s="613" t="s">
        <v>23395</v>
      </c>
    </row>
    <row r="14150" spans="1:2" ht="13.5" x14ac:dyDescent="0.25">
      <c r="A14150" s="612" t="s">
        <v>23396</v>
      </c>
      <c r="B14150" s="613" t="s">
        <v>23397</v>
      </c>
    </row>
    <row r="14151" spans="1:2" ht="27" x14ac:dyDescent="0.25">
      <c r="A14151" s="612" t="s">
        <v>23398</v>
      </c>
      <c r="B14151" s="613" t="s">
        <v>23399</v>
      </c>
    </row>
    <row r="14152" spans="1:2" ht="27" x14ac:dyDescent="0.25">
      <c r="A14152" s="612" t="s">
        <v>23400</v>
      </c>
      <c r="B14152" s="613" t="s">
        <v>23401</v>
      </c>
    </row>
    <row r="14153" spans="1:2" ht="13.5" x14ac:dyDescent="0.25">
      <c r="A14153" s="612" t="s">
        <v>23402</v>
      </c>
      <c r="B14153" s="613" t="s">
        <v>23403</v>
      </c>
    </row>
    <row r="14154" spans="1:2" ht="13.5" x14ac:dyDescent="0.25">
      <c r="A14154" s="612" t="s">
        <v>23404</v>
      </c>
      <c r="B14154" s="613" t="s">
        <v>23405</v>
      </c>
    </row>
    <row r="14155" spans="1:2" ht="27" x14ac:dyDescent="0.25">
      <c r="A14155" s="612" t="s">
        <v>23406</v>
      </c>
      <c r="B14155" s="613" t="s">
        <v>23407</v>
      </c>
    </row>
    <row r="14156" spans="1:2" ht="13.5" x14ac:dyDescent="0.25">
      <c r="A14156" s="612" t="s">
        <v>23408</v>
      </c>
      <c r="B14156" s="613" t="s">
        <v>23409</v>
      </c>
    </row>
    <row r="14157" spans="1:2" ht="13.5" x14ac:dyDescent="0.25">
      <c r="A14157" s="612" t="s">
        <v>23410</v>
      </c>
      <c r="B14157" s="613" t="s">
        <v>23411</v>
      </c>
    </row>
    <row r="14158" spans="1:2" ht="13.5" x14ac:dyDescent="0.25">
      <c r="A14158" s="612" t="s">
        <v>23412</v>
      </c>
      <c r="B14158" s="613" t="s">
        <v>23413</v>
      </c>
    </row>
    <row r="14159" spans="1:2" ht="27" x14ac:dyDescent="0.25">
      <c r="A14159" s="612" t="s">
        <v>23414</v>
      </c>
      <c r="B14159" s="613" t="s">
        <v>23415</v>
      </c>
    </row>
    <row r="14160" spans="1:2" ht="13.5" x14ac:dyDescent="0.25">
      <c r="A14160" s="612" t="s">
        <v>23416</v>
      </c>
      <c r="B14160" s="613" t="s">
        <v>23417</v>
      </c>
    </row>
    <row r="14161" spans="1:2" ht="13.5" x14ac:dyDescent="0.25">
      <c r="A14161" s="612" t="s">
        <v>23418</v>
      </c>
      <c r="B14161" s="613" t="s">
        <v>23419</v>
      </c>
    </row>
    <row r="14162" spans="1:2" ht="13.5" x14ac:dyDescent="0.25">
      <c r="A14162" s="612" t="s">
        <v>23420</v>
      </c>
      <c r="B14162" s="613" t="s">
        <v>23421</v>
      </c>
    </row>
    <row r="14163" spans="1:2" ht="13.5" x14ac:dyDescent="0.25">
      <c r="A14163" s="612" t="s">
        <v>23422</v>
      </c>
      <c r="B14163" s="613" t="s">
        <v>23423</v>
      </c>
    </row>
    <row r="14164" spans="1:2" ht="27" x14ac:dyDescent="0.25">
      <c r="A14164" s="612" t="s">
        <v>23424</v>
      </c>
      <c r="B14164" s="613" t="s">
        <v>23425</v>
      </c>
    </row>
    <row r="14165" spans="1:2" ht="27" x14ac:dyDescent="0.25">
      <c r="A14165" s="612" t="s">
        <v>23426</v>
      </c>
      <c r="B14165" s="613" t="s">
        <v>23427</v>
      </c>
    </row>
    <row r="14166" spans="1:2" ht="13.5" x14ac:dyDescent="0.25">
      <c r="A14166" s="612" t="s">
        <v>23428</v>
      </c>
      <c r="B14166" s="613" t="s">
        <v>23429</v>
      </c>
    </row>
    <row r="14167" spans="1:2" ht="13.5" x14ac:dyDescent="0.25">
      <c r="A14167" s="612" t="s">
        <v>23430</v>
      </c>
      <c r="B14167" s="613" t="s">
        <v>23431</v>
      </c>
    </row>
    <row r="14168" spans="1:2" ht="13.5" x14ac:dyDescent="0.25">
      <c r="A14168" s="612" t="s">
        <v>23432</v>
      </c>
      <c r="B14168" s="613" t="s">
        <v>23433</v>
      </c>
    </row>
    <row r="14169" spans="1:2" ht="27" x14ac:dyDescent="0.25">
      <c r="A14169" s="612" t="s">
        <v>23434</v>
      </c>
      <c r="B14169" s="613" t="s">
        <v>23435</v>
      </c>
    </row>
    <row r="14170" spans="1:2" ht="27" x14ac:dyDescent="0.25">
      <c r="A14170" s="612" t="s">
        <v>23436</v>
      </c>
      <c r="B14170" s="613" t="s">
        <v>23437</v>
      </c>
    </row>
    <row r="14171" spans="1:2" ht="13.5" x14ac:dyDescent="0.25">
      <c r="A14171" s="612" t="s">
        <v>23438</v>
      </c>
      <c r="B14171" s="613" t="s">
        <v>23439</v>
      </c>
    </row>
    <row r="14172" spans="1:2" ht="13.5" x14ac:dyDescent="0.25">
      <c r="A14172" s="612" t="s">
        <v>23440</v>
      </c>
      <c r="B14172" s="613" t="s">
        <v>23441</v>
      </c>
    </row>
    <row r="14173" spans="1:2" ht="27" x14ac:dyDescent="0.25">
      <c r="A14173" s="612" t="s">
        <v>23442</v>
      </c>
      <c r="B14173" s="613" t="s">
        <v>23443</v>
      </c>
    </row>
    <row r="14174" spans="1:2" ht="27" x14ac:dyDescent="0.25">
      <c r="A14174" s="612" t="s">
        <v>23444</v>
      </c>
      <c r="B14174" s="613" t="s">
        <v>23445</v>
      </c>
    </row>
    <row r="14175" spans="1:2" ht="13.5" x14ac:dyDescent="0.25">
      <c r="A14175" s="612" t="s">
        <v>23446</v>
      </c>
      <c r="B14175" s="613" t="s">
        <v>23447</v>
      </c>
    </row>
    <row r="14176" spans="1:2" ht="13.5" x14ac:dyDescent="0.25">
      <c r="A14176" s="612" t="s">
        <v>23448</v>
      </c>
      <c r="B14176" s="613" t="s">
        <v>23449</v>
      </c>
    </row>
    <row r="14177" spans="1:2" ht="13.5" x14ac:dyDescent="0.25">
      <c r="A14177" s="612" t="s">
        <v>23450</v>
      </c>
      <c r="B14177" s="613" t="s">
        <v>23451</v>
      </c>
    </row>
    <row r="14178" spans="1:2" ht="27" x14ac:dyDescent="0.25">
      <c r="A14178" s="612" t="s">
        <v>23452</v>
      </c>
      <c r="B14178" s="613" t="s">
        <v>23453</v>
      </c>
    </row>
    <row r="14179" spans="1:2" ht="27" x14ac:dyDescent="0.25">
      <c r="A14179" s="612" t="s">
        <v>23454</v>
      </c>
      <c r="B14179" s="613" t="s">
        <v>23455</v>
      </c>
    </row>
    <row r="14180" spans="1:2" ht="27" x14ac:dyDescent="0.25">
      <c r="A14180" s="612" t="s">
        <v>23456</v>
      </c>
      <c r="B14180" s="613" t="s">
        <v>23457</v>
      </c>
    </row>
    <row r="14181" spans="1:2" ht="27" x14ac:dyDescent="0.25">
      <c r="A14181" s="612" t="s">
        <v>23458</v>
      </c>
      <c r="B14181" s="613" t="s">
        <v>23459</v>
      </c>
    </row>
    <row r="14182" spans="1:2" ht="27" x14ac:dyDescent="0.25">
      <c r="A14182" s="612" t="s">
        <v>23460</v>
      </c>
      <c r="B14182" s="613" t="s">
        <v>23461</v>
      </c>
    </row>
    <row r="14183" spans="1:2" ht="27" x14ac:dyDescent="0.25">
      <c r="A14183" s="612" t="s">
        <v>23462</v>
      </c>
      <c r="B14183" s="613" t="s">
        <v>23463</v>
      </c>
    </row>
    <row r="14184" spans="1:2" ht="27" x14ac:dyDescent="0.25">
      <c r="A14184" s="612" t="s">
        <v>23464</v>
      </c>
      <c r="B14184" s="613" t="s">
        <v>23465</v>
      </c>
    </row>
    <row r="14185" spans="1:2" ht="27" x14ac:dyDescent="0.25">
      <c r="A14185" s="612" t="s">
        <v>23466</v>
      </c>
      <c r="B14185" s="613" t="s">
        <v>23467</v>
      </c>
    </row>
    <row r="14186" spans="1:2" ht="27" x14ac:dyDescent="0.25">
      <c r="A14186" s="612" t="s">
        <v>23468</v>
      </c>
      <c r="B14186" s="613" t="s">
        <v>23469</v>
      </c>
    </row>
    <row r="14187" spans="1:2" ht="27" x14ac:dyDescent="0.25">
      <c r="A14187" s="612" t="s">
        <v>23470</v>
      </c>
      <c r="B14187" s="613" t="s">
        <v>23471</v>
      </c>
    </row>
    <row r="14188" spans="1:2" ht="27" x14ac:dyDescent="0.25">
      <c r="A14188" s="612" t="s">
        <v>23472</v>
      </c>
      <c r="B14188" s="613" t="s">
        <v>23473</v>
      </c>
    </row>
    <row r="14189" spans="1:2" ht="27" x14ac:dyDescent="0.25">
      <c r="A14189" s="612" t="s">
        <v>23474</v>
      </c>
      <c r="B14189" s="613" t="s">
        <v>23475</v>
      </c>
    </row>
    <row r="14190" spans="1:2" ht="27" x14ac:dyDescent="0.25">
      <c r="A14190" s="612" t="s">
        <v>23476</v>
      </c>
      <c r="B14190" s="613" t="s">
        <v>23477</v>
      </c>
    </row>
    <row r="14191" spans="1:2" ht="27" x14ac:dyDescent="0.25">
      <c r="A14191" s="612" t="s">
        <v>23478</v>
      </c>
      <c r="B14191" s="613" t="s">
        <v>23479</v>
      </c>
    </row>
    <row r="14192" spans="1:2" ht="27" x14ac:dyDescent="0.25">
      <c r="A14192" s="612" t="s">
        <v>23480</v>
      </c>
      <c r="B14192" s="613" t="s">
        <v>23481</v>
      </c>
    </row>
    <row r="14193" spans="1:2" ht="27" x14ac:dyDescent="0.25">
      <c r="A14193" s="612" t="s">
        <v>23482</v>
      </c>
      <c r="B14193" s="613" t="s">
        <v>23483</v>
      </c>
    </row>
    <row r="14194" spans="1:2" ht="27" x14ac:dyDescent="0.25">
      <c r="A14194" s="612" t="s">
        <v>23484</v>
      </c>
      <c r="B14194" s="613" t="s">
        <v>23485</v>
      </c>
    </row>
    <row r="14195" spans="1:2" ht="27" x14ac:dyDescent="0.25">
      <c r="A14195" s="612" t="s">
        <v>23486</v>
      </c>
      <c r="B14195" s="613" t="s">
        <v>23487</v>
      </c>
    </row>
    <row r="14196" spans="1:2" ht="27" x14ac:dyDescent="0.25">
      <c r="A14196" s="612" t="s">
        <v>23488</v>
      </c>
      <c r="B14196" s="613" t="s">
        <v>23489</v>
      </c>
    </row>
    <row r="14197" spans="1:2" ht="27" x14ac:dyDescent="0.25">
      <c r="A14197" s="612" t="s">
        <v>23490</v>
      </c>
      <c r="B14197" s="613" t="s">
        <v>23491</v>
      </c>
    </row>
    <row r="14198" spans="1:2" ht="27" x14ac:dyDescent="0.25">
      <c r="A14198" s="612" t="s">
        <v>23492</v>
      </c>
      <c r="B14198" s="613" t="s">
        <v>23493</v>
      </c>
    </row>
    <row r="14199" spans="1:2" ht="27" x14ac:dyDescent="0.25">
      <c r="A14199" s="612" t="s">
        <v>23494</v>
      </c>
      <c r="B14199" s="613" t="s">
        <v>23495</v>
      </c>
    </row>
    <row r="14200" spans="1:2" ht="27" x14ac:dyDescent="0.25">
      <c r="A14200" s="612" t="s">
        <v>23496</v>
      </c>
      <c r="B14200" s="613" t="s">
        <v>23497</v>
      </c>
    </row>
    <row r="14201" spans="1:2" ht="27" x14ac:dyDescent="0.25">
      <c r="A14201" s="612" t="s">
        <v>23498</v>
      </c>
      <c r="B14201" s="613" t="s">
        <v>23499</v>
      </c>
    </row>
    <row r="14202" spans="1:2" ht="27" x14ac:dyDescent="0.25">
      <c r="A14202" s="612" t="s">
        <v>23500</v>
      </c>
      <c r="B14202" s="613" t="s">
        <v>23501</v>
      </c>
    </row>
    <row r="14203" spans="1:2" ht="27" x14ac:dyDescent="0.25">
      <c r="A14203" s="612" t="s">
        <v>23502</v>
      </c>
      <c r="B14203" s="613" t="s">
        <v>23503</v>
      </c>
    </row>
    <row r="14204" spans="1:2" ht="27" x14ac:dyDescent="0.25">
      <c r="A14204" s="612" t="s">
        <v>23504</v>
      </c>
      <c r="B14204" s="613" t="s">
        <v>23505</v>
      </c>
    </row>
    <row r="14205" spans="1:2" ht="27" x14ac:dyDescent="0.25">
      <c r="A14205" s="612" t="s">
        <v>23506</v>
      </c>
      <c r="B14205" s="613" t="s">
        <v>23507</v>
      </c>
    </row>
    <row r="14206" spans="1:2" ht="27" x14ac:dyDescent="0.25">
      <c r="A14206" s="612" t="s">
        <v>23508</v>
      </c>
      <c r="B14206" s="613" t="s">
        <v>23509</v>
      </c>
    </row>
    <row r="14207" spans="1:2" ht="27" x14ac:dyDescent="0.25">
      <c r="A14207" s="612" t="s">
        <v>23510</v>
      </c>
      <c r="B14207" s="613" t="s">
        <v>23511</v>
      </c>
    </row>
    <row r="14208" spans="1:2" ht="27" x14ac:dyDescent="0.25">
      <c r="A14208" s="612" t="s">
        <v>23512</v>
      </c>
      <c r="B14208" s="613" t="s">
        <v>23513</v>
      </c>
    </row>
    <row r="14209" spans="1:2" ht="27" x14ac:dyDescent="0.25">
      <c r="A14209" s="612" t="s">
        <v>23514</v>
      </c>
      <c r="B14209" s="613" t="s">
        <v>23515</v>
      </c>
    </row>
    <row r="14210" spans="1:2" ht="27" x14ac:dyDescent="0.25">
      <c r="A14210" s="612" t="s">
        <v>23516</v>
      </c>
      <c r="B14210" s="613" t="s">
        <v>23517</v>
      </c>
    </row>
    <row r="14211" spans="1:2" ht="27" x14ac:dyDescent="0.25">
      <c r="A14211" s="612" t="s">
        <v>23518</v>
      </c>
      <c r="B14211" s="613" t="s">
        <v>23519</v>
      </c>
    </row>
    <row r="14212" spans="1:2" ht="27" x14ac:dyDescent="0.25">
      <c r="A14212" s="612" t="s">
        <v>23520</v>
      </c>
      <c r="B14212" s="613" t="s">
        <v>23521</v>
      </c>
    </row>
    <row r="14213" spans="1:2" ht="27" x14ac:dyDescent="0.25">
      <c r="A14213" s="612" t="s">
        <v>23522</v>
      </c>
      <c r="B14213" s="613" t="s">
        <v>23523</v>
      </c>
    </row>
    <row r="14214" spans="1:2" ht="27" x14ac:dyDescent="0.25">
      <c r="A14214" s="612" t="s">
        <v>23524</v>
      </c>
      <c r="B14214" s="613" t="s">
        <v>23525</v>
      </c>
    </row>
    <row r="14215" spans="1:2" ht="27" x14ac:dyDescent="0.25">
      <c r="A14215" s="612" t="s">
        <v>23526</v>
      </c>
      <c r="B14215" s="613" t="s">
        <v>23527</v>
      </c>
    </row>
    <row r="14216" spans="1:2" ht="27" x14ac:dyDescent="0.25">
      <c r="A14216" s="612" t="s">
        <v>23528</v>
      </c>
      <c r="B14216" s="613" t="s">
        <v>23529</v>
      </c>
    </row>
    <row r="14217" spans="1:2" ht="27" x14ac:dyDescent="0.25">
      <c r="A14217" s="612" t="s">
        <v>23530</v>
      </c>
      <c r="B14217" s="613" t="s">
        <v>23531</v>
      </c>
    </row>
    <row r="14218" spans="1:2" ht="27" x14ac:dyDescent="0.25">
      <c r="A14218" s="612" t="s">
        <v>23532</v>
      </c>
      <c r="B14218" s="613" t="s">
        <v>23533</v>
      </c>
    </row>
    <row r="14219" spans="1:2" ht="27" x14ac:dyDescent="0.25">
      <c r="A14219" s="612" t="s">
        <v>23534</v>
      </c>
      <c r="B14219" s="613" t="s">
        <v>23535</v>
      </c>
    </row>
    <row r="14220" spans="1:2" ht="27" x14ac:dyDescent="0.25">
      <c r="A14220" s="612" t="s">
        <v>23536</v>
      </c>
      <c r="B14220" s="613" t="s">
        <v>23537</v>
      </c>
    </row>
    <row r="14221" spans="1:2" ht="27" x14ac:dyDescent="0.25">
      <c r="A14221" s="612" t="s">
        <v>23538</v>
      </c>
      <c r="B14221" s="613" t="s">
        <v>23539</v>
      </c>
    </row>
    <row r="14222" spans="1:2" ht="27" x14ac:dyDescent="0.25">
      <c r="A14222" s="612" t="s">
        <v>23540</v>
      </c>
      <c r="B14222" s="613" t="s">
        <v>23541</v>
      </c>
    </row>
    <row r="14223" spans="1:2" ht="27" x14ac:dyDescent="0.25">
      <c r="A14223" s="612" t="s">
        <v>23542</v>
      </c>
      <c r="B14223" s="613" t="s">
        <v>23543</v>
      </c>
    </row>
    <row r="14224" spans="1:2" ht="27" x14ac:dyDescent="0.25">
      <c r="A14224" s="612" t="s">
        <v>23544</v>
      </c>
      <c r="B14224" s="613" t="s">
        <v>23545</v>
      </c>
    </row>
    <row r="14225" spans="1:2" ht="27" x14ac:dyDescent="0.25">
      <c r="A14225" s="612" t="s">
        <v>23546</v>
      </c>
      <c r="B14225" s="613" t="s">
        <v>23547</v>
      </c>
    </row>
    <row r="14226" spans="1:2" ht="27" x14ac:dyDescent="0.25">
      <c r="A14226" s="612" t="s">
        <v>23548</v>
      </c>
      <c r="B14226" s="613" t="s">
        <v>23549</v>
      </c>
    </row>
    <row r="14227" spans="1:2" ht="27" x14ac:dyDescent="0.25">
      <c r="A14227" s="612" t="s">
        <v>23550</v>
      </c>
      <c r="B14227" s="613" t="s">
        <v>23551</v>
      </c>
    </row>
    <row r="14228" spans="1:2" ht="27" x14ac:dyDescent="0.25">
      <c r="A14228" s="612" t="s">
        <v>23552</v>
      </c>
      <c r="B14228" s="613" t="s">
        <v>23553</v>
      </c>
    </row>
    <row r="14229" spans="1:2" ht="27" x14ac:dyDescent="0.25">
      <c r="A14229" s="612" t="s">
        <v>23554</v>
      </c>
      <c r="B14229" s="613" t="s">
        <v>23555</v>
      </c>
    </row>
    <row r="14230" spans="1:2" ht="27" x14ac:dyDescent="0.25">
      <c r="A14230" s="612" t="s">
        <v>23556</v>
      </c>
      <c r="B14230" s="613" t="s">
        <v>23557</v>
      </c>
    </row>
    <row r="14231" spans="1:2" ht="27" x14ac:dyDescent="0.25">
      <c r="A14231" s="612" t="s">
        <v>23558</v>
      </c>
      <c r="B14231" s="613" t="s">
        <v>23559</v>
      </c>
    </row>
    <row r="14232" spans="1:2" ht="27" x14ac:dyDescent="0.25">
      <c r="A14232" s="612" t="s">
        <v>23560</v>
      </c>
      <c r="B14232" s="613" t="s">
        <v>23561</v>
      </c>
    </row>
    <row r="14233" spans="1:2" ht="27" x14ac:dyDescent="0.25">
      <c r="A14233" s="612" t="s">
        <v>23562</v>
      </c>
      <c r="B14233" s="613" t="s">
        <v>23563</v>
      </c>
    </row>
    <row r="14234" spans="1:2" ht="27" x14ac:dyDescent="0.25">
      <c r="A14234" s="612" t="s">
        <v>23564</v>
      </c>
      <c r="B14234" s="613" t="s">
        <v>23565</v>
      </c>
    </row>
    <row r="14235" spans="1:2" ht="27" x14ac:dyDescent="0.25">
      <c r="A14235" s="612" t="s">
        <v>23566</v>
      </c>
      <c r="B14235" s="613" t="s">
        <v>23567</v>
      </c>
    </row>
    <row r="14236" spans="1:2" ht="27" x14ac:dyDescent="0.25">
      <c r="A14236" s="612" t="s">
        <v>23568</v>
      </c>
      <c r="B14236" s="613" t="s">
        <v>23569</v>
      </c>
    </row>
    <row r="14237" spans="1:2" ht="27" x14ac:dyDescent="0.25">
      <c r="A14237" s="612" t="s">
        <v>23570</v>
      </c>
      <c r="B14237" s="613" t="s">
        <v>23571</v>
      </c>
    </row>
    <row r="14238" spans="1:2" ht="27" x14ac:dyDescent="0.25">
      <c r="A14238" s="612" t="s">
        <v>23572</v>
      </c>
      <c r="B14238" s="613" t="s">
        <v>23573</v>
      </c>
    </row>
    <row r="14239" spans="1:2" ht="13.5" x14ac:dyDescent="0.25">
      <c r="A14239" s="612" t="s">
        <v>23574</v>
      </c>
      <c r="B14239" s="613" t="s">
        <v>23575</v>
      </c>
    </row>
    <row r="14240" spans="1:2" ht="13.5" x14ac:dyDescent="0.25">
      <c r="A14240" s="612" t="s">
        <v>23576</v>
      </c>
      <c r="B14240" s="613" t="s">
        <v>23577</v>
      </c>
    </row>
    <row r="14241" spans="1:2" ht="27" x14ac:dyDescent="0.25">
      <c r="A14241" s="612" t="s">
        <v>23578</v>
      </c>
      <c r="B14241" s="613" t="s">
        <v>23579</v>
      </c>
    </row>
    <row r="14242" spans="1:2" ht="27" x14ac:dyDescent="0.25">
      <c r="A14242" s="612" t="s">
        <v>23580</v>
      </c>
      <c r="B14242" s="613" t="s">
        <v>23581</v>
      </c>
    </row>
    <row r="14243" spans="1:2" ht="27" x14ac:dyDescent="0.25">
      <c r="A14243" s="612" t="s">
        <v>23582</v>
      </c>
      <c r="B14243" s="613" t="s">
        <v>23583</v>
      </c>
    </row>
    <row r="14244" spans="1:2" ht="27" x14ac:dyDescent="0.25">
      <c r="A14244" s="612" t="s">
        <v>23584</v>
      </c>
      <c r="B14244" s="613" t="s">
        <v>23585</v>
      </c>
    </row>
    <row r="14245" spans="1:2" ht="27" x14ac:dyDescent="0.25">
      <c r="A14245" s="612" t="s">
        <v>23586</v>
      </c>
      <c r="B14245" s="613" t="s">
        <v>23587</v>
      </c>
    </row>
    <row r="14246" spans="1:2" ht="13.5" x14ac:dyDescent="0.25">
      <c r="A14246" s="612" t="s">
        <v>23588</v>
      </c>
      <c r="B14246" s="613" t="s">
        <v>23589</v>
      </c>
    </row>
    <row r="14247" spans="1:2" ht="27" x14ac:dyDescent="0.25">
      <c r="A14247" s="612" t="s">
        <v>23590</v>
      </c>
      <c r="B14247" s="613" t="s">
        <v>23591</v>
      </c>
    </row>
    <row r="14248" spans="1:2" ht="27" x14ac:dyDescent="0.25">
      <c r="A14248" s="612" t="s">
        <v>23592</v>
      </c>
      <c r="B14248" s="613" t="s">
        <v>23593</v>
      </c>
    </row>
    <row r="14249" spans="1:2" ht="27" x14ac:dyDescent="0.25">
      <c r="A14249" s="612" t="s">
        <v>23594</v>
      </c>
      <c r="B14249" s="613" t="s">
        <v>23595</v>
      </c>
    </row>
    <row r="14250" spans="1:2" ht="13.5" x14ac:dyDescent="0.25">
      <c r="A14250" s="612" t="s">
        <v>23596</v>
      </c>
      <c r="B14250" s="613" t="s">
        <v>23597</v>
      </c>
    </row>
    <row r="14251" spans="1:2" ht="13.5" x14ac:dyDescent="0.25">
      <c r="A14251" s="612" t="s">
        <v>23598</v>
      </c>
      <c r="B14251" s="613" t="s">
        <v>23599</v>
      </c>
    </row>
    <row r="14252" spans="1:2" ht="27" x14ac:dyDescent="0.25">
      <c r="A14252" s="612" t="s">
        <v>23600</v>
      </c>
      <c r="B14252" s="613" t="s">
        <v>23601</v>
      </c>
    </row>
    <row r="14253" spans="1:2" ht="27" x14ac:dyDescent="0.25">
      <c r="A14253" s="612" t="s">
        <v>23602</v>
      </c>
      <c r="B14253" s="613" t="s">
        <v>23603</v>
      </c>
    </row>
    <row r="14254" spans="1:2" ht="27" x14ac:dyDescent="0.25">
      <c r="A14254" s="612" t="s">
        <v>23604</v>
      </c>
      <c r="B14254" s="613" t="s">
        <v>23605</v>
      </c>
    </row>
    <row r="14255" spans="1:2" ht="27" x14ac:dyDescent="0.25">
      <c r="A14255" s="612" t="s">
        <v>23606</v>
      </c>
      <c r="B14255" s="613" t="s">
        <v>23607</v>
      </c>
    </row>
    <row r="14256" spans="1:2" ht="27" x14ac:dyDescent="0.25">
      <c r="A14256" s="612" t="s">
        <v>23608</v>
      </c>
      <c r="B14256" s="613" t="s">
        <v>23609</v>
      </c>
    </row>
    <row r="14257" spans="1:2" ht="27" x14ac:dyDescent="0.25">
      <c r="A14257" s="612" t="s">
        <v>23610</v>
      </c>
      <c r="B14257" s="613" t="s">
        <v>23611</v>
      </c>
    </row>
    <row r="14258" spans="1:2" ht="13.5" x14ac:dyDescent="0.25">
      <c r="A14258" s="612" t="s">
        <v>23612</v>
      </c>
      <c r="B14258" s="613" t="s">
        <v>23613</v>
      </c>
    </row>
    <row r="14259" spans="1:2" ht="27" x14ac:dyDescent="0.25">
      <c r="A14259" s="612" t="s">
        <v>23614</v>
      </c>
      <c r="B14259" s="613" t="s">
        <v>23615</v>
      </c>
    </row>
    <row r="14260" spans="1:2" ht="27" x14ac:dyDescent="0.25">
      <c r="A14260" s="612" t="s">
        <v>23616</v>
      </c>
      <c r="B14260" s="613" t="s">
        <v>23617</v>
      </c>
    </row>
    <row r="14261" spans="1:2" ht="27" x14ac:dyDescent="0.25">
      <c r="A14261" s="612" t="s">
        <v>23618</v>
      </c>
      <c r="B14261" s="613" t="s">
        <v>23619</v>
      </c>
    </row>
    <row r="14262" spans="1:2" ht="27" x14ac:dyDescent="0.25">
      <c r="A14262" s="612" t="s">
        <v>23620</v>
      </c>
      <c r="B14262" s="613" t="s">
        <v>23621</v>
      </c>
    </row>
    <row r="14263" spans="1:2" ht="27" x14ac:dyDescent="0.25">
      <c r="A14263" s="612" t="s">
        <v>23622</v>
      </c>
      <c r="B14263" s="613" t="s">
        <v>23623</v>
      </c>
    </row>
    <row r="14264" spans="1:2" ht="27" x14ac:dyDescent="0.25">
      <c r="A14264" s="612" t="s">
        <v>23624</v>
      </c>
      <c r="B14264" s="613" t="s">
        <v>23625</v>
      </c>
    </row>
    <row r="14265" spans="1:2" ht="27" x14ac:dyDescent="0.25">
      <c r="A14265" s="612" t="s">
        <v>23626</v>
      </c>
      <c r="B14265" s="613" t="s">
        <v>23627</v>
      </c>
    </row>
    <row r="14266" spans="1:2" ht="27" x14ac:dyDescent="0.25">
      <c r="A14266" s="612" t="s">
        <v>23628</v>
      </c>
      <c r="B14266" s="613" t="s">
        <v>23629</v>
      </c>
    </row>
    <row r="14267" spans="1:2" ht="27" x14ac:dyDescent="0.25">
      <c r="A14267" s="612" t="s">
        <v>23630</v>
      </c>
      <c r="B14267" s="613" t="s">
        <v>23631</v>
      </c>
    </row>
    <row r="14268" spans="1:2" ht="27" x14ac:dyDescent="0.25">
      <c r="A14268" s="612" t="s">
        <v>23632</v>
      </c>
      <c r="B14268" s="613" t="s">
        <v>23633</v>
      </c>
    </row>
    <row r="14269" spans="1:2" ht="27" x14ac:dyDescent="0.25">
      <c r="A14269" s="612" t="s">
        <v>23634</v>
      </c>
      <c r="B14269" s="613" t="s">
        <v>23635</v>
      </c>
    </row>
    <row r="14270" spans="1:2" ht="27" x14ac:dyDescent="0.25">
      <c r="A14270" s="612" t="s">
        <v>23636</v>
      </c>
      <c r="B14270" s="613" t="s">
        <v>23637</v>
      </c>
    </row>
    <row r="14271" spans="1:2" ht="27" x14ac:dyDescent="0.25">
      <c r="A14271" s="612" t="s">
        <v>23638</v>
      </c>
      <c r="B14271" s="613" t="s">
        <v>23639</v>
      </c>
    </row>
    <row r="14272" spans="1:2" ht="27" x14ac:dyDescent="0.25">
      <c r="A14272" s="612" t="s">
        <v>23640</v>
      </c>
      <c r="B14272" s="613" t="s">
        <v>23641</v>
      </c>
    </row>
    <row r="14273" spans="1:2" ht="27" x14ac:dyDescent="0.25">
      <c r="A14273" s="612" t="s">
        <v>23642</v>
      </c>
      <c r="B14273" s="613" t="s">
        <v>23643</v>
      </c>
    </row>
    <row r="14274" spans="1:2" ht="27" x14ac:dyDescent="0.25">
      <c r="A14274" s="612" t="s">
        <v>23644</v>
      </c>
      <c r="B14274" s="613" t="s">
        <v>23645</v>
      </c>
    </row>
    <row r="14275" spans="1:2" ht="27" x14ac:dyDescent="0.25">
      <c r="A14275" s="612" t="s">
        <v>23646</v>
      </c>
      <c r="B14275" s="613" t="s">
        <v>23647</v>
      </c>
    </row>
    <row r="14276" spans="1:2" ht="27" x14ac:dyDescent="0.25">
      <c r="A14276" s="612" t="s">
        <v>23648</v>
      </c>
      <c r="B14276" s="613" t="s">
        <v>23649</v>
      </c>
    </row>
    <row r="14277" spans="1:2" ht="27" x14ac:dyDescent="0.25">
      <c r="A14277" s="612" t="s">
        <v>23650</v>
      </c>
      <c r="B14277" s="613" t="s">
        <v>23651</v>
      </c>
    </row>
    <row r="14278" spans="1:2" ht="27" x14ac:dyDescent="0.25">
      <c r="A14278" s="612" t="s">
        <v>23652</v>
      </c>
      <c r="B14278" s="613" t="s">
        <v>23653</v>
      </c>
    </row>
    <row r="14279" spans="1:2" ht="27" x14ac:dyDescent="0.25">
      <c r="A14279" s="612" t="s">
        <v>23654</v>
      </c>
      <c r="B14279" s="613" t="s">
        <v>23655</v>
      </c>
    </row>
    <row r="14280" spans="1:2" ht="27" x14ac:dyDescent="0.25">
      <c r="A14280" s="612" t="s">
        <v>23656</v>
      </c>
      <c r="B14280" s="613" t="s">
        <v>23657</v>
      </c>
    </row>
    <row r="14281" spans="1:2" ht="27" x14ac:dyDescent="0.25">
      <c r="A14281" s="612" t="s">
        <v>23658</v>
      </c>
      <c r="B14281" s="613" t="s">
        <v>23659</v>
      </c>
    </row>
    <row r="14282" spans="1:2" ht="27" x14ac:dyDescent="0.25">
      <c r="A14282" s="612" t="s">
        <v>23660</v>
      </c>
      <c r="B14282" s="613" t="s">
        <v>23661</v>
      </c>
    </row>
    <row r="14283" spans="1:2" ht="27" x14ac:dyDescent="0.25">
      <c r="A14283" s="612" t="s">
        <v>23662</v>
      </c>
      <c r="B14283" s="613" t="s">
        <v>23663</v>
      </c>
    </row>
    <row r="14284" spans="1:2" ht="27" x14ac:dyDescent="0.25">
      <c r="A14284" s="612" t="s">
        <v>23664</v>
      </c>
      <c r="B14284" s="613" t="s">
        <v>23665</v>
      </c>
    </row>
    <row r="14285" spans="1:2" ht="27" x14ac:dyDescent="0.25">
      <c r="A14285" s="612" t="s">
        <v>23666</v>
      </c>
      <c r="B14285" s="613" t="s">
        <v>23667</v>
      </c>
    </row>
    <row r="14286" spans="1:2" ht="27" x14ac:dyDescent="0.25">
      <c r="A14286" s="612" t="s">
        <v>23668</v>
      </c>
      <c r="B14286" s="613" t="s">
        <v>23669</v>
      </c>
    </row>
    <row r="14287" spans="1:2" ht="27" x14ac:dyDescent="0.25">
      <c r="A14287" s="612" t="s">
        <v>23670</v>
      </c>
      <c r="B14287" s="613" t="s">
        <v>23671</v>
      </c>
    </row>
    <row r="14288" spans="1:2" ht="27" x14ac:dyDescent="0.25">
      <c r="A14288" s="612" t="s">
        <v>23672</v>
      </c>
      <c r="B14288" s="613" t="s">
        <v>23673</v>
      </c>
    </row>
    <row r="14289" spans="1:2" ht="27" x14ac:dyDescent="0.25">
      <c r="A14289" s="612" t="s">
        <v>23674</v>
      </c>
      <c r="B14289" s="613" t="s">
        <v>23675</v>
      </c>
    </row>
    <row r="14290" spans="1:2" ht="27" x14ac:dyDescent="0.25">
      <c r="A14290" s="612" t="s">
        <v>23676</v>
      </c>
      <c r="B14290" s="613" t="s">
        <v>23677</v>
      </c>
    </row>
    <row r="14291" spans="1:2" ht="27" x14ac:dyDescent="0.25">
      <c r="A14291" s="612" t="s">
        <v>23678</v>
      </c>
      <c r="B14291" s="613" t="s">
        <v>23679</v>
      </c>
    </row>
    <row r="14292" spans="1:2" ht="27" x14ac:dyDescent="0.25">
      <c r="A14292" s="612" t="s">
        <v>23680</v>
      </c>
      <c r="B14292" s="613" t="s">
        <v>23681</v>
      </c>
    </row>
    <row r="14293" spans="1:2" ht="27" x14ac:dyDescent="0.25">
      <c r="A14293" s="612" t="s">
        <v>23682</v>
      </c>
      <c r="B14293" s="613" t="s">
        <v>23683</v>
      </c>
    </row>
    <row r="14294" spans="1:2" ht="27" x14ac:dyDescent="0.25">
      <c r="A14294" s="612" t="s">
        <v>23684</v>
      </c>
      <c r="B14294" s="613" t="s">
        <v>23685</v>
      </c>
    </row>
    <row r="14295" spans="1:2" ht="27" x14ac:dyDescent="0.25">
      <c r="A14295" s="612" t="s">
        <v>23686</v>
      </c>
      <c r="B14295" s="613" t="s">
        <v>23687</v>
      </c>
    </row>
    <row r="14296" spans="1:2" ht="27" x14ac:dyDescent="0.25">
      <c r="A14296" s="612" t="s">
        <v>23688</v>
      </c>
      <c r="B14296" s="613" t="s">
        <v>23689</v>
      </c>
    </row>
    <row r="14297" spans="1:2" ht="27" x14ac:dyDescent="0.25">
      <c r="A14297" s="612" t="s">
        <v>23690</v>
      </c>
      <c r="B14297" s="613" t="s">
        <v>23691</v>
      </c>
    </row>
    <row r="14298" spans="1:2" ht="27" x14ac:dyDescent="0.25">
      <c r="A14298" s="612" t="s">
        <v>23692</v>
      </c>
      <c r="B14298" s="613" t="s">
        <v>23693</v>
      </c>
    </row>
    <row r="14299" spans="1:2" ht="27" x14ac:dyDescent="0.25">
      <c r="A14299" s="612" t="s">
        <v>23694</v>
      </c>
      <c r="B14299" s="613" t="s">
        <v>23695</v>
      </c>
    </row>
    <row r="14300" spans="1:2" ht="27" x14ac:dyDescent="0.25">
      <c r="A14300" s="612" t="s">
        <v>23696</v>
      </c>
      <c r="B14300" s="613" t="s">
        <v>23697</v>
      </c>
    </row>
    <row r="14301" spans="1:2" ht="27" x14ac:dyDescent="0.25">
      <c r="A14301" s="612" t="s">
        <v>23698</v>
      </c>
      <c r="B14301" s="613" t="s">
        <v>23699</v>
      </c>
    </row>
    <row r="14302" spans="1:2" ht="27" x14ac:dyDescent="0.25">
      <c r="A14302" s="612" t="s">
        <v>23700</v>
      </c>
      <c r="B14302" s="613" t="s">
        <v>23701</v>
      </c>
    </row>
    <row r="14303" spans="1:2" ht="27" x14ac:dyDescent="0.25">
      <c r="A14303" s="612" t="s">
        <v>23702</v>
      </c>
      <c r="B14303" s="613" t="s">
        <v>23703</v>
      </c>
    </row>
    <row r="14304" spans="1:2" ht="27" x14ac:dyDescent="0.25">
      <c r="A14304" s="612" t="s">
        <v>23704</v>
      </c>
      <c r="B14304" s="613" t="s">
        <v>23705</v>
      </c>
    </row>
    <row r="14305" spans="1:2" ht="27" x14ac:dyDescent="0.25">
      <c r="A14305" s="612" t="s">
        <v>23706</v>
      </c>
      <c r="B14305" s="613" t="s">
        <v>23707</v>
      </c>
    </row>
    <row r="14306" spans="1:2" ht="27" x14ac:dyDescent="0.25">
      <c r="A14306" s="612" t="s">
        <v>23708</v>
      </c>
      <c r="B14306" s="613" t="s">
        <v>23709</v>
      </c>
    </row>
    <row r="14307" spans="1:2" ht="27" x14ac:dyDescent="0.25">
      <c r="A14307" s="612" t="s">
        <v>23710</v>
      </c>
      <c r="B14307" s="613" t="s">
        <v>23711</v>
      </c>
    </row>
    <row r="14308" spans="1:2" ht="27" x14ac:dyDescent="0.25">
      <c r="A14308" s="612" t="s">
        <v>23712</v>
      </c>
      <c r="B14308" s="613" t="s">
        <v>23713</v>
      </c>
    </row>
    <row r="14309" spans="1:2" ht="27" x14ac:dyDescent="0.25">
      <c r="A14309" s="612" t="s">
        <v>23714</v>
      </c>
      <c r="B14309" s="613" t="s">
        <v>23715</v>
      </c>
    </row>
    <row r="14310" spans="1:2" ht="27" x14ac:dyDescent="0.25">
      <c r="A14310" s="612" t="s">
        <v>23716</v>
      </c>
      <c r="B14310" s="613" t="s">
        <v>23717</v>
      </c>
    </row>
    <row r="14311" spans="1:2" ht="27" x14ac:dyDescent="0.25">
      <c r="A14311" s="612" t="s">
        <v>23718</v>
      </c>
      <c r="B14311" s="613" t="s">
        <v>23719</v>
      </c>
    </row>
    <row r="14312" spans="1:2" ht="27" x14ac:dyDescent="0.25">
      <c r="A14312" s="612" t="s">
        <v>23720</v>
      </c>
      <c r="B14312" s="613" t="s">
        <v>23721</v>
      </c>
    </row>
    <row r="14313" spans="1:2" ht="27" x14ac:dyDescent="0.25">
      <c r="A14313" s="612" t="s">
        <v>23722</v>
      </c>
      <c r="B14313" s="613" t="s">
        <v>23723</v>
      </c>
    </row>
    <row r="14314" spans="1:2" ht="27" x14ac:dyDescent="0.25">
      <c r="A14314" s="612" t="s">
        <v>23724</v>
      </c>
      <c r="B14314" s="613" t="s">
        <v>23725</v>
      </c>
    </row>
    <row r="14315" spans="1:2" ht="27" x14ac:dyDescent="0.25">
      <c r="A14315" s="612" t="s">
        <v>23726</v>
      </c>
      <c r="B14315" s="613" t="s">
        <v>23727</v>
      </c>
    </row>
    <row r="14316" spans="1:2" ht="27" x14ac:dyDescent="0.25">
      <c r="A14316" s="612" t="s">
        <v>23728</v>
      </c>
      <c r="B14316" s="613" t="s">
        <v>23729</v>
      </c>
    </row>
    <row r="14317" spans="1:2" ht="27" x14ac:dyDescent="0.25">
      <c r="A14317" s="612" t="s">
        <v>23730</v>
      </c>
      <c r="B14317" s="613" t="s">
        <v>23731</v>
      </c>
    </row>
    <row r="14318" spans="1:2" ht="27" x14ac:dyDescent="0.25">
      <c r="A14318" s="612" t="s">
        <v>23732</v>
      </c>
      <c r="B14318" s="613" t="s">
        <v>23733</v>
      </c>
    </row>
    <row r="14319" spans="1:2" ht="27" x14ac:dyDescent="0.25">
      <c r="A14319" s="612" t="s">
        <v>23734</v>
      </c>
      <c r="B14319" s="613" t="s">
        <v>23735</v>
      </c>
    </row>
    <row r="14320" spans="1:2" ht="27" x14ac:dyDescent="0.25">
      <c r="A14320" s="612" t="s">
        <v>23736</v>
      </c>
      <c r="B14320" s="613" t="s">
        <v>23737</v>
      </c>
    </row>
    <row r="14321" spans="1:2" ht="27" x14ac:dyDescent="0.25">
      <c r="A14321" s="612" t="s">
        <v>23738</v>
      </c>
      <c r="B14321" s="613" t="s">
        <v>23739</v>
      </c>
    </row>
    <row r="14322" spans="1:2" ht="27" x14ac:dyDescent="0.25">
      <c r="A14322" s="612" t="s">
        <v>23740</v>
      </c>
      <c r="B14322" s="613" t="s">
        <v>23741</v>
      </c>
    </row>
    <row r="14323" spans="1:2" ht="27" x14ac:dyDescent="0.25">
      <c r="A14323" s="612" t="s">
        <v>23742</v>
      </c>
      <c r="B14323" s="613" t="s">
        <v>23743</v>
      </c>
    </row>
    <row r="14324" spans="1:2" ht="27" x14ac:dyDescent="0.25">
      <c r="A14324" s="612" t="s">
        <v>23744</v>
      </c>
      <c r="B14324" s="613" t="s">
        <v>23745</v>
      </c>
    </row>
    <row r="14325" spans="1:2" ht="27" x14ac:dyDescent="0.25">
      <c r="A14325" s="612" t="s">
        <v>23746</v>
      </c>
      <c r="B14325" s="613" t="s">
        <v>23747</v>
      </c>
    </row>
    <row r="14326" spans="1:2" ht="27" x14ac:dyDescent="0.25">
      <c r="A14326" s="612" t="s">
        <v>23748</v>
      </c>
      <c r="B14326" s="613" t="s">
        <v>23749</v>
      </c>
    </row>
    <row r="14327" spans="1:2" ht="27" x14ac:dyDescent="0.25">
      <c r="A14327" s="612" t="s">
        <v>23750</v>
      </c>
      <c r="B14327" s="613" t="s">
        <v>23751</v>
      </c>
    </row>
    <row r="14328" spans="1:2" ht="27" x14ac:dyDescent="0.25">
      <c r="A14328" s="612" t="s">
        <v>23752</v>
      </c>
      <c r="B14328" s="613" t="s">
        <v>23753</v>
      </c>
    </row>
    <row r="14329" spans="1:2" ht="27" x14ac:dyDescent="0.25">
      <c r="A14329" s="612" t="s">
        <v>23754</v>
      </c>
      <c r="B14329" s="613" t="s">
        <v>23755</v>
      </c>
    </row>
    <row r="14330" spans="1:2" ht="27" x14ac:dyDescent="0.25">
      <c r="A14330" s="612" t="s">
        <v>23756</v>
      </c>
      <c r="B14330" s="613" t="s">
        <v>23757</v>
      </c>
    </row>
    <row r="14331" spans="1:2" ht="27" x14ac:dyDescent="0.25">
      <c r="A14331" s="612" t="s">
        <v>23758</v>
      </c>
      <c r="B14331" s="613" t="s">
        <v>23759</v>
      </c>
    </row>
    <row r="14332" spans="1:2" ht="27" x14ac:dyDescent="0.25">
      <c r="A14332" s="612" t="s">
        <v>23760</v>
      </c>
      <c r="B14332" s="613" t="s">
        <v>23761</v>
      </c>
    </row>
    <row r="14333" spans="1:2" ht="27" x14ac:dyDescent="0.25">
      <c r="A14333" s="612" t="s">
        <v>23762</v>
      </c>
      <c r="B14333" s="613" t="s">
        <v>23763</v>
      </c>
    </row>
    <row r="14334" spans="1:2" ht="27" x14ac:dyDescent="0.25">
      <c r="A14334" s="612" t="s">
        <v>23764</v>
      </c>
      <c r="B14334" s="613" t="s">
        <v>23765</v>
      </c>
    </row>
    <row r="14335" spans="1:2" ht="27" x14ac:dyDescent="0.25">
      <c r="A14335" s="612" t="s">
        <v>23766</v>
      </c>
      <c r="B14335" s="613" t="s">
        <v>23767</v>
      </c>
    </row>
    <row r="14336" spans="1:2" ht="13.5" x14ac:dyDescent="0.25">
      <c r="A14336" s="612" t="s">
        <v>23768</v>
      </c>
      <c r="B14336" s="613" t="s">
        <v>23769</v>
      </c>
    </row>
    <row r="14337" spans="1:2" ht="27" x14ac:dyDescent="0.25">
      <c r="A14337" s="612" t="s">
        <v>23770</v>
      </c>
      <c r="B14337" s="613" t="s">
        <v>23771</v>
      </c>
    </row>
    <row r="14338" spans="1:2" ht="27" x14ac:dyDescent="0.25">
      <c r="A14338" s="612" t="s">
        <v>23772</v>
      </c>
      <c r="B14338" s="613" t="s">
        <v>23773</v>
      </c>
    </row>
    <row r="14339" spans="1:2" ht="27" x14ac:dyDescent="0.25">
      <c r="A14339" s="612" t="s">
        <v>23774</v>
      </c>
      <c r="B14339" s="613" t="s">
        <v>23775</v>
      </c>
    </row>
    <row r="14340" spans="1:2" ht="13.5" x14ac:dyDescent="0.25">
      <c r="A14340" s="612" t="s">
        <v>23776</v>
      </c>
      <c r="B14340" s="613" t="s">
        <v>23777</v>
      </c>
    </row>
    <row r="14341" spans="1:2" ht="13.5" x14ac:dyDescent="0.25">
      <c r="A14341" s="612" t="s">
        <v>23778</v>
      </c>
      <c r="B14341" s="613" t="s">
        <v>23779</v>
      </c>
    </row>
    <row r="14342" spans="1:2" ht="13.5" x14ac:dyDescent="0.25">
      <c r="A14342" s="612" t="s">
        <v>23780</v>
      </c>
      <c r="B14342" s="613" t="s">
        <v>23781</v>
      </c>
    </row>
    <row r="14343" spans="1:2" ht="13.5" x14ac:dyDescent="0.25">
      <c r="A14343" s="612" t="s">
        <v>23782</v>
      </c>
      <c r="B14343" s="613" t="s">
        <v>23783</v>
      </c>
    </row>
    <row r="14344" spans="1:2" ht="27" x14ac:dyDescent="0.25">
      <c r="A14344" s="612" t="s">
        <v>23784</v>
      </c>
      <c r="B14344" s="613" t="s">
        <v>23785</v>
      </c>
    </row>
    <row r="14345" spans="1:2" ht="27" x14ac:dyDescent="0.25">
      <c r="A14345" s="612" t="s">
        <v>23786</v>
      </c>
      <c r="B14345" s="613" t="s">
        <v>23787</v>
      </c>
    </row>
    <row r="14346" spans="1:2" ht="13.5" x14ac:dyDescent="0.25">
      <c r="A14346" s="612" t="s">
        <v>23788</v>
      </c>
      <c r="B14346" s="613" t="s">
        <v>23789</v>
      </c>
    </row>
    <row r="14347" spans="1:2" ht="13.5" x14ac:dyDescent="0.25">
      <c r="A14347" s="612" t="s">
        <v>23790</v>
      </c>
      <c r="B14347" s="613" t="s">
        <v>23791</v>
      </c>
    </row>
    <row r="14348" spans="1:2" ht="13.5" x14ac:dyDescent="0.25">
      <c r="A14348" s="612" t="s">
        <v>23792</v>
      </c>
      <c r="B14348" s="613" t="s">
        <v>23793</v>
      </c>
    </row>
    <row r="14349" spans="1:2" ht="27" x14ac:dyDescent="0.25">
      <c r="A14349" s="612" t="s">
        <v>23794</v>
      </c>
      <c r="B14349" s="613" t="s">
        <v>23795</v>
      </c>
    </row>
    <row r="14350" spans="1:2" ht="27" x14ac:dyDescent="0.25">
      <c r="A14350" s="612" t="s">
        <v>23796</v>
      </c>
      <c r="B14350" s="613" t="s">
        <v>23797</v>
      </c>
    </row>
    <row r="14351" spans="1:2" ht="13.5" x14ac:dyDescent="0.25">
      <c r="A14351" s="612" t="s">
        <v>23798</v>
      </c>
      <c r="B14351" s="613" t="s">
        <v>23799</v>
      </c>
    </row>
    <row r="14352" spans="1:2" ht="13.5" x14ac:dyDescent="0.25">
      <c r="A14352" s="612" t="s">
        <v>23800</v>
      </c>
      <c r="B14352" s="613" t="s">
        <v>23801</v>
      </c>
    </row>
    <row r="14353" spans="1:2" ht="27" x14ac:dyDescent="0.25">
      <c r="A14353" s="612" t="s">
        <v>23802</v>
      </c>
      <c r="B14353" s="613" t="s">
        <v>23803</v>
      </c>
    </row>
    <row r="14354" spans="1:2" ht="27" x14ac:dyDescent="0.25">
      <c r="A14354" s="612" t="s">
        <v>23804</v>
      </c>
      <c r="B14354" s="613" t="s">
        <v>23805</v>
      </c>
    </row>
    <row r="14355" spans="1:2" ht="13.5" x14ac:dyDescent="0.25">
      <c r="A14355" s="612" t="s">
        <v>23806</v>
      </c>
      <c r="B14355" s="613" t="s">
        <v>23807</v>
      </c>
    </row>
    <row r="14356" spans="1:2" ht="13.5" x14ac:dyDescent="0.25">
      <c r="A14356" s="612" t="s">
        <v>23808</v>
      </c>
      <c r="B14356" s="613" t="s">
        <v>23809</v>
      </c>
    </row>
    <row r="14357" spans="1:2" ht="13.5" x14ac:dyDescent="0.25">
      <c r="A14357" s="612" t="s">
        <v>23810</v>
      </c>
      <c r="B14357" s="613" t="s">
        <v>23811</v>
      </c>
    </row>
    <row r="14358" spans="1:2" ht="27" x14ac:dyDescent="0.25">
      <c r="A14358" s="612" t="s">
        <v>23812</v>
      </c>
      <c r="B14358" s="613" t="s">
        <v>23813</v>
      </c>
    </row>
    <row r="14359" spans="1:2" ht="27" x14ac:dyDescent="0.25">
      <c r="A14359" s="612" t="s">
        <v>23814</v>
      </c>
      <c r="B14359" s="613" t="s">
        <v>23815</v>
      </c>
    </row>
    <row r="14360" spans="1:2" ht="27" x14ac:dyDescent="0.25">
      <c r="A14360" s="612" t="s">
        <v>23816</v>
      </c>
      <c r="B14360" s="613" t="s">
        <v>23817</v>
      </c>
    </row>
    <row r="14361" spans="1:2" ht="27" x14ac:dyDescent="0.25">
      <c r="A14361" s="612" t="s">
        <v>23818</v>
      </c>
      <c r="B14361" s="613" t="s">
        <v>23819</v>
      </c>
    </row>
    <row r="14362" spans="1:2" ht="27" x14ac:dyDescent="0.25">
      <c r="A14362" s="612" t="s">
        <v>23820</v>
      </c>
      <c r="B14362" s="613" t="s">
        <v>23821</v>
      </c>
    </row>
    <row r="14363" spans="1:2" ht="27" x14ac:dyDescent="0.25">
      <c r="A14363" s="612" t="s">
        <v>23822</v>
      </c>
      <c r="B14363" s="613" t="s">
        <v>23823</v>
      </c>
    </row>
    <row r="14364" spans="1:2" ht="27" x14ac:dyDescent="0.25">
      <c r="A14364" s="612" t="s">
        <v>23824</v>
      </c>
      <c r="B14364" s="613" t="s">
        <v>23825</v>
      </c>
    </row>
    <row r="14365" spans="1:2" ht="27" x14ac:dyDescent="0.25">
      <c r="A14365" s="612" t="s">
        <v>23826</v>
      </c>
      <c r="B14365" s="613" t="s">
        <v>23827</v>
      </c>
    </row>
    <row r="14366" spans="1:2" ht="13.5" x14ac:dyDescent="0.25">
      <c r="A14366" s="612" t="s">
        <v>23828</v>
      </c>
      <c r="B14366" s="613" t="s">
        <v>23829</v>
      </c>
    </row>
    <row r="14367" spans="1:2" ht="27" x14ac:dyDescent="0.25">
      <c r="A14367" s="612" t="s">
        <v>23830</v>
      </c>
      <c r="B14367" s="613" t="s">
        <v>23831</v>
      </c>
    </row>
    <row r="14368" spans="1:2" ht="27" x14ac:dyDescent="0.25">
      <c r="A14368" s="612" t="s">
        <v>23832</v>
      </c>
      <c r="B14368" s="613" t="s">
        <v>23833</v>
      </c>
    </row>
    <row r="14369" spans="1:2" ht="13.5" x14ac:dyDescent="0.25">
      <c r="A14369" s="612" t="s">
        <v>23834</v>
      </c>
      <c r="B14369" s="613" t="s">
        <v>23835</v>
      </c>
    </row>
    <row r="14370" spans="1:2" ht="13.5" x14ac:dyDescent="0.25">
      <c r="A14370" s="612" t="s">
        <v>23836</v>
      </c>
      <c r="B14370" s="613" t="s">
        <v>23837</v>
      </c>
    </row>
    <row r="14371" spans="1:2" ht="27" x14ac:dyDescent="0.25">
      <c r="A14371" s="612" t="s">
        <v>23838</v>
      </c>
      <c r="B14371" s="613" t="s">
        <v>23839</v>
      </c>
    </row>
    <row r="14372" spans="1:2" ht="27" x14ac:dyDescent="0.25">
      <c r="A14372" s="612" t="s">
        <v>23840</v>
      </c>
      <c r="B14372" s="613" t="s">
        <v>23841</v>
      </c>
    </row>
    <row r="14373" spans="1:2" ht="13.5" x14ac:dyDescent="0.25">
      <c r="A14373" s="612" t="s">
        <v>23842</v>
      </c>
      <c r="B14373" s="613" t="s">
        <v>23843</v>
      </c>
    </row>
    <row r="14374" spans="1:2" ht="13.5" x14ac:dyDescent="0.25">
      <c r="A14374" s="612" t="s">
        <v>23844</v>
      </c>
      <c r="B14374" s="613" t="s">
        <v>23845</v>
      </c>
    </row>
    <row r="14375" spans="1:2" ht="13.5" x14ac:dyDescent="0.25">
      <c r="A14375" s="612" t="s">
        <v>23846</v>
      </c>
      <c r="B14375" s="613" t="s">
        <v>23847</v>
      </c>
    </row>
    <row r="14376" spans="1:2" ht="27" x14ac:dyDescent="0.25">
      <c r="A14376" s="612" t="s">
        <v>23848</v>
      </c>
      <c r="B14376" s="613" t="s">
        <v>23849</v>
      </c>
    </row>
    <row r="14377" spans="1:2" ht="27" x14ac:dyDescent="0.25">
      <c r="A14377" s="612" t="s">
        <v>23850</v>
      </c>
      <c r="B14377" s="613" t="s">
        <v>23851</v>
      </c>
    </row>
    <row r="14378" spans="1:2" ht="27" x14ac:dyDescent="0.25">
      <c r="A14378" s="612" t="s">
        <v>23852</v>
      </c>
      <c r="B14378" s="613" t="s">
        <v>23853</v>
      </c>
    </row>
    <row r="14379" spans="1:2" ht="27" x14ac:dyDescent="0.25">
      <c r="A14379" s="612" t="s">
        <v>23854</v>
      </c>
      <c r="B14379" s="613" t="s">
        <v>23855</v>
      </c>
    </row>
    <row r="14380" spans="1:2" ht="27" x14ac:dyDescent="0.25">
      <c r="A14380" s="612" t="s">
        <v>23856</v>
      </c>
      <c r="B14380" s="613" t="s">
        <v>23857</v>
      </c>
    </row>
    <row r="14381" spans="1:2" ht="27" x14ac:dyDescent="0.25">
      <c r="A14381" s="612" t="s">
        <v>23858</v>
      </c>
      <c r="B14381" s="613" t="s">
        <v>23859</v>
      </c>
    </row>
    <row r="14382" spans="1:2" ht="27" x14ac:dyDescent="0.25">
      <c r="A14382" s="612" t="s">
        <v>23860</v>
      </c>
      <c r="B14382" s="613" t="s">
        <v>23861</v>
      </c>
    </row>
    <row r="14383" spans="1:2" ht="27" x14ac:dyDescent="0.25">
      <c r="A14383" s="612" t="s">
        <v>23862</v>
      </c>
      <c r="B14383" s="613" t="s">
        <v>23863</v>
      </c>
    </row>
    <row r="14384" spans="1:2" ht="27" x14ac:dyDescent="0.25">
      <c r="A14384" s="612" t="s">
        <v>23864</v>
      </c>
      <c r="B14384" s="613" t="s">
        <v>23865</v>
      </c>
    </row>
    <row r="14385" spans="1:2" ht="27" x14ac:dyDescent="0.25">
      <c r="A14385" s="612" t="s">
        <v>23866</v>
      </c>
      <c r="B14385" s="613" t="s">
        <v>23867</v>
      </c>
    </row>
    <row r="14386" spans="1:2" ht="27" x14ac:dyDescent="0.25">
      <c r="A14386" s="612" t="s">
        <v>23868</v>
      </c>
      <c r="B14386" s="613" t="s">
        <v>23869</v>
      </c>
    </row>
    <row r="14387" spans="1:2" ht="13.5" x14ac:dyDescent="0.25">
      <c r="A14387" s="612" t="s">
        <v>23870</v>
      </c>
      <c r="B14387" s="613" t="s">
        <v>23871</v>
      </c>
    </row>
    <row r="14388" spans="1:2" ht="13.5" x14ac:dyDescent="0.25">
      <c r="A14388" s="612" t="s">
        <v>23872</v>
      </c>
      <c r="B14388" s="613" t="s">
        <v>23873</v>
      </c>
    </row>
    <row r="14389" spans="1:2" ht="27" x14ac:dyDescent="0.25">
      <c r="A14389" s="612" t="s">
        <v>23874</v>
      </c>
      <c r="B14389" s="613" t="s">
        <v>23875</v>
      </c>
    </row>
    <row r="14390" spans="1:2" ht="27" x14ac:dyDescent="0.25">
      <c r="A14390" s="612" t="s">
        <v>23876</v>
      </c>
      <c r="B14390" s="613" t="s">
        <v>23877</v>
      </c>
    </row>
    <row r="14391" spans="1:2" ht="13.5" x14ac:dyDescent="0.25">
      <c r="A14391" s="612" t="s">
        <v>23878</v>
      </c>
      <c r="B14391" s="613" t="s">
        <v>23879</v>
      </c>
    </row>
    <row r="14392" spans="1:2" ht="13.5" x14ac:dyDescent="0.25">
      <c r="A14392" s="612" t="s">
        <v>23880</v>
      </c>
      <c r="B14392" s="613" t="s">
        <v>23881</v>
      </c>
    </row>
    <row r="14393" spans="1:2" ht="13.5" x14ac:dyDescent="0.25">
      <c r="A14393" s="612" t="s">
        <v>23882</v>
      </c>
      <c r="B14393" s="613" t="s">
        <v>23883</v>
      </c>
    </row>
    <row r="14394" spans="1:2" ht="27" x14ac:dyDescent="0.25">
      <c r="A14394" s="612" t="s">
        <v>23884</v>
      </c>
      <c r="B14394" s="613" t="s">
        <v>23885</v>
      </c>
    </row>
    <row r="14395" spans="1:2" ht="27" x14ac:dyDescent="0.25">
      <c r="A14395" s="612" t="s">
        <v>23886</v>
      </c>
      <c r="B14395" s="613" t="s">
        <v>23887</v>
      </c>
    </row>
    <row r="14396" spans="1:2" ht="13.5" x14ac:dyDescent="0.25">
      <c r="A14396" s="612" t="s">
        <v>23888</v>
      </c>
      <c r="B14396" s="613" t="s">
        <v>23889</v>
      </c>
    </row>
    <row r="14397" spans="1:2" ht="13.5" x14ac:dyDescent="0.25">
      <c r="A14397" s="612" t="s">
        <v>23890</v>
      </c>
      <c r="B14397" s="613" t="s">
        <v>23891</v>
      </c>
    </row>
    <row r="14398" spans="1:2" ht="27" x14ac:dyDescent="0.25">
      <c r="A14398" s="612" t="s">
        <v>23892</v>
      </c>
      <c r="B14398" s="613" t="s">
        <v>23893</v>
      </c>
    </row>
    <row r="14399" spans="1:2" ht="27" x14ac:dyDescent="0.25">
      <c r="A14399" s="612" t="s">
        <v>23894</v>
      </c>
      <c r="B14399" s="613" t="s">
        <v>23895</v>
      </c>
    </row>
    <row r="14400" spans="1:2" ht="13.5" x14ac:dyDescent="0.25">
      <c r="A14400" s="612" t="s">
        <v>23896</v>
      </c>
      <c r="B14400" s="613" t="s">
        <v>23897</v>
      </c>
    </row>
    <row r="14401" spans="1:2" ht="13.5" x14ac:dyDescent="0.25">
      <c r="A14401" s="612" t="s">
        <v>23898</v>
      </c>
      <c r="B14401" s="613" t="s">
        <v>23899</v>
      </c>
    </row>
    <row r="14402" spans="1:2" ht="13.5" x14ac:dyDescent="0.25">
      <c r="A14402" s="612" t="s">
        <v>23900</v>
      </c>
      <c r="B14402" s="613" t="s">
        <v>23901</v>
      </c>
    </row>
    <row r="14403" spans="1:2" ht="27" x14ac:dyDescent="0.25">
      <c r="A14403" s="612" t="s">
        <v>23902</v>
      </c>
      <c r="B14403" s="613" t="s">
        <v>23903</v>
      </c>
    </row>
    <row r="14404" spans="1:2" ht="27" x14ac:dyDescent="0.25">
      <c r="A14404" s="612" t="s">
        <v>23904</v>
      </c>
      <c r="B14404" s="613" t="s">
        <v>23905</v>
      </c>
    </row>
    <row r="14405" spans="1:2" ht="13.5" x14ac:dyDescent="0.25">
      <c r="A14405" s="612" t="s">
        <v>23906</v>
      </c>
      <c r="B14405" s="613" t="s">
        <v>23907</v>
      </c>
    </row>
    <row r="14406" spans="1:2" ht="13.5" x14ac:dyDescent="0.25">
      <c r="A14406" s="612" t="s">
        <v>23908</v>
      </c>
      <c r="B14406" s="613" t="s">
        <v>23909</v>
      </c>
    </row>
    <row r="14407" spans="1:2" ht="27" x14ac:dyDescent="0.25">
      <c r="A14407" s="612" t="s">
        <v>23910</v>
      </c>
      <c r="B14407" s="613" t="s">
        <v>23911</v>
      </c>
    </row>
    <row r="14408" spans="1:2" ht="27" x14ac:dyDescent="0.25">
      <c r="A14408" s="612" t="s">
        <v>23912</v>
      </c>
      <c r="B14408" s="613" t="s">
        <v>23913</v>
      </c>
    </row>
    <row r="14409" spans="1:2" ht="13.5" x14ac:dyDescent="0.25">
      <c r="A14409" s="612" t="s">
        <v>23914</v>
      </c>
      <c r="B14409" s="613" t="s">
        <v>23915</v>
      </c>
    </row>
    <row r="14410" spans="1:2" ht="13.5" x14ac:dyDescent="0.25">
      <c r="A14410" s="612" t="s">
        <v>23916</v>
      </c>
      <c r="B14410" s="613" t="s">
        <v>23917</v>
      </c>
    </row>
    <row r="14411" spans="1:2" ht="13.5" x14ac:dyDescent="0.25">
      <c r="A14411" s="612" t="s">
        <v>23918</v>
      </c>
      <c r="B14411" s="613" t="s">
        <v>23919</v>
      </c>
    </row>
    <row r="14412" spans="1:2" ht="27" x14ac:dyDescent="0.25">
      <c r="A14412" s="612" t="s">
        <v>23920</v>
      </c>
      <c r="B14412" s="613" t="s">
        <v>23921</v>
      </c>
    </row>
    <row r="14413" spans="1:2" ht="27" x14ac:dyDescent="0.25">
      <c r="A14413" s="612" t="s">
        <v>23922</v>
      </c>
      <c r="B14413" s="613" t="s">
        <v>23923</v>
      </c>
    </row>
    <row r="14414" spans="1:2" ht="13.5" x14ac:dyDescent="0.25">
      <c r="A14414" s="612" t="s">
        <v>23924</v>
      </c>
      <c r="B14414" s="613" t="s">
        <v>23925</v>
      </c>
    </row>
    <row r="14415" spans="1:2" ht="13.5" x14ac:dyDescent="0.25">
      <c r="A14415" s="612" t="s">
        <v>23926</v>
      </c>
      <c r="B14415" s="613" t="s">
        <v>23927</v>
      </c>
    </row>
    <row r="14416" spans="1:2" ht="27" x14ac:dyDescent="0.25">
      <c r="A14416" s="612" t="s">
        <v>23928</v>
      </c>
      <c r="B14416" s="613" t="s">
        <v>23929</v>
      </c>
    </row>
    <row r="14417" spans="1:2" ht="27" x14ac:dyDescent="0.25">
      <c r="A14417" s="612" t="s">
        <v>23930</v>
      </c>
      <c r="B14417" s="613" t="s">
        <v>23931</v>
      </c>
    </row>
    <row r="14418" spans="1:2" ht="13.5" x14ac:dyDescent="0.25">
      <c r="A14418" s="612" t="s">
        <v>23932</v>
      </c>
      <c r="B14418" s="613" t="s">
        <v>23933</v>
      </c>
    </row>
    <row r="14419" spans="1:2" ht="13.5" x14ac:dyDescent="0.25">
      <c r="A14419" s="612" t="s">
        <v>23934</v>
      </c>
      <c r="B14419" s="613" t="s">
        <v>23935</v>
      </c>
    </row>
    <row r="14420" spans="1:2" ht="13.5" x14ac:dyDescent="0.25">
      <c r="A14420" s="612" t="s">
        <v>23936</v>
      </c>
      <c r="B14420" s="613" t="s">
        <v>23937</v>
      </c>
    </row>
    <row r="14421" spans="1:2" ht="27" x14ac:dyDescent="0.25">
      <c r="A14421" s="612" t="s">
        <v>23938</v>
      </c>
      <c r="B14421" s="613" t="s">
        <v>23939</v>
      </c>
    </row>
    <row r="14422" spans="1:2" ht="27" x14ac:dyDescent="0.25">
      <c r="A14422" s="612" t="s">
        <v>23940</v>
      </c>
      <c r="B14422" s="613" t="s">
        <v>23941</v>
      </c>
    </row>
    <row r="14423" spans="1:2" ht="13.5" x14ac:dyDescent="0.25">
      <c r="A14423" s="612" t="s">
        <v>23942</v>
      </c>
      <c r="B14423" s="613" t="s">
        <v>23943</v>
      </c>
    </row>
    <row r="14424" spans="1:2" ht="13.5" x14ac:dyDescent="0.25">
      <c r="A14424" s="612" t="s">
        <v>23944</v>
      </c>
      <c r="B14424" s="613" t="s">
        <v>23945</v>
      </c>
    </row>
    <row r="14425" spans="1:2" ht="27" x14ac:dyDescent="0.25">
      <c r="A14425" s="612" t="s">
        <v>23946</v>
      </c>
      <c r="B14425" s="613" t="s">
        <v>23947</v>
      </c>
    </row>
    <row r="14426" spans="1:2" ht="13.5" x14ac:dyDescent="0.25">
      <c r="A14426" s="612" t="s">
        <v>23948</v>
      </c>
      <c r="B14426" s="613" t="s">
        <v>23949</v>
      </c>
    </row>
    <row r="14427" spans="1:2" ht="13.5" x14ac:dyDescent="0.25">
      <c r="A14427" s="612" t="s">
        <v>23950</v>
      </c>
      <c r="B14427" s="613" t="s">
        <v>23951</v>
      </c>
    </row>
    <row r="14428" spans="1:2" ht="13.5" x14ac:dyDescent="0.25">
      <c r="A14428" s="612" t="s">
        <v>23952</v>
      </c>
      <c r="B14428" s="613" t="s">
        <v>23953</v>
      </c>
    </row>
    <row r="14429" spans="1:2" ht="27" x14ac:dyDescent="0.25">
      <c r="A14429" s="612" t="s">
        <v>23954</v>
      </c>
      <c r="B14429" s="613" t="s">
        <v>23955</v>
      </c>
    </row>
    <row r="14430" spans="1:2" ht="13.5" x14ac:dyDescent="0.25">
      <c r="A14430" s="612" t="s">
        <v>23956</v>
      </c>
      <c r="B14430" s="613" t="s">
        <v>23957</v>
      </c>
    </row>
    <row r="14431" spans="1:2" ht="13.5" x14ac:dyDescent="0.25">
      <c r="A14431" s="612" t="s">
        <v>23958</v>
      </c>
      <c r="B14431" s="613" t="s">
        <v>23959</v>
      </c>
    </row>
    <row r="14432" spans="1:2" ht="27" x14ac:dyDescent="0.25">
      <c r="A14432" s="612" t="s">
        <v>23960</v>
      </c>
      <c r="B14432" s="613" t="s">
        <v>23961</v>
      </c>
    </row>
    <row r="14433" spans="1:2" ht="13.5" x14ac:dyDescent="0.25">
      <c r="A14433" s="612" t="s">
        <v>23962</v>
      </c>
      <c r="B14433" s="613" t="s">
        <v>23963</v>
      </c>
    </row>
    <row r="14434" spans="1:2" ht="13.5" x14ac:dyDescent="0.25">
      <c r="A14434" s="612" t="s">
        <v>23964</v>
      </c>
      <c r="B14434" s="613" t="s">
        <v>23965</v>
      </c>
    </row>
    <row r="14435" spans="1:2" ht="13.5" x14ac:dyDescent="0.25">
      <c r="A14435" s="612" t="s">
        <v>23966</v>
      </c>
      <c r="B14435" s="613" t="s">
        <v>23967</v>
      </c>
    </row>
    <row r="14436" spans="1:2" ht="27" x14ac:dyDescent="0.25">
      <c r="A14436" s="612" t="s">
        <v>23968</v>
      </c>
      <c r="B14436" s="613" t="s">
        <v>23969</v>
      </c>
    </row>
    <row r="14437" spans="1:2" ht="13.5" x14ac:dyDescent="0.25">
      <c r="A14437" s="612" t="s">
        <v>23970</v>
      </c>
      <c r="B14437" s="613" t="s">
        <v>23971</v>
      </c>
    </row>
    <row r="14438" spans="1:2" ht="13.5" x14ac:dyDescent="0.25">
      <c r="A14438" s="612" t="s">
        <v>23972</v>
      </c>
      <c r="B14438" s="613" t="s">
        <v>23973</v>
      </c>
    </row>
    <row r="14439" spans="1:2" ht="13.5" x14ac:dyDescent="0.25">
      <c r="A14439" s="612" t="s">
        <v>23974</v>
      </c>
      <c r="B14439" s="613" t="s">
        <v>23975</v>
      </c>
    </row>
    <row r="14440" spans="1:2" ht="13.5" x14ac:dyDescent="0.25">
      <c r="A14440" s="612" t="s">
        <v>23976</v>
      </c>
      <c r="B14440" s="613" t="s">
        <v>23977</v>
      </c>
    </row>
    <row r="14441" spans="1:2" ht="13.5" x14ac:dyDescent="0.25">
      <c r="A14441" s="612" t="s">
        <v>23978</v>
      </c>
      <c r="B14441" s="613" t="s">
        <v>23979</v>
      </c>
    </row>
    <row r="14442" spans="1:2" ht="13.5" x14ac:dyDescent="0.25">
      <c r="A14442" s="612" t="s">
        <v>23980</v>
      </c>
      <c r="B14442" s="613" t="s">
        <v>23981</v>
      </c>
    </row>
    <row r="14443" spans="1:2" ht="13.5" x14ac:dyDescent="0.25">
      <c r="A14443" s="612" t="s">
        <v>23982</v>
      </c>
      <c r="B14443" s="613" t="s">
        <v>23983</v>
      </c>
    </row>
    <row r="14444" spans="1:2" ht="13.5" x14ac:dyDescent="0.25">
      <c r="A14444" s="612" t="s">
        <v>23984</v>
      </c>
      <c r="B14444" s="613" t="s">
        <v>23985</v>
      </c>
    </row>
    <row r="14445" spans="1:2" ht="13.5" x14ac:dyDescent="0.25">
      <c r="A14445" s="612" t="s">
        <v>23986</v>
      </c>
      <c r="B14445" s="613" t="s">
        <v>23987</v>
      </c>
    </row>
    <row r="14446" spans="1:2" ht="13.5" x14ac:dyDescent="0.25">
      <c r="A14446" s="612" t="s">
        <v>23988</v>
      </c>
      <c r="B14446" s="613" t="s">
        <v>23989</v>
      </c>
    </row>
    <row r="14447" spans="1:2" ht="13.5" x14ac:dyDescent="0.25">
      <c r="A14447" s="612" t="s">
        <v>23990</v>
      </c>
      <c r="B14447" s="613" t="s">
        <v>23991</v>
      </c>
    </row>
    <row r="14448" spans="1:2" ht="13.5" x14ac:dyDescent="0.25">
      <c r="A14448" s="612" t="s">
        <v>23992</v>
      </c>
      <c r="B14448" s="613" t="s">
        <v>23993</v>
      </c>
    </row>
    <row r="14449" spans="1:2" ht="13.5" x14ac:dyDescent="0.25">
      <c r="A14449" s="612" t="s">
        <v>23994</v>
      </c>
      <c r="B14449" s="613" t="s">
        <v>23995</v>
      </c>
    </row>
    <row r="14450" spans="1:2" ht="13.5" x14ac:dyDescent="0.25">
      <c r="A14450" s="612" t="s">
        <v>23996</v>
      </c>
      <c r="B14450" s="613" t="s">
        <v>23997</v>
      </c>
    </row>
    <row r="14451" spans="1:2" ht="13.5" x14ac:dyDescent="0.25">
      <c r="A14451" s="612" t="s">
        <v>23998</v>
      </c>
      <c r="B14451" s="613" t="s">
        <v>23999</v>
      </c>
    </row>
    <row r="14452" spans="1:2" ht="13.5" x14ac:dyDescent="0.25">
      <c r="A14452" s="612" t="s">
        <v>24000</v>
      </c>
      <c r="B14452" s="613" t="s">
        <v>24001</v>
      </c>
    </row>
    <row r="14453" spans="1:2" ht="13.5" x14ac:dyDescent="0.25">
      <c r="A14453" s="612" t="s">
        <v>24002</v>
      </c>
      <c r="B14453" s="613" t="s">
        <v>24003</v>
      </c>
    </row>
    <row r="14454" spans="1:2" ht="13.5" x14ac:dyDescent="0.25">
      <c r="A14454" s="612" t="s">
        <v>24004</v>
      </c>
      <c r="B14454" s="613" t="s">
        <v>24005</v>
      </c>
    </row>
    <row r="14455" spans="1:2" ht="13.5" x14ac:dyDescent="0.25">
      <c r="A14455" s="612" t="s">
        <v>24006</v>
      </c>
      <c r="B14455" s="613" t="s">
        <v>24007</v>
      </c>
    </row>
    <row r="14456" spans="1:2" ht="13.5" x14ac:dyDescent="0.25">
      <c r="A14456" s="612" t="s">
        <v>24008</v>
      </c>
      <c r="B14456" s="613" t="s">
        <v>24009</v>
      </c>
    </row>
    <row r="14457" spans="1:2" ht="13.5" x14ac:dyDescent="0.25">
      <c r="A14457" s="612" t="s">
        <v>24010</v>
      </c>
      <c r="B14457" s="613" t="s">
        <v>24011</v>
      </c>
    </row>
    <row r="14458" spans="1:2" ht="13.5" x14ac:dyDescent="0.25">
      <c r="A14458" s="612" t="s">
        <v>24012</v>
      </c>
      <c r="B14458" s="613" t="s">
        <v>24013</v>
      </c>
    </row>
    <row r="14459" spans="1:2" ht="13.5" x14ac:dyDescent="0.25">
      <c r="A14459" s="612" t="s">
        <v>24014</v>
      </c>
      <c r="B14459" s="613" t="s">
        <v>24015</v>
      </c>
    </row>
    <row r="14460" spans="1:2" ht="13.5" x14ac:dyDescent="0.25">
      <c r="A14460" s="612" t="s">
        <v>24016</v>
      </c>
      <c r="B14460" s="613" t="s">
        <v>24017</v>
      </c>
    </row>
    <row r="14461" spans="1:2" ht="13.5" x14ac:dyDescent="0.25">
      <c r="A14461" s="612" t="s">
        <v>24018</v>
      </c>
      <c r="B14461" s="613" t="s">
        <v>24019</v>
      </c>
    </row>
    <row r="14462" spans="1:2" ht="13.5" x14ac:dyDescent="0.25">
      <c r="A14462" s="612" t="s">
        <v>24020</v>
      </c>
      <c r="B14462" s="613" t="s">
        <v>24021</v>
      </c>
    </row>
    <row r="14463" spans="1:2" ht="13.5" x14ac:dyDescent="0.25">
      <c r="A14463" s="612" t="s">
        <v>24022</v>
      </c>
      <c r="B14463" s="613" t="s">
        <v>24023</v>
      </c>
    </row>
    <row r="14464" spans="1:2" ht="13.5" x14ac:dyDescent="0.25">
      <c r="A14464" s="612" t="s">
        <v>24024</v>
      </c>
      <c r="B14464" s="613" t="s">
        <v>24025</v>
      </c>
    </row>
    <row r="14465" spans="1:2" ht="13.5" x14ac:dyDescent="0.25">
      <c r="A14465" s="612" t="s">
        <v>24026</v>
      </c>
      <c r="B14465" s="613" t="s">
        <v>24027</v>
      </c>
    </row>
    <row r="14466" spans="1:2" ht="13.5" x14ac:dyDescent="0.25">
      <c r="A14466" s="612" t="s">
        <v>24028</v>
      </c>
      <c r="B14466" s="613" t="s">
        <v>24029</v>
      </c>
    </row>
    <row r="14467" spans="1:2" ht="13.5" x14ac:dyDescent="0.25">
      <c r="A14467" s="612" t="s">
        <v>24030</v>
      </c>
      <c r="B14467" s="613" t="s">
        <v>24031</v>
      </c>
    </row>
    <row r="14468" spans="1:2" ht="13.5" x14ac:dyDescent="0.25">
      <c r="A14468" s="612" t="s">
        <v>24032</v>
      </c>
      <c r="B14468" s="613" t="s">
        <v>24033</v>
      </c>
    </row>
    <row r="14469" spans="1:2" ht="13.5" x14ac:dyDescent="0.25">
      <c r="A14469" s="612" t="s">
        <v>24034</v>
      </c>
      <c r="B14469" s="613" t="s">
        <v>24035</v>
      </c>
    </row>
    <row r="14470" spans="1:2" ht="13.5" x14ac:dyDescent="0.25">
      <c r="A14470" s="612" t="s">
        <v>24036</v>
      </c>
      <c r="B14470" s="613" t="s">
        <v>24037</v>
      </c>
    </row>
    <row r="14471" spans="1:2" ht="13.5" x14ac:dyDescent="0.25">
      <c r="A14471" s="612" t="s">
        <v>24038</v>
      </c>
      <c r="B14471" s="613" t="s">
        <v>24039</v>
      </c>
    </row>
    <row r="14472" spans="1:2" ht="13.5" x14ac:dyDescent="0.25">
      <c r="A14472" s="612" t="s">
        <v>24040</v>
      </c>
      <c r="B14472" s="613" t="s">
        <v>24041</v>
      </c>
    </row>
    <row r="14473" spans="1:2" ht="13.5" x14ac:dyDescent="0.25">
      <c r="A14473" s="612" t="s">
        <v>24042</v>
      </c>
      <c r="B14473" s="613" t="s">
        <v>24043</v>
      </c>
    </row>
    <row r="14474" spans="1:2" ht="13.5" x14ac:dyDescent="0.25">
      <c r="A14474" s="612" t="s">
        <v>24044</v>
      </c>
      <c r="B14474" s="613" t="s">
        <v>24045</v>
      </c>
    </row>
    <row r="14475" spans="1:2" ht="13.5" x14ac:dyDescent="0.25">
      <c r="A14475" s="612" t="s">
        <v>24046</v>
      </c>
      <c r="B14475" s="613" t="s">
        <v>24047</v>
      </c>
    </row>
    <row r="14476" spans="1:2" ht="13.5" x14ac:dyDescent="0.25">
      <c r="A14476" s="612" t="s">
        <v>24048</v>
      </c>
      <c r="B14476" s="613" t="s">
        <v>24049</v>
      </c>
    </row>
    <row r="14477" spans="1:2" ht="13.5" x14ac:dyDescent="0.25">
      <c r="A14477" s="612" t="s">
        <v>24050</v>
      </c>
      <c r="B14477" s="613" t="s">
        <v>24051</v>
      </c>
    </row>
    <row r="14478" spans="1:2" ht="13.5" x14ac:dyDescent="0.25">
      <c r="A14478" s="612" t="s">
        <v>24052</v>
      </c>
      <c r="B14478" s="613" t="s">
        <v>24053</v>
      </c>
    </row>
    <row r="14479" spans="1:2" ht="13.5" x14ac:dyDescent="0.25">
      <c r="A14479" s="612" t="s">
        <v>24054</v>
      </c>
      <c r="B14479" s="613" t="s">
        <v>24055</v>
      </c>
    </row>
    <row r="14480" spans="1:2" ht="13.5" x14ac:dyDescent="0.25">
      <c r="A14480" s="612" t="s">
        <v>24056</v>
      </c>
      <c r="B14480" s="613" t="s">
        <v>24057</v>
      </c>
    </row>
    <row r="14481" spans="1:2" ht="13.5" x14ac:dyDescent="0.25">
      <c r="A14481" s="612" t="s">
        <v>24058</v>
      </c>
      <c r="B14481" s="613" t="s">
        <v>24059</v>
      </c>
    </row>
    <row r="14482" spans="1:2" ht="13.5" x14ac:dyDescent="0.25">
      <c r="A14482" s="612" t="s">
        <v>24060</v>
      </c>
      <c r="B14482" s="613" t="s">
        <v>24061</v>
      </c>
    </row>
    <row r="14483" spans="1:2" ht="13.5" x14ac:dyDescent="0.25">
      <c r="A14483" s="612" t="s">
        <v>24062</v>
      </c>
      <c r="B14483" s="613" t="s">
        <v>24063</v>
      </c>
    </row>
    <row r="14484" spans="1:2" ht="13.5" x14ac:dyDescent="0.25">
      <c r="A14484" s="612" t="s">
        <v>24064</v>
      </c>
      <c r="B14484" s="613" t="s">
        <v>24065</v>
      </c>
    </row>
    <row r="14485" spans="1:2" ht="13.5" x14ac:dyDescent="0.25">
      <c r="A14485" s="612" t="s">
        <v>24066</v>
      </c>
      <c r="B14485" s="613" t="s">
        <v>24067</v>
      </c>
    </row>
    <row r="14486" spans="1:2" ht="13.5" x14ac:dyDescent="0.25">
      <c r="A14486" s="612" t="s">
        <v>24068</v>
      </c>
      <c r="B14486" s="613" t="s">
        <v>24069</v>
      </c>
    </row>
    <row r="14487" spans="1:2" ht="13.5" x14ac:dyDescent="0.25">
      <c r="A14487" s="612" t="s">
        <v>24070</v>
      </c>
      <c r="B14487" s="613" t="s">
        <v>24071</v>
      </c>
    </row>
    <row r="14488" spans="1:2" ht="13.5" x14ac:dyDescent="0.25">
      <c r="A14488" s="612" t="s">
        <v>24072</v>
      </c>
      <c r="B14488" s="613" t="s">
        <v>24073</v>
      </c>
    </row>
    <row r="14489" spans="1:2" ht="27" x14ac:dyDescent="0.25">
      <c r="A14489" s="612" t="s">
        <v>24074</v>
      </c>
      <c r="B14489" s="613" t="s">
        <v>24075</v>
      </c>
    </row>
    <row r="14490" spans="1:2" ht="27" x14ac:dyDescent="0.25">
      <c r="A14490" s="612" t="s">
        <v>24076</v>
      </c>
      <c r="B14490" s="613" t="s">
        <v>24077</v>
      </c>
    </row>
    <row r="14491" spans="1:2" ht="27" x14ac:dyDescent="0.25">
      <c r="A14491" s="612" t="s">
        <v>24078</v>
      </c>
      <c r="B14491" s="613" t="s">
        <v>24079</v>
      </c>
    </row>
    <row r="14492" spans="1:2" ht="27" x14ac:dyDescent="0.25">
      <c r="A14492" s="612" t="s">
        <v>24080</v>
      </c>
      <c r="B14492" s="613" t="s">
        <v>24081</v>
      </c>
    </row>
    <row r="14493" spans="1:2" ht="27" x14ac:dyDescent="0.25">
      <c r="A14493" s="612" t="s">
        <v>24082</v>
      </c>
      <c r="B14493" s="613" t="s">
        <v>24083</v>
      </c>
    </row>
    <row r="14494" spans="1:2" ht="27" x14ac:dyDescent="0.25">
      <c r="A14494" s="612" t="s">
        <v>24084</v>
      </c>
      <c r="B14494" s="613" t="s">
        <v>24085</v>
      </c>
    </row>
    <row r="14495" spans="1:2" ht="27" x14ac:dyDescent="0.25">
      <c r="A14495" s="612" t="s">
        <v>24086</v>
      </c>
      <c r="B14495" s="613" t="s">
        <v>24087</v>
      </c>
    </row>
    <row r="14496" spans="1:2" ht="27" x14ac:dyDescent="0.25">
      <c r="A14496" s="612" t="s">
        <v>24088</v>
      </c>
      <c r="B14496" s="613" t="s">
        <v>24089</v>
      </c>
    </row>
    <row r="14497" spans="1:2" ht="27" x14ac:dyDescent="0.25">
      <c r="A14497" s="612" t="s">
        <v>24090</v>
      </c>
      <c r="B14497" s="613" t="s">
        <v>24091</v>
      </c>
    </row>
    <row r="14498" spans="1:2" ht="13.5" x14ac:dyDescent="0.25">
      <c r="A14498" s="612" t="s">
        <v>24092</v>
      </c>
      <c r="B14498" s="613" t="s">
        <v>24093</v>
      </c>
    </row>
    <row r="14499" spans="1:2" ht="13.5" x14ac:dyDescent="0.25">
      <c r="A14499" s="612" t="s">
        <v>24094</v>
      </c>
      <c r="B14499" s="613" t="s">
        <v>24095</v>
      </c>
    </row>
    <row r="14500" spans="1:2" ht="13.5" x14ac:dyDescent="0.25">
      <c r="A14500" s="612" t="s">
        <v>24096</v>
      </c>
      <c r="B14500" s="613" t="s">
        <v>24097</v>
      </c>
    </row>
    <row r="14501" spans="1:2" ht="13.5" x14ac:dyDescent="0.25">
      <c r="A14501" s="612" t="s">
        <v>24098</v>
      </c>
      <c r="B14501" s="613" t="s">
        <v>24099</v>
      </c>
    </row>
    <row r="14502" spans="1:2" ht="13.5" x14ac:dyDescent="0.25">
      <c r="A14502" s="612" t="s">
        <v>24100</v>
      </c>
      <c r="B14502" s="613" t="s">
        <v>24101</v>
      </c>
    </row>
    <row r="14503" spans="1:2" ht="13.5" x14ac:dyDescent="0.25">
      <c r="A14503" s="612" t="s">
        <v>24102</v>
      </c>
      <c r="B14503" s="613" t="s">
        <v>24103</v>
      </c>
    </row>
    <row r="14504" spans="1:2" ht="13.5" x14ac:dyDescent="0.25">
      <c r="A14504" s="612" t="s">
        <v>24104</v>
      </c>
      <c r="B14504" s="613" t="s">
        <v>24105</v>
      </c>
    </row>
    <row r="14505" spans="1:2" ht="13.5" x14ac:dyDescent="0.25">
      <c r="A14505" s="612" t="s">
        <v>24106</v>
      </c>
      <c r="B14505" s="613" t="s">
        <v>24107</v>
      </c>
    </row>
    <row r="14506" spans="1:2" ht="13.5" x14ac:dyDescent="0.25">
      <c r="A14506" s="612" t="s">
        <v>24108</v>
      </c>
      <c r="B14506" s="613" t="s">
        <v>24109</v>
      </c>
    </row>
    <row r="14507" spans="1:2" ht="13.5" x14ac:dyDescent="0.25">
      <c r="A14507" s="612" t="s">
        <v>24110</v>
      </c>
      <c r="B14507" s="613" t="s">
        <v>24111</v>
      </c>
    </row>
    <row r="14508" spans="1:2" ht="13.5" x14ac:dyDescent="0.25">
      <c r="A14508" s="612" t="s">
        <v>24112</v>
      </c>
      <c r="B14508" s="613" t="s">
        <v>24113</v>
      </c>
    </row>
    <row r="14509" spans="1:2" ht="13.5" x14ac:dyDescent="0.25">
      <c r="A14509" s="612" t="s">
        <v>24114</v>
      </c>
      <c r="B14509" s="613" t="s">
        <v>24115</v>
      </c>
    </row>
    <row r="14510" spans="1:2" ht="13.5" x14ac:dyDescent="0.25">
      <c r="A14510" s="612" t="s">
        <v>24116</v>
      </c>
      <c r="B14510" s="613" t="s">
        <v>24117</v>
      </c>
    </row>
    <row r="14511" spans="1:2" ht="13.5" x14ac:dyDescent="0.25">
      <c r="A14511" s="612" t="s">
        <v>24118</v>
      </c>
      <c r="B14511" s="613" t="s">
        <v>24119</v>
      </c>
    </row>
    <row r="14512" spans="1:2" ht="13.5" x14ac:dyDescent="0.25">
      <c r="A14512" s="612" t="s">
        <v>24120</v>
      </c>
      <c r="B14512" s="613" t="s">
        <v>24121</v>
      </c>
    </row>
    <row r="14513" spans="1:2" ht="13.5" x14ac:dyDescent="0.25">
      <c r="A14513" s="612" t="s">
        <v>24122</v>
      </c>
      <c r="B14513" s="613" t="s">
        <v>24123</v>
      </c>
    </row>
    <row r="14514" spans="1:2" ht="13.5" x14ac:dyDescent="0.25">
      <c r="A14514" s="612" t="s">
        <v>24124</v>
      </c>
      <c r="B14514" s="613" t="s">
        <v>24125</v>
      </c>
    </row>
    <row r="14515" spans="1:2" ht="13.5" x14ac:dyDescent="0.25">
      <c r="A14515" s="612" t="s">
        <v>24126</v>
      </c>
      <c r="B14515" s="613" t="s">
        <v>24127</v>
      </c>
    </row>
    <row r="14516" spans="1:2" ht="13.5" x14ac:dyDescent="0.25">
      <c r="A14516" s="612" t="s">
        <v>24128</v>
      </c>
      <c r="B14516" s="613" t="s">
        <v>24129</v>
      </c>
    </row>
    <row r="14517" spans="1:2" ht="13.5" x14ac:dyDescent="0.25">
      <c r="A14517" s="612" t="s">
        <v>24130</v>
      </c>
      <c r="B14517" s="613" t="s">
        <v>24131</v>
      </c>
    </row>
    <row r="14518" spans="1:2" ht="13.5" x14ac:dyDescent="0.25">
      <c r="A14518" s="612" t="s">
        <v>24132</v>
      </c>
      <c r="B14518" s="613" t="s">
        <v>24133</v>
      </c>
    </row>
    <row r="14519" spans="1:2" ht="13.5" x14ac:dyDescent="0.25">
      <c r="A14519" s="612" t="s">
        <v>24134</v>
      </c>
      <c r="B14519" s="613" t="s">
        <v>24135</v>
      </c>
    </row>
    <row r="14520" spans="1:2" ht="13.5" x14ac:dyDescent="0.25">
      <c r="A14520" s="612" t="s">
        <v>24136</v>
      </c>
      <c r="B14520" s="613" t="s">
        <v>24137</v>
      </c>
    </row>
    <row r="14521" spans="1:2" ht="13.5" x14ac:dyDescent="0.25">
      <c r="A14521" s="612" t="s">
        <v>24138</v>
      </c>
      <c r="B14521" s="613" t="s">
        <v>24139</v>
      </c>
    </row>
    <row r="14522" spans="1:2" ht="13.5" x14ac:dyDescent="0.25">
      <c r="A14522" s="612" t="s">
        <v>24140</v>
      </c>
      <c r="B14522" s="613" t="s">
        <v>24141</v>
      </c>
    </row>
    <row r="14523" spans="1:2" ht="13.5" x14ac:dyDescent="0.25">
      <c r="A14523" s="612" t="s">
        <v>24142</v>
      </c>
      <c r="B14523" s="613" t="s">
        <v>24143</v>
      </c>
    </row>
    <row r="14524" spans="1:2" ht="13.5" x14ac:dyDescent="0.25">
      <c r="A14524" s="612" t="s">
        <v>24144</v>
      </c>
      <c r="B14524" s="613" t="s">
        <v>24145</v>
      </c>
    </row>
    <row r="14525" spans="1:2" ht="13.5" x14ac:dyDescent="0.25">
      <c r="A14525" s="612" t="s">
        <v>24146</v>
      </c>
      <c r="B14525" s="613" t="s">
        <v>24147</v>
      </c>
    </row>
    <row r="14526" spans="1:2" ht="13.5" x14ac:dyDescent="0.25">
      <c r="A14526" s="612" t="s">
        <v>24148</v>
      </c>
      <c r="B14526" s="613" t="s">
        <v>24149</v>
      </c>
    </row>
    <row r="14527" spans="1:2" ht="13.5" x14ac:dyDescent="0.25">
      <c r="A14527" s="612" t="s">
        <v>24150</v>
      </c>
      <c r="B14527" s="613" t="s">
        <v>24151</v>
      </c>
    </row>
    <row r="14528" spans="1:2" ht="13.5" x14ac:dyDescent="0.25">
      <c r="A14528" s="612" t="s">
        <v>24152</v>
      </c>
      <c r="B14528" s="613" t="s">
        <v>24153</v>
      </c>
    </row>
    <row r="14529" spans="1:2" ht="13.5" x14ac:dyDescent="0.25">
      <c r="A14529" s="612" t="s">
        <v>24154</v>
      </c>
      <c r="B14529" s="613" t="s">
        <v>24155</v>
      </c>
    </row>
    <row r="14530" spans="1:2" ht="13.5" x14ac:dyDescent="0.25">
      <c r="A14530" s="612" t="s">
        <v>24156</v>
      </c>
      <c r="B14530" s="613" t="s">
        <v>24157</v>
      </c>
    </row>
    <row r="14531" spans="1:2" ht="13.5" x14ac:dyDescent="0.25">
      <c r="A14531" s="612" t="s">
        <v>24158</v>
      </c>
      <c r="B14531" s="613" t="s">
        <v>24159</v>
      </c>
    </row>
    <row r="14532" spans="1:2" ht="13.5" x14ac:dyDescent="0.25">
      <c r="A14532" s="612" t="s">
        <v>24160</v>
      </c>
      <c r="B14532" s="613" t="s">
        <v>24161</v>
      </c>
    </row>
    <row r="14533" spans="1:2" ht="13.5" x14ac:dyDescent="0.25">
      <c r="A14533" s="612" t="s">
        <v>24162</v>
      </c>
      <c r="B14533" s="613" t="s">
        <v>24163</v>
      </c>
    </row>
    <row r="14534" spans="1:2" ht="13.5" x14ac:dyDescent="0.25">
      <c r="A14534" s="612" t="s">
        <v>24164</v>
      </c>
      <c r="B14534" s="613" t="s">
        <v>24165</v>
      </c>
    </row>
    <row r="14535" spans="1:2" ht="13.5" x14ac:dyDescent="0.25">
      <c r="A14535" s="612" t="s">
        <v>24166</v>
      </c>
      <c r="B14535" s="613" t="s">
        <v>24167</v>
      </c>
    </row>
    <row r="14536" spans="1:2" ht="13.5" x14ac:dyDescent="0.25">
      <c r="A14536" s="612" t="s">
        <v>24168</v>
      </c>
      <c r="B14536" s="613" t="s">
        <v>24169</v>
      </c>
    </row>
    <row r="14537" spans="1:2" ht="13.5" x14ac:dyDescent="0.25">
      <c r="A14537" s="612" t="s">
        <v>24170</v>
      </c>
      <c r="B14537" s="613" t="s">
        <v>24171</v>
      </c>
    </row>
    <row r="14538" spans="1:2" ht="13.5" x14ac:dyDescent="0.25">
      <c r="A14538" s="612" t="s">
        <v>24172</v>
      </c>
      <c r="B14538" s="613" t="s">
        <v>24173</v>
      </c>
    </row>
    <row r="14539" spans="1:2" ht="13.5" x14ac:dyDescent="0.25">
      <c r="A14539" s="612" t="s">
        <v>24174</v>
      </c>
      <c r="B14539" s="613" t="s">
        <v>24175</v>
      </c>
    </row>
    <row r="14540" spans="1:2" ht="13.5" x14ac:dyDescent="0.25">
      <c r="A14540" s="612" t="s">
        <v>24176</v>
      </c>
      <c r="B14540" s="613" t="s">
        <v>24177</v>
      </c>
    </row>
    <row r="14541" spans="1:2" ht="13.5" x14ac:dyDescent="0.25">
      <c r="A14541" s="612" t="s">
        <v>24178</v>
      </c>
      <c r="B14541" s="613" t="s">
        <v>24179</v>
      </c>
    </row>
    <row r="14542" spans="1:2" ht="13.5" x14ac:dyDescent="0.25">
      <c r="A14542" s="612" t="s">
        <v>24180</v>
      </c>
      <c r="B14542" s="613" t="s">
        <v>24181</v>
      </c>
    </row>
    <row r="14543" spans="1:2" ht="13.5" x14ac:dyDescent="0.25">
      <c r="A14543" s="612" t="s">
        <v>24182</v>
      </c>
      <c r="B14543" s="613" t="s">
        <v>24183</v>
      </c>
    </row>
    <row r="14544" spans="1:2" ht="13.5" x14ac:dyDescent="0.25">
      <c r="A14544" s="612" t="s">
        <v>24184</v>
      </c>
      <c r="B14544" s="613" t="s">
        <v>24185</v>
      </c>
    </row>
    <row r="14545" spans="1:2" ht="13.5" x14ac:dyDescent="0.25">
      <c r="A14545" s="612" t="s">
        <v>24186</v>
      </c>
      <c r="B14545" s="613" t="s">
        <v>24187</v>
      </c>
    </row>
    <row r="14546" spans="1:2" ht="13.5" x14ac:dyDescent="0.25">
      <c r="A14546" s="612" t="s">
        <v>24188</v>
      </c>
      <c r="B14546" s="613" t="s">
        <v>24189</v>
      </c>
    </row>
    <row r="14547" spans="1:2" ht="13.5" x14ac:dyDescent="0.25">
      <c r="A14547" s="612" t="s">
        <v>24190</v>
      </c>
      <c r="B14547" s="613" t="s">
        <v>24191</v>
      </c>
    </row>
    <row r="14548" spans="1:2" ht="13.5" x14ac:dyDescent="0.25">
      <c r="A14548" s="612" t="s">
        <v>24192</v>
      </c>
      <c r="B14548" s="613" t="s">
        <v>24193</v>
      </c>
    </row>
    <row r="14549" spans="1:2" ht="13.5" x14ac:dyDescent="0.25">
      <c r="A14549" s="612" t="s">
        <v>24194</v>
      </c>
      <c r="B14549" s="613" t="s">
        <v>24195</v>
      </c>
    </row>
    <row r="14550" spans="1:2" ht="13.5" x14ac:dyDescent="0.25">
      <c r="A14550" s="612" t="s">
        <v>24196</v>
      </c>
      <c r="B14550" s="613" t="s">
        <v>24197</v>
      </c>
    </row>
    <row r="14551" spans="1:2" ht="13.5" x14ac:dyDescent="0.25">
      <c r="A14551" s="612" t="s">
        <v>24198</v>
      </c>
      <c r="B14551" s="613" t="s">
        <v>24199</v>
      </c>
    </row>
    <row r="14552" spans="1:2" ht="13.5" x14ac:dyDescent="0.25">
      <c r="A14552" s="612" t="s">
        <v>24200</v>
      </c>
      <c r="B14552" s="613" t="s">
        <v>24201</v>
      </c>
    </row>
    <row r="14553" spans="1:2" ht="13.5" x14ac:dyDescent="0.25">
      <c r="A14553" s="612" t="s">
        <v>24202</v>
      </c>
      <c r="B14553" s="613" t="s">
        <v>24203</v>
      </c>
    </row>
    <row r="14554" spans="1:2" ht="13.5" x14ac:dyDescent="0.25">
      <c r="A14554" s="612" t="s">
        <v>24204</v>
      </c>
      <c r="B14554" s="613" t="s">
        <v>24205</v>
      </c>
    </row>
    <row r="14555" spans="1:2" ht="13.5" x14ac:dyDescent="0.25">
      <c r="A14555" s="612" t="s">
        <v>24206</v>
      </c>
      <c r="B14555" s="613" t="s">
        <v>24207</v>
      </c>
    </row>
    <row r="14556" spans="1:2" ht="27" x14ac:dyDescent="0.25">
      <c r="A14556" s="612" t="s">
        <v>24208</v>
      </c>
      <c r="B14556" s="613" t="s">
        <v>24209</v>
      </c>
    </row>
    <row r="14557" spans="1:2" ht="13.5" x14ac:dyDescent="0.25">
      <c r="A14557" s="612" t="s">
        <v>24210</v>
      </c>
      <c r="B14557" s="613" t="s">
        <v>24211</v>
      </c>
    </row>
    <row r="14558" spans="1:2" ht="13.5" x14ac:dyDescent="0.25">
      <c r="A14558" s="612" t="s">
        <v>24212</v>
      </c>
      <c r="B14558" s="613" t="s">
        <v>24213</v>
      </c>
    </row>
    <row r="14559" spans="1:2" ht="13.5" x14ac:dyDescent="0.25">
      <c r="A14559" s="612" t="s">
        <v>24214</v>
      </c>
      <c r="B14559" s="613" t="s">
        <v>24215</v>
      </c>
    </row>
    <row r="14560" spans="1:2" ht="13.5" x14ac:dyDescent="0.25">
      <c r="A14560" s="612" t="s">
        <v>24216</v>
      </c>
      <c r="B14560" s="613" t="s">
        <v>24217</v>
      </c>
    </row>
    <row r="14561" spans="1:2" ht="27" x14ac:dyDescent="0.25">
      <c r="A14561" s="612" t="s">
        <v>24218</v>
      </c>
      <c r="B14561" s="613" t="s">
        <v>24219</v>
      </c>
    </row>
    <row r="14562" spans="1:2" ht="27" x14ac:dyDescent="0.25">
      <c r="A14562" s="612" t="s">
        <v>24220</v>
      </c>
      <c r="B14562" s="613" t="s">
        <v>24221</v>
      </c>
    </row>
    <row r="14563" spans="1:2" ht="13.5" x14ac:dyDescent="0.25">
      <c r="A14563" s="612" t="s">
        <v>24222</v>
      </c>
      <c r="B14563" s="613" t="s">
        <v>24223</v>
      </c>
    </row>
    <row r="14564" spans="1:2" ht="13.5" x14ac:dyDescent="0.25">
      <c r="A14564" s="612" t="s">
        <v>24224</v>
      </c>
      <c r="B14564" s="613" t="s">
        <v>24225</v>
      </c>
    </row>
    <row r="14565" spans="1:2" ht="13.5" x14ac:dyDescent="0.25">
      <c r="A14565" s="612" t="s">
        <v>24226</v>
      </c>
      <c r="B14565" s="613" t="s">
        <v>24227</v>
      </c>
    </row>
    <row r="14566" spans="1:2" ht="13.5" x14ac:dyDescent="0.25">
      <c r="A14566" s="612" t="s">
        <v>24228</v>
      </c>
      <c r="B14566" s="613" t="s">
        <v>24229</v>
      </c>
    </row>
    <row r="14567" spans="1:2" ht="13.5" x14ac:dyDescent="0.25">
      <c r="A14567" s="612" t="s">
        <v>24230</v>
      </c>
      <c r="B14567" s="613" t="s">
        <v>24231</v>
      </c>
    </row>
    <row r="14568" spans="1:2" ht="13.5" x14ac:dyDescent="0.25">
      <c r="A14568" s="612" t="s">
        <v>24232</v>
      </c>
      <c r="B14568" s="613" t="s">
        <v>24233</v>
      </c>
    </row>
    <row r="14569" spans="1:2" ht="13.5" x14ac:dyDescent="0.25">
      <c r="A14569" s="612" t="s">
        <v>24234</v>
      </c>
      <c r="B14569" s="613" t="s">
        <v>24235</v>
      </c>
    </row>
    <row r="14570" spans="1:2" ht="13.5" x14ac:dyDescent="0.25">
      <c r="A14570" s="612" t="s">
        <v>24236</v>
      </c>
      <c r="B14570" s="613" t="s">
        <v>24237</v>
      </c>
    </row>
    <row r="14571" spans="1:2" ht="13.5" x14ac:dyDescent="0.25">
      <c r="A14571" s="612" t="s">
        <v>24238</v>
      </c>
      <c r="B14571" s="613" t="s">
        <v>24239</v>
      </c>
    </row>
    <row r="14572" spans="1:2" ht="13.5" x14ac:dyDescent="0.25">
      <c r="A14572" s="612" t="s">
        <v>24240</v>
      </c>
      <c r="B14572" s="613" t="s">
        <v>24241</v>
      </c>
    </row>
    <row r="14573" spans="1:2" ht="13.5" x14ac:dyDescent="0.25">
      <c r="A14573" s="612" t="s">
        <v>24242</v>
      </c>
      <c r="B14573" s="613" t="s">
        <v>24243</v>
      </c>
    </row>
    <row r="14574" spans="1:2" ht="13.5" x14ac:dyDescent="0.25">
      <c r="A14574" s="612" t="s">
        <v>24244</v>
      </c>
      <c r="B14574" s="613" t="s">
        <v>24245</v>
      </c>
    </row>
    <row r="14575" spans="1:2" ht="13.5" x14ac:dyDescent="0.25">
      <c r="A14575" s="612" t="s">
        <v>24246</v>
      </c>
      <c r="B14575" s="613" t="s">
        <v>24247</v>
      </c>
    </row>
    <row r="14576" spans="1:2" ht="13.5" x14ac:dyDescent="0.25">
      <c r="A14576" s="612" t="s">
        <v>24248</v>
      </c>
      <c r="B14576" s="613" t="s">
        <v>24249</v>
      </c>
    </row>
    <row r="14577" spans="1:2" ht="13.5" x14ac:dyDescent="0.25">
      <c r="A14577" s="612" t="s">
        <v>24250</v>
      </c>
      <c r="B14577" s="613" t="s">
        <v>24251</v>
      </c>
    </row>
    <row r="14578" spans="1:2" ht="13.5" x14ac:dyDescent="0.25">
      <c r="A14578" s="612" t="s">
        <v>24252</v>
      </c>
      <c r="B14578" s="613" t="s">
        <v>24253</v>
      </c>
    </row>
    <row r="14579" spans="1:2" ht="13.5" x14ac:dyDescent="0.25">
      <c r="A14579" s="612" t="s">
        <v>24254</v>
      </c>
      <c r="B14579" s="613" t="s">
        <v>24255</v>
      </c>
    </row>
    <row r="14580" spans="1:2" ht="13.5" x14ac:dyDescent="0.25">
      <c r="A14580" s="612" t="s">
        <v>24256</v>
      </c>
      <c r="B14580" s="613" t="s">
        <v>24257</v>
      </c>
    </row>
    <row r="14581" spans="1:2" ht="13.5" x14ac:dyDescent="0.25">
      <c r="A14581" s="612" t="s">
        <v>24258</v>
      </c>
      <c r="B14581" s="613" t="s">
        <v>24259</v>
      </c>
    </row>
    <row r="14582" spans="1:2" ht="13.5" x14ac:dyDescent="0.25">
      <c r="A14582" s="612" t="s">
        <v>24260</v>
      </c>
      <c r="B14582" s="613" t="s">
        <v>24261</v>
      </c>
    </row>
    <row r="14583" spans="1:2" ht="13.5" x14ac:dyDescent="0.25">
      <c r="A14583" s="612" t="s">
        <v>24262</v>
      </c>
      <c r="B14583" s="613" t="s">
        <v>24263</v>
      </c>
    </row>
    <row r="14584" spans="1:2" ht="13.5" x14ac:dyDescent="0.25">
      <c r="A14584" s="612" t="s">
        <v>24264</v>
      </c>
      <c r="B14584" s="613" t="s">
        <v>24265</v>
      </c>
    </row>
    <row r="14585" spans="1:2" ht="13.5" x14ac:dyDescent="0.25">
      <c r="A14585" s="612" t="s">
        <v>24266</v>
      </c>
      <c r="B14585" s="613" t="s">
        <v>24267</v>
      </c>
    </row>
    <row r="14586" spans="1:2" ht="13.5" x14ac:dyDescent="0.25">
      <c r="A14586" s="612" t="s">
        <v>24268</v>
      </c>
      <c r="B14586" s="613" t="s">
        <v>24269</v>
      </c>
    </row>
    <row r="14587" spans="1:2" ht="13.5" x14ac:dyDescent="0.25">
      <c r="A14587" s="612" t="s">
        <v>24270</v>
      </c>
      <c r="B14587" s="613" t="s">
        <v>24271</v>
      </c>
    </row>
    <row r="14588" spans="1:2" ht="13.5" x14ac:dyDescent="0.25">
      <c r="A14588" s="612" t="s">
        <v>24272</v>
      </c>
      <c r="B14588" s="613" t="s">
        <v>24273</v>
      </c>
    </row>
    <row r="14589" spans="1:2" ht="13.5" x14ac:dyDescent="0.25">
      <c r="A14589" s="612" t="s">
        <v>24274</v>
      </c>
      <c r="B14589" s="613" t="s">
        <v>24275</v>
      </c>
    </row>
    <row r="14590" spans="1:2" ht="13.5" x14ac:dyDescent="0.25">
      <c r="A14590" s="612" t="s">
        <v>24276</v>
      </c>
      <c r="B14590" s="613" t="s">
        <v>24277</v>
      </c>
    </row>
    <row r="14591" spans="1:2" ht="13.5" x14ac:dyDescent="0.25">
      <c r="A14591" s="612" t="s">
        <v>24278</v>
      </c>
      <c r="B14591" s="613" t="s">
        <v>24279</v>
      </c>
    </row>
    <row r="14592" spans="1:2" ht="13.5" x14ac:dyDescent="0.25">
      <c r="A14592" s="612" t="s">
        <v>24280</v>
      </c>
      <c r="B14592" s="613" t="s">
        <v>24281</v>
      </c>
    </row>
    <row r="14593" spans="1:2" ht="13.5" x14ac:dyDescent="0.25">
      <c r="A14593" s="612" t="s">
        <v>24282</v>
      </c>
      <c r="B14593" s="613" t="s">
        <v>24283</v>
      </c>
    </row>
    <row r="14594" spans="1:2" ht="13.5" x14ac:dyDescent="0.25">
      <c r="A14594" s="612" t="s">
        <v>24284</v>
      </c>
      <c r="B14594" s="613" t="s">
        <v>24285</v>
      </c>
    </row>
    <row r="14595" spans="1:2" ht="13.5" x14ac:dyDescent="0.25">
      <c r="A14595" s="612" t="s">
        <v>24286</v>
      </c>
      <c r="B14595" s="613" t="s">
        <v>24287</v>
      </c>
    </row>
    <row r="14596" spans="1:2" ht="13.5" x14ac:dyDescent="0.25">
      <c r="A14596" s="612" t="s">
        <v>24288</v>
      </c>
      <c r="B14596" s="613" t="s">
        <v>24289</v>
      </c>
    </row>
    <row r="14597" spans="1:2" ht="13.5" x14ac:dyDescent="0.25">
      <c r="A14597" s="612" t="s">
        <v>24290</v>
      </c>
      <c r="B14597" s="613" t="s">
        <v>24291</v>
      </c>
    </row>
    <row r="14598" spans="1:2" ht="13.5" x14ac:dyDescent="0.25">
      <c r="A14598" s="612" t="s">
        <v>24292</v>
      </c>
      <c r="B14598" s="613" t="s">
        <v>24293</v>
      </c>
    </row>
    <row r="14599" spans="1:2" ht="13.5" x14ac:dyDescent="0.25">
      <c r="A14599" s="612" t="s">
        <v>24294</v>
      </c>
      <c r="B14599" s="613" t="s">
        <v>24295</v>
      </c>
    </row>
    <row r="14600" spans="1:2" ht="13.5" x14ac:dyDescent="0.25">
      <c r="A14600" s="612" t="s">
        <v>24296</v>
      </c>
      <c r="B14600" s="613" t="s">
        <v>24297</v>
      </c>
    </row>
    <row r="14601" spans="1:2" ht="13.5" x14ac:dyDescent="0.25">
      <c r="A14601" s="612" t="s">
        <v>24298</v>
      </c>
      <c r="B14601" s="613" t="s">
        <v>24299</v>
      </c>
    </row>
    <row r="14602" spans="1:2" ht="13.5" x14ac:dyDescent="0.25">
      <c r="A14602" s="612" t="s">
        <v>24300</v>
      </c>
      <c r="B14602" s="613" t="s">
        <v>24301</v>
      </c>
    </row>
    <row r="14603" spans="1:2" ht="13.5" x14ac:dyDescent="0.25">
      <c r="A14603" s="612" t="s">
        <v>24302</v>
      </c>
      <c r="B14603" s="613" t="s">
        <v>24303</v>
      </c>
    </row>
    <row r="14604" spans="1:2" ht="13.5" x14ac:dyDescent="0.25">
      <c r="A14604" s="612" t="s">
        <v>24304</v>
      </c>
      <c r="B14604" s="613" t="s">
        <v>24305</v>
      </c>
    </row>
    <row r="14605" spans="1:2" ht="13.5" x14ac:dyDescent="0.25">
      <c r="A14605" s="612" t="s">
        <v>24306</v>
      </c>
      <c r="B14605" s="613" t="s">
        <v>24307</v>
      </c>
    </row>
    <row r="14606" spans="1:2" ht="13.5" x14ac:dyDescent="0.25">
      <c r="A14606" s="612" t="s">
        <v>24308</v>
      </c>
      <c r="B14606" s="613" t="s">
        <v>24309</v>
      </c>
    </row>
    <row r="14607" spans="1:2" ht="13.5" x14ac:dyDescent="0.25">
      <c r="A14607" s="612" t="s">
        <v>24310</v>
      </c>
      <c r="B14607" s="613" t="s">
        <v>24311</v>
      </c>
    </row>
    <row r="14608" spans="1:2" ht="13.5" x14ac:dyDescent="0.25">
      <c r="A14608" s="612" t="s">
        <v>24312</v>
      </c>
      <c r="B14608" s="613" t="s">
        <v>24313</v>
      </c>
    </row>
    <row r="14609" spans="1:2" ht="13.5" x14ac:dyDescent="0.25">
      <c r="A14609" s="612" t="s">
        <v>24314</v>
      </c>
      <c r="B14609" s="613" t="s">
        <v>24315</v>
      </c>
    </row>
    <row r="14610" spans="1:2" ht="13.5" x14ac:dyDescent="0.25">
      <c r="A14610" s="612" t="s">
        <v>24316</v>
      </c>
      <c r="B14610" s="613" t="s">
        <v>24317</v>
      </c>
    </row>
    <row r="14611" spans="1:2" ht="13.5" x14ac:dyDescent="0.25">
      <c r="A14611" s="612" t="s">
        <v>24318</v>
      </c>
      <c r="B14611" s="613" t="s">
        <v>24319</v>
      </c>
    </row>
    <row r="14612" spans="1:2" ht="13.5" x14ac:dyDescent="0.25">
      <c r="A14612" s="612" t="s">
        <v>24320</v>
      </c>
      <c r="B14612" s="613" t="s">
        <v>24321</v>
      </c>
    </row>
    <row r="14613" spans="1:2" ht="13.5" x14ac:dyDescent="0.25">
      <c r="A14613" s="612" t="s">
        <v>24322</v>
      </c>
      <c r="B14613" s="613" t="s">
        <v>24323</v>
      </c>
    </row>
    <row r="14614" spans="1:2" ht="13.5" x14ac:dyDescent="0.25">
      <c r="A14614" s="612" t="s">
        <v>24324</v>
      </c>
      <c r="B14614" s="613" t="s">
        <v>24325</v>
      </c>
    </row>
    <row r="14615" spans="1:2" ht="13.5" x14ac:dyDescent="0.25">
      <c r="A14615" s="612" t="s">
        <v>24326</v>
      </c>
      <c r="B14615" s="613" t="s">
        <v>24327</v>
      </c>
    </row>
    <row r="14616" spans="1:2" ht="13.5" x14ac:dyDescent="0.25">
      <c r="A14616" s="612" t="s">
        <v>24328</v>
      </c>
      <c r="B14616" s="613" t="s">
        <v>24329</v>
      </c>
    </row>
    <row r="14617" spans="1:2" ht="13.5" x14ac:dyDescent="0.25">
      <c r="A14617" s="612" t="s">
        <v>24330</v>
      </c>
      <c r="B14617" s="613" t="s">
        <v>24331</v>
      </c>
    </row>
    <row r="14618" spans="1:2" ht="13.5" x14ac:dyDescent="0.25">
      <c r="A14618" s="612" t="s">
        <v>24332</v>
      </c>
      <c r="B14618" s="613" t="s">
        <v>24333</v>
      </c>
    </row>
    <row r="14619" spans="1:2" ht="13.5" x14ac:dyDescent="0.25">
      <c r="A14619" s="612" t="s">
        <v>24334</v>
      </c>
      <c r="B14619" s="613" t="s">
        <v>24335</v>
      </c>
    </row>
    <row r="14620" spans="1:2" ht="13.5" x14ac:dyDescent="0.25">
      <c r="A14620" s="612" t="s">
        <v>24336</v>
      </c>
      <c r="B14620" s="613" t="s">
        <v>24337</v>
      </c>
    </row>
    <row r="14621" spans="1:2" ht="13.5" x14ac:dyDescent="0.25">
      <c r="A14621" s="612" t="s">
        <v>24338</v>
      </c>
      <c r="B14621" s="613" t="s">
        <v>24339</v>
      </c>
    </row>
    <row r="14622" spans="1:2" ht="13.5" x14ac:dyDescent="0.25">
      <c r="A14622" s="612" t="s">
        <v>24340</v>
      </c>
      <c r="B14622" s="613" t="s">
        <v>24341</v>
      </c>
    </row>
    <row r="14623" spans="1:2" ht="13.5" x14ac:dyDescent="0.25">
      <c r="A14623" s="612" t="s">
        <v>24342</v>
      </c>
      <c r="B14623" s="613" t="s">
        <v>24343</v>
      </c>
    </row>
    <row r="14624" spans="1:2" ht="27" x14ac:dyDescent="0.25">
      <c r="A14624" s="612" t="s">
        <v>24344</v>
      </c>
      <c r="B14624" s="613" t="s">
        <v>24345</v>
      </c>
    </row>
    <row r="14625" spans="1:2" ht="13.5" x14ac:dyDescent="0.25">
      <c r="A14625" s="612" t="s">
        <v>24346</v>
      </c>
      <c r="B14625" s="613" t="s">
        <v>24347</v>
      </c>
    </row>
    <row r="14626" spans="1:2" ht="13.5" x14ac:dyDescent="0.25">
      <c r="A14626" s="612" t="s">
        <v>24348</v>
      </c>
      <c r="B14626" s="613" t="s">
        <v>24349</v>
      </c>
    </row>
    <row r="14627" spans="1:2" ht="13.5" x14ac:dyDescent="0.25">
      <c r="A14627" s="612" t="s">
        <v>24350</v>
      </c>
      <c r="B14627" s="613" t="s">
        <v>24351</v>
      </c>
    </row>
    <row r="14628" spans="1:2" ht="13.5" x14ac:dyDescent="0.25">
      <c r="A14628" s="612" t="s">
        <v>24352</v>
      </c>
      <c r="B14628" s="613" t="s">
        <v>24353</v>
      </c>
    </row>
    <row r="14629" spans="1:2" ht="13.5" x14ac:dyDescent="0.25">
      <c r="A14629" s="612" t="s">
        <v>24354</v>
      </c>
      <c r="B14629" s="613" t="s">
        <v>24355</v>
      </c>
    </row>
    <row r="14630" spans="1:2" ht="13.5" x14ac:dyDescent="0.25">
      <c r="A14630" s="612" t="s">
        <v>24356</v>
      </c>
      <c r="B14630" s="613" t="s">
        <v>24357</v>
      </c>
    </row>
    <row r="14631" spans="1:2" ht="13.5" x14ac:dyDescent="0.25">
      <c r="A14631" s="612" t="s">
        <v>24358</v>
      </c>
      <c r="B14631" s="613" t="s">
        <v>24359</v>
      </c>
    </row>
    <row r="14632" spans="1:2" ht="13.5" x14ac:dyDescent="0.25">
      <c r="A14632" s="612" t="s">
        <v>24360</v>
      </c>
      <c r="B14632" s="613" t="s">
        <v>24361</v>
      </c>
    </row>
    <row r="14633" spans="1:2" ht="13.5" x14ac:dyDescent="0.25">
      <c r="A14633" s="612" t="s">
        <v>24362</v>
      </c>
      <c r="B14633" s="613" t="s">
        <v>24363</v>
      </c>
    </row>
    <row r="14634" spans="1:2" ht="13.5" x14ac:dyDescent="0.25">
      <c r="A14634" s="612" t="s">
        <v>24364</v>
      </c>
      <c r="B14634" s="613" t="s">
        <v>24365</v>
      </c>
    </row>
    <row r="14635" spans="1:2" ht="13.5" x14ac:dyDescent="0.25">
      <c r="A14635" s="612" t="s">
        <v>24366</v>
      </c>
      <c r="B14635" s="613" t="s">
        <v>24367</v>
      </c>
    </row>
    <row r="14636" spans="1:2" ht="13.5" x14ac:dyDescent="0.25">
      <c r="A14636" s="612" t="s">
        <v>24368</v>
      </c>
      <c r="B14636" s="613" t="s">
        <v>24369</v>
      </c>
    </row>
    <row r="14637" spans="1:2" ht="13.5" x14ac:dyDescent="0.25">
      <c r="A14637" s="612" t="s">
        <v>24370</v>
      </c>
      <c r="B14637" s="613" t="s">
        <v>24371</v>
      </c>
    </row>
    <row r="14638" spans="1:2" ht="13.5" x14ac:dyDescent="0.25">
      <c r="A14638" s="612" t="s">
        <v>24372</v>
      </c>
      <c r="B14638" s="613" t="s">
        <v>24373</v>
      </c>
    </row>
    <row r="14639" spans="1:2" ht="13.5" x14ac:dyDescent="0.25">
      <c r="A14639" s="612" t="s">
        <v>24374</v>
      </c>
      <c r="B14639" s="613" t="s">
        <v>24375</v>
      </c>
    </row>
    <row r="14640" spans="1:2" ht="13.5" x14ac:dyDescent="0.25">
      <c r="A14640" s="612" t="s">
        <v>24376</v>
      </c>
      <c r="B14640" s="613" t="s">
        <v>24377</v>
      </c>
    </row>
    <row r="14641" spans="1:2" ht="13.5" x14ac:dyDescent="0.25">
      <c r="A14641" s="612" t="s">
        <v>24378</v>
      </c>
      <c r="B14641" s="613" t="s">
        <v>24379</v>
      </c>
    </row>
    <row r="14642" spans="1:2" ht="13.5" x14ac:dyDescent="0.25">
      <c r="A14642" s="612" t="s">
        <v>24380</v>
      </c>
      <c r="B14642" s="613" t="s">
        <v>24381</v>
      </c>
    </row>
    <row r="14643" spans="1:2" ht="13.5" x14ac:dyDescent="0.25">
      <c r="A14643" s="612" t="s">
        <v>24382</v>
      </c>
      <c r="B14643" s="613" t="s">
        <v>24383</v>
      </c>
    </row>
    <row r="14644" spans="1:2" ht="13.5" x14ac:dyDescent="0.25">
      <c r="A14644" s="612" t="s">
        <v>24384</v>
      </c>
      <c r="B14644" s="613" t="s">
        <v>24385</v>
      </c>
    </row>
    <row r="14645" spans="1:2" ht="13.5" x14ac:dyDescent="0.25">
      <c r="A14645" s="612" t="s">
        <v>24386</v>
      </c>
      <c r="B14645" s="613" t="s">
        <v>24387</v>
      </c>
    </row>
    <row r="14646" spans="1:2" ht="13.5" x14ac:dyDescent="0.25">
      <c r="A14646" s="612" t="s">
        <v>24388</v>
      </c>
      <c r="B14646" s="613" t="s">
        <v>24389</v>
      </c>
    </row>
    <row r="14647" spans="1:2" ht="13.5" x14ac:dyDescent="0.25">
      <c r="A14647" s="612" t="s">
        <v>24390</v>
      </c>
      <c r="B14647" s="613" t="s">
        <v>24391</v>
      </c>
    </row>
    <row r="14648" spans="1:2" ht="13.5" x14ac:dyDescent="0.25">
      <c r="A14648" s="612" t="s">
        <v>24392</v>
      </c>
      <c r="B14648" s="613" t="s">
        <v>24393</v>
      </c>
    </row>
    <row r="14649" spans="1:2" ht="13.5" x14ac:dyDescent="0.25">
      <c r="A14649" s="612" t="s">
        <v>24394</v>
      </c>
      <c r="B14649" s="613" t="s">
        <v>24395</v>
      </c>
    </row>
    <row r="14650" spans="1:2" ht="13.5" x14ac:dyDescent="0.25">
      <c r="A14650" s="612" t="s">
        <v>24396</v>
      </c>
      <c r="B14650" s="613" t="s">
        <v>24397</v>
      </c>
    </row>
    <row r="14651" spans="1:2" ht="13.5" x14ac:dyDescent="0.25">
      <c r="A14651" s="612" t="s">
        <v>24398</v>
      </c>
      <c r="B14651" s="613" t="s">
        <v>24399</v>
      </c>
    </row>
    <row r="14652" spans="1:2" ht="13.5" x14ac:dyDescent="0.25">
      <c r="A14652" s="612" t="s">
        <v>24400</v>
      </c>
      <c r="B14652" s="613" t="s">
        <v>24401</v>
      </c>
    </row>
    <row r="14653" spans="1:2" ht="13.5" x14ac:dyDescent="0.25">
      <c r="A14653" s="612" t="s">
        <v>24402</v>
      </c>
      <c r="B14653" s="613" t="s">
        <v>24403</v>
      </c>
    </row>
    <row r="14654" spans="1:2" ht="13.5" x14ac:dyDescent="0.25">
      <c r="A14654" s="612" t="s">
        <v>24404</v>
      </c>
      <c r="B14654" s="613" t="s">
        <v>24405</v>
      </c>
    </row>
    <row r="14655" spans="1:2" ht="13.5" x14ac:dyDescent="0.25">
      <c r="A14655" s="612" t="s">
        <v>24406</v>
      </c>
      <c r="B14655" s="613" t="s">
        <v>24407</v>
      </c>
    </row>
    <row r="14656" spans="1:2" ht="13.5" x14ac:dyDescent="0.25">
      <c r="A14656" s="612" t="s">
        <v>24408</v>
      </c>
      <c r="B14656" s="613" t="s">
        <v>24409</v>
      </c>
    </row>
    <row r="14657" spans="1:2" ht="13.5" x14ac:dyDescent="0.25">
      <c r="A14657" s="612" t="s">
        <v>24410</v>
      </c>
      <c r="B14657" s="613" t="s">
        <v>24411</v>
      </c>
    </row>
    <row r="14658" spans="1:2" ht="13.5" x14ac:dyDescent="0.25">
      <c r="A14658" s="612" t="s">
        <v>24412</v>
      </c>
      <c r="B14658" s="613" t="s">
        <v>24413</v>
      </c>
    </row>
    <row r="14659" spans="1:2" ht="13.5" x14ac:dyDescent="0.25">
      <c r="A14659" s="612" t="s">
        <v>24414</v>
      </c>
      <c r="B14659" s="613" t="s">
        <v>24415</v>
      </c>
    </row>
    <row r="14660" spans="1:2" ht="13.5" x14ac:dyDescent="0.25">
      <c r="A14660" s="612" t="s">
        <v>24416</v>
      </c>
      <c r="B14660" s="613" t="s">
        <v>24417</v>
      </c>
    </row>
    <row r="14661" spans="1:2" ht="13.5" x14ac:dyDescent="0.25">
      <c r="A14661" s="612" t="s">
        <v>24418</v>
      </c>
      <c r="B14661" s="613" t="s">
        <v>24419</v>
      </c>
    </row>
    <row r="14662" spans="1:2" ht="13.5" x14ac:dyDescent="0.25">
      <c r="A14662" s="612" t="s">
        <v>24420</v>
      </c>
      <c r="B14662" s="613" t="s">
        <v>24421</v>
      </c>
    </row>
    <row r="14663" spans="1:2" ht="13.5" x14ac:dyDescent="0.25">
      <c r="A14663" s="612" t="s">
        <v>24422</v>
      </c>
      <c r="B14663" s="613" t="s">
        <v>24423</v>
      </c>
    </row>
    <row r="14664" spans="1:2" ht="13.5" x14ac:dyDescent="0.25">
      <c r="A14664" s="612" t="s">
        <v>24424</v>
      </c>
      <c r="B14664" s="613" t="s">
        <v>24425</v>
      </c>
    </row>
    <row r="14665" spans="1:2" ht="13.5" x14ac:dyDescent="0.25">
      <c r="A14665" s="612" t="s">
        <v>24426</v>
      </c>
      <c r="B14665" s="613" t="s">
        <v>24427</v>
      </c>
    </row>
    <row r="14666" spans="1:2" ht="13.5" x14ac:dyDescent="0.25">
      <c r="A14666" s="612" t="s">
        <v>24428</v>
      </c>
      <c r="B14666" s="613" t="s">
        <v>24429</v>
      </c>
    </row>
    <row r="14667" spans="1:2" ht="13.5" x14ac:dyDescent="0.25">
      <c r="A14667" s="612" t="s">
        <v>24430</v>
      </c>
      <c r="B14667" s="613" t="s">
        <v>24431</v>
      </c>
    </row>
    <row r="14668" spans="1:2" ht="13.5" x14ac:dyDescent="0.25">
      <c r="A14668" s="612" t="s">
        <v>24432</v>
      </c>
      <c r="B14668" s="613" t="s">
        <v>24433</v>
      </c>
    </row>
    <row r="14669" spans="1:2" ht="13.5" x14ac:dyDescent="0.25">
      <c r="A14669" s="612" t="s">
        <v>24434</v>
      </c>
      <c r="B14669" s="613" t="s">
        <v>24435</v>
      </c>
    </row>
    <row r="14670" spans="1:2" ht="13.5" x14ac:dyDescent="0.25">
      <c r="A14670" s="612" t="s">
        <v>24436</v>
      </c>
      <c r="B14670" s="613" t="s">
        <v>24437</v>
      </c>
    </row>
    <row r="14671" spans="1:2" ht="13.5" x14ac:dyDescent="0.25">
      <c r="A14671" s="612" t="s">
        <v>24438</v>
      </c>
      <c r="B14671" s="613" t="s">
        <v>24439</v>
      </c>
    </row>
    <row r="14672" spans="1:2" ht="13.5" x14ac:dyDescent="0.25">
      <c r="A14672" s="612" t="s">
        <v>24440</v>
      </c>
      <c r="B14672" s="613" t="s">
        <v>24441</v>
      </c>
    </row>
    <row r="14673" spans="1:2" ht="13.5" x14ac:dyDescent="0.25">
      <c r="A14673" s="612" t="s">
        <v>24442</v>
      </c>
      <c r="B14673" s="613" t="s">
        <v>24443</v>
      </c>
    </row>
    <row r="14674" spans="1:2" ht="13.5" x14ac:dyDescent="0.25">
      <c r="A14674" s="612" t="s">
        <v>24444</v>
      </c>
      <c r="B14674" s="613" t="s">
        <v>24445</v>
      </c>
    </row>
    <row r="14675" spans="1:2" ht="13.5" x14ac:dyDescent="0.25">
      <c r="A14675" s="612" t="s">
        <v>24446</v>
      </c>
      <c r="B14675" s="613" t="s">
        <v>24447</v>
      </c>
    </row>
    <row r="14676" spans="1:2" ht="13.5" x14ac:dyDescent="0.25">
      <c r="A14676" s="612" t="s">
        <v>24448</v>
      </c>
      <c r="B14676" s="613" t="s">
        <v>24449</v>
      </c>
    </row>
    <row r="14677" spans="1:2" ht="13.5" x14ac:dyDescent="0.25">
      <c r="A14677" s="612" t="s">
        <v>24450</v>
      </c>
      <c r="B14677" s="613" t="s">
        <v>24451</v>
      </c>
    </row>
    <row r="14678" spans="1:2" ht="13.5" x14ac:dyDescent="0.25">
      <c r="A14678" s="612" t="s">
        <v>24452</v>
      </c>
      <c r="B14678" s="613" t="s">
        <v>24453</v>
      </c>
    </row>
    <row r="14679" spans="1:2" ht="13.5" x14ac:dyDescent="0.25">
      <c r="A14679" s="612" t="s">
        <v>24454</v>
      </c>
      <c r="B14679" s="613" t="s">
        <v>24455</v>
      </c>
    </row>
    <row r="14680" spans="1:2" ht="13.5" x14ac:dyDescent="0.25">
      <c r="A14680" s="612" t="s">
        <v>24456</v>
      </c>
      <c r="B14680" s="613" t="s">
        <v>24457</v>
      </c>
    </row>
    <row r="14681" spans="1:2" ht="13.5" x14ac:dyDescent="0.25">
      <c r="A14681" s="612" t="s">
        <v>24458</v>
      </c>
      <c r="B14681" s="613" t="s">
        <v>24459</v>
      </c>
    </row>
    <row r="14682" spans="1:2" ht="13.5" x14ac:dyDescent="0.25">
      <c r="A14682" s="612" t="s">
        <v>24460</v>
      </c>
      <c r="B14682" s="613" t="s">
        <v>24461</v>
      </c>
    </row>
    <row r="14683" spans="1:2" ht="13.5" x14ac:dyDescent="0.25">
      <c r="A14683" s="612" t="s">
        <v>24462</v>
      </c>
      <c r="B14683" s="613" t="s">
        <v>24463</v>
      </c>
    </row>
    <row r="14684" spans="1:2" ht="13.5" x14ac:dyDescent="0.25">
      <c r="A14684" s="612" t="s">
        <v>24464</v>
      </c>
      <c r="B14684" s="613" t="s">
        <v>24465</v>
      </c>
    </row>
    <row r="14685" spans="1:2" ht="13.5" x14ac:dyDescent="0.25">
      <c r="A14685" s="612" t="s">
        <v>24466</v>
      </c>
      <c r="B14685" s="613" t="s">
        <v>24467</v>
      </c>
    </row>
    <row r="14686" spans="1:2" ht="13.5" x14ac:dyDescent="0.25">
      <c r="A14686" s="612" t="s">
        <v>24468</v>
      </c>
      <c r="B14686" s="613" t="s">
        <v>24469</v>
      </c>
    </row>
    <row r="14687" spans="1:2" ht="13.5" x14ac:dyDescent="0.25">
      <c r="A14687" s="612" t="s">
        <v>24470</v>
      </c>
      <c r="B14687" s="613" t="s">
        <v>24471</v>
      </c>
    </row>
    <row r="14688" spans="1:2" ht="13.5" x14ac:dyDescent="0.25">
      <c r="A14688" s="612" t="s">
        <v>24472</v>
      </c>
      <c r="B14688" s="613" t="s">
        <v>24473</v>
      </c>
    </row>
    <row r="14689" spans="1:2" ht="13.5" x14ac:dyDescent="0.25">
      <c r="A14689" s="612" t="s">
        <v>24474</v>
      </c>
      <c r="B14689" s="613" t="s">
        <v>24475</v>
      </c>
    </row>
    <row r="14690" spans="1:2" ht="13.5" x14ac:dyDescent="0.25">
      <c r="A14690" s="612" t="s">
        <v>24476</v>
      </c>
      <c r="B14690" s="613" t="s">
        <v>24477</v>
      </c>
    </row>
    <row r="14691" spans="1:2" ht="13.5" x14ac:dyDescent="0.25">
      <c r="A14691" s="612" t="s">
        <v>24478</v>
      </c>
      <c r="B14691" s="613" t="s">
        <v>24479</v>
      </c>
    </row>
    <row r="14692" spans="1:2" ht="13.5" x14ac:dyDescent="0.25">
      <c r="A14692" s="612" t="s">
        <v>24480</v>
      </c>
      <c r="B14692" s="613" t="s">
        <v>24481</v>
      </c>
    </row>
    <row r="14693" spans="1:2" ht="13.5" x14ac:dyDescent="0.25">
      <c r="A14693" s="612" t="s">
        <v>24482</v>
      </c>
      <c r="B14693" s="613" t="s">
        <v>24483</v>
      </c>
    </row>
    <row r="14694" spans="1:2" ht="13.5" x14ac:dyDescent="0.25">
      <c r="A14694" s="612" t="s">
        <v>24484</v>
      </c>
      <c r="B14694" s="613" t="s">
        <v>24485</v>
      </c>
    </row>
    <row r="14695" spans="1:2" ht="13.5" x14ac:dyDescent="0.25">
      <c r="A14695" s="612" t="s">
        <v>24486</v>
      </c>
      <c r="B14695" s="613" t="s">
        <v>24487</v>
      </c>
    </row>
    <row r="14696" spans="1:2" ht="13.5" x14ac:dyDescent="0.25">
      <c r="A14696" s="612" t="s">
        <v>24488</v>
      </c>
      <c r="B14696" s="613" t="s">
        <v>24489</v>
      </c>
    </row>
    <row r="14697" spans="1:2" ht="13.5" x14ac:dyDescent="0.25">
      <c r="A14697" s="612" t="s">
        <v>24490</v>
      </c>
      <c r="B14697" s="613" t="s">
        <v>24491</v>
      </c>
    </row>
    <row r="14698" spans="1:2" ht="13.5" x14ac:dyDescent="0.25">
      <c r="A14698" s="612" t="s">
        <v>24492</v>
      </c>
      <c r="B14698" s="613" t="s">
        <v>24493</v>
      </c>
    </row>
    <row r="14699" spans="1:2" ht="13.5" x14ac:dyDescent="0.25">
      <c r="A14699" s="612" t="s">
        <v>24494</v>
      </c>
      <c r="B14699" s="613" t="s">
        <v>24495</v>
      </c>
    </row>
    <row r="14700" spans="1:2" ht="13.5" x14ac:dyDescent="0.25">
      <c r="A14700" s="612" t="s">
        <v>24496</v>
      </c>
      <c r="B14700" s="613" t="s">
        <v>24497</v>
      </c>
    </row>
    <row r="14701" spans="1:2" ht="13.5" x14ac:dyDescent="0.25">
      <c r="A14701" s="612" t="s">
        <v>24498</v>
      </c>
      <c r="B14701" s="613" t="s">
        <v>24499</v>
      </c>
    </row>
    <row r="14702" spans="1:2" ht="13.5" x14ac:dyDescent="0.25">
      <c r="A14702" s="612" t="s">
        <v>24500</v>
      </c>
      <c r="B14702" s="613" t="s">
        <v>24501</v>
      </c>
    </row>
    <row r="14703" spans="1:2" ht="13.5" x14ac:dyDescent="0.25">
      <c r="A14703" s="612" t="s">
        <v>24502</v>
      </c>
      <c r="B14703" s="613" t="s">
        <v>24503</v>
      </c>
    </row>
    <row r="14704" spans="1:2" ht="13.5" x14ac:dyDescent="0.25">
      <c r="A14704" s="612" t="s">
        <v>24504</v>
      </c>
      <c r="B14704" s="613" t="s">
        <v>24505</v>
      </c>
    </row>
    <row r="14705" spans="1:2" ht="13.5" x14ac:dyDescent="0.25">
      <c r="A14705" s="612" t="s">
        <v>24506</v>
      </c>
      <c r="B14705" s="613" t="s">
        <v>24507</v>
      </c>
    </row>
    <row r="14706" spans="1:2" ht="13.5" x14ac:dyDescent="0.25">
      <c r="A14706" s="612" t="s">
        <v>24508</v>
      </c>
      <c r="B14706" s="613" t="s">
        <v>24509</v>
      </c>
    </row>
    <row r="14707" spans="1:2" ht="13.5" x14ac:dyDescent="0.25">
      <c r="A14707" s="612" t="s">
        <v>24510</v>
      </c>
      <c r="B14707" s="613" t="s">
        <v>24511</v>
      </c>
    </row>
    <row r="14708" spans="1:2" ht="13.5" x14ac:dyDescent="0.25">
      <c r="A14708" s="612" t="s">
        <v>24512</v>
      </c>
      <c r="B14708" s="613" t="s">
        <v>24513</v>
      </c>
    </row>
    <row r="14709" spans="1:2" ht="13.5" x14ac:dyDescent="0.25">
      <c r="A14709" s="612" t="s">
        <v>24514</v>
      </c>
      <c r="B14709" s="613" t="s">
        <v>24515</v>
      </c>
    </row>
    <row r="14710" spans="1:2" ht="13.5" x14ac:dyDescent="0.25">
      <c r="A14710" s="612" t="s">
        <v>24516</v>
      </c>
      <c r="B14710" s="613" t="s">
        <v>24517</v>
      </c>
    </row>
    <row r="14711" spans="1:2" ht="13.5" x14ac:dyDescent="0.25">
      <c r="A14711" s="612" t="s">
        <v>24518</v>
      </c>
      <c r="B14711" s="613" t="s">
        <v>24519</v>
      </c>
    </row>
    <row r="14712" spans="1:2" ht="13.5" x14ac:dyDescent="0.25">
      <c r="A14712" s="612" t="s">
        <v>24520</v>
      </c>
      <c r="B14712" s="613" t="s">
        <v>24521</v>
      </c>
    </row>
    <row r="14713" spans="1:2" ht="13.5" x14ac:dyDescent="0.25">
      <c r="A14713" s="612" t="s">
        <v>24522</v>
      </c>
      <c r="B14713" s="613" t="s">
        <v>24523</v>
      </c>
    </row>
    <row r="14714" spans="1:2" ht="13.5" x14ac:dyDescent="0.25">
      <c r="A14714" s="612" t="s">
        <v>24524</v>
      </c>
      <c r="B14714" s="613" t="s">
        <v>24525</v>
      </c>
    </row>
    <row r="14715" spans="1:2" ht="13.5" x14ac:dyDescent="0.25">
      <c r="A14715" s="612" t="s">
        <v>24526</v>
      </c>
      <c r="B14715" s="613" t="s">
        <v>24527</v>
      </c>
    </row>
    <row r="14716" spans="1:2" ht="13.5" x14ac:dyDescent="0.25">
      <c r="A14716" s="612" t="s">
        <v>24528</v>
      </c>
      <c r="B14716" s="613" t="s">
        <v>24529</v>
      </c>
    </row>
    <row r="14717" spans="1:2" ht="13.5" x14ac:dyDescent="0.25">
      <c r="A14717" s="612" t="s">
        <v>24530</v>
      </c>
      <c r="B14717" s="613" t="s">
        <v>24531</v>
      </c>
    </row>
    <row r="14718" spans="1:2" ht="13.5" x14ac:dyDescent="0.25">
      <c r="A14718" s="612" t="s">
        <v>24532</v>
      </c>
      <c r="B14718" s="613" t="s">
        <v>24533</v>
      </c>
    </row>
    <row r="14719" spans="1:2" ht="13.5" x14ac:dyDescent="0.25">
      <c r="A14719" s="612" t="s">
        <v>24534</v>
      </c>
      <c r="B14719" s="613" t="s">
        <v>24535</v>
      </c>
    </row>
    <row r="14720" spans="1:2" ht="13.5" x14ac:dyDescent="0.25">
      <c r="A14720" s="612" t="s">
        <v>24536</v>
      </c>
      <c r="B14720" s="613" t="s">
        <v>24537</v>
      </c>
    </row>
    <row r="14721" spans="1:2" ht="13.5" x14ac:dyDescent="0.25">
      <c r="A14721" s="612" t="s">
        <v>24538</v>
      </c>
      <c r="B14721" s="613" t="s">
        <v>24539</v>
      </c>
    </row>
    <row r="14722" spans="1:2" ht="13.5" x14ac:dyDescent="0.25">
      <c r="A14722" s="612" t="s">
        <v>24540</v>
      </c>
      <c r="B14722" s="613" t="s">
        <v>24541</v>
      </c>
    </row>
    <row r="14723" spans="1:2" ht="13.5" x14ac:dyDescent="0.25">
      <c r="A14723" s="612" t="s">
        <v>24542</v>
      </c>
      <c r="B14723" s="613" t="s">
        <v>24543</v>
      </c>
    </row>
    <row r="14724" spans="1:2" ht="13.5" x14ac:dyDescent="0.25">
      <c r="A14724" s="612" t="s">
        <v>24544</v>
      </c>
      <c r="B14724" s="613" t="s">
        <v>24545</v>
      </c>
    </row>
    <row r="14725" spans="1:2" ht="13.5" x14ac:dyDescent="0.25">
      <c r="A14725" s="612" t="s">
        <v>24546</v>
      </c>
      <c r="B14725" s="613" t="s">
        <v>24547</v>
      </c>
    </row>
    <row r="14726" spans="1:2" ht="13.5" x14ac:dyDescent="0.25">
      <c r="A14726" s="612" t="s">
        <v>24548</v>
      </c>
      <c r="B14726" s="613" t="s">
        <v>24549</v>
      </c>
    </row>
    <row r="14727" spans="1:2" ht="13.5" x14ac:dyDescent="0.25">
      <c r="A14727" s="612" t="s">
        <v>24550</v>
      </c>
      <c r="B14727" s="613" t="s">
        <v>24551</v>
      </c>
    </row>
    <row r="14728" spans="1:2" ht="13.5" x14ac:dyDescent="0.25">
      <c r="A14728" s="612" t="s">
        <v>24552</v>
      </c>
      <c r="B14728" s="613" t="s">
        <v>24553</v>
      </c>
    </row>
    <row r="14729" spans="1:2" ht="13.5" x14ac:dyDescent="0.25">
      <c r="A14729" s="612" t="s">
        <v>24554</v>
      </c>
      <c r="B14729" s="613" t="s">
        <v>24555</v>
      </c>
    </row>
    <row r="14730" spans="1:2" ht="13.5" x14ac:dyDescent="0.25">
      <c r="A14730" s="612" t="s">
        <v>24556</v>
      </c>
      <c r="B14730" s="613" t="s">
        <v>24557</v>
      </c>
    </row>
    <row r="14731" spans="1:2" ht="13.5" x14ac:dyDescent="0.25">
      <c r="A14731" s="612" t="s">
        <v>24558</v>
      </c>
      <c r="B14731" s="613" t="s">
        <v>24559</v>
      </c>
    </row>
    <row r="14732" spans="1:2" ht="13.5" x14ac:dyDescent="0.25">
      <c r="A14732" s="612" t="s">
        <v>24560</v>
      </c>
      <c r="B14732" s="613" t="s">
        <v>24561</v>
      </c>
    </row>
    <row r="14733" spans="1:2" ht="13.5" x14ac:dyDescent="0.25">
      <c r="A14733" s="612" t="s">
        <v>24562</v>
      </c>
      <c r="B14733" s="613" t="s">
        <v>24563</v>
      </c>
    </row>
    <row r="14734" spans="1:2" ht="13.5" x14ac:dyDescent="0.25">
      <c r="A14734" s="612" t="s">
        <v>24564</v>
      </c>
      <c r="B14734" s="613" t="s">
        <v>24565</v>
      </c>
    </row>
    <row r="14735" spans="1:2" ht="13.5" x14ac:dyDescent="0.25">
      <c r="A14735" s="612" t="s">
        <v>24566</v>
      </c>
      <c r="B14735" s="613" t="s">
        <v>24567</v>
      </c>
    </row>
    <row r="14736" spans="1:2" ht="13.5" x14ac:dyDescent="0.25">
      <c r="A14736" s="612" t="s">
        <v>24568</v>
      </c>
      <c r="B14736" s="613" t="s">
        <v>24569</v>
      </c>
    </row>
    <row r="14737" spans="1:2" ht="13.5" x14ac:dyDescent="0.25">
      <c r="A14737" s="612" t="s">
        <v>24570</v>
      </c>
      <c r="B14737" s="613" t="s">
        <v>24571</v>
      </c>
    </row>
    <row r="14738" spans="1:2" ht="13.5" x14ac:dyDescent="0.25">
      <c r="A14738" s="612" t="s">
        <v>24572</v>
      </c>
      <c r="B14738" s="613" t="s">
        <v>24573</v>
      </c>
    </row>
    <row r="14739" spans="1:2" ht="13.5" x14ac:dyDescent="0.25">
      <c r="A14739" s="612" t="s">
        <v>24574</v>
      </c>
      <c r="B14739" s="613" t="s">
        <v>24575</v>
      </c>
    </row>
    <row r="14740" spans="1:2" ht="13.5" x14ac:dyDescent="0.25">
      <c r="A14740" s="612" t="s">
        <v>24576</v>
      </c>
      <c r="B14740" s="613" t="s">
        <v>24577</v>
      </c>
    </row>
    <row r="14741" spans="1:2" ht="13.5" x14ac:dyDescent="0.25">
      <c r="A14741" s="612" t="s">
        <v>24578</v>
      </c>
      <c r="B14741" s="613" t="s">
        <v>24579</v>
      </c>
    </row>
    <row r="14742" spans="1:2" ht="13.5" x14ac:dyDescent="0.25">
      <c r="A14742" s="612" t="s">
        <v>24580</v>
      </c>
      <c r="B14742" s="613" t="s">
        <v>24581</v>
      </c>
    </row>
    <row r="14743" spans="1:2" ht="13.5" x14ac:dyDescent="0.25">
      <c r="A14743" s="612" t="s">
        <v>24582</v>
      </c>
      <c r="B14743" s="613" t="s">
        <v>24583</v>
      </c>
    </row>
    <row r="14744" spans="1:2" ht="13.5" x14ac:dyDescent="0.25">
      <c r="A14744" s="612" t="s">
        <v>24584</v>
      </c>
      <c r="B14744" s="613" t="s">
        <v>24585</v>
      </c>
    </row>
    <row r="14745" spans="1:2" ht="13.5" x14ac:dyDescent="0.25">
      <c r="A14745" s="612" t="s">
        <v>24586</v>
      </c>
      <c r="B14745" s="613" t="s">
        <v>24587</v>
      </c>
    </row>
    <row r="14746" spans="1:2" ht="13.5" x14ac:dyDescent="0.25">
      <c r="A14746" s="612" t="s">
        <v>24588</v>
      </c>
      <c r="B14746" s="613" t="s">
        <v>24589</v>
      </c>
    </row>
    <row r="14747" spans="1:2" ht="13.5" x14ac:dyDescent="0.25">
      <c r="A14747" s="612" t="s">
        <v>24590</v>
      </c>
      <c r="B14747" s="613" t="s">
        <v>24591</v>
      </c>
    </row>
    <row r="14748" spans="1:2" ht="13.5" x14ac:dyDescent="0.25">
      <c r="A14748" s="612" t="s">
        <v>24592</v>
      </c>
      <c r="B14748" s="613" t="s">
        <v>24593</v>
      </c>
    </row>
    <row r="14749" spans="1:2" ht="13.5" x14ac:dyDescent="0.25">
      <c r="A14749" s="612" t="s">
        <v>24594</v>
      </c>
      <c r="B14749" s="613" t="s">
        <v>24595</v>
      </c>
    </row>
    <row r="14750" spans="1:2" ht="13.5" x14ac:dyDescent="0.25">
      <c r="A14750" s="612" t="s">
        <v>24596</v>
      </c>
      <c r="B14750" s="613" t="s">
        <v>24597</v>
      </c>
    </row>
    <row r="14751" spans="1:2" ht="13.5" x14ac:dyDescent="0.25">
      <c r="A14751" s="612" t="s">
        <v>24598</v>
      </c>
      <c r="B14751" s="613" t="s">
        <v>24599</v>
      </c>
    </row>
    <row r="14752" spans="1:2" ht="13.5" x14ac:dyDescent="0.25">
      <c r="A14752" s="612" t="s">
        <v>24600</v>
      </c>
      <c r="B14752" s="613" t="s">
        <v>24601</v>
      </c>
    </row>
    <row r="14753" spans="1:2" ht="13.5" x14ac:dyDescent="0.25">
      <c r="A14753" s="612" t="s">
        <v>24602</v>
      </c>
      <c r="B14753" s="613" t="s">
        <v>24603</v>
      </c>
    </row>
    <row r="14754" spans="1:2" ht="27" x14ac:dyDescent="0.25">
      <c r="A14754" s="612" t="s">
        <v>24604</v>
      </c>
      <c r="B14754" s="613" t="s">
        <v>24605</v>
      </c>
    </row>
    <row r="14755" spans="1:2" ht="13.5" x14ac:dyDescent="0.25">
      <c r="A14755" s="612" t="s">
        <v>24606</v>
      </c>
      <c r="B14755" s="613" t="s">
        <v>24607</v>
      </c>
    </row>
    <row r="14756" spans="1:2" ht="13.5" x14ac:dyDescent="0.25">
      <c r="A14756" s="612" t="s">
        <v>24608</v>
      </c>
      <c r="B14756" s="613" t="s">
        <v>24609</v>
      </c>
    </row>
    <row r="14757" spans="1:2" ht="13.5" x14ac:dyDescent="0.25">
      <c r="A14757" s="612" t="s">
        <v>24610</v>
      </c>
      <c r="B14757" s="613" t="s">
        <v>24611</v>
      </c>
    </row>
    <row r="14758" spans="1:2" ht="13.5" x14ac:dyDescent="0.25">
      <c r="A14758" s="612" t="s">
        <v>24612</v>
      </c>
      <c r="B14758" s="613" t="s">
        <v>24613</v>
      </c>
    </row>
    <row r="14759" spans="1:2" ht="13.5" x14ac:dyDescent="0.25">
      <c r="A14759" s="612" t="s">
        <v>24614</v>
      </c>
      <c r="B14759" s="613" t="s">
        <v>24615</v>
      </c>
    </row>
    <row r="14760" spans="1:2" ht="13.5" x14ac:dyDescent="0.25">
      <c r="A14760" s="612" t="s">
        <v>24616</v>
      </c>
      <c r="B14760" s="613" t="s">
        <v>24617</v>
      </c>
    </row>
    <row r="14761" spans="1:2" ht="13.5" x14ac:dyDescent="0.25">
      <c r="A14761" s="612" t="s">
        <v>24618</v>
      </c>
      <c r="B14761" s="613" t="s">
        <v>24619</v>
      </c>
    </row>
    <row r="14762" spans="1:2" ht="13.5" x14ac:dyDescent="0.25">
      <c r="A14762" s="612" t="s">
        <v>24620</v>
      </c>
      <c r="B14762" s="613" t="s">
        <v>24621</v>
      </c>
    </row>
    <row r="14763" spans="1:2" ht="13.5" x14ac:dyDescent="0.25">
      <c r="A14763" s="612" t="s">
        <v>24622</v>
      </c>
      <c r="B14763" s="613" t="s">
        <v>24623</v>
      </c>
    </row>
    <row r="14764" spans="1:2" ht="13.5" x14ac:dyDescent="0.25">
      <c r="A14764" s="612" t="s">
        <v>24624</v>
      </c>
      <c r="B14764" s="613" t="s">
        <v>24625</v>
      </c>
    </row>
    <row r="14765" spans="1:2" ht="13.5" x14ac:dyDescent="0.25">
      <c r="A14765" s="612" t="s">
        <v>24626</v>
      </c>
      <c r="B14765" s="613" t="s">
        <v>24627</v>
      </c>
    </row>
    <row r="14766" spans="1:2" ht="13.5" x14ac:dyDescent="0.25">
      <c r="A14766" s="612" t="s">
        <v>24628</v>
      </c>
      <c r="B14766" s="613" t="s">
        <v>24629</v>
      </c>
    </row>
    <row r="14767" spans="1:2" ht="13.5" x14ac:dyDescent="0.25">
      <c r="A14767" s="612" t="s">
        <v>24630</v>
      </c>
      <c r="B14767" s="613" t="s">
        <v>24631</v>
      </c>
    </row>
    <row r="14768" spans="1:2" ht="13.5" x14ac:dyDescent="0.25">
      <c r="A14768" s="612" t="s">
        <v>24632</v>
      </c>
      <c r="B14768" s="613" t="s">
        <v>24633</v>
      </c>
    </row>
    <row r="14769" spans="1:2" ht="13.5" x14ac:dyDescent="0.25">
      <c r="A14769" s="612" t="s">
        <v>24634</v>
      </c>
      <c r="B14769" s="613" t="s">
        <v>24635</v>
      </c>
    </row>
    <row r="14770" spans="1:2" ht="13.5" x14ac:dyDescent="0.25">
      <c r="A14770" s="612" t="s">
        <v>24636</v>
      </c>
      <c r="B14770" s="613" t="s">
        <v>24637</v>
      </c>
    </row>
    <row r="14771" spans="1:2" ht="13.5" x14ac:dyDescent="0.25">
      <c r="A14771" s="612" t="s">
        <v>24638</v>
      </c>
      <c r="B14771" s="613" t="s">
        <v>24639</v>
      </c>
    </row>
    <row r="14772" spans="1:2" ht="13.5" x14ac:dyDescent="0.25">
      <c r="A14772" s="612" t="s">
        <v>24640</v>
      </c>
      <c r="B14772" s="613" t="s">
        <v>24641</v>
      </c>
    </row>
    <row r="14773" spans="1:2" ht="13.5" x14ac:dyDescent="0.25">
      <c r="A14773" s="612" t="s">
        <v>24642</v>
      </c>
      <c r="B14773" s="613" t="s">
        <v>24643</v>
      </c>
    </row>
    <row r="14774" spans="1:2" ht="13.5" x14ac:dyDescent="0.25">
      <c r="A14774" s="612" t="s">
        <v>24644</v>
      </c>
      <c r="B14774" s="613" t="s">
        <v>24645</v>
      </c>
    </row>
    <row r="14775" spans="1:2" ht="13.5" x14ac:dyDescent="0.25">
      <c r="A14775" s="612" t="s">
        <v>24646</v>
      </c>
      <c r="B14775" s="613" t="s">
        <v>24647</v>
      </c>
    </row>
    <row r="14776" spans="1:2" ht="13.5" x14ac:dyDescent="0.25">
      <c r="A14776" s="612" t="s">
        <v>24648</v>
      </c>
      <c r="B14776" s="613" t="s">
        <v>24649</v>
      </c>
    </row>
    <row r="14777" spans="1:2" ht="13.5" x14ac:dyDescent="0.25">
      <c r="A14777" s="612" t="s">
        <v>24650</v>
      </c>
      <c r="B14777" s="613" t="s">
        <v>24651</v>
      </c>
    </row>
    <row r="14778" spans="1:2" ht="13.5" x14ac:dyDescent="0.25">
      <c r="A14778" s="612" t="s">
        <v>24652</v>
      </c>
      <c r="B14778" s="613" t="s">
        <v>24653</v>
      </c>
    </row>
    <row r="14779" spans="1:2" ht="13.5" x14ac:dyDescent="0.25">
      <c r="A14779" s="612" t="s">
        <v>24654</v>
      </c>
      <c r="B14779" s="613" t="s">
        <v>24655</v>
      </c>
    </row>
    <row r="14780" spans="1:2" ht="13.5" x14ac:dyDescent="0.25">
      <c r="A14780" s="612" t="s">
        <v>24656</v>
      </c>
      <c r="B14780" s="613" t="s">
        <v>24657</v>
      </c>
    </row>
    <row r="14781" spans="1:2" ht="13.5" x14ac:dyDescent="0.25">
      <c r="A14781" s="612" t="s">
        <v>24658</v>
      </c>
      <c r="B14781" s="613" t="s">
        <v>24659</v>
      </c>
    </row>
    <row r="14782" spans="1:2" ht="13.5" x14ac:dyDescent="0.25">
      <c r="A14782" s="612" t="s">
        <v>24660</v>
      </c>
      <c r="B14782" s="613" t="s">
        <v>24661</v>
      </c>
    </row>
    <row r="14783" spans="1:2" ht="13.5" x14ac:dyDescent="0.25">
      <c r="A14783" s="612" t="s">
        <v>24662</v>
      </c>
      <c r="B14783" s="613" t="s">
        <v>24663</v>
      </c>
    </row>
    <row r="14784" spans="1:2" ht="13.5" x14ac:dyDescent="0.25">
      <c r="A14784" s="612" t="s">
        <v>24664</v>
      </c>
      <c r="B14784" s="613" t="s">
        <v>24665</v>
      </c>
    </row>
    <row r="14785" spans="1:2" ht="13.5" x14ac:dyDescent="0.25">
      <c r="A14785" s="612" t="s">
        <v>24666</v>
      </c>
      <c r="B14785" s="613" t="s">
        <v>24667</v>
      </c>
    </row>
    <row r="14786" spans="1:2" ht="13.5" x14ac:dyDescent="0.25">
      <c r="A14786" s="612" t="s">
        <v>24668</v>
      </c>
      <c r="B14786" s="613" t="s">
        <v>24669</v>
      </c>
    </row>
    <row r="14787" spans="1:2" ht="13.5" x14ac:dyDescent="0.25">
      <c r="A14787" s="612" t="s">
        <v>24670</v>
      </c>
      <c r="B14787" s="613" t="s">
        <v>24671</v>
      </c>
    </row>
    <row r="14788" spans="1:2" ht="13.5" x14ac:dyDescent="0.25">
      <c r="A14788" s="612" t="s">
        <v>24672</v>
      </c>
      <c r="B14788" s="613" t="s">
        <v>24673</v>
      </c>
    </row>
    <row r="14789" spans="1:2" ht="13.5" x14ac:dyDescent="0.25">
      <c r="A14789" s="612" t="s">
        <v>24674</v>
      </c>
      <c r="B14789" s="613" t="s">
        <v>24675</v>
      </c>
    </row>
    <row r="14790" spans="1:2" ht="13.5" x14ac:dyDescent="0.25">
      <c r="A14790" s="612" t="s">
        <v>24676</v>
      </c>
      <c r="B14790" s="613" t="s">
        <v>24677</v>
      </c>
    </row>
    <row r="14791" spans="1:2" ht="13.5" x14ac:dyDescent="0.25">
      <c r="A14791" s="612" t="s">
        <v>24678</v>
      </c>
      <c r="B14791" s="613" t="s">
        <v>24679</v>
      </c>
    </row>
    <row r="14792" spans="1:2" ht="13.5" x14ac:dyDescent="0.25">
      <c r="A14792" s="612" t="s">
        <v>24680</v>
      </c>
      <c r="B14792" s="613" t="s">
        <v>24681</v>
      </c>
    </row>
    <row r="14793" spans="1:2" ht="13.5" x14ac:dyDescent="0.25">
      <c r="A14793" s="612" t="s">
        <v>24682</v>
      </c>
      <c r="B14793" s="613" t="s">
        <v>24683</v>
      </c>
    </row>
    <row r="14794" spans="1:2" ht="13.5" x14ac:dyDescent="0.25">
      <c r="A14794" s="612" t="s">
        <v>24684</v>
      </c>
      <c r="B14794" s="613" t="s">
        <v>24685</v>
      </c>
    </row>
    <row r="14795" spans="1:2" ht="13.5" x14ac:dyDescent="0.25">
      <c r="A14795" s="612" t="s">
        <v>24686</v>
      </c>
      <c r="B14795" s="613" t="s">
        <v>24687</v>
      </c>
    </row>
    <row r="14796" spans="1:2" ht="13.5" x14ac:dyDescent="0.25">
      <c r="A14796" s="612" t="s">
        <v>24688</v>
      </c>
      <c r="B14796" s="613" t="s">
        <v>24689</v>
      </c>
    </row>
    <row r="14797" spans="1:2" ht="13.5" x14ac:dyDescent="0.25">
      <c r="A14797" s="612" t="s">
        <v>24690</v>
      </c>
      <c r="B14797" s="613" t="s">
        <v>24691</v>
      </c>
    </row>
    <row r="14798" spans="1:2" ht="13.5" x14ac:dyDescent="0.25">
      <c r="A14798" s="612" t="s">
        <v>24692</v>
      </c>
      <c r="B14798" s="613" t="s">
        <v>24693</v>
      </c>
    </row>
    <row r="14799" spans="1:2" ht="13.5" x14ac:dyDescent="0.25">
      <c r="A14799" s="612" t="s">
        <v>24694</v>
      </c>
      <c r="B14799" s="613" t="s">
        <v>24695</v>
      </c>
    </row>
    <row r="14800" spans="1:2" ht="13.5" x14ac:dyDescent="0.25">
      <c r="A14800" s="612" t="s">
        <v>24696</v>
      </c>
      <c r="B14800" s="613" t="s">
        <v>24697</v>
      </c>
    </row>
    <row r="14801" spans="1:2" ht="13.5" x14ac:dyDescent="0.25">
      <c r="A14801" s="612" t="s">
        <v>24698</v>
      </c>
      <c r="B14801" s="613" t="s">
        <v>24699</v>
      </c>
    </row>
    <row r="14802" spans="1:2" ht="13.5" x14ac:dyDescent="0.25">
      <c r="A14802" s="612" t="s">
        <v>24700</v>
      </c>
      <c r="B14802" s="613" t="s">
        <v>24701</v>
      </c>
    </row>
    <row r="14803" spans="1:2" ht="13.5" x14ac:dyDescent="0.25">
      <c r="A14803" s="612" t="s">
        <v>24702</v>
      </c>
      <c r="B14803" s="613" t="s">
        <v>24703</v>
      </c>
    </row>
    <row r="14804" spans="1:2" ht="13.5" x14ac:dyDescent="0.25">
      <c r="A14804" s="612" t="s">
        <v>24704</v>
      </c>
      <c r="B14804" s="613" t="s">
        <v>24705</v>
      </c>
    </row>
    <row r="14805" spans="1:2" ht="13.5" x14ac:dyDescent="0.25">
      <c r="A14805" s="612" t="s">
        <v>24706</v>
      </c>
      <c r="B14805" s="613" t="s">
        <v>24707</v>
      </c>
    </row>
    <row r="14806" spans="1:2" ht="13.5" x14ac:dyDescent="0.25">
      <c r="A14806" s="612" t="s">
        <v>24708</v>
      </c>
      <c r="B14806" s="613" t="s">
        <v>24709</v>
      </c>
    </row>
    <row r="14807" spans="1:2" ht="13.5" x14ac:dyDescent="0.25">
      <c r="A14807" s="612" t="s">
        <v>24710</v>
      </c>
      <c r="B14807" s="613" t="s">
        <v>24711</v>
      </c>
    </row>
    <row r="14808" spans="1:2" ht="13.5" x14ac:dyDescent="0.25">
      <c r="A14808" s="612" t="s">
        <v>24712</v>
      </c>
      <c r="B14808" s="613" t="s">
        <v>24713</v>
      </c>
    </row>
    <row r="14809" spans="1:2" ht="13.5" x14ac:dyDescent="0.25">
      <c r="A14809" s="612" t="s">
        <v>24714</v>
      </c>
      <c r="B14809" s="613" t="s">
        <v>24715</v>
      </c>
    </row>
    <row r="14810" spans="1:2" ht="13.5" x14ac:dyDescent="0.25">
      <c r="A14810" s="612" t="s">
        <v>24716</v>
      </c>
      <c r="B14810" s="613" t="s">
        <v>24717</v>
      </c>
    </row>
    <row r="14811" spans="1:2" ht="13.5" x14ac:dyDescent="0.25">
      <c r="A14811" s="612" t="s">
        <v>24718</v>
      </c>
      <c r="B14811" s="613" t="s">
        <v>24719</v>
      </c>
    </row>
    <row r="14812" spans="1:2" ht="13.5" x14ac:dyDescent="0.25">
      <c r="A14812" s="612" t="s">
        <v>24720</v>
      </c>
      <c r="B14812" s="613" t="s">
        <v>24721</v>
      </c>
    </row>
    <row r="14813" spans="1:2" ht="13.5" x14ac:dyDescent="0.25">
      <c r="A14813" s="612" t="s">
        <v>24722</v>
      </c>
      <c r="B14813" s="613" t="s">
        <v>24723</v>
      </c>
    </row>
    <row r="14814" spans="1:2" ht="13.5" x14ac:dyDescent="0.25">
      <c r="A14814" s="612" t="s">
        <v>24724</v>
      </c>
      <c r="B14814" s="613" t="s">
        <v>24725</v>
      </c>
    </row>
    <row r="14815" spans="1:2" ht="13.5" x14ac:dyDescent="0.25">
      <c r="A14815" s="612" t="s">
        <v>24726</v>
      </c>
      <c r="B14815" s="613" t="s">
        <v>24727</v>
      </c>
    </row>
    <row r="14816" spans="1:2" ht="13.5" x14ac:dyDescent="0.25">
      <c r="A14816" s="612" t="s">
        <v>24728</v>
      </c>
      <c r="B14816" s="613" t="s">
        <v>24729</v>
      </c>
    </row>
    <row r="14817" spans="1:2" ht="13.5" x14ac:dyDescent="0.25">
      <c r="A14817" s="612" t="s">
        <v>24730</v>
      </c>
      <c r="B14817" s="613" t="s">
        <v>24731</v>
      </c>
    </row>
    <row r="14818" spans="1:2" ht="13.5" x14ac:dyDescent="0.25">
      <c r="A14818" s="612" t="s">
        <v>24732</v>
      </c>
      <c r="B14818" s="613" t="s">
        <v>24733</v>
      </c>
    </row>
    <row r="14819" spans="1:2" ht="13.5" x14ac:dyDescent="0.25">
      <c r="A14819" s="612" t="s">
        <v>24734</v>
      </c>
      <c r="B14819" s="613" t="s">
        <v>24735</v>
      </c>
    </row>
    <row r="14820" spans="1:2" ht="13.5" x14ac:dyDescent="0.25">
      <c r="A14820" s="612" t="s">
        <v>24736</v>
      </c>
      <c r="B14820" s="613" t="s">
        <v>24737</v>
      </c>
    </row>
    <row r="14821" spans="1:2" ht="13.5" x14ac:dyDescent="0.25">
      <c r="A14821" s="612" t="s">
        <v>24738</v>
      </c>
      <c r="B14821" s="613" t="s">
        <v>24739</v>
      </c>
    </row>
    <row r="14822" spans="1:2" ht="13.5" x14ac:dyDescent="0.25">
      <c r="A14822" s="612" t="s">
        <v>24740</v>
      </c>
      <c r="B14822" s="613" t="s">
        <v>24741</v>
      </c>
    </row>
    <row r="14823" spans="1:2" ht="13.5" x14ac:dyDescent="0.25">
      <c r="A14823" s="612" t="s">
        <v>24742</v>
      </c>
      <c r="B14823" s="613" t="s">
        <v>24743</v>
      </c>
    </row>
    <row r="14824" spans="1:2" ht="13.5" x14ac:dyDescent="0.25">
      <c r="A14824" s="612" t="s">
        <v>24744</v>
      </c>
      <c r="B14824" s="613" t="s">
        <v>24745</v>
      </c>
    </row>
    <row r="14825" spans="1:2" ht="13.5" x14ac:dyDescent="0.25">
      <c r="A14825" s="612" t="s">
        <v>24746</v>
      </c>
      <c r="B14825" s="613" t="s">
        <v>24747</v>
      </c>
    </row>
    <row r="14826" spans="1:2" ht="13.5" x14ac:dyDescent="0.25">
      <c r="A14826" s="612" t="s">
        <v>24748</v>
      </c>
      <c r="B14826" s="613" t="s">
        <v>24749</v>
      </c>
    </row>
    <row r="14827" spans="1:2" ht="13.5" x14ac:dyDescent="0.25">
      <c r="A14827" s="612" t="s">
        <v>24750</v>
      </c>
      <c r="B14827" s="613" t="s">
        <v>24751</v>
      </c>
    </row>
    <row r="14828" spans="1:2" ht="13.5" x14ac:dyDescent="0.25">
      <c r="A14828" s="612" t="s">
        <v>24752</v>
      </c>
      <c r="B14828" s="613" t="s">
        <v>24753</v>
      </c>
    </row>
    <row r="14829" spans="1:2" ht="13.5" x14ac:dyDescent="0.25">
      <c r="A14829" s="612" t="s">
        <v>24754</v>
      </c>
      <c r="B14829" s="613" t="s">
        <v>24755</v>
      </c>
    </row>
    <row r="14830" spans="1:2" ht="13.5" x14ac:dyDescent="0.25">
      <c r="A14830" s="612" t="s">
        <v>24756</v>
      </c>
      <c r="B14830" s="613" t="s">
        <v>24757</v>
      </c>
    </row>
    <row r="14831" spans="1:2" ht="13.5" x14ac:dyDescent="0.25">
      <c r="A14831" s="612" t="s">
        <v>24758</v>
      </c>
      <c r="B14831" s="613" t="s">
        <v>24759</v>
      </c>
    </row>
    <row r="14832" spans="1:2" ht="13.5" x14ac:dyDescent="0.25">
      <c r="A14832" s="612" t="s">
        <v>24760</v>
      </c>
      <c r="B14832" s="613" t="s">
        <v>24761</v>
      </c>
    </row>
    <row r="14833" spans="1:2" ht="13.5" x14ac:dyDescent="0.25">
      <c r="A14833" s="612" t="s">
        <v>24762</v>
      </c>
      <c r="B14833" s="613" t="s">
        <v>24763</v>
      </c>
    </row>
    <row r="14834" spans="1:2" ht="27" x14ac:dyDescent="0.25">
      <c r="A14834" s="612" t="s">
        <v>24764</v>
      </c>
      <c r="B14834" s="613" t="s">
        <v>24765</v>
      </c>
    </row>
    <row r="14835" spans="1:2" ht="13.5" x14ac:dyDescent="0.25">
      <c r="A14835" s="612" t="s">
        <v>24766</v>
      </c>
      <c r="B14835" s="613" t="s">
        <v>24767</v>
      </c>
    </row>
    <row r="14836" spans="1:2" ht="13.5" x14ac:dyDescent="0.25">
      <c r="A14836" s="612" t="s">
        <v>24768</v>
      </c>
      <c r="B14836" s="613" t="s">
        <v>24769</v>
      </c>
    </row>
    <row r="14837" spans="1:2" ht="13.5" x14ac:dyDescent="0.25">
      <c r="A14837" s="612" t="s">
        <v>24770</v>
      </c>
      <c r="B14837" s="613" t="s">
        <v>24771</v>
      </c>
    </row>
    <row r="14838" spans="1:2" ht="13.5" x14ac:dyDescent="0.25">
      <c r="A14838" s="612" t="s">
        <v>24772</v>
      </c>
      <c r="B14838" s="613" t="s">
        <v>24773</v>
      </c>
    </row>
    <row r="14839" spans="1:2" ht="13.5" x14ac:dyDescent="0.25">
      <c r="A14839" s="612" t="s">
        <v>24774</v>
      </c>
      <c r="B14839" s="613" t="s">
        <v>24775</v>
      </c>
    </row>
    <row r="14840" spans="1:2" ht="13.5" x14ac:dyDescent="0.25">
      <c r="A14840" s="612" t="s">
        <v>24776</v>
      </c>
      <c r="B14840" s="613" t="s">
        <v>24777</v>
      </c>
    </row>
    <row r="14841" spans="1:2" ht="13.5" x14ac:dyDescent="0.25">
      <c r="A14841" s="612" t="s">
        <v>24778</v>
      </c>
      <c r="B14841" s="613" t="s">
        <v>24779</v>
      </c>
    </row>
    <row r="14842" spans="1:2" ht="13.5" x14ac:dyDescent="0.25">
      <c r="A14842" s="612" t="s">
        <v>24780</v>
      </c>
      <c r="B14842" s="613" t="s">
        <v>24781</v>
      </c>
    </row>
    <row r="14843" spans="1:2" ht="13.5" x14ac:dyDescent="0.25">
      <c r="A14843" s="612" t="s">
        <v>24782</v>
      </c>
      <c r="B14843" s="613" t="s">
        <v>24783</v>
      </c>
    </row>
    <row r="14844" spans="1:2" ht="13.5" x14ac:dyDescent="0.25">
      <c r="A14844" s="612" t="s">
        <v>24784</v>
      </c>
      <c r="B14844" s="613" t="s">
        <v>24785</v>
      </c>
    </row>
    <row r="14845" spans="1:2" ht="13.5" x14ac:dyDescent="0.25">
      <c r="A14845" s="612" t="s">
        <v>24786</v>
      </c>
      <c r="B14845" s="613" t="s">
        <v>24787</v>
      </c>
    </row>
    <row r="14846" spans="1:2" ht="13.5" x14ac:dyDescent="0.25">
      <c r="A14846" s="612" t="s">
        <v>24788</v>
      </c>
      <c r="B14846" s="613" t="s">
        <v>24789</v>
      </c>
    </row>
    <row r="14847" spans="1:2" ht="13.5" x14ac:dyDescent="0.25">
      <c r="A14847" s="612" t="s">
        <v>24790</v>
      </c>
      <c r="B14847" s="613" t="s">
        <v>24791</v>
      </c>
    </row>
    <row r="14848" spans="1:2" ht="13.5" x14ac:dyDescent="0.25">
      <c r="A14848" s="612" t="s">
        <v>24792</v>
      </c>
      <c r="B14848" s="613" t="s">
        <v>24793</v>
      </c>
    </row>
    <row r="14849" spans="1:2" ht="13.5" x14ac:dyDescent="0.25">
      <c r="A14849" s="612" t="s">
        <v>24794</v>
      </c>
      <c r="B14849" s="613" t="s">
        <v>24795</v>
      </c>
    </row>
    <row r="14850" spans="1:2" ht="13.5" x14ac:dyDescent="0.25">
      <c r="A14850" s="612" t="s">
        <v>24796</v>
      </c>
      <c r="B14850" s="613" t="s">
        <v>24797</v>
      </c>
    </row>
    <row r="14851" spans="1:2" ht="13.5" x14ac:dyDescent="0.25">
      <c r="A14851" s="612" t="s">
        <v>24798</v>
      </c>
      <c r="B14851" s="613" t="s">
        <v>24799</v>
      </c>
    </row>
    <row r="14852" spans="1:2" ht="13.5" x14ac:dyDescent="0.25">
      <c r="A14852" s="612" t="s">
        <v>24800</v>
      </c>
      <c r="B14852" s="613" t="s">
        <v>24801</v>
      </c>
    </row>
    <row r="14853" spans="1:2" ht="13.5" x14ac:dyDescent="0.25">
      <c r="A14853" s="612" t="s">
        <v>24802</v>
      </c>
      <c r="B14853" s="613" t="s">
        <v>24803</v>
      </c>
    </row>
    <row r="14854" spans="1:2" ht="13.5" x14ac:dyDescent="0.25">
      <c r="A14854" s="612" t="s">
        <v>24804</v>
      </c>
      <c r="B14854" s="613" t="s">
        <v>24805</v>
      </c>
    </row>
    <row r="14855" spans="1:2" ht="13.5" x14ac:dyDescent="0.25">
      <c r="A14855" s="612" t="s">
        <v>24806</v>
      </c>
      <c r="B14855" s="613" t="s">
        <v>24807</v>
      </c>
    </row>
    <row r="14856" spans="1:2" ht="13.5" x14ac:dyDescent="0.25">
      <c r="A14856" s="612" t="s">
        <v>24808</v>
      </c>
      <c r="B14856" s="613" t="s">
        <v>24809</v>
      </c>
    </row>
    <row r="14857" spans="1:2" ht="13.5" x14ac:dyDescent="0.25">
      <c r="A14857" s="612" t="s">
        <v>24810</v>
      </c>
      <c r="B14857" s="613" t="s">
        <v>24811</v>
      </c>
    </row>
    <row r="14858" spans="1:2" ht="13.5" x14ac:dyDescent="0.25">
      <c r="A14858" s="612" t="s">
        <v>24812</v>
      </c>
      <c r="B14858" s="613" t="s">
        <v>24813</v>
      </c>
    </row>
    <row r="14859" spans="1:2" ht="13.5" x14ac:dyDescent="0.25">
      <c r="A14859" s="612" t="s">
        <v>24814</v>
      </c>
      <c r="B14859" s="613" t="s">
        <v>24815</v>
      </c>
    </row>
    <row r="14860" spans="1:2" ht="13.5" x14ac:dyDescent="0.25">
      <c r="A14860" s="612" t="s">
        <v>24816</v>
      </c>
      <c r="B14860" s="613" t="s">
        <v>24817</v>
      </c>
    </row>
    <row r="14861" spans="1:2" ht="13.5" x14ac:dyDescent="0.25">
      <c r="A14861" s="612" t="s">
        <v>24818</v>
      </c>
      <c r="B14861" s="613" t="s">
        <v>24819</v>
      </c>
    </row>
    <row r="14862" spans="1:2" ht="13.5" x14ac:dyDescent="0.25">
      <c r="A14862" s="612" t="s">
        <v>24820</v>
      </c>
      <c r="B14862" s="613" t="s">
        <v>24821</v>
      </c>
    </row>
    <row r="14863" spans="1:2" ht="13.5" x14ac:dyDescent="0.25">
      <c r="A14863" s="612" t="s">
        <v>24822</v>
      </c>
      <c r="B14863" s="613" t="s">
        <v>24823</v>
      </c>
    </row>
    <row r="14864" spans="1:2" ht="13.5" x14ac:dyDescent="0.25">
      <c r="A14864" s="612" t="s">
        <v>24824</v>
      </c>
      <c r="B14864" s="613" t="s">
        <v>24825</v>
      </c>
    </row>
    <row r="14865" spans="1:2" ht="13.5" x14ac:dyDescent="0.25">
      <c r="A14865" s="612" t="s">
        <v>24826</v>
      </c>
      <c r="B14865" s="613" t="s">
        <v>24827</v>
      </c>
    </row>
    <row r="14866" spans="1:2" ht="13.5" x14ac:dyDescent="0.25">
      <c r="A14866" s="612" t="s">
        <v>24828</v>
      </c>
      <c r="B14866" s="613" t="s">
        <v>24829</v>
      </c>
    </row>
    <row r="14867" spans="1:2" ht="13.5" x14ac:dyDescent="0.25">
      <c r="A14867" s="612" t="s">
        <v>24830</v>
      </c>
      <c r="B14867" s="613" t="s">
        <v>24831</v>
      </c>
    </row>
    <row r="14868" spans="1:2" ht="13.5" x14ac:dyDescent="0.25">
      <c r="A14868" s="612" t="s">
        <v>24832</v>
      </c>
      <c r="B14868" s="613" t="s">
        <v>24833</v>
      </c>
    </row>
    <row r="14869" spans="1:2" ht="13.5" x14ac:dyDescent="0.25">
      <c r="A14869" s="612" t="s">
        <v>24834</v>
      </c>
      <c r="B14869" s="613" t="s">
        <v>24835</v>
      </c>
    </row>
    <row r="14870" spans="1:2" ht="13.5" x14ac:dyDescent="0.25">
      <c r="A14870" s="612" t="s">
        <v>24836</v>
      </c>
      <c r="B14870" s="613" t="s">
        <v>24837</v>
      </c>
    </row>
    <row r="14871" spans="1:2" ht="13.5" x14ac:dyDescent="0.25">
      <c r="A14871" s="612" t="s">
        <v>24838</v>
      </c>
      <c r="B14871" s="613" t="s">
        <v>24839</v>
      </c>
    </row>
    <row r="14872" spans="1:2" ht="13.5" x14ac:dyDescent="0.25">
      <c r="A14872" s="612" t="s">
        <v>24840</v>
      </c>
      <c r="B14872" s="613" t="s">
        <v>24841</v>
      </c>
    </row>
    <row r="14873" spans="1:2" ht="13.5" x14ac:dyDescent="0.25">
      <c r="A14873" s="612" t="s">
        <v>24842</v>
      </c>
      <c r="B14873" s="613" t="s">
        <v>24843</v>
      </c>
    </row>
    <row r="14874" spans="1:2" ht="13.5" x14ac:dyDescent="0.25">
      <c r="A14874" s="612" t="s">
        <v>24844</v>
      </c>
      <c r="B14874" s="613" t="s">
        <v>24845</v>
      </c>
    </row>
    <row r="14875" spans="1:2" ht="13.5" x14ac:dyDescent="0.25">
      <c r="A14875" s="612" t="s">
        <v>24846</v>
      </c>
      <c r="B14875" s="613" t="s">
        <v>24847</v>
      </c>
    </row>
    <row r="14876" spans="1:2" ht="13.5" x14ac:dyDescent="0.25">
      <c r="A14876" s="612" t="s">
        <v>24848</v>
      </c>
      <c r="B14876" s="613" t="s">
        <v>24849</v>
      </c>
    </row>
    <row r="14877" spans="1:2" ht="13.5" x14ac:dyDescent="0.25">
      <c r="A14877" s="612" t="s">
        <v>24850</v>
      </c>
      <c r="B14877" s="613" t="s">
        <v>24851</v>
      </c>
    </row>
    <row r="14878" spans="1:2" ht="13.5" x14ac:dyDescent="0.25">
      <c r="A14878" s="612" t="s">
        <v>24852</v>
      </c>
      <c r="B14878" s="613" t="s">
        <v>24853</v>
      </c>
    </row>
    <row r="14879" spans="1:2" ht="13.5" x14ac:dyDescent="0.25">
      <c r="A14879" s="612" t="s">
        <v>24854</v>
      </c>
      <c r="B14879" s="613" t="s">
        <v>24855</v>
      </c>
    </row>
    <row r="14880" spans="1:2" ht="13.5" x14ac:dyDescent="0.25">
      <c r="A14880" s="612" t="s">
        <v>24856</v>
      </c>
      <c r="B14880" s="613" t="s">
        <v>24857</v>
      </c>
    </row>
    <row r="14881" spans="1:2" ht="13.5" x14ac:dyDescent="0.25">
      <c r="A14881" s="612" t="s">
        <v>24858</v>
      </c>
      <c r="B14881" s="613" t="s">
        <v>24859</v>
      </c>
    </row>
    <row r="14882" spans="1:2" ht="13.5" x14ac:dyDescent="0.25">
      <c r="A14882" s="612" t="s">
        <v>24860</v>
      </c>
      <c r="B14882" s="613" t="s">
        <v>24861</v>
      </c>
    </row>
    <row r="14883" spans="1:2" ht="13.5" x14ac:dyDescent="0.25">
      <c r="A14883" s="612" t="s">
        <v>24862</v>
      </c>
      <c r="B14883" s="613" t="s">
        <v>24863</v>
      </c>
    </row>
    <row r="14884" spans="1:2" ht="27" x14ac:dyDescent="0.25">
      <c r="A14884" s="612" t="s">
        <v>24864</v>
      </c>
      <c r="B14884" s="613" t="s">
        <v>24865</v>
      </c>
    </row>
    <row r="14885" spans="1:2" ht="13.5" x14ac:dyDescent="0.25">
      <c r="A14885" s="612" t="s">
        <v>24866</v>
      </c>
      <c r="B14885" s="613" t="s">
        <v>24867</v>
      </c>
    </row>
    <row r="14886" spans="1:2" ht="13.5" x14ac:dyDescent="0.25">
      <c r="A14886" s="612" t="s">
        <v>24868</v>
      </c>
      <c r="B14886" s="613" t="s">
        <v>24869</v>
      </c>
    </row>
    <row r="14887" spans="1:2" ht="13.5" x14ac:dyDescent="0.25">
      <c r="A14887" s="612" t="s">
        <v>24870</v>
      </c>
      <c r="B14887" s="613" t="s">
        <v>24871</v>
      </c>
    </row>
    <row r="14888" spans="1:2" ht="13.5" x14ac:dyDescent="0.25">
      <c r="A14888" s="612" t="s">
        <v>24872</v>
      </c>
      <c r="B14888" s="613" t="s">
        <v>24873</v>
      </c>
    </row>
    <row r="14889" spans="1:2" ht="13.5" x14ac:dyDescent="0.25">
      <c r="A14889" s="612" t="s">
        <v>24874</v>
      </c>
      <c r="B14889" s="613" t="s">
        <v>24875</v>
      </c>
    </row>
    <row r="14890" spans="1:2" ht="13.5" x14ac:dyDescent="0.25">
      <c r="A14890" s="612" t="s">
        <v>24876</v>
      </c>
      <c r="B14890" s="613" t="s">
        <v>24877</v>
      </c>
    </row>
    <row r="14891" spans="1:2" ht="13.5" x14ac:dyDescent="0.25">
      <c r="A14891" s="612" t="s">
        <v>24878</v>
      </c>
      <c r="B14891" s="613" t="s">
        <v>24879</v>
      </c>
    </row>
    <row r="14892" spans="1:2" ht="13.5" x14ac:dyDescent="0.25">
      <c r="A14892" s="612" t="s">
        <v>24880</v>
      </c>
      <c r="B14892" s="613" t="s">
        <v>24881</v>
      </c>
    </row>
    <row r="14893" spans="1:2" ht="13.5" x14ac:dyDescent="0.25">
      <c r="A14893" s="612" t="s">
        <v>24882</v>
      </c>
      <c r="B14893" s="613" t="s">
        <v>24883</v>
      </c>
    </row>
    <row r="14894" spans="1:2" ht="13.5" x14ac:dyDescent="0.25">
      <c r="A14894" s="612" t="s">
        <v>24884</v>
      </c>
      <c r="B14894" s="613" t="s">
        <v>24885</v>
      </c>
    </row>
    <row r="14895" spans="1:2" ht="13.5" x14ac:dyDescent="0.25">
      <c r="A14895" s="612" t="s">
        <v>24886</v>
      </c>
      <c r="B14895" s="613" t="s">
        <v>24887</v>
      </c>
    </row>
    <row r="14896" spans="1:2" ht="13.5" x14ac:dyDescent="0.25">
      <c r="A14896" s="612" t="s">
        <v>24888</v>
      </c>
      <c r="B14896" s="613" t="s">
        <v>24889</v>
      </c>
    </row>
    <row r="14897" spans="1:2" ht="13.5" x14ac:dyDescent="0.25">
      <c r="A14897" s="612" t="s">
        <v>24890</v>
      </c>
      <c r="B14897" s="613" t="s">
        <v>24891</v>
      </c>
    </row>
    <row r="14898" spans="1:2" ht="13.5" x14ac:dyDescent="0.25">
      <c r="A14898" s="612" t="s">
        <v>24892</v>
      </c>
      <c r="B14898" s="613" t="s">
        <v>24893</v>
      </c>
    </row>
    <row r="14899" spans="1:2" ht="13.5" x14ac:dyDescent="0.25">
      <c r="A14899" s="612" t="s">
        <v>24894</v>
      </c>
      <c r="B14899" s="613" t="s">
        <v>24895</v>
      </c>
    </row>
    <row r="14900" spans="1:2" ht="13.5" x14ac:dyDescent="0.25">
      <c r="A14900" s="612" t="s">
        <v>24896</v>
      </c>
      <c r="B14900" s="613" t="s">
        <v>24897</v>
      </c>
    </row>
    <row r="14901" spans="1:2" ht="13.5" x14ac:dyDescent="0.25">
      <c r="A14901" s="612" t="s">
        <v>24898</v>
      </c>
      <c r="B14901" s="613" t="s">
        <v>24899</v>
      </c>
    </row>
    <row r="14902" spans="1:2" ht="13.5" x14ac:dyDescent="0.25">
      <c r="A14902" s="612" t="s">
        <v>24900</v>
      </c>
      <c r="B14902" s="613" t="s">
        <v>24901</v>
      </c>
    </row>
    <row r="14903" spans="1:2" ht="13.5" x14ac:dyDescent="0.25">
      <c r="A14903" s="612" t="s">
        <v>24902</v>
      </c>
      <c r="B14903" s="613" t="s">
        <v>24903</v>
      </c>
    </row>
    <row r="14904" spans="1:2" ht="13.5" x14ac:dyDescent="0.25">
      <c r="A14904" s="612" t="s">
        <v>24904</v>
      </c>
      <c r="B14904" s="613" t="s">
        <v>24905</v>
      </c>
    </row>
    <row r="14905" spans="1:2" ht="13.5" x14ac:dyDescent="0.25">
      <c r="A14905" s="612" t="s">
        <v>24906</v>
      </c>
      <c r="B14905" s="613" t="s">
        <v>24907</v>
      </c>
    </row>
    <row r="14906" spans="1:2" ht="13.5" x14ac:dyDescent="0.25">
      <c r="A14906" s="612" t="s">
        <v>24908</v>
      </c>
      <c r="B14906" s="613" t="s">
        <v>24909</v>
      </c>
    </row>
    <row r="14907" spans="1:2" ht="13.5" x14ac:dyDescent="0.25">
      <c r="A14907" s="612" t="s">
        <v>24910</v>
      </c>
      <c r="B14907" s="613" t="s">
        <v>24911</v>
      </c>
    </row>
    <row r="14908" spans="1:2" ht="13.5" x14ac:dyDescent="0.25">
      <c r="A14908" s="612" t="s">
        <v>24912</v>
      </c>
      <c r="B14908" s="613" t="s">
        <v>24913</v>
      </c>
    </row>
    <row r="14909" spans="1:2" ht="13.5" x14ac:dyDescent="0.25">
      <c r="A14909" s="612" t="s">
        <v>24914</v>
      </c>
      <c r="B14909" s="613" t="s">
        <v>24915</v>
      </c>
    </row>
    <row r="14910" spans="1:2" ht="13.5" x14ac:dyDescent="0.25">
      <c r="A14910" s="612" t="s">
        <v>24916</v>
      </c>
      <c r="B14910" s="613" t="s">
        <v>24917</v>
      </c>
    </row>
    <row r="14911" spans="1:2" ht="13.5" x14ac:dyDescent="0.25">
      <c r="A14911" s="612" t="s">
        <v>24918</v>
      </c>
      <c r="B14911" s="613" t="s">
        <v>24919</v>
      </c>
    </row>
    <row r="14912" spans="1:2" ht="13.5" x14ac:dyDescent="0.25">
      <c r="A14912" s="612" t="s">
        <v>24920</v>
      </c>
      <c r="B14912" s="613" t="s">
        <v>24921</v>
      </c>
    </row>
    <row r="14913" spans="1:2" ht="13.5" x14ac:dyDescent="0.25">
      <c r="A14913" s="612" t="s">
        <v>24922</v>
      </c>
      <c r="B14913" s="613" t="s">
        <v>24923</v>
      </c>
    </row>
    <row r="14914" spans="1:2" ht="13.5" x14ac:dyDescent="0.25">
      <c r="A14914" s="612" t="s">
        <v>24924</v>
      </c>
      <c r="B14914" s="613" t="s">
        <v>24925</v>
      </c>
    </row>
    <row r="14915" spans="1:2" ht="13.5" x14ac:dyDescent="0.25">
      <c r="A14915" s="612" t="s">
        <v>24926</v>
      </c>
      <c r="B14915" s="613" t="s">
        <v>24927</v>
      </c>
    </row>
    <row r="14916" spans="1:2" ht="13.5" x14ac:dyDescent="0.25">
      <c r="A14916" s="612" t="s">
        <v>24928</v>
      </c>
      <c r="B14916" s="613" t="s">
        <v>24929</v>
      </c>
    </row>
    <row r="14917" spans="1:2" ht="13.5" x14ac:dyDescent="0.25">
      <c r="A14917" s="612" t="s">
        <v>24930</v>
      </c>
      <c r="B14917" s="613" t="s">
        <v>24931</v>
      </c>
    </row>
    <row r="14918" spans="1:2" ht="13.5" x14ac:dyDescent="0.25">
      <c r="A14918" s="612" t="s">
        <v>24932</v>
      </c>
      <c r="B14918" s="613" t="s">
        <v>24933</v>
      </c>
    </row>
    <row r="14919" spans="1:2" ht="13.5" x14ac:dyDescent="0.25">
      <c r="A14919" s="612" t="s">
        <v>24934</v>
      </c>
      <c r="B14919" s="613" t="s">
        <v>24935</v>
      </c>
    </row>
    <row r="14920" spans="1:2" ht="13.5" x14ac:dyDescent="0.25">
      <c r="A14920" s="612" t="s">
        <v>24936</v>
      </c>
      <c r="B14920" s="613" t="s">
        <v>24937</v>
      </c>
    </row>
    <row r="14921" spans="1:2" ht="13.5" x14ac:dyDescent="0.25">
      <c r="A14921" s="612" t="s">
        <v>24938</v>
      </c>
      <c r="B14921" s="613" t="s">
        <v>24939</v>
      </c>
    </row>
    <row r="14922" spans="1:2" ht="13.5" x14ac:dyDescent="0.25">
      <c r="A14922" s="612" t="s">
        <v>24940</v>
      </c>
      <c r="B14922" s="613" t="s">
        <v>24941</v>
      </c>
    </row>
    <row r="14923" spans="1:2" ht="13.5" x14ac:dyDescent="0.25">
      <c r="A14923" s="612" t="s">
        <v>24942</v>
      </c>
      <c r="B14923" s="613" t="s">
        <v>24943</v>
      </c>
    </row>
    <row r="14924" spans="1:2" ht="13.5" x14ac:dyDescent="0.25">
      <c r="A14924" s="612" t="s">
        <v>24944</v>
      </c>
      <c r="B14924" s="613" t="s">
        <v>24945</v>
      </c>
    </row>
    <row r="14925" spans="1:2" ht="13.5" x14ac:dyDescent="0.25">
      <c r="A14925" s="612" t="s">
        <v>24946</v>
      </c>
      <c r="B14925" s="613" t="s">
        <v>24947</v>
      </c>
    </row>
    <row r="14926" spans="1:2" ht="13.5" x14ac:dyDescent="0.25">
      <c r="A14926" s="612" t="s">
        <v>24948</v>
      </c>
      <c r="B14926" s="613" t="s">
        <v>24949</v>
      </c>
    </row>
    <row r="14927" spans="1:2" ht="13.5" x14ac:dyDescent="0.25">
      <c r="A14927" s="612" t="s">
        <v>24950</v>
      </c>
      <c r="B14927" s="613" t="s">
        <v>24951</v>
      </c>
    </row>
    <row r="14928" spans="1:2" ht="13.5" x14ac:dyDescent="0.25">
      <c r="A14928" s="612" t="s">
        <v>24952</v>
      </c>
      <c r="B14928" s="613" t="s">
        <v>24953</v>
      </c>
    </row>
    <row r="14929" spans="1:2" ht="13.5" x14ac:dyDescent="0.25">
      <c r="A14929" s="612" t="s">
        <v>24954</v>
      </c>
      <c r="B14929" s="613" t="s">
        <v>24955</v>
      </c>
    </row>
    <row r="14930" spans="1:2" ht="13.5" x14ac:dyDescent="0.25">
      <c r="A14930" s="612" t="s">
        <v>24956</v>
      </c>
      <c r="B14930" s="613" t="s">
        <v>24957</v>
      </c>
    </row>
    <row r="14931" spans="1:2" ht="13.5" x14ac:dyDescent="0.25">
      <c r="A14931" s="612" t="s">
        <v>24958</v>
      </c>
      <c r="B14931" s="613" t="s">
        <v>24959</v>
      </c>
    </row>
    <row r="14932" spans="1:2" ht="13.5" x14ac:dyDescent="0.25">
      <c r="A14932" s="612" t="s">
        <v>24960</v>
      </c>
      <c r="B14932" s="613" t="s">
        <v>24961</v>
      </c>
    </row>
    <row r="14933" spans="1:2" ht="13.5" x14ac:dyDescent="0.25">
      <c r="A14933" s="612" t="s">
        <v>24962</v>
      </c>
      <c r="B14933" s="613" t="s">
        <v>24963</v>
      </c>
    </row>
    <row r="14934" spans="1:2" ht="13.5" x14ac:dyDescent="0.25">
      <c r="A14934" s="612" t="s">
        <v>24964</v>
      </c>
      <c r="B14934" s="613" t="s">
        <v>24965</v>
      </c>
    </row>
    <row r="14935" spans="1:2" ht="13.5" x14ac:dyDescent="0.25">
      <c r="A14935" s="612" t="s">
        <v>24966</v>
      </c>
      <c r="B14935" s="613" t="s">
        <v>24967</v>
      </c>
    </row>
    <row r="14936" spans="1:2" ht="13.5" x14ac:dyDescent="0.25">
      <c r="A14936" s="612" t="s">
        <v>24968</v>
      </c>
      <c r="B14936" s="613" t="s">
        <v>24969</v>
      </c>
    </row>
    <row r="14937" spans="1:2" ht="13.5" x14ac:dyDescent="0.25">
      <c r="A14937" s="612" t="s">
        <v>24970</v>
      </c>
      <c r="B14937" s="613" t="s">
        <v>24971</v>
      </c>
    </row>
    <row r="14938" spans="1:2" ht="13.5" x14ac:dyDescent="0.25">
      <c r="A14938" s="612" t="s">
        <v>24972</v>
      </c>
      <c r="B14938" s="613" t="s">
        <v>24973</v>
      </c>
    </row>
    <row r="14939" spans="1:2" ht="13.5" x14ac:dyDescent="0.25">
      <c r="A14939" s="612" t="s">
        <v>24974</v>
      </c>
      <c r="B14939" s="613" t="s">
        <v>24975</v>
      </c>
    </row>
    <row r="14940" spans="1:2" ht="13.5" x14ac:dyDescent="0.25">
      <c r="A14940" s="612" t="s">
        <v>24976</v>
      </c>
      <c r="B14940" s="613" t="s">
        <v>24977</v>
      </c>
    </row>
    <row r="14941" spans="1:2" ht="13.5" x14ac:dyDescent="0.25">
      <c r="A14941" s="612" t="s">
        <v>24978</v>
      </c>
      <c r="B14941" s="613" t="s">
        <v>24979</v>
      </c>
    </row>
    <row r="14942" spans="1:2" ht="13.5" x14ac:dyDescent="0.25">
      <c r="A14942" s="612" t="s">
        <v>24980</v>
      </c>
      <c r="B14942" s="613" t="s">
        <v>24981</v>
      </c>
    </row>
    <row r="14943" spans="1:2" ht="13.5" x14ac:dyDescent="0.25">
      <c r="A14943" s="612" t="s">
        <v>24982</v>
      </c>
      <c r="B14943" s="613" t="s">
        <v>24983</v>
      </c>
    </row>
    <row r="14944" spans="1:2" ht="13.5" x14ac:dyDescent="0.25">
      <c r="A14944" s="612" t="s">
        <v>24984</v>
      </c>
      <c r="B14944" s="613" t="s">
        <v>24985</v>
      </c>
    </row>
    <row r="14945" spans="1:2" ht="13.5" x14ac:dyDescent="0.25">
      <c r="A14945" s="612" t="s">
        <v>24986</v>
      </c>
      <c r="B14945" s="613" t="s">
        <v>24987</v>
      </c>
    </row>
    <row r="14946" spans="1:2" ht="13.5" x14ac:dyDescent="0.25">
      <c r="A14946" s="612" t="s">
        <v>24988</v>
      </c>
      <c r="B14946" s="613" t="s">
        <v>24989</v>
      </c>
    </row>
    <row r="14947" spans="1:2" ht="13.5" x14ac:dyDescent="0.25">
      <c r="A14947" s="612" t="s">
        <v>24990</v>
      </c>
      <c r="B14947" s="613" t="s">
        <v>24991</v>
      </c>
    </row>
    <row r="14948" spans="1:2" ht="13.5" x14ac:dyDescent="0.25">
      <c r="A14948" s="612" t="s">
        <v>24992</v>
      </c>
      <c r="B14948" s="613" t="s">
        <v>24993</v>
      </c>
    </row>
    <row r="14949" spans="1:2" ht="13.5" x14ac:dyDescent="0.25">
      <c r="A14949" s="612" t="s">
        <v>24994</v>
      </c>
      <c r="B14949" s="613" t="s">
        <v>24995</v>
      </c>
    </row>
    <row r="14950" spans="1:2" ht="13.5" x14ac:dyDescent="0.25">
      <c r="A14950" s="612" t="s">
        <v>24996</v>
      </c>
      <c r="B14950" s="613" t="s">
        <v>24997</v>
      </c>
    </row>
    <row r="14951" spans="1:2" ht="13.5" x14ac:dyDescent="0.25">
      <c r="A14951" s="612" t="s">
        <v>24998</v>
      </c>
      <c r="B14951" s="613" t="s">
        <v>24999</v>
      </c>
    </row>
    <row r="14952" spans="1:2" ht="13.5" x14ac:dyDescent="0.25">
      <c r="A14952" s="612" t="s">
        <v>25000</v>
      </c>
      <c r="B14952" s="613" t="s">
        <v>25001</v>
      </c>
    </row>
    <row r="14953" spans="1:2" ht="13.5" x14ac:dyDescent="0.25">
      <c r="A14953" s="612" t="s">
        <v>25002</v>
      </c>
      <c r="B14953" s="613" t="s">
        <v>25003</v>
      </c>
    </row>
    <row r="14954" spans="1:2" ht="13.5" x14ac:dyDescent="0.25">
      <c r="A14954" s="612" t="s">
        <v>25004</v>
      </c>
      <c r="B14954" s="613" t="s">
        <v>25005</v>
      </c>
    </row>
    <row r="14955" spans="1:2" ht="13.5" x14ac:dyDescent="0.25">
      <c r="A14955" s="612" t="s">
        <v>25006</v>
      </c>
      <c r="B14955" s="613" t="s">
        <v>25007</v>
      </c>
    </row>
    <row r="14956" spans="1:2" ht="13.5" x14ac:dyDescent="0.25">
      <c r="A14956" s="612" t="s">
        <v>25008</v>
      </c>
      <c r="B14956" s="613" t="s">
        <v>25009</v>
      </c>
    </row>
    <row r="14957" spans="1:2" ht="13.5" x14ac:dyDescent="0.25">
      <c r="A14957" s="612" t="s">
        <v>25010</v>
      </c>
      <c r="B14957" s="613" t="s">
        <v>25011</v>
      </c>
    </row>
    <row r="14958" spans="1:2" ht="13.5" x14ac:dyDescent="0.25">
      <c r="A14958" s="612" t="s">
        <v>25012</v>
      </c>
      <c r="B14958" s="613" t="s">
        <v>25013</v>
      </c>
    </row>
    <row r="14959" spans="1:2" ht="13.5" x14ac:dyDescent="0.25">
      <c r="A14959" s="612" t="s">
        <v>25014</v>
      </c>
      <c r="B14959" s="613" t="s">
        <v>25015</v>
      </c>
    </row>
    <row r="14960" spans="1:2" ht="13.5" x14ac:dyDescent="0.25">
      <c r="A14960" s="612" t="s">
        <v>25016</v>
      </c>
      <c r="B14960" s="613" t="s">
        <v>25017</v>
      </c>
    </row>
    <row r="14961" spans="1:2" ht="13.5" x14ac:dyDescent="0.25">
      <c r="A14961" s="612" t="s">
        <v>25018</v>
      </c>
      <c r="B14961" s="613" t="s">
        <v>25019</v>
      </c>
    </row>
    <row r="14962" spans="1:2" ht="13.5" x14ac:dyDescent="0.25">
      <c r="A14962" s="612" t="s">
        <v>25020</v>
      </c>
      <c r="B14962" s="613" t="s">
        <v>25021</v>
      </c>
    </row>
    <row r="14963" spans="1:2" ht="13.5" x14ac:dyDescent="0.25">
      <c r="A14963" s="612" t="s">
        <v>25022</v>
      </c>
      <c r="B14963" s="613" t="s">
        <v>25023</v>
      </c>
    </row>
    <row r="14964" spans="1:2" ht="13.5" x14ac:dyDescent="0.25">
      <c r="A14964" s="612" t="s">
        <v>25024</v>
      </c>
      <c r="B14964" s="613" t="s">
        <v>25025</v>
      </c>
    </row>
    <row r="14965" spans="1:2" ht="13.5" x14ac:dyDescent="0.25">
      <c r="A14965" s="612" t="s">
        <v>25026</v>
      </c>
      <c r="B14965" s="613" t="s">
        <v>25027</v>
      </c>
    </row>
    <row r="14966" spans="1:2" ht="13.5" x14ac:dyDescent="0.25">
      <c r="A14966" s="612" t="s">
        <v>25028</v>
      </c>
      <c r="B14966" s="613" t="s">
        <v>25029</v>
      </c>
    </row>
    <row r="14967" spans="1:2" ht="13.5" x14ac:dyDescent="0.25">
      <c r="A14967" s="612" t="s">
        <v>25030</v>
      </c>
      <c r="B14967" s="613" t="s">
        <v>25031</v>
      </c>
    </row>
    <row r="14968" spans="1:2" ht="13.5" x14ac:dyDescent="0.25">
      <c r="A14968" s="612" t="s">
        <v>25032</v>
      </c>
      <c r="B14968" s="613" t="s">
        <v>25033</v>
      </c>
    </row>
    <row r="14969" spans="1:2" ht="13.5" x14ac:dyDescent="0.25">
      <c r="A14969" s="612" t="s">
        <v>25034</v>
      </c>
      <c r="B14969" s="613" t="s">
        <v>25035</v>
      </c>
    </row>
    <row r="14970" spans="1:2" ht="13.5" x14ac:dyDescent="0.25">
      <c r="A14970" s="612" t="s">
        <v>25036</v>
      </c>
      <c r="B14970" s="613" t="s">
        <v>25037</v>
      </c>
    </row>
    <row r="14971" spans="1:2" ht="13.5" x14ac:dyDescent="0.25">
      <c r="A14971" s="612" t="s">
        <v>25038</v>
      </c>
      <c r="B14971" s="613" t="s">
        <v>25039</v>
      </c>
    </row>
    <row r="14972" spans="1:2" ht="13.5" x14ac:dyDescent="0.25">
      <c r="A14972" s="612" t="s">
        <v>25040</v>
      </c>
      <c r="B14972" s="613" t="s">
        <v>25041</v>
      </c>
    </row>
    <row r="14973" spans="1:2" ht="13.5" x14ac:dyDescent="0.25">
      <c r="A14973" s="612" t="s">
        <v>25042</v>
      </c>
      <c r="B14973" s="613" t="s">
        <v>25043</v>
      </c>
    </row>
    <row r="14974" spans="1:2" ht="13.5" x14ac:dyDescent="0.25">
      <c r="A14974" s="612" t="s">
        <v>25044</v>
      </c>
      <c r="B14974" s="613" t="s">
        <v>25045</v>
      </c>
    </row>
    <row r="14975" spans="1:2" ht="13.5" x14ac:dyDescent="0.25">
      <c r="A14975" s="612" t="s">
        <v>25046</v>
      </c>
      <c r="B14975" s="613" t="s">
        <v>25047</v>
      </c>
    </row>
    <row r="14976" spans="1:2" ht="13.5" x14ac:dyDescent="0.25">
      <c r="A14976" s="612" t="s">
        <v>25048</v>
      </c>
      <c r="B14976" s="613" t="s">
        <v>25049</v>
      </c>
    </row>
    <row r="14977" spans="1:2" ht="13.5" x14ac:dyDescent="0.25">
      <c r="A14977" s="612" t="s">
        <v>25050</v>
      </c>
      <c r="B14977" s="613" t="s">
        <v>25051</v>
      </c>
    </row>
    <row r="14978" spans="1:2" ht="13.5" x14ac:dyDescent="0.25">
      <c r="A14978" s="612" t="s">
        <v>25052</v>
      </c>
      <c r="B14978" s="613" t="s">
        <v>25053</v>
      </c>
    </row>
    <row r="14979" spans="1:2" ht="13.5" x14ac:dyDescent="0.25">
      <c r="A14979" s="612" t="s">
        <v>25054</v>
      </c>
      <c r="B14979" s="613" t="s">
        <v>25055</v>
      </c>
    </row>
    <row r="14980" spans="1:2" ht="13.5" x14ac:dyDescent="0.25">
      <c r="A14980" s="612" t="s">
        <v>25056</v>
      </c>
      <c r="B14980" s="613" t="s">
        <v>25057</v>
      </c>
    </row>
    <row r="14981" spans="1:2" ht="13.5" x14ac:dyDescent="0.25">
      <c r="A14981" s="612" t="s">
        <v>25058</v>
      </c>
      <c r="B14981" s="613" t="s">
        <v>25059</v>
      </c>
    </row>
    <row r="14982" spans="1:2" ht="13.5" x14ac:dyDescent="0.25">
      <c r="A14982" s="612" t="s">
        <v>25060</v>
      </c>
      <c r="B14982" s="613" t="s">
        <v>25061</v>
      </c>
    </row>
    <row r="14983" spans="1:2" ht="13.5" x14ac:dyDescent="0.25">
      <c r="A14983" s="612" t="s">
        <v>25062</v>
      </c>
      <c r="B14983" s="613" t="s">
        <v>25063</v>
      </c>
    </row>
    <row r="14984" spans="1:2" ht="13.5" x14ac:dyDescent="0.25">
      <c r="A14984" s="612" t="s">
        <v>25064</v>
      </c>
      <c r="B14984" s="613" t="s">
        <v>25065</v>
      </c>
    </row>
    <row r="14985" spans="1:2" ht="13.5" x14ac:dyDescent="0.25">
      <c r="A14985" s="612" t="s">
        <v>25066</v>
      </c>
      <c r="B14985" s="613" t="s">
        <v>25067</v>
      </c>
    </row>
    <row r="14986" spans="1:2" ht="13.5" x14ac:dyDescent="0.25">
      <c r="A14986" s="612" t="s">
        <v>25068</v>
      </c>
      <c r="B14986" s="613" t="s">
        <v>25069</v>
      </c>
    </row>
    <row r="14987" spans="1:2" ht="13.5" x14ac:dyDescent="0.25">
      <c r="A14987" s="612" t="s">
        <v>25070</v>
      </c>
      <c r="B14987" s="613" t="s">
        <v>25071</v>
      </c>
    </row>
    <row r="14988" spans="1:2" ht="13.5" x14ac:dyDescent="0.25">
      <c r="A14988" s="612" t="s">
        <v>25072</v>
      </c>
      <c r="B14988" s="613" t="s">
        <v>25073</v>
      </c>
    </row>
    <row r="14989" spans="1:2" ht="13.5" x14ac:dyDescent="0.25">
      <c r="A14989" s="612" t="s">
        <v>25074</v>
      </c>
      <c r="B14989" s="613" t="s">
        <v>25075</v>
      </c>
    </row>
    <row r="14990" spans="1:2" ht="13.5" x14ac:dyDescent="0.25">
      <c r="A14990" s="612" t="s">
        <v>25076</v>
      </c>
      <c r="B14990" s="613" t="s">
        <v>25077</v>
      </c>
    </row>
    <row r="14991" spans="1:2" ht="13.5" x14ac:dyDescent="0.25">
      <c r="A14991" s="612" t="s">
        <v>25078</v>
      </c>
      <c r="B14991" s="613" t="s">
        <v>25079</v>
      </c>
    </row>
    <row r="14992" spans="1:2" ht="13.5" x14ac:dyDescent="0.25">
      <c r="A14992" s="612" t="s">
        <v>25080</v>
      </c>
      <c r="B14992" s="613" t="s">
        <v>25081</v>
      </c>
    </row>
    <row r="14993" spans="1:2" ht="13.5" x14ac:dyDescent="0.25">
      <c r="A14993" s="612" t="s">
        <v>25082</v>
      </c>
      <c r="B14993" s="613" t="s">
        <v>25083</v>
      </c>
    </row>
    <row r="14994" spans="1:2" ht="13.5" x14ac:dyDescent="0.25">
      <c r="A14994" s="612" t="s">
        <v>25084</v>
      </c>
      <c r="B14994" s="613" t="s">
        <v>25085</v>
      </c>
    </row>
    <row r="14995" spans="1:2" ht="13.5" x14ac:dyDescent="0.25">
      <c r="A14995" s="612" t="s">
        <v>25086</v>
      </c>
      <c r="B14995" s="613" t="s">
        <v>25087</v>
      </c>
    </row>
    <row r="14996" spans="1:2" ht="13.5" x14ac:dyDescent="0.25">
      <c r="A14996" s="612" t="s">
        <v>25088</v>
      </c>
      <c r="B14996" s="613" t="s">
        <v>25089</v>
      </c>
    </row>
    <row r="14997" spans="1:2" ht="13.5" x14ac:dyDescent="0.25">
      <c r="A14997" s="612" t="s">
        <v>25090</v>
      </c>
      <c r="B14997" s="613" t="s">
        <v>25091</v>
      </c>
    </row>
    <row r="14998" spans="1:2" ht="13.5" x14ac:dyDescent="0.25">
      <c r="A14998" s="612" t="s">
        <v>25092</v>
      </c>
      <c r="B14998" s="613" t="s">
        <v>25093</v>
      </c>
    </row>
    <row r="14999" spans="1:2" ht="13.5" x14ac:dyDescent="0.25">
      <c r="A14999" s="612" t="s">
        <v>25094</v>
      </c>
      <c r="B14999" s="613" t="s">
        <v>25095</v>
      </c>
    </row>
    <row r="15000" spans="1:2" ht="13.5" x14ac:dyDescent="0.25">
      <c r="A15000" s="612" t="s">
        <v>25096</v>
      </c>
      <c r="B15000" s="613" t="s">
        <v>25097</v>
      </c>
    </row>
    <row r="15001" spans="1:2" ht="13.5" x14ac:dyDescent="0.25">
      <c r="A15001" s="612" t="s">
        <v>25098</v>
      </c>
      <c r="B15001" s="613" t="s">
        <v>25099</v>
      </c>
    </row>
    <row r="15002" spans="1:2" ht="13.5" x14ac:dyDescent="0.25">
      <c r="A15002" s="612" t="s">
        <v>25100</v>
      </c>
      <c r="B15002" s="613" t="s">
        <v>25101</v>
      </c>
    </row>
    <row r="15003" spans="1:2" ht="13.5" x14ac:dyDescent="0.25">
      <c r="A15003" s="612" t="s">
        <v>25102</v>
      </c>
      <c r="B15003" s="613" t="s">
        <v>25103</v>
      </c>
    </row>
    <row r="15004" spans="1:2" ht="13.5" x14ac:dyDescent="0.25">
      <c r="A15004" s="612" t="s">
        <v>25104</v>
      </c>
      <c r="B15004" s="613" t="s">
        <v>25105</v>
      </c>
    </row>
    <row r="15005" spans="1:2" ht="13.5" x14ac:dyDescent="0.25">
      <c r="A15005" s="612" t="s">
        <v>25106</v>
      </c>
      <c r="B15005" s="613" t="s">
        <v>25107</v>
      </c>
    </row>
    <row r="15006" spans="1:2" ht="13.5" x14ac:dyDescent="0.25">
      <c r="A15006" s="612" t="s">
        <v>25108</v>
      </c>
      <c r="B15006" s="613" t="s">
        <v>25109</v>
      </c>
    </row>
    <row r="15007" spans="1:2" ht="13.5" x14ac:dyDescent="0.25">
      <c r="A15007" s="612" t="s">
        <v>25110</v>
      </c>
      <c r="B15007" s="613" t="s">
        <v>25111</v>
      </c>
    </row>
    <row r="15008" spans="1:2" ht="13.5" x14ac:dyDescent="0.25">
      <c r="A15008" s="612" t="s">
        <v>25112</v>
      </c>
      <c r="B15008" s="613" t="s">
        <v>25113</v>
      </c>
    </row>
    <row r="15009" spans="1:2" ht="13.5" x14ac:dyDescent="0.25">
      <c r="A15009" s="612" t="s">
        <v>25114</v>
      </c>
      <c r="B15009" s="613" t="s">
        <v>25115</v>
      </c>
    </row>
    <row r="15010" spans="1:2" ht="13.5" x14ac:dyDescent="0.25">
      <c r="A15010" s="612" t="s">
        <v>25116</v>
      </c>
      <c r="B15010" s="613" t="s">
        <v>25117</v>
      </c>
    </row>
    <row r="15011" spans="1:2" ht="13.5" x14ac:dyDescent="0.25">
      <c r="A15011" s="612" t="s">
        <v>25118</v>
      </c>
      <c r="B15011" s="613" t="s">
        <v>25119</v>
      </c>
    </row>
    <row r="15012" spans="1:2" ht="13.5" x14ac:dyDescent="0.25">
      <c r="A15012" s="612" t="s">
        <v>25120</v>
      </c>
      <c r="B15012" s="613" t="s">
        <v>25121</v>
      </c>
    </row>
    <row r="15013" spans="1:2" ht="13.5" x14ac:dyDescent="0.25">
      <c r="A15013" s="612" t="s">
        <v>25122</v>
      </c>
      <c r="B15013" s="613" t="s">
        <v>25123</v>
      </c>
    </row>
    <row r="15014" spans="1:2" ht="13.5" x14ac:dyDescent="0.25">
      <c r="A15014" s="612" t="s">
        <v>25124</v>
      </c>
      <c r="B15014" s="613" t="s">
        <v>25125</v>
      </c>
    </row>
    <row r="15015" spans="1:2" ht="13.5" x14ac:dyDescent="0.25">
      <c r="A15015" s="612" t="s">
        <v>25126</v>
      </c>
      <c r="B15015" s="613" t="s">
        <v>25127</v>
      </c>
    </row>
    <row r="15016" spans="1:2" ht="13.5" x14ac:dyDescent="0.25">
      <c r="A15016" s="612" t="s">
        <v>25128</v>
      </c>
      <c r="B15016" s="613" t="s">
        <v>25129</v>
      </c>
    </row>
    <row r="15017" spans="1:2" ht="13.5" x14ac:dyDescent="0.25">
      <c r="A15017" s="612" t="s">
        <v>25130</v>
      </c>
      <c r="B15017" s="613" t="s">
        <v>25131</v>
      </c>
    </row>
    <row r="15018" spans="1:2" ht="13.5" x14ac:dyDescent="0.25">
      <c r="A15018" s="612" t="s">
        <v>25132</v>
      </c>
      <c r="B15018" s="613" t="s">
        <v>25133</v>
      </c>
    </row>
    <row r="15019" spans="1:2" ht="13.5" x14ac:dyDescent="0.25">
      <c r="A15019" s="612" t="s">
        <v>25134</v>
      </c>
      <c r="B15019" s="613" t="s">
        <v>25135</v>
      </c>
    </row>
    <row r="15020" spans="1:2" ht="13.5" x14ac:dyDescent="0.25">
      <c r="A15020" s="612" t="s">
        <v>25136</v>
      </c>
      <c r="B15020" s="613" t="s">
        <v>25137</v>
      </c>
    </row>
    <row r="15021" spans="1:2" ht="13.5" x14ac:dyDescent="0.25">
      <c r="A15021" s="612" t="s">
        <v>25138</v>
      </c>
      <c r="B15021" s="613" t="s">
        <v>25139</v>
      </c>
    </row>
    <row r="15022" spans="1:2" ht="13.5" x14ac:dyDescent="0.25">
      <c r="A15022" s="612" t="s">
        <v>25140</v>
      </c>
      <c r="B15022" s="613" t="s">
        <v>25141</v>
      </c>
    </row>
    <row r="15023" spans="1:2" ht="13.5" x14ac:dyDescent="0.25">
      <c r="A15023" s="612" t="s">
        <v>25142</v>
      </c>
      <c r="B15023" s="613" t="s">
        <v>25143</v>
      </c>
    </row>
    <row r="15024" spans="1:2" ht="13.5" x14ac:dyDescent="0.25">
      <c r="A15024" s="612" t="s">
        <v>25144</v>
      </c>
      <c r="B15024" s="613" t="s">
        <v>25145</v>
      </c>
    </row>
    <row r="15025" spans="1:2" ht="13.5" x14ac:dyDescent="0.25">
      <c r="A15025" s="612" t="s">
        <v>25146</v>
      </c>
      <c r="B15025" s="613" t="s">
        <v>25147</v>
      </c>
    </row>
    <row r="15026" spans="1:2" ht="13.5" x14ac:dyDescent="0.25">
      <c r="A15026" s="612" t="s">
        <v>25148</v>
      </c>
      <c r="B15026" s="613" t="s">
        <v>25149</v>
      </c>
    </row>
    <row r="15027" spans="1:2" ht="13.5" x14ac:dyDescent="0.25">
      <c r="A15027" s="612" t="s">
        <v>25150</v>
      </c>
      <c r="B15027" s="613" t="s">
        <v>25151</v>
      </c>
    </row>
    <row r="15028" spans="1:2" ht="13.5" x14ac:dyDescent="0.25">
      <c r="A15028" s="612" t="s">
        <v>25152</v>
      </c>
      <c r="B15028" s="613" t="s">
        <v>25153</v>
      </c>
    </row>
    <row r="15029" spans="1:2" ht="13.5" x14ac:dyDescent="0.25">
      <c r="A15029" s="612" t="s">
        <v>25154</v>
      </c>
      <c r="B15029" s="613" t="s">
        <v>25155</v>
      </c>
    </row>
    <row r="15030" spans="1:2" ht="13.5" x14ac:dyDescent="0.25">
      <c r="A15030" s="612" t="s">
        <v>25156</v>
      </c>
      <c r="B15030" s="613" t="s">
        <v>25157</v>
      </c>
    </row>
    <row r="15031" spans="1:2" ht="13.5" x14ac:dyDescent="0.25">
      <c r="A15031" s="612" t="s">
        <v>25158</v>
      </c>
      <c r="B15031" s="613" t="s">
        <v>25159</v>
      </c>
    </row>
    <row r="15032" spans="1:2" ht="13.5" x14ac:dyDescent="0.25">
      <c r="A15032" s="612" t="s">
        <v>25160</v>
      </c>
      <c r="B15032" s="613" t="s">
        <v>25161</v>
      </c>
    </row>
    <row r="15033" spans="1:2" ht="13.5" x14ac:dyDescent="0.25">
      <c r="A15033" s="612" t="s">
        <v>25162</v>
      </c>
      <c r="B15033" s="613" t="s">
        <v>25163</v>
      </c>
    </row>
    <row r="15034" spans="1:2" ht="13.5" x14ac:dyDescent="0.25">
      <c r="A15034" s="612" t="s">
        <v>25164</v>
      </c>
      <c r="B15034" s="613" t="s">
        <v>25165</v>
      </c>
    </row>
    <row r="15035" spans="1:2" ht="13.5" x14ac:dyDescent="0.25">
      <c r="A15035" s="612" t="s">
        <v>25166</v>
      </c>
      <c r="B15035" s="613" t="s">
        <v>25167</v>
      </c>
    </row>
    <row r="15036" spans="1:2" ht="13.5" x14ac:dyDescent="0.25">
      <c r="A15036" s="612" t="s">
        <v>25168</v>
      </c>
      <c r="B15036" s="613" t="s">
        <v>25169</v>
      </c>
    </row>
    <row r="15037" spans="1:2" ht="13.5" x14ac:dyDescent="0.25">
      <c r="A15037" s="612" t="s">
        <v>25170</v>
      </c>
      <c r="B15037" s="613" t="s">
        <v>25171</v>
      </c>
    </row>
    <row r="15038" spans="1:2" ht="13.5" x14ac:dyDescent="0.25">
      <c r="A15038" s="612" t="s">
        <v>25172</v>
      </c>
      <c r="B15038" s="613" t="s">
        <v>25173</v>
      </c>
    </row>
    <row r="15039" spans="1:2" ht="13.5" x14ac:dyDescent="0.25">
      <c r="A15039" s="612" t="s">
        <v>25174</v>
      </c>
      <c r="B15039" s="613" t="s">
        <v>25175</v>
      </c>
    </row>
    <row r="15040" spans="1:2" ht="13.5" x14ac:dyDescent="0.25">
      <c r="A15040" s="612" t="s">
        <v>25176</v>
      </c>
      <c r="B15040" s="613" t="s">
        <v>25177</v>
      </c>
    </row>
    <row r="15041" spans="1:2" ht="13.5" x14ac:dyDescent="0.25">
      <c r="A15041" s="612" t="s">
        <v>25178</v>
      </c>
      <c r="B15041" s="613" t="s">
        <v>25179</v>
      </c>
    </row>
    <row r="15042" spans="1:2" ht="13.5" x14ac:dyDescent="0.25">
      <c r="A15042" s="612" t="s">
        <v>25180</v>
      </c>
      <c r="B15042" s="613" t="s">
        <v>25181</v>
      </c>
    </row>
    <row r="15043" spans="1:2" ht="13.5" x14ac:dyDescent="0.25">
      <c r="A15043" s="612" t="s">
        <v>25182</v>
      </c>
      <c r="B15043" s="613" t="s">
        <v>25183</v>
      </c>
    </row>
    <row r="15044" spans="1:2" ht="13.5" x14ac:dyDescent="0.25">
      <c r="A15044" s="612" t="s">
        <v>25184</v>
      </c>
      <c r="B15044" s="613" t="s">
        <v>25185</v>
      </c>
    </row>
    <row r="15045" spans="1:2" ht="13.5" x14ac:dyDescent="0.25">
      <c r="A15045" s="612" t="s">
        <v>25186</v>
      </c>
      <c r="B15045" s="613" t="s">
        <v>25187</v>
      </c>
    </row>
    <row r="15046" spans="1:2" ht="13.5" x14ac:dyDescent="0.25">
      <c r="A15046" s="612" t="s">
        <v>25188</v>
      </c>
      <c r="B15046" s="613" t="s">
        <v>25189</v>
      </c>
    </row>
    <row r="15047" spans="1:2" ht="13.5" x14ac:dyDescent="0.25">
      <c r="A15047" s="612" t="s">
        <v>25190</v>
      </c>
      <c r="B15047" s="613" t="s">
        <v>25191</v>
      </c>
    </row>
    <row r="15048" spans="1:2" ht="13.5" x14ac:dyDescent="0.25">
      <c r="A15048" s="612" t="s">
        <v>25192</v>
      </c>
      <c r="B15048" s="613" t="s">
        <v>25193</v>
      </c>
    </row>
    <row r="15049" spans="1:2" ht="13.5" x14ac:dyDescent="0.25">
      <c r="A15049" s="612" t="s">
        <v>25194</v>
      </c>
      <c r="B15049" s="613" t="s">
        <v>25195</v>
      </c>
    </row>
    <row r="15050" spans="1:2" ht="13.5" x14ac:dyDescent="0.25">
      <c r="A15050" s="612" t="s">
        <v>25196</v>
      </c>
      <c r="B15050" s="613" t="s">
        <v>25197</v>
      </c>
    </row>
    <row r="15051" spans="1:2" ht="13.5" x14ac:dyDescent="0.25">
      <c r="A15051" s="612" t="s">
        <v>25198</v>
      </c>
      <c r="B15051" s="613" t="s">
        <v>25199</v>
      </c>
    </row>
    <row r="15052" spans="1:2" ht="13.5" x14ac:dyDescent="0.25">
      <c r="A15052" s="612" t="s">
        <v>25200</v>
      </c>
      <c r="B15052" s="613" t="s">
        <v>25201</v>
      </c>
    </row>
    <row r="15053" spans="1:2" ht="13.5" x14ac:dyDescent="0.25">
      <c r="A15053" s="612" t="s">
        <v>25202</v>
      </c>
      <c r="B15053" s="613" t="s">
        <v>25203</v>
      </c>
    </row>
    <row r="15054" spans="1:2" ht="27" x14ac:dyDescent="0.25">
      <c r="A15054" s="612" t="s">
        <v>25204</v>
      </c>
      <c r="B15054" s="613" t="s">
        <v>25205</v>
      </c>
    </row>
    <row r="15055" spans="1:2" ht="13.5" x14ac:dyDescent="0.25">
      <c r="A15055" s="612" t="s">
        <v>25206</v>
      </c>
      <c r="B15055" s="613" t="s">
        <v>25207</v>
      </c>
    </row>
    <row r="15056" spans="1:2" ht="13.5" x14ac:dyDescent="0.25">
      <c r="A15056" s="612" t="s">
        <v>25208</v>
      </c>
      <c r="B15056" s="613" t="s">
        <v>25209</v>
      </c>
    </row>
    <row r="15057" spans="1:2" ht="13.5" x14ac:dyDescent="0.25">
      <c r="A15057" s="612" t="s">
        <v>25210</v>
      </c>
      <c r="B15057" s="613" t="s">
        <v>25211</v>
      </c>
    </row>
    <row r="15058" spans="1:2" ht="13.5" x14ac:dyDescent="0.25">
      <c r="A15058" s="612" t="s">
        <v>25212</v>
      </c>
      <c r="B15058" s="613" t="s">
        <v>25213</v>
      </c>
    </row>
    <row r="15059" spans="1:2" ht="13.5" x14ac:dyDescent="0.25">
      <c r="A15059" s="612" t="s">
        <v>25214</v>
      </c>
      <c r="B15059" s="613" t="s">
        <v>25215</v>
      </c>
    </row>
    <row r="15060" spans="1:2" ht="13.5" x14ac:dyDescent="0.25">
      <c r="A15060" s="612" t="s">
        <v>25216</v>
      </c>
      <c r="B15060" s="613" t="s">
        <v>25217</v>
      </c>
    </row>
    <row r="15061" spans="1:2" ht="13.5" x14ac:dyDescent="0.25">
      <c r="A15061" s="612" t="s">
        <v>25218</v>
      </c>
      <c r="B15061" s="613" t="s">
        <v>25219</v>
      </c>
    </row>
    <row r="15062" spans="1:2" ht="13.5" x14ac:dyDescent="0.25">
      <c r="A15062" s="612" t="s">
        <v>25220</v>
      </c>
      <c r="B15062" s="613" t="s">
        <v>25221</v>
      </c>
    </row>
    <row r="15063" spans="1:2" ht="13.5" x14ac:dyDescent="0.25">
      <c r="A15063" s="612" t="s">
        <v>25222</v>
      </c>
      <c r="B15063" s="613" t="s">
        <v>25223</v>
      </c>
    </row>
    <row r="15064" spans="1:2" ht="27" x14ac:dyDescent="0.25">
      <c r="A15064" s="612" t="s">
        <v>25224</v>
      </c>
      <c r="B15064" s="613" t="s">
        <v>25225</v>
      </c>
    </row>
    <row r="15065" spans="1:2" ht="13.5" x14ac:dyDescent="0.25">
      <c r="A15065" s="612" t="s">
        <v>25226</v>
      </c>
      <c r="B15065" s="613" t="s">
        <v>25227</v>
      </c>
    </row>
    <row r="15066" spans="1:2" ht="13.5" x14ac:dyDescent="0.25">
      <c r="A15066" s="612" t="s">
        <v>25228</v>
      </c>
      <c r="B15066" s="613" t="s">
        <v>25229</v>
      </c>
    </row>
    <row r="15067" spans="1:2" ht="13.5" x14ac:dyDescent="0.25">
      <c r="A15067" s="612" t="s">
        <v>25230</v>
      </c>
      <c r="B15067" s="613" t="s">
        <v>25231</v>
      </c>
    </row>
    <row r="15068" spans="1:2" ht="13.5" x14ac:dyDescent="0.25">
      <c r="A15068" s="612" t="s">
        <v>25232</v>
      </c>
      <c r="B15068" s="613" t="s">
        <v>25233</v>
      </c>
    </row>
    <row r="15069" spans="1:2" ht="13.5" x14ac:dyDescent="0.25">
      <c r="A15069" s="612" t="s">
        <v>25234</v>
      </c>
      <c r="B15069" s="613" t="s">
        <v>25235</v>
      </c>
    </row>
    <row r="15070" spans="1:2" ht="13.5" x14ac:dyDescent="0.25">
      <c r="A15070" s="612" t="s">
        <v>25236</v>
      </c>
      <c r="B15070" s="613" t="s">
        <v>25237</v>
      </c>
    </row>
    <row r="15071" spans="1:2" ht="13.5" x14ac:dyDescent="0.25">
      <c r="A15071" s="612" t="s">
        <v>25238</v>
      </c>
      <c r="B15071" s="613" t="s">
        <v>25239</v>
      </c>
    </row>
    <row r="15072" spans="1:2" ht="13.5" x14ac:dyDescent="0.25">
      <c r="A15072" s="612" t="s">
        <v>25240</v>
      </c>
      <c r="B15072" s="613" t="s">
        <v>25241</v>
      </c>
    </row>
    <row r="15073" spans="1:2" ht="13.5" x14ac:dyDescent="0.25">
      <c r="A15073" s="612" t="s">
        <v>25242</v>
      </c>
      <c r="B15073" s="613" t="s">
        <v>25243</v>
      </c>
    </row>
    <row r="15074" spans="1:2" ht="13.5" x14ac:dyDescent="0.25">
      <c r="A15074" s="612" t="s">
        <v>25244</v>
      </c>
      <c r="B15074" s="613" t="s">
        <v>25245</v>
      </c>
    </row>
    <row r="15075" spans="1:2" ht="13.5" x14ac:dyDescent="0.25">
      <c r="A15075" s="612" t="s">
        <v>25246</v>
      </c>
      <c r="B15075" s="613" t="s">
        <v>25247</v>
      </c>
    </row>
    <row r="15076" spans="1:2" ht="13.5" x14ac:dyDescent="0.25">
      <c r="A15076" s="612" t="s">
        <v>25248</v>
      </c>
      <c r="B15076" s="613" t="s">
        <v>25249</v>
      </c>
    </row>
    <row r="15077" spans="1:2" ht="13.5" x14ac:dyDescent="0.25">
      <c r="A15077" s="612" t="s">
        <v>25250</v>
      </c>
      <c r="B15077" s="613" t="s">
        <v>25251</v>
      </c>
    </row>
    <row r="15078" spans="1:2" ht="13.5" x14ac:dyDescent="0.25">
      <c r="A15078" s="612" t="s">
        <v>25252</v>
      </c>
      <c r="B15078" s="613" t="s">
        <v>25253</v>
      </c>
    </row>
    <row r="15079" spans="1:2" ht="13.5" x14ac:dyDescent="0.25">
      <c r="A15079" s="612" t="s">
        <v>25254</v>
      </c>
      <c r="B15079" s="613" t="s">
        <v>25255</v>
      </c>
    </row>
    <row r="15080" spans="1:2" ht="13.5" x14ac:dyDescent="0.25">
      <c r="A15080" s="612" t="s">
        <v>25256</v>
      </c>
      <c r="B15080" s="613" t="s">
        <v>25257</v>
      </c>
    </row>
    <row r="15081" spans="1:2" ht="13.5" x14ac:dyDescent="0.25">
      <c r="A15081" s="612" t="s">
        <v>25258</v>
      </c>
      <c r="B15081" s="613" t="s">
        <v>25259</v>
      </c>
    </row>
    <row r="15082" spans="1:2" ht="13.5" x14ac:dyDescent="0.25">
      <c r="A15082" s="612" t="s">
        <v>25260</v>
      </c>
      <c r="B15082" s="613" t="s">
        <v>25261</v>
      </c>
    </row>
    <row r="15083" spans="1:2" ht="13.5" x14ac:dyDescent="0.25">
      <c r="A15083" s="612" t="s">
        <v>25262</v>
      </c>
      <c r="B15083" s="613" t="s">
        <v>25263</v>
      </c>
    </row>
    <row r="15084" spans="1:2" ht="27" x14ac:dyDescent="0.25">
      <c r="A15084" s="612" t="s">
        <v>25264</v>
      </c>
      <c r="B15084" s="613" t="s">
        <v>25265</v>
      </c>
    </row>
    <row r="15085" spans="1:2" ht="13.5" x14ac:dyDescent="0.25">
      <c r="A15085" s="612" t="s">
        <v>25266</v>
      </c>
      <c r="B15085" s="613" t="s">
        <v>25267</v>
      </c>
    </row>
    <row r="15086" spans="1:2" ht="13.5" x14ac:dyDescent="0.25">
      <c r="A15086" s="612" t="s">
        <v>25268</v>
      </c>
      <c r="B15086" s="613" t="s">
        <v>25269</v>
      </c>
    </row>
    <row r="15087" spans="1:2" ht="13.5" x14ac:dyDescent="0.25">
      <c r="A15087" s="612" t="s">
        <v>25270</v>
      </c>
      <c r="B15087" s="613" t="s">
        <v>25271</v>
      </c>
    </row>
    <row r="15088" spans="1:2" ht="13.5" x14ac:dyDescent="0.25">
      <c r="A15088" s="612" t="s">
        <v>25272</v>
      </c>
      <c r="B15088" s="613" t="s">
        <v>25273</v>
      </c>
    </row>
    <row r="15089" spans="1:2" ht="13.5" x14ac:dyDescent="0.25">
      <c r="A15089" s="612" t="s">
        <v>25274</v>
      </c>
      <c r="B15089" s="613" t="s">
        <v>25275</v>
      </c>
    </row>
    <row r="15090" spans="1:2" ht="13.5" x14ac:dyDescent="0.25">
      <c r="A15090" s="612" t="s">
        <v>25276</v>
      </c>
      <c r="B15090" s="613" t="s">
        <v>25277</v>
      </c>
    </row>
    <row r="15091" spans="1:2" ht="13.5" x14ac:dyDescent="0.25">
      <c r="A15091" s="612" t="s">
        <v>25278</v>
      </c>
      <c r="B15091" s="613" t="s">
        <v>25279</v>
      </c>
    </row>
    <row r="15092" spans="1:2" ht="13.5" x14ac:dyDescent="0.25">
      <c r="A15092" s="612" t="s">
        <v>25280</v>
      </c>
      <c r="B15092" s="613" t="s">
        <v>25281</v>
      </c>
    </row>
    <row r="15093" spans="1:2" ht="13.5" x14ac:dyDescent="0.25">
      <c r="A15093" s="612" t="s">
        <v>25282</v>
      </c>
      <c r="B15093" s="613" t="s">
        <v>25283</v>
      </c>
    </row>
    <row r="15094" spans="1:2" ht="13.5" x14ac:dyDescent="0.25">
      <c r="A15094" s="612" t="s">
        <v>25284</v>
      </c>
      <c r="B15094" s="613" t="s">
        <v>25285</v>
      </c>
    </row>
    <row r="15095" spans="1:2" ht="13.5" x14ac:dyDescent="0.25">
      <c r="A15095" s="612" t="s">
        <v>25286</v>
      </c>
      <c r="B15095" s="613" t="s">
        <v>25287</v>
      </c>
    </row>
    <row r="15096" spans="1:2" ht="13.5" x14ac:dyDescent="0.25">
      <c r="A15096" s="612" t="s">
        <v>25288</v>
      </c>
      <c r="B15096" s="613" t="s">
        <v>25289</v>
      </c>
    </row>
    <row r="15097" spans="1:2" ht="13.5" x14ac:dyDescent="0.25">
      <c r="A15097" s="612" t="s">
        <v>25290</v>
      </c>
      <c r="B15097" s="613" t="s">
        <v>25291</v>
      </c>
    </row>
    <row r="15098" spans="1:2" ht="13.5" x14ac:dyDescent="0.25">
      <c r="A15098" s="612" t="s">
        <v>25292</v>
      </c>
      <c r="B15098" s="613" t="s">
        <v>25293</v>
      </c>
    </row>
    <row r="15099" spans="1:2" ht="13.5" x14ac:dyDescent="0.25">
      <c r="A15099" s="612" t="s">
        <v>25294</v>
      </c>
      <c r="B15099" s="613" t="s">
        <v>25295</v>
      </c>
    </row>
    <row r="15100" spans="1:2" ht="13.5" x14ac:dyDescent="0.25">
      <c r="A15100" s="612" t="s">
        <v>25296</v>
      </c>
      <c r="B15100" s="613" t="s">
        <v>25297</v>
      </c>
    </row>
    <row r="15101" spans="1:2" ht="13.5" x14ac:dyDescent="0.25">
      <c r="A15101" s="612" t="s">
        <v>25298</v>
      </c>
      <c r="B15101" s="613" t="s">
        <v>25299</v>
      </c>
    </row>
    <row r="15102" spans="1:2" ht="13.5" x14ac:dyDescent="0.25">
      <c r="A15102" s="612" t="s">
        <v>25300</v>
      </c>
      <c r="B15102" s="613" t="s">
        <v>25301</v>
      </c>
    </row>
    <row r="15103" spans="1:2" ht="13.5" x14ac:dyDescent="0.25">
      <c r="A15103" s="612" t="s">
        <v>25302</v>
      </c>
      <c r="B15103" s="613" t="s">
        <v>25303</v>
      </c>
    </row>
    <row r="15104" spans="1:2" ht="13.5" x14ac:dyDescent="0.25">
      <c r="A15104" s="612" t="s">
        <v>25304</v>
      </c>
      <c r="B15104" s="613" t="s">
        <v>25305</v>
      </c>
    </row>
    <row r="15105" spans="1:2" ht="13.5" x14ac:dyDescent="0.25">
      <c r="A15105" s="612" t="s">
        <v>25306</v>
      </c>
      <c r="B15105" s="613" t="s">
        <v>25307</v>
      </c>
    </row>
    <row r="15106" spans="1:2" ht="13.5" x14ac:dyDescent="0.25">
      <c r="A15106" s="612" t="s">
        <v>25308</v>
      </c>
      <c r="B15106" s="613" t="s">
        <v>25309</v>
      </c>
    </row>
    <row r="15107" spans="1:2" ht="13.5" x14ac:dyDescent="0.25">
      <c r="A15107" s="612" t="s">
        <v>25310</v>
      </c>
      <c r="B15107" s="613" t="s">
        <v>25311</v>
      </c>
    </row>
    <row r="15108" spans="1:2" ht="13.5" x14ac:dyDescent="0.25">
      <c r="A15108" s="612" t="s">
        <v>25312</v>
      </c>
      <c r="B15108" s="613" t="s">
        <v>25313</v>
      </c>
    </row>
    <row r="15109" spans="1:2" ht="13.5" x14ac:dyDescent="0.25">
      <c r="A15109" s="612" t="s">
        <v>25314</v>
      </c>
      <c r="B15109" s="613" t="s">
        <v>25315</v>
      </c>
    </row>
    <row r="15110" spans="1:2" ht="13.5" x14ac:dyDescent="0.25">
      <c r="A15110" s="612" t="s">
        <v>25316</v>
      </c>
      <c r="B15110" s="613" t="s">
        <v>25317</v>
      </c>
    </row>
    <row r="15111" spans="1:2" ht="13.5" x14ac:dyDescent="0.25">
      <c r="A15111" s="612" t="s">
        <v>25318</v>
      </c>
      <c r="B15111" s="613" t="s">
        <v>25319</v>
      </c>
    </row>
    <row r="15112" spans="1:2" ht="13.5" x14ac:dyDescent="0.25">
      <c r="A15112" s="612" t="s">
        <v>25320</v>
      </c>
      <c r="B15112" s="613" t="s">
        <v>25321</v>
      </c>
    </row>
    <row r="15113" spans="1:2" ht="13.5" x14ac:dyDescent="0.25">
      <c r="A15113" s="612" t="s">
        <v>25322</v>
      </c>
      <c r="B15113" s="613" t="s">
        <v>25323</v>
      </c>
    </row>
    <row r="15114" spans="1:2" ht="13.5" x14ac:dyDescent="0.25">
      <c r="A15114" s="612" t="s">
        <v>25324</v>
      </c>
      <c r="B15114" s="613" t="s">
        <v>25325</v>
      </c>
    </row>
    <row r="15115" spans="1:2" ht="13.5" x14ac:dyDescent="0.25">
      <c r="A15115" s="612" t="s">
        <v>25326</v>
      </c>
      <c r="B15115" s="613" t="s">
        <v>25327</v>
      </c>
    </row>
    <row r="15116" spans="1:2" ht="13.5" x14ac:dyDescent="0.25">
      <c r="A15116" s="612" t="s">
        <v>25328</v>
      </c>
      <c r="B15116" s="613" t="s">
        <v>25329</v>
      </c>
    </row>
    <row r="15117" spans="1:2" ht="13.5" x14ac:dyDescent="0.25">
      <c r="A15117" s="612" t="s">
        <v>25330</v>
      </c>
      <c r="B15117" s="613" t="s">
        <v>25331</v>
      </c>
    </row>
    <row r="15118" spans="1:2" ht="13.5" x14ac:dyDescent="0.25">
      <c r="A15118" s="612" t="s">
        <v>25332</v>
      </c>
      <c r="B15118" s="613" t="s">
        <v>25333</v>
      </c>
    </row>
    <row r="15119" spans="1:2" ht="13.5" x14ac:dyDescent="0.25">
      <c r="A15119" s="612" t="s">
        <v>25334</v>
      </c>
      <c r="B15119" s="613" t="s">
        <v>25335</v>
      </c>
    </row>
    <row r="15120" spans="1:2" ht="13.5" x14ac:dyDescent="0.25">
      <c r="A15120" s="612" t="s">
        <v>25336</v>
      </c>
      <c r="B15120" s="613" t="s">
        <v>25337</v>
      </c>
    </row>
    <row r="15121" spans="1:2" ht="13.5" x14ac:dyDescent="0.25">
      <c r="A15121" s="612" t="s">
        <v>25338</v>
      </c>
      <c r="B15121" s="613" t="s">
        <v>25339</v>
      </c>
    </row>
    <row r="15122" spans="1:2" ht="13.5" x14ac:dyDescent="0.25">
      <c r="A15122" s="612" t="s">
        <v>25340</v>
      </c>
      <c r="B15122" s="613" t="s">
        <v>25341</v>
      </c>
    </row>
    <row r="15123" spans="1:2" ht="13.5" x14ac:dyDescent="0.25">
      <c r="A15123" s="612" t="s">
        <v>25342</v>
      </c>
      <c r="B15123" s="613" t="s">
        <v>25343</v>
      </c>
    </row>
    <row r="15124" spans="1:2" ht="13.5" x14ac:dyDescent="0.25">
      <c r="A15124" s="612" t="s">
        <v>25344</v>
      </c>
      <c r="B15124" s="613" t="s">
        <v>25345</v>
      </c>
    </row>
    <row r="15125" spans="1:2" ht="13.5" x14ac:dyDescent="0.25">
      <c r="A15125" s="612" t="s">
        <v>25346</v>
      </c>
      <c r="B15125" s="613" t="s">
        <v>25347</v>
      </c>
    </row>
    <row r="15126" spans="1:2" ht="13.5" x14ac:dyDescent="0.25">
      <c r="A15126" s="612" t="s">
        <v>25348</v>
      </c>
      <c r="B15126" s="613" t="s">
        <v>25349</v>
      </c>
    </row>
    <row r="15127" spans="1:2" ht="13.5" x14ac:dyDescent="0.25">
      <c r="A15127" s="612" t="s">
        <v>25350</v>
      </c>
      <c r="B15127" s="613" t="s">
        <v>25351</v>
      </c>
    </row>
    <row r="15128" spans="1:2" ht="13.5" x14ac:dyDescent="0.25">
      <c r="A15128" s="612" t="s">
        <v>25352</v>
      </c>
      <c r="B15128" s="613" t="s">
        <v>25353</v>
      </c>
    </row>
    <row r="15129" spans="1:2" ht="13.5" x14ac:dyDescent="0.25">
      <c r="A15129" s="612" t="s">
        <v>25354</v>
      </c>
      <c r="B15129" s="613" t="s">
        <v>25355</v>
      </c>
    </row>
    <row r="15130" spans="1:2" ht="13.5" x14ac:dyDescent="0.25">
      <c r="A15130" s="612" t="s">
        <v>25356</v>
      </c>
      <c r="B15130" s="613" t="s">
        <v>25357</v>
      </c>
    </row>
    <row r="15131" spans="1:2" ht="13.5" x14ac:dyDescent="0.25">
      <c r="A15131" s="612" t="s">
        <v>25358</v>
      </c>
      <c r="B15131" s="613" t="s">
        <v>25359</v>
      </c>
    </row>
    <row r="15132" spans="1:2" ht="13.5" x14ac:dyDescent="0.25">
      <c r="A15132" s="612" t="s">
        <v>25360</v>
      </c>
      <c r="B15132" s="613" t="s">
        <v>25361</v>
      </c>
    </row>
    <row r="15133" spans="1:2" ht="13.5" x14ac:dyDescent="0.25">
      <c r="A15133" s="612" t="s">
        <v>25362</v>
      </c>
      <c r="B15133" s="613" t="s">
        <v>25363</v>
      </c>
    </row>
    <row r="15134" spans="1:2" ht="13.5" x14ac:dyDescent="0.25">
      <c r="A15134" s="612" t="s">
        <v>25364</v>
      </c>
      <c r="B15134" s="613" t="s">
        <v>25365</v>
      </c>
    </row>
    <row r="15135" spans="1:2" ht="13.5" x14ac:dyDescent="0.25">
      <c r="A15135" s="612" t="s">
        <v>25366</v>
      </c>
      <c r="B15135" s="613" t="s">
        <v>25367</v>
      </c>
    </row>
    <row r="15136" spans="1:2" ht="13.5" x14ac:dyDescent="0.25">
      <c r="A15136" s="612" t="s">
        <v>25368</v>
      </c>
      <c r="B15136" s="613" t="s">
        <v>25369</v>
      </c>
    </row>
    <row r="15137" spans="1:2" ht="13.5" x14ac:dyDescent="0.25">
      <c r="A15137" s="612" t="s">
        <v>25370</v>
      </c>
      <c r="B15137" s="613" t="s">
        <v>25371</v>
      </c>
    </row>
    <row r="15138" spans="1:2" ht="13.5" x14ac:dyDescent="0.25">
      <c r="A15138" s="612" t="s">
        <v>25372</v>
      </c>
      <c r="B15138" s="613" t="s">
        <v>25373</v>
      </c>
    </row>
    <row r="15139" spans="1:2" ht="13.5" x14ac:dyDescent="0.25">
      <c r="A15139" s="612" t="s">
        <v>25374</v>
      </c>
      <c r="B15139" s="613" t="s">
        <v>25375</v>
      </c>
    </row>
    <row r="15140" spans="1:2" ht="13.5" x14ac:dyDescent="0.25">
      <c r="A15140" s="612" t="s">
        <v>25376</v>
      </c>
      <c r="B15140" s="613" t="s">
        <v>25377</v>
      </c>
    </row>
    <row r="15141" spans="1:2" ht="13.5" x14ac:dyDescent="0.25">
      <c r="A15141" s="612" t="s">
        <v>25378</v>
      </c>
      <c r="B15141" s="613" t="s">
        <v>25379</v>
      </c>
    </row>
    <row r="15142" spans="1:2" ht="13.5" x14ac:dyDescent="0.25">
      <c r="A15142" s="612" t="s">
        <v>25380</v>
      </c>
      <c r="B15142" s="613" t="s">
        <v>25381</v>
      </c>
    </row>
    <row r="15143" spans="1:2" ht="13.5" x14ac:dyDescent="0.25">
      <c r="A15143" s="612" t="s">
        <v>25382</v>
      </c>
      <c r="B15143" s="613" t="s">
        <v>25383</v>
      </c>
    </row>
    <row r="15144" spans="1:2" ht="13.5" x14ac:dyDescent="0.25">
      <c r="A15144" s="612" t="s">
        <v>25384</v>
      </c>
      <c r="B15144" s="613" t="s">
        <v>25385</v>
      </c>
    </row>
    <row r="15145" spans="1:2" ht="13.5" x14ac:dyDescent="0.25">
      <c r="A15145" s="612" t="s">
        <v>25386</v>
      </c>
      <c r="B15145" s="613" t="s">
        <v>25387</v>
      </c>
    </row>
    <row r="15146" spans="1:2" ht="13.5" x14ac:dyDescent="0.25">
      <c r="A15146" s="612" t="s">
        <v>25388</v>
      </c>
      <c r="B15146" s="613" t="s">
        <v>25389</v>
      </c>
    </row>
    <row r="15147" spans="1:2" ht="13.5" x14ac:dyDescent="0.25">
      <c r="A15147" s="612" t="s">
        <v>25390</v>
      </c>
      <c r="B15147" s="613" t="s">
        <v>25391</v>
      </c>
    </row>
    <row r="15148" spans="1:2" ht="13.5" x14ac:dyDescent="0.25">
      <c r="A15148" s="612" t="s">
        <v>25392</v>
      </c>
      <c r="B15148" s="613" t="s">
        <v>25393</v>
      </c>
    </row>
    <row r="15149" spans="1:2" ht="13.5" x14ac:dyDescent="0.25">
      <c r="A15149" s="612" t="s">
        <v>25394</v>
      </c>
      <c r="B15149" s="613" t="s">
        <v>25395</v>
      </c>
    </row>
    <row r="15150" spans="1:2" ht="13.5" x14ac:dyDescent="0.25">
      <c r="A15150" s="612" t="s">
        <v>25396</v>
      </c>
      <c r="B15150" s="613" t="s">
        <v>25397</v>
      </c>
    </row>
    <row r="15151" spans="1:2" ht="13.5" x14ac:dyDescent="0.25">
      <c r="A15151" s="612" t="s">
        <v>25398</v>
      </c>
      <c r="B15151" s="613" t="s">
        <v>25399</v>
      </c>
    </row>
    <row r="15152" spans="1:2" ht="13.5" x14ac:dyDescent="0.25">
      <c r="A15152" s="612" t="s">
        <v>25400</v>
      </c>
      <c r="B15152" s="613" t="s">
        <v>25401</v>
      </c>
    </row>
    <row r="15153" spans="1:2" ht="13.5" x14ac:dyDescent="0.25">
      <c r="A15153" s="612" t="s">
        <v>25402</v>
      </c>
      <c r="B15153" s="613" t="s">
        <v>25403</v>
      </c>
    </row>
    <row r="15154" spans="1:2" ht="13.5" x14ac:dyDescent="0.25">
      <c r="A15154" s="612" t="s">
        <v>25404</v>
      </c>
      <c r="B15154" s="613" t="s">
        <v>25405</v>
      </c>
    </row>
    <row r="15155" spans="1:2" ht="13.5" x14ac:dyDescent="0.25">
      <c r="A15155" s="612" t="s">
        <v>25406</v>
      </c>
      <c r="B15155" s="613" t="s">
        <v>25407</v>
      </c>
    </row>
    <row r="15156" spans="1:2" ht="13.5" x14ac:dyDescent="0.25">
      <c r="A15156" s="612" t="s">
        <v>25408</v>
      </c>
      <c r="B15156" s="613" t="s">
        <v>25409</v>
      </c>
    </row>
    <row r="15157" spans="1:2" ht="13.5" x14ac:dyDescent="0.25">
      <c r="A15157" s="612" t="s">
        <v>25410</v>
      </c>
      <c r="B15157" s="613" t="s">
        <v>25411</v>
      </c>
    </row>
    <row r="15158" spans="1:2" ht="13.5" x14ac:dyDescent="0.25">
      <c r="A15158" s="612" t="s">
        <v>25412</v>
      </c>
      <c r="B15158" s="613" t="s">
        <v>25413</v>
      </c>
    </row>
    <row r="15159" spans="1:2" ht="13.5" x14ac:dyDescent="0.25">
      <c r="A15159" s="612" t="s">
        <v>25414</v>
      </c>
      <c r="B15159" s="613" t="s">
        <v>25415</v>
      </c>
    </row>
    <row r="15160" spans="1:2" ht="13.5" x14ac:dyDescent="0.25">
      <c r="A15160" s="612" t="s">
        <v>25416</v>
      </c>
      <c r="B15160" s="613" t="s">
        <v>25417</v>
      </c>
    </row>
    <row r="15161" spans="1:2" ht="13.5" x14ac:dyDescent="0.25">
      <c r="A15161" s="612" t="s">
        <v>25418</v>
      </c>
      <c r="B15161" s="613" t="s">
        <v>25419</v>
      </c>
    </row>
    <row r="15162" spans="1:2" ht="13.5" x14ac:dyDescent="0.25">
      <c r="A15162" s="612" t="s">
        <v>25420</v>
      </c>
      <c r="B15162" s="613" t="s">
        <v>25421</v>
      </c>
    </row>
    <row r="15163" spans="1:2" ht="13.5" x14ac:dyDescent="0.25">
      <c r="A15163" s="612" t="s">
        <v>25422</v>
      </c>
      <c r="B15163" s="613" t="s">
        <v>25423</v>
      </c>
    </row>
    <row r="15164" spans="1:2" ht="27" x14ac:dyDescent="0.25">
      <c r="A15164" s="612" t="s">
        <v>25424</v>
      </c>
      <c r="B15164" s="613" t="s">
        <v>25425</v>
      </c>
    </row>
    <row r="15165" spans="1:2" ht="13.5" x14ac:dyDescent="0.25">
      <c r="A15165" s="612" t="s">
        <v>25426</v>
      </c>
      <c r="B15165" s="613" t="s">
        <v>25427</v>
      </c>
    </row>
    <row r="15166" spans="1:2" ht="13.5" x14ac:dyDescent="0.25">
      <c r="A15166" s="612" t="s">
        <v>25428</v>
      </c>
      <c r="B15166" s="613" t="s">
        <v>25429</v>
      </c>
    </row>
    <row r="15167" spans="1:2" ht="13.5" x14ac:dyDescent="0.25">
      <c r="A15167" s="612" t="s">
        <v>25430</v>
      </c>
      <c r="B15167" s="613" t="s">
        <v>25431</v>
      </c>
    </row>
    <row r="15168" spans="1:2" ht="13.5" x14ac:dyDescent="0.25">
      <c r="A15168" s="612" t="s">
        <v>25432</v>
      </c>
      <c r="B15168" s="613" t="s">
        <v>25433</v>
      </c>
    </row>
    <row r="15169" spans="1:2" ht="13.5" x14ac:dyDescent="0.25">
      <c r="A15169" s="612" t="s">
        <v>25434</v>
      </c>
      <c r="B15169" s="613" t="s">
        <v>25435</v>
      </c>
    </row>
    <row r="15170" spans="1:2" ht="13.5" x14ac:dyDescent="0.25">
      <c r="A15170" s="612" t="s">
        <v>25436</v>
      </c>
      <c r="B15170" s="613" t="s">
        <v>25437</v>
      </c>
    </row>
    <row r="15171" spans="1:2" ht="13.5" x14ac:dyDescent="0.25">
      <c r="A15171" s="612" t="s">
        <v>25438</v>
      </c>
      <c r="B15171" s="613" t="s">
        <v>25439</v>
      </c>
    </row>
    <row r="15172" spans="1:2" ht="13.5" x14ac:dyDescent="0.25">
      <c r="A15172" s="612" t="s">
        <v>25440</v>
      </c>
      <c r="B15172" s="613" t="s">
        <v>25441</v>
      </c>
    </row>
    <row r="15173" spans="1:2" ht="13.5" x14ac:dyDescent="0.25">
      <c r="A15173" s="612" t="s">
        <v>25442</v>
      </c>
      <c r="B15173" s="613" t="s">
        <v>25443</v>
      </c>
    </row>
    <row r="15174" spans="1:2" ht="13.5" x14ac:dyDescent="0.25">
      <c r="A15174" s="612" t="s">
        <v>25444</v>
      </c>
      <c r="B15174" s="613" t="s">
        <v>25445</v>
      </c>
    </row>
    <row r="15175" spans="1:2" ht="13.5" x14ac:dyDescent="0.25">
      <c r="A15175" s="612" t="s">
        <v>25446</v>
      </c>
      <c r="B15175" s="613" t="s">
        <v>25447</v>
      </c>
    </row>
    <row r="15176" spans="1:2" ht="13.5" x14ac:dyDescent="0.25">
      <c r="A15176" s="612" t="s">
        <v>25448</v>
      </c>
      <c r="B15176" s="613" t="s">
        <v>25449</v>
      </c>
    </row>
    <row r="15177" spans="1:2" ht="13.5" x14ac:dyDescent="0.25">
      <c r="A15177" s="612" t="s">
        <v>25450</v>
      </c>
      <c r="B15177" s="613" t="s">
        <v>25451</v>
      </c>
    </row>
    <row r="15178" spans="1:2" ht="13.5" x14ac:dyDescent="0.25">
      <c r="A15178" s="612" t="s">
        <v>25452</v>
      </c>
      <c r="B15178" s="613" t="s">
        <v>25453</v>
      </c>
    </row>
    <row r="15179" spans="1:2" ht="13.5" x14ac:dyDescent="0.25">
      <c r="A15179" s="612" t="s">
        <v>25454</v>
      </c>
      <c r="B15179" s="613" t="s">
        <v>25455</v>
      </c>
    </row>
    <row r="15180" spans="1:2" ht="13.5" x14ac:dyDescent="0.25">
      <c r="A15180" s="612" t="s">
        <v>25456</v>
      </c>
      <c r="B15180" s="613" t="s">
        <v>25457</v>
      </c>
    </row>
    <row r="15181" spans="1:2" ht="13.5" x14ac:dyDescent="0.25">
      <c r="A15181" s="612" t="s">
        <v>25458</v>
      </c>
      <c r="B15181" s="613" t="s">
        <v>25459</v>
      </c>
    </row>
    <row r="15182" spans="1:2" ht="13.5" x14ac:dyDescent="0.25">
      <c r="A15182" s="612" t="s">
        <v>25460</v>
      </c>
      <c r="B15182" s="613" t="s">
        <v>25461</v>
      </c>
    </row>
    <row r="15183" spans="1:2" ht="13.5" x14ac:dyDescent="0.25">
      <c r="A15183" s="612" t="s">
        <v>25462</v>
      </c>
      <c r="B15183" s="613" t="s">
        <v>25463</v>
      </c>
    </row>
    <row r="15184" spans="1:2" ht="13.5" x14ac:dyDescent="0.25">
      <c r="A15184" s="612" t="s">
        <v>25464</v>
      </c>
      <c r="B15184" s="613" t="s">
        <v>25465</v>
      </c>
    </row>
    <row r="15185" spans="1:2" ht="13.5" x14ac:dyDescent="0.25">
      <c r="A15185" s="612" t="s">
        <v>25466</v>
      </c>
      <c r="B15185" s="613" t="s">
        <v>25467</v>
      </c>
    </row>
    <row r="15186" spans="1:2" ht="13.5" x14ac:dyDescent="0.25">
      <c r="A15186" s="612" t="s">
        <v>25468</v>
      </c>
      <c r="B15186" s="613" t="s">
        <v>25469</v>
      </c>
    </row>
    <row r="15187" spans="1:2" ht="13.5" x14ac:dyDescent="0.25">
      <c r="A15187" s="612" t="s">
        <v>25470</v>
      </c>
      <c r="B15187" s="613" t="s">
        <v>25471</v>
      </c>
    </row>
    <row r="15188" spans="1:2" ht="13.5" x14ac:dyDescent="0.25">
      <c r="A15188" s="612" t="s">
        <v>25472</v>
      </c>
      <c r="B15188" s="613" t="s">
        <v>25473</v>
      </c>
    </row>
    <row r="15189" spans="1:2" ht="13.5" x14ac:dyDescent="0.25">
      <c r="A15189" s="612" t="s">
        <v>25474</v>
      </c>
      <c r="B15189" s="613" t="s">
        <v>25475</v>
      </c>
    </row>
    <row r="15190" spans="1:2" ht="13.5" x14ac:dyDescent="0.25">
      <c r="A15190" s="612" t="s">
        <v>25476</v>
      </c>
      <c r="B15190" s="613" t="s">
        <v>25477</v>
      </c>
    </row>
    <row r="15191" spans="1:2" ht="13.5" x14ac:dyDescent="0.25">
      <c r="A15191" s="612" t="s">
        <v>25478</v>
      </c>
      <c r="B15191" s="613" t="s">
        <v>25479</v>
      </c>
    </row>
    <row r="15192" spans="1:2" ht="13.5" x14ac:dyDescent="0.25">
      <c r="A15192" s="612" t="s">
        <v>25480</v>
      </c>
      <c r="B15192" s="613" t="s">
        <v>25481</v>
      </c>
    </row>
    <row r="15193" spans="1:2" ht="13.5" x14ac:dyDescent="0.25">
      <c r="A15193" s="612" t="s">
        <v>25482</v>
      </c>
      <c r="B15193" s="613" t="s">
        <v>25483</v>
      </c>
    </row>
    <row r="15194" spans="1:2" ht="13.5" x14ac:dyDescent="0.25">
      <c r="A15194" s="612" t="s">
        <v>25484</v>
      </c>
      <c r="B15194" s="613" t="s">
        <v>25485</v>
      </c>
    </row>
    <row r="15195" spans="1:2" ht="13.5" x14ac:dyDescent="0.25">
      <c r="A15195" s="612" t="s">
        <v>25486</v>
      </c>
      <c r="B15195" s="613" t="s">
        <v>25487</v>
      </c>
    </row>
    <row r="15196" spans="1:2" ht="13.5" x14ac:dyDescent="0.25">
      <c r="A15196" s="612" t="s">
        <v>25488</v>
      </c>
      <c r="B15196" s="613" t="s">
        <v>25489</v>
      </c>
    </row>
    <row r="15197" spans="1:2" ht="13.5" x14ac:dyDescent="0.25">
      <c r="A15197" s="612" t="s">
        <v>25490</v>
      </c>
      <c r="B15197" s="613" t="s">
        <v>25491</v>
      </c>
    </row>
    <row r="15198" spans="1:2" ht="13.5" x14ac:dyDescent="0.25">
      <c r="A15198" s="612" t="s">
        <v>25492</v>
      </c>
      <c r="B15198" s="613" t="s">
        <v>25493</v>
      </c>
    </row>
    <row r="15199" spans="1:2" ht="13.5" x14ac:dyDescent="0.25">
      <c r="A15199" s="612" t="s">
        <v>25494</v>
      </c>
      <c r="B15199" s="613" t="s">
        <v>25495</v>
      </c>
    </row>
    <row r="15200" spans="1:2" ht="13.5" x14ac:dyDescent="0.25">
      <c r="A15200" s="612" t="s">
        <v>25496</v>
      </c>
      <c r="B15200" s="613" t="s">
        <v>25497</v>
      </c>
    </row>
    <row r="15201" spans="1:2" ht="13.5" x14ac:dyDescent="0.25">
      <c r="A15201" s="612" t="s">
        <v>25498</v>
      </c>
      <c r="B15201" s="613" t="s">
        <v>25499</v>
      </c>
    </row>
    <row r="15202" spans="1:2" ht="13.5" x14ac:dyDescent="0.25">
      <c r="A15202" s="612" t="s">
        <v>25500</v>
      </c>
      <c r="B15202" s="613" t="s">
        <v>25501</v>
      </c>
    </row>
    <row r="15203" spans="1:2" ht="13.5" x14ac:dyDescent="0.25">
      <c r="A15203" s="612" t="s">
        <v>25502</v>
      </c>
      <c r="B15203" s="613" t="s">
        <v>25503</v>
      </c>
    </row>
    <row r="15204" spans="1:2" ht="13.5" x14ac:dyDescent="0.25">
      <c r="A15204" s="612" t="s">
        <v>25504</v>
      </c>
      <c r="B15204" s="613" t="s">
        <v>25505</v>
      </c>
    </row>
    <row r="15205" spans="1:2" ht="13.5" x14ac:dyDescent="0.25">
      <c r="A15205" s="612" t="s">
        <v>25506</v>
      </c>
      <c r="B15205" s="613" t="s">
        <v>25507</v>
      </c>
    </row>
    <row r="15206" spans="1:2" ht="13.5" x14ac:dyDescent="0.25">
      <c r="A15206" s="612" t="s">
        <v>25508</v>
      </c>
      <c r="B15206" s="613" t="s">
        <v>25509</v>
      </c>
    </row>
    <row r="15207" spans="1:2" ht="13.5" x14ac:dyDescent="0.25">
      <c r="A15207" s="612" t="s">
        <v>25510</v>
      </c>
      <c r="B15207" s="613" t="s">
        <v>25511</v>
      </c>
    </row>
    <row r="15208" spans="1:2" ht="13.5" x14ac:dyDescent="0.25">
      <c r="A15208" s="612" t="s">
        <v>25512</v>
      </c>
      <c r="B15208" s="613" t="s">
        <v>25513</v>
      </c>
    </row>
    <row r="15209" spans="1:2" ht="13.5" x14ac:dyDescent="0.25">
      <c r="A15209" s="612" t="s">
        <v>25514</v>
      </c>
      <c r="B15209" s="613" t="s">
        <v>25515</v>
      </c>
    </row>
    <row r="15210" spans="1:2" ht="13.5" x14ac:dyDescent="0.25">
      <c r="A15210" s="612" t="s">
        <v>25516</v>
      </c>
      <c r="B15210" s="613" t="s">
        <v>25517</v>
      </c>
    </row>
    <row r="15211" spans="1:2" ht="13.5" x14ac:dyDescent="0.25">
      <c r="A15211" s="612" t="s">
        <v>25518</v>
      </c>
      <c r="B15211" s="613" t="s">
        <v>25519</v>
      </c>
    </row>
    <row r="15212" spans="1:2" ht="13.5" x14ac:dyDescent="0.25">
      <c r="A15212" s="612" t="s">
        <v>25520</v>
      </c>
      <c r="B15212" s="613" t="s">
        <v>25521</v>
      </c>
    </row>
    <row r="15213" spans="1:2" ht="13.5" x14ac:dyDescent="0.25">
      <c r="A15213" s="612" t="s">
        <v>25522</v>
      </c>
      <c r="B15213" s="613" t="s">
        <v>25523</v>
      </c>
    </row>
    <row r="15214" spans="1:2" ht="13.5" x14ac:dyDescent="0.25">
      <c r="A15214" s="612" t="s">
        <v>25524</v>
      </c>
      <c r="B15214" s="613" t="s">
        <v>25525</v>
      </c>
    </row>
    <row r="15215" spans="1:2" ht="13.5" x14ac:dyDescent="0.25">
      <c r="A15215" s="612" t="s">
        <v>25526</v>
      </c>
      <c r="B15215" s="613" t="s">
        <v>25527</v>
      </c>
    </row>
    <row r="15216" spans="1:2" ht="13.5" x14ac:dyDescent="0.25">
      <c r="A15216" s="612" t="s">
        <v>25528</v>
      </c>
      <c r="B15216" s="613" t="s">
        <v>25529</v>
      </c>
    </row>
    <row r="15217" spans="1:2" ht="13.5" x14ac:dyDescent="0.25">
      <c r="A15217" s="612" t="s">
        <v>25530</v>
      </c>
      <c r="B15217" s="613" t="s">
        <v>25531</v>
      </c>
    </row>
    <row r="15218" spans="1:2" ht="13.5" x14ac:dyDescent="0.25">
      <c r="A15218" s="612" t="s">
        <v>25532</v>
      </c>
      <c r="B15218" s="613" t="s">
        <v>25533</v>
      </c>
    </row>
    <row r="15219" spans="1:2" ht="13.5" x14ac:dyDescent="0.25">
      <c r="A15219" s="612" t="s">
        <v>25534</v>
      </c>
      <c r="B15219" s="613" t="s">
        <v>25535</v>
      </c>
    </row>
    <row r="15220" spans="1:2" ht="13.5" x14ac:dyDescent="0.25">
      <c r="A15220" s="612" t="s">
        <v>25536</v>
      </c>
      <c r="B15220" s="613" t="s">
        <v>25537</v>
      </c>
    </row>
    <row r="15221" spans="1:2" ht="13.5" x14ac:dyDescent="0.25">
      <c r="A15221" s="612" t="s">
        <v>25538</v>
      </c>
      <c r="B15221" s="613" t="s">
        <v>25539</v>
      </c>
    </row>
    <row r="15222" spans="1:2" ht="13.5" x14ac:dyDescent="0.25">
      <c r="A15222" s="612" t="s">
        <v>25540</v>
      </c>
      <c r="B15222" s="613" t="s">
        <v>25541</v>
      </c>
    </row>
    <row r="15223" spans="1:2" ht="13.5" x14ac:dyDescent="0.25">
      <c r="A15223" s="612" t="s">
        <v>25542</v>
      </c>
      <c r="B15223" s="613" t="s">
        <v>25543</v>
      </c>
    </row>
    <row r="15224" spans="1:2" ht="13.5" x14ac:dyDescent="0.25">
      <c r="A15224" s="612" t="s">
        <v>25544</v>
      </c>
      <c r="B15224" s="613" t="s">
        <v>25545</v>
      </c>
    </row>
    <row r="15225" spans="1:2" ht="13.5" x14ac:dyDescent="0.25">
      <c r="A15225" s="612" t="s">
        <v>25546</v>
      </c>
      <c r="B15225" s="613" t="s">
        <v>25547</v>
      </c>
    </row>
    <row r="15226" spans="1:2" ht="13.5" x14ac:dyDescent="0.25">
      <c r="A15226" s="612" t="s">
        <v>25548</v>
      </c>
      <c r="B15226" s="613" t="s">
        <v>25549</v>
      </c>
    </row>
    <row r="15227" spans="1:2" ht="13.5" x14ac:dyDescent="0.25">
      <c r="A15227" s="612" t="s">
        <v>25550</v>
      </c>
      <c r="B15227" s="613" t="s">
        <v>25551</v>
      </c>
    </row>
    <row r="15228" spans="1:2" ht="13.5" x14ac:dyDescent="0.25">
      <c r="A15228" s="612" t="s">
        <v>25552</v>
      </c>
      <c r="B15228" s="613" t="s">
        <v>25553</v>
      </c>
    </row>
    <row r="15229" spans="1:2" ht="13.5" x14ac:dyDescent="0.25">
      <c r="A15229" s="612" t="s">
        <v>25554</v>
      </c>
      <c r="B15229" s="613" t="s">
        <v>25555</v>
      </c>
    </row>
    <row r="15230" spans="1:2" ht="13.5" x14ac:dyDescent="0.25">
      <c r="A15230" s="612" t="s">
        <v>25556</v>
      </c>
      <c r="B15230" s="613" t="s">
        <v>25557</v>
      </c>
    </row>
    <row r="15231" spans="1:2" ht="13.5" x14ac:dyDescent="0.25">
      <c r="A15231" s="612" t="s">
        <v>25558</v>
      </c>
      <c r="B15231" s="613" t="s">
        <v>25559</v>
      </c>
    </row>
    <row r="15232" spans="1:2" ht="13.5" x14ac:dyDescent="0.25">
      <c r="A15232" s="612" t="s">
        <v>25560</v>
      </c>
      <c r="B15232" s="613" t="s">
        <v>25561</v>
      </c>
    </row>
    <row r="15233" spans="1:2" ht="13.5" x14ac:dyDescent="0.25">
      <c r="A15233" s="612" t="s">
        <v>25562</v>
      </c>
      <c r="B15233" s="613" t="s">
        <v>25563</v>
      </c>
    </row>
    <row r="15234" spans="1:2" ht="13.5" x14ac:dyDescent="0.25">
      <c r="A15234" s="612" t="s">
        <v>25564</v>
      </c>
      <c r="B15234" s="613" t="s">
        <v>25565</v>
      </c>
    </row>
    <row r="15235" spans="1:2" ht="13.5" x14ac:dyDescent="0.25">
      <c r="A15235" s="612" t="s">
        <v>25566</v>
      </c>
      <c r="B15235" s="613" t="s">
        <v>25567</v>
      </c>
    </row>
    <row r="15236" spans="1:2" ht="13.5" x14ac:dyDescent="0.25">
      <c r="A15236" s="612" t="s">
        <v>25568</v>
      </c>
      <c r="B15236" s="613" t="s">
        <v>25569</v>
      </c>
    </row>
    <row r="15237" spans="1:2" ht="13.5" x14ac:dyDescent="0.25">
      <c r="A15237" s="612" t="s">
        <v>25570</v>
      </c>
      <c r="B15237" s="613" t="s">
        <v>25571</v>
      </c>
    </row>
    <row r="15238" spans="1:2" ht="13.5" x14ac:dyDescent="0.25">
      <c r="A15238" s="612" t="s">
        <v>25572</v>
      </c>
      <c r="B15238" s="613" t="s">
        <v>25573</v>
      </c>
    </row>
    <row r="15239" spans="1:2" ht="13.5" x14ac:dyDescent="0.25">
      <c r="A15239" s="612" t="s">
        <v>25574</v>
      </c>
      <c r="B15239" s="613" t="s">
        <v>25575</v>
      </c>
    </row>
    <row r="15240" spans="1:2" ht="13.5" x14ac:dyDescent="0.25">
      <c r="A15240" s="612" t="s">
        <v>25576</v>
      </c>
      <c r="B15240" s="613" t="s">
        <v>25577</v>
      </c>
    </row>
    <row r="15241" spans="1:2" ht="13.5" x14ac:dyDescent="0.25">
      <c r="A15241" s="612" t="s">
        <v>25578</v>
      </c>
      <c r="B15241" s="613" t="s">
        <v>25579</v>
      </c>
    </row>
    <row r="15242" spans="1:2" ht="13.5" x14ac:dyDescent="0.25">
      <c r="A15242" s="612" t="s">
        <v>25580</v>
      </c>
      <c r="B15242" s="613" t="s">
        <v>25581</v>
      </c>
    </row>
    <row r="15243" spans="1:2" ht="13.5" x14ac:dyDescent="0.25">
      <c r="A15243" s="612" t="s">
        <v>25582</v>
      </c>
      <c r="B15243" s="613" t="s">
        <v>25583</v>
      </c>
    </row>
    <row r="15244" spans="1:2" ht="13.5" x14ac:dyDescent="0.25">
      <c r="A15244" s="612" t="s">
        <v>25584</v>
      </c>
      <c r="B15244" s="613" t="s">
        <v>25585</v>
      </c>
    </row>
    <row r="15245" spans="1:2" ht="13.5" x14ac:dyDescent="0.25">
      <c r="A15245" s="612" t="s">
        <v>25586</v>
      </c>
      <c r="B15245" s="613" t="s">
        <v>25587</v>
      </c>
    </row>
    <row r="15246" spans="1:2" ht="13.5" x14ac:dyDescent="0.25">
      <c r="A15246" s="612" t="s">
        <v>25588</v>
      </c>
      <c r="B15246" s="613" t="s">
        <v>25589</v>
      </c>
    </row>
    <row r="15247" spans="1:2" ht="13.5" x14ac:dyDescent="0.25">
      <c r="A15247" s="612" t="s">
        <v>25590</v>
      </c>
      <c r="B15247" s="613" t="s">
        <v>25591</v>
      </c>
    </row>
    <row r="15248" spans="1:2" ht="13.5" x14ac:dyDescent="0.25">
      <c r="A15248" s="612" t="s">
        <v>25592</v>
      </c>
      <c r="B15248" s="613" t="s">
        <v>25593</v>
      </c>
    </row>
    <row r="15249" spans="1:2" ht="13.5" x14ac:dyDescent="0.25">
      <c r="A15249" s="612" t="s">
        <v>25594</v>
      </c>
      <c r="B15249" s="613" t="s">
        <v>25595</v>
      </c>
    </row>
    <row r="15250" spans="1:2" ht="13.5" x14ac:dyDescent="0.25">
      <c r="A15250" s="612" t="s">
        <v>25596</v>
      </c>
      <c r="B15250" s="613" t="s">
        <v>25597</v>
      </c>
    </row>
    <row r="15251" spans="1:2" ht="13.5" x14ac:dyDescent="0.25">
      <c r="A15251" s="612" t="s">
        <v>25598</v>
      </c>
      <c r="B15251" s="613" t="s">
        <v>25599</v>
      </c>
    </row>
    <row r="15252" spans="1:2" ht="13.5" x14ac:dyDescent="0.25">
      <c r="A15252" s="612" t="s">
        <v>25600</v>
      </c>
      <c r="B15252" s="613" t="s">
        <v>25601</v>
      </c>
    </row>
    <row r="15253" spans="1:2" ht="13.5" x14ac:dyDescent="0.25">
      <c r="A15253" s="612" t="s">
        <v>25602</v>
      </c>
      <c r="B15253" s="613" t="s">
        <v>25603</v>
      </c>
    </row>
    <row r="15254" spans="1:2" ht="13.5" x14ac:dyDescent="0.25">
      <c r="A15254" s="612" t="s">
        <v>25604</v>
      </c>
      <c r="B15254" s="613" t="s">
        <v>25605</v>
      </c>
    </row>
    <row r="15255" spans="1:2" ht="13.5" x14ac:dyDescent="0.25">
      <c r="A15255" s="612" t="s">
        <v>25606</v>
      </c>
      <c r="B15255" s="613" t="s">
        <v>25607</v>
      </c>
    </row>
    <row r="15256" spans="1:2" ht="13.5" x14ac:dyDescent="0.25">
      <c r="A15256" s="612" t="s">
        <v>25608</v>
      </c>
      <c r="B15256" s="613" t="s">
        <v>25609</v>
      </c>
    </row>
    <row r="15257" spans="1:2" ht="13.5" x14ac:dyDescent="0.25">
      <c r="A15257" s="612" t="s">
        <v>25610</v>
      </c>
      <c r="B15257" s="613" t="s">
        <v>25611</v>
      </c>
    </row>
    <row r="15258" spans="1:2" ht="13.5" x14ac:dyDescent="0.25">
      <c r="A15258" s="612" t="s">
        <v>25612</v>
      </c>
      <c r="B15258" s="613" t="s">
        <v>25613</v>
      </c>
    </row>
    <row r="15259" spans="1:2" ht="13.5" x14ac:dyDescent="0.25">
      <c r="A15259" s="612" t="s">
        <v>25614</v>
      </c>
      <c r="B15259" s="613" t="s">
        <v>25615</v>
      </c>
    </row>
    <row r="15260" spans="1:2" ht="13.5" x14ac:dyDescent="0.25">
      <c r="A15260" s="612" t="s">
        <v>25616</v>
      </c>
      <c r="B15260" s="613" t="s">
        <v>25617</v>
      </c>
    </row>
    <row r="15261" spans="1:2" ht="13.5" x14ac:dyDescent="0.25">
      <c r="A15261" s="612" t="s">
        <v>25618</v>
      </c>
      <c r="B15261" s="613" t="s">
        <v>25619</v>
      </c>
    </row>
    <row r="15262" spans="1:2" ht="13.5" x14ac:dyDescent="0.25">
      <c r="A15262" s="612" t="s">
        <v>25620</v>
      </c>
      <c r="B15262" s="613" t="s">
        <v>25621</v>
      </c>
    </row>
    <row r="15263" spans="1:2" ht="13.5" x14ac:dyDescent="0.25">
      <c r="A15263" s="612" t="s">
        <v>25622</v>
      </c>
      <c r="B15263" s="613" t="s">
        <v>25623</v>
      </c>
    </row>
    <row r="15264" spans="1:2" ht="13.5" x14ac:dyDescent="0.25">
      <c r="A15264" s="612" t="s">
        <v>25624</v>
      </c>
      <c r="B15264" s="613" t="s">
        <v>25625</v>
      </c>
    </row>
    <row r="15265" spans="1:2" ht="13.5" x14ac:dyDescent="0.25">
      <c r="A15265" s="612" t="s">
        <v>25626</v>
      </c>
      <c r="B15265" s="613" t="s">
        <v>25627</v>
      </c>
    </row>
    <row r="15266" spans="1:2" ht="13.5" x14ac:dyDescent="0.25">
      <c r="A15266" s="612" t="s">
        <v>25628</v>
      </c>
      <c r="B15266" s="613" t="s">
        <v>25629</v>
      </c>
    </row>
    <row r="15267" spans="1:2" ht="13.5" x14ac:dyDescent="0.25">
      <c r="A15267" s="612" t="s">
        <v>25630</v>
      </c>
      <c r="B15267" s="613" t="s">
        <v>25631</v>
      </c>
    </row>
    <row r="15268" spans="1:2" ht="13.5" x14ac:dyDescent="0.25">
      <c r="A15268" s="612" t="s">
        <v>25632</v>
      </c>
      <c r="B15268" s="613" t="s">
        <v>25633</v>
      </c>
    </row>
    <row r="15269" spans="1:2" ht="13.5" x14ac:dyDescent="0.25">
      <c r="A15269" s="612" t="s">
        <v>25634</v>
      </c>
      <c r="B15269" s="613" t="s">
        <v>25635</v>
      </c>
    </row>
    <row r="15270" spans="1:2" ht="13.5" x14ac:dyDescent="0.25">
      <c r="A15270" s="612" t="s">
        <v>25636</v>
      </c>
      <c r="B15270" s="613" t="s">
        <v>25637</v>
      </c>
    </row>
    <row r="15271" spans="1:2" ht="13.5" x14ac:dyDescent="0.25">
      <c r="A15271" s="612" t="s">
        <v>25638</v>
      </c>
      <c r="B15271" s="613" t="s">
        <v>25639</v>
      </c>
    </row>
    <row r="15272" spans="1:2" ht="13.5" x14ac:dyDescent="0.25">
      <c r="A15272" s="612" t="s">
        <v>25640</v>
      </c>
      <c r="B15272" s="613" t="s">
        <v>25641</v>
      </c>
    </row>
    <row r="15273" spans="1:2" ht="13.5" x14ac:dyDescent="0.25">
      <c r="A15273" s="612" t="s">
        <v>25642</v>
      </c>
      <c r="B15273" s="613" t="s">
        <v>25643</v>
      </c>
    </row>
    <row r="15274" spans="1:2" ht="13.5" x14ac:dyDescent="0.25">
      <c r="A15274" s="612" t="s">
        <v>25644</v>
      </c>
      <c r="B15274" s="613" t="s">
        <v>25645</v>
      </c>
    </row>
    <row r="15275" spans="1:2" ht="13.5" x14ac:dyDescent="0.25">
      <c r="A15275" s="612" t="s">
        <v>25646</v>
      </c>
      <c r="B15275" s="613" t="s">
        <v>25647</v>
      </c>
    </row>
    <row r="15276" spans="1:2" ht="13.5" x14ac:dyDescent="0.25">
      <c r="A15276" s="612" t="s">
        <v>25648</v>
      </c>
      <c r="B15276" s="613" t="s">
        <v>25649</v>
      </c>
    </row>
    <row r="15277" spans="1:2" ht="13.5" x14ac:dyDescent="0.25">
      <c r="A15277" s="612" t="s">
        <v>25650</v>
      </c>
      <c r="B15277" s="613" t="s">
        <v>25651</v>
      </c>
    </row>
    <row r="15278" spans="1:2" ht="13.5" x14ac:dyDescent="0.25">
      <c r="A15278" s="612" t="s">
        <v>25652</v>
      </c>
      <c r="B15278" s="613" t="s">
        <v>25653</v>
      </c>
    </row>
    <row r="15279" spans="1:2" ht="13.5" x14ac:dyDescent="0.25">
      <c r="A15279" s="612" t="s">
        <v>25654</v>
      </c>
      <c r="B15279" s="613" t="s">
        <v>25655</v>
      </c>
    </row>
    <row r="15280" spans="1:2" ht="13.5" x14ac:dyDescent="0.25">
      <c r="A15280" s="612" t="s">
        <v>25656</v>
      </c>
      <c r="B15280" s="613" t="s">
        <v>25657</v>
      </c>
    </row>
    <row r="15281" spans="1:2" ht="13.5" x14ac:dyDescent="0.25">
      <c r="A15281" s="612" t="s">
        <v>25658</v>
      </c>
      <c r="B15281" s="613" t="s">
        <v>25659</v>
      </c>
    </row>
    <row r="15282" spans="1:2" ht="13.5" x14ac:dyDescent="0.25">
      <c r="A15282" s="612" t="s">
        <v>25660</v>
      </c>
      <c r="B15282" s="613" t="s">
        <v>25661</v>
      </c>
    </row>
    <row r="15283" spans="1:2" ht="13.5" x14ac:dyDescent="0.25">
      <c r="A15283" s="612" t="s">
        <v>25662</v>
      </c>
      <c r="B15283" s="613" t="s">
        <v>25663</v>
      </c>
    </row>
    <row r="15284" spans="1:2" ht="27" x14ac:dyDescent="0.25">
      <c r="A15284" s="612" t="s">
        <v>25664</v>
      </c>
      <c r="B15284" s="613" t="s">
        <v>25665</v>
      </c>
    </row>
    <row r="15285" spans="1:2" ht="13.5" x14ac:dyDescent="0.25">
      <c r="A15285" s="612" t="s">
        <v>25666</v>
      </c>
      <c r="B15285" s="613" t="s">
        <v>25667</v>
      </c>
    </row>
    <row r="15286" spans="1:2" ht="13.5" x14ac:dyDescent="0.25">
      <c r="A15286" s="612" t="s">
        <v>25668</v>
      </c>
      <c r="B15286" s="613" t="s">
        <v>25669</v>
      </c>
    </row>
    <row r="15287" spans="1:2" ht="13.5" x14ac:dyDescent="0.25">
      <c r="A15287" s="612" t="s">
        <v>25670</v>
      </c>
      <c r="B15287" s="613" t="s">
        <v>25671</v>
      </c>
    </row>
    <row r="15288" spans="1:2" ht="13.5" x14ac:dyDescent="0.25">
      <c r="A15288" s="612" t="s">
        <v>25672</v>
      </c>
      <c r="B15288" s="613" t="s">
        <v>25673</v>
      </c>
    </row>
    <row r="15289" spans="1:2" ht="13.5" x14ac:dyDescent="0.25">
      <c r="A15289" s="612" t="s">
        <v>25674</v>
      </c>
      <c r="B15289" s="613" t="s">
        <v>25675</v>
      </c>
    </row>
    <row r="15290" spans="1:2" ht="13.5" x14ac:dyDescent="0.25">
      <c r="A15290" s="612" t="s">
        <v>25676</v>
      </c>
      <c r="B15290" s="613" t="s">
        <v>25677</v>
      </c>
    </row>
    <row r="15291" spans="1:2" ht="13.5" x14ac:dyDescent="0.25">
      <c r="A15291" s="612" t="s">
        <v>25678</v>
      </c>
      <c r="B15291" s="613" t="s">
        <v>25679</v>
      </c>
    </row>
    <row r="15292" spans="1:2" ht="13.5" x14ac:dyDescent="0.25">
      <c r="A15292" s="612" t="s">
        <v>25680</v>
      </c>
      <c r="B15292" s="613" t="s">
        <v>25681</v>
      </c>
    </row>
    <row r="15293" spans="1:2" ht="13.5" x14ac:dyDescent="0.25">
      <c r="A15293" s="612" t="s">
        <v>25682</v>
      </c>
      <c r="B15293" s="613" t="s">
        <v>25683</v>
      </c>
    </row>
    <row r="15294" spans="1:2" ht="13.5" x14ac:dyDescent="0.25">
      <c r="A15294" s="612" t="s">
        <v>25684</v>
      </c>
      <c r="B15294" s="613" t="s">
        <v>25685</v>
      </c>
    </row>
    <row r="15295" spans="1:2" ht="13.5" x14ac:dyDescent="0.25">
      <c r="A15295" s="612" t="s">
        <v>25686</v>
      </c>
      <c r="B15295" s="613" t="s">
        <v>25687</v>
      </c>
    </row>
    <row r="15296" spans="1:2" ht="13.5" x14ac:dyDescent="0.25">
      <c r="A15296" s="612" t="s">
        <v>25688</v>
      </c>
      <c r="B15296" s="613" t="s">
        <v>25689</v>
      </c>
    </row>
    <row r="15297" spans="1:2" ht="13.5" x14ac:dyDescent="0.25">
      <c r="A15297" s="612" t="s">
        <v>25690</v>
      </c>
      <c r="B15297" s="613" t="s">
        <v>25691</v>
      </c>
    </row>
    <row r="15298" spans="1:2" ht="13.5" x14ac:dyDescent="0.25">
      <c r="A15298" s="612" t="s">
        <v>25692</v>
      </c>
      <c r="B15298" s="613" t="s">
        <v>25693</v>
      </c>
    </row>
    <row r="15299" spans="1:2" ht="13.5" x14ac:dyDescent="0.25">
      <c r="A15299" s="612" t="s">
        <v>25694</v>
      </c>
      <c r="B15299" s="613" t="s">
        <v>25695</v>
      </c>
    </row>
    <row r="15300" spans="1:2" ht="13.5" x14ac:dyDescent="0.25">
      <c r="A15300" s="612" t="s">
        <v>25696</v>
      </c>
      <c r="B15300" s="613" t="s">
        <v>25697</v>
      </c>
    </row>
    <row r="15301" spans="1:2" ht="13.5" x14ac:dyDescent="0.25">
      <c r="A15301" s="612" t="s">
        <v>25698</v>
      </c>
      <c r="B15301" s="613" t="s">
        <v>25699</v>
      </c>
    </row>
    <row r="15302" spans="1:2" ht="13.5" x14ac:dyDescent="0.25">
      <c r="A15302" s="612" t="s">
        <v>25700</v>
      </c>
      <c r="B15302" s="613" t="s">
        <v>25701</v>
      </c>
    </row>
    <row r="15303" spans="1:2" ht="13.5" x14ac:dyDescent="0.25">
      <c r="A15303" s="612" t="s">
        <v>25702</v>
      </c>
      <c r="B15303" s="613" t="s">
        <v>25703</v>
      </c>
    </row>
    <row r="15304" spans="1:2" ht="27" x14ac:dyDescent="0.25">
      <c r="A15304" s="612" t="s">
        <v>25704</v>
      </c>
      <c r="B15304" s="613" t="s">
        <v>25705</v>
      </c>
    </row>
    <row r="15305" spans="1:2" ht="13.5" x14ac:dyDescent="0.25">
      <c r="A15305" s="612" t="s">
        <v>25706</v>
      </c>
      <c r="B15305" s="613" t="s">
        <v>25707</v>
      </c>
    </row>
    <row r="15306" spans="1:2" ht="13.5" x14ac:dyDescent="0.25">
      <c r="A15306" s="612" t="s">
        <v>25708</v>
      </c>
      <c r="B15306" s="613" t="s">
        <v>25709</v>
      </c>
    </row>
    <row r="15307" spans="1:2" ht="13.5" x14ac:dyDescent="0.25">
      <c r="A15307" s="612" t="s">
        <v>25710</v>
      </c>
      <c r="B15307" s="613" t="s">
        <v>25711</v>
      </c>
    </row>
    <row r="15308" spans="1:2" ht="13.5" x14ac:dyDescent="0.25">
      <c r="A15308" s="612" t="s">
        <v>25712</v>
      </c>
      <c r="B15308" s="613" t="s">
        <v>25713</v>
      </c>
    </row>
    <row r="15309" spans="1:2" ht="13.5" x14ac:dyDescent="0.25">
      <c r="A15309" s="612" t="s">
        <v>25714</v>
      </c>
      <c r="B15309" s="613" t="s">
        <v>25715</v>
      </c>
    </row>
    <row r="15310" spans="1:2" ht="13.5" x14ac:dyDescent="0.25">
      <c r="A15310" s="612" t="s">
        <v>25716</v>
      </c>
      <c r="B15310" s="613" t="s">
        <v>25717</v>
      </c>
    </row>
    <row r="15311" spans="1:2" ht="13.5" x14ac:dyDescent="0.25">
      <c r="A15311" s="612" t="s">
        <v>25718</v>
      </c>
      <c r="B15311" s="613" t="s">
        <v>25719</v>
      </c>
    </row>
    <row r="15312" spans="1:2" ht="13.5" x14ac:dyDescent="0.25">
      <c r="A15312" s="612" t="s">
        <v>25720</v>
      </c>
      <c r="B15312" s="613" t="s">
        <v>25721</v>
      </c>
    </row>
    <row r="15313" spans="1:2" ht="13.5" x14ac:dyDescent="0.25">
      <c r="A15313" s="612" t="s">
        <v>25722</v>
      </c>
      <c r="B15313" s="613" t="s">
        <v>25723</v>
      </c>
    </row>
    <row r="15314" spans="1:2" ht="27" x14ac:dyDescent="0.25">
      <c r="A15314" s="612" t="s">
        <v>25724</v>
      </c>
      <c r="B15314" s="613" t="s">
        <v>25725</v>
      </c>
    </row>
    <row r="15315" spans="1:2" ht="13.5" x14ac:dyDescent="0.25">
      <c r="A15315" s="612" t="s">
        <v>25726</v>
      </c>
      <c r="B15315" s="613" t="s">
        <v>25727</v>
      </c>
    </row>
    <row r="15316" spans="1:2" ht="13.5" x14ac:dyDescent="0.25">
      <c r="A15316" s="612" t="s">
        <v>25728</v>
      </c>
      <c r="B15316" s="613" t="s">
        <v>25729</v>
      </c>
    </row>
    <row r="15317" spans="1:2" ht="13.5" x14ac:dyDescent="0.25">
      <c r="A15317" s="612" t="s">
        <v>25730</v>
      </c>
      <c r="B15317" s="613" t="s">
        <v>25731</v>
      </c>
    </row>
    <row r="15318" spans="1:2" ht="13.5" x14ac:dyDescent="0.25">
      <c r="A15318" s="612" t="s">
        <v>25732</v>
      </c>
      <c r="B15318" s="613" t="s">
        <v>25733</v>
      </c>
    </row>
    <row r="15319" spans="1:2" ht="13.5" x14ac:dyDescent="0.25">
      <c r="A15319" s="612" t="s">
        <v>25734</v>
      </c>
      <c r="B15319" s="613" t="s">
        <v>25735</v>
      </c>
    </row>
    <row r="15320" spans="1:2" ht="13.5" x14ac:dyDescent="0.25">
      <c r="A15320" s="612" t="s">
        <v>25736</v>
      </c>
      <c r="B15320" s="613" t="s">
        <v>25737</v>
      </c>
    </row>
    <row r="15321" spans="1:2" ht="13.5" x14ac:dyDescent="0.25">
      <c r="A15321" s="612" t="s">
        <v>25738</v>
      </c>
      <c r="B15321" s="613" t="s">
        <v>25739</v>
      </c>
    </row>
    <row r="15322" spans="1:2" ht="13.5" x14ac:dyDescent="0.25">
      <c r="A15322" s="612" t="s">
        <v>25740</v>
      </c>
      <c r="B15322" s="613" t="s">
        <v>25741</v>
      </c>
    </row>
    <row r="15323" spans="1:2" ht="13.5" x14ac:dyDescent="0.25">
      <c r="A15323" s="612" t="s">
        <v>25742</v>
      </c>
      <c r="B15323" s="613" t="s">
        <v>25743</v>
      </c>
    </row>
    <row r="15324" spans="1:2" ht="13.5" x14ac:dyDescent="0.25">
      <c r="A15324" s="612" t="s">
        <v>25744</v>
      </c>
      <c r="B15324" s="613" t="s">
        <v>25745</v>
      </c>
    </row>
    <row r="15325" spans="1:2" ht="13.5" x14ac:dyDescent="0.25">
      <c r="A15325" s="612" t="s">
        <v>25746</v>
      </c>
      <c r="B15325" s="613" t="s">
        <v>25747</v>
      </c>
    </row>
    <row r="15326" spans="1:2" ht="13.5" x14ac:dyDescent="0.25">
      <c r="A15326" s="612" t="s">
        <v>25748</v>
      </c>
      <c r="B15326" s="613" t="s">
        <v>25749</v>
      </c>
    </row>
    <row r="15327" spans="1:2" ht="13.5" x14ac:dyDescent="0.25">
      <c r="A15327" s="612" t="s">
        <v>25750</v>
      </c>
      <c r="B15327" s="613" t="s">
        <v>25751</v>
      </c>
    </row>
    <row r="15328" spans="1:2" ht="13.5" x14ac:dyDescent="0.25">
      <c r="A15328" s="612" t="s">
        <v>25752</v>
      </c>
      <c r="B15328" s="613" t="s">
        <v>25753</v>
      </c>
    </row>
    <row r="15329" spans="1:2" ht="13.5" x14ac:dyDescent="0.25">
      <c r="A15329" s="612" t="s">
        <v>25754</v>
      </c>
      <c r="B15329" s="613" t="s">
        <v>25755</v>
      </c>
    </row>
    <row r="15330" spans="1:2" ht="13.5" x14ac:dyDescent="0.25">
      <c r="A15330" s="612" t="s">
        <v>25756</v>
      </c>
      <c r="B15330" s="613" t="s">
        <v>25757</v>
      </c>
    </row>
    <row r="15331" spans="1:2" ht="13.5" x14ac:dyDescent="0.25">
      <c r="A15331" s="612" t="s">
        <v>25758</v>
      </c>
      <c r="B15331" s="613" t="s">
        <v>25759</v>
      </c>
    </row>
    <row r="15332" spans="1:2" ht="13.5" x14ac:dyDescent="0.25">
      <c r="A15332" s="612" t="s">
        <v>25760</v>
      </c>
      <c r="B15332" s="613" t="s">
        <v>25761</v>
      </c>
    </row>
    <row r="15333" spans="1:2" ht="13.5" x14ac:dyDescent="0.25">
      <c r="A15333" s="612" t="s">
        <v>25762</v>
      </c>
      <c r="B15333" s="613" t="s">
        <v>25763</v>
      </c>
    </row>
    <row r="15334" spans="1:2" ht="13.5" x14ac:dyDescent="0.25">
      <c r="A15334" s="612" t="s">
        <v>25764</v>
      </c>
      <c r="B15334" s="613" t="s">
        <v>25765</v>
      </c>
    </row>
    <row r="15335" spans="1:2" ht="13.5" x14ac:dyDescent="0.25">
      <c r="A15335" s="612" t="s">
        <v>25766</v>
      </c>
      <c r="B15335" s="613" t="s">
        <v>25767</v>
      </c>
    </row>
    <row r="15336" spans="1:2" ht="13.5" x14ac:dyDescent="0.25">
      <c r="A15336" s="612" t="s">
        <v>25768</v>
      </c>
      <c r="B15336" s="613" t="s">
        <v>25769</v>
      </c>
    </row>
    <row r="15337" spans="1:2" ht="13.5" x14ac:dyDescent="0.25">
      <c r="A15337" s="612" t="s">
        <v>25770</v>
      </c>
      <c r="B15337" s="613" t="s">
        <v>25771</v>
      </c>
    </row>
    <row r="15338" spans="1:2" ht="13.5" x14ac:dyDescent="0.25">
      <c r="A15338" s="612" t="s">
        <v>25772</v>
      </c>
      <c r="B15338" s="613" t="s">
        <v>25773</v>
      </c>
    </row>
    <row r="15339" spans="1:2" ht="13.5" x14ac:dyDescent="0.25">
      <c r="A15339" s="612" t="s">
        <v>25774</v>
      </c>
      <c r="B15339" s="613" t="s">
        <v>25775</v>
      </c>
    </row>
    <row r="15340" spans="1:2" ht="13.5" x14ac:dyDescent="0.25">
      <c r="A15340" s="612" t="s">
        <v>25776</v>
      </c>
      <c r="B15340" s="613" t="s">
        <v>25777</v>
      </c>
    </row>
    <row r="15341" spans="1:2" ht="13.5" x14ac:dyDescent="0.25">
      <c r="A15341" s="612" t="s">
        <v>25778</v>
      </c>
      <c r="B15341" s="613" t="s">
        <v>25779</v>
      </c>
    </row>
    <row r="15342" spans="1:2" ht="13.5" x14ac:dyDescent="0.25">
      <c r="A15342" s="612" t="s">
        <v>25780</v>
      </c>
      <c r="B15342" s="613" t="s">
        <v>25781</v>
      </c>
    </row>
    <row r="15343" spans="1:2" ht="13.5" x14ac:dyDescent="0.25">
      <c r="A15343" s="612" t="s">
        <v>25782</v>
      </c>
      <c r="B15343" s="613" t="s">
        <v>25783</v>
      </c>
    </row>
    <row r="15344" spans="1:2" ht="13.5" x14ac:dyDescent="0.25">
      <c r="A15344" s="612" t="s">
        <v>25784</v>
      </c>
      <c r="B15344" s="613" t="s">
        <v>25785</v>
      </c>
    </row>
    <row r="15345" spans="1:2" ht="13.5" x14ac:dyDescent="0.25">
      <c r="A15345" s="612" t="s">
        <v>25786</v>
      </c>
      <c r="B15345" s="613" t="s">
        <v>25787</v>
      </c>
    </row>
    <row r="15346" spans="1:2" ht="13.5" x14ac:dyDescent="0.25">
      <c r="A15346" s="612" t="s">
        <v>25788</v>
      </c>
      <c r="B15346" s="613" t="s">
        <v>25789</v>
      </c>
    </row>
    <row r="15347" spans="1:2" ht="13.5" x14ac:dyDescent="0.25">
      <c r="A15347" s="612" t="s">
        <v>25790</v>
      </c>
      <c r="B15347" s="613" t="s">
        <v>25791</v>
      </c>
    </row>
    <row r="15348" spans="1:2" ht="13.5" x14ac:dyDescent="0.25">
      <c r="A15348" s="612" t="s">
        <v>25792</v>
      </c>
      <c r="B15348" s="613" t="s">
        <v>25793</v>
      </c>
    </row>
    <row r="15349" spans="1:2" ht="13.5" x14ac:dyDescent="0.25">
      <c r="A15349" s="612" t="s">
        <v>25794</v>
      </c>
      <c r="B15349" s="613" t="s">
        <v>25795</v>
      </c>
    </row>
    <row r="15350" spans="1:2" ht="13.5" x14ac:dyDescent="0.25">
      <c r="A15350" s="612" t="s">
        <v>25796</v>
      </c>
      <c r="B15350" s="613" t="s">
        <v>25797</v>
      </c>
    </row>
    <row r="15351" spans="1:2" ht="13.5" x14ac:dyDescent="0.25">
      <c r="A15351" s="612" t="s">
        <v>25798</v>
      </c>
      <c r="B15351" s="613" t="s">
        <v>25799</v>
      </c>
    </row>
    <row r="15352" spans="1:2" ht="13.5" x14ac:dyDescent="0.25">
      <c r="A15352" s="612" t="s">
        <v>25800</v>
      </c>
      <c r="B15352" s="613" t="s">
        <v>25801</v>
      </c>
    </row>
    <row r="15353" spans="1:2" ht="13.5" x14ac:dyDescent="0.25">
      <c r="A15353" s="612" t="s">
        <v>25802</v>
      </c>
      <c r="B15353" s="613" t="s">
        <v>25803</v>
      </c>
    </row>
    <row r="15354" spans="1:2" ht="13.5" x14ac:dyDescent="0.25">
      <c r="A15354" s="612" t="s">
        <v>25804</v>
      </c>
      <c r="B15354" s="613" t="s">
        <v>25805</v>
      </c>
    </row>
    <row r="15355" spans="1:2" ht="13.5" x14ac:dyDescent="0.25">
      <c r="A15355" s="612" t="s">
        <v>25806</v>
      </c>
      <c r="B15355" s="613" t="s">
        <v>25807</v>
      </c>
    </row>
    <row r="15356" spans="1:2" ht="13.5" x14ac:dyDescent="0.25">
      <c r="A15356" s="612" t="s">
        <v>25808</v>
      </c>
      <c r="B15356" s="613" t="s">
        <v>25809</v>
      </c>
    </row>
    <row r="15357" spans="1:2" ht="13.5" x14ac:dyDescent="0.25">
      <c r="A15357" s="612" t="s">
        <v>25810</v>
      </c>
      <c r="B15357" s="613" t="s">
        <v>25811</v>
      </c>
    </row>
    <row r="15358" spans="1:2" ht="13.5" x14ac:dyDescent="0.25">
      <c r="A15358" s="612" t="s">
        <v>25812</v>
      </c>
      <c r="B15358" s="613" t="s">
        <v>25813</v>
      </c>
    </row>
    <row r="15359" spans="1:2" ht="13.5" x14ac:dyDescent="0.25">
      <c r="A15359" s="612" t="s">
        <v>25814</v>
      </c>
      <c r="B15359" s="613" t="s">
        <v>25815</v>
      </c>
    </row>
    <row r="15360" spans="1:2" ht="13.5" x14ac:dyDescent="0.25">
      <c r="A15360" s="612" t="s">
        <v>25816</v>
      </c>
      <c r="B15360" s="613" t="s">
        <v>25817</v>
      </c>
    </row>
    <row r="15361" spans="1:2" ht="13.5" x14ac:dyDescent="0.25">
      <c r="A15361" s="612" t="s">
        <v>25818</v>
      </c>
      <c r="B15361" s="613" t="s">
        <v>25819</v>
      </c>
    </row>
    <row r="15362" spans="1:2" ht="13.5" x14ac:dyDescent="0.25">
      <c r="A15362" s="612" t="s">
        <v>25820</v>
      </c>
      <c r="B15362" s="613" t="s">
        <v>25821</v>
      </c>
    </row>
    <row r="15363" spans="1:2" ht="13.5" x14ac:dyDescent="0.25">
      <c r="A15363" s="612" t="s">
        <v>25822</v>
      </c>
      <c r="B15363" s="613" t="s">
        <v>25823</v>
      </c>
    </row>
    <row r="15364" spans="1:2" ht="13.5" x14ac:dyDescent="0.25">
      <c r="A15364" s="612" t="s">
        <v>25824</v>
      </c>
      <c r="B15364" s="613" t="s">
        <v>25825</v>
      </c>
    </row>
    <row r="15365" spans="1:2" ht="13.5" x14ac:dyDescent="0.25">
      <c r="A15365" s="612" t="s">
        <v>25826</v>
      </c>
      <c r="B15365" s="613" t="s">
        <v>25827</v>
      </c>
    </row>
    <row r="15366" spans="1:2" ht="13.5" x14ac:dyDescent="0.25">
      <c r="A15366" s="612" t="s">
        <v>25828</v>
      </c>
      <c r="B15366" s="613" t="s">
        <v>25829</v>
      </c>
    </row>
    <row r="15367" spans="1:2" ht="13.5" x14ac:dyDescent="0.25">
      <c r="A15367" s="612" t="s">
        <v>25830</v>
      </c>
      <c r="B15367" s="613" t="s">
        <v>25831</v>
      </c>
    </row>
    <row r="15368" spans="1:2" ht="13.5" x14ac:dyDescent="0.25">
      <c r="A15368" s="612" t="s">
        <v>25832</v>
      </c>
      <c r="B15368" s="613" t="s">
        <v>25833</v>
      </c>
    </row>
    <row r="15369" spans="1:2" ht="13.5" x14ac:dyDescent="0.25">
      <c r="A15369" s="612" t="s">
        <v>25834</v>
      </c>
      <c r="B15369" s="613" t="s">
        <v>25835</v>
      </c>
    </row>
    <row r="15370" spans="1:2" ht="13.5" x14ac:dyDescent="0.25">
      <c r="A15370" s="612" t="s">
        <v>25836</v>
      </c>
      <c r="B15370" s="613" t="s">
        <v>25837</v>
      </c>
    </row>
    <row r="15371" spans="1:2" ht="13.5" x14ac:dyDescent="0.25">
      <c r="A15371" s="612" t="s">
        <v>25838</v>
      </c>
      <c r="B15371" s="613" t="s">
        <v>25839</v>
      </c>
    </row>
    <row r="15372" spans="1:2" ht="13.5" x14ac:dyDescent="0.25">
      <c r="A15372" s="612" t="s">
        <v>25840</v>
      </c>
      <c r="B15372" s="613" t="s">
        <v>25841</v>
      </c>
    </row>
    <row r="15373" spans="1:2" ht="13.5" x14ac:dyDescent="0.25">
      <c r="A15373" s="612" t="s">
        <v>25842</v>
      </c>
      <c r="B15373" s="613" t="s">
        <v>25843</v>
      </c>
    </row>
    <row r="15374" spans="1:2" ht="13.5" x14ac:dyDescent="0.25">
      <c r="A15374" s="612" t="s">
        <v>25844</v>
      </c>
      <c r="B15374" s="613" t="s">
        <v>25845</v>
      </c>
    </row>
    <row r="15375" spans="1:2" ht="13.5" x14ac:dyDescent="0.25">
      <c r="A15375" s="612" t="s">
        <v>25846</v>
      </c>
      <c r="B15375" s="613" t="s">
        <v>25847</v>
      </c>
    </row>
    <row r="15376" spans="1:2" ht="13.5" x14ac:dyDescent="0.25">
      <c r="A15376" s="612" t="s">
        <v>25848</v>
      </c>
      <c r="B15376" s="613" t="s">
        <v>25849</v>
      </c>
    </row>
    <row r="15377" spans="1:2" ht="13.5" x14ac:dyDescent="0.25">
      <c r="A15377" s="612" t="s">
        <v>25850</v>
      </c>
      <c r="B15377" s="613" t="s">
        <v>25851</v>
      </c>
    </row>
    <row r="15378" spans="1:2" ht="13.5" x14ac:dyDescent="0.25">
      <c r="A15378" s="612" t="s">
        <v>25852</v>
      </c>
      <c r="B15378" s="613" t="s">
        <v>25853</v>
      </c>
    </row>
    <row r="15379" spans="1:2" ht="13.5" x14ac:dyDescent="0.25">
      <c r="A15379" s="612" t="s">
        <v>25854</v>
      </c>
      <c r="B15379" s="613" t="s">
        <v>25855</v>
      </c>
    </row>
    <row r="15380" spans="1:2" ht="13.5" x14ac:dyDescent="0.25">
      <c r="A15380" s="612" t="s">
        <v>25856</v>
      </c>
      <c r="B15380" s="613" t="s">
        <v>25857</v>
      </c>
    </row>
    <row r="15381" spans="1:2" ht="13.5" x14ac:dyDescent="0.25">
      <c r="A15381" s="612" t="s">
        <v>25858</v>
      </c>
      <c r="B15381" s="613" t="s">
        <v>25859</v>
      </c>
    </row>
    <row r="15382" spans="1:2" ht="13.5" x14ac:dyDescent="0.25">
      <c r="A15382" s="612" t="s">
        <v>25860</v>
      </c>
      <c r="B15382" s="613" t="s">
        <v>25861</v>
      </c>
    </row>
    <row r="15383" spans="1:2" ht="13.5" x14ac:dyDescent="0.25">
      <c r="A15383" s="612" t="s">
        <v>25862</v>
      </c>
      <c r="B15383" s="613" t="s">
        <v>25863</v>
      </c>
    </row>
    <row r="15384" spans="1:2" ht="13.5" x14ac:dyDescent="0.25">
      <c r="A15384" s="612" t="s">
        <v>25864</v>
      </c>
      <c r="B15384" s="613" t="s">
        <v>25865</v>
      </c>
    </row>
    <row r="15385" spans="1:2" ht="13.5" x14ac:dyDescent="0.25">
      <c r="A15385" s="612" t="s">
        <v>25866</v>
      </c>
      <c r="B15385" s="613" t="s">
        <v>25867</v>
      </c>
    </row>
    <row r="15386" spans="1:2" ht="13.5" x14ac:dyDescent="0.25">
      <c r="A15386" s="612" t="s">
        <v>25868</v>
      </c>
      <c r="B15386" s="613" t="s">
        <v>25869</v>
      </c>
    </row>
    <row r="15387" spans="1:2" ht="13.5" x14ac:dyDescent="0.25">
      <c r="A15387" s="612" t="s">
        <v>25870</v>
      </c>
      <c r="B15387" s="613" t="s">
        <v>25871</v>
      </c>
    </row>
    <row r="15388" spans="1:2" ht="13.5" x14ac:dyDescent="0.25">
      <c r="A15388" s="612" t="s">
        <v>25872</v>
      </c>
      <c r="B15388" s="613" t="s">
        <v>25873</v>
      </c>
    </row>
    <row r="15389" spans="1:2" ht="13.5" x14ac:dyDescent="0.25">
      <c r="A15389" s="612" t="s">
        <v>25874</v>
      </c>
      <c r="B15389" s="613" t="s">
        <v>25875</v>
      </c>
    </row>
    <row r="15390" spans="1:2" ht="13.5" x14ac:dyDescent="0.25">
      <c r="A15390" s="612" t="s">
        <v>25876</v>
      </c>
      <c r="B15390" s="613" t="s">
        <v>25877</v>
      </c>
    </row>
    <row r="15391" spans="1:2" ht="13.5" x14ac:dyDescent="0.25">
      <c r="A15391" s="612" t="s">
        <v>25878</v>
      </c>
      <c r="B15391" s="613" t="s">
        <v>25879</v>
      </c>
    </row>
    <row r="15392" spans="1:2" ht="13.5" x14ac:dyDescent="0.25">
      <c r="A15392" s="612" t="s">
        <v>25880</v>
      </c>
      <c r="B15392" s="613" t="s">
        <v>25881</v>
      </c>
    </row>
    <row r="15393" spans="1:2" ht="13.5" x14ac:dyDescent="0.25">
      <c r="A15393" s="612" t="s">
        <v>25882</v>
      </c>
      <c r="B15393" s="613" t="s">
        <v>25883</v>
      </c>
    </row>
    <row r="15394" spans="1:2" ht="13.5" x14ac:dyDescent="0.25">
      <c r="A15394" s="612" t="s">
        <v>25884</v>
      </c>
      <c r="B15394" s="613" t="s">
        <v>25885</v>
      </c>
    </row>
    <row r="15395" spans="1:2" ht="13.5" x14ac:dyDescent="0.25">
      <c r="A15395" s="612" t="s">
        <v>25886</v>
      </c>
      <c r="B15395" s="613" t="s">
        <v>25887</v>
      </c>
    </row>
    <row r="15396" spans="1:2" ht="13.5" x14ac:dyDescent="0.25">
      <c r="A15396" s="612" t="s">
        <v>25888</v>
      </c>
      <c r="B15396" s="613" t="s">
        <v>25889</v>
      </c>
    </row>
    <row r="15397" spans="1:2" ht="13.5" x14ac:dyDescent="0.25">
      <c r="A15397" s="612" t="s">
        <v>25890</v>
      </c>
      <c r="B15397" s="613" t="s">
        <v>25891</v>
      </c>
    </row>
    <row r="15398" spans="1:2" ht="13.5" x14ac:dyDescent="0.25">
      <c r="A15398" s="612" t="s">
        <v>25892</v>
      </c>
      <c r="B15398" s="613" t="s">
        <v>25893</v>
      </c>
    </row>
    <row r="15399" spans="1:2" ht="13.5" x14ac:dyDescent="0.25">
      <c r="A15399" s="612" t="s">
        <v>25894</v>
      </c>
      <c r="B15399" s="613" t="s">
        <v>25895</v>
      </c>
    </row>
    <row r="15400" spans="1:2" ht="13.5" x14ac:dyDescent="0.25">
      <c r="A15400" s="612" t="s">
        <v>25896</v>
      </c>
      <c r="B15400" s="613" t="s">
        <v>25897</v>
      </c>
    </row>
    <row r="15401" spans="1:2" ht="13.5" x14ac:dyDescent="0.25">
      <c r="A15401" s="612" t="s">
        <v>25898</v>
      </c>
      <c r="B15401" s="613" t="s">
        <v>25899</v>
      </c>
    </row>
    <row r="15402" spans="1:2" ht="13.5" x14ac:dyDescent="0.25">
      <c r="A15402" s="612" t="s">
        <v>25900</v>
      </c>
      <c r="B15402" s="613" t="s">
        <v>25901</v>
      </c>
    </row>
    <row r="15403" spans="1:2" ht="13.5" x14ac:dyDescent="0.25">
      <c r="A15403" s="612" t="s">
        <v>25902</v>
      </c>
      <c r="B15403" s="613" t="s">
        <v>25903</v>
      </c>
    </row>
    <row r="15404" spans="1:2" ht="13.5" x14ac:dyDescent="0.25">
      <c r="A15404" s="612" t="s">
        <v>25904</v>
      </c>
      <c r="B15404" s="613" t="s">
        <v>25905</v>
      </c>
    </row>
    <row r="15405" spans="1:2" ht="13.5" x14ac:dyDescent="0.25">
      <c r="A15405" s="612" t="s">
        <v>25906</v>
      </c>
      <c r="B15405" s="613" t="s">
        <v>25907</v>
      </c>
    </row>
    <row r="15406" spans="1:2" ht="13.5" x14ac:dyDescent="0.25">
      <c r="A15406" s="612" t="s">
        <v>25908</v>
      </c>
      <c r="B15406" s="613" t="s">
        <v>25909</v>
      </c>
    </row>
    <row r="15407" spans="1:2" ht="13.5" x14ac:dyDescent="0.25">
      <c r="A15407" s="612" t="s">
        <v>25910</v>
      </c>
      <c r="B15407" s="613" t="s">
        <v>25911</v>
      </c>
    </row>
    <row r="15408" spans="1:2" ht="13.5" x14ac:dyDescent="0.25">
      <c r="A15408" s="612" t="s">
        <v>25912</v>
      </c>
      <c r="B15408" s="613" t="s">
        <v>25913</v>
      </c>
    </row>
    <row r="15409" spans="1:2" ht="13.5" x14ac:dyDescent="0.25">
      <c r="A15409" s="612" t="s">
        <v>25914</v>
      </c>
      <c r="B15409" s="613" t="s">
        <v>25915</v>
      </c>
    </row>
    <row r="15410" spans="1:2" ht="13.5" x14ac:dyDescent="0.25">
      <c r="A15410" s="612" t="s">
        <v>25916</v>
      </c>
      <c r="B15410" s="613" t="s">
        <v>25917</v>
      </c>
    </row>
    <row r="15411" spans="1:2" ht="13.5" x14ac:dyDescent="0.25">
      <c r="A15411" s="612" t="s">
        <v>25918</v>
      </c>
      <c r="B15411" s="613" t="s">
        <v>25919</v>
      </c>
    </row>
    <row r="15412" spans="1:2" ht="13.5" x14ac:dyDescent="0.25">
      <c r="A15412" s="612" t="s">
        <v>25920</v>
      </c>
      <c r="B15412" s="613" t="s">
        <v>25921</v>
      </c>
    </row>
    <row r="15413" spans="1:2" ht="13.5" x14ac:dyDescent="0.25">
      <c r="A15413" s="612" t="s">
        <v>25922</v>
      </c>
      <c r="B15413" s="613" t="s">
        <v>25923</v>
      </c>
    </row>
    <row r="15414" spans="1:2" ht="13.5" x14ac:dyDescent="0.25">
      <c r="A15414" s="612" t="s">
        <v>25924</v>
      </c>
      <c r="B15414" s="613" t="s">
        <v>25925</v>
      </c>
    </row>
    <row r="15415" spans="1:2" ht="13.5" x14ac:dyDescent="0.25">
      <c r="A15415" s="612" t="s">
        <v>25926</v>
      </c>
      <c r="B15415" s="613" t="s">
        <v>25927</v>
      </c>
    </row>
    <row r="15416" spans="1:2" ht="13.5" x14ac:dyDescent="0.25">
      <c r="A15416" s="612" t="s">
        <v>25928</v>
      </c>
      <c r="B15416" s="613" t="s">
        <v>25929</v>
      </c>
    </row>
    <row r="15417" spans="1:2" ht="13.5" x14ac:dyDescent="0.25">
      <c r="A15417" s="612" t="s">
        <v>25930</v>
      </c>
      <c r="B15417" s="613" t="s">
        <v>25931</v>
      </c>
    </row>
    <row r="15418" spans="1:2" ht="13.5" x14ac:dyDescent="0.25">
      <c r="A15418" s="612" t="s">
        <v>25932</v>
      </c>
      <c r="B15418" s="613" t="s">
        <v>25933</v>
      </c>
    </row>
    <row r="15419" spans="1:2" ht="13.5" x14ac:dyDescent="0.25">
      <c r="A15419" s="612" t="s">
        <v>25934</v>
      </c>
      <c r="B15419" s="613" t="s">
        <v>25935</v>
      </c>
    </row>
    <row r="15420" spans="1:2" ht="13.5" x14ac:dyDescent="0.25">
      <c r="A15420" s="612" t="s">
        <v>25936</v>
      </c>
      <c r="B15420" s="613" t="s">
        <v>25937</v>
      </c>
    </row>
    <row r="15421" spans="1:2" ht="13.5" x14ac:dyDescent="0.25">
      <c r="A15421" s="612" t="s">
        <v>25938</v>
      </c>
      <c r="B15421" s="613" t="s">
        <v>25939</v>
      </c>
    </row>
    <row r="15422" spans="1:2" ht="13.5" x14ac:dyDescent="0.25">
      <c r="A15422" s="612" t="s">
        <v>25940</v>
      </c>
      <c r="B15422" s="613" t="s">
        <v>25941</v>
      </c>
    </row>
    <row r="15423" spans="1:2" ht="13.5" x14ac:dyDescent="0.25">
      <c r="A15423" s="612" t="s">
        <v>25942</v>
      </c>
      <c r="B15423" s="613" t="s">
        <v>25943</v>
      </c>
    </row>
    <row r="15424" spans="1:2" ht="13.5" x14ac:dyDescent="0.25">
      <c r="A15424" s="612" t="s">
        <v>25944</v>
      </c>
      <c r="B15424" s="613" t="s">
        <v>25945</v>
      </c>
    </row>
    <row r="15425" spans="1:2" ht="13.5" x14ac:dyDescent="0.25">
      <c r="A15425" s="612" t="s">
        <v>25946</v>
      </c>
      <c r="B15425" s="613" t="s">
        <v>25947</v>
      </c>
    </row>
    <row r="15426" spans="1:2" ht="13.5" x14ac:dyDescent="0.25">
      <c r="A15426" s="612" t="s">
        <v>25948</v>
      </c>
      <c r="B15426" s="613" t="s">
        <v>25949</v>
      </c>
    </row>
    <row r="15427" spans="1:2" ht="13.5" x14ac:dyDescent="0.25">
      <c r="A15427" s="612" t="s">
        <v>25950</v>
      </c>
      <c r="B15427" s="613" t="s">
        <v>25951</v>
      </c>
    </row>
    <row r="15428" spans="1:2" ht="13.5" x14ac:dyDescent="0.25">
      <c r="A15428" s="612" t="s">
        <v>25952</v>
      </c>
      <c r="B15428" s="613" t="s">
        <v>25953</v>
      </c>
    </row>
    <row r="15429" spans="1:2" ht="13.5" x14ac:dyDescent="0.25">
      <c r="A15429" s="612" t="s">
        <v>25954</v>
      </c>
      <c r="B15429" s="613" t="s">
        <v>25955</v>
      </c>
    </row>
    <row r="15430" spans="1:2" ht="13.5" x14ac:dyDescent="0.25">
      <c r="A15430" s="612" t="s">
        <v>25956</v>
      </c>
      <c r="B15430" s="613" t="s">
        <v>25957</v>
      </c>
    </row>
    <row r="15431" spans="1:2" ht="13.5" x14ac:dyDescent="0.25">
      <c r="A15431" s="612" t="s">
        <v>25958</v>
      </c>
      <c r="B15431" s="613" t="s">
        <v>25959</v>
      </c>
    </row>
    <row r="15432" spans="1:2" ht="13.5" x14ac:dyDescent="0.25">
      <c r="A15432" s="612" t="s">
        <v>25960</v>
      </c>
      <c r="B15432" s="613" t="s">
        <v>25961</v>
      </c>
    </row>
    <row r="15433" spans="1:2" ht="13.5" x14ac:dyDescent="0.25">
      <c r="A15433" s="612" t="s">
        <v>25962</v>
      </c>
      <c r="B15433" s="613" t="s">
        <v>25963</v>
      </c>
    </row>
    <row r="15434" spans="1:2" ht="13.5" x14ac:dyDescent="0.25">
      <c r="A15434" s="612" t="s">
        <v>25964</v>
      </c>
      <c r="B15434" s="613" t="s">
        <v>25965</v>
      </c>
    </row>
    <row r="15435" spans="1:2" ht="13.5" x14ac:dyDescent="0.25">
      <c r="A15435" s="612" t="s">
        <v>25966</v>
      </c>
      <c r="B15435" s="613" t="s">
        <v>25967</v>
      </c>
    </row>
    <row r="15436" spans="1:2" ht="13.5" x14ac:dyDescent="0.25">
      <c r="A15436" s="612" t="s">
        <v>25968</v>
      </c>
      <c r="B15436" s="613" t="s">
        <v>25969</v>
      </c>
    </row>
    <row r="15437" spans="1:2" ht="13.5" x14ac:dyDescent="0.25">
      <c r="A15437" s="612" t="s">
        <v>25970</v>
      </c>
      <c r="B15437" s="613" t="s">
        <v>25971</v>
      </c>
    </row>
    <row r="15438" spans="1:2" ht="13.5" x14ac:dyDescent="0.25">
      <c r="A15438" s="612" t="s">
        <v>25972</v>
      </c>
      <c r="B15438" s="613" t="s">
        <v>25973</v>
      </c>
    </row>
    <row r="15439" spans="1:2" ht="13.5" x14ac:dyDescent="0.25">
      <c r="A15439" s="612" t="s">
        <v>25974</v>
      </c>
      <c r="B15439" s="613" t="s">
        <v>25975</v>
      </c>
    </row>
    <row r="15440" spans="1:2" ht="13.5" x14ac:dyDescent="0.25">
      <c r="A15440" s="612" t="s">
        <v>25976</v>
      </c>
      <c r="B15440" s="613" t="s">
        <v>25977</v>
      </c>
    </row>
    <row r="15441" spans="1:2" ht="13.5" x14ac:dyDescent="0.25">
      <c r="A15441" s="612" t="s">
        <v>25978</v>
      </c>
      <c r="B15441" s="613" t="s">
        <v>25979</v>
      </c>
    </row>
    <row r="15442" spans="1:2" ht="13.5" x14ac:dyDescent="0.25">
      <c r="A15442" s="612" t="s">
        <v>25980</v>
      </c>
      <c r="B15442" s="613" t="s">
        <v>25981</v>
      </c>
    </row>
    <row r="15443" spans="1:2" ht="13.5" x14ac:dyDescent="0.25">
      <c r="A15443" s="612" t="s">
        <v>25982</v>
      </c>
      <c r="B15443" s="613" t="s">
        <v>25983</v>
      </c>
    </row>
    <row r="15444" spans="1:2" ht="27" x14ac:dyDescent="0.25">
      <c r="A15444" s="612" t="s">
        <v>25984</v>
      </c>
      <c r="B15444" s="613" t="s">
        <v>25985</v>
      </c>
    </row>
    <row r="15445" spans="1:2" ht="13.5" x14ac:dyDescent="0.25">
      <c r="A15445" s="612" t="s">
        <v>25986</v>
      </c>
      <c r="B15445" s="613" t="s">
        <v>25987</v>
      </c>
    </row>
    <row r="15446" spans="1:2" ht="13.5" x14ac:dyDescent="0.25">
      <c r="A15446" s="612" t="s">
        <v>25988</v>
      </c>
      <c r="B15446" s="613" t="s">
        <v>25989</v>
      </c>
    </row>
    <row r="15447" spans="1:2" ht="13.5" x14ac:dyDescent="0.25">
      <c r="A15447" s="612" t="s">
        <v>25990</v>
      </c>
      <c r="B15447" s="613" t="s">
        <v>25991</v>
      </c>
    </row>
    <row r="15448" spans="1:2" ht="13.5" x14ac:dyDescent="0.25">
      <c r="A15448" s="612" t="s">
        <v>25992</v>
      </c>
      <c r="B15448" s="613" t="s">
        <v>25993</v>
      </c>
    </row>
    <row r="15449" spans="1:2" ht="13.5" x14ac:dyDescent="0.25">
      <c r="A15449" s="612" t="s">
        <v>25994</v>
      </c>
      <c r="B15449" s="613" t="s">
        <v>25995</v>
      </c>
    </row>
    <row r="15450" spans="1:2" ht="13.5" x14ac:dyDescent="0.25">
      <c r="A15450" s="612" t="s">
        <v>25996</v>
      </c>
      <c r="B15450" s="613" t="s">
        <v>25997</v>
      </c>
    </row>
    <row r="15451" spans="1:2" ht="13.5" x14ac:dyDescent="0.25">
      <c r="A15451" s="612" t="s">
        <v>25998</v>
      </c>
      <c r="B15451" s="613" t="s">
        <v>25999</v>
      </c>
    </row>
    <row r="15452" spans="1:2" ht="13.5" x14ac:dyDescent="0.25">
      <c r="A15452" s="612" t="s">
        <v>26000</v>
      </c>
      <c r="B15452" s="613" t="s">
        <v>26001</v>
      </c>
    </row>
    <row r="15453" spans="1:2" ht="13.5" x14ac:dyDescent="0.25">
      <c r="A15453" s="612" t="s">
        <v>26002</v>
      </c>
      <c r="B15453" s="613" t="s">
        <v>26003</v>
      </c>
    </row>
    <row r="15454" spans="1:2" ht="27" x14ac:dyDescent="0.25">
      <c r="A15454" s="612" t="s">
        <v>26004</v>
      </c>
      <c r="B15454" s="613" t="s">
        <v>26005</v>
      </c>
    </row>
    <row r="15455" spans="1:2" ht="13.5" x14ac:dyDescent="0.25">
      <c r="A15455" s="612" t="s">
        <v>26006</v>
      </c>
      <c r="B15455" s="613" t="s">
        <v>26007</v>
      </c>
    </row>
    <row r="15456" spans="1:2" ht="13.5" x14ac:dyDescent="0.25">
      <c r="A15456" s="612" t="s">
        <v>26008</v>
      </c>
      <c r="B15456" s="613" t="s">
        <v>26009</v>
      </c>
    </row>
    <row r="15457" spans="1:2" ht="13.5" x14ac:dyDescent="0.25">
      <c r="A15457" s="612" t="s">
        <v>26010</v>
      </c>
      <c r="B15457" s="613" t="s">
        <v>26011</v>
      </c>
    </row>
    <row r="15458" spans="1:2" ht="13.5" x14ac:dyDescent="0.25">
      <c r="A15458" s="612" t="s">
        <v>26012</v>
      </c>
      <c r="B15458" s="613" t="s">
        <v>26013</v>
      </c>
    </row>
    <row r="15459" spans="1:2" ht="13.5" x14ac:dyDescent="0.25">
      <c r="A15459" s="612" t="s">
        <v>26014</v>
      </c>
      <c r="B15459" s="613" t="s">
        <v>26015</v>
      </c>
    </row>
    <row r="15460" spans="1:2" ht="13.5" x14ac:dyDescent="0.25">
      <c r="A15460" s="612" t="s">
        <v>26016</v>
      </c>
      <c r="B15460" s="613" t="s">
        <v>26017</v>
      </c>
    </row>
    <row r="15461" spans="1:2" ht="13.5" x14ac:dyDescent="0.25">
      <c r="A15461" s="612" t="s">
        <v>26018</v>
      </c>
      <c r="B15461" s="613" t="s">
        <v>26019</v>
      </c>
    </row>
    <row r="15462" spans="1:2" ht="13.5" x14ac:dyDescent="0.25">
      <c r="A15462" s="612" t="s">
        <v>26020</v>
      </c>
      <c r="B15462" s="613" t="s">
        <v>26021</v>
      </c>
    </row>
    <row r="15463" spans="1:2" ht="13.5" x14ac:dyDescent="0.25">
      <c r="A15463" s="612" t="s">
        <v>26022</v>
      </c>
      <c r="B15463" s="613" t="s">
        <v>26023</v>
      </c>
    </row>
    <row r="15464" spans="1:2" ht="13.5" x14ac:dyDescent="0.25">
      <c r="A15464" s="612" t="s">
        <v>26024</v>
      </c>
      <c r="B15464" s="613" t="s">
        <v>26025</v>
      </c>
    </row>
    <row r="15465" spans="1:2" ht="13.5" x14ac:dyDescent="0.25">
      <c r="A15465" s="612" t="s">
        <v>26026</v>
      </c>
      <c r="B15465" s="613" t="s">
        <v>26027</v>
      </c>
    </row>
    <row r="15466" spans="1:2" ht="13.5" x14ac:dyDescent="0.25">
      <c r="A15466" s="612" t="s">
        <v>26028</v>
      </c>
      <c r="B15466" s="613" t="s">
        <v>26029</v>
      </c>
    </row>
    <row r="15467" spans="1:2" ht="13.5" x14ac:dyDescent="0.25">
      <c r="A15467" s="612" t="s">
        <v>26030</v>
      </c>
      <c r="B15467" s="613" t="s">
        <v>26031</v>
      </c>
    </row>
    <row r="15468" spans="1:2" ht="13.5" x14ac:dyDescent="0.25">
      <c r="A15468" s="612" t="s">
        <v>26032</v>
      </c>
      <c r="B15468" s="613" t="s">
        <v>26033</v>
      </c>
    </row>
    <row r="15469" spans="1:2" ht="13.5" x14ac:dyDescent="0.25">
      <c r="A15469" s="612" t="s">
        <v>26034</v>
      </c>
      <c r="B15469" s="613" t="s">
        <v>26035</v>
      </c>
    </row>
    <row r="15470" spans="1:2" ht="13.5" x14ac:dyDescent="0.25">
      <c r="A15470" s="612" t="s">
        <v>26036</v>
      </c>
      <c r="B15470" s="613" t="s">
        <v>26037</v>
      </c>
    </row>
    <row r="15471" spans="1:2" ht="13.5" x14ac:dyDescent="0.25">
      <c r="A15471" s="612" t="s">
        <v>26038</v>
      </c>
      <c r="B15471" s="613" t="s">
        <v>26039</v>
      </c>
    </row>
    <row r="15472" spans="1:2" ht="13.5" x14ac:dyDescent="0.25">
      <c r="A15472" s="612" t="s">
        <v>26040</v>
      </c>
      <c r="B15472" s="613" t="s">
        <v>26041</v>
      </c>
    </row>
    <row r="15473" spans="1:2" ht="13.5" x14ac:dyDescent="0.25">
      <c r="A15473" s="612" t="s">
        <v>26042</v>
      </c>
      <c r="B15473" s="613" t="s">
        <v>26043</v>
      </c>
    </row>
    <row r="15474" spans="1:2" ht="27" x14ac:dyDescent="0.25">
      <c r="A15474" s="612" t="s">
        <v>26044</v>
      </c>
      <c r="B15474" s="613" t="s">
        <v>26045</v>
      </c>
    </row>
    <row r="15475" spans="1:2" ht="13.5" x14ac:dyDescent="0.25">
      <c r="A15475" s="612" t="s">
        <v>26046</v>
      </c>
      <c r="B15475" s="613" t="s">
        <v>26047</v>
      </c>
    </row>
    <row r="15476" spans="1:2" ht="13.5" x14ac:dyDescent="0.25">
      <c r="A15476" s="612" t="s">
        <v>26048</v>
      </c>
      <c r="B15476" s="613" t="s">
        <v>26049</v>
      </c>
    </row>
    <row r="15477" spans="1:2" ht="13.5" x14ac:dyDescent="0.25">
      <c r="A15477" s="612" t="s">
        <v>26050</v>
      </c>
      <c r="B15477" s="613" t="s">
        <v>26051</v>
      </c>
    </row>
    <row r="15478" spans="1:2" ht="13.5" x14ac:dyDescent="0.25">
      <c r="A15478" s="612" t="s">
        <v>26052</v>
      </c>
      <c r="B15478" s="613" t="s">
        <v>26053</v>
      </c>
    </row>
    <row r="15479" spans="1:2" ht="13.5" x14ac:dyDescent="0.25">
      <c r="A15479" s="612" t="s">
        <v>26054</v>
      </c>
      <c r="B15479" s="613" t="s">
        <v>26055</v>
      </c>
    </row>
    <row r="15480" spans="1:2" ht="13.5" x14ac:dyDescent="0.25">
      <c r="A15480" s="612" t="s">
        <v>26056</v>
      </c>
      <c r="B15480" s="613" t="s">
        <v>26057</v>
      </c>
    </row>
    <row r="15481" spans="1:2" ht="13.5" x14ac:dyDescent="0.25">
      <c r="A15481" s="612" t="s">
        <v>26058</v>
      </c>
      <c r="B15481" s="613" t="s">
        <v>26059</v>
      </c>
    </row>
    <row r="15482" spans="1:2" ht="13.5" x14ac:dyDescent="0.25">
      <c r="A15482" s="612" t="s">
        <v>26060</v>
      </c>
      <c r="B15482" s="613" t="s">
        <v>26061</v>
      </c>
    </row>
    <row r="15483" spans="1:2" ht="13.5" x14ac:dyDescent="0.25">
      <c r="A15483" s="612" t="s">
        <v>26062</v>
      </c>
      <c r="B15483" s="613" t="s">
        <v>26063</v>
      </c>
    </row>
    <row r="15484" spans="1:2" ht="13.5" x14ac:dyDescent="0.25">
      <c r="A15484" s="612" t="s">
        <v>26064</v>
      </c>
      <c r="B15484" s="613" t="s">
        <v>26065</v>
      </c>
    </row>
    <row r="15485" spans="1:2" ht="13.5" x14ac:dyDescent="0.25">
      <c r="A15485" s="612" t="s">
        <v>26066</v>
      </c>
      <c r="B15485" s="613" t="s">
        <v>26067</v>
      </c>
    </row>
    <row r="15486" spans="1:2" ht="13.5" x14ac:dyDescent="0.25">
      <c r="A15486" s="612" t="s">
        <v>26068</v>
      </c>
      <c r="B15486" s="613" t="s">
        <v>26069</v>
      </c>
    </row>
    <row r="15487" spans="1:2" ht="13.5" x14ac:dyDescent="0.25">
      <c r="A15487" s="612" t="s">
        <v>26070</v>
      </c>
      <c r="B15487" s="613" t="s">
        <v>26071</v>
      </c>
    </row>
    <row r="15488" spans="1:2" ht="13.5" x14ac:dyDescent="0.25">
      <c r="A15488" s="612" t="s">
        <v>26072</v>
      </c>
      <c r="B15488" s="613" t="s">
        <v>26073</v>
      </c>
    </row>
    <row r="15489" spans="1:2" ht="13.5" x14ac:dyDescent="0.25">
      <c r="A15489" s="612" t="s">
        <v>26074</v>
      </c>
      <c r="B15489" s="613" t="s">
        <v>26075</v>
      </c>
    </row>
    <row r="15490" spans="1:2" ht="13.5" x14ac:dyDescent="0.25">
      <c r="A15490" s="612" t="s">
        <v>26076</v>
      </c>
      <c r="B15490" s="613" t="s">
        <v>26077</v>
      </c>
    </row>
    <row r="15491" spans="1:2" ht="13.5" x14ac:dyDescent="0.25">
      <c r="A15491" s="612" t="s">
        <v>26078</v>
      </c>
      <c r="B15491" s="613" t="s">
        <v>26079</v>
      </c>
    </row>
    <row r="15492" spans="1:2" ht="13.5" x14ac:dyDescent="0.25">
      <c r="A15492" s="612" t="s">
        <v>26080</v>
      </c>
      <c r="B15492" s="613" t="s">
        <v>26081</v>
      </c>
    </row>
    <row r="15493" spans="1:2" ht="13.5" x14ac:dyDescent="0.25">
      <c r="A15493" s="612" t="s">
        <v>26082</v>
      </c>
      <c r="B15493" s="613" t="s">
        <v>26083</v>
      </c>
    </row>
    <row r="15494" spans="1:2" ht="27" x14ac:dyDescent="0.25">
      <c r="A15494" s="612" t="s">
        <v>26084</v>
      </c>
      <c r="B15494" s="613" t="s">
        <v>26085</v>
      </c>
    </row>
    <row r="15495" spans="1:2" ht="13.5" x14ac:dyDescent="0.25">
      <c r="A15495" s="612" t="s">
        <v>26086</v>
      </c>
      <c r="B15495" s="613" t="s">
        <v>26087</v>
      </c>
    </row>
    <row r="15496" spans="1:2" ht="13.5" x14ac:dyDescent="0.25">
      <c r="A15496" s="612" t="s">
        <v>26088</v>
      </c>
      <c r="B15496" s="613" t="s">
        <v>26089</v>
      </c>
    </row>
    <row r="15497" spans="1:2" ht="13.5" x14ac:dyDescent="0.25">
      <c r="A15497" s="612" t="s">
        <v>26090</v>
      </c>
      <c r="B15497" s="613" t="s">
        <v>26091</v>
      </c>
    </row>
    <row r="15498" spans="1:2" ht="13.5" x14ac:dyDescent="0.25">
      <c r="A15498" s="612" t="s">
        <v>26092</v>
      </c>
      <c r="B15498" s="613" t="s">
        <v>26093</v>
      </c>
    </row>
    <row r="15499" spans="1:2" ht="13.5" x14ac:dyDescent="0.25">
      <c r="A15499" s="612" t="s">
        <v>26094</v>
      </c>
      <c r="B15499" s="613" t="s">
        <v>26095</v>
      </c>
    </row>
    <row r="15500" spans="1:2" ht="13.5" x14ac:dyDescent="0.25">
      <c r="A15500" s="612" t="s">
        <v>26096</v>
      </c>
      <c r="B15500" s="613" t="s">
        <v>26097</v>
      </c>
    </row>
    <row r="15501" spans="1:2" ht="13.5" x14ac:dyDescent="0.25">
      <c r="A15501" s="612" t="s">
        <v>26098</v>
      </c>
      <c r="B15501" s="613" t="s">
        <v>26099</v>
      </c>
    </row>
    <row r="15502" spans="1:2" ht="13.5" x14ac:dyDescent="0.25">
      <c r="A15502" s="612" t="s">
        <v>26100</v>
      </c>
      <c r="B15502" s="613" t="s">
        <v>26101</v>
      </c>
    </row>
    <row r="15503" spans="1:2" ht="13.5" x14ac:dyDescent="0.25">
      <c r="A15503" s="612" t="s">
        <v>26102</v>
      </c>
      <c r="B15503" s="613" t="s">
        <v>26103</v>
      </c>
    </row>
    <row r="15504" spans="1:2" ht="13.5" x14ac:dyDescent="0.25">
      <c r="A15504" s="612" t="s">
        <v>26104</v>
      </c>
      <c r="B15504" s="613" t="s">
        <v>26105</v>
      </c>
    </row>
    <row r="15505" spans="1:2" ht="13.5" x14ac:dyDescent="0.25">
      <c r="A15505" s="612" t="s">
        <v>26106</v>
      </c>
      <c r="B15505" s="613" t="s">
        <v>26107</v>
      </c>
    </row>
    <row r="15506" spans="1:2" ht="13.5" x14ac:dyDescent="0.25">
      <c r="A15506" s="612" t="s">
        <v>26108</v>
      </c>
      <c r="B15506" s="613" t="s">
        <v>26109</v>
      </c>
    </row>
    <row r="15507" spans="1:2" ht="13.5" x14ac:dyDescent="0.25">
      <c r="A15507" s="612" t="s">
        <v>26110</v>
      </c>
      <c r="B15507" s="613" t="s">
        <v>26111</v>
      </c>
    </row>
    <row r="15508" spans="1:2" ht="13.5" x14ac:dyDescent="0.25">
      <c r="A15508" s="612" t="s">
        <v>26112</v>
      </c>
      <c r="B15508" s="613" t="s">
        <v>26113</v>
      </c>
    </row>
    <row r="15509" spans="1:2" ht="13.5" x14ac:dyDescent="0.25">
      <c r="A15509" s="612" t="s">
        <v>26114</v>
      </c>
      <c r="B15509" s="613" t="s">
        <v>26115</v>
      </c>
    </row>
    <row r="15510" spans="1:2" ht="13.5" x14ac:dyDescent="0.25">
      <c r="A15510" s="612" t="s">
        <v>26116</v>
      </c>
      <c r="B15510" s="613" t="s">
        <v>26117</v>
      </c>
    </row>
    <row r="15511" spans="1:2" ht="13.5" x14ac:dyDescent="0.25">
      <c r="A15511" s="612" t="s">
        <v>26118</v>
      </c>
      <c r="B15511" s="613" t="s">
        <v>26119</v>
      </c>
    </row>
    <row r="15512" spans="1:2" ht="13.5" x14ac:dyDescent="0.25">
      <c r="A15512" s="612" t="s">
        <v>26120</v>
      </c>
      <c r="B15512" s="613" t="s">
        <v>26121</v>
      </c>
    </row>
    <row r="15513" spans="1:2" ht="13.5" x14ac:dyDescent="0.25">
      <c r="A15513" s="612" t="s">
        <v>26122</v>
      </c>
      <c r="B15513" s="613" t="s">
        <v>26123</v>
      </c>
    </row>
    <row r="15514" spans="1:2" ht="13.5" x14ac:dyDescent="0.25">
      <c r="A15514" s="612" t="s">
        <v>26124</v>
      </c>
      <c r="B15514" s="613" t="s">
        <v>26125</v>
      </c>
    </row>
    <row r="15515" spans="1:2" ht="13.5" x14ac:dyDescent="0.25">
      <c r="A15515" s="612" t="s">
        <v>26126</v>
      </c>
      <c r="B15515" s="613" t="s">
        <v>26127</v>
      </c>
    </row>
    <row r="15516" spans="1:2" ht="13.5" x14ac:dyDescent="0.25">
      <c r="A15516" s="612" t="s">
        <v>26128</v>
      </c>
      <c r="B15516" s="613" t="s">
        <v>26129</v>
      </c>
    </row>
    <row r="15517" spans="1:2" ht="13.5" x14ac:dyDescent="0.25">
      <c r="A15517" s="612" t="s">
        <v>26130</v>
      </c>
      <c r="B15517" s="613" t="s">
        <v>26131</v>
      </c>
    </row>
    <row r="15518" spans="1:2" ht="13.5" x14ac:dyDescent="0.25">
      <c r="A15518" s="612" t="s">
        <v>26132</v>
      </c>
      <c r="B15518" s="613" t="s">
        <v>26133</v>
      </c>
    </row>
    <row r="15519" spans="1:2" ht="13.5" x14ac:dyDescent="0.25">
      <c r="A15519" s="612" t="s">
        <v>26134</v>
      </c>
      <c r="B15519" s="613" t="s">
        <v>26135</v>
      </c>
    </row>
    <row r="15520" spans="1:2" ht="13.5" x14ac:dyDescent="0.25">
      <c r="A15520" s="612" t="s">
        <v>26136</v>
      </c>
      <c r="B15520" s="613" t="s">
        <v>26137</v>
      </c>
    </row>
    <row r="15521" spans="1:2" ht="13.5" x14ac:dyDescent="0.25">
      <c r="A15521" s="612" t="s">
        <v>26138</v>
      </c>
      <c r="B15521" s="613" t="s">
        <v>26139</v>
      </c>
    </row>
    <row r="15522" spans="1:2" ht="13.5" x14ac:dyDescent="0.25">
      <c r="A15522" s="612" t="s">
        <v>26140</v>
      </c>
      <c r="B15522" s="613" t="s">
        <v>26141</v>
      </c>
    </row>
    <row r="15523" spans="1:2" ht="13.5" x14ac:dyDescent="0.25">
      <c r="A15523" s="612" t="s">
        <v>26142</v>
      </c>
      <c r="B15523" s="613" t="s">
        <v>26143</v>
      </c>
    </row>
    <row r="15524" spans="1:2" ht="13.5" x14ac:dyDescent="0.25">
      <c r="A15524" s="612" t="s">
        <v>26144</v>
      </c>
      <c r="B15524" s="613" t="s">
        <v>26145</v>
      </c>
    </row>
    <row r="15525" spans="1:2" ht="13.5" x14ac:dyDescent="0.25">
      <c r="A15525" s="612" t="s">
        <v>26146</v>
      </c>
      <c r="B15525" s="613" t="s">
        <v>26147</v>
      </c>
    </row>
    <row r="15526" spans="1:2" ht="13.5" x14ac:dyDescent="0.25">
      <c r="A15526" s="612" t="s">
        <v>26148</v>
      </c>
      <c r="B15526" s="613" t="s">
        <v>26149</v>
      </c>
    </row>
    <row r="15527" spans="1:2" ht="13.5" x14ac:dyDescent="0.25">
      <c r="A15527" s="612" t="s">
        <v>26150</v>
      </c>
      <c r="B15527" s="613" t="s">
        <v>26151</v>
      </c>
    </row>
    <row r="15528" spans="1:2" ht="13.5" x14ac:dyDescent="0.25">
      <c r="A15528" s="612" t="s">
        <v>26152</v>
      </c>
      <c r="B15528" s="613" t="s">
        <v>26153</v>
      </c>
    </row>
    <row r="15529" spans="1:2" ht="13.5" x14ac:dyDescent="0.25">
      <c r="A15529" s="612" t="s">
        <v>26154</v>
      </c>
      <c r="B15529" s="613" t="s">
        <v>26155</v>
      </c>
    </row>
    <row r="15530" spans="1:2" ht="13.5" x14ac:dyDescent="0.25">
      <c r="A15530" s="612" t="s">
        <v>26156</v>
      </c>
      <c r="B15530" s="613" t="s">
        <v>26157</v>
      </c>
    </row>
    <row r="15531" spans="1:2" ht="13.5" x14ac:dyDescent="0.25">
      <c r="A15531" s="612" t="s">
        <v>26158</v>
      </c>
      <c r="B15531" s="613" t="s">
        <v>26159</v>
      </c>
    </row>
    <row r="15532" spans="1:2" ht="13.5" x14ac:dyDescent="0.25">
      <c r="A15532" s="612" t="s">
        <v>26160</v>
      </c>
      <c r="B15532" s="613" t="s">
        <v>26161</v>
      </c>
    </row>
    <row r="15533" spans="1:2" ht="13.5" x14ac:dyDescent="0.25">
      <c r="A15533" s="612" t="s">
        <v>26162</v>
      </c>
      <c r="B15533" s="613" t="s">
        <v>26163</v>
      </c>
    </row>
    <row r="15534" spans="1:2" ht="13.5" x14ac:dyDescent="0.25">
      <c r="A15534" s="612" t="s">
        <v>26164</v>
      </c>
      <c r="B15534" s="613" t="s">
        <v>26165</v>
      </c>
    </row>
    <row r="15535" spans="1:2" ht="13.5" x14ac:dyDescent="0.25">
      <c r="A15535" s="612" t="s">
        <v>26166</v>
      </c>
      <c r="B15535" s="613" t="s">
        <v>26167</v>
      </c>
    </row>
    <row r="15536" spans="1:2" ht="13.5" x14ac:dyDescent="0.25">
      <c r="A15536" s="612" t="s">
        <v>26168</v>
      </c>
      <c r="B15536" s="613" t="s">
        <v>26169</v>
      </c>
    </row>
    <row r="15537" spans="1:2" ht="13.5" x14ac:dyDescent="0.25">
      <c r="A15537" s="612" t="s">
        <v>26170</v>
      </c>
      <c r="B15537" s="613" t="s">
        <v>26171</v>
      </c>
    </row>
    <row r="15538" spans="1:2" ht="13.5" x14ac:dyDescent="0.25">
      <c r="A15538" s="612" t="s">
        <v>26172</v>
      </c>
      <c r="B15538" s="613" t="s">
        <v>26173</v>
      </c>
    </row>
    <row r="15539" spans="1:2" ht="13.5" x14ac:dyDescent="0.25">
      <c r="A15539" s="612" t="s">
        <v>26174</v>
      </c>
      <c r="B15539" s="613" t="s">
        <v>26175</v>
      </c>
    </row>
    <row r="15540" spans="1:2" ht="13.5" x14ac:dyDescent="0.25">
      <c r="A15540" s="612" t="s">
        <v>26176</v>
      </c>
      <c r="B15540" s="613" t="s">
        <v>26177</v>
      </c>
    </row>
    <row r="15541" spans="1:2" ht="13.5" x14ac:dyDescent="0.25">
      <c r="A15541" s="612" t="s">
        <v>26178</v>
      </c>
      <c r="B15541" s="613" t="s">
        <v>26179</v>
      </c>
    </row>
    <row r="15542" spans="1:2" ht="13.5" x14ac:dyDescent="0.25">
      <c r="A15542" s="612" t="s">
        <v>26180</v>
      </c>
      <c r="B15542" s="613" t="s">
        <v>26181</v>
      </c>
    </row>
    <row r="15543" spans="1:2" ht="13.5" x14ac:dyDescent="0.25">
      <c r="A15543" s="612" t="s">
        <v>26182</v>
      </c>
      <c r="B15543" s="613" t="s">
        <v>26183</v>
      </c>
    </row>
    <row r="15544" spans="1:2" ht="13.5" x14ac:dyDescent="0.25">
      <c r="A15544" s="612" t="s">
        <v>26184</v>
      </c>
      <c r="B15544" s="613" t="s">
        <v>26185</v>
      </c>
    </row>
    <row r="15545" spans="1:2" ht="13.5" x14ac:dyDescent="0.25">
      <c r="A15545" s="612" t="s">
        <v>26186</v>
      </c>
      <c r="B15545" s="613" t="s">
        <v>26187</v>
      </c>
    </row>
    <row r="15546" spans="1:2" ht="13.5" x14ac:dyDescent="0.25">
      <c r="A15546" s="612" t="s">
        <v>26188</v>
      </c>
      <c r="B15546" s="613" t="s">
        <v>26189</v>
      </c>
    </row>
    <row r="15547" spans="1:2" ht="13.5" x14ac:dyDescent="0.25">
      <c r="A15547" s="612" t="s">
        <v>26190</v>
      </c>
      <c r="B15547" s="613" t="s">
        <v>26191</v>
      </c>
    </row>
    <row r="15548" spans="1:2" ht="13.5" x14ac:dyDescent="0.25">
      <c r="A15548" s="612" t="s">
        <v>26192</v>
      </c>
      <c r="B15548" s="613" t="s">
        <v>26193</v>
      </c>
    </row>
    <row r="15549" spans="1:2" ht="13.5" x14ac:dyDescent="0.25">
      <c r="A15549" s="612" t="s">
        <v>26194</v>
      </c>
      <c r="B15549" s="613" t="s">
        <v>26195</v>
      </c>
    </row>
    <row r="15550" spans="1:2" ht="13.5" x14ac:dyDescent="0.25">
      <c r="A15550" s="612" t="s">
        <v>26196</v>
      </c>
      <c r="B15550" s="613" t="s">
        <v>26197</v>
      </c>
    </row>
    <row r="15551" spans="1:2" ht="13.5" x14ac:dyDescent="0.25">
      <c r="A15551" s="612" t="s">
        <v>26198</v>
      </c>
      <c r="B15551" s="613" t="s">
        <v>26199</v>
      </c>
    </row>
    <row r="15552" spans="1:2" ht="13.5" x14ac:dyDescent="0.25">
      <c r="A15552" s="612" t="s">
        <v>26200</v>
      </c>
      <c r="B15552" s="613" t="s">
        <v>26201</v>
      </c>
    </row>
    <row r="15553" spans="1:2" ht="13.5" x14ac:dyDescent="0.25">
      <c r="A15553" s="612" t="s">
        <v>26202</v>
      </c>
      <c r="B15553" s="613" t="s">
        <v>26203</v>
      </c>
    </row>
    <row r="15554" spans="1:2" ht="27" x14ac:dyDescent="0.25">
      <c r="A15554" s="612" t="s">
        <v>26204</v>
      </c>
      <c r="B15554" s="613" t="s">
        <v>26205</v>
      </c>
    </row>
    <row r="15555" spans="1:2" ht="13.5" x14ac:dyDescent="0.25">
      <c r="A15555" s="612" t="s">
        <v>26206</v>
      </c>
      <c r="B15555" s="613" t="s">
        <v>26207</v>
      </c>
    </row>
    <row r="15556" spans="1:2" ht="13.5" x14ac:dyDescent="0.25">
      <c r="A15556" s="612" t="s">
        <v>26208</v>
      </c>
      <c r="B15556" s="613" t="s">
        <v>26209</v>
      </c>
    </row>
    <row r="15557" spans="1:2" ht="13.5" x14ac:dyDescent="0.25">
      <c r="A15557" s="612" t="s">
        <v>26210</v>
      </c>
      <c r="B15557" s="613" t="s">
        <v>26211</v>
      </c>
    </row>
    <row r="15558" spans="1:2" ht="13.5" x14ac:dyDescent="0.25">
      <c r="A15558" s="612" t="s">
        <v>26212</v>
      </c>
      <c r="B15558" s="613" t="s">
        <v>26213</v>
      </c>
    </row>
    <row r="15559" spans="1:2" ht="13.5" x14ac:dyDescent="0.25">
      <c r="A15559" s="612" t="s">
        <v>26214</v>
      </c>
      <c r="B15559" s="613" t="s">
        <v>26215</v>
      </c>
    </row>
    <row r="15560" spans="1:2" ht="13.5" x14ac:dyDescent="0.25">
      <c r="A15560" s="612" t="s">
        <v>26216</v>
      </c>
      <c r="B15560" s="613" t="s">
        <v>26217</v>
      </c>
    </row>
    <row r="15561" spans="1:2" ht="13.5" x14ac:dyDescent="0.25">
      <c r="A15561" s="612" t="s">
        <v>26218</v>
      </c>
      <c r="B15561" s="613" t="s">
        <v>26219</v>
      </c>
    </row>
    <row r="15562" spans="1:2" ht="13.5" x14ac:dyDescent="0.25">
      <c r="A15562" s="612" t="s">
        <v>26220</v>
      </c>
      <c r="B15562" s="613" t="s">
        <v>26221</v>
      </c>
    </row>
    <row r="15563" spans="1:2" ht="13.5" x14ac:dyDescent="0.25">
      <c r="A15563" s="612" t="s">
        <v>26222</v>
      </c>
      <c r="B15563" s="613" t="s">
        <v>26223</v>
      </c>
    </row>
    <row r="15564" spans="1:2" ht="13.5" x14ac:dyDescent="0.25">
      <c r="A15564" s="612" t="s">
        <v>26224</v>
      </c>
      <c r="B15564" s="613" t="s">
        <v>26225</v>
      </c>
    </row>
    <row r="15565" spans="1:2" ht="13.5" x14ac:dyDescent="0.25">
      <c r="A15565" s="612" t="s">
        <v>26226</v>
      </c>
      <c r="B15565" s="613" t="s">
        <v>26227</v>
      </c>
    </row>
    <row r="15566" spans="1:2" ht="13.5" x14ac:dyDescent="0.25">
      <c r="A15566" s="612" t="s">
        <v>26228</v>
      </c>
      <c r="B15566" s="613" t="s">
        <v>26229</v>
      </c>
    </row>
    <row r="15567" spans="1:2" ht="13.5" x14ac:dyDescent="0.25">
      <c r="A15567" s="612" t="s">
        <v>26230</v>
      </c>
      <c r="B15567" s="613" t="s">
        <v>26231</v>
      </c>
    </row>
    <row r="15568" spans="1:2" ht="13.5" x14ac:dyDescent="0.25">
      <c r="A15568" s="612" t="s">
        <v>26232</v>
      </c>
      <c r="B15568" s="613" t="s">
        <v>26233</v>
      </c>
    </row>
    <row r="15569" spans="1:2" ht="13.5" x14ac:dyDescent="0.25">
      <c r="A15569" s="612" t="s">
        <v>26234</v>
      </c>
      <c r="B15569" s="613" t="s">
        <v>26235</v>
      </c>
    </row>
    <row r="15570" spans="1:2" ht="13.5" x14ac:dyDescent="0.25">
      <c r="A15570" s="612" t="s">
        <v>26236</v>
      </c>
      <c r="B15570" s="613" t="s">
        <v>26237</v>
      </c>
    </row>
    <row r="15571" spans="1:2" ht="13.5" x14ac:dyDescent="0.25">
      <c r="A15571" s="612" t="s">
        <v>26238</v>
      </c>
      <c r="B15571" s="613" t="s">
        <v>26239</v>
      </c>
    </row>
    <row r="15572" spans="1:2" ht="13.5" x14ac:dyDescent="0.25">
      <c r="A15572" s="612" t="s">
        <v>26240</v>
      </c>
      <c r="B15572" s="613" t="s">
        <v>26241</v>
      </c>
    </row>
    <row r="15573" spans="1:2" ht="13.5" x14ac:dyDescent="0.25">
      <c r="A15573" s="612" t="s">
        <v>26242</v>
      </c>
      <c r="B15573" s="613" t="s">
        <v>26243</v>
      </c>
    </row>
    <row r="15574" spans="1:2" ht="13.5" x14ac:dyDescent="0.25">
      <c r="A15574" s="612" t="s">
        <v>26244</v>
      </c>
      <c r="B15574" s="613" t="s">
        <v>26245</v>
      </c>
    </row>
    <row r="15575" spans="1:2" ht="13.5" x14ac:dyDescent="0.25">
      <c r="A15575" s="612" t="s">
        <v>26246</v>
      </c>
      <c r="B15575" s="613" t="s">
        <v>26247</v>
      </c>
    </row>
    <row r="15576" spans="1:2" ht="13.5" x14ac:dyDescent="0.25">
      <c r="A15576" s="612" t="s">
        <v>26248</v>
      </c>
      <c r="B15576" s="613" t="s">
        <v>26249</v>
      </c>
    </row>
    <row r="15577" spans="1:2" ht="13.5" x14ac:dyDescent="0.25">
      <c r="A15577" s="612" t="s">
        <v>26250</v>
      </c>
      <c r="B15577" s="613" t="s">
        <v>26251</v>
      </c>
    </row>
    <row r="15578" spans="1:2" ht="13.5" x14ac:dyDescent="0.25">
      <c r="A15578" s="612" t="s">
        <v>26252</v>
      </c>
      <c r="B15578" s="613" t="s">
        <v>26253</v>
      </c>
    </row>
    <row r="15579" spans="1:2" ht="13.5" x14ac:dyDescent="0.25">
      <c r="A15579" s="612" t="s">
        <v>26254</v>
      </c>
      <c r="B15579" s="613" t="s">
        <v>26255</v>
      </c>
    </row>
    <row r="15580" spans="1:2" ht="13.5" x14ac:dyDescent="0.25">
      <c r="A15580" s="612" t="s">
        <v>26256</v>
      </c>
      <c r="B15580" s="613" t="s">
        <v>26257</v>
      </c>
    </row>
    <row r="15581" spans="1:2" ht="13.5" x14ac:dyDescent="0.25">
      <c r="A15581" s="612" t="s">
        <v>26258</v>
      </c>
      <c r="B15581" s="613" t="s">
        <v>26259</v>
      </c>
    </row>
    <row r="15582" spans="1:2" ht="13.5" x14ac:dyDescent="0.25">
      <c r="A15582" s="612" t="s">
        <v>26260</v>
      </c>
      <c r="B15582" s="613" t="s">
        <v>26261</v>
      </c>
    </row>
    <row r="15583" spans="1:2" ht="13.5" x14ac:dyDescent="0.25">
      <c r="A15583" s="612" t="s">
        <v>26262</v>
      </c>
      <c r="B15583" s="613" t="s">
        <v>26263</v>
      </c>
    </row>
    <row r="15584" spans="1:2" ht="13.5" x14ac:dyDescent="0.25">
      <c r="A15584" s="612" t="s">
        <v>26264</v>
      </c>
      <c r="B15584" s="613" t="s">
        <v>26265</v>
      </c>
    </row>
    <row r="15585" spans="1:2" ht="13.5" x14ac:dyDescent="0.25">
      <c r="A15585" s="612" t="s">
        <v>26266</v>
      </c>
      <c r="B15585" s="613" t="s">
        <v>26267</v>
      </c>
    </row>
    <row r="15586" spans="1:2" ht="13.5" x14ac:dyDescent="0.25">
      <c r="A15586" s="612" t="s">
        <v>26268</v>
      </c>
      <c r="B15586" s="613" t="s">
        <v>26269</v>
      </c>
    </row>
    <row r="15587" spans="1:2" ht="13.5" x14ac:dyDescent="0.25">
      <c r="A15587" s="612" t="s">
        <v>26270</v>
      </c>
      <c r="B15587" s="613" t="s">
        <v>26271</v>
      </c>
    </row>
    <row r="15588" spans="1:2" ht="13.5" x14ac:dyDescent="0.25">
      <c r="A15588" s="612" t="s">
        <v>26272</v>
      </c>
      <c r="B15588" s="613" t="s">
        <v>26273</v>
      </c>
    </row>
    <row r="15589" spans="1:2" ht="13.5" x14ac:dyDescent="0.25">
      <c r="A15589" s="612" t="s">
        <v>26274</v>
      </c>
      <c r="B15589" s="613" t="s">
        <v>26275</v>
      </c>
    </row>
    <row r="15590" spans="1:2" ht="13.5" x14ac:dyDescent="0.25">
      <c r="A15590" s="612" t="s">
        <v>26276</v>
      </c>
      <c r="B15590" s="613" t="s">
        <v>26277</v>
      </c>
    </row>
    <row r="15591" spans="1:2" ht="13.5" x14ac:dyDescent="0.25">
      <c r="A15591" s="612" t="s">
        <v>26278</v>
      </c>
      <c r="B15591" s="613" t="s">
        <v>26279</v>
      </c>
    </row>
    <row r="15592" spans="1:2" ht="13.5" x14ac:dyDescent="0.25">
      <c r="A15592" s="612" t="s">
        <v>26280</v>
      </c>
      <c r="B15592" s="613" t="s">
        <v>26281</v>
      </c>
    </row>
    <row r="15593" spans="1:2" ht="13.5" x14ac:dyDescent="0.25">
      <c r="A15593" s="612" t="s">
        <v>26282</v>
      </c>
      <c r="B15593" s="613" t="s">
        <v>26283</v>
      </c>
    </row>
    <row r="15594" spans="1:2" ht="13.5" x14ac:dyDescent="0.25">
      <c r="A15594" s="612" t="s">
        <v>26284</v>
      </c>
      <c r="B15594" s="613" t="s">
        <v>26285</v>
      </c>
    </row>
    <row r="15595" spans="1:2" ht="13.5" x14ac:dyDescent="0.25">
      <c r="A15595" s="612" t="s">
        <v>26286</v>
      </c>
      <c r="B15595" s="613" t="s">
        <v>26287</v>
      </c>
    </row>
    <row r="15596" spans="1:2" ht="13.5" x14ac:dyDescent="0.25">
      <c r="A15596" s="612" t="s">
        <v>26288</v>
      </c>
      <c r="B15596" s="613" t="s">
        <v>26289</v>
      </c>
    </row>
    <row r="15597" spans="1:2" ht="13.5" x14ac:dyDescent="0.25">
      <c r="A15597" s="612" t="s">
        <v>26290</v>
      </c>
      <c r="B15597" s="613" t="s">
        <v>26291</v>
      </c>
    </row>
    <row r="15598" spans="1:2" ht="13.5" x14ac:dyDescent="0.25">
      <c r="A15598" s="612" t="s">
        <v>26292</v>
      </c>
      <c r="B15598" s="613" t="s">
        <v>26293</v>
      </c>
    </row>
    <row r="15599" spans="1:2" ht="13.5" x14ac:dyDescent="0.25">
      <c r="A15599" s="612" t="s">
        <v>26294</v>
      </c>
      <c r="B15599" s="613" t="s">
        <v>26295</v>
      </c>
    </row>
    <row r="15600" spans="1:2" ht="13.5" x14ac:dyDescent="0.25">
      <c r="A15600" s="612" t="s">
        <v>26296</v>
      </c>
      <c r="B15600" s="613" t="s">
        <v>26297</v>
      </c>
    </row>
    <row r="15601" spans="1:2" ht="13.5" x14ac:dyDescent="0.25">
      <c r="A15601" s="612" t="s">
        <v>26298</v>
      </c>
      <c r="B15601" s="613" t="s">
        <v>26299</v>
      </c>
    </row>
    <row r="15602" spans="1:2" ht="13.5" x14ac:dyDescent="0.25">
      <c r="A15602" s="612" t="s">
        <v>26300</v>
      </c>
      <c r="B15602" s="613" t="s">
        <v>26301</v>
      </c>
    </row>
    <row r="15603" spans="1:2" ht="13.5" x14ac:dyDescent="0.25">
      <c r="A15603" s="612" t="s">
        <v>26302</v>
      </c>
      <c r="B15603" s="613" t="s">
        <v>26303</v>
      </c>
    </row>
    <row r="15604" spans="1:2" ht="13.5" x14ac:dyDescent="0.25">
      <c r="A15604" s="612" t="s">
        <v>26304</v>
      </c>
      <c r="B15604" s="613" t="s">
        <v>26305</v>
      </c>
    </row>
    <row r="15605" spans="1:2" ht="13.5" x14ac:dyDescent="0.25">
      <c r="A15605" s="612" t="s">
        <v>26306</v>
      </c>
      <c r="B15605" s="613" t="s">
        <v>26307</v>
      </c>
    </row>
    <row r="15606" spans="1:2" ht="13.5" x14ac:dyDescent="0.25">
      <c r="A15606" s="612" t="s">
        <v>26308</v>
      </c>
      <c r="B15606" s="613" t="s">
        <v>26309</v>
      </c>
    </row>
    <row r="15607" spans="1:2" ht="13.5" x14ac:dyDescent="0.25">
      <c r="A15607" s="612" t="s">
        <v>26310</v>
      </c>
      <c r="B15607" s="613" t="s">
        <v>26311</v>
      </c>
    </row>
    <row r="15608" spans="1:2" ht="13.5" x14ac:dyDescent="0.25">
      <c r="A15608" s="612" t="s">
        <v>26312</v>
      </c>
      <c r="B15608" s="613" t="s">
        <v>26313</v>
      </c>
    </row>
    <row r="15609" spans="1:2" ht="13.5" x14ac:dyDescent="0.25">
      <c r="A15609" s="612" t="s">
        <v>26314</v>
      </c>
      <c r="B15609" s="613" t="s">
        <v>26315</v>
      </c>
    </row>
    <row r="15610" spans="1:2" ht="13.5" x14ac:dyDescent="0.25">
      <c r="A15610" s="612" t="s">
        <v>26316</v>
      </c>
      <c r="B15610" s="613" t="s">
        <v>26317</v>
      </c>
    </row>
    <row r="15611" spans="1:2" ht="13.5" x14ac:dyDescent="0.25">
      <c r="A15611" s="612" t="s">
        <v>26318</v>
      </c>
      <c r="B15611" s="613" t="s">
        <v>26319</v>
      </c>
    </row>
    <row r="15612" spans="1:2" ht="13.5" x14ac:dyDescent="0.25">
      <c r="A15612" s="612" t="s">
        <v>26320</v>
      </c>
      <c r="B15612" s="613" t="s">
        <v>26321</v>
      </c>
    </row>
    <row r="15613" spans="1:2" ht="13.5" x14ac:dyDescent="0.25">
      <c r="A15613" s="612" t="s">
        <v>26322</v>
      </c>
      <c r="B15613" s="613" t="s">
        <v>26323</v>
      </c>
    </row>
    <row r="15614" spans="1:2" ht="27" x14ac:dyDescent="0.25">
      <c r="A15614" s="612" t="s">
        <v>26324</v>
      </c>
      <c r="B15614" s="613" t="s">
        <v>26325</v>
      </c>
    </row>
    <row r="15615" spans="1:2" ht="13.5" x14ac:dyDescent="0.25">
      <c r="A15615" s="612" t="s">
        <v>26326</v>
      </c>
      <c r="B15615" s="613" t="s">
        <v>26327</v>
      </c>
    </row>
    <row r="15616" spans="1:2" ht="13.5" x14ac:dyDescent="0.25">
      <c r="A15616" s="612" t="s">
        <v>26328</v>
      </c>
      <c r="B15616" s="613" t="s">
        <v>26329</v>
      </c>
    </row>
    <row r="15617" spans="1:2" ht="13.5" x14ac:dyDescent="0.25">
      <c r="A15617" s="612" t="s">
        <v>26330</v>
      </c>
      <c r="B15617" s="613" t="s">
        <v>26331</v>
      </c>
    </row>
    <row r="15618" spans="1:2" ht="13.5" x14ac:dyDescent="0.25">
      <c r="A15618" s="612" t="s">
        <v>26332</v>
      </c>
      <c r="B15618" s="613" t="s">
        <v>26333</v>
      </c>
    </row>
    <row r="15619" spans="1:2" ht="13.5" x14ac:dyDescent="0.25">
      <c r="A15619" s="612" t="s">
        <v>26334</v>
      </c>
      <c r="B15619" s="613" t="s">
        <v>26335</v>
      </c>
    </row>
    <row r="15620" spans="1:2" ht="13.5" x14ac:dyDescent="0.25">
      <c r="A15620" s="612" t="s">
        <v>26336</v>
      </c>
      <c r="B15620" s="613" t="s">
        <v>26337</v>
      </c>
    </row>
    <row r="15621" spans="1:2" ht="13.5" x14ac:dyDescent="0.25">
      <c r="A15621" s="612" t="s">
        <v>26338</v>
      </c>
      <c r="B15621" s="613" t="s">
        <v>26339</v>
      </c>
    </row>
    <row r="15622" spans="1:2" ht="13.5" x14ac:dyDescent="0.25">
      <c r="A15622" s="612" t="s">
        <v>26340</v>
      </c>
      <c r="B15622" s="613" t="s">
        <v>26341</v>
      </c>
    </row>
    <row r="15623" spans="1:2" ht="13.5" x14ac:dyDescent="0.25">
      <c r="A15623" s="612" t="s">
        <v>26342</v>
      </c>
      <c r="B15623" s="613" t="s">
        <v>26343</v>
      </c>
    </row>
    <row r="15624" spans="1:2" ht="13.5" x14ac:dyDescent="0.25">
      <c r="A15624" s="612" t="s">
        <v>26344</v>
      </c>
      <c r="B15624" s="613" t="s">
        <v>26345</v>
      </c>
    </row>
    <row r="15625" spans="1:2" ht="13.5" x14ac:dyDescent="0.25">
      <c r="A15625" s="612" t="s">
        <v>26346</v>
      </c>
      <c r="B15625" s="613" t="s">
        <v>26347</v>
      </c>
    </row>
    <row r="15626" spans="1:2" ht="13.5" x14ac:dyDescent="0.25">
      <c r="A15626" s="612" t="s">
        <v>26348</v>
      </c>
      <c r="B15626" s="613" t="s">
        <v>26349</v>
      </c>
    </row>
    <row r="15627" spans="1:2" ht="13.5" x14ac:dyDescent="0.25">
      <c r="A15627" s="612" t="s">
        <v>26350</v>
      </c>
      <c r="B15627" s="613" t="s">
        <v>26351</v>
      </c>
    </row>
    <row r="15628" spans="1:2" ht="13.5" x14ac:dyDescent="0.25">
      <c r="A15628" s="612" t="s">
        <v>26352</v>
      </c>
      <c r="B15628" s="613" t="s">
        <v>26353</v>
      </c>
    </row>
    <row r="15629" spans="1:2" ht="13.5" x14ac:dyDescent="0.25">
      <c r="A15629" s="612" t="s">
        <v>26354</v>
      </c>
      <c r="B15629" s="613" t="s">
        <v>26355</v>
      </c>
    </row>
    <row r="15630" spans="1:2" ht="13.5" x14ac:dyDescent="0.25">
      <c r="A15630" s="612" t="s">
        <v>26356</v>
      </c>
      <c r="B15630" s="613" t="s">
        <v>26357</v>
      </c>
    </row>
    <row r="15631" spans="1:2" ht="13.5" x14ac:dyDescent="0.25">
      <c r="A15631" s="612" t="s">
        <v>26358</v>
      </c>
      <c r="B15631" s="613" t="s">
        <v>26359</v>
      </c>
    </row>
    <row r="15632" spans="1:2" ht="13.5" x14ac:dyDescent="0.25">
      <c r="A15632" s="612" t="s">
        <v>26360</v>
      </c>
      <c r="B15632" s="613" t="s">
        <v>26361</v>
      </c>
    </row>
    <row r="15633" spans="1:2" ht="13.5" x14ac:dyDescent="0.25">
      <c r="A15633" s="612" t="s">
        <v>26362</v>
      </c>
      <c r="B15633" s="613" t="s">
        <v>26363</v>
      </c>
    </row>
    <row r="15634" spans="1:2" ht="13.5" x14ac:dyDescent="0.25">
      <c r="A15634" s="612" t="s">
        <v>26364</v>
      </c>
      <c r="B15634" s="613" t="s">
        <v>26365</v>
      </c>
    </row>
    <row r="15635" spans="1:2" ht="13.5" x14ac:dyDescent="0.25">
      <c r="A15635" s="612" t="s">
        <v>26366</v>
      </c>
      <c r="B15635" s="613" t="s">
        <v>26367</v>
      </c>
    </row>
    <row r="15636" spans="1:2" ht="13.5" x14ac:dyDescent="0.25">
      <c r="A15636" s="612" t="s">
        <v>26368</v>
      </c>
      <c r="B15636" s="613" t="s">
        <v>26369</v>
      </c>
    </row>
    <row r="15637" spans="1:2" ht="13.5" x14ac:dyDescent="0.25">
      <c r="A15637" s="612" t="s">
        <v>26370</v>
      </c>
      <c r="B15637" s="613" t="s">
        <v>26371</v>
      </c>
    </row>
    <row r="15638" spans="1:2" ht="13.5" x14ac:dyDescent="0.25">
      <c r="A15638" s="612" t="s">
        <v>26372</v>
      </c>
      <c r="B15638" s="613" t="s">
        <v>26373</v>
      </c>
    </row>
    <row r="15639" spans="1:2" ht="13.5" x14ac:dyDescent="0.25">
      <c r="A15639" s="612" t="s">
        <v>26374</v>
      </c>
      <c r="B15639" s="613" t="s">
        <v>26375</v>
      </c>
    </row>
    <row r="15640" spans="1:2" ht="13.5" x14ac:dyDescent="0.25">
      <c r="A15640" s="612" t="s">
        <v>26376</v>
      </c>
      <c r="B15640" s="613" t="s">
        <v>26377</v>
      </c>
    </row>
    <row r="15641" spans="1:2" ht="13.5" x14ac:dyDescent="0.25">
      <c r="A15641" s="612" t="s">
        <v>26378</v>
      </c>
      <c r="B15641" s="613" t="s">
        <v>26379</v>
      </c>
    </row>
    <row r="15642" spans="1:2" ht="13.5" x14ac:dyDescent="0.25">
      <c r="A15642" s="612" t="s">
        <v>26380</v>
      </c>
      <c r="B15642" s="613" t="s">
        <v>26381</v>
      </c>
    </row>
    <row r="15643" spans="1:2" ht="13.5" x14ac:dyDescent="0.25">
      <c r="A15643" s="612" t="s">
        <v>26382</v>
      </c>
      <c r="B15643" s="613" t="s">
        <v>26383</v>
      </c>
    </row>
    <row r="15644" spans="1:2" ht="13.5" x14ac:dyDescent="0.25">
      <c r="A15644" s="612" t="s">
        <v>26384</v>
      </c>
      <c r="B15644" s="613" t="s">
        <v>26385</v>
      </c>
    </row>
    <row r="15645" spans="1:2" ht="13.5" x14ac:dyDescent="0.25">
      <c r="A15645" s="612" t="s">
        <v>26386</v>
      </c>
      <c r="B15645" s="613" t="s">
        <v>26387</v>
      </c>
    </row>
    <row r="15646" spans="1:2" ht="13.5" x14ac:dyDescent="0.25">
      <c r="A15646" s="612" t="s">
        <v>26388</v>
      </c>
      <c r="B15646" s="613" t="s">
        <v>26389</v>
      </c>
    </row>
    <row r="15647" spans="1:2" ht="13.5" x14ac:dyDescent="0.25">
      <c r="A15647" s="612" t="s">
        <v>26390</v>
      </c>
      <c r="B15647" s="613" t="s">
        <v>26391</v>
      </c>
    </row>
    <row r="15648" spans="1:2" ht="13.5" x14ac:dyDescent="0.25">
      <c r="A15648" s="612" t="s">
        <v>26392</v>
      </c>
      <c r="B15648" s="613" t="s">
        <v>26393</v>
      </c>
    </row>
    <row r="15649" spans="1:2" ht="13.5" x14ac:dyDescent="0.25">
      <c r="A15649" s="612" t="s">
        <v>26394</v>
      </c>
      <c r="B15649" s="613" t="s">
        <v>26395</v>
      </c>
    </row>
    <row r="15650" spans="1:2" ht="13.5" x14ac:dyDescent="0.25">
      <c r="A15650" s="612" t="s">
        <v>26396</v>
      </c>
      <c r="B15650" s="613" t="s">
        <v>26397</v>
      </c>
    </row>
    <row r="15651" spans="1:2" ht="13.5" x14ac:dyDescent="0.25">
      <c r="A15651" s="612" t="s">
        <v>26398</v>
      </c>
      <c r="B15651" s="613" t="s">
        <v>26399</v>
      </c>
    </row>
    <row r="15652" spans="1:2" ht="13.5" x14ac:dyDescent="0.25">
      <c r="A15652" s="612" t="s">
        <v>26400</v>
      </c>
      <c r="B15652" s="613" t="s">
        <v>26401</v>
      </c>
    </row>
    <row r="15653" spans="1:2" ht="13.5" x14ac:dyDescent="0.25">
      <c r="A15653" s="612" t="s">
        <v>26402</v>
      </c>
      <c r="B15653" s="613" t="s">
        <v>26403</v>
      </c>
    </row>
    <row r="15654" spans="1:2" ht="13.5" x14ac:dyDescent="0.25">
      <c r="A15654" s="612" t="s">
        <v>26404</v>
      </c>
      <c r="B15654" s="613" t="s">
        <v>26405</v>
      </c>
    </row>
    <row r="15655" spans="1:2" ht="13.5" x14ac:dyDescent="0.25">
      <c r="A15655" s="612" t="s">
        <v>26406</v>
      </c>
      <c r="B15655" s="613" t="s">
        <v>26407</v>
      </c>
    </row>
    <row r="15656" spans="1:2" ht="13.5" x14ac:dyDescent="0.25">
      <c r="A15656" s="612" t="s">
        <v>26408</v>
      </c>
      <c r="B15656" s="613" t="s">
        <v>26409</v>
      </c>
    </row>
    <row r="15657" spans="1:2" ht="13.5" x14ac:dyDescent="0.25">
      <c r="A15657" s="612" t="s">
        <v>26410</v>
      </c>
      <c r="B15657" s="613" t="s">
        <v>26411</v>
      </c>
    </row>
    <row r="15658" spans="1:2" ht="13.5" x14ac:dyDescent="0.25">
      <c r="A15658" s="612" t="s">
        <v>26412</v>
      </c>
      <c r="B15658" s="613" t="s">
        <v>26413</v>
      </c>
    </row>
    <row r="15659" spans="1:2" ht="13.5" x14ac:dyDescent="0.25">
      <c r="A15659" s="612" t="s">
        <v>26414</v>
      </c>
      <c r="B15659" s="613" t="s">
        <v>26415</v>
      </c>
    </row>
    <row r="15660" spans="1:2" ht="13.5" x14ac:dyDescent="0.25">
      <c r="A15660" s="612" t="s">
        <v>26416</v>
      </c>
      <c r="B15660" s="613" t="s">
        <v>26417</v>
      </c>
    </row>
    <row r="15661" spans="1:2" ht="13.5" x14ac:dyDescent="0.25">
      <c r="A15661" s="612" t="s">
        <v>26418</v>
      </c>
      <c r="B15661" s="613" t="s">
        <v>26419</v>
      </c>
    </row>
    <row r="15662" spans="1:2" ht="13.5" x14ac:dyDescent="0.25">
      <c r="A15662" s="612" t="s">
        <v>26420</v>
      </c>
      <c r="B15662" s="613" t="s">
        <v>26421</v>
      </c>
    </row>
    <row r="15663" spans="1:2" ht="13.5" x14ac:dyDescent="0.25">
      <c r="A15663" s="612" t="s">
        <v>26422</v>
      </c>
      <c r="B15663" s="613" t="s">
        <v>26423</v>
      </c>
    </row>
    <row r="15664" spans="1:2" ht="13.5" x14ac:dyDescent="0.25">
      <c r="A15664" s="612" t="s">
        <v>26424</v>
      </c>
      <c r="B15664" s="613" t="s">
        <v>26425</v>
      </c>
    </row>
    <row r="15665" spans="1:2" ht="13.5" x14ac:dyDescent="0.25">
      <c r="A15665" s="612" t="s">
        <v>26426</v>
      </c>
      <c r="B15665" s="613" t="s">
        <v>26427</v>
      </c>
    </row>
    <row r="15666" spans="1:2" ht="13.5" x14ac:dyDescent="0.25">
      <c r="A15666" s="612" t="s">
        <v>26428</v>
      </c>
      <c r="B15666" s="613" t="s">
        <v>26429</v>
      </c>
    </row>
    <row r="15667" spans="1:2" ht="13.5" x14ac:dyDescent="0.25">
      <c r="A15667" s="612" t="s">
        <v>26430</v>
      </c>
      <c r="B15667" s="613" t="s">
        <v>26431</v>
      </c>
    </row>
    <row r="15668" spans="1:2" ht="13.5" x14ac:dyDescent="0.25">
      <c r="A15668" s="612" t="s">
        <v>26432</v>
      </c>
      <c r="B15668" s="613" t="s">
        <v>26433</v>
      </c>
    </row>
    <row r="15669" spans="1:2" ht="13.5" x14ac:dyDescent="0.25">
      <c r="A15669" s="612" t="s">
        <v>26434</v>
      </c>
      <c r="B15669" s="613" t="s">
        <v>26435</v>
      </c>
    </row>
    <row r="15670" spans="1:2" ht="13.5" x14ac:dyDescent="0.25">
      <c r="A15670" s="612" t="s">
        <v>26436</v>
      </c>
      <c r="B15670" s="613" t="s">
        <v>26437</v>
      </c>
    </row>
    <row r="15671" spans="1:2" ht="13.5" x14ac:dyDescent="0.25">
      <c r="A15671" s="612" t="s">
        <v>26438</v>
      </c>
      <c r="B15671" s="613" t="s">
        <v>26439</v>
      </c>
    </row>
    <row r="15672" spans="1:2" ht="13.5" x14ac:dyDescent="0.25">
      <c r="A15672" s="612" t="s">
        <v>26440</v>
      </c>
      <c r="B15672" s="613" t="s">
        <v>26441</v>
      </c>
    </row>
    <row r="15673" spans="1:2" ht="13.5" x14ac:dyDescent="0.25">
      <c r="A15673" s="612" t="s">
        <v>26442</v>
      </c>
      <c r="B15673" s="613" t="s">
        <v>26443</v>
      </c>
    </row>
    <row r="15674" spans="1:2" ht="13.5" x14ac:dyDescent="0.25">
      <c r="A15674" s="612" t="s">
        <v>26444</v>
      </c>
      <c r="B15674" s="613" t="s">
        <v>26445</v>
      </c>
    </row>
    <row r="15675" spans="1:2" ht="13.5" x14ac:dyDescent="0.25">
      <c r="A15675" s="612" t="s">
        <v>26446</v>
      </c>
      <c r="B15675" s="613" t="s">
        <v>26447</v>
      </c>
    </row>
    <row r="15676" spans="1:2" ht="13.5" x14ac:dyDescent="0.25">
      <c r="A15676" s="612" t="s">
        <v>26448</v>
      </c>
      <c r="B15676" s="613" t="s">
        <v>26449</v>
      </c>
    </row>
    <row r="15677" spans="1:2" ht="13.5" x14ac:dyDescent="0.25">
      <c r="A15677" s="612" t="s">
        <v>26450</v>
      </c>
      <c r="B15677" s="613" t="s">
        <v>26451</v>
      </c>
    </row>
    <row r="15678" spans="1:2" ht="13.5" x14ac:dyDescent="0.25">
      <c r="A15678" s="612" t="s">
        <v>26452</v>
      </c>
      <c r="B15678" s="613" t="s">
        <v>26453</v>
      </c>
    </row>
    <row r="15679" spans="1:2" ht="13.5" x14ac:dyDescent="0.25">
      <c r="A15679" s="612" t="s">
        <v>26454</v>
      </c>
      <c r="B15679" s="613" t="s">
        <v>26455</v>
      </c>
    </row>
    <row r="15680" spans="1:2" ht="13.5" x14ac:dyDescent="0.25">
      <c r="A15680" s="612" t="s">
        <v>26456</v>
      </c>
      <c r="B15680" s="613" t="s">
        <v>26457</v>
      </c>
    </row>
    <row r="15681" spans="1:2" ht="13.5" x14ac:dyDescent="0.25">
      <c r="A15681" s="612" t="s">
        <v>26458</v>
      </c>
      <c r="B15681" s="613" t="s">
        <v>26459</v>
      </c>
    </row>
    <row r="15682" spans="1:2" ht="13.5" x14ac:dyDescent="0.25">
      <c r="A15682" s="612" t="s">
        <v>26460</v>
      </c>
      <c r="B15682" s="613" t="s">
        <v>26461</v>
      </c>
    </row>
    <row r="15683" spans="1:2" ht="13.5" x14ac:dyDescent="0.25">
      <c r="A15683" s="612" t="s">
        <v>26462</v>
      </c>
      <c r="B15683" s="613" t="s">
        <v>26463</v>
      </c>
    </row>
    <row r="15684" spans="1:2" ht="13.5" x14ac:dyDescent="0.25">
      <c r="A15684" s="612" t="s">
        <v>26464</v>
      </c>
      <c r="B15684" s="613" t="s">
        <v>26465</v>
      </c>
    </row>
    <row r="15685" spans="1:2" ht="13.5" x14ac:dyDescent="0.25">
      <c r="A15685" s="612" t="s">
        <v>26466</v>
      </c>
      <c r="B15685" s="613" t="s">
        <v>26467</v>
      </c>
    </row>
    <row r="15686" spans="1:2" ht="13.5" x14ac:dyDescent="0.25">
      <c r="A15686" s="612" t="s">
        <v>26468</v>
      </c>
      <c r="B15686" s="613" t="s">
        <v>26469</v>
      </c>
    </row>
    <row r="15687" spans="1:2" ht="13.5" x14ac:dyDescent="0.25">
      <c r="A15687" s="612" t="s">
        <v>26470</v>
      </c>
      <c r="B15687" s="613" t="s">
        <v>26471</v>
      </c>
    </row>
    <row r="15688" spans="1:2" ht="13.5" x14ac:dyDescent="0.25">
      <c r="A15688" s="612" t="s">
        <v>26472</v>
      </c>
      <c r="B15688" s="613" t="s">
        <v>26473</v>
      </c>
    </row>
    <row r="15689" spans="1:2" ht="13.5" x14ac:dyDescent="0.25">
      <c r="A15689" s="612" t="s">
        <v>26474</v>
      </c>
      <c r="B15689" s="613" t="s">
        <v>26475</v>
      </c>
    </row>
    <row r="15690" spans="1:2" ht="13.5" x14ac:dyDescent="0.25">
      <c r="A15690" s="612" t="s">
        <v>26476</v>
      </c>
      <c r="B15690" s="613" t="s">
        <v>26477</v>
      </c>
    </row>
    <row r="15691" spans="1:2" ht="13.5" x14ac:dyDescent="0.25">
      <c r="A15691" s="612" t="s">
        <v>26478</v>
      </c>
      <c r="B15691" s="613" t="s">
        <v>26479</v>
      </c>
    </row>
    <row r="15692" spans="1:2" ht="13.5" x14ac:dyDescent="0.25">
      <c r="A15692" s="612" t="s">
        <v>26480</v>
      </c>
      <c r="B15692" s="613" t="s">
        <v>26481</v>
      </c>
    </row>
    <row r="15693" spans="1:2" ht="13.5" x14ac:dyDescent="0.25">
      <c r="A15693" s="612" t="s">
        <v>26482</v>
      </c>
      <c r="B15693" s="613" t="s">
        <v>26483</v>
      </c>
    </row>
    <row r="15694" spans="1:2" ht="27" x14ac:dyDescent="0.25">
      <c r="A15694" s="612" t="s">
        <v>26484</v>
      </c>
      <c r="B15694" s="613" t="s">
        <v>26485</v>
      </c>
    </row>
    <row r="15695" spans="1:2" ht="13.5" x14ac:dyDescent="0.25">
      <c r="A15695" s="612" t="s">
        <v>26486</v>
      </c>
      <c r="B15695" s="613" t="s">
        <v>26487</v>
      </c>
    </row>
    <row r="15696" spans="1:2" ht="13.5" x14ac:dyDescent="0.25">
      <c r="A15696" s="612" t="s">
        <v>26488</v>
      </c>
      <c r="B15696" s="613" t="s">
        <v>26489</v>
      </c>
    </row>
    <row r="15697" spans="1:2" ht="13.5" x14ac:dyDescent="0.25">
      <c r="A15697" s="612" t="s">
        <v>26490</v>
      </c>
      <c r="B15697" s="613" t="s">
        <v>26491</v>
      </c>
    </row>
    <row r="15698" spans="1:2" ht="13.5" x14ac:dyDescent="0.25">
      <c r="A15698" s="612" t="s">
        <v>26492</v>
      </c>
      <c r="B15698" s="613" t="s">
        <v>26493</v>
      </c>
    </row>
    <row r="15699" spans="1:2" ht="13.5" x14ac:dyDescent="0.25">
      <c r="A15699" s="612" t="s">
        <v>26494</v>
      </c>
      <c r="B15699" s="613" t="s">
        <v>26495</v>
      </c>
    </row>
    <row r="15700" spans="1:2" ht="13.5" x14ac:dyDescent="0.25">
      <c r="A15700" s="612" t="s">
        <v>26496</v>
      </c>
      <c r="B15700" s="613" t="s">
        <v>26497</v>
      </c>
    </row>
    <row r="15701" spans="1:2" ht="13.5" x14ac:dyDescent="0.25">
      <c r="A15701" s="612" t="s">
        <v>26498</v>
      </c>
      <c r="B15701" s="613" t="s">
        <v>26499</v>
      </c>
    </row>
    <row r="15702" spans="1:2" ht="13.5" x14ac:dyDescent="0.25">
      <c r="A15702" s="612" t="s">
        <v>26500</v>
      </c>
      <c r="B15702" s="613" t="s">
        <v>26501</v>
      </c>
    </row>
    <row r="15703" spans="1:2" ht="13.5" x14ac:dyDescent="0.25">
      <c r="A15703" s="612" t="s">
        <v>26502</v>
      </c>
      <c r="B15703" s="613" t="s">
        <v>26503</v>
      </c>
    </row>
    <row r="15704" spans="1:2" ht="13.5" x14ac:dyDescent="0.25">
      <c r="A15704" s="612" t="s">
        <v>26504</v>
      </c>
      <c r="B15704" s="613" t="s">
        <v>26505</v>
      </c>
    </row>
    <row r="15705" spans="1:2" ht="13.5" x14ac:dyDescent="0.25">
      <c r="A15705" s="612" t="s">
        <v>26506</v>
      </c>
      <c r="B15705" s="613" t="s">
        <v>26507</v>
      </c>
    </row>
    <row r="15706" spans="1:2" ht="13.5" x14ac:dyDescent="0.25">
      <c r="A15706" s="612" t="s">
        <v>26508</v>
      </c>
      <c r="B15706" s="613" t="s">
        <v>26509</v>
      </c>
    </row>
    <row r="15707" spans="1:2" ht="13.5" x14ac:dyDescent="0.25">
      <c r="A15707" s="612" t="s">
        <v>26510</v>
      </c>
      <c r="B15707" s="613" t="s">
        <v>26511</v>
      </c>
    </row>
    <row r="15708" spans="1:2" ht="13.5" x14ac:dyDescent="0.25">
      <c r="A15708" s="612" t="s">
        <v>26512</v>
      </c>
      <c r="B15708" s="613" t="s">
        <v>26513</v>
      </c>
    </row>
    <row r="15709" spans="1:2" ht="13.5" x14ac:dyDescent="0.25">
      <c r="A15709" s="612" t="s">
        <v>26514</v>
      </c>
      <c r="B15709" s="613" t="s">
        <v>26515</v>
      </c>
    </row>
    <row r="15710" spans="1:2" ht="13.5" x14ac:dyDescent="0.25">
      <c r="A15710" s="612" t="s">
        <v>26516</v>
      </c>
      <c r="B15710" s="613" t="s">
        <v>26517</v>
      </c>
    </row>
    <row r="15711" spans="1:2" ht="13.5" x14ac:dyDescent="0.25">
      <c r="A15711" s="612" t="s">
        <v>26518</v>
      </c>
      <c r="B15711" s="613" t="s">
        <v>26519</v>
      </c>
    </row>
    <row r="15712" spans="1:2" ht="13.5" x14ac:dyDescent="0.25">
      <c r="A15712" s="612" t="s">
        <v>26520</v>
      </c>
      <c r="B15712" s="613" t="s">
        <v>26521</v>
      </c>
    </row>
    <row r="15713" spans="1:2" ht="13.5" x14ac:dyDescent="0.25">
      <c r="A15713" s="612" t="s">
        <v>26522</v>
      </c>
      <c r="B15713" s="613" t="s">
        <v>26523</v>
      </c>
    </row>
    <row r="15714" spans="1:2" ht="13.5" x14ac:dyDescent="0.25">
      <c r="A15714" s="612" t="s">
        <v>26524</v>
      </c>
      <c r="B15714" s="613" t="s">
        <v>26525</v>
      </c>
    </row>
    <row r="15715" spans="1:2" ht="13.5" x14ac:dyDescent="0.25">
      <c r="A15715" s="612" t="s">
        <v>26526</v>
      </c>
      <c r="B15715" s="613" t="s">
        <v>26527</v>
      </c>
    </row>
    <row r="15716" spans="1:2" ht="13.5" x14ac:dyDescent="0.25">
      <c r="A15716" s="612" t="s">
        <v>26528</v>
      </c>
      <c r="B15716" s="613" t="s">
        <v>26529</v>
      </c>
    </row>
    <row r="15717" spans="1:2" ht="13.5" x14ac:dyDescent="0.25">
      <c r="A15717" s="612" t="s">
        <v>26530</v>
      </c>
      <c r="B15717" s="613" t="s">
        <v>26531</v>
      </c>
    </row>
    <row r="15718" spans="1:2" ht="13.5" x14ac:dyDescent="0.25">
      <c r="A15718" s="612" t="s">
        <v>26532</v>
      </c>
      <c r="B15718" s="613" t="s">
        <v>26533</v>
      </c>
    </row>
    <row r="15719" spans="1:2" ht="13.5" x14ac:dyDescent="0.25">
      <c r="A15719" s="612" t="s">
        <v>26534</v>
      </c>
      <c r="B15719" s="613" t="s">
        <v>26535</v>
      </c>
    </row>
    <row r="15720" spans="1:2" ht="13.5" x14ac:dyDescent="0.25">
      <c r="A15720" s="612" t="s">
        <v>26536</v>
      </c>
      <c r="B15720" s="613" t="s">
        <v>26537</v>
      </c>
    </row>
    <row r="15721" spans="1:2" ht="13.5" x14ac:dyDescent="0.25">
      <c r="A15721" s="612" t="s">
        <v>26538</v>
      </c>
      <c r="B15721" s="613" t="s">
        <v>26539</v>
      </c>
    </row>
    <row r="15722" spans="1:2" ht="13.5" x14ac:dyDescent="0.25">
      <c r="A15722" s="612" t="s">
        <v>26540</v>
      </c>
      <c r="B15722" s="613" t="s">
        <v>26541</v>
      </c>
    </row>
    <row r="15723" spans="1:2" ht="13.5" x14ac:dyDescent="0.25">
      <c r="A15723" s="612" t="s">
        <v>26542</v>
      </c>
      <c r="B15723" s="613" t="s">
        <v>26543</v>
      </c>
    </row>
    <row r="15724" spans="1:2" ht="13.5" x14ac:dyDescent="0.25">
      <c r="A15724" s="612" t="s">
        <v>26544</v>
      </c>
      <c r="B15724" s="613" t="s">
        <v>26545</v>
      </c>
    </row>
    <row r="15725" spans="1:2" ht="13.5" x14ac:dyDescent="0.25">
      <c r="A15725" s="612" t="s">
        <v>26546</v>
      </c>
      <c r="B15725" s="613" t="s">
        <v>26547</v>
      </c>
    </row>
    <row r="15726" spans="1:2" ht="13.5" x14ac:dyDescent="0.25">
      <c r="A15726" s="612" t="s">
        <v>26548</v>
      </c>
      <c r="B15726" s="613" t="s">
        <v>26549</v>
      </c>
    </row>
    <row r="15727" spans="1:2" ht="13.5" x14ac:dyDescent="0.25">
      <c r="A15727" s="612" t="s">
        <v>26550</v>
      </c>
      <c r="B15727" s="613" t="s">
        <v>26551</v>
      </c>
    </row>
    <row r="15728" spans="1:2" ht="13.5" x14ac:dyDescent="0.25">
      <c r="A15728" s="612" t="s">
        <v>26552</v>
      </c>
      <c r="B15728" s="613" t="s">
        <v>26553</v>
      </c>
    </row>
    <row r="15729" spans="1:2" ht="13.5" x14ac:dyDescent="0.25">
      <c r="A15729" s="612" t="s">
        <v>26554</v>
      </c>
      <c r="B15729" s="613" t="s">
        <v>26555</v>
      </c>
    </row>
    <row r="15730" spans="1:2" ht="13.5" x14ac:dyDescent="0.25">
      <c r="A15730" s="612" t="s">
        <v>26556</v>
      </c>
      <c r="B15730" s="613" t="s">
        <v>26557</v>
      </c>
    </row>
    <row r="15731" spans="1:2" ht="13.5" x14ac:dyDescent="0.25">
      <c r="A15731" s="612" t="s">
        <v>26558</v>
      </c>
      <c r="B15731" s="613" t="s">
        <v>26559</v>
      </c>
    </row>
    <row r="15732" spans="1:2" ht="13.5" x14ac:dyDescent="0.25">
      <c r="A15732" s="612" t="s">
        <v>26560</v>
      </c>
      <c r="B15732" s="613" t="s">
        <v>26561</v>
      </c>
    </row>
    <row r="15733" spans="1:2" ht="13.5" x14ac:dyDescent="0.25">
      <c r="A15733" s="612" t="s">
        <v>26562</v>
      </c>
      <c r="B15733" s="613" t="s">
        <v>26563</v>
      </c>
    </row>
    <row r="15734" spans="1:2" ht="13.5" x14ac:dyDescent="0.25">
      <c r="A15734" s="612" t="s">
        <v>26564</v>
      </c>
      <c r="B15734" s="613" t="s">
        <v>26565</v>
      </c>
    </row>
    <row r="15735" spans="1:2" ht="13.5" x14ac:dyDescent="0.25">
      <c r="A15735" s="612" t="s">
        <v>26566</v>
      </c>
      <c r="B15735" s="613" t="s">
        <v>26567</v>
      </c>
    </row>
    <row r="15736" spans="1:2" ht="13.5" x14ac:dyDescent="0.25">
      <c r="A15736" s="612" t="s">
        <v>26568</v>
      </c>
      <c r="B15736" s="613" t="s">
        <v>26569</v>
      </c>
    </row>
    <row r="15737" spans="1:2" ht="13.5" x14ac:dyDescent="0.25">
      <c r="A15737" s="612" t="s">
        <v>26570</v>
      </c>
      <c r="B15737" s="613" t="s">
        <v>26571</v>
      </c>
    </row>
    <row r="15738" spans="1:2" ht="13.5" x14ac:dyDescent="0.25">
      <c r="A15738" s="612" t="s">
        <v>26572</v>
      </c>
      <c r="B15738" s="613" t="s">
        <v>26573</v>
      </c>
    </row>
    <row r="15739" spans="1:2" ht="13.5" x14ac:dyDescent="0.25">
      <c r="A15739" s="612" t="s">
        <v>26574</v>
      </c>
      <c r="B15739" s="613" t="s">
        <v>26575</v>
      </c>
    </row>
    <row r="15740" spans="1:2" ht="13.5" x14ac:dyDescent="0.25">
      <c r="A15740" s="612" t="s">
        <v>26576</v>
      </c>
      <c r="B15740" s="613" t="s">
        <v>26577</v>
      </c>
    </row>
    <row r="15741" spans="1:2" ht="13.5" x14ac:dyDescent="0.25">
      <c r="A15741" s="612" t="s">
        <v>26578</v>
      </c>
      <c r="B15741" s="613" t="s">
        <v>26579</v>
      </c>
    </row>
    <row r="15742" spans="1:2" ht="13.5" x14ac:dyDescent="0.25">
      <c r="A15742" s="612" t="s">
        <v>26580</v>
      </c>
      <c r="B15742" s="613" t="s">
        <v>26581</v>
      </c>
    </row>
    <row r="15743" spans="1:2" ht="13.5" x14ac:dyDescent="0.25">
      <c r="A15743" s="612" t="s">
        <v>26582</v>
      </c>
      <c r="B15743" s="613" t="s">
        <v>26583</v>
      </c>
    </row>
    <row r="15744" spans="1:2" ht="27" x14ac:dyDescent="0.25">
      <c r="A15744" s="612" t="s">
        <v>26584</v>
      </c>
      <c r="B15744" s="613" t="s">
        <v>26585</v>
      </c>
    </row>
    <row r="15745" spans="1:2" ht="13.5" x14ac:dyDescent="0.25">
      <c r="A15745" s="612" t="s">
        <v>26586</v>
      </c>
      <c r="B15745" s="613" t="s">
        <v>26587</v>
      </c>
    </row>
    <row r="15746" spans="1:2" ht="13.5" x14ac:dyDescent="0.25">
      <c r="A15746" s="612" t="s">
        <v>26588</v>
      </c>
      <c r="B15746" s="613" t="s">
        <v>26589</v>
      </c>
    </row>
    <row r="15747" spans="1:2" ht="13.5" x14ac:dyDescent="0.25">
      <c r="A15747" s="612" t="s">
        <v>26590</v>
      </c>
      <c r="B15747" s="613" t="s">
        <v>26591</v>
      </c>
    </row>
    <row r="15748" spans="1:2" ht="13.5" x14ac:dyDescent="0.25">
      <c r="A15748" s="612" t="s">
        <v>26592</v>
      </c>
      <c r="B15748" s="613" t="s">
        <v>26593</v>
      </c>
    </row>
    <row r="15749" spans="1:2" ht="13.5" x14ac:dyDescent="0.25">
      <c r="A15749" s="612" t="s">
        <v>26594</v>
      </c>
      <c r="B15749" s="613" t="s">
        <v>26595</v>
      </c>
    </row>
    <row r="15750" spans="1:2" ht="13.5" x14ac:dyDescent="0.25">
      <c r="A15750" s="612" t="s">
        <v>26596</v>
      </c>
      <c r="B15750" s="613" t="s">
        <v>26597</v>
      </c>
    </row>
    <row r="15751" spans="1:2" ht="13.5" x14ac:dyDescent="0.25">
      <c r="A15751" s="612" t="s">
        <v>26598</v>
      </c>
      <c r="B15751" s="613" t="s">
        <v>26599</v>
      </c>
    </row>
    <row r="15752" spans="1:2" ht="13.5" x14ac:dyDescent="0.25">
      <c r="A15752" s="612" t="s">
        <v>26600</v>
      </c>
      <c r="B15752" s="613" t="s">
        <v>26601</v>
      </c>
    </row>
    <row r="15753" spans="1:2" ht="13.5" x14ac:dyDescent="0.25">
      <c r="A15753" s="612" t="s">
        <v>26602</v>
      </c>
      <c r="B15753" s="613" t="s">
        <v>26603</v>
      </c>
    </row>
    <row r="15754" spans="1:2" ht="13.5" x14ac:dyDescent="0.25">
      <c r="A15754" s="612" t="s">
        <v>26604</v>
      </c>
      <c r="B15754" s="613" t="s">
        <v>26605</v>
      </c>
    </row>
    <row r="15755" spans="1:2" ht="13.5" x14ac:dyDescent="0.25">
      <c r="A15755" s="612" t="s">
        <v>26606</v>
      </c>
      <c r="B15755" s="613" t="s">
        <v>26607</v>
      </c>
    </row>
    <row r="15756" spans="1:2" ht="13.5" x14ac:dyDescent="0.25">
      <c r="A15756" s="612" t="s">
        <v>26608</v>
      </c>
      <c r="B15756" s="613" t="s">
        <v>26609</v>
      </c>
    </row>
    <row r="15757" spans="1:2" ht="13.5" x14ac:dyDescent="0.25">
      <c r="A15757" s="612" t="s">
        <v>26610</v>
      </c>
      <c r="B15757" s="613" t="s">
        <v>26611</v>
      </c>
    </row>
    <row r="15758" spans="1:2" ht="13.5" x14ac:dyDescent="0.25">
      <c r="A15758" s="612" t="s">
        <v>26612</v>
      </c>
      <c r="B15758" s="613" t="s">
        <v>26613</v>
      </c>
    </row>
    <row r="15759" spans="1:2" ht="13.5" x14ac:dyDescent="0.25">
      <c r="A15759" s="612" t="s">
        <v>26614</v>
      </c>
      <c r="B15759" s="613" t="s">
        <v>26615</v>
      </c>
    </row>
    <row r="15760" spans="1:2" ht="13.5" x14ac:dyDescent="0.25">
      <c r="A15760" s="612" t="s">
        <v>26616</v>
      </c>
      <c r="B15760" s="613" t="s">
        <v>26617</v>
      </c>
    </row>
    <row r="15761" spans="1:2" ht="13.5" x14ac:dyDescent="0.25">
      <c r="A15761" s="612" t="s">
        <v>26618</v>
      </c>
      <c r="B15761" s="613" t="s">
        <v>26619</v>
      </c>
    </row>
    <row r="15762" spans="1:2" ht="13.5" x14ac:dyDescent="0.25">
      <c r="A15762" s="612" t="s">
        <v>26620</v>
      </c>
      <c r="B15762" s="613" t="s">
        <v>26621</v>
      </c>
    </row>
    <row r="15763" spans="1:2" ht="13.5" x14ac:dyDescent="0.25">
      <c r="A15763" s="612" t="s">
        <v>26622</v>
      </c>
      <c r="B15763" s="613" t="s">
        <v>26623</v>
      </c>
    </row>
    <row r="15764" spans="1:2" ht="13.5" x14ac:dyDescent="0.25">
      <c r="A15764" s="612" t="s">
        <v>26624</v>
      </c>
      <c r="B15764" s="613" t="s">
        <v>26625</v>
      </c>
    </row>
    <row r="15765" spans="1:2" ht="13.5" x14ac:dyDescent="0.25">
      <c r="A15765" s="612" t="s">
        <v>26626</v>
      </c>
      <c r="B15765" s="613" t="s">
        <v>26627</v>
      </c>
    </row>
    <row r="15766" spans="1:2" ht="13.5" x14ac:dyDescent="0.25">
      <c r="A15766" s="612" t="s">
        <v>26628</v>
      </c>
      <c r="B15766" s="613" t="s">
        <v>26629</v>
      </c>
    </row>
    <row r="15767" spans="1:2" ht="13.5" x14ac:dyDescent="0.25">
      <c r="A15767" s="612" t="s">
        <v>26630</v>
      </c>
      <c r="B15767" s="613" t="s">
        <v>26631</v>
      </c>
    </row>
    <row r="15768" spans="1:2" ht="13.5" x14ac:dyDescent="0.25">
      <c r="A15768" s="612" t="s">
        <v>26632</v>
      </c>
      <c r="B15768" s="613" t="s">
        <v>26633</v>
      </c>
    </row>
    <row r="15769" spans="1:2" ht="13.5" x14ac:dyDescent="0.25">
      <c r="A15769" s="612" t="s">
        <v>26634</v>
      </c>
      <c r="B15769" s="613" t="s">
        <v>26635</v>
      </c>
    </row>
    <row r="15770" spans="1:2" ht="13.5" x14ac:dyDescent="0.25">
      <c r="A15770" s="612" t="s">
        <v>26636</v>
      </c>
      <c r="B15770" s="613" t="s">
        <v>26637</v>
      </c>
    </row>
    <row r="15771" spans="1:2" ht="13.5" x14ac:dyDescent="0.25">
      <c r="A15771" s="612" t="s">
        <v>26638</v>
      </c>
      <c r="B15771" s="613" t="s">
        <v>26639</v>
      </c>
    </row>
    <row r="15772" spans="1:2" ht="13.5" x14ac:dyDescent="0.25">
      <c r="A15772" s="612" t="s">
        <v>26640</v>
      </c>
      <c r="B15772" s="613" t="s">
        <v>26641</v>
      </c>
    </row>
    <row r="15773" spans="1:2" ht="13.5" x14ac:dyDescent="0.25">
      <c r="A15773" s="612" t="s">
        <v>26642</v>
      </c>
      <c r="B15773" s="613" t="s">
        <v>26643</v>
      </c>
    </row>
    <row r="15774" spans="1:2" ht="13.5" x14ac:dyDescent="0.25">
      <c r="A15774" s="612" t="s">
        <v>26644</v>
      </c>
      <c r="B15774" s="613" t="s">
        <v>26645</v>
      </c>
    </row>
    <row r="15775" spans="1:2" ht="13.5" x14ac:dyDescent="0.25">
      <c r="A15775" s="612" t="s">
        <v>26646</v>
      </c>
      <c r="B15775" s="613" t="s">
        <v>26647</v>
      </c>
    </row>
    <row r="15776" spans="1:2" ht="13.5" x14ac:dyDescent="0.25">
      <c r="A15776" s="612" t="s">
        <v>26648</v>
      </c>
      <c r="B15776" s="613" t="s">
        <v>26649</v>
      </c>
    </row>
    <row r="15777" spans="1:2" ht="13.5" x14ac:dyDescent="0.25">
      <c r="A15777" s="612" t="s">
        <v>26650</v>
      </c>
      <c r="B15777" s="613" t="s">
        <v>26651</v>
      </c>
    </row>
    <row r="15778" spans="1:2" ht="13.5" x14ac:dyDescent="0.25">
      <c r="A15778" s="612" t="s">
        <v>26652</v>
      </c>
      <c r="B15778" s="613" t="s">
        <v>26653</v>
      </c>
    </row>
    <row r="15779" spans="1:2" ht="13.5" x14ac:dyDescent="0.25">
      <c r="A15779" s="612" t="s">
        <v>26654</v>
      </c>
      <c r="B15779" s="613" t="s">
        <v>26655</v>
      </c>
    </row>
    <row r="15780" spans="1:2" ht="13.5" x14ac:dyDescent="0.25">
      <c r="A15780" s="612" t="s">
        <v>26656</v>
      </c>
      <c r="B15780" s="613" t="s">
        <v>26657</v>
      </c>
    </row>
    <row r="15781" spans="1:2" ht="13.5" x14ac:dyDescent="0.25">
      <c r="A15781" s="612" t="s">
        <v>26658</v>
      </c>
      <c r="B15781" s="613" t="s">
        <v>26659</v>
      </c>
    </row>
    <row r="15782" spans="1:2" ht="13.5" x14ac:dyDescent="0.25">
      <c r="A15782" s="612" t="s">
        <v>26660</v>
      </c>
      <c r="B15782" s="613" t="s">
        <v>26661</v>
      </c>
    </row>
    <row r="15783" spans="1:2" ht="13.5" x14ac:dyDescent="0.25">
      <c r="A15783" s="612" t="s">
        <v>26662</v>
      </c>
      <c r="B15783" s="613" t="s">
        <v>26663</v>
      </c>
    </row>
    <row r="15784" spans="1:2" ht="13.5" x14ac:dyDescent="0.25">
      <c r="A15784" s="612" t="s">
        <v>26664</v>
      </c>
      <c r="B15784" s="613" t="s">
        <v>26665</v>
      </c>
    </row>
    <row r="15785" spans="1:2" ht="13.5" x14ac:dyDescent="0.25">
      <c r="A15785" s="612" t="s">
        <v>26666</v>
      </c>
      <c r="B15785" s="613" t="s">
        <v>26667</v>
      </c>
    </row>
    <row r="15786" spans="1:2" ht="13.5" x14ac:dyDescent="0.25">
      <c r="A15786" s="612" t="s">
        <v>26668</v>
      </c>
      <c r="B15786" s="613" t="s">
        <v>26669</v>
      </c>
    </row>
    <row r="15787" spans="1:2" ht="13.5" x14ac:dyDescent="0.25">
      <c r="A15787" s="612" t="s">
        <v>26670</v>
      </c>
      <c r="B15787" s="613" t="s">
        <v>26671</v>
      </c>
    </row>
    <row r="15788" spans="1:2" ht="13.5" x14ac:dyDescent="0.25">
      <c r="A15788" s="612" t="s">
        <v>26672</v>
      </c>
      <c r="B15788" s="613" t="s">
        <v>26673</v>
      </c>
    </row>
    <row r="15789" spans="1:2" ht="13.5" x14ac:dyDescent="0.25">
      <c r="A15789" s="612" t="s">
        <v>26674</v>
      </c>
      <c r="B15789" s="613" t="s">
        <v>26675</v>
      </c>
    </row>
    <row r="15790" spans="1:2" ht="13.5" x14ac:dyDescent="0.25">
      <c r="A15790" s="612" t="s">
        <v>26676</v>
      </c>
      <c r="B15790" s="613" t="s">
        <v>26677</v>
      </c>
    </row>
    <row r="15791" spans="1:2" ht="13.5" x14ac:dyDescent="0.25">
      <c r="A15791" s="612" t="s">
        <v>26678</v>
      </c>
      <c r="B15791" s="613" t="s">
        <v>26679</v>
      </c>
    </row>
    <row r="15792" spans="1:2" ht="13.5" x14ac:dyDescent="0.25">
      <c r="A15792" s="612" t="s">
        <v>26680</v>
      </c>
      <c r="B15792" s="613" t="s">
        <v>26681</v>
      </c>
    </row>
    <row r="15793" spans="1:2" ht="13.5" x14ac:dyDescent="0.25">
      <c r="A15793" s="612" t="s">
        <v>26682</v>
      </c>
      <c r="B15793" s="613" t="s">
        <v>26683</v>
      </c>
    </row>
    <row r="15794" spans="1:2" ht="13.5" x14ac:dyDescent="0.25">
      <c r="A15794" s="612" t="s">
        <v>26684</v>
      </c>
      <c r="B15794" s="613" t="s">
        <v>26685</v>
      </c>
    </row>
    <row r="15795" spans="1:2" ht="13.5" x14ac:dyDescent="0.25">
      <c r="A15795" s="612" t="s">
        <v>26686</v>
      </c>
      <c r="B15795" s="613" t="s">
        <v>26687</v>
      </c>
    </row>
    <row r="15796" spans="1:2" ht="13.5" x14ac:dyDescent="0.25">
      <c r="A15796" s="612" t="s">
        <v>26688</v>
      </c>
      <c r="B15796" s="613" t="s">
        <v>26689</v>
      </c>
    </row>
    <row r="15797" spans="1:2" ht="13.5" x14ac:dyDescent="0.25">
      <c r="A15797" s="612" t="s">
        <v>26690</v>
      </c>
      <c r="B15797" s="613" t="s">
        <v>26691</v>
      </c>
    </row>
    <row r="15798" spans="1:2" ht="13.5" x14ac:dyDescent="0.25">
      <c r="A15798" s="612" t="s">
        <v>26692</v>
      </c>
      <c r="B15798" s="613" t="s">
        <v>26693</v>
      </c>
    </row>
    <row r="15799" spans="1:2" ht="13.5" x14ac:dyDescent="0.25">
      <c r="A15799" s="612" t="s">
        <v>26694</v>
      </c>
      <c r="B15799" s="613" t="s">
        <v>26695</v>
      </c>
    </row>
    <row r="15800" spans="1:2" ht="13.5" x14ac:dyDescent="0.25">
      <c r="A15800" s="612" t="s">
        <v>26696</v>
      </c>
      <c r="B15800" s="613" t="s">
        <v>26697</v>
      </c>
    </row>
    <row r="15801" spans="1:2" ht="13.5" x14ac:dyDescent="0.25">
      <c r="A15801" s="612" t="s">
        <v>26698</v>
      </c>
      <c r="B15801" s="613" t="s">
        <v>26699</v>
      </c>
    </row>
    <row r="15802" spans="1:2" ht="13.5" x14ac:dyDescent="0.25">
      <c r="A15802" s="612" t="s">
        <v>26700</v>
      </c>
      <c r="B15802" s="613" t="s">
        <v>26701</v>
      </c>
    </row>
    <row r="15803" spans="1:2" ht="13.5" x14ac:dyDescent="0.25">
      <c r="A15803" s="612" t="s">
        <v>26702</v>
      </c>
      <c r="B15803" s="613" t="s">
        <v>26703</v>
      </c>
    </row>
    <row r="15804" spans="1:2" ht="13.5" x14ac:dyDescent="0.25">
      <c r="A15804" s="612" t="s">
        <v>26704</v>
      </c>
      <c r="B15804" s="613" t="s">
        <v>26705</v>
      </c>
    </row>
    <row r="15805" spans="1:2" ht="13.5" x14ac:dyDescent="0.25">
      <c r="A15805" s="612" t="s">
        <v>26706</v>
      </c>
      <c r="B15805" s="613" t="s">
        <v>26707</v>
      </c>
    </row>
    <row r="15806" spans="1:2" ht="13.5" x14ac:dyDescent="0.25">
      <c r="A15806" s="612" t="s">
        <v>26708</v>
      </c>
      <c r="B15806" s="613" t="s">
        <v>26709</v>
      </c>
    </row>
    <row r="15807" spans="1:2" ht="13.5" x14ac:dyDescent="0.25">
      <c r="A15807" s="612" t="s">
        <v>26710</v>
      </c>
      <c r="B15807" s="613" t="s">
        <v>26711</v>
      </c>
    </row>
    <row r="15808" spans="1:2" ht="13.5" x14ac:dyDescent="0.25">
      <c r="A15808" s="612" t="s">
        <v>26712</v>
      </c>
      <c r="B15808" s="613" t="s">
        <v>26713</v>
      </c>
    </row>
    <row r="15809" spans="1:2" ht="13.5" x14ac:dyDescent="0.25">
      <c r="A15809" s="612" t="s">
        <v>26714</v>
      </c>
      <c r="B15809" s="613" t="s">
        <v>26715</v>
      </c>
    </row>
    <row r="15810" spans="1:2" ht="13.5" x14ac:dyDescent="0.25">
      <c r="A15810" s="612" t="s">
        <v>26716</v>
      </c>
      <c r="B15810" s="613" t="s">
        <v>26717</v>
      </c>
    </row>
    <row r="15811" spans="1:2" ht="13.5" x14ac:dyDescent="0.25">
      <c r="A15811" s="612" t="s">
        <v>26718</v>
      </c>
      <c r="B15811" s="613" t="s">
        <v>26719</v>
      </c>
    </row>
    <row r="15812" spans="1:2" ht="13.5" x14ac:dyDescent="0.25">
      <c r="A15812" s="612" t="s">
        <v>26720</v>
      </c>
      <c r="B15812" s="613" t="s">
        <v>26721</v>
      </c>
    </row>
    <row r="15813" spans="1:2" ht="13.5" x14ac:dyDescent="0.25">
      <c r="A15813" s="612" t="s">
        <v>26722</v>
      </c>
      <c r="B15813" s="613" t="s">
        <v>26723</v>
      </c>
    </row>
    <row r="15814" spans="1:2" ht="13.5" x14ac:dyDescent="0.25">
      <c r="A15814" s="612" t="s">
        <v>26724</v>
      </c>
      <c r="B15814" s="613" t="s">
        <v>26725</v>
      </c>
    </row>
    <row r="15815" spans="1:2" ht="13.5" x14ac:dyDescent="0.25">
      <c r="A15815" s="612" t="s">
        <v>26726</v>
      </c>
      <c r="B15815" s="613" t="s">
        <v>26727</v>
      </c>
    </row>
    <row r="15816" spans="1:2" ht="13.5" x14ac:dyDescent="0.25">
      <c r="A15816" s="612" t="s">
        <v>26728</v>
      </c>
      <c r="B15816" s="613" t="s">
        <v>26729</v>
      </c>
    </row>
    <row r="15817" spans="1:2" ht="13.5" x14ac:dyDescent="0.25">
      <c r="A15817" s="612" t="s">
        <v>26730</v>
      </c>
      <c r="B15817" s="613" t="s">
        <v>26731</v>
      </c>
    </row>
    <row r="15818" spans="1:2" ht="13.5" x14ac:dyDescent="0.25">
      <c r="A15818" s="612" t="s">
        <v>26732</v>
      </c>
      <c r="B15818" s="613" t="s">
        <v>26733</v>
      </c>
    </row>
    <row r="15819" spans="1:2" ht="13.5" x14ac:dyDescent="0.25">
      <c r="A15819" s="612" t="s">
        <v>26734</v>
      </c>
      <c r="B15819" s="613" t="s">
        <v>26735</v>
      </c>
    </row>
    <row r="15820" spans="1:2" ht="13.5" x14ac:dyDescent="0.25">
      <c r="A15820" s="612" t="s">
        <v>26736</v>
      </c>
      <c r="B15820" s="613" t="s">
        <v>26737</v>
      </c>
    </row>
    <row r="15821" spans="1:2" ht="13.5" x14ac:dyDescent="0.25">
      <c r="A15821" s="612" t="s">
        <v>26738</v>
      </c>
      <c r="B15821" s="613" t="s">
        <v>26739</v>
      </c>
    </row>
    <row r="15822" spans="1:2" ht="13.5" x14ac:dyDescent="0.25">
      <c r="A15822" s="612" t="s">
        <v>26740</v>
      </c>
      <c r="B15822" s="613" t="s">
        <v>26741</v>
      </c>
    </row>
    <row r="15823" spans="1:2" ht="13.5" x14ac:dyDescent="0.25">
      <c r="A15823" s="612" t="s">
        <v>26742</v>
      </c>
      <c r="B15823" s="613" t="s">
        <v>26743</v>
      </c>
    </row>
    <row r="15824" spans="1:2" ht="13.5" x14ac:dyDescent="0.25">
      <c r="A15824" s="612" t="s">
        <v>26744</v>
      </c>
      <c r="B15824" s="613" t="s">
        <v>26745</v>
      </c>
    </row>
    <row r="15825" spans="1:2" ht="13.5" x14ac:dyDescent="0.25">
      <c r="A15825" s="612" t="s">
        <v>26746</v>
      </c>
      <c r="B15825" s="613" t="s">
        <v>26747</v>
      </c>
    </row>
    <row r="15826" spans="1:2" ht="13.5" x14ac:dyDescent="0.25">
      <c r="A15826" s="612" t="s">
        <v>26748</v>
      </c>
      <c r="B15826" s="613" t="s">
        <v>26749</v>
      </c>
    </row>
    <row r="15827" spans="1:2" ht="13.5" x14ac:dyDescent="0.25">
      <c r="A15827" s="612" t="s">
        <v>26750</v>
      </c>
      <c r="B15827" s="613" t="s">
        <v>26751</v>
      </c>
    </row>
    <row r="15828" spans="1:2" ht="13.5" x14ac:dyDescent="0.25">
      <c r="A15828" s="612" t="s">
        <v>26752</v>
      </c>
      <c r="B15828" s="613" t="s">
        <v>26753</v>
      </c>
    </row>
    <row r="15829" spans="1:2" ht="13.5" x14ac:dyDescent="0.25">
      <c r="A15829" s="612" t="s">
        <v>26754</v>
      </c>
      <c r="B15829" s="613" t="s">
        <v>26755</v>
      </c>
    </row>
    <row r="15830" spans="1:2" ht="13.5" x14ac:dyDescent="0.25">
      <c r="A15830" s="612" t="s">
        <v>26756</v>
      </c>
      <c r="B15830" s="613" t="s">
        <v>26757</v>
      </c>
    </row>
    <row r="15831" spans="1:2" ht="13.5" x14ac:dyDescent="0.25">
      <c r="A15831" s="612" t="s">
        <v>26758</v>
      </c>
      <c r="B15831" s="613" t="s">
        <v>26759</v>
      </c>
    </row>
    <row r="15832" spans="1:2" ht="13.5" x14ac:dyDescent="0.25">
      <c r="A15832" s="612" t="s">
        <v>26760</v>
      </c>
      <c r="B15832" s="613" t="s">
        <v>26761</v>
      </c>
    </row>
    <row r="15833" spans="1:2" ht="13.5" x14ac:dyDescent="0.25">
      <c r="A15833" s="612" t="s">
        <v>26762</v>
      </c>
      <c r="B15833" s="613" t="s">
        <v>26763</v>
      </c>
    </row>
    <row r="15834" spans="1:2" ht="13.5" x14ac:dyDescent="0.25">
      <c r="A15834" s="612" t="s">
        <v>26764</v>
      </c>
      <c r="B15834" s="613" t="s">
        <v>26765</v>
      </c>
    </row>
    <row r="15835" spans="1:2" ht="13.5" x14ac:dyDescent="0.25">
      <c r="A15835" s="612" t="s">
        <v>26766</v>
      </c>
      <c r="B15835" s="613" t="s">
        <v>26767</v>
      </c>
    </row>
    <row r="15836" spans="1:2" ht="13.5" x14ac:dyDescent="0.25">
      <c r="A15836" s="612" t="s">
        <v>26768</v>
      </c>
      <c r="B15836" s="613" t="s">
        <v>26769</v>
      </c>
    </row>
    <row r="15837" spans="1:2" ht="13.5" x14ac:dyDescent="0.25">
      <c r="A15837" s="612" t="s">
        <v>26770</v>
      </c>
      <c r="B15837" s="613" t="s">
        <v>26771</v>
      </c>
    </row>
    <row r="15838" spans="1:2" ht="13.5" x14ac:dyDescent="0.25">
      <c r="A15838" s="612" t="s">
        <v>26772</v>
      </c>
      <c r="B15838" s="613" t="s">
        <v>26773</v>
      </c>
    </row>
    <row r="15839" spans="1:2" ht="13.5" x14ac:dyDescent="0.25">
      <c r="A15839" s="612" t="s">
        <v>26774</v>
      </c>
      <c r="B15839" s="613" t="s">
        <v>26775</v>
      </c>
    </row>
    <row r="15840" spans="1:2" ht="13.5" x14ac:dyDescent="0.25">
      <c r="A15840" s="612" t="s">
        <v>26776</v>
      </c>
      <c r="B15840" s="613" t="s">
        <v>26777</v>
      </c>
    </row>
    <row r="15841" spans="1:2" ht="13.5" x14ac:dyDescent="0.25">
      <c r="A15841" s="612" t="s">
        <v>26778</v>
      </c>
      <c r="B15841" s="613" t="s">
        <v>26779</v>
      </c>
    </row>
    <row r="15842" spans="1:2" ht="13.5" x14ac:dyDescent="0.25">
      <c r="A15842" s="612" t="s">
        <v>26780</v>
      </c>
      <c r="B15842" s="613" t="s">
        <v>26781</v>
      </c>
    </row>
    <row r="15843" spans="1:2" ht="13.5" x14ac:dyDescent="0.25">
      <c r="A15843" s="612" t="s">
        <v>26782</v>
      </c>
      <c r="B15843" s="613" t="s">
        <v>26783</v>
      </c>
    </row>
    <row r="15844" spans="1:2" ht="13.5" x14ac:dyDescent="0.25">
      <c r="A15844" s="612" t="s">
        <v>26784</v>
      </c>
      <c r="B15844" s="613" t="s">
        <v>26785</v>
      </c>
    </row>
    <row r="15845" spans="1:2" ht="13.5" x14ac:dyDescent="0.25">
      <c r="A15845" s="612" t="s">
        <v>26786</v>
      </c>
      <c r="B15845" s="613" t="s">
        <v>26787</v>
      </c>
    </row>
    <row r="15846" spans="1:2" ht="13.5" x14ac:dyDescent="0.25">
      <c r="A15846" s="612" t="s">
        <v>26788</v>
      </c>
      <c r="B15846" s="613" t="s">
        <v>26789</v>
      </c>
    </row>
    <row r="15847" spans="1:2" ht="13.5" x14ac:dyDescent="0.25">
      <c r="A15847" s="612" t="s">
        <v>26790</v>
      </c>
      <c r="B15847" s="613" t="s">
        <v>26791</v>
      </c>
    </row>
    <row r="15848" spans="1:2" ht="13.5" x14ac:dyDescent="0.25">
      <c r="A15848" s="612" t="s">
        <v>26792</v>
      </c>
      <c r="B15848" s="613" t="s">
        <v>26793</v>
      </c>
    </row>
    <row r="15849" spans="1:2" ht="13.5" x14ac:dyDescent="0.25">
      <c r="A15849" s="612" t="s">
        <v>26794</v>
      </c>
      <c r="B15849" s="613" t="s">
        <v>26795</v>
      </c>
    </row>
    <row r="15850" spans="1:2" ht="13.5" x14ac:dyDescent="0.25">
      <c r="A15850" s="612" t="s">
        <v>26796</v>
      </c>
      <c r="B15850" s="613" t="s">
        <v>26797</v>
      </c>
    </row>
    <row r="15851" spans="1:2" ht="13.5" x14ac:dyDescent="0.25">
      <c r="A15851" s="612" t="s">
        <v>26798</v>
      </c>
      <c r="B15851" s="613" t="s">
        <v>26799</v>
      </c>
    </row>
    <row r="15852" spans="1:2" ht="13.5" x14ac:dyDescent="0.25">
      <c r="A15852" s="612" t="s">
        <v>26800</v>
      </c>
      <c r="B15852" s="613" t="s">
        <v>26801</v>
      </c>
    </row>
    <row r="15853" spans="1:2" ht="13.5" x14ac:dyDescent="0.25">
      <c r="A15853" s="612" t="s">
        <v>26802</v>
      </c>
      <c r="B15853" s="613" t="s">
        <v>26803</v>
      </c>
    </row>
    <row r="15854" spans="1:2" ht="27" x14ac:dyDescent="0.25">
      <c r="A15854" s="612" t="s">
        <v>26804</v>
      </c>
      <c r="B15854" s="613" t="s">
        <v>26805</v>
      </c>
    </row>
    <row r="15855" spans="1:2" ht="27" x14ac:dyDescent="0.25">
      <c r="A15855" s="612" t="s">
        <v>26806</v>
      </c>
      <c r="B15855" s="613" t="s">
        <v>26807</v>
      </c>
    </row>
    <row r="15856" spans="1:2" ht="13.5" x14ac:dyDescent="0.25">
      <c r="A15856" s="612" t="s">
        <v>26808</v>
      </c>
      <c r="B15856" s="613" t="s">
        <v>26809</v>
      </c>
    </row>
    <row r="15857" spans="1:2" ht="27" x14ac:dyDescent="0.25">
      <c r="A15857" s="612" t="s">
        <v>26810</v>
      </c>
      <c r="B15857" s="613" t="s">
        <v>26811</v>
      </c>
    </row>
    <row r="15858" spans="1:2" ht="27" x14ac:dyDescent="0.25">
      <c r="A15858" s="612" t="s">
        <v>26812</v>
      </c>
      <c r="B15858" s="613" t="s">
        <v>26813</v>
      </c>
    </row>
    <row r="15859" spans="1:2" ht="13.5" x14ac:dyDescent="0.25">
      <c r="A15859" s="612" t="s">
        <v>26814</v>
      </c>
      <c r="B15859" s="613" t="s">
        <v>26815</v>
      </c>
    </row>
    <row r="15860" spans="1:2" ht="13.5" x14ac:dyDescent="0.25">
      <c r="A15860" s="612" t="s">
        <v>26816</v>
      </c>
      <c r="B15860" s="613" t="s">
        <v>26817</v>
      </c>
    </row>
    <row r="15861" spans="1:2" ht="13.5" x14ac:dyDescent="0.25">
      <c r="A15861" s="612" t="s">
        <v>26818</v>
      </c>
      <c r="B15861" s="613" t="s">
        <v>26819</v>
      </c>
    </row>
    <row r="15862" spans="1:2" ht="27" x14ac:dyDescent="0.25">
      <c r="A15862" s="612" t="s">
        <v>26820</v>
      </c>
      <c r="B15862" s="613" t="s">
        <v>26821</v>
      </c>
    </row>
    <row r="15863" spans="1:2" ht="27" x14ac:dyDescent="0.25">
      <c r="A15863" s="612" t="s">
        <v>26822</v>
      </c>
      <c r="B15863" s="613" t="s">
        <v>26823</v>
      </c>
    </row>
    <row r="15864" spans="1:2" ht="27" x14ac:dyDescent="0.25">
      <c r="A15864" s="612" t="s">
        <v>26824</v>
      </c>
      <c r="B15864" s="613" t="s">
        <v>26825</v>
      </c>
    </row>
    <row r="15865" spans="1:2" ht="27" x14ac:dyDescent="0.25">
      <c r="A15865" s="612" t="s">
        <v>26826</v>
      </c>
      <c r="B15865" s="613" t="s">
        <v>26827</v>
      </c>
    </row>
    <row r="15866" spans="1:2" ht="27" x14ac:dyDescent="0.25">
      <c r="A15866" s="612" t="s">
        <v>26828</v>
      </c>
      <c r="B15866" s="613" t="s">
        <v>26829</v>
      </c>
    </row>
    <row r="15867" spans="1:2" ht="27" x14ac:dyDescent="0.25">
      <c r="A15867" s="612" t="s">
        <v>26830</v>
      </c>
      <c r="B15867" s="613" t="s">
        <v>26831</v>
      </c>
    </row>
    <row r="15868" spans="1:2" ht="27" x14ac:dyDescent="0.25">
      <c r="A15868" s="612" t="s">
        <v>26832</v>
      </c>
      <c r="B15868" s="613" t="s">
        <v>26833</v>
      </c>
    </row>
    <row r="15869" spans="1:2" ht="27" x14ac:dyDescent="0.25">
      <c r="A15869" s="612" t="s">
        <v>26834</v>
      </c>
      <c r="B15869" s="613" t="s">
        <v>26835</v>
      </c>
    </row>
    <row r="15870" spans="1:2" ht="27" x14ac:dyDescent="0.25">
      <c r="A15870" s="612" t="s">
        <v>26836</v>
      </c>
      <c r="B15870" s="613" t="s">
        <v>26837</v>
      </c>
    </row>
    <row r="15871" spans="1:2" ht="27" x14ac:dyDescent="0.25">
      <c r="A15871" s="612" t="s">
        <v>26838</v>
      </c>
      <c r="B15871" s="613" t="s">
        <v>26839</v>
      </c>
    </row>
    <row r="15872" spans="1:2" ht="13.5" x14ac:dyDescent="0.25">
      <c r="A15872" s="612" t="s">
        <v>26840</v>
      </c>
      <c r="B15872" s="613" t="s">
        <v>26841</v>
      </c>
    </row>
    <row r="15873" spans="1:2" ht="27" x14ac:dyDescent="0.25">
      <c r="A15873" s="612" t="s">
        <v>26842</v>
      </c>
      <c r="B15873" s="613" t="s">
        <v>26843</v>
      </c>
    </row>
    <row r="15874" spans="1:2" ht="27" x14ac:dyDescent="0.25">
      <c r="A15874" s="612" t="s">
        <v>26844</v>
      </c>
      <c r="B15874" s="613" t="s">
        <v>26845</v>
      </c>
    </row>
    <row r="15875" spans="1:2" ht="27" x14ac:dyDescent="0.25">
      <c r="A15875" s="612" t="s">
        <v>26846</v>
      </c>
      <c r="B15875" s="613" t="s">
        <v>26847</v>
      </c>
    </row>
    <row r="15876" spans="1:2" ht="27" x14ac:dyDescent="0.25">
      <c r="A15876" s="612" t="s">
        <v>26848</v>
      </c>
      <c r="B15876" s="613" t="s">
        <v>26849</v>
      </c>
    </row>
    <row r="15877" spans="1:2" ht="27" x14ac:dyDescent="0.25">
      <c r="A15877" s="612" t="s">
        <v>26850</v>
      </c>
      <c r="B15877" s="613" t="s">
        <v>26851</v>
      </c>
    </row>
    <row r="15878" spans="1:2" ht="27" x14ac:dyDescent="0.25">
      <c r="A15878" s="612" t="s">
        <v>26852</v>
      </c>
      <c r="B15878" s="613" t="s">
        <v>26853</v>
      </c>
    </row>
    <row r="15879" spans="1:2" ht="13.5" x14ac:dyDescent="0.25">
      <c r="A15879" s="612" t="s">
        <v>26854</v>
      </c>
      <c r="B15879" s="613" t="s">
        <v>26855</v>
      </c>
    </row>
    <row r="15880" spans="1:2" ht="27" x14ac:dyDescent="0.25">
      <c r="A15880" s="612" t="s">
        <v>26856</v>
      </c>
      <c r="B15880" s="613" t="s">
        <v>26857</v>
      </c>
    </row>
    <row r="15881" spans="1:2" ht="27" x14ac:dyDescent="0.25">
      <c r="A15881" s="612" t="s">
        <v>26858</v>
      </c>
      <c r="B15881" s="613" t="s">
        <v>26859</v>
      </c>
    </row>
    <row r="15882" spans="1:2" ht="13.5" x14ac:dyDescent="0.25">
      <c r="A15882" s="612" t="s">
        <v>26860</v>
      </c>
      <c r="B15882" s="613" t="s">
        <v>26861</v>
      </c>
    </row>
    <row r="15883" spans="1:2" ht="13.5" x14ac:dyDescent="0.25">
      <c r="A15883" s="612" t="s">
        <v>26862</v>
      </c>
      <c r="B15883" s="613" t="s">
        <v>26863</v>
      </c>
    </row>
    <row r="15884" spans="1:2" ht="27" x14ac:dyDescent="0.25">
      <c r="A15884" s="612" t="s">
        <v>26864</v>
      </c>
      <c r="B15884" s="613" t="s">
        <v>26865</v>
      </c>
    </row>
    <row r="15885" spans="1:2" ht="27" x14ac:dyDescent="0.25">
      <c r="A15885" s="612" t="s">
        <v>26866</v>
      </c>
      <c r="B15885" s="613" t="s">
        <v>26867</v>
      </c>
    </row>
    <row r="15886" spans="1:2" ht="13.5" x14ac:dyDescent="0.25">
      <c r="A15886" s="612" t="s">
        <v>26868</v>
      </c>
      <c r="B15886" s="613" t="s">
        <v>26869</v>
      </c>
    </row>
    <row r="15887" spans="1:2" ht="27" x14ac:dyDescent="0.25">
      <c r="A15887" s="612" t="s">
        <v>26870</v>
      </c>
      <c r="B15887" s="613" t="s">
        <v>26871</v>
      </c>
    </row>
    <row r="15888" spans="1:2" ht="27" x14ac:dyDescent="0.25">
      <c r="A15888" s="612" t="s">
        <v>26872</v>
      </c>
      <c r="B15888" s="613" t="s">
        <v>26873</v>
      </c>
    </row>
    <row r="15889" spans="1:2" ht="13.5" x14ac:dyDescent="0.25">
      <c r="A15889" s="612" t="s">
        <v>26874</v>
      </c>
      <c r="B15889" s="613" t="s">
        <v>26875</v>
      </c>
    </row>
    <row r="15890" spans="1:2" ht="13.5" x14ac:dyDescent="0.25">
      <c r="A15890" s="612" t="s">
        <v>26876</v>
      </c>
      <c r="B15890" s="613" t="s">
        <v>26877</v>
      </c>
    </row>
    <row r="15891" spans="1:2" ht="13.5" x14ac:dyDescent="0.25">
      <c r="A15891" s="612" t="s">
        <v>26878</v>
      </c>
      <c r="B15891" s="613" t="s">
        <v>26879</v>
      </c>
    </row>
    <row r="15892" spans="1:2" ht="13.5" x14ac:dyDescent="0.25">
      <c r="A15892" s="612" t="s">
        <v>26880</v>
      </c>
      <c r="B15892" s="613" t="s">
        <v>26881</v>
      </c>
    </row>
    <row r="15893" spans="1:2" ht="27" x14ac:dyDescent="0.25">
      <c r="A15893" s="612" t="s">
        <v>26882</v>
      </c>
      <c r="B15893" s="613" t="s">
        <v>26883</v>
      </c>
    </row>
    <row r="15894" spans="1:2" ht="27" x14ac:dyDescent="0.25">
      <c r="A15894" s="612" t="s">
        <v>26884</v>
      </c>
      <c r="B15894" s="613" t="s">
        <v>26885</v>
      </c>
    </row>
    <row r="15895" spans="1:2" ht="27" x14ac:dyDescent="0.25">
      <c r="A15895" s="612" t="s">
        <v>26886</v>
      </c>
      <c r="B15895" s="613" t="s">
        <v>26887</v>
      </c>
    </row>
    <row r="15896" spans="1:2" ht="27" x14ac:dyDescent="0.25">
      <c r="A15896" s="612" t="s">
        <v>26888</v>
      </c>
      <c r="B15896" s="613" t="s">
        <v>26889</v>
      </c>
    </row>
    <row r="15897" spans="1:2" ht="27" x14ac:dyDescent="0.25">
      <c r="A15897" s="612" t="s">
        <v>26890</v>
      </c>
      <c r="B15897" s="613" t="s">
        <v>26891</v>
      </c>
    </row>
    <row r="15898" spans="1:2" ht="27" x14ac:dyDescent="0.25">
      <c r="A15898" s="612" t="s">
        <v>26892</v>
      </c>
      <c r="B15898" s="613" t="s">
        <v>26893</v>
      </c>
    </row>
    <row r="15899" spans="1:2" ht="13.5" x14ac:dyDescent="0.25">
      <c r="A15899" s="612" t="s">
        <v>26894</v>
      </c>
      <c r="B15899" s="613" t="s">
        <v>26895</v>
      </c>
    </row>
    <row r="15900" spans="1:2" ht="27" x14ac:dyDescent="0.25">
      <c r="A15900" s="612" t="s">
        <v>26896</v>
      </c>
      <c r="B15900" s="613" t="s">
        <v>26897</v>
      </c>
    </row>
    <row r="15901" spans="1:2" ht="27" x14ac:dyDescent="0.25">
      <c r="A15901" s="612" t="s">
        <v>26898</v>
      </c>
      <c r="B15901" s="613" t="s">
        <v>26899</v>
      </c>
    </row>
    <row r="15902" spans="1:2" ht="13.5" x14ac:dyDescent="0.25">
      <c r="A15902" s="612" t="s">
        <v>26900</v>
      </c>
      <c r="B15902" s="613" t="s">
        <v>26901</v>
      </c>
    </row>
    <row r="15903" spans="1:2" ht="13.5" x14ac:dyDescent="0.25">
      <c r="A15903" s="612" t="s">
        <v>26902</v>
      </c>
      <c r="B15903" s="613" t="s">
        <v>26903</v>
      </c>
    </row>
    <row r="15904" spans="1:2" ht="13.5" x14ac:dyDescent="0.25">
      <c r="A15904" s="612" t="s">
        <v>26904</v>
      </c>
      <c r="B15904" s="613" t="s">
        <v>26905</v>
      </c>
    </row>
    <row r="15905" spans="1:2" ht="13.5" x14ac:dyDescent="0.25">
      <c r="A15905" s="612" t="s">
        <v>26906</v>
      </c>
      <c r="B15905" s="613" t="s">
        <v>26907</v>
      </c>
    </row>
    <row r="15906" spans="1:2" ht="13.5" x14ac:dyDescent="0.25">
      <c r="A15906" s="612" t="s">
        <v>26908</v>
      </c>
      <c r="B15906" s="613" t="s">
        <v>26909</v>
      </c>
    </row>
    <row r="15907" spans="1:2" ht="13.5" x14ac:dyDescent="0.25">
      <c r="A15907" s="612" t="s">
        <v>26910</v>
      </c>
      <c r="B15907" s="613" t="s">
        <v>26911</v>
      </c>
    </row>
    <row r="15908" spans="1:2" ht="13.5" x14ac:dyDescent="0.25">
      <c r="A15908" s="612" t="s">
        <v>26912</v>
      </c>
      <c r="B15908" s="613" t="s">
        <v>26913</v>
      </c>
    </row>
    <row r="15909" spans="1:2" ht="13.5" x14ac:dyDescent="0.25">
      <c r="A15909" s="612" t="s">
        <v>26914</v>
      </c>
      <c r="B15909" s="613" t="s">
        <v>26915</v>
      </c>
    </row>
    <row r="15910" spans="1:2" ht="13.5" x14ac:dyDescent="0.25">
      <c r="A15910" s="612" t="s">
        <v>26916</v>
      </c>
      <c r="B15910" s="613" t="s">
        <v>26917</v>
      </c>
    </row>
    <row r="15911" spans="1:2" ht="13.5" x14ac:dyDescent="0.25">
      <c r="A15911" s="612" t="s">
        <v>26918</v>
      </c>
      <c r="B15911" s="613" t="s">
        <v>26919</v>
      </c>
    </row>
    <row r="15912" spans="1:2" ht="13.5" x14ac:dyDescent="0.25">
      <c r="A15912" s="612" t="s">
        <v>26920</v>
      </c>
      <c r="B15912" s="613" t="s">
        <v>26921</v>
      </c>
    </row>
    <row r="15913" spans="1:2" ht="27" x14ac:dyDescent="0.25">
      <c r="A15913" s="612" t="s">
        <v>26922</v>
      </c>
      <c r="B15913" s="613" t="s">
        <v>26923</v>
      </c>
    </row>
    <row r="15914" spans="1:2" ht="27" x14ac:dyDescent="0.25">
      <c r="A15914" s="612" t="s">
        <v>26924</v>
      </c>
      <c r="B15914" s="613" t="s">
        <v>26925</v>
      </c>
    </row>
    <row r="15915" spans="1:2" ht="27" x14ac:dyDescent="0.25">
      <c r="A15915" s="612" t="s">
        <v>26926</v>
      </c>
      <c r="B15915" s="613" t="s">
        <v>26927</v>
      </c>
    </row>
    <row r="15916" spans="1:2" ht="27" x14ac:dyDescent="0.25">
      <c r="A15916" s="612" t="s">
        <v>26928</v>
      </c>
      <c r="B15916" s="613" t="s">
        <v>26929</v>
      </c>
    </row>
    <row r="15917" spans="1:2" ht="27" x14ac:dyDescent="0.25">
      <c r="A15917" s="612" t="s">
        <v>26930</v>
      </c>
      <c r="B15917" s="613" t="s">
        <v>26931</v>
      </c>
    </row>
    <row r="15918" spans="1:2" ht="27" x14ac:dyDescent="0.25">
      <c r="A15918" s="612" t="s">
        <v>26932</v>
      </c>
      <c r="B15918" s="613" t="s">
        <v>26933</v>
      </c>
    </row>
    <row r="15919" spans="1:2" ht="13.5" x14ac:dyDescent="0.25">
      <c r="A15919" s="612" t="s">
        <v>26934</v>
      </c>
      <c r="B15919" s="613" t="s">
        <v>26935</v>
      </c>
    </row>
    <row r="15920" spans="1:2" ht="27" x14ac:dyDescent="0.25">
      <c r="A15920" s="612" t="s">
        <v>26936</v>
      </c>
      <c r="B15920" s="613" t="s">
        <v>26937</v>
      </c>
    </row>
    <row r="15921" spans="1:2" ht="27" x14ac:dyDescent="0.25">
      <c r="A15921" s="612" t="s">
        <v>26938</v>
      </c>
      <c r="B15921" s="613" t="s">
        <v>26939</v>
      </c>
    </row>
    <row r="15922" spans="1:2" ht="13.5" x14ac:dyDescent="0.25">
      <c r="A15922" s="612" t="s">
        <v>26940</v>
      </c>
      <c r="B15922" s="613" t="s">
        <v>26941</v>
      </c>
    </row>
    <row r="15923" spans="1:2" ht="13.5" x14ac:dyDescent="0.25">
      <c r="A15923" s="612" t="s">
        <v>26942</v>
      </c>
      <c r="B15923" s="613" t="s">
        <v>26943</v>
      </c>
    </row>
    <row r="15924" spans="1:2" ht="13.5" x14ac:dyDescent="0.25">
      <c r="A15924" s="612" t="s">
        <v>26944</v>
      </c>
      <c r="B15924" s="613" t="s">
        <v>26945</v>
      </c>
    </row>
    <row r="15925" spans="1:2" ht="13.5" x14ac:dyDescent="0.25">
      <c r="A15925" s="612" t="s">
        <v>26946</v>
      </c>
      <c r="B15925" s="613" t="s">
        <v>26947</v>
      </c>
    </row>
    <row r="15926" spans="1:2" ht="13.5" x14ac:dyDescent="0.25">
      <c r="A15926" s="612" t="s">
        <v>26948</v>
      </c>
      <c r="B15926" s="613" t="s">
        <v>26949</v>
      </c>
    </row>
    <row r="15927" spans="1:2" ht="13.5" x14ac:dyDescent="0.25">
      <c r="A15927" s="612" t="s">
        <v>26950</v>
      </c>
      <c r="B15927" s="613" t="s">
        <v>26951</v>
      </c>
    </row>
    <row r="15928" spans="1:2" ht="13.5" x14ac:dyDescent="0.25">
      <c r="A15928" s="612" t="s">
        <v>26952</v>
      </c>
      <c r="B15928" s="613" t="s">
        <v>26953</v>
      </c>
    </row>
    <row r="15929" spans="1:2" ht="13.5" x14ac:dyDescent="0.25">
      <c r="A15929" s="612" t="s">
        <v>26954</v>
      </c>
      <c r="B15929" s="613" t="s">
        <v>26955</v>
      </c>
    </row>
    <row r="15930" spans="1:2" ht="13.5" x14ac:dyDescent="0.25">
      <c r="A15930" s="612" t="s">
        <v>26956</v>
      </c>
      <c r="B15930" s="613" t="s">
        <v>26957</v>
      </c>
    </row>
    <row r="15931" spans="1:2" ht="13.5" x14ac:dyDescent="0.25">
      <c r="A15931" s="612" t="s">
        <v>26958</v>
      </c>
      <c r="B15931" s="613" t="s">
        <v>26959</v>
      </c>
    </row>
    <row r="15932" spans="1:2" ht="13.5" x14ac:dyDescent="0.25">
      <c r="A15932" s="612" t="s">
        <v>26960</v>
      </c>
      <c r="B15932" s="613" t="s">
        <v>26961</v>
      </c>
    </row>
    <row r="15933" spans="1:2" ht="13.5" x14ac:dyDescent="0.25">
      <c r="A15933" s="612" t="s">
        <v>26962</v>
      </c>
      <c r="B15933" s="613" t="s">
        <v>26963</v>
      </c>
    </row>
    <row r="15934" spans="1:2" ht="13.5" x14ac:dyDescent="0.25">
      <c r="A15934" s="612" t="s">
        <v>26964</v>
      </c>
      <c r="B15934" s="613" t="s">
        <v>26965</v>
      </c>
    </row>
    <row r="15935" spans="1:2" ht="13.5" x14ac:dyDescent="0.25">
      <c r="A15935" s="612" t="s">
        <v>26966</v>
      </c>
      <c r="B15935" s="613" t="s">
        <v>26967</v>
      </c>
    </row>
    <row r="15936" spans="1:2" ht="13.5" x14ac:dyDescent="0.25">
      <c r="A15936" s="612" t="s">
        <v>26968</v>
      </c>
      <c r="B15936" s="613" t="s">
        <v>26969</v>
      </c>
    </row>
    <row r="15937" spans="1:2" ht="13.5" x14ac:dyDescent="0.25">
      <c r="A15937" s="612" t="s">
        <v>26970</v>
      </c>
      <c r="B15937" s="613" t="s">
        <v>26971</v>
      </c>
    </row>
    <row r="15938" spans="1:2" ht="13.5" x14ac:dyDescent="0.25">
      <c r="A15938" s="612" t="s">
        <v>26972</v>
      </c>
      <c r="B15938" s="613" t="s">
        <v>26973</v>
      </c>
    </row>
    <row r="15939" spans="1:2" ht="13.5" x14ac:dyDescent="0.25">
      <c r="A15939" s="612" t="s">
        <v>26974</v>
      </c>
      <c r="B15939" s="613" t="s">
        <v>26975</v>
      </c>
    </row>
    <row r="15940" spans="1:2" ht="13.5" x14ac:dyDescent="0.25">
      <c r="A15940" s="612" t="s">
        <v>26976</v>
      </c>
      <c r="B15940" s="613" t="s">
        <v>26977</v>
      </c>
    </row>
    <row r="15941" spans="1:2" ht="13.5" x14ac:dyDescent="0.25">
      <c r="A15941" s="612" t="s">
        <v>26978</v>
      </c>
      <c r="B15941" s="613" t="s">
        <v>26979</v>
      </c>
    </row>
    <row r="15942" spans="1:2" ht="13.5" x14ac:dyDescent="0.25">
      <c r="A15942" s="612" t="s">
        <v>26980</v>
      </c>
      <c r="B15942" s="613" t="s">
        <v>26981</v>
      </c>
    </row>
    <row r="15943" spans="1:2" ht="27" x14ac:dyDescent="0.25">
      <c r="A15943" s="612" t="s">
        <v>26982</v>
      </c>
      <c r="B15943" s="613" t="s">
        <v>26983</v>
      </c>
    </row>
    <row r="15944" spans="1:2" ht="27" x14ac:dyDescent="0.25">
      <c r="A15944" s="612" t="s">
        <v>26984</v>
      </c>
      <c r="B15944" s="613" t="s">
        <v>26985</v>
      </c>
    </row>
    <row r="15945" spans="1:2" ht="27" x14ac:dyDescent="0.25">
      <c r="A15945" s="612" t="s">
        <v>26986</v>
      </c>
      <c r="B15945" s="613" t="s">
        <v>26987</v>
      </c>
    </row>
    <row r="15946" spans="1:2" ht="27" x14ac:dyDescent="0.25">
      <c r="A15946" s="612" t="s">
        <v>26988</v>
      </c>
      <c r="B15946" s="613" t="s">
        <v>26989</v>
      </c>
    </row>
    <row r="15947" spans="1:2" ht="27" x14ac:dyDescent="0.25">
      <c r="A15947" s="612" t="s">
        <v>26990</v>
      </c>
      <c r="B15947" s="613" t="s">
        <v>26991</v>
      </c>
    </row>
    <row r="15948" spans="1:2" ht="27" x14ac:dyDescent="0.25">
      <c r="A15948" s="612" t="s">
        <v>26992</v>
      </c>
      <c r="B15948" s="613" t="s">
        <v>26993</v>
      </c>
    </row>
    <row r="15949" spans="1:2" ht="13.5" x14ac:dyDescent="0.25">
      <c r="A15949" s="612" t="s">
        <v>26994</v>
      </c>
      <c r="B15949" s="613" t="s">
        <v>26995</v>
      </c>
    </row>
    <row r="15950" spans="1:2" ht="27" x14ac:dyDescent="0.25">
      <c r="A15950" s="612" t="s">
        <v>26996</v>
      </c>
      <c r="B15950" s="613" t="s">
        <v>26997</v>
      </c>
    </row>
    <row r="15951" spans="1:2" ht="27" x14ac:dyDescent="0.25">
      <c r="A15951" s="612" t="s">
        <v>26998</v>
      </c>
      <c r="B15951" s="613" t="s">
        <v>26999</v>
      </c>
    </row>
    <row r="15952" spans="1:2" ht="13.5" x14ac:dyDescent="0.25">
      <c r="A15952" s="612" t="s">
        <v>27000</v>
      </c>
      <c r="B15952" s="613" t="s">
        <v>27001</v>
      </c>
    </row>
    <row r="15953" spans="1:2" ht="13.5" x14ac:dyDescent="0.25">
      <c r="A15953" s="612" t="s">
        <v>27002</v>
      </c>
      <c r="B15953" s="613" t="s">
        <v>27003</v>
      </c>
    </row>
    <row r="15954" spans="1:2" ht="13.5" x14ac:dyDescent="0.25">
      <c r="A15954" s="612" t="s">
        <v>27004</v>
      </c>
      <c r="B15954" s="613" t="s">
        <v>27005</v>
      </c>
    </row>
    <row r="15955" spans="1:2" ht="13.5" x14ac:dyDescent="0.25">
      <c r="A15955" s="612" t="s">
        <v>27006</v>
      </c>
      <c r="B15955" s="613" t="s">
        <v>27007</v>
      </c>
    </row>
    <row r="15956" spans="1:2" ht="13.5" x14ac:dyDescent="0.25">
      <c r="A15956" s="612" t="s">
        <v>27008</v>
      </c>
      <c r="B15956" s="613" t="s">
        <v>27009</v>
      </c>
    </row>
    <row r="15957" spans="1:2" ht="13.5" x14ac:dyDescent="0.25">
      <c r="A15957" s="612" t="s">
        <v>27010</v>
      </c>
      <c r="B15957" s="613" t="s">
        <v>27011</v>
      </c>
    </row>
    <row r="15958" spans="1:2" ht="13.5" x14ac:dyDescent="0.25">
      <c r="A15958" s="612" t="s">
        <v>27012</v>
      </c>
      <c r="B15958" s="613" t="s">
        <v>27013</v>
      </c>
    </row>
    <row r="15959" spans="1:2" ht="13.5" x14ac:dyDescent="0.25">
      <c r="A15959" s="612" t="s">
        <v>27014</v>
      </c>
      <c r="B15959" s="613" t="s">
        <v>27015</v>
      </c>
    </row>
    <row r="15960" spans="1:2" ht="13.5" x14ac:dyDescent="0.25">
      <c r="A15960" s="612" t="s">
        <v>27016</v>
      </c>
      <c r="B15960" s="613" t="s">
        <v>27017</v>
      </c>
    </row>
    <row r="15961" spans="1:2" ht="13.5" x14ac:dyDescent="0.25">
      <c r="A15961" s="612" t="s">
        <v>27018</v>
      </c>
      <c r="B15961" s="613" t="s">
        <v>27019</v>
      </c>
    </row>
    <row r="15962" spans="1:2" ht="13.5" x14ac:dyDescent="0.25">
      <c r="A15962" s="612" t="s">
        <v>27020</v>
      </c>
      <c r="B15962" s="613" t="s">
        <v>27021</v>
      </c>
    </row>
    <row r="15963" spans="1:2" ht="13.5" x14ac:dyDescent="0.25">
      <c r="A15963" s="612" t="s">
        <v>27022</v>
      </c>
      <c r="B15963" s="613" t="s">
        <v>27023</v>
      </c>
    </row>
    <row r="15964" spans="1:2" ht="13.5" x14ac:dyDescent="0.25">
      <c r="A15964" s="612" t="s">
        <v>27024</v>
      </c>
      <c r="B15964" s="613" t="s">
        <v>27025</v>
      </c>
    </row>
    <row r="15965" spans="1:2" ht="13.5" x14ac:dyDescent="0.25">
      <c r="A15965" s="612" t="s">
        <v>27026</v>
      </c>
      <c r="B15965" s="613" t="s">
        <v>27027</v>
      </c>
    </row>
    <row r="15966" spans="1:2" ht="13.5" x14ac:dyDescent="0.25">
      <c r="A15966" s="612" t="s">
        <v>27028</v>
      </c>
      <c r="B15966" s="613" t="s">
        <v>27029</v>
      </c>
    </row>
    <row r="15967" spans="1:2" ht="13.5" x14ac:dyDescent="0.25">
      <c r="A15967" s="612" t="s">
        <v>27030</v>
      </c>
      <c r="B15967" s="613" t="s">
        <v>27031</v>
      </c>
    </row>
    <row r="15968" spans="1:2" ht="13.5" x14ac:dyDescent="0.25">
      <c r="A15968" s="612" t="s">
        <v>27032</v>
      </c>
      <c r="B15968" s="613" t="s">
        <v>27033</v>
      </c>
    </row>
    <row r="15969" spans="1:2" ht="13.5" x14ac:dyDescent="0.25">
      <c r="A15969" s="612" t="s">
        <v>27034</v>
      </c>
      <c r="B15969" s="613" t="s">
        <v>27035</v>
      </c>
    </row>
    <row r="15970" spans="1:2" ht="13.5" x14ac:dyDescent="0.25">
      <c r="A15970" s="612" t="s">
        <v>27036</v>
      </c>
      <c r="B15970" s="613" t="s">
        <v>27037</v>
      </c>
    </row>
    <row r="15971" spans="1:2" ht="13.5" x14ac:dyDescent="0.25">
      <c r="A15971" s="612" t="s">
        <v>27038</v>
      </c>
      <c r="B15971" s="613" t="s">
        <v>27039</v>
      </c>
    </row>
    <row r="15972" spans="1:2" ht="13.5" x14ac:dyDescent="0.25">
      <c r="A15972" s="612" t="s">
        <v>27040</v>
      </c>
      <c r="B15972" s="613" t="s">
        <v>27041</v>
      </c>
    </row>
    <row r="15973" spans="1:2" ht="13.5" x14ac:dyDescent="0.25">
      <c r="A15973" s="612" t="s">
        <v>27042</v>
      </c>
      <c r="B15973" s="613" t="s">
        <v>27043</v>
      </c>
    </row>
    <row r="15974" spans="1:2" ht="13.5" x14ac:dyDescent="0.25">
      <c r="A15974" s="612" t="s">
        <v>27044</v>
      </c>
      <c r="B15974" s="613" t="s">
        <v>27045</v>
      </c>
    </row>
    <row r="15975" spans="1:2" ht="13.5" x14ac:dyDescent="0.25">
      <c r="A15975" s="612" t="s">
        <v>27046</v>
      </c>
      <c r="B15975" s="613" t="s">
        <v>27047</v>
      </c>
    </row>
    <row r="15976" spans="1:2" ht="13.5" x14ac:dyDescent="0.25">
      <c r="A15976" s="612" t="s">
        <v>27048</v>
      </c>
      <c r="B15976" s="613" t="s">
        <v>27049</v>
      </c>
    </row>
    <row r="15977" spans="1:2" ht="13.5" x14ac:dyDescent="0.25">
      <c r="A15977" s="612" t="s">
        <v>27050</v>
      </c>
      <c r="B15977" s="613" t="s">
        <v>27051</v>
      </c>
    </row>
    <row r="15978" spans="1:2" ht="13.5" x14ac:dyDescent="0.25">
      <c r="A15978" s="612" t="s">
        <v>27052</v>
      </c>
      <c r="B15978" s="613" t="s">
        <v>27053</v>
      </c>
    </row>
    <row r="15979" spans="1:2" ht="13.5" x14ac:dyDescent="0.25">
      <c r="A15979" s="612" t="s">
        <v>27054</v>
      </c>
      <c r="B15979" s="613" t="s">
        <v>27055</v>
      </c>
    </row>
    <row r="15980" spans="1:2" ht="13.5" x14ac:dyDescent="0.25">
      <c r="A15980" s="612" t="s">
        <v>27056</v>
      </c>
      <c r="B15980" s="613" t="s">
        <v>27057</v>
      </c>
    </row>
    <row r="15981" spans="1:2" ht="13.5" x14ac:dyDescent="0.25">
      <c r="A15981" s="612" t="s">
        <v>27058</v>
      </c>
      <c r="B15981" s="613" t="s">
        <v>27059</v>
      </c>
    </row>
    <row r="15982" spans="1:2" ht="13.5" x14ac:dyDescent="0.25">
      <c r="A15982" s="612" t="s">
        <v>27060</v>
      </c>
      <c r="B15982" s="613" t="s">
        <v>27061</v>
      </c>
    </row>
    <row r="15983" spans="1:2" ht="13.5" x14ac:dyDescent="0.25">
      <c r="A15983" s="612" t="s">
        <v>27062</v>
      </c>
      <c r="B15983" s="613" t="s">
        <v>27063</v>
      </c>
    </row>
    <row r="15984" spans="1:2" ht="13.5" x14ac:dyDescent="0.25">
      <c r="A15984" s="612" t="s">
        <v>27064</v>
      </c>
      <c r="B15984" s="613" t="s">
        <v>27065</v>
      </c>
    </row>
    <row r="15985" spans="1:2" ht="13.5" x14ac:dyDescent="0.25">
      <c r="A15985" s="612" t="s">
        <v>27066</v>
      </c>
      <c r="B15985" s="613" t="s">
        <v>27067</v>
      </c>
    </row>
    <row r="15986" spans="1:2" ht="13.5" x14ac:dyDescent="0.25">
      <c r="A15986" s="612" t="s">
        <v>27068</v>
      </c>
      <c r="B15986" s="613" t="s">
        <v>27069</v>
      </c>
    </row>
    <row r="15987" spans="1:2" ht="13.5" x14ac:dyDescent="0.25">
      <c r="A15987" s="612" t="s">
        <v>27070</v>
      </c>
      <c r="B15987" s="613" t="s">
        <v>27071</v>
      </c>
    </row>
    <row r="15988" spans="1:2" ht="13.5" x14ac:dyDescent="0.25">
      <c r="A15988" s="612" t="s">
        <v>27072</v>
      </c>
      <c r="B15988" s="613" t="s">
        <v>27073</v>
      </c>
    </row>
    <row r="15989" spans="1:2" ht="13.5" x14ac:dyDescent="0.25">
      <c r="A15989" s="612" t="s">
        <v>27074</v>
      </c>
      <c r="B15989" s="613" t="s">
        <v>27075</v>
      </c>
    </row>
    <row r="15990" spans="1:2" ht="13.5" x14ac:dyDescent="0.25">
      <c r="A15990" s="612" t="s">
        <v>27076</v>
      </c>
      <c r="B15990" s="613" t="s">
        <v>27077</v>
      </c>
    </row>
    <row r="15991" spans="1:2" ht="13.5" x14ac:dyDescent="0.25">
      <c r="A15991" s="612" t="s">
        <v>27078</v>
      </c>
      <c r="B15991" s="613" t="s">
        <v>27079</v>
      </c>
    </row>
    <row r="15992" spans="1:2" ht="13.5" x14ac:dyDescent="0.25">
      <c r="A15992" s="612" t="s">
        <v>27080</v>
      </c>
      <c r="B15992" s="613" t="s">
        <v>27081</v>
      </c>
    </row>
    <row r="15993" spans="1:2" ht="13.5" x14ac:dyDescent="0.25">
      <c r="A15993" s="612" t="s">
        <v>27082</v>
      </c>
      <c r="B15993" s="613" t="s">
        <v>27083</v>
      </c>
    </row>
    <row r="15994" spans="1:2" ht="13.5" x14ac:dyDescent="0.25">
      <c r="A15994" s="612" t="s">
        <v>27084</v>
      </c>
      <c r="B15994" s="613" t="s">
        <v>27085</v>
      </c>
    </row>
    <row r="15995" spans="1:2" ht="13.5" x14ac:dyDescent="0.25">
      <c r="A15995" s="612" t="s">
        <v>27086</v>
      </c>
      <c r="B15995" s="613" t="s">
        <v>27087</v>
      </c>
    </row>
    <row r="15996" spans="1:2" ht="13.5" x14ac:dyDescent="0.25">
      <c r="A15996" s="612" t="s">
        <v>27088</v>
      </c>
      <c r="B15996" s="613" t="s">
        <v>27089</v>
      </c>
    </row>
    <row r="15997" spans="1:2" ht="13.5" x14ac:dyDescent="0.25">
      <c r="A15997" s="612" t="s">
        <v>27090</v>
      </c>
      <c r="B15997" s="613" t="s">
        <v>27091</v>
      </c>
    </row>
    <row r="15998" spans="1:2" ht="13.5" x14ac:dyDescent="0.25">
      <c r="A15998" s="612" t="s">
        <v>27092</v>
      </c>
      <c r="B15998" s="613" t="s">
        <v>27093</v>
      </c>
    </row>
    <row r="15999" spans="1:2" ht="13.5" x14ac:dyDescent="0.25">
      <c r="A15999" s="612" t="s">
        <v>27094</v>
      </c>
      <c r="B15999" s="613" t="s">
        <v>27095</v>
      </c>
    </row>
    <row r="16000" spans="1:2" ht="13.5" x14ac:dyDescent="0.25">
      <c r="A16000" s="612" t="s">
        <v>27096</v>
      </c>
      <c r="B16000" s="613" t="s">
        <v>27097</v>
      </c>
    </row>
    <row r="16001" spans="1:2" ht="13.5" x14ac:dyDescent="0.25">
      <c r="A16001" s="612" t="s">
        <v>27098</v>
      </c>
      <c r="B16001" s="613" t="s">
        <v>27099</v>
      </c>
    </row>
    <row r="16002" spans="1:2" ht="13.5" x14ac:dyDescent="0.25">
      <c r="A16002" s="612" t="s">
        <v>27100</v>
      </c>
      <c r="B16002" s="613" t="s">
        <v>27101</v>
      </c>
    </row>
    <row r="16003" spans="1:2" ht="13.5" x14ac:dyDescent="0.25">
      <c r="A16003" s="612" t="s">
        <v>27102</v>
      </c>
      <c r="B16003" s="613" t="s">
        <v>27103</v>
      </c>
    </row>
    <row r="16004" spans="1:2" ht="13.5" x14ac:dyDescent="0.25">
      <c r="A16004" s="612" t="s">
        <v>27104</v>
      </c>
      <c r="B16004" s="613" t="s">
        <v>27105</v>
      </c>
    </row>
    <row r="16005" spans="1:2" ht="13.5" x14ac:dyDescent="0.25">
      <c r="A16005" s="612" t="s">
        <v>27106</v>
      </c>
      <c r="B16005" s="613" t="s">
        <v>27107</v>
      </c>
    </row>
    <row r="16006" spans="1:2" ht="13.5" x14ac:dyDescent="0.25">
      <c r="A16006" s="612" t="s">
        <v>27108</v>
      </c>
      <c r="B16006" s="613" t="s">
        <v>27109</v>
      </c>
    </row>
    <row r="16007" spans="1:2" ht="13.5" x14ac:dyDescent="0.25">
      <c r="A16007" s="612" t="s">
        <v>27110</v>
      </c>
      <c r="B16007" s="613" t="s">
        <v>27111</v>
      </c>
    </row>
    <row r="16008" spans="1:2" ht="13.5" x14ac:dyDescent="0.25">
      <c r="A16008" s="612" t="s">
        <v>27112</v>
      </c>
      <c r="B16008" s="613" t="s">
        <v>27113</v>
      </c>
    </row>
    <row r="16009" spans="1:2" ht="13.5" x14ac:dyDescent="0.25">
      <c r="A16009" s="612" t="s">
        <v>27114</v>
      </c>
      <c r="B16009" s="613" t="s">
        <v>27115</v>
      </c>
    </row>
    <row r="16010" spans="1:2" ht="13.5" x14ac:dyDescent="0.25">
      <c r="A16010" s="612" t="s">
        <v>27116</v>
      </c>
      <c r="B16010" s="613" t="s">
        <v>27117</v>
      </c>
    </row>
    <row r="16011" spans="1:2" ht="13.5" x14ac:dyDescent="0.25">
      <c r="A16011" s="612" t="s">
        <v>27118</v>
      </c>
      <c r="B16011" s="613" t="s">
        <v>27119</v>
      </c>
    </row>
    <row r="16012" spans="1:2" ht="13.5" x14ac:dyDescent="0.25">
      <c r="A16012" s="612" t="s">
        <v>27120</v>
      </c>
      <c r="B16012" s="613" t="s">
        <v>27121</v>
      </c>
    </row>
    <row r="16013" spans="1:2" ht="13.5" x14ac:dyDescent="0.25">
      <c r="A16013" s="612" t="s">
        <v>27122</v>
      </c>
      <c r="B16013" s="613" t="s">
        <v>27123</v>
      </c>
    </row>
    <row r="16014" spans="1:2" ht="13.5" x14ac:dyDescent="0.25">
      <c r="A16014" s="612" t="s">
        <v>27124</v>
      </c>
      <c r="B16014" s="613" t="s">
        <v>27125</v>
      </c>
    </row>
    <row r="16015" spans="1:2" ht="13.5" x14ac:dyDescent="0.25">
      <c r="A16015" s="612" t="s">
        <v>27126</v>
      </c>
      <c r="B16015" s="613" t="s">
        <v>27127</v>
      </c>
    </row>
    <row r="16016" spans="1:2" ht="13.5" x14ac:dyDescent="0.25">
      <c r="A16016" s="612" t="s">
        <v>27128</v>
      </c>
      <c r="B16016" s="613" t="s">
        <v>27129</v>
      </c>
    </row>
    <row r="16017" spans="1:2" ht="13.5" x14ac:dyDescent="0.25">
      <c r="A16017" s="612" t="s">
        <v>27130</v>
      </c>
      <c r="B16017" s="613" t="s">
        <v>27131</v>
      </c>
    </row>
    <row r="16018" spans="1:2" ht="13.5" x14ac:dyDescent="0.25">
      <c r="A16018" s="612" t="s">
        <v>27132</v>
      </c>
      <c r="B16018" s="613" t="s">
        <v>27133</v>
      </c>
    </row>
    <row r="16019" spans="1:2" ht="13.5" x14ac:dyDescent="0.25">
      <c r="A16019" s="612" t="s">
        <v>27134</v>
      </c>
      <c r="B16019" s="613" t="s">
        <v>27135</v>
      </c>
    </row>
    <row r="16020" spans="1:2" ht="13.5" x14ac:dyDescent="0.25">
      <c r="A16020" s="612" t="s">
        <v>27136</v>
      </c>
      <c r="B16020" s="613" t="s">
        <v>27137</v>
      </c>
    </row>
    <row r="16021" spans="1:2" ht="13.5" x14ac:dyDescent="0.25">
      <c r="A16021" s="612" t="s">
        <v>27138</v>
      </c>
      <c r="B16021" s="613" t="s">
        <v>27139</v>
      </c>
    </row>
    <row r="16022" spans="1:2" ht="13.5" x14ac:dyDescent="0.25">
      <c r="A16022" s="612" t="s">
        <v>27140</v>
      </c>
      <c r="B16022" s="613" t="s">
        <v>27141</v>
      </c>
    </row>
    <row r="16023" spans="1:2" ht="13.5" x14ac:dyDescent="0.25">
      <c r="A16023" s="612" t="s">
        <v>27142</v>
      </c>
      <c r="B16023" s="613" t="s">
        <v>27143</v>
      </c>
    </row>
    <row r="16024" spans="1:2" ht="13.5" x14ac:dyDescent="0.25">
      <c r="A16024" s="612" t="s">
        <v>27144</v>
      </c>
      <c r="B16024" s="613" t="s">
        <v>27145</v>
      </c>
    </row>
    <row r="16025" spans="1:2" ht="13.5" x14ac:dyDescent="0.25">
      <c r="A16025" s="612" t="s">
        <v>27146</v>
      </c>
      <c r="B16025" s="613" t="s">
        <v>27147</v>
      </c>
    </row>
    <row r="16026" spans="1:2" ht="13.5" x14ac:dyDescent="0.25">
      <c r="A16026" s="612" t="s">
        <v>27148</v>
      </c>
      <c r="B16026" s="613" t="s">
        <v>27149</v>
      </c>
    </row>
    <row r="16027" spans="1:2" ht="13.5" x14ac:dyDescent="0.25">
      <c r="A16027" s="612" t="s">
        <v>27150</v>
      </c>
      <c r="B16027" s="613" t="s">
        <v>27151</v>
      </c>
    </row>
    <row r="16028" spans="1:2" ht="13.5" x14ac:dyDescent="0.25">
      <c r="A16028" s="612" t="s">
        <v>27152</v>
      </c>
      <c r="B16028" s="613" t="s">
        <v>27153</v>
      </c>
    </row>
    <row r="16029" spans="1:2" ht="13.5" x14ac:dyDescent="0.25">
      <c r="A16029" s="612" t="s">
        <v>27154</v>
      </c>
      <c r="B16029" s="613" t="s">
        <v>27155</v>
      </c>
    </row>
    <row r="16030" spans="1:2" ht="13.5" x14ac:dyDescent="0.25">
      <c r="A16030" s="612" t="s">
        <v>27156</v>
      </c>
      <c r="B16030" s="613" t="s">
        <v>27157</v>
      </c>
    </row>
    <row r="16031" spans="1:2" ht="13.5" x14ac:dyDescent="0.25">
      <c r="A16031" s="612" t="s">
        <v>27158</v>
      </c>
      <c r="B16031" s="613" t="s">
        <v>27159</v>
      </c>
    </row>
    <row r="16032" spans="1:2" ht="27" x14ac:dyDescent="0.25">
      <c r="A16032" s="612" t="s">
        <v>27160</v>
      </c>
      <c r="B16032" s="613" t="s">
        <v>27161</v>
      </c>
    </row>
    <row r="16033" spans="1:2" ht="27" x14ac:dyDescent="0.25">
      <c r="A16033" s="612" t="s">
        <v>27162</v>
      </c>
      <c r="B16033" s="613" t="s">
        <v>27163</v>
      </c>
    </row>
    <row r="16034" spans="1:2" ht="27" x14ac:dyDescent="0.25">
      <c r="A16034" s="612" t="s">
        <v>27164</v>
      </c>
      <c r="B16034" s="613" t="s">
        <v>27165</v>
      </c>
    </row>
    <row r="16035" spans="1:2" ht="27" x14ac:dyDescent="0.25">
      <c r="A16035" s="612" t="s">
        <v>27166</v>
      </c>
      <c r="B16035" s="613" t="s">
        <v>27167</v>
      </c>
    </row>
    <row r="16036" spans="1:2" ht="27" x14ac:dyDescent="0.25">
      <c r="A16036" s="612" t="s">
        <v>27168</v>
      </c>
      <c r="B16036" s="613" t="s">
        <v>27169</v>
      </c>
    </row>
    <row r="16037" spans="1:2" ht="27" x14ac:dyDescent="0.25">
      <c r="A16037" s="612" t="s">
        <v>27170</v>
      </c>
      <c r="B16037" s="613" t="s">
        <v>27171</v>
      </c>
    </row>
    <row r="16038" spans="1:2" ht="27" x14ac:dyDescent="0.25">
      <c r="A16038" s="612" t="s">
        <v>27172</v>
      </c>
      <c r="B16038" s="613" t="s">
        <v>27173</v>
      </c>
    </row>
    <row r="16039" spans="1:2" ht="27" x14ac:dyDescent="0.25">
      <c r="A16039" s="612" t="s">
        <v>27174</v>
      </c>
      <c r="B16039" s="613" t="s">
        <v>27175</v>
      </c>
    </row>
    <row r="16040" spans="1:2" ht="27" x14ac:dyDescent="0.25">
      <c r="A16040" s="612" t="s">
        <v>27176</v>
      </c>
      <c r="B16040" s="613" t="s">
        <v>27177</v>
      </c>
    </row>
    <row r="16041" spans="1:2" ht="27" x14ac:dyDescent="0.25">
      <c r="A16041" s="612" t="s">
        <v>27178</v>
      </c>
      <c r="B16041" s="613" t="s">
        <v>27179</v>
      </c>
    </row>
    <row r="16042" spans="1:2" ht="27" x14ac:dyDescent="0.25">
      <c r="A16042" s="612" t="s">
        <v>27180</v>
      </c>
      <c r="B16042" s="613" t="s">
        <v>27181</v>
      </c>
    </row>
    <row r="16043" spans="1:2" ht="27" x14ac:dyDescent="0.25">
      <c r="A16043" s="612" t="s">
        <v>27182</v>
      </c>
      <c r="B16043" s="613" t="s">
        <v>27183</v>
      </c>
    </row>
    <row r="16044" spans="1:2" ht="27" x14ac:dyDescent="0.25">
      <c r="A16044" s="612" t="s">
        <v>27184</v>
      </c>
      <c r="B16044" s="613" t="s">
        <v>27185</v>
      </c>
    </row>
    <row r="16045" spans="1:2" ht="27" x14ac:dyDescent="0.25">
      <c r="A16045" s="612" t="s">
        <v>27186</v>
      </c>
      <c r="B16045" s="613" t="s">
        <v>27187</v>
      </c>
    </row>
    <row r="16046" spans="1:2" ht="27" x14ac:dyDescent="0.25">
      <c r="A16046" s="612" t="s">
        <v>27188</v>
      </c>
      <c r="B16046" s="613" t="s">
        <v>27189</v>
      </c>
    </row>
    <row r="16047" spans="1:2" ht="27" x14ac:dyDescent="0.25">
      <c r="A16047" s="612" t="s">
        <v>27190</v>
      </c>
      <c r="B16047" s="613" t="s">
        <v>27191</v>
      </c>
    </row>
    <row r="16048" spans="1:2" ht="27" x14ac:dyDescent="0.25">
      <c r="A16048" s="612" t="s">
        <v>27192</v>
      </c>
      <c r="B16048" s="613" t="s">
        <v>27193</v>
      </c>
    </row>
    <row r="16049" spans="1:2" ht="27" x14ac:dyDescent="0.25">
      <c r="A16049" s="612" t="s">
        <v>27194</v>
      </c>
      <c r="B16049" s="613" t="s">
        <v>27195</v>
      </c>
    </row>
    <row r="16050" spans="1:2" ht="27" x14ac:dyDescent="0.25">
      <c r="A16050" s="612" t="s">
        <v>27196</v>
      </c>
      <c r="B16050" s="613" t="s">
        <v>27197</v>
      </c>
    </row>
    <row r="16051" spans="1:2" ht="27" x14ac:dyDescent="0.25">
      <c r="A16051" s="612" t="s">
        <v>27198</v>
      </c>
      <c r="B16051" s="613" t="s">
        <v>27199</v>
      </c>
    </row>
    <row r="16052" spans="1:2" ht="27" x14ac:dyDescent="0.25">
      <c r="A16052" s="612" t="s">
        <v>27200</v>
      </c>
      <c r="B16052" s="613" t="s">
        <v>27201</v>
      </c>
    </row>
    <row r="16053" spans="1:2" ht="27" x14ac:dyDescent="0.25">
      <c r="A16053" s="612" t="s">
        <v>27202</v>
      </c>
      <c r="B16053" s="613" t="s">
        <v>27203</v>
      </c>
    </row>
    <row r="16054" spans="1:2" ht="27" x14ac:dyDescent="0.25">
      <c r="A16054" s="612" t="s">
        <v>27204</v>
      </c>
      <c r="B16054" s="613" t="s">
        <v>27205</v>
      </c>
    </row>
    <row r="16055" spans="1:2" ht="27" x14ac:dyDescent="0.25">
      <c r="A16055" s="612" t="s">
        <v>27206</v>
      </c>
      <c r="B16055" s="613" t="s">
        <v>27207</v>
      </c>
    </row>
    <row r="16056" spans="1:2" ht="27" x14ac:dyDescent="0.25">
      <c r="A16056" s="612" t="s">
        <v>27208</v>
      </c>
      <c r="B16056" s="613" t="s">
        <v>27209</v>
      </c>
    </row>
    <row r="16057" spans="1:2" ht="27" x14ac:dyDescent="0.25">
      <c r="A16057" s="612" t="s">
        <v>27210</v>
      </c>
      <c r="B16057" s="613" t="s">
        <v>27211</v>
      </c>
    </row>
    <row r="16058" spans="1:2" ht="27" x14ac:dyDescent="0.25">
      <c r="A16058" s="612" t="s">
        <v>27212</v>
      </c>
      <c r="B16058" s="613" t="s">
        <v>27213</v>
      </c>
    </row>
    <row r="16059" spans="1:2" ht="27" x14ac:dyDescent="0.25">
      <c r="A16059" s="612" t="s">
        <v>27214</v>
      </c>
      <c r="B16059" s="613" t="s">
        <v>27215</v>
      </c>
    </row>
    <row r="16060" spans="1:2" ht="27" x14ac:dyDescent="0.25">
      <c r="A16060" s="612" t="s">
        <v>27216</v>
      </c>
      <c r="B16060" s="613" t="s">
        <v>27217</v>
      </c>
    </row>
    <row r="16061" spans="1:2" ht="27" x14ac:dyDescent="0.25">
      <c r="A16061" s="612" t="s">
        <v>27218</v>
      </c>
      <c r="B16061" s="613" t="s">
        <v>27219</v>
      </c>
    </row>
    <row r="16062" spans="1:2" ht="27" x14ac:dyDescent="0.25">
      <c r="A16062" s="612" t="s">
        <v>27220</v>
      </c>
      <c r="B16062" s="613" t="s">
        <v>27221</v>
      </c>
    </row>
    <row r="16063" spans="1:2" ht="27" x14ac:dyDescent="0.25">
      <c r="A16063" s="612" t="s">
        <v>27222</v>
      </c>
      <c r="B16063" s="613" t="s">
        <v>27223</v>
      </c>
    </row>
    <row r="16064" spans="1:2" ht="27" x14ac:dyDescent="0.25">
      <c r="A16064" s="612" t="s">
        <v>27224</v>
      </c>
      <c r="B16064" s="613" t="s">
        <v>27225</v>
      </c>
    </row>
    <row r="16065" spans="1:2" ht="27" x14ac:dyDescent="0.25">
      <c r="A16065" s="612" t="s">
        <v>27226</v>
      </c>
      <c r="B16065" s="613" t="s">
        <v>27227</v>
      </c>
    </row>
    <row r="16066" spans="1:2" ht="27" x14ac:dyDescent="0.25">
      <c r="A16066" s="612" t="s">
        <v>27228</v>
      </c>
      <c r="B16066" s="613" t="s">
        <v>27229</v>
      </c>
    </row>
    <row r="16067" spans="1:2" ht="27" x14ac:dyDescent="0.25">
      <c r="A16067" s="612" t="s">
        <v>27230</v>
      </c>
      <c r="B16067" s="613" t="s">
        <v>27231</v>
      </c>
    </row>
    <row r="16068" spans="1:2" ht="27" x14ac:dyDescent="0.25">
      <c r="A16068" s="612" t="s">
        <v>27232</v>
      </c>
      <c r="B16068" s="613" t="s">
        <v>27233</v>
      </c>
    </row>
    <row r="16069" spans="1:2" ht="27" x14ac:dyDescent="0.25">
      <c r="A16069" s="612" t="s">
        <v>27234</v>
      </c>
      <c r="B16069" s="613" t="s">
        <v>27235</v>
      </c>
    </row>
    <row r="16070" spans="1:2" ht="27" x14ac:dyDescent="0.25">
      <c r="A16070" s="612" t="s">
        <v>27236</v>
      </c>
      <c r="B16070" s="613" t="s">
        <v>27237</v>
      </c>
    </row>
    <row r="16071" spans="1:2" ht="27" x14ac:dyDescent="0.25">
      <c r="A16071" s="612" t="s">
        <v>27238</v>
      </c>
      <c r="B16071" s="613" t="s">
        <v>27239</v>
      </c>
    </row>
    <row r="16072" spans="1:2" ht="27" x14ac:dyDescent="0.25">
      <c r="A16072" s="612" t="s">
        <v>27240</v>
      </c>
      <c r="B16072" s="613" t="s">
        <v>27241</v>
      </c>
    </row>
    <row r="16073" spans="1:2" ht="27" x14ac:dyDescent="0.25">
      <c r="A16073" s="612" t="s">
        <v>27242</v>
      </c>
      <c r="B16073" s="613" t="s">
        <v>27243</v>
      </c>
    </row>
    <row r="16074" spans="1:2" ht="27" x14ac:dyDescent="0.25">
      <c r="A16074" s="612" t="s">
        <v>27244</v>
      </c>
      <c r="B16074" s="613" t="s">
        <v>27245</v>
      </c>
    </row>
    <row r="16075" spans="1:2" ht="27" x14ac:dyDescent="0.25">
      <c r="A16075" s="612" t="s">
        <v>27246</v>
      </c>
      <c r="B16075" s="613" t="s">
        <v>27247</v>
      </c>
    </row>
    <row r="16076" spans="1:2" ht="27" x14ac:dyDescent="0.25">
      <c r="A16076" s="612" t="s">
        <v>27248</v>
      </c>
      <c r="B16076" s="613" t="s">
        <v>27249</v>
      </c>
    </row>
    <row r="16077" spans="1:2" ht="27" x14ac:dyDescent="0.25">
      <c r="A16077" s="612" t="s">
        <v>27250</v>
      </c>
      <c r="B16077" s="613" t="s">
        <v>27251</v>
      </c>
    </row>
    <row r="16078" spans="1:2" ht="27" x14ac:dyDescent="0.25">
      <c r="A16078" s="612" t="s">
        <v>27252</v>
      </c>
      <c r="B16078" s="613" t="s">
        <v>27253</v>
      </c>
    </row>
    <row r="16079" spans="1:2" ht="27" x14ac:dyDescent="0.25">
      <c r="A16079" s="612" t="s">
        <v>27254</v>
      </c>
      <c r="B16079" s="613" t="s">
        <v>27255</v>
      </c>
    </row>
    <row r="16080" spans="1:2" ht="27" x14ac:dyDescent="0.25">
      <c r="A16080" s="612" t="s">
        <v>27256</v>
      </c>
      <c r="B16080" s="613" t="s">
        <v>27257</v>
      </c>
    </row>
    <row r="16081" spans="1:2" ht="27" x14ac:dyDescent="0.25">
      <c r="A16081" s="612" t="s">
        <v>27258</v>
      </c>
      <c r="B16081" s="613" t="s">
        <v>27259</v>
      </c>
    </row>
    <row r="16082" spans="1:2" ht="13.5" x14ac:dyDescent="0.25">
      <c r="A16082" s="612" t="s">
        <v>27260</v>
      </c>
      <c r="B16082" s="613" t="s">
        <v>27261</v>
      </c>
    </row>
    <row r="16083" spans="1:2" ht="13.5" x14ac:dyDescent="0.25">
      <c r="A16083" s="612" t="s">
        <v>27262</v>
      </c>
      <c r="B16083" s="613" t="s">
        <v>27263</v>
      </c>
    </row>
    <row r="16084" spans="1:2" ht="27" x14ac:dyDescent="0.25">
      <c r="A16084" s="612" t="s">
        <v>27264</v>
      </c>
      <c r="B16084" s="613" t="s">
        <v>27265</v>
      </c>
    </row>
    <row r="16085" spans="1:2" ht="13.5" x14ac:dyDescent="0.25">
      <c r="A16085" s="612" t="s">
        <v>27266</v>
      </c>
      <c r="B16085" s="613" t="s">
        <v>27267</v>
      </c>
    </row>
    <row r="16086" spans="1:2" ht="13.5" x14ac:dyDescent="0.25">
      <c r="A16086" s="612" t="s">
        <v>27268</v>
      </c>
      <c r="B16086" s="613" t="s">
        <v>27269</v>
      </c>
    </row>
    <row r="16087" spans="1:2" ht="13.5" x14ac:dyDescent="0.25">
      <c r="A16087" s="612" t="s">
        <v>27270</v>
      </c>
      <c r="B16087" s="613" t="s">
        <v>27271</v>
      </c>
    </row>
    <row r="16088" spans="1:2" ht="13.5" x14ac:dyDescent="0.25">
      <c r="A16088" s="612" t="s">
        <v>27272</v>
      </c>
      <c r="B16088" s="613" t="s">
        <v>27273</v>
      </c>
    </row>
    <row r="16089" spans="1:2" ht="13.5" x14ac:dyDescent="0.25">
      <c r="A16089" s="612" t="s">
        <v>27274</v>
      </c>
      <c r="B16089" s="613" t="s">
        <v>27275</v>
      </c>
    </row>
    <row r="16090" spans="1:2" ht="13.5" x14ac:dyDescent="0.25">
      <c r="A16090" s="612" t="s">
        <v>27276</v>
      </c>
      <c r="B16090" s="613" t="s">
        <v>27277</v>
      </c>
    </row>
    <row r="16091" spans="1:2" ht="13.5" x14ac:dyDescent="0.25">
      <c r="A16091" s="612" t="s">
        <v>27278</v>
      </c>
      <c r="B16091" s="613" t="s">
        <v>27279</v>
      </c>
    </row>
    <row r="16092" spans="1:2" ht="27" x14ac:dyDescent="0.25">
      <c r="A16092" s="612" t="s">
        <v>27280</v>
      </c>
      <c r="B16092" s="613" t="s">
        <v>27281</v>
      </c>
    </row>
    <row r="16093" spans="1:2" ht="27" x14ac:dyDescent="0.25">
      <c r="A16093" s="612" t="s">
        <v>27282</v>
      </c>
      <c r="B16093" s="613" t="s">
        <v>27283</v>
      </c>
    </row>
    <row r="16094" spans="1:2" ht="27" x14ac:dyDescent="0.25">
      <c r="A16094" s="612" t="s">
        <v>27284</v>
      </c>
      <c r="B16094" s="613" t="s">
        <v>27285</v>
      </c>
    </row>
    <row r="16095" spans="1:2" ht="27" x14ac:dyDescent="0.25">
      <c r="A16095" s="612" t="s">
        <v>27286</v>
      </c>
      <c r="B16095" s="613" t="s">
        <v>27287</v>
      </c>
    </row>
    <row r="16096" spans="1:2" ht="27" x14ac:dyDescent="0.25">
      <c r="A16096" s="612" t="s">
        <v>27288</v>
      </c>
      <c r="B16096" s="613" t="s">
        <v>27289</v>
      </c>
    </row>
    <row r="16097" spans="1:2" ht="27" x14ac:dyDescent="0.25">
      <c r="A16097" s="612" t="s">
        <v>27290</v>
      </c>
      <c r="B16097" s="613" t="s">
        <v>27291</v>
      </c>
    </row>
    <row r="16098" spans="1:2" ht="27" x14ac:dyDescent="0.25">
      <c r="A16098" s="612" t="s">
        <v>27292</v>
      </c>
      <c r="B16098" s="613" t="s">
        <v>27293</v>
      </c>
    </row>
    <row r="16099" spans="1:2" ht="27" x14ac:dyDescent="0.25">
      <c r="A16099" s="612" t="s">
        <v>27294</v>
      </c>
      <c r="B16099" s="613" t="s">
        <v>27295</v>
      </c>
    </row>
    <row r="16100" spans="1:2" ht="27" x14ac:dyDescent="0.25">
      <c r="A16100" s="612" t="s">
        <v>27296</v>
      </c>
      <c r="B16100" s="613" t="s">
        <v>27297</v>
      </c>
    </row>
    <row r="16101" spans="1:2" ht="27" x14ac:dyDescent="0.25">
      <c r="A16101" s="612" t="s">
        <v>27298</v>
      </c>
      <c r="B16101" s="613" t="s">
        <v>27299</v>
      </c>
    </row>
    <row r="16102" spans="1:2" ht="13.5" x14ac:dyDescent="0.25">
      <c r="A16102" s="612" t="s">
        <v>27300</v>
      </c>
      <c r="B16102" s="613" t="s">
        <v>27301</v>
      </c>
    </row>
    <row r="16103" spans="1:2" ht="13.5" x14ac:dyDescent="0.25">
      <c r="A16103" s="612" t="s">
        <v>27302</v>
      </c>
      <c r="B16103" s="613" t="s">
        <v>27303</v>
      </c>
    </row>
    <row r="16104" spans="1:2" ht="27" x14ac:dyDescent="0.25">
      <c r="A16104" s="612" t="s">
        <v>27304</v>
      </c>
      <c r="B16104" s="613" t="s">
        <v>27305</v>
      </c>
    </row>
    <row r="16105" spans="1:2" ht="13.5" x14ac:dyDescent="0.25">
      <c r="A16105" s="612" t="s">
        <v>27306</v>
      </c>
      <c r="B16105" s="613" t="s">
        <v>27307</v>
      </c>
    </row>
    <row r="16106" spans="1:2" ht="13.5" x14ac:dyDescent="0.25">
      <c r="A16106" s="612" t="s">
        <v>27308</v>
      </c>
      <c r="B16106" s="613" t="s">
        <v>27309</v>
      </c>
    </row>
    <row r="16107" spans="1:2" ht="13.5" x14ac:dyDescent="0.25">
      <c r="A16107" s="612" t="s">
        <v>27310</v>
      </c>
      <c r="B16107" s="613" t="s">
        <v>27311</v>
      </c>
    </row>
    <row r="16108" spans="1:2" ht="13.5" x14ac:dyDescent="0.25">
      <c r="A16108" s="612" t="s">
        <v>27312</v>
      </c>
      <c r="B16108" s="613" t="s">
        <v>27313</v>
      </c>
    </row>
    <row r="16109" spans="1:2" ht="13.5" x14ac:dyDescent="0.25">
      <c r="A16109" s="612" t="s">
        <v>27314</v>
      </c>
      <c r="B16109" s="613" t="s">
        <v>27315</v>
      </c>
    </row>
    <row r="16110" spans="1:2" ht="13.5" x14ac:dyDescent="0.25">
      <c r="A16110" s="612" t="s">
        <v>27316</v>
      </c>
      <c r="B16110" s="613" t="s">
        <v>27317</v>
      </c>
    </row>
    <row r="16111" spans="1:2" ht="13.5" x14ac:dyDescent="0.25">
      <c r="A16111" s="612" t="s">
        <v>27318</v>
      </c>
      <c r="B16111" s="613" t="s">
        <v>27319</v>
      </c>
    </row>
    <row r="16112" spans="1:2" ht="13.5" x14ac:dyDescent="0.25">
      <c r="A16112" s="612" t="s">
        <v>27320</v>
      </c>
      <c r="B16112" s="613" t="s">
        <v>27321</v>
      </c>
    </row>
    <row r="16113" spans="1:2" ht="13.5" x14ac:dyDescent="0.25">
      <c r="A16113" s="612" t="s">
        <v>27322</v>
      </c>
      <c r="B16113" s="613" t="s">
        <v>27323</v>
      </c>
    </row>
    <row r="16114" spans="1:2" ht="27" x14ac:dyDescent="0.25">
      <c r="A16114" s="612" t="s">
        <v>27324</v>
      </c>
      <c r="B16114" s="613" t="s">
        <v>27325</v>
      </c>
    </row>
    <row r="16115" spans="1:2" ht="13.5" x14ac:dyDescent="0.25">
      <c r="A16115" s="612" t="s">
        <v>27326</v>
      </c>
      <c r="B16115" s="613" t="s">
        <v>27327</v>
      </c>
    </row>
    <row r="16116" spans="1:2" ht="13.5" x14ac:dyDescent="0.25">
      <c r="A16116" s="612" t="s">
        <v>27328</v>
      </c>
      <c r="B16116" s="613" t="s">
        <v>27329</v>
      </c>
    </row>
    <row r="16117" spans="1:2" ht="13.5" x14ac:dyDescent="0.25">
      <c r="A16117" s="612" t="s">
        <v>27330</v>
      </c>
      <c r="B16117" s="613" t="s">
        <v>27331</v>
      </c>
    </row>
    <row r="16118" spans="1:2" ht="13.5" x14ac:dyDescent="0.25">
      <c r="A16118" s="612" t="s">
        <v>27332</v>
      </c>
      <c r="B16118" s="613" t="s">
        <v>27333</v>
      </c>
    </row>
    <row r="16119" spans="1:2" ht="13.5" x14ac:dyDescent="0.25">
      <c r="A16119" s="612" t="s">
        <v>27334</v>
      </c>
      <c r="B16119" s="613" t="s">
        <v>27335</v>
      </c>
    </row>
    <row r="16120" spans="1:2" ht="13.5" x14ac:dyDescent="0.25">
      <c r="A16120" s="612" t="s">
        <v>27336</v>
      </c>
      <c r="B16120" s="613" t="s">
        <v>27337</v>
      </c>
    </row>
    <row r="16121" spans="1:2" ht="13.5" x14ac:dyDescent="0.25">
      <c r="A16121" s="612" t="s">
        <v>27338</v>
      </c>
      <c r="B16121" s="613" t="s">
        <v>27339</v>
      </c>
    </row>
    <row r="16122" spans="1:2" ht="27" x14ac:dyDescent="0.25">
      <c r="A16122" s="612" t="s">
        <v>27340</v>
      </c>
      <c r="B16122" s="613" t="s">
        <v>27341</v>
      </c>
    </row>
    <row r="16123" spans="1:2" ht="27" x14ac:dyDescent="0.25">
      <c r="A16123" s="612" t="s">
        <v>27342</v>
      </c>
      <c r="B16123" s="613" t="s">
        <v>27343</v>
      </c>
    </row>
    <row r="16124" spans="1:2" ht="27" x14ac:dyDescent="0.25">
      <c r="A16124" s="612" t="s">
        <v>27344</v>
      </c>
      <c r="B16124" s="613" t="s">
        <v>27345</v>
      </c>
    </row>
    <row r="16125" spans="1:2" ht="27" x14ac:dyDescent="0.25">
      <c r="A16125" s="612" t="s">
        <v>27346</v>
      </c>
      <c r="B16125" s="613" t="s">
        <v>27347</v>
      </c>
    </row>
    <row r="16126" spans="1:2" ht="27" x14ac:dyDescent="0.25">
      <c r="A16126" s="612" t="s">
        <v>27348</v>
      </c>
      <c r="B16126" s="613" t="s">
        <v>27349</v>
      </c>
    </row>
    <row r="16127" spans="1:2" ht="27" x14ac:dyDescent="0.25">
      <c r="A16127" s="612" t="s">
        <v>27350</v>
      </c>
      <c r="B16127" s="613" t="s">
        <v>27351</v>
      </c>
    </row>
    <row r="16128" spans="1:2" ht="27" x14ac:dyDescent="0.25">
      <c r="A16128" s="612" t="s">
        <v>27352</v>
      </c>
      <c r="B16128" s="613" t="s">
        <v>27353</v>
      </c>
    </row>
    <row r="16129" spans="1:2" ht="27" x14ac:dyDescent="0.25">
      <c r="A16129" s="612" t="s">
        <v>27354</v>
      </c>
      <c r="B16129" s="613" t="s">
        <v>27355</v>
      </c>
    </row>
    <row r="16130" spans="1:2" ht="27" x14ac:dyDescent="0.25">
      <c r="A16130" s="612" t="s">
        <v>27356</v>
      </c>
      <c r="B16130" s="613" t="s">
        <v>27357</v>
      </c>
    </row>
    <row r="16131" spans="1:2" ht="27" x14ac:dyDescent="0.25">
      <c r="A16131" s="612" t="s">
        <v>27358</v>
      </c>
      <c r="B16131" s="613" t="s">
        <v>27359</v>
      </c>
    </row>
    <row r="16132" spans="1:2" ht="13.5" x14ac:dyDescent="0.25">
      <c r="A16132" s="612" t="s">
        <v>27360</v>
      </c>
      <c r="B16132" s="613" t="s">
        <v>27361</v>
      </c>
    </row>
    <row r="16133" spans="1:2" ht="13.5" x14ac:dyDescent="0.25">
      <c r="A16133" s="612" t="s">
        <v>27362</v>
      </c>
      <c r="B16133" s="613" t="s">
        <v>27363</v>
      </c>
    </row>
    <row r="16134" spans="1:2" ht="27" x14ac:dyDescent="0.25">
      <c r="A16134" s="612" t="s">
        <v>27364</v>
      </c>
      <c r="B16134" s="613" t="s">
        <v>27365</v>
      </c>
    </row>
    <row r="16135" spans="1:2" ht="13.5" x14ac:dyDescent="0.25">
      <c r="A16135" s="612" t="s">
        <v>27366</v>
      </c>
      <c r="B16135" s="613" t="s">
        <v>27367</v>
      </c>
    </row>
    <row r="16136" spans="1:2" ht="13.5" x14ac:dyDescent="0.25">
      <c r="A16136" s="612" t="s">
        <v>27368</v>
      </c>
      <c r="B16136" s="613" t="s">
        <v>27369</v>
      </c>
    </row>
    <row r="16137" spans="1:2" ht="13.5" x14ac:dyDescent="0.25">
      <c r="A16137" s="612" t="s">
        <v>27370</v>
      </c>
      <c r="B16137" s="613" t="s">
        <v>27371</v>
      </c>
    </row>
    <row r="16138" spans="1:2" ht="13.5" x14ac:dyDescent="0.25">
      <c r="A16138" s="612" t="s">
        <v>27372</v>
      </c>
      <c r="B16138" s="613" t="s">
        <v>27373</v>
      </c>
    </row>
    <row r="16139" spans="1:2" ht="13.5" x14ac:dyDescent="0.25">
      <c r="A16139" s="612" t="s">
        <v>27374</v>
      </c>
      <c r="B16139" s="613" t="s">
        <v>27375</v>
      </c>
    </row>
    <row r="16140" spans="1:2" ht="13.5" x14ac:dyDescent="0.25">
      <c r="A16140" s="612" t="s">
        <v>27376</v>
      </c>
      <c r="B16140" s="613" t="s">
        <v>27377</v>
      </c>
    </row>
    <row r="16141" spans="1:2" ht="13.5" x14ac:dyDescent="0.25">
      <c r="A16141" s="612" t="s">
        <v>27378</v>
      </c>
      <c r="B16141" s="613" t="s">
        <v>27379</v>
      </c>
    </row>
    <row r="16142" spans="1:2" ht="13.5" x14ac:dyDescent="0.25">
      <c r="A16142" s="612" t="s">
        <v>27380</v>
      </c>
      <c r="B16142" s="613" t="s">
        <v>27381</v>
      </c>
    </row>
    <row r="16143" spans="1:2" ht="13.5" x14ac:dyDescent="0.25">
      <c r="A16143" s="612" t="s">
        <v>27382</v>
      </c>
      <c r="B16143" s="613" t="s">
        <v>27383</v>
      </c>
    </row>
    <row r="16144" spans="1:2" ht="13.5" x14ac:dyDescent="0.25">
      <c r="A16144" s="612" t="s">
        <v>27384</v>
      </c>
      <c r="B16144" s="613" t="s">
        <v>27385</v>
      </c>
    </row>
    <row r="16145" spans="1:2" ht="13.5" x14ac:dyDescent="0.25">
      <c r="A16145" s="612" t="s">
        <v>27386</v>
      </c>
      <c r="B16145" s="613" t="s">
        <v>27387</v>
      </c>
    </row>
    <row r="16146" spans="1:2" ht="13.5" x14ac:dyDescent="0.25">
      <c r="A16146" s="612" t="s">
        <v>27388</v>
      </c>
      <c r="B16146" s="613" t="s">
        <v>27389</v>
      </c>
    </row>
    <row r="16147" spans="1:2" ht="13.5" x14ac:dyDescent="0.25">
      <c r="A16147" s="612" t="s">
        <v>27390</v>
      </c>
      <c r="B16147" s="613" t="s">
        <v>27391</v>
      </c>
    </row>
    <row r="16148" spans="1:2" ht="13.5" x14ac:dyDescent="0.25">
      <c r="A16148" s="612" t="s">
        <v>27392</v>
      </c>
      <c r="B16148" s="613" t="s">
        <v>27393</v>
      </c>
    </row>
    <row r="16149" spans="1:2" ht="13.5" x14ac:dyDescent="0.25">
      <c r="A16149" s="612" t="s">
        <v>27394</v>
      </c>
      <c r="B16149" s="613" t="s">
        <v>27395</v>
      </c>
    </row>
    <row r="16150" spans="1:2" ht="13.5" x14ac:dyDescent="0.25">
      <c r="A16150" s="612" t="s">
        <v>27396</v>
      </c>
      <c r="B16150" s="613" t="s">
        <v>27397</v>
      </c>
    </row>
    <row r="16151" spans="1:2" ht="13.5" x14ac:dyDescent="0.25">
      <c r="A16151" s="612" t="s">
        <v>27398</v>
      </c>
      <c r="B16151" s="613" t="s">
        <v>27399</v>
      </c>
    </row>
    <row r="16152" spans="1:2" ht="13.5" x14ac:dyDescent="0.25">
      <c r="A16152" s="612" t="s">
        <v>27400</v>
      </c>
      <c r="B16152" s="613" t="s">
        <v>27401</v>
      </c>
    </row>
    <row r="16153" spans="1:2" ht="13.5" x14ac:dyDescent="0.25">
      <c r="A16153" s="612" t="s">
        <v>27402</v>
      </c>
      <c r="B16153" s="613" t="s">
        <v>27403</v>
      </c>
    </row>
    <row r="16154" spans="1:2" ht="13.5" x14ac:dyDescent="0.25">
      <c r="A16154" s="612" t="s">
        <v>27404</v>
      </c>
      <c r="B16154" s="613" t="s">
        <v>27405</v>
      </c>
    </row>
    <row r="16155" spans="1:2" ht="13.5" x14ac:dyDescent="0.25">
      <c r="A16155" s="612" t="s">
        <v>27406</v>
      </c>
      <c r="B16155" s="613" t="s">
        <v>27407</v>
      </c>
    </row>
    <row r="16156" spans="1:2" ht="13.5" x14ac:dyDescent="0.25">
      <c r="A16156" s="612" t="s">
        <v>27408</v>
      </c>
      <c r="B16156" s="613" t="s">
        <v>27409</v>
      </c>
    </row>
    <row r="16157" spans="1:2" ht="13.5" x14ac:dyDescent="0.25">
      <c r="A16157" s="612" t="s">
        <v>27410</v>
      </c>
      <c r="B16157" s="613" t="s">
        <v>27411</v>
      </c>
    </row>
    <row r="16158" spans="1:2" ht="13.5" x14ac:dyDescent="0.25">
      <c r="A16158" s="612" t="s">
        <v>27412</v>
      </c>
      <c r="B16158" s="613" t="s">
        <v>27413</v>
      </c>
    </row>
    <row r="16159" spans="1:2" ht="13.5" x14ac:dyDescent="0.25">
      <c r="A16159" s="612" t="s">
        <v>27414</v>
      </c>
      <c r="B16159" s="613" t="s">
        <v>27415</v>
      </c>
    </row>
    <row r="16160" spans="1:2" ht="13.5" x14ac:dyDescent="0.25">
      <c r="A16160" s="612" t="s">
        <v>27416</v>
      </c>
      <c r="B16160" s="613" t="s">
        <v>27417</v>
      </c>
    </row>
    <row r="16161" spans="1:2" ht="13.5" x14ac:dyDescent="0.25">
      <c r="A16161" s="612" t="s">
        <v>27418</v>
      </c>
      <c r="B16161" s="613" t="s">
        <v>27419</v>
      </c>
    </row>
    <row r="16162" spans="1:2" ht="13.5" x14ac:dyDescent="0.25">
      <c r="A16162" s="612" t="s">
        <v>27420</v>
      </c>
      <c r="B16162" s="613" t="s">
        <v>27421</v>
      </c>
    </row>
    <row r="16163" spans="1:2" ht="13.5" x14ac:dyDescent="0.25">
      <c r="A16163" s="612" t="s">
        <v>27422</v>
      </c>
      <c r="B16163" s="613" t="s">
        <v>27423</v>
      </c>
    </row>
    <row r="16164" spans="1:2" ht="27" x14ac:dyDescent="0.25">
      <c r="A16164" s="612" t="s">
        <v>27424</v>
      </c>
      <c r="B16164" s="613" t="s">
        <v>27425</v>
      </c>
    </row>
    <row r="16165" spans="1:2" ht="13.5" x14ac:dyDescent="0.25">
      <c r="A16165" s="612" t="s">
        <v>27426</v>
      </c>
      <c r="B16165" s="613" t="s">
        <v>27427</v>
      </c>
    </row>
    <row r="16166" spans="1:2" ht="13.5" x14ac:dyDescent="0.25">
      <c r="A16166" s="612" t="s">
        <v>27428</v>
      </c>
      <c r="B16166" s="613" t="s">
        <v>27429</v>
      </c>
    </row>
    <row r="16167" spans="1:2" ht="13.5" x14ac:dyDescent="0.25">
      <c r="A16167" s="612" t="s">
        <v>27430</v>
      </c>
      <c r="B16167" s="613" t="s">
        <v>27431</v>
      </c>
    </row>
    <row r="16168" spans="1:2" ht="13.5" x14ac:dyDescent="0.25">
      <c r="A16168" s="612" t="s">
        <v>27432</v>
      </c>
      <c r="B16168" s="613" t="s">
        <v>27433</v>
      </c>
    </row>
    <row r="16169" spans="1:2" ht="13.5" x14ac:dyDescent="0.25">
      <c r="A16169" s="612" t="s">
        <v>27434</v>
      </c>
      <c r="B16169" s="613" t="s">
        <v>27435</v>
      </c>
    </row>
    <row r="16170" spans="1:2" ht="13.5" x14ac:dyDescent="0.25">
      <c r="A16170" s="612" t="s">
        <v>27436</v>
      </c>
      <c r="B16170" s="613" t="s">
        <v>27437</v>
      </c>
    </row>
    <row r="16171" spans="1:2" ht="13.5" x14ac:dyDescent="0.25">
      <c r="A16171" s="612" t="s">
        <v>27438</v>
      </c>
      <c r="B16171" s="613" t="s">
        <v>27439</v>
      </c>
    </row>
    <row r="16172" spans="1:2" ht="13.5" x14ac:dyDescent="0.25">
      <c r="A16172" s="612" t="s">
        <v>27440</v>
      </c>
      <c r="B16172" s="613" t="s">
        <v>27441</v>
      </c>
    </row>
    <row r="16173" spans="1:2" ht="13.5" x14ac:dyDescent="0.25">
      <c r="A16173" s="612" t="s">
        <v>27442</v>
      </c>
      <c r="B16173" s="613" t="s">
        <v>27443</v>
      </c>
    </row>
    <row r="16174" spans="1:2" ht="27" x14ac:dyDescent="0.25">
      <c r="A16174" s="612" t="s">
        <v>27444</v>
      </c>
      <c r="B16174" s="613" t="s">
        <v>27445</v>
      </c>
    </row>
    <row r="16175" spans="1:2" ht="13.5" x14ac:dyDescent="0.25">
      <c r="A16175" s="612" t="s">
        <v>27446</v>
      </c>
      <c r="B16175" s="613" t="s">
        <v>27447</v>
      </c>
    </row>
    <row r="16176" spans="1:2" ht="13.5" x14ac:dyDescent="0.25">
      <c r="A16176" s="612" t="s">
        <v>27448</v>
      </c>
      <c r="B16176" s="613" t="s">
        <v>27449</v>
      </c>
    </row>
    <row r="16177" spans="1:2" ht="13.5" x14ac:dyDescent="0.25">
      <c r="A16177" s="612" t="s">
        <v>27450</v>
      </c>
      <c r="B16177" s="613" t="s">
        <v>27451</v>
      </c>
    </row>
    <row r="16178" spans="1:2" ht="27" x14ac:dyDescent="0.25">
      <c r="A16178" s="612" t="s">
        <v>27452</v>
      </c>
      <c r="B16178" s="613" t="s">
        <v>27453</v>
      </c>
    </row>
    <row r="16179" spans="1:2" ht="13.5" x14ac:dyDescent="0.25">
      <c r="A16179" s="612" t="s">
        <v>27454</v>
      </c>
      <c r="B16179" s="613" t="s">
        <v>27455</v>
      </c>
    </row>
    <row r="16180" spans="1:2" ht="13.5" x14ac:dyDescent="0.25">
      <c r="A16180" s="612" t="s">
        <v>27456</v>
      </c>
      <c r="B16180" s="613" t="s">
        <v>27457</v>
      </c>
    </row>
    <row r="16181" spans="1:2" ht="13.5" x14ac:dyDescent="0.25">
      <c r="A16181" s="612" t="s">
        <v>27458</v>
      </c>
      <c r="B16181" s="613" t="s">
        <v>27459</v>
      </c>
    </row>
    <row r="16182" spans="1:2" ht="13.5" x14ac:dyDescent="0.25">
      <c r="A16182" s="612" t="s">
        <v>27460</v>
      </c>
      <c r="B16182" s="613" t="s">
        <v>27461</v>
      </c>
    </row>
    <row r="16183" spans="1:2" ht="13.5" x14ac:dyDescent="0.25">
      <c r="A16183" s="612" t="s">
        <v>27462</v>
      </c>
      <c r="B16183" s="613" t="s">
        <v>27463</v>
      </c>
    </row>
    <row r="16184" spans="1:2" ht="13.5" x14ac:dyDescent="0.25">
      <c r="A16184" s="612" t="s">
        <v>27464</v>
      </c>
      <c r="B16184" s="613" t="s">
        <v>27465</v>
      </c>
    </row>
    <row r="16185" spans="1:2" ht="13.5" x14ac:dyDescent="0.25">
      <c r="A16185" s="612" t="s">
        <v>27466</v>
      </c>
      <c r="B16185" s="613" t="s">
        <v>27467</v>
      </c>
    </row>
    <row r="16186" spans="1:2" ht="13.5" x14ac:dyDescent="0.25">
      <c r="A16186" s="612" t="s">
        <v>27468</v>
      </c>
      <c r="B16186" s="613" t="s">
        <v>27469</v>
      </c>
    </row>
    <row r="16187" spans="1:2" ht="13.5" x14ac:dyDescent="0.25">
      <c r="A16187" s="612" t="s">
        <v>27470</v>
      </c>
      <c r="B16187" s="613" t="s">
        <v>27471</v>
      </c>
    </row>
    <row r="16188" spans="1:2" ht="13.5" x14ac:dyDescent="0.25">
      <c r="A16188" s="612" t="s">
        <v>27472</v>
      </c>
      <c r="B16188" s="613" t="s">
        <v>27473</v>
      </c>
    </row>
    <row r="16189" spans="1:2" ht="13.5" x14ac:dyDescent="0.25">
      <c r="A16189" s="612" t="s">
        <v>27474</v>
      </c>
      <c r="B16189" s="613" t="s">
        <v>27475</v>
      </c>
    </row>
    <row r="16190" spans="1:2" ht="13.5" x14ac:dyDescent="0.25">
      <c r="A16190" s="612" t="s">
        <v>27476</v>
      </c>
      <c r="B16190" s="613" t="s">
        <v>27477</v>
      </c>
    </row>
    <row r="16191" spans="1:2" ht="13.5" x14ac:dyDescent="0.25">
      <c r="A16191" s="612" t="s">
        <v>27478</v>
      </c>
      <c r="B16191" s="613" t="s">
        <v>27479</v>
      </c>
    </row>
    <row r="16192" spans="1:2" ht="13.5" x14ac:dyDescent="0.25">
      <c r="A16192" s="612" t="s">
        <v>27480</v>
      </c>
      <c r="B16192" s="613" t="s">
        <v>27481</v>
      </c>
    </row>
    <row r="16193" spans="1:2" ht="13.5" x14ac:dyDescent="0.25">
      <c r="A16193" s="612" t="s">
        <v>27482</v>
      </c>
      <c r="B16193" s="613" t="s">
        <v>27483</v>
      </c>
    </row>
    <row r="16194" spans="1:2" ht="13.5" x14ac:dyDescent="0.25">
      <c r="A16194" s="612" t="s">
        <v>27484</v>
      </c>
      <c r="B16194" s="613" t="s">
        <v>27485</v>
      </c>
    </row>
    <row r="16195" spans="1:2" ht="13.5" x14ac:dyDescent="0.25">
      <c r="A16195" s="612" t="s">
        <v>27486</v>
      </c>
      <c r="B16195" s="613" t="s">
        <v>27487</v>
      </c>
    </row>
    <row r="16196" spans="1:2" ht="13.5" x14ac:dyDescent="0.25">
      <c r="A16196" s="612" t="s">
        <v>27488</v>
      </c>
      <c r="B16196" s="613" t="s">
        <v>27489</v>
      </c>
    </row>
    <row r="16197" spans="1:2" ht="13.5" x14ac:dyDescent="0.25">
      <c r="A16197" s="612" t="s">
        <v>27490</v>
      </c>
      <c r="B16197" s="613" t="s">
        <v>27491</v>
      </c>
    </row>
    <row r="16198" spans="1:2" ht="13.5" x14ac:dyDescent="0.25">
      <c r="A16198" s="612" t="s">
        <v>27492</v>
      </c>
      <c r="B16198" s="613" t="s">
        <v>27493</v>
      </c>
    </row>
    <row r="16199" spans="1:2" ht="13.5" x14ac:dyDescent="0.25">
      <c r="A16199" s="612" t="s">
        <v>27494</v>
      </c>
      <c r="B16199" s="613" t="s">
        <v>27495</v>
      </c>
    </row>
    <row r="16200" spans="1:2" ht="13.5" x14ac:dyDescent="0.25">
      <c r="A16200" s="612" t="s">
        <v>27496</v>
      </c>
      <c r="B16200" s="613" t="s">
        <v>27497</v>
      </c>
    </row>
    <row r="16201" spans="1:2" ht="13.5" x14ac:dyDescent="0.25">
      <c r="A16201" s="612" t="s">
        <v>27498</v>
      </c>
      <c r="B16201" s="613" t="s">
        <v>27499</v>
      </c>
    </row>
    <row r="16202" spans="1:2" ht="13.5" x14ac:dyDescent="0.25">
      <c r="A16202" s="612" t="s">
        <v>27500</v>
      </c>
      <c r="B16202" s="613" t="s">
        <v>27501</v>
      </c>
    </row>
    <row r="16203" spans="1:2" ht="13.5" x14ac:dyDescent="0.25">
      <c r="A16203" s="612" t="s">
        <v>27502</v>
      </c>
      <c r="B16203" s="613" t="s">
        <v>27503</v>
      </c>
    </row>
    <row r="16204" spans="1:2" ht="27" x14ac:dyDescent="0.25">
      <c r="A16204" s="612" t="s">
        <v>27504</v>
      </c>
      <c r="B16204" s="613" t="s">
        <v>27505</v>
      </c>
    </row>
    <row r="16205" spans="1:2" ht="13.5" x14ac:dyDescent="0.25">
      <c r="A16205" s="612" t="s">
        <v>27506</v>
      </c>
      <c r="B16205" s="613" t="s">
        <v>27507</v>
      </c>
    </row>
    <row r="16206" spans="1:2" ht="13.5" x14ac:dyDescent="0.25">
      <c r="A16206" s="612" t="s">
        <v>27508</v>
      </c>
      <c r="B16206" s="613" t="s">
        <v>27509</v>
      </c>
    </row>
    <row r="16207" spans="1:2" ht="13.5" x14ac:dyDescent="0.25">
      <c r="A16207" s="612" t="s">
        <v>27510</v>
      </c>
      <c r="B16207" s="613" t="s">
        <v>27511</v>
      </c>
    </row>
    <row r="16208" spans="1:2" ht="13.5" x14ac:dyDescent="0.25">
      <c r="A16208" s="612" t="s">
        <v>27512</v>
      </c>
      <c r="B16208" s="613" t="s">
        <v>27513</v>
      </c>
    </row>
    <row r="16209" spans="1:2" ht="13.5" x14ac:dyDescent="0.25">
      <c r="A16209" s="612" t="s">
        <v>27514</v>
      </c>
      <c r="B16209" s="613" t="s">
        <v>27515</v>
      </c>
    </row>
    <row r="16210" spans="1:2" ht="13.5" x14ac:dyDescent="0.25">
      <c r="A16210" s="612" t="s">
        <v>27516</v>
      </c>
      <c r="B16210" s="613" t="s">
        <v>27517</v>
      </c>
    </row>
    <row r="16211" spans="1:2" ht="13.5" x14ac:dyDescent="0.25">
      <c r="A16211" s="612" t="s">
        <v>27518</v>
      </c>
      <c r="B16211" s="613" t="s">
        <v>27519</v>
      </c>
    </row>
    <row r="16212" spans="1:2" ht="13.5" x14ac:dyDescent="0.25">
      <c r="A16212" s="612" t="s">
        <v>27520</v>
      </c>
      <c r="B16212" s="613" t="s">
        <v>27521</v>
      </c>
    </row>
    <row r="16213" spans="1:2" ht="13.5" x14ac:dyDescent="0.25">
      <c r="A16213" s="612" t="s">
        <v>27522</v>
      </c>
      <c r="B16213" s="613" t="s">
        <v>27523</v>
      </c>
    </row>
    <row r="16214" spans="1:2" ht="13.5" x14ac:dyDescent="0.25">
      <c r="A16214" s="612" t="s">
        <v>27524</v>
      </c>
      <c r="B16214" s="613" t="s">
        <v>27525</v>
      </c>
    </row>
    <row r="16215" spans="1:2" ht="13.5" x14ac:dyDescent="0.25">
      <c r="A16215" s="612" t="s">
        <v>27526</v>
      </c>
      <c r="B16215" s="613" t="s">
        <v>27527</v>
      </c>
    </row>
    <row r="16216" spans="1:2" ht="13.5" x14ac:dyDescent="0.25">
      <c r="A16216" s="612" t="s">
        <v>27528</v>
      </c>
      <c r="B16216" s="613" t="s">
        <v>27529</v>
      </c>
    </row>
    <row r="16217" spans="1:2" ht="13.5" x14ac:dyDescent="0.25">
      <c r="A16217" s="612" t="s">
        <v>27530</v>
      </c>
      <c r="B16217" s="613" t="s">
        <v>27531</v>
      </c>
    </row>
    <row r="16218" spans="1:2" ht="13.5" x14ac:dyDescent="0.25">
      <c r="A16218" s="612" t="s">
        <v>27532</v>
      </c>
      <c r="B16218" s="613" t="s">
        <v>27533</v>
      </c>
    </row>
    <row r="16219" spans="1:2" ht="13.5" x14ac:dyDescent="0.25">
      <c r="A16219" s="612" t="s">
        <v>27534</v>
      </c>
      <c r="B16219" s="613" t="s">
        <v>27535</v>
      </c>
    </row>
    <row r="16220" spans="1:2" ht="13.5" x14ac:dyDescent="0.25">
      <c r="A16220" s="612" t="s">
        <v>27536</v>
      </c>
      <c r="B16220" s="613" t="s">
        <v>27537</v>
      </c>
    </row>
    <row r="16221" spans="1:2" ht="13.5" x14ac:dyDescent="0.25">
      <c r="A16221" s="612" t="s">
        <v>27538</v>
      </c>
      <c r="B16221" s="613" t="s">
        <v>27539</v>
      </c>
    </row>
    <row r="16222" spans="1:2" ht="13.5" x14ac:dyDescent="0.25">
      <c r="A16222" s="612" t="s">
        <v>27540</v>
      </c>
      <c r="B16222" s="613" t="s">
        <v>27541</v>
      </c>
    </row>
    <row r="16223" spans="1:2" ht="13.5" x14ac:dyDescent="0.25">
      <c r="A16223" s="612" t="s">
        <v>27542</v>
      </c>
      <c r="B16223" s="613" t="s">
        <v>27543</v>
      </c>
    </row>
    <row r="16224" spans="1:2" ht="13.5" x14ac:dyDescent="0.25">
      <c r="A16224" s="612" t="s">
        <v>27544</v>
      </c>
      <c r="B16224" s="613" t="s">
        <v>27545</v>
      </c>
    </row>
    <row r="16225" spans="1:2" ht="13.5" x14ac:dyDescent="0.25">
      <c r="A16225" s="612" t="s">
        <v>27546</v>
      </c>
      <c r="B16225" s="613" t="s">
        <v>27547</v>
      </c>
    </row>
    <row r="16226" spans="1:2" ht="13.5" x14ac:dyDescent="0.25">
      <c r="A16226" s="612" t="s">
        <v>27548</v>
      </c>
      <c r="B16226" s="613" t="s">
        <v>27549</v>
      </c>
    </row>
    <row r="16227" spans="1:2" ht="13.5" x14ac:dyDescent="0.25">
      <c r="A16227" s="612" t="s">
        <v>27550</v>
      </c>
      <c r="B16227" s="613" t="s">
        <v>27551</v>
      </c>
    </row>
    <row r="16228" spans="1:2" ht="13.5" x14ac:dyDescent="0.25">
      <c r="A16228" s="612" t="s">
        <v>27552</v>
      </c>
      <c r="B16228" s="613" t="s">
        <v>27553</v>
      </c>
    </row>
    <row r="16229" spans="1:2" ht="13.5" x14ac:dyDescent="0.25">
      <c r="A16229" s="612" t="s">
        <v>27554</v>
      </c>
      <c r="B16229" s="613" t="s">
        <v>27555</v>
      </c>
    </row>
    <row r="16230" spans="1:2" ht="13.5" x14ac:dyDescent="0.25">
      <c r="A16230" s="612" t="s">
        <v>27556</v>
      </c>
      <c r="B16230" s="613" t="s">
        <v>27557</v>
      </c>
    </row>
    <row r="16231" spans="1:2" ht="13.5" x14ac:dyDescent="0.25">
      <c r="A16231" s="612" t="s">
        <v>27558</v>
      </c>
      <c r="B16231" s="613" t="s">
        <v>27559</v>
      </c>
    </row>
    <row r="16232" spans="1:2" ht="13.5" x14ac:dyDescent="0.25">
      <c r="A16232" s="612" t="s">
        <v>27560</v>
      </c>
      <c r="B16232" s="613" t="s">
        <v>27561</v>
      </c>
    </row>
    <row r="16233" spans="1:2" ht="13.5" x14ac:dyDescent="0.25">
      <c r="A16233" s="612" t="s">
        <v>27562</v>
      </c>
      <c r="B16233" s="613" t="s">
        <v>27563</v>
      </c>
    </row>
    <row r="16234" spans="1:2" ht="13.5" x14ac:dyDescent="0.25">
      <c r="A16234" s="612" t="s">
        <v>27564</v>
      </c>
      <c r="B16234" s="613" t="s">
        <v>27565</v>
      </c>
    </row>
    <row r="16235" spans="1:2" ht="13.5" x14ac:dyDescent="0.25">
      <c r="A16235" s="612" t="s">
        <v>27566</v>
      </c>
      <c r="B16235" s="613" t="s">
        <v>27567</v>
      </c>
    </row>
    <row r="16236" spans="1:2" ht="13.5" x14ac:dyDescent="0.25">
      <c r="A16236" s="612" t="s">
        <v>27568</v>
      </c>
      <c r="B16236" s="613" t="s">
        <v>27569</v>
      </c>
    </row>
    <row r="16237" spans="1:2" ht="13.5" x14ac:dyDescent="0.25">
      <c r="A16237" s="612" t="s">
        <v>27570</v>
      </c>
      <c r="B16237" s="613" t="s">
        <v>27571</v>
      </c>
    </row>
    <row r="16238" spans="1:2" ht="13.5" x14ac:dyDescent="0.25">
      <c r="A16238" s="612" t="s">
        <v>27572</v>
      </c>
      <c r="B16238" s="613" t="s">
        <v>27573</v>
      </c>
    </row>
    <row r="16239" spans="1:2" ht="13.5" x14ac:dyDescent="0.25">
      <c r="A16239" s="612" t="s">
        <v>27574</v>
      </c>
      <c r="B16239" s="613" t="s">
        <v>27575</v>
      </c>
    </row>
    <row r="16240" spans="1:2" ht="13.5" x14ac:dyDescent="0.25">
      <c r="A16240" s="612" t="s">
        <v>27576</v>
      </c>
      <c r="B16240" s="613" t="s">
        <v>27577</v>
      </c>
    </row>
    <row r="16241" spans="1:2" ht="13.5" x14ac:dyDescent="0.25">
      <c r="A16241" s="612" t="s">
        <v>27578</v>
      </c>
      <c r="B16241" s="613" t="s">
        <v>27579</v>
      </c>
    </row>
    <row r="16242" spans="1:2" ht="13.5" x14ac:dyDescent="0.25">
      <c r="A16242" s="612" t="s">
        <v>27580</v>
      </c>
      <c r="B16242" s="613" t="s">
        <v>27581</v>
      </c>
    </row>
    <row r="16243" spans="1:2" ht="13.5" x14ac:dyDescent="0.25">
      <c r="A16243" s="612" t="s">
        <v>27582</v>
      </c>
      <c r="B16243" s="613" t="s">
        <v>27583</v>
      </c>
    </row>
    <row r="16244" spans="1:2" ht="27" x14ac:dyDescent="0.25">
      <c r="A16244" s="612" t="s">
        <v>27584</v>
      </c>
      <c r="B16244" s="613" t="s">
        <v>27585</v>
      </c>
    </row>
    <row r="16245" spans="1:2" ht="13.5" x14ac:dyDescent="0.25">
      <c r="A16245" s="612" t="s">
        <v>27586</v>
      </c>
      <c r="B16245" s="613" t="s">
        <v>27587</v>
      </c>
    </row>
    <row r="16246" spans="1:2" ht="13.5" x14ac:dyDescent="0.25">
      <c r="A16246" s="612" t="s">
        <v>27588</v>
      </c>
      <c r="B16246" s="613" t="s">
        <v>27589</v>
      </c>
    </row>
    <row r="16247" spans="1:2" ht="13.5" x14ac:dyDescent="0.25">
      <c r="A16247" s="612" t="s">
        <v>27590</v>
      </c>
      <c r="B16247" s="613" t="s">
        <v>27591</v>
      </c>
    </row>
    <row r="16248" spans="1:2" ht="27" x14ac:dyDescent="0.25">
      <c r="A16248" s="612" t="s">
        <v>27592</v>
      </c>
      <c r="B16248" s="613" t="s">
        <v>27593</v>
      </c>
    </row>
    <row r="16249" spans="1:2" ht="13.5" x14ac:dyDescent="0.25">
      <c r="A16249" s="612" t="s">
        <v>27594</v>
      </c>
      <c r="B16249" s="613" t="s">
        <v>27595</v>
      </c>
    </row>
    <row r="16250" spans="1:2" ht="13.5" x14ac:dyDescent="0.25">
      <c r="A16250" s="612" t="s">
        <v>27596</v>
      </c>
      <c r="B16250" s="613" t="s">
        <v>27597</v>
      </c>
    </row>
    <row r="16251" spans="1:2" ht="13.5" x14ac:dyDescent="0.25">
      <c r="A16251" s="612" t="s">
        <v>27598</v>
      </c>
      <c r="B16251" s="613" t="s">
        <v>27599</v>
      </c>
    </row>
    <row r="16252" spans="1:2" ht="13.5" x14ac:dyDescent="0.25">
      <c r="A16252" s="612" t="s">
        <v>27600</v>
      </c>
      <c r="B16252" s="613" t="s">
        <v>27601</v>
      </c>
    </row>
    <row r="16253" spans="1:2" ht="13.5" x14ac:dyDescent="0.25">
      <c r="A16253" s="612" t="s">
        <v>27602</v>
      </c>
      <c r="B16253" s="613" t="s">
        <v>27603</v>
      </c>
    </row>
    <row r="16254" spans="1:2" ht="27" x14ac:dyDescent="0.25">
      <c r="A16254" s="612" t="s">
        <v>27604</v>
      </c>
      <c r="B16254" s="613" t="s">
        <v>27605</v>
      </c>
    </row>
    <row r="16255" spans="1:2" ht="13.5" x14ac:dyDescent="0.25">
      <c r="A16255" s="612" t="s">
        <v>27606</v>
      </c>
      <c r="B16255" s="613" t="s">
        <v>27607</v>
      </c>
    </row>
    <row r="16256" spans="1:2" ht="13.5" x14ac:dyDescent="0.25">
      <c r="A16256" s="612" t="s">
        <v>27608</v>
      </c>
      <c r="B16256" s="613" t="s">
        <v>27609</v>
      </c>
    </row>
    <row r="16257" spans="1:2" ht="13.5" x14ac:dyDescent="0.25">
      <c r="A16257" s="612" t="s">
        <v>27610</v>
      </c>
      <c r="B16257" s="613" t="s">
        <v>27611</v>
      </c>
    </row>
    <row r="16258" spans="1:2" ht="13.5" x14ac:dyDescent="0.25">
      <c r="A16258" s="612" t="s">
        <v>27612</v>
      </c>
      <c r="B16258" s="613" t="s">
        <v>27613</v>
      </c>
    </row>
    <row r="16259" spans="1:2" ht="13.5" x14ac:dyDescent="0.25">
      <c r="A16259" s="612" t="s">
        <v>27614</v>
      </c>
      <c r="B16259" s="613" t="s">
        <v>27615</v>
      </c>
    </row>
    <row r="16260" spans="1:2" ht="13.5" x14ac:dyDescent="0.25">
      <c r="A16260" s="612" t="s">
        <v>27616</v>
      </c>
      <c r="B16260" s="613" t="s">
        <v>27617</v>
      </c>
    </row>
    <row r="16261" spans="1:2" ht="13.5" x14ac:dyDescent="0.25">
      <c r="A16261" s="612" t="s">
        <v>27618</v>
      </c>
      <c r="B16261" s="613" t="s">
        <v>27619</v>
      </c>
    </row>
    <row r="16262" spans="1:2" ht="13.5" x14ac:dyDescent="0.25">
      <c r="A16262" s="612" t="s">
        <v>27620</v>
      </c>
      <c r="B16262" s="613" t="s">
        <v>27621</v>
      </c>
    </row>
    <row r="16263" spans="1:2" ht="13.5" x14ac:dyDescent="0.25">
      <c r="A16263" s="612" t="s">
        <v>27622</v>
      </c>
      <c r="B16263" s="613" t="s">
        <v>27623</v>
      </c>
    </row>
    <row r="16264" spans="1:2" ht="13.5" x14ac:dyDescent="0.25">
      <c r="A16264" s="612" t="s">
        <v>27624</v>
      </c>
      <c r="B16264" s="613" t="s">
        <v>27625</v>
      </c>
    </row>
    <row r="16265" spans="1:2" ht="13.5" x14ac:dyDescent="0.25">
      <c r="A16265" s="612" t="s">
        <v>27626</v>
      </c>
      <c r="B16265" s="613" t="s">
        <v>27627</v>
      </c>
    </row>
    <row r="16266" spans="1:2" ht="13.5" x14ac:dyDescent="0.25">
      <c r="A16266" s="612" t="s">
        <v>27628</v>
      </c>
      <c r="B16266" s="613" t="s">
        <v>27629</v>
      </c>
    </row>
    <row r="16267" spans="1:2" ht="13.5" x14ac:dyDescent="0.25">
      <c r="A16267" s="612" t="s">
        <v>27630</v>
      </c>
      <c r="B16267" s="613" t="s">
        <v>27631</v>
      </c>
    </row>
    <row r="16268" spans="1:2" ht="13.5" x14ac:dyDescent="0.25">
      <c r="A16268" s="612" t="s">
        <v>27632</v>
      </c>
      <c r="B16268" s="613" t="s">
        <v>27633</v>
      </c>
    </row>
    <row r="16269" spans="1:2" ht="13.5" x14ac:dyDescent="0.25">
      <c r="A16269" s="612" t="s">
        <v>27634</v>
      </c>
      <c r="B16269" s="613" t="s">
        <v>27635</v>
      </c>
    </row>
    <row r="16270" spans="1:2" ht="13.5" x14ac:dyDescent="0.25">
      <c r="A16270" s="612" t="s">
        <v>27636</v>
      </c>
      <c r="B16270" s="613" t="s">
        <v>27637</v>
      </c>
    </row>
    <row r="16271" spans="1:2" ht="13.5" x14ac:dyDescent="0.25">
      <c r="A16271" s="612" t="s">
        <v>27638</v>
      </c>
      <c r="B16271" s="613" t="s">
        <v>27639</v>
      </c>
    </row>
    <row r="16272" spans="1:2" ht="13.5" x14ac:dyDescent="0.25">
      <c r="A16272" s="612" t="s">
        <v>27640</v>
      </c>
      <c r="B16272" s="613" t="s">
        <v>27641</v>
      </c>
    </row>
    <row r="16273" spans="1:2" ht="13.5" x14ac:dyDescent="0.25">
      <c r="A16273" s="612" t="s">
        <v>27642</v>
      </c>
      <c r="B16273" s="613" t="s">
        <v>27643</v>
      </c>
    </row>
    <row r="16274" spans="1:2" ht="13.5" x14ac:dyDescent="0.25">
      <c r="A16274" s="612" t="s">
        <v>27644</v>
      </c>
      <c r="B16274" s="613" t="s">
        <v>27645</v>
      </c>
    </row>
    <row r="16275" spans="1:2" ht="13.5" x14ac:dyDescent="0.25">
      <c r="A16275" s="612" t="s">
        <v>27646</v>
      </c>
      <c r="B16275" s="613" t="s">
        <v>27647</v>
      </c>
    </row>
    <row r="16276" spans="1:2" ht="13.5" x14ac:dyDescent="0.25">
      <c r="A16276" s="612" t="s">
        <v>27648</v>
      </c>
      <c r="B16276" s="613" t="s">
        <v>27649</v>
      </c>
    </row>
    <row r="16277" spans="1:2" ht="13.5" x14ac:dyDescent="0.25">
      <c r="A16277" s="612" t="s">
        <v>27650</v>
      </c>
      <c r="B16277" s="613" t="s">
        <v>27651</v>
      </c>
    </row>
    <row r="16278" spans="1:2" ht="13.5" x14ac:dyDescent="0.25">
      <c r="A16278" s="612" t="s">
        <v>27652</v>
      </c>
      <c r="B16278" s="613" t="s">
        <v>27653</v>
      </c>
    </row>
    <row r="16279" spans="1:2" ht="13.5" x14ac:dyDescent="0.25">
      <c r="A16279" s="612" t="s">
        <v>27654</v>
      </c>
      <c r="B16279" s="613" t="s">
        <v>27655</v>
      </c>
    </row>
    <row r="16280" spans="1:2" ht="13.5" x14ac:dyDescent="0.25">
      <c r="A16280" s="612" t="s">
        <v>27656</v>
      </c>
      <c r="B16280" s="613" t="s">
        <v>27657</v>
      </c>
    </row>
    <row r="16281" spans="1:2" ht="13.5" x14ac:dyDescent="0.25">
      <c r="A16281" s="612" t="s">
        <v>27658</v>
      </c>
      <c r="B16281" s="613" t="s">
        <v>27659</v>
      </c>
    </row>
    <row r="16282" spans="1:2" ht="13.5" x14ac:dyDescent="0.25">
      <c r="A16282" s="612" t="s">
        <v>27660</v>
      </c>
      <c r="B16282" s="613" t="s">
        <v>27661</v>
      </c>
    </row>
    <row r="16283" spans="1:2" ht="13.5" x14ac:dyDescent="0.25">
      <c r="A16283" s="612" t="s">
        <v>27662</v>
      </c>
      <c r="B16283" s="613" t="s">
        <v>27663</v>
      </c>
    </row>
    <row r="16284" spans="1:2" ht="13.5" x14ac:dyDescent="0.25">
      <c r="A16284" s="612" t="s">
        <v>27664</v>
      </c>
      <c r="B16284" s="613" t="s">
        <v>27665</v>
      </c>
    </row>
    <row r="16285" spans="1:2" ht="13.5" x14ac:dyDescent="0.25">
      <c r="A16285" s="612" t="s">
        <v>27666</v>
      </c>
      <c r="B16285" s="613" t="s">
        <v>27667</v>
      </c>
    </row>
    <row r="16286" spans="1:2" ht="13.5" x14ac:dyDescent="0.25">
      <c r="A16286" s="612" t="s">
        <v>27668</v>
      </c>
      <c r="B16286" s="613" t="s">
        <v>27669</v>
      </c>
    </row>
    <row r="16287" spans="1:2" ht="13.5" x14ac:dyDescent="0.25">
      <c r="A16287" s="612" t="s">
        <v>27670</v>
      </c>
      <c r="B16287" s="613" t="s">
        <v>27671</v>
      </c>
    </row>
    <row r="16288" spans="1:2" ht="13.5" x14ac:dyDescent="0.25">
      <c r="A16288" s="612" t="s">
        <v>27672</v>
      </c>
      <c r="B16288" s="613" t="s">
        <v>27673</v>
      </c>
    </row>
    <row r="16289" spans="1:2" ht="13.5" x14ac:dyDescent="0.25">
      <c r="A16289" s="612" t="s">
        <v>27674</v>
      </c>
      <c r="B16289" s="613" t="s">
        <v>27675</v>
      </c>
    </row>
    <row r="16290" spans="1:2" ht="13.5" x14ac:dyDescent="0.25">
      <c r="A16290" s="612" t="s">
        <v>27676</v>
      </c>
      <c r="B16290" s="613" t="s">
        <v>27677</v>
      </c>
    </row>
    <row r="16291" spans="1:2" ht="13.5" x14ac:dyDescent="0.25">
      <c r="A16291" s="612" t="s">
        <v>27678</v>
      </c>
      <c r="B16291" s="613" t="s">
        <v>27679</v>
      </c>
    </row>
    <row r="16292" spans="1:2" ht="13.5" x14ac:dyDescent="0.25">
      <c r="A16292" s="612" t="s">
        <v>27680</v>
      </c>
      <c r="B16292" s="613" t="s">
        <v>27681</v>
      </c>
    </row>
    <row r="16293" spans="1:2" ht="13.5" x14ac:dyDescent="0.25">
      <c r="A16293" s="612" t="s">
        <v>27682</v>
      </c>
      <c r="B16293" s="613" t="s">
        <v>27683</v>
      </c>
    </row>
    <row r="16294" spans="1:2" ht="13.5" x14ac:dyDescent="0.25">
      <c r="A16294" s="612" t="s">
        <v>27684</v>
      </c>
      <c r="B16294" s="613" t="s">
        <v>27685</v>
      </c>
    </row>
    <row r="16295" spans="1:2" ht="13.5" x14ac:dyDescent="0.25">
      <c r="A16295" s="612" t="s">
        <v>27686</v>
      </c>
      <c r="B16295" s="613" t="s">
        <v>27687</v>
      </c>
    </row>
    <row r="16296" spans="1:2" ht="13.5" x14ac:dyDescent="0.25">
      <c r="A16296" s="612" t="s">
        <v>27688</v>
      </c>
      <c r="B16296" s="613" t="s">
        <v>27689</v>
      </c>
    </row>
    <row r="16297" spans="1:2" ht="13.5" x14ac:dyDescent="0.25">
      <c r="A16297" s="612" t="s">
        <v>27690</v>
      </c>
      <c r="B16297" s="613" t="s">
        <v>27691</v>
      </c>
    </row>
    <row r="16298" spans="1:2" ht="13.5" x14ac:dyDescent="0.25">
      <c r="A16298" s="612" t="s">
        <v>27692</v>
      </c>
      <c r="B16298" s="613" t="s">
        <v>27693</v>
      </c>
    </row>
    <row r="16299" spans="1:2" ht="13.5" x14ac:dyDescent="0.25">
      <c r="A16299" s="612" t="s">
        <v>27694</v>
      </c>
      <c r="B16299" s="613" t="s">
        <v>27695</v>
      </c>
    </row>
    <row r="16300" spans="1:2" ht="13.5" x14ac:dyDescent="0.25">
      <c r="A16300" s="612" t="s">
        <v>27696</v>
      </c>
      <c r="B16300" s="613" t="s">
        <v>27697</v>
      </c>
    </row>
    <row r="16301" spans="1:2" ht="13.5" x14ac:dyDescent="0.25">
      <c r="A16301" s="612" t="s">
        <v>27698</v>
      </c>
      <c r="B16301" s="613" t="s">
        <v>27699</v>
      </c>
    </row>
    <row r="16302" spans="1:2" ht="13.5" x14ac:dyDescent="0.25">
      <c r="A16302" s="612" t="s">
        <v>27700</v>
      </c>
      <c r="B16302" s="613" t="s">
        <v>27701</v>
      </c>
    </row>
    <row r="16303" spans="1:2" ht="13.5" x14ac:dyDescent="0.25">
      <c r="A16303" s="612" t="s">
        <v>27702</v>
      </c>
      <c r="B16303" s="613" t="s">
        <v>27703</v>
      </c>
    </row>
    <row r="16304" spans="1:2" ht="13.5" x14ac:dyDescent="0.25">
      <c r="A16304" s="612" t="s">
        <v>27704</v>
      </c>
      <c r="B16304" s="613" t="s">
        <v>27705</v>
      </c>
    </row>
    <row r="16305" spans="1:2" ht="13.5" x14ac:dyDescent="0.25">
      <c r="A16305" s="612" t="s">
        <v>27706</v>
      </c>
      <c r="B16305" s="613" t="s">
        <v>27707</v>
      </c>
    </row>
    <row r="16306" spans="1:2" ht="13.5" x14ac:dyDescent="0.25">
      <c r="A16306" s="612" t="s">
        <v>27708</v>
      </c>
      <c r="B16306" s="613" t="s">
        <v>27709</v>
      </c>
    </row>
    <row r="16307" spans="1:2" ht="13.5" x14ac:dyDescent="0.25">
      <c r="A16307" s="612" t="s">
        <v>27710</v>
      </c>
      <c r="B16307" s="613" t="s">
        <v>27711</v>
      </c>
    </row>
    <row r="16308" spans="1:2" ht="13.5" x14ac:dyDescent="0.25">
      <c r="A16308" s="612" t="s">
        <v>27712</v>
      </c>
      <c r="B16308" s="613" t="s">
        <v>27713</v>
      </c>
    </row>
    <row r="16309" spans="1:2" ht="13.5" x14ac:dyDescent="0.25">
      <c r="A16309" s="612" t="s">
        <v>27714</v>
      </c>
      <c r="B16309" s="613" t="s">
        <v>27715</v>
      </c>
    </row>
    <row r="16310" spans="1:2" ht="13.5" x14ac:dyDescent="0.25">
      <c r="A16310" s="612" t="s">
        <v>27716</v>
      </c>
      <c r="B16310" s="613" t="s">
        <v>27717</v>
      </c>
    </row>
    <row r="16311" spans="1:2" ht="13.5" x14ac:dyDescent="0.25">
      <c r="A16311" s="612" t="s">
        <v>27718</v>
      </c>
      <c r="B16311" s="613" t="s">
        <v>27719</v>
      </c>
    </row>
    <row r="16312" spans="1:2" ht="13.5" x14ac:dyDescent="0.25">
      <c r="A16312" s="612" t="s">
        <v>27720</v>
      </c>
      <c r="B16312" s="613" t="s">
        <v>27721</v>
      </c>
    </row>
    <row r="16313" spans="1:2" ht="13.5" x14ac:dyDescent="0.25">
      <c r="A16313" s="612" t="s">
        <v>27722</v>
      </c>
      <c r="B16313" s="613" t="s">
        <v>27723</v>
      </c>
    </row>
    <row r="16314" spans="1:2" ht="13.5" x14ac:dyDescent="0.25">
      <c r="A16314" s="612" t="s">
        <v>27724</v>
      </c>
      <c r="B16314" s="613" t="s">
        <v>27725</v>
      </c>
    </row>
    <row r="16315" spans="1:2" ht="13.5" x14ac:dyDescent="0.25">
      <c r="A16315" s="612" t="s">
        <v>27726</v>
      </c>
      <c r="B16315" s="613" t="s">
        <v>27727</v>
      </c>
    </row>
    <row r="16316" spans="1:2" ht="13.5" x14ac:dyDescent="0.25">
      <c r="A16316" s="612" t="s">
        <v>27728</v>
      </c>
      <c r="B16316" s="613" t="s">
        <v>27729</v>
      </c>
    </row>
    <row r="16317" spans="1:2" ht="13.5" x14ac:dyDescent="0.25">
      <c r="A16317" s="612" t="s">
        <v>27730</v>
      </c>
      <c r="B16317" s="613" t="s">
        <v>27731</v>
      </c>
    </row>
    <row r="16318" spans="1:2" ht="13.5" x14ac:dyDescent="0.25">
      <c r="A16318" s="612" t="s">
        <v>27732</v>
      </c>
      <c r="B16318" s="613" t="s">
        <v>27733</v>
      </c>
    </row>
    <row r="16319" spans="1:2" ht="13.5" x14ac:dyDescent="0.25">
      <c r="A16319" s="612" t="s">
        <v>27734</v>
      </c>
      <c r="B16319" s="613" t="s">
        <v>27735</v>
      </c>
    </row>
    <row r="16320" spans="1:2" ht="13.5" x14ac:dyDescent="0.25">
      <c r="A16320" s="612" t="s">
        <v>27736</v>
      </c>
      <c r="B16320" s="613" t="s">
        <v>27737</v>
      </c>
    </row>
    <row r="16321" spans="1:2" ht="13.5" x14ac:dyDescent="0.25">
      <c r="A16321" s="612" t="s">
        <v>27738</v>
      </c>
      <c r="B16321" s="613" t="s">
        <v>27739</v>
      </c>
    </row>
    <row r="16322" spans="1:2" ht="13.5" x14ac:dyDescent="0.25">
      <c r="A16322" s="612" t="s">
        <v>27740</v>
      </c>
      <c r="B16322" s="613" t="s">
        <v>27741</v>
      </c>
    </row>
    <row r="16323" spans="1:2" ht="13.5" x14ac:dyDescent="0.25">
      <c r="A16323" s="612" t="s">
        <v>27742</v>
      </c>
      <c r="B16323" s="613" t="s">
        <v>27743</v>
      </c>
    </row>
    <row r="16324" spans="1:2" ht="27" x14ac:dyDescent="0.25">
      <c r="A16324" s="612" t="s">
        <v>27744</v>
      </c>
      <c r="B16324" s="613" t="s">
        <v>27745</v>
      </c>
    </row>
    <row r="16325" spans="1:2" ht="13.5" x14ac:dyDescent="0.25">
      <c r="A16325" s="612" t="s">
        <v>27746</v>
      </c>
      <c r="B16325" s="613" t="s">
        <v>27747</v>
      </c>
    </row>
    <row r="16326" spans="1:2" ht="13.5" x14ac:dyDescent="0.25">
      <c r="A16326" s="612" t="s">
        <v>27748</v>
      </c>
      <c r="B16326" s="613" t="s">
        <v>27749</v>
      </c>
    </row>
    <row r="16327" spans="1:2" ht="13.5" x14ac:dyDescent="0.25">
      <c r="A16327" s="612" t="s">
        <v>27750</v>
      </c>
      <c r="B16327" s="613" t="s">
        <v>27751</v>
      </c>
    </row>
    <row r="16328" spans="1:2" ht="13.5" x14ac:dyDescent="0.25">
      <c r="A16328" s="612" t="s">
        <v>27752</v>
      </c>
      <c r="B16328" s="613" t="s">
        <v>27753</v>
      </c>
    </row>
    <row r="16329" spans="1:2" ht="13.5" x14ac:dyDescent="0.25">
      <c r="A16329" s="612" t="s">
        <v>27754</v>
      </c>
      <c r="B16329" s="613" t="s">
        <v>27755</v>
      </c>
    </row>
    <row r="16330" spans="1:2" ht="13.5" x14ac:dyDescent="0.25">
      <c r="A16330" s="612" t="s">
        <v>27756</v>
      </c>
      <c r="B16330" s="613" t="s">
        <v>27757</v>
      </c>
    </row>
    <row r="16331" spans="1:2" ht="13.5" x14ac:dyDescent="0.25">
      <c r="A16331" s="612" t="s">
        <v>27758</v>
      </c>
      <c r="B16331" s="613" t="s">
        <v>27759</v>
      </c>
    </row>
    <row r="16332" spans="1:2" ht="13.5" x14ac:dyDescent="0.25">
      <c r="A16332" s="612" t="s">
        <v>27760</v>
      </c>
      <c r="B16332" s="613" t="s">
        <v>27761</v>
      </c>
    </row>
    <row r="16333" spans="1:2" ht="13.5" x14ac:dyDescent="0.25">
      <c r="A16333" s="612" t="s">
        <v>27762</v>
      </c>
      <c r="B16333" s="613" t="s">
        <v>27763</v>
      </c>
    </row>
    <row r="16334" spans="1:2" ht="27" x14ac:dyDescent="0.25">
      <c r="A16334" s="612" t="s">
        <v>27764</v>
      </c>
      <c r="B16334" s="613" t="s">
        <v>27765</v>
      </c>
    </row>
    <row r="16335" spans="1:2" ht="13.5" x14ac:dyDescent="0.25">
      <c r="A16335" s="612" t="s">
        <v>27766</v>
      </c>
      <c r="B16335" s="613" t="s">
        <v>27767</v>
      </c>
    </row>
    <row r="16336" spans="1:2" ht="13.5" x14ac:dyDescent="0.25">
      <c r="A16336" s="612" t="s">
        <v>27768</v>
      </c>
      <c r="B16336" s="613" t="s">
        <v>27769</v>
      </c>
    </row>
    <row r="16337" spans="1:2" ht="13.5" x14ac:dyDescent="0.25">
      <c r="A16337" s="612" t="s">
        <v>27770</v>
      </c>
      <c r="B16337" s="613" t="s">
        <v>27771</v>
      </c>
    </row>
    <row r="16338" spans="1:2" ht="13.5" x14ac:dyDescent="0.25">
      <c r="A16338" s="612" t="s">
        <v>27772</v>
      </c>
      <c r="B16338" s="613" t="s">
        <v>27773</v>
      </c>
    </row>
    <row r="16339" spans="1:2" ht="13.5" x14ac:dyDescent="0.25">
      <c r="A16339" s="612" t="s">
        <v>27774</v>
      </c>
      <c r="B16339" s="613" t="s">
        <v>27775</v>
      </c>
    </row>
    <row r="16340" spans="1:2" ht="13.5" x14ac:dyDescent="0.25">
      <c r="A16340" s="612" t="s">
        <v>27776</v>
      </c>
      <c r="B16340" s="613" t="s">
        <v>27777</v>
      </c>
    </row>
    <row r="16341" spans="1:2" ht="13.5" x14ac:dyDescent="0.25">
      <c r="A16341" s="612" t="s">
        <v>27778</v>
      </c>
      <c r="B16341" s="613" t="s">
        <v>27779</v>
      </c>
    </row>
    <row r="16342" spans="1:2" ht="13.5" x14ac:dyDescent="0.25">
      <c r="A16342" s="612" t="s">
        <v>27780</v>
      </c>
      <c r="B16342" s="613" t="s">
        <v>27781</v>
      </c>
    </row>
    <row r="16343" spans="1:2" ht="13.5" x14ac:dyDescent="0.25">
      <c r="A16343" s="612" t="s">
        <v>27782</v>
      </c>
      <c r="B16343" s="613" t="s">
        <v>27783</v>
      </c>
    </row>
    <row r="16344" spans="1:2" ht="13.5" x14ac:dyDescent="0.25">
      <c r="A16344" s="612" t="s">
        <v>27784</v>
      </c>
      <c r="B16344" s="613" t="s">
        <v>27785</v>
      </c>
    </row>
    <row r="16345" spans="1:2" ht="13.5" x14ac:dyDescent="0.25">
      <c r="A16345" s="612" t="s">
        <v>27786</v>
      </c>
      <c r="B16345" s="613" t="s">
        <v>27787</v>
      </c>
    </row>
    <row r="16346" spans="1:2" ht="13.5" x14ac:dyDescent="0.25">
      <c r="A16346" s="612" t="s">
        <v>27788</v>
      </c>
      <c r="B16346" s="613" t="s">
        <v>27789</v>
      </c>
    </row>
    <row r="16347" spans="1:2" ht="13.5" x14ac:dyDescent="0.25">
      <c r="A16347" s="612" t="s">
        <v>27790</v>
      </c>
      <c r="B16347" s="613" t="s">
        <v>27791</v>
      </c>
    </row>
    <row r="16348" spans="1:2" ht="13.5" x14ac:dyDescent="0.25">
      <c r="A16348" s="612" t="s">
        <v>27792</v>
      </c>
      <c r="B16348" s="613" t="s">
        <v>27793</v>
      </c>
    </row>
    <row r="16349" spans="1:2" ht="13.5" x14ac:dyDescent="0.25">
      <c r="A16349" s="612" t="s">
        <v>27794</v>
      </c>
      <c r="B16349" s="613" t="s">
        <v>27795</v>
      </c>
    </row>
    <row r="16350" spans="1:2" ht="13.5" x14ac:dyDescent="0.25">
      <c r="A16350" s="612" t="s">
        <v>27796</v>
      </c>
      <c r="B16350" s="613" t="s">
        <v>27797</v>
      </c>
    </row>
    <row r="16351" spans="1:2" ht="13.5" x14ac:dyDescent="0.25">
      <c r="A16351" s="612" t="s">
        <v>27798</v>
      </c>
      <c r="B16351" s="613" t="s">
        <v>27799</v>
      </c>
    </row>
    <row r="16352" spans="1:2" ht="13.5" x14ac:dyDescent="0.25">
      <c r="A16352" s="612" t="s">
        <v>27800</v>
      </c>
      <c r="B16352" s="613" t="s">
        <v>27801</v>
      </c>
    </row>
    <row r="16353" spans="1:2" ht="13.5" x14ac:dyDescent="0.25">
      <c r="A16353" s="612" t="s">
        <v>27802</v>
      </c>
      <c r="B16353" s="613" t="s">
        <v>27803</v>
      </c>
    </row>
    <row r="16354" spans="1:2" ht="13.5" x14ac:dyDescent="0.25">
      <c r="A16354" s="612" t="s">
        <v>27804</v>
      </c>
      <c r="B16354" s="613" t="s">
        <v>27805</v>
      </c>
    </row>
    <row r="16355" spans="1:2" ht="13.5" x14ac:dyDescent="0.25">
      <c r="A16355" s="612" t="s">
        <v>27806</v>
      </c>
      <c r="B16355" s="613" t="s">
        <v>27807</v>
      </c>
    </row>
    <row r="16356" spans="1:2" ht="13.5" x14ac:dyDescent="0.25">
      <c r="A16356" s="612" t="s">
        <v>27808</v>
      </c>
      <c r="B16356" s="613" t="s">
        <v>27809</v>
      </c>
    </row>
    <row r="16357" spans="1:2" ht="13.5" x14ac:dyDescent="0.25">
      <c r="A16357" s="612" t="s">
        <v>27810</v>
      </c>
      <c r="B16357" s="613" t="s">
        <v>27811</v>
      </c>
    </row>
    <row r="16358" spans="1:2" ht="13.5" x14ac:dyDescent="0.25">
      <c r="A16358" s="612" t="s">
        <v>27812</v>
      </c>
      <c r="B16358" s="613" t="s">
        <v>27813</v>
      </c>
    </row>
    <row r="16359" spans="1:2" ht="13.5" x14ac:dyDescent="0.25">
      <c r="A16359" s="612" t="s">
        <v>27814</v>
      </c>
      <c r="B16359" s="613" t="s">
        <v>27815</v>
      </c>
    </row>
    <row r="16360" spans="1:2" ht="13.5" x14ac:dyDescent="0.25">
      <c r="A16360" s="612" t="s">
        <v>27816</v>
      </c>
      <c r="B16360" s="613" t="s">
        <v>27817</v>
      </c>
    </row>
    <row r="16361" spans="1:2" ht="13.5" x14ac:dyDescent="0.25">
      <c r="A16361" s="612" t="s">
        <v>27818</v>
      </c>
      <c r="B16361" s="613" t="s">
        <v>27819</v>
      </c>
    </row>
    <row r="16362" spans="1:2" ht="13.5" x14ac:dyDescent="0.25">
      <c r="A16362" s="612" t="s">
        <v>27820</v>
      </c>
      <c r="B16362" s="613" t="s">
        <v>27821</v>
      </c>
    </row>
    <row r="16363" spans="1:2" ht="13.5" x14ac:dyDescent="0.25">
      <c r="A16363" s="612" t="s">
        <v>27822</v>
      </c>
      <c r="B16363" s="613" t="s">
        <v>27823</v>
      </c>
    </row>
    <row r="16364" spans="1:2" ht="13.5" x14ac:dyDescent="0.25">
      <c r="A16364" s="612" t="s">
        <v>27824</v>
      </c>
      <c r="B16364" s="613" t="s">
        <v>27825</v>
      </c>
    </row>
    <row r="16365" spans="1:2" ht="13.5" x14ac:dyDescent="0.25">
      <c r="A16365" s="612" t="s">
        <v>27826</v>
      </c>
      <c r="B16365" s="613" t="s">
        <v>27827</v>
      </c>
    </row>
    <row r="16366" spans="1:2" ht="13.5" x14ac:dyDescent="0.25">
      <c r="A16366" s="612" t="s">
        <v>27828</v>
      </c>
      <c r="B16366" s="613" t="s">
        <v>27829</v>
      </c>
    </row>
    <row r="16367" spans="1:2" ht="13.5" x14ac:dyDescent="0.25">
      <c r="A16367" s="612" t="s">
        <v>27830</v>
      </c>
      <c r="B16367" s="613" t="s">
        <v>27831</v>
      </c>
    </row>
    <row r="16368" spans="1:2" ht="13.5" x14ac:dyDescent="0.25">
      <c r="A16368" s="612" t="s">
        <v>27832</v>
      </c>
      <c r="B16368" s="613" t="s">
        <v>27833</v>
      </c>
    </row>
    <row r="16369" spans="1:2" ht="13.5" x14ac:dyDescent="0.25">
      <c r="A16369" s="612" t="s">
        <v>27834</v>
      </c>
      <c r="B16369" s="613" t="s">
        <v>27835</v>
      </c>
    </row>
    <row r="16370" spans="1:2" ht="13.5" x14ac:dyDescent="0.25">
      <c r="A16370" s="612" t="s">
        <v>27836</v>
      </c>
      <c r="B16370" s="613" t="s">
        <v>27837</v>
      </c>
    </row>
    <row r="16371" spans="1:2" ht="13.5" x14ac:dyDescent="0.25">
      <c r="A16371" s="612" t="s">
        <v>27838</v>
      </c>
      <c r="B16371" s="613" t="s">
        <v>27839</v>
      </c>
    </row>
    <row r="16372" spans="1:2" ht="13.5" x14ac:dyDescent="0.25">
      <c r="A16372" s="612" t="s">
        <v>27840</v>
      </c>
      <c r="B16372" s="613" t="s">
        <v>27841</v>
      </c>
    </row>
    <row r="16373" spans="1:2" ht="13.5" x14ac:dyDescent="0.25">
      <c r="A16373" s="612" t="s">
        <v>27842</v>
      </c>
      <c r="B16373" s="613" t="s">
        <v>27843</v>
      </c>
    </row>
    <row r="16374" spans="1:2" ht="13.5" x14ac:dyDescent="0.25">
      <c r="A16374" s="612" t="s">
        <v>27844</v>
      </c>
      <c r="B16374" s="613" t="s">
        <v>27845</v>
      </c>
    </row>
    <row r="16375" spans="1:2" ht="13.5" x14ac:dyDescent="0.25">
      <c r="A16375" s="612" t="s">
        <v>27846</v>
      </c>
      <c r="B16375" s="613" t="s">
        <v>27847</v>
      </c>
    </row>
    <row r="16376" spans="1:2" ht="13.5" x14ac:dyDescent="0.25">
      <c r="A16376" s="612" t="s">
        <v>27848</v>
      </c>
      <c r="B16376" s="613" t="s">
        <v>27849</v>
      </c>
    </row>
    <row r="16377" spans="1:2" ht="13.5" x14ac:dyDescent="0.25">
      <c r="A16377" s="612" t="s">
        <v>27850</v>
      </c>
      <c r="B16377" s="613" t="s">
        <v>27851</v>
      </c>
    </row>
    <row r="16378" spans="1:2" ht="13.5" x14ac:dyDescent="0.25">
      <c r="A16378" s="612" t="s">
        <v>27852</v>
      </c>
      <c r="B16378" s="613" t="s">
        <v>27853</v>
      </c>
    </row>
    <row r="16379" spans="1:2" ht="13.5" x14ac:dyDescent="0.25">
      <c r="A16379" s="612" t="s">
        <v>27854</v>
      </c>
      <c r="B16379" s="613" t="s">
        <v>27855</v>
      </c>
    </row>
    <row r="16380" spans="1:2" ht="13.5" x14ac:dyDescent="0.25">
      <c r="A16380" s="612" t="s">
        <v>27856</v>
      </c>
      <c r="B16380" s="613" t="s">
        <v>27857</v>
      </c>
    </row>
    <row r="16381" spans="1:2" ht="13.5" x14ac:dyDescent="0.25">
      <c r="A16381" s="612" t="s">
        <v>27858</v>
      </c>
      <c r="B16381" s="613" t="s">
        <v>27859</v>
      </c>
    </row>
    <row r="16382" spans="1:2" ht="13.5" x14ac:dyDescent="0.25">
      <c r="A16382" s="612" t="s">
        <v>27860</v>
      </c>
      <c r="B16382" s="613" t="s">
        <v>27861</v>
      </c>
    </row>
    <row r="16383" spans="1:2" ht="13.5" x14ac:dyDescent="0.25">
      <c r="A16383" s="612" t="s">
        <v>27862</v>
      </c>
      <c r="B16383" s="613" t="s">
        <v>27863</v>
      </c>
    </row>
    <row r="16384" spans="1:2" ht="13.5" x14ac:dyDescent="0.25">
      <c r="A16384" s="612" t="s">
        <v>27864</v>
      </c>
      <c r="B16384" s="613" t="s">
        <v>27865</v>
      </c>
    </row>
    <row r="16385" spans="1:2" ht="13.5" x14ac:dyDescent="0.25">
      <c r="A16385" s="612" t="s">
        <v>27866</v>
      </c>
      <c r="B16385" s="613" t="s">
        <v>27867</v>
      </c>
    </row>
    <row r="16386" spans="1:2" ht="13.5" x14ac:dyDescent="0.25">
      <c r="A16386" s="612" t="s">
        <v>27868</v>
      </c>
      <c r="B16386" s="613" t="s">
        <v>27869</v>
      </c>
    </row>
    <row r="16387" spans="1:2" ht="13.5" x14ac:dyDescent="0.25">
      <c r="A16387" s="612" t="s">
        <v>27870</v>
      </c>
      <c r="B16387" s="613" t="s">
        <v>27871</v>
      </c>
    </row>
    <row r="16388" spans="1:2" ht="13.5" x14ac:dyDescent="0.25">
      <c r="A16388" s="612" t="s">
        <v>27872</v>
      </c>
      <c r="B16388" s="613" t="s">
        <v>27873</v>
      </c>
    </row>
    <row r="16389" spans="1:2" ht="13.5" x14ac:dyDescent="0.25">
      <c r="A16389" s="612" t="s">
        <v>27874</v>
      </c>
      <c r="B16389" s="613" t="s">
        <v>27875</v>
      </c>
    </row>
    <row r="16390" spans="1:2" ht="13.5" x14ac:dyDescent="0.25">
      <c r="A16390" s="612" t="s">
        <v>27876</v>
      </c>
      <c r="B16390" s="613" t="s">
        <v>27877</v>
      </c>
    </row>
    <row r="16391" spans="1:2" ht="13.5" x14ac:dyDescent="0.25">
      <c r="A16391" s="612" t="s">
        <v>27878</v>
      </c>
      <c r="B16391" s="613" t="s">
        <v>27879</v>
      </c>
    </row>
    <row r="16392" spans="1:2" ht="13.5" x14ac:dyDescent="0.25">
      <c r="A16392" s="612" t="s">
        <v>27880</v>
      </c>
      <c r="B16392" s="613" t="s">
        <v>27881</v>
      </c>
    </row>
    <row r="16393" spans="1:2" ht="13.5" x14ac:dyDescent="0.25">
      <c r="A16393" s="612" t="s">
        <v>27882</v>
      </c>
      <c r="B16393" s="613" t="s">
        <v>27883</v>
      </c>
    </row>
    <row r="16394" spans="1:2" ht="13.5" x14ac:dyDescent="0.25">
      <c r="A16394" s="612" t="s">
        <v>27884</v>
      </c>
      <c r="B16394" s="613" t="s">
        <v>27885</v>
      </c>
    </row>
    <row r="16395" spans="1:2" ht="13.5" x14ac:dyDescent="0.25">
      <c r="A16395" s="612" t="s">
        <v>27886</v>
      </c>
      <c r="B16395" s="613" t="s">
        <v>27887</v>
      </c>
    </row>
    <row r="16396" spans="1:2" ht="13.5" x14ac:dyDescent="0.25">
      <c r="A16396" s="612" t="s">
        <v>27888</v>
      </c>
      <c r="B16396" s="613" t="s">
        <v>27889</v>
      </c>
    </row>
    <row r="16397" spans="1:2" ht="13.5" x14ac:dyDescent="0.25">
      <c r="A16397" s="612" t="s">
        <v>27890</v>
      </c>
      <c r="B16397" s="613" t="s">
        <v>27891</v>
      </c>
    </row>
    <row r="16398" spans="1:2" ht="13.5" x14ac:dyDescent="0.25">
      <c r="A16398" s="612" t="s">
        <v>27892</v>
      </c>
      <c r="B16398" s="613" t="s">
        <v>27893</v>
      </c>
    </row>
    <row r="16399" spans="1:2" ht="13.5" x14ac:dyDescent="0.25">
      <c r="A16399" s="612" t="s">
        <v>27894</v>
      </c>
      <c r="B16399" s="613" t="s">
        <v>27895</v>
      </c>
    </row>
    <row r="16400" spans="1:2" ht="13.5" x14ac:dyDescent="0.25">
      <c r="A16400" s="612" t="s">
        <v>27896</v>
      </c>
      <c r="B16400" s="613" t="s">
        <v>27897</v>
      </c>
    </row>
    <row r="16401" spans="1:2" ht="13.5" x14ac:dyDescent="0.25">
      <c r="A16401" s="612" t="s">
        <v>27898</v>
      </c>
      <c r="B16401" s="613" t="s">
        <v>27899</v>
      </c>
    </row>
    <row r="16402" spans="1:2" ht="13.5" x14ac:dyDescent="0.25">
      <c r="A16402" s="612" t="s">
        <v>27900</v>
      </c>
      <c r="B16402" s="613" t="s">
        <v>27901</v>
      </c>
    </row>
    <row r="16403" spans="1:2" ht="13.5" x14ac:dyDescent="0.25">
      <c r="A16403" s="612" t="s">
        <v>27902</v>
      </c>
      <c r="B16403" s="613" t="s">
        <v>27903</v>
      </c>
    </row>
    <row r="16404" spans="1:2" ht="13.5" x14ac:dyDescent="0.25">
      <c r="A16404" s="612" t="s">
        <v>27904</v>
      </c>
      <c r="B16404" s="613" t="s">
        <v>27905</v>
      </c>
    </row>
    <row r="16405" spans="1:2" ht="13.5" x14ac:dyDescent="0.25">
      <c r="A16405" s="612" t="s">
        <v>27906</v>
      </c>
      <c r="B16405" s="613" t="s">
        <v>27907</v>
      </c>
    </row>
    <row r="16406" spans="1:2" ht="13.5" x14ac:dyDescent="0.25">
      <c r="A16406" s="612" t="s">
        <v>27908</v>
      </c>
      <c r="B16406" s="613" t="s">
        <v>27909</v>
      </c>
    </row>
    <row r="16407" spans="1:2" ht="13.5" x14ac:dyDescent="0.25">
      <c r="A16407" s="612" t="s">
        <v>27910</v>
      </c>
      <c r="B16407" s="613" t="s">
        <v>27911</v>
      </c>
    </row>
    <row r="16408" spans="1:2" ht="13.5" x14ac:dyDescent="0.25">
      <c r="A16408" s="612" t="s">
        <v>27912</v>
      </c>
      <c r="B16408" s="613" t="s">
        <v>27913</v>
      </c>
    </row>
    <row r="16409" spans="1:2" ht="13.5" x14ac:dyDescent="0.25">
      <c r="A16409" s="612" t="s">
        <v>27914</v>
      </c>
      <c r="B16409" s="613" t="s">
        <v>27915</v>
      </c>
    </row>
    <row r="16410" spans="1:2" ht="13.5" x14ac:dyDescent="0.25">
      <c r="A16410" s="612" t="s">
        <v>27916</v>
      </c>
      <c r="B16410" s="613" t="s">
        <v>27917</v>
      </c>
    </row>
    <row r="16411" spans="1:2" ht="13.5" x14ac:dyDescent="0.25">
      <c r="A16411" s="612" t="s">
        <v>27918</v>
      </c>
      <c r="B16411" s="613" t="s">
        <v>27919</v>
      </c>
    </row>
    <row r="16412" spans="1:2" ht="13.5" x14ac:dyDescent="0.25">
      <c r="A16412" s="612" t="s">
        <v>27920</v>
      </c>
      <c r="B16412" s="613" t="s">
        <v>27921</v>
      </c>
    </row>
    <row r="16413" spans="1:2" ht="13.5" x14ac:dyDescent="0.25">
      <c r="A16413" s="612" t="s">
        <v>27922</v>
      </c>
      <c r="B16413" s="613" t="s">
        <v>27923</v>
      </c>
    </row>
    <row r="16414" spans="1:2" ht="13.5" x14ac:dyDescent="0.25">
      <c r="A16414" s="612" t="s">
        <v>27924</v>
      </c>
      <c r="B16414" s="613" t="s">
        <v>27925</v>
      </c>
    </row>
    <row r="16415" spans="1:2" ht="13.5" x14ac:dyDescent="0.25">
      <c r="A16415" s="612" t="s">
        <v>27926</v>
      </c>
      <c r="B16415" s="613" t="s">
        <v>27927</v>
      </c>
    </row>
    <row r="16416" spans="1:2" ht="13.5" x14ac:dyDescent="0.25">
      <c r="A16416" s="612" t="s">
        <v>27928</v>
      </c>
      <c r="B16416" s="613" t="s">
        <v>27929</v>
      </c>
    </row>
    <row r="16417" spans="1:2" ht="13.5" x14ac:dyDescent="0.25">
      <c r="A16417" s="612" t="s">
        <v>27930</v>
      </c>
      <c r="B16417" s="613" t="s">
        <v>27931</v>
      </c>
    </row>
    <row r="16418" spans="1:2" ht="13.5" x14ac:dyDescent="0.25">
      <c r="A16418" s="612" t="s">
        <v>27932</v>
      </c>
      <c r="B16418" s="613" t="s">
        <v>27933</v>
      </c>
    </row>
    <row r="16419" spans="1:2" ht="13.5" x14ac:dyDescent="0.25">
      <c r="A16419" s="612" t="s">
        <v>27934</v>
      </c>
      <c r="B16419" s="613" t="s">
        <v>27935</v>
      </c>
    </row>
    <row r="16420" spans="1:2" ht="13.5" x14ac:dyDescent="0.25">
      <c r="A16420" s="612" t="s">
        <v>27936</v>
      </c>
      <c r="B16420" s="613" t="s">
        <v>27937</v>
      </c>
    </row>
    <row r="16421" spans="1:2" ht="13.5" x14ac:dyDescent="0.25">
      <c r="A16421" s="612" t="s">
        <v>27938</v>
      </c>
      <c r="B16421" s="613" t="s">
        <v>27939</v>
      </c>
    </row>
    <row r="16422" spans="1:2" ht="13.5" x14ac:dyDescent="0.25">
      <c r="A16422" s="612" t="s">
        <v>27940</v>
      </c>
      <c r="B16422" s="613" t="s">
        <v>27941</v>
      </c>
    </row>
    <row r="16423" spans="1:2" ht="13.5" x14ac:dyDescent="0.25">
      <c r="A16423" s="612" t="s">
        <v>27942</v>
      </c>
      <c r="B16423" s="613" t="s">
        <v>27943</v>
      </c>
    </row>
    <row r="16424" spans="1:2" ht="13.5" x14ac:dyDescent="0.25">
      <c r="A16424" s="612" t="s">
        <v>27944</v>
      </c>
      <c r="B16424" s="613" t="s">
        <v>27945</v>
      </c>
    </row>
    <row r="16425" spans="1:2" ht="13.5" x14ac:dyDescent="0.25">
      <c r="A16425" s="612" t="s">
        <v>27946</v>
      </c>
      <c r="B16425" s="613" t="s">
        <v>27947</v>
      </c>
    </row>
    <row r="16426" spans="1:2" ht="13.5" x14ac:dyDescent="0.25">
      <c r="A16426" s="612" t="s">
        <v>27948</v>
      </c>
      <c r="B16426" s="613" t="s">
        <v>27949</v>
      </c>
    </row>
    <row r="16427" spans="1:2" ht="13.5" x14ac:dyDescent="0.25">
      <c r="A16427" s="612" t="s">
        <v>27950</v>
      </c>
      <c r="B16427" s="613" t="s">
        <v>27951</v>
      </c>
    </row>
    <row r="16428" spans="1:2" ht="13.5" x14ac:dyDescent="0.25">
      <c r="A16428" s="612" t="s">
        <v>27952</v>
      </c>
      <c r="B16428" s="613" t="s">
        <v>27953</v>
      </c>
    </row>
    <row r="16429" spans="1:2" ht="13.5" x14ac:dyDescent="0.25">
      <c r="A16429" s="612" t="s">
        <v>27954</v>
      </c>
      <c r="B16429" s="613" t="s">
        <v>27955</v>
      </c>
    </row>
    <row r="16430" spans="1:2" ht="13.5" x14ac:dyDescent="0.25">
      <c r="A16430" s="612" t="s">
        <v>27956</v>
      </c>
      <c r="B16430" s="613" t="s">
        <v>27957</v>
      </c>
    </row>
    <row r="16431" spans="1:2" ht="13.5" x14ac:dyDescent="0.25">
      <c r="A16431" s="612" t="s">
        <v>27958</v>
      </c>
      <c r="B16431" s="613" t="s">
        <v>27959</v>
      </c>
    </row>
    <row r="16432" spans="1:2" ht="13.5" x14ac:dyDescent="0.25">
      <c r="A16432" s="612" t="s">
        <v>27960</v>
      </c>
      <c r="B16432" s="613" t="s">
        <v>27961</v>
      </c>
    </row>
    <row r="16433" spans="1:2" ht="13.5" x14ac:dyDescent="0.25">
      <c r="A16433" s="612" t="s">
        <v>27962</v>
      </c>
      <c r="B16433" s="613" t="s">
        <v>27963</v>
      </c>
    </row>
    <row r="16434" spans="1:2" ht="13.5" x14ac:dyDescent="0.25">
      <c r="A16434" s="612" t="s">
        <v>27964</v>
      </c>
      <c r="B16434" s="613" t="s">
        <v>27965</v>
      </c>
    </row>
    <row r="16435" spans="1:2" ht="13.5" x14ac:dyDescent="0.25">
      <c r="A16435" s="612" t="s">
        <v>27966</v>
      </c>
      <c r="B16435" s="613" t="s">
        <v>27967</v>
      </c>
    </row>
    <row r="16436" spans="1:2" ht="13.5" x14ac:dyDescent="0.25">
      <c r="A16436" s="612" t="s">
        <v>27968</v>
      </c>
      <c r="B16436" s="613" t="s">
        <v>27969</v>
      </c>
    </row>
    <row r="16437" spans="1:2" ht="13.5" x14ac:dyDescent="0.25">
      <c r="A16437" s="612" t="s">
        <v>27970</v>
      </c>
      <c r="B16437" s="613" t="s">
        <v>27971</v>
      </c>
    </row>
    <row r="16438" spans="1:2" ht="13.5" x14ac:dyDescent="0.25">
      <c r="A16438" s="612" t="s">
        <v>27972</v>
      </c>
      <c r="B16438" s="613" t="s">
        <v>27973</v>
      </c>
    </row>
    <row r="16439" spans="1:2" ht="13.5" x14ac:dyDescent="0.25">
      <c r="A16439" s="612" t="s">
        <v>27974</v>
      </c>
      <c r="B16439" s="613" t="s">
        <v>27975</v>
      </c>
    </row>
    <row r="16440" spans="1:2" ht="13.5" x14ac:dyDescent="0.25">
      <c r="A16440" s="612" t="s">
        <v>27976</v>
      </c>
      <c r="B16440" s="613" t="s">
        <v>27977</v>
      </c>
    </row>
    <row r="16441" spans="1:2" ht="13.5" x14ac:dyDescent="0.25">
      <c r="A16441" s="612" t="s">
        <v>27978</v>
      </c>
      <c r="B16441" s="613" t="s">
        <v>27979</v>
      </c>
    </row>
    <row r="16442" spans="1:2" ht="13.5" x14ac:dyDescent="0.25">
      <c r="A16442" s="612" t="s">
        <v>27980</v>
      </c>
      <c r="B16442" s="613" t="s">
        <v>27981</v>
      </c>
    </row>
    <row r="16443" spans="1:2" ht="13.5" x14ac:dyDescent="0.25">
      <c r="A16443" s="612" t="s">
        <v>27982</v>
      </c>
      <c r="B16443" s="613" t="s">
        <v>27983</v>
      </c>
    </row>
    <row r="16444" spans="1:2" ht="13.5" x14ac:dyDescent="0.25">
      <c r="A16444" s="612" t="s">
        <v>27984</v>
      </c>
      <c r="B16444" s="613" t="s">
        <v>27985</v>
      </c>
    </row>
    <row r="16445" spans="1:2" ht="13.5" x14ac:dyDescent="0.25">
      <c r="A16445" s="612" t="s">
        <v>27986</v>
      </c>
      <c r="B16445" s="613" t="s">
        <v>27987</v>
      </c>
    </row>
    <row r="16446" spans="1:2" ht="13.5" x14ac:dyDescent="0.25">
      <c r="A16446" s="612" t="s">
        <v>27988</v>
      </c>
      <c r="B16446" s="613" t="s">
        <v>27989</v>
      </c>
    </row>
    <row r="16447" spans="1:2" ht="13.5" x14ac:dyDescent="0.25">
      <c r="A16447" s="612" t="s">
        <v>27990</v>
      </c>
      <c r="B16447" s="613" t="s">
        <v>27991</v>
      </c>
    </row>
    <row r="16448" spans="1:2" ht="13.5" x14ac:dyDescent="0.25">
      <c r="A16448" s="612" t="s">
        <v>27992</v>
      </c>
      <c r="B16448" s="613" t="s">
        <v>27993</v>
      </c>
    </row>
    <row r="16449" spans="1:2" ht="13.5" x14ac:dyDescent="0.25">
      <c r="A16449" s="612" t="s">
        <v>27994</v>
      </c>
      <c r="B16449" s="613" t="s">
        <v>27995</v>
      </c>
    </row>
    <row r="16450" spans="1:2" ht="13.5" x14ac:dyDescent="0.25">
      <c r="A16450" s="612" t="s">
        <v>27996</v>
      </c>
      <c r="B16450" s="613" t="s">
        <v>27997</v>
      </c>
    </row>
    <row r="16451" spans="1:2" ht="13.5" x14ac:dyDescent="0.25">
      <c r="A16451" s="612" t="s">
        <v>27998</v>
      </c>
      <c r="B16451" s="613" t="s">
        <v>27999</v>
      </c>
    </row>
    <row r="16452" spans="1:2" ht="13.5" x14ac:dyDescent="0.25">
      <c r="A16452" s="612" t="s">
        <v>28000</v>
      </c>
      <c r="B16452" s="613" t="s">
        <v>28001</v>
      </c>
    </row>
    <row r="16453" spans="1:2" ht="13.5" x14ac:dyDescent="0.25">
      <c r="A16453" s="612" t="s">
        <v>28002</v>
      </c>
      <c r="B16453" s="613" t="s">
        <v>28003</v>
      </c>
    </row>
    <row r="16454" spans="1:2" ht="13.5" x14ac:dyDescent="0.25">
      <c r="A16454" s="612" t="s">
        <v>28004</v>
      </c>
      <c r="B16454" s="613" t="s">
        <v>28005</v>
      </c>
    </row>
    <row r="16455" spans="1:2" ht="13.5" x14ac:dyDescent="0.25">
      <c r="A16455" s="612" t="s">
        <v>28006</v>
      </c>
      <c r="B16455" s="613" t="s">
        <v>28007</v>
      </c>
    </row>
    <row r="16456" spans="1:2" ht="13.5" x14ac:dyDescent="0.25">
      <c r="A16456" s="612" t="s">
        <v>28008</v>
      </c>
      <c r="B16456" s="613" t="s">
        <v>28009</v>
      </c>
    </row>
    <row r="16457" spans="1:2" ht="13.5" x14ac:dyDescent="0.25">
      <c r="A16457" s="612" t="s">
        <v>28010</v>
      </c>
      <c r="B16457" s="613" t="s">
        <v>28011</v>
      </c>
    </row>
    <row r="16458" spans="1:2" ht="13.5" x14ac:dyDescent="0.25">
      <c r="A16458" s="612" t="s">
        <v>28012</v>
      </c>
      <c r="B16458" s="613" t="s">
        <v>28013</v>
      </c>
    </row>
    <row r="16459" spans="1:2" ht="13.5" x14ac:dyDescent="0.25">
      <c r="A16459" s="612" t="s">
        <v>28014</v>
      </c>
      <c r="B16459" s="613" t="s">
        <v>28015</v>
      </c>
    </row>
    <row r="16460" spans="1:2" ht="13.5" x14ac:dyDescent="0.25">
      <c r="A16460" s="612" t="s">
        <v>28016</v>
      </c>
      <c r="B16460" s="613" t="s">
        <v>28017</v>
      </c>
    </row>
    <row r="16461" spans="1:2" ht="13.5" x14ac:dyDescent="0.25">
      <c r="A16461" s="612" t="s">
        <v>28018</v>
      </c>
      <c r="B16461" s="613" t="s">
        <v>28019</v>
      </c>
    </row>
    <row r="16462" spans="1:2" ht="13.5" x14ac:dyDescent="0.25">
      <c r="A16462" s="612" t="s">
        <v>28020</v>
      </c>
      <c r="B16462" s="613" t="s">
        <v>28021</v>
      </c>
    </row>
    <row r="16463" spans="1:2" ht="13.5" x14ac:dyDescent="0.25">
      <c r="A16463" s="612" t="s">
        <v>28022</v>
      </c>
      <c r="B16463" s="613" t="s">
        <v>28023</v>
      </c>
    </row>
    <row r="16464" spans="1:2" ht="13.5" x14ac:dyDescent="0.25">
      <c r="A16464" s="612" t="s">
        <v>28024</v>
      </c>
      <c r="B16464" s="613" t="s">
        <v>28025</v>
      </c>
    </row>
    <row r="16465" spans="1:2" ht="13.5" x14ac:dyDescent="0.25">
      <c r="A16465" s="612" t="s">
        <v>28026</v>
      </c>
      <c r="B16465" s="613" t="s">
        <v>28027</v>
      </c>
    </row>
    <row r="16466" spans="1:2" ht="13.5" x14ac:dyDescent="0.25">
      <c r="A16466" s="612" t="s">
        <v>28028</v>
      </c>
      <c r="B16466" s="613" t="s">
        <v>28029</v>
      </c>
    </row>
    <row r="16467" spans="1:2" ht="13.5" x14ac:dyDescent="0.25">
      <c r="A16467" s="612" t="s">
        <v>28030</v>
      </c>
      <c r="B16467" s="613" t="s">
        <v>28031</v>
      </c>
    </row>
    <row r="16468" spans="1:2" ht="13.5" x14ac:dyDescent="0.25">
      <c r="A16468" s="612" t="s">
        <v>28032</v>
      </c>
      <c r="B16468" s="613" t="s">
        <v>28033</v>
      </c>
    </row>
    <row r="16469" spans="1:2" ht="13.5" x14ac:dyDescent="0.25">
      <c r="A16469" s="612" t="s">
        <v>28034</v>
      </c>
      <c r="B16469" s="613" t="s">
        <v>28035</v>
      </c>
    </row>
    <row r="16470" spans="1:2" ht="13.5" x14ac:dyDescent="0.25">
      <c r="A16470" s="612" t="s">
        <v>28036</v>
      </c>
      <c r="B16470" s="613" t="s">
        <v>28037</v>
      </c>
    </row>
    <row r="16471" spans="1:2" ht="13.5" x14ac:dyDescent="0.25">
      <c r="A16471" s="612" t="s">
        <v>28038</v>
      </c>
      <c r="B16471" s="613" t="s">
        <v>28039</v>
      </c>
    </row>
    <row r="16472" spans="1:2" ht="13.5" x14ac:dyDescent="0.25">
      <c r="A16472" s="612" t="s">
        <v>28040</v>
      </c>
      <c r="B16472" s="613" t="s">
        <v>28041</v>
      </c>
    </row>
    <row r="16473" spans="1:2" ht="13.5" x14ac:dyDescent="0.25">
      <c r="A16473" s="612" t="s">
        <v>28042</v>
      </c>
      <c r="B16473" s="613" t="s">
        <v>28043</v>
      </c>
    </row>
    <row r="16474" spans="1:2" ht="13.5" x14ac:dyDescent="0.25">
      <c r="A16474" s="612" t="s">
        <v>28044</v>
      </c>
      <c r="B16474" s="613" t="s">
        <v>28045</v>
      </c>
    </row>
    <row r="16475" spans="1:2" ht="13.5" x14ac:dyDescent="0.25">
      <c r="A16475" s="612" t="s">
        <v>28046</v>
      </c>
      <c r="B16475" s="613" t="s">
        <v>28047</v>
      </c>
    </row>
    <row r="16476" spans="1:2" ht="13.5" x14ac:dyDescent="0.25">
      <c r="A16476" s="612" t="s">
        <v>28048</v>
      </c>
      <c r="B16476" s="613" t="s">
        <v>28049</v>
      </c>
    </row>
    <row r="16477" spans="1:2" ht="13.5" x14ac:dyDescent="0.25">
      <c r="A16477" s="612" t="s">
        <v>28050</v>
      </c>
      <c r="B16477" s="613" t="s">
        <v>28051</v>
      </c>
    </row>
    <row r="16478" spans="1:2" ht="13.5" x14ac:dyDescent="0.25">
      <c r="A16478" s="612" t="s">
        <v>28052</v>
      </c>
      <c r="B16478" s="613" t="s">
        <v>28053</v>
      </c>
    </row>
    <row r="16479" spans="1:2" ht="13.5" x14ac:dyDescent="0.25">
      <c r="A16479" s="612" t="s">
        <v>28054</v>
      </c>
      <c r="B16479" s="613" t="s">
        <v>28055</v>
      </c>
    </row>
    <row r="16480" spans="1:2" ht="13.5" x14ac:dyDescent="0.25">
      <c r="A16480" s="612" t="s">
        <v>28056</v>
      </c>
      <c r="B16480" s="613" t="s">
        <v>28057</v>
      </c>
    </row>
    <row r="16481" spans="1:2" ht="13.5" x14ac:dyDescent="0.25">
      <c r="A16481" s="612" t="s">
        <v>28058</v>
      </c>
      <c r="B16481" s="613" t="s">
        <v>28059</v>
      </c>
    </row>
    <row r="16482" spans="1:2" ht="13.5" x14ac:dyDescent="0.25">
      <c r="A16482" s="612" t="s">
        <v>28060</v>
      </c>
      <c r="B16482" s="613" t="s">
        <v>28061</v>
      </c>
    </row>
    <row r="16483" spans="1:2" ht="13.5" x14ac:dyDescent="0.25">
      <c r="A16483" s="612" t="s">
        <v>28062</v>
      </c>
      <c r="B16483" s="613" t="s">
        <v>28063</v>
      </c>
    </row>
    <row r="16484" spans="1:2" ht="13.5" x14ac:dyDescent="0.25">
      <c r="A16484" s="612" t="s">
        <v>28064</v>
      </c>
      <c r="B16484" s="613" t="s">
        <v>28065</v>
      </c>
    </row>
    <row r="16485" spans="1:2" ht="13.5" x14ac:dyDescent="0.25">
      <c r="A16485" s="612" t="s">
        <v>28066</v>
      </c>
      <c r="B16485" s="613" t="s">
        <v>28067</v>
      </c>
    </row>
    <row r="16486" spans="1:2" ht="13.5" x14ac:dyDescent="0.25">
      <c r="A16486" s="612" t="s">
        <v>28068</v>
      </c>
      <c r="B16486" s="613" t="s">
        <v>28069</v>
      </c>
    </row>
    <row r="16487" spans="1:2" ht="13.5" x14ac:dyDescent="0.25">
      <c r="A16487" s="612" t="s">
        <v>28070</v>
      </c>
      <c r="B16487" s="613" t="s">
        <v>28071</v>
      </c>
    </row>
    <row r="16488" spans="1:2" ht="13.5" x14ac:dyDescent="0.25">
      <c r="A16488" s="612" t="s">
        <v>28072</v>
      </c>
      <c r="B16488" s="613" t="s">
        <v>28073</v>
      </c>
    </row>
    <row r="16489" spans="1:2" ht="13.5" x14ac:dyDescent="0.25">
      <c r="A16489" s="612" t="s">
        <v>28074</v>
      </c>
      <c r="B16489" s="613" t="s">
        <v>28075</v>
      </c>
    </row>
    <row r="16490" spans="1:2" ht="13.5" x14ac:dyDescent="0.25">
      <c r="A16490" s="612" t="s">
        <v>28076</v>
      </c>
      <c r="B16490" s="613" t="s">
        <v>28077</v>
      </c>
    </row>
    <row r="16491" spans="1:2" ht="13.5" x14ac:dyDescent="0.25">
      <c r="A16491" s="612" t="s">
        <v>28078</v>
      </c>
      <c r="B16491" s="613" t="s">
        <v>28079</v>
      </c>
    </row>
    <row r="16492" spans="1:2" ht="13.5" x14ac:dyDescent="0.25">
      <c r="A16492" s="612" t="s">
        <v>28080</v>
      </c>
      <c r="B16492" s="613" t="s">
        <v>28081</v>
      </c>
    </row>
    <row r="16493" spans="1:2" ht="13.5" x14ac:dyDescent="0.25">
      <c r="A16493" s="612" t="s">
        <v>28082</v>
      </c>
      <c r="B16493" s="613" t="s">
        <v>28083</v>
      </c>
    </row>
    <row r="16494" spans="1:2" ht="13.5" x14ac:dyDescent="0.25">
      <c r="A16494" s="612" t="s">
        <v>28084</v>
      </c>
      <c r="B16494" s="613" t="s">
        <v>28085</v>
      </c>
    </row>
    <row r="16495" spans="1:2" ht="13.5" x14ac:dyDescent="0.25">
      <c r="A16495" s="612" t="s">
        <v>28086</v>
      </c>
      <c r="B16495" s="613" t="s">
        <v>28087</v>
      </c>
    </row>
    <row r="16496" spans="1:2" ht="13.5" x14ac:dyDescent="0.25">
      <c r="A16496" s="612" t="s">
        <v>28088</v>
      </c>
      <c r="B16496" s="613" t="s">
        <v>28089</v>
      </c>
    </row>
    <row r="16497" spans="1:2" ht="13.5" x14ac:dyDescent="0.25">
      <c r="A16497" s="612" t="s">
        <v>28090</v>
      </c>
      <c r="B16497" s="613" t="s">
        <v>28091</v>
      </c>
    </row>
    <row r="16498" spans="1:2" ht="13.5" x14ac:dyDescent="0.25">
      <c r="A16498" s="612" t="s">
        <v>28092</v>
      </c>
      <c r="B16498" s="613" t="s">
        <v>28093</v>
      </c>
    </row>
    <row r="16499" spans="1:2" ht="13.5" x14ac:dyDescent="0.25">
      <c r="A16499" s="612" t="s">
        <v>28094</v>
      </c>
      <c r="B16499" s="613" t="s">
        <v>28095</v>
      </c>
    </row>
    <row r="16500" spans="1:2" ht="13.5" x14ac:dyDescent="0.25">
      <c r="A16500" s="612" t="s">
        <v>28096</v>
      </c>
      <c r="B16500" s="613" t="s">
        <v>28097</v>
      </c>
    </row>
    <row r="16501" spans="1:2" ht="13.5" x14ac:dyDescent="0.25">
      <c r="A16501" s="612" t="s">
        <v>28098</v>
      </c>
      <c r="B16501" s="613" t="s">
        <v>28099</v>
      </c>
    </row>
    <row r="16502" spans="1:2" ht="13.5" x14ac:dyDescent="0.25">
      <c r="A16502" s="612" t="s">
        <v>28100</v>
      </c>
      <c r="B16502" s="613" t="s">
        <v>28101</v>
      </c>
    </row>
    <row r="16503" spans="1:2" ht="13.5" x14ac:dyDescent="0.25">
      <c r="A16503" s="612" t="s">
        <v>28102</v>
      </c>
      <c r="B16503" s="613" t="s">
        <v>28103</v>
      </c>
    </row>
    <row r="16504" spans="1:2" ht="13.5" x14ac:dyDescent="0.25">
      <c r="A16504" s="612" t="s">
        <v>28104</v>
      </c>
      <c r="B16504" s="613" t="s">
        <v>28105</v>
      </c>
    </row>
    <row r="16505" spans="1:2" ht="13.5" x14ac:dyDescent="0.25">
      <c r="A16505" s="612" t="s">
        <v>28106</v>
      </c>
      <c r="B16505" s="613" t="s">
        <v>28107</v>
      </c>
    </row>
    <row r="16506" spans="1:2" ht="13.5" x14ac:dyDescent="0.25">
      <c r="A16506" s="612" t="s">
        <v>28108</v>
      </c>
      <c r="B16506" s="613" t="s">
        <v>28109</v>
      </c>
    </row>
    <row r="16507" spans="1:2" ht="13.5" x14ac:dyDescent="0.25">
      <c r="A16507" s="612" t="s">
        <v>28110</v>
      </c>
      <c r="B16507" s="613" t="s">
        <v>28111</v>
      </c>
    </row>
    <row r="16508" spans="1:2" ht="13.5" x14ac:dyDescent="0.25">
      <c r="A16508" s="612" t="s">
        <v>28112</v>
      </c>
      <c r="B16508" s="613" t="s">
        <v>28113</v>
      </c>
    </row>
    <row r="16509" spans="1:2" ht="13.5" x14ac:dyDescent="0.25">
      <c r="A16509" s="612" t="s">
        <v>28114</v>
      </c>
      <c r="B16509" s="613" t="s">
        <v>28115</v>
      </c>
    </row>
    <row r="16510" spans="1:2" ht="13.5" x14ac:dyDescent="0.25">
      <c r="A16510" s="612" t="s">
        <v>28116</v>
      </c>
      <c r="B16510" s="613" t="s">
        <v>28117</v>
      </c>
    </row>
    <row r="16511" spans="1:2" ht="13.5" x14ac:dyDescent="0.25">
      <c r="A16511" s="612" t="s">
        <v>28118</v>
      </c>
      <c r="B16511" s="613" t="s">
        <v>28119</v>
      </c>
    </row>
    <row r="16512" spans="1:2" ht="13.5" x14ac:dyDescent="0.25">
      <c r="A16512" s="612" t="s">
        <v>28120</v>
      </c>
      <c r="B16512" s="613" t="s">
        <v>28121</v>
      </c>
    </row>
    <row r="16513" spans="1:2" ht="13.5" x14ac:dyDescent="0.25">
      <c r="A16513" s="612" t="s">
        <v>28122</v>
      </c>
      <c r="B16513" s="613" t="s">
        <v>28123</v>
      </c>
    </row>
    <row r="16514" spans="1:2" ht="13.5" x14ac:dyDescent="0.25">
      <c r="A16514" s="612" t="s">
        <v>28124</v>
      </c>
      <c r="B16514" s="613" t="s">
        <v>28125</v>
      </c>
    </row>
    <row r="16515" spans="1:2" ht="13.5" x14ac:dyDescent="0.25">
      <c r="A16515" s="612" t="s">
        <v>28126</v>
      </c>
      <c r="B16515" s="613" t="s">
        <v>28127</v>
      </c>
    </row>
    <row r="16516" spans="1:2" ht="13.5" x14ac:dyDescent="0.25">
      <c r="A16516" s="612" t="s">
        <v>28128</v>
      </c>
      <c r="B16516" s="613" t="s">
        <v>28129</v>
      </c>
    </row>
    <row r="16517" spans="1:2" ht="13.5" x14ac:dyDescent="0.25">
      <c r="A16517" s="612" t="s">
        <v>28130</v>
      </c>
      <c r="B16517" s="613" t="s">
        <v>28131</v>
      </c>
    </row>
    <row r="16518" spans="1:2" ht="13.5" x14ac:dyDescent="0.25">
      <c r="A16518" s="612" t="s">
        <v>28132</v>
      </c>
      <c r="B16518" s="613" t="s">
        <v>28133</v>
      </c>
    </row>
    <row r="16519" spans="1:2" ht="13.5" x14ac:dyDescent="0.25">
      <c r="A16519" s="612" t="s">
        <v>28134</v>
      </c>
      <c r="B16519" s="613" t="s">
        <v>28135</v>
      </c>
    </row>
    <row r="16520" spans="1:2" ht="13.5" x14ac:dyDescent="0.25">
      <c r="A16520" s="612" t="s">
        <v>28136</v>
      </c>
      <c r="B16520" s="613" t="s">
        <v>28137</v>
      </c>
    </row>
    <row r="16521" spans="1:2" ht="13.5" x14ac:dyDescent="0.25">
      <c r="A16521" s="612" t="s">
        <v>28138</v>
      </c>
      <c r="B16521" s="613" t="s">
        <v>28139</v>
      </c>
    </row>
    <row r="16522" spans="1:2" ht="13.5" x14ac:dyDescent="0.25">
      <c r="A16522" s="612" t="s">
        <v>28140</v>
      </c>
      <c r="B16522" s="613" t="s">
        <v>28141</v>
      </c>
    </row>
    <row r="16523" spans="1:2" ht="13.5" x14ac:dyDescent="0.25">
      <c r="A16523" s="612" t="s">
        <v>28142</v>
      </c>
      <c r="B16523" s="613" t="s">
        <v>28143</v>
      </c>
    </row>
    <row r="16524" spans="1:2" ht="27" x14ac:dyDescent="0.25">
      <c r="A16524" s="612" t="s">
        <v>28144</v>
      </c>
      <c r="B16524" s="613" t="s">
        <v>28145</v>
      </c>
    </row>
    <row r="16525" spans="1:2" ht="27" x14ac:dyDescent="0.25">
      <c r="A16525" s="612" t="s">
        <v>28146</v>
      </c>
      <c r="B16525" s="613" t="s">
        <v>28147</v>
      </c>
    </row>
    <row r="16526" spans="1:2" ht="27" x14ac:dyDescent="0.25">
      <c r="A16526" s="612" t="s">
        <v>28148</v>
      </c>
      <c r="B16526" s="613" t="s">
        <v>28149</v>
      </c>
    </row>
    <row r="16527" spans="1:2" ht="27" x14ac:dyDescent="0.25">
      <c r="A16527" s="612" t="s">
        <v>28150</v>
      </c>
      <c r="B16527" s="613" t="s">
        <v>28151</v>
      </c>
    </row>
    <row r="16528" spans="1:2" ht="27" x14ac:dyDescent="0.25">
      <c r="A16528" s="612" t="s">
        <v>28152</v>
      </c>
      <c r="B16528" s="613" t="s">
        <v>28153</v>
      </c>
    </row>
    <row r="16529" spans="1:2" ht="27" x14ac:dyDescent="0.25">
      <c r="A16529" s="612" t="s">
        <v>28154</v>
      </c>
      <c r="B16529" s="613" t="s">
        <v>28155</v>
      </c>
    </row>
    <row r="16530" spans="1:2" ht="13.5" x14ac:dyDescent="0.25">
      <c r="A16530" s="612" t="s">
        <v>28156</v>
      </c>
      <c r="B16530" s="613" t="s">
        <v>28157</v>
      </c>
    </row>
    <row r="16531" spans="1:2" ht="27" x14ac:dyDescent="0.25">
      <c r="A16531" s="612" t="s">
        <v>28158</v>
      </c>
      <c r="B16531" s="613" t="s">
        <v>28159</v>
      </c>
    </row>
    <row r="16532" spans="1:2" ht="27" x14ac:dyDescent="0.25">
      <c r="A16532" s="612" t="s">
        <v>28160</v>
      </c>
      <c r="B16532" s="613" t="s">
        <v>28161</v>
      </c>
    </row>
    <row r="16533" spans="1:2" ht="27" x14ac:dyDescent="0.25">
      <c r="A16533" s="612" t="s">
        <v>28162</v>
      </c>
      <c r="B16533" s="613" t="s">
        <v>28163</v>
      </c>
    </row>
    <row r="16534" spans="1:2" ht="27" x14ac:dyDescent="0.25">
      <c r="A16534" s="612" t="s">
        <v>28164</v>
      </c>
      <c r="B16534" s="613" t="s">
        <v>28165</v>
      </c>
    </row>
    <row r="16535" spans="1:2" ht="27" x14ac:dyDescent="0.25">
      <c r="A16535" s="612" t="s">
        <v>28166</v>
      </c>
      <c r="B16535" s="613" t="s">
        <v>28167</v>
      </c>
    </row>
    <row r="16536" spans="1:2" ht="27" x14ac:dyDescent="0.25">
      <c r="A16536" s="612" t="s">
        <v>28168</v>
      </c>
      <c r="B16536" s="613" t="s">
        <v>28169</v>
      </c>
    </row>
    <row r="16537" spans="1:2" ht="27" x14ac:dyDescent="0.25">
      <c r="A16537" s="612" t="s">
        <v>28170</v>
      </c>
      <c r="B16537" s="613" t="s">
        <v>28171</v>
      </c>
    </row>
    <row r="16538" spans="1:2" ht="27" x14ac:dyDescent="0.25">
      <c r="A16538" s="612" t="s">
        <v>28172</v>
      </c>
      <c r="B16538" s="613" t="s">
        <v>28173</v>
      </c>
    </row>
    <row r="16539" spans="1:2" ht="27" x14ac:dyDescent="0.25">
      <c r="A16539" s="612" t="s">
        <v>28174</v>
      </c>
      <c r="B16539" s="613" t="s">
        <v>28175</v>
      </c>
    </row>
    <row r="16540" spans="1:2" ht="27" x14ac:dyDescent="0.25">
      <c r="A16540" s="612" t="s">
        <v>28176</v>
      </c>
      <c r="B16540" s="613" t="s">
        <v>28177</v>
      </c>
    </row>
    <row r="16541" spans="1:2" ht="27" x14ac:dyDescent="0.25">
      <c r="A16541" s="612" t="s">
        <v>28178</v>
      </c>
      <c r="B16541" s="613" t="s">
        <v>28179</v>
      </c>
    </row>
    <row r="16542" spans="1:2" ht="27" x14ac:dyDescent="0.25">
      <c r="A16542" s="612" t="s">
        <v>28180</v>
      </c>
      <c r="B16542" s="613" t="s">
        <v>28181</v>
      </c>
    </row>
    <row r="16543" spans="1:2" ht="27" x14ac:dyDescent="0.25">
      <c r="A16543" s="612" t="s">
        <v>28182</v>
      </c>
      <c r="B16543" s="613" t="s">
        <v>28183</v>
      </c>
    </row>
    <row r="16544" spans="1:2" ht="27" x14ac:dyDescent="0.25">
      <c r="A16544" s="612" t="s">
        <v>28184</v>
      </c>
      <c r="B16544" s="613" t="s">
        <v>28185</v>
      </c>
    </row>
    <row r="16545" spans="1:2" ht="27" x14ac:dyDescent="0.25">
      <c r="A16545" s="612" t="s">
        <v>28186</v>
      </c>
      <c r="B16545" s="613" t="s">
        <v>28187</v>
      </c>
    </row>
    <row r="16546" spans="1:2" ht="27" x14ac:dyDescent="0.25">
      <c r="A16546" s="612" t="s">
        <v>28188</v>
      </c>
      <c r="B16546" s="613" t="s">
        <v>28189</v>
      </c>
    </row>
    <row r="16547" spans="1:2" ht="27" x14ac:dyDescent="0.25">
      <c r="A16547" s="612" t="s">
        <v>28190</v>
      </c>
      <c r="B16547" s="613" t="s">
        <v>28191</v>
      </c>
    </row>
    <row r="16548" spans="1:2" ht="27" x14ac:dyDescent="0.25">
      <c r="A16548" s="612" t="s">
        <v>28192</v>
      </c>
      <c r="B16548" s="613" t="s">
        <v>28193</v>
      </c>
    </row>
    <row r="16549" spans="1:2" ht="27" x14ac:dyDescent="0.25">
      <c r="A16549" s="612" t="s">
        <v>28194</v>
      </c>
      <c r="B16549" s="613" t="s">
        <v>28195</v>
      </c>
    </row>
    <row r="16550" spans="1:2" ht="27" x14ac:dyDescent="0.25">
      <c r="A16550" s="612" t="s">
        <v>28196</v>
      </c>
      <c r="B16550" s="613" t="s">
        <v>28197</v>
      </c>
    </row>
    <row r="16551" spans="1:2" ht="27" x14ac:dyDescent="0.25">
      <c r="A16551" s="612" t="s">
        <v>28198</v>
      </c>
      <c r="B16551" s="613" t="s">
        <v>28199</v>
      </c>
    </row>
    <row r="16552" spans="1:2" ht="27" x14ac:dyDescent="0.25">
      <c r="A16552" s="612" t="s">
        <v>28200</v>
      </c>
      <c r="B16552" s="613" t="s">
        <v>28201</v>
      </c>
    </row>
    <row r="16553" spans="1:2" ht="27" x14ac:dyDescent="0.25">
      <c r="A16553" s="612" t="s">
        <v>28202</v>
      </c>
      <c r="B16553" s="613" t="s">
        <v>28203</v>
      </c>
    </row>
    <row r="16554" spans="1:2" ht="27" x14ac:dyDescent="0.25">
      <c r="A16554" s="612" t="s">
        <v>28204</v>
      </c>
      <c r="B16554" s="613" t="s">
        <v>28205</v>
      </c>
    </row>
    <row r="16555" spans="1:2" ht="27" x14ac:dyDescent="0.25">
      <c r="A16555" s="612" t="s">
        <v>28206</v>
      </c>
      <c r="B16555" s="613" t="s">
        <v>28207</v>
      </c>
    </row>
    <row r="16556" spans="1:2" ht="27" x14ac:dyDescent="0.25">
      <c r="A16556" s="612" t="s">
        <v>28208</v>
      </c>
      <c r="B16556" s="613" t="s">
        <v>28209</v>
      </c>
    </row>
    <row r="16557" spans="1:2" ht="27" x14ac:dyDescent="0.25">
      <c r="A16557" s="612" t="s">
        <v>28210</v>
      </c>
      <c r="B16557" s="613" t="s">
        <v>28211</v>
      </c>
    </row>
    <row r="16558" spans="1:2" ht="27" x14ac:dyDescent="0.25">
      <c r="A16558" s="612" t="s">
        <v>28212</v>
      </c>
      <c r="B16558" s="613" t="s">
        <v>28213</v>
      </c>
    </row>
    <row r="16559" spans="1:2" ht="27" x14ac:dyDescent="0.25">
      <c r="A16559" s="612" t="s">
        <v>28214</v>
      </c>
      <c r="B16559" s="613" t="s">
        <v>28215</v>
      </c>
    </row>
    <row r="16560" spans="1:2" ht="27" x14ac:dyDescent="0.25">
      <c r="A16560" s="612" t="s">
        <v>28216</v>
      </c>
      <c r="B16560" s="613" t="s">
        <v>28217</v>
      </c>
    </row>
    <row r="16561" spans="1:2" ht="27" x14ac:dyDescent="0.25">
      <c r="A16561" s="612" t="s">
        <v>28218</v>
      </c>
      <c r="B16561" s="613" t="s">
        <v>28219</v>
      </c>
    </row>
    <row r="16562" spans="1:2" ht="27" x14ac:dyDescent="0.25">
      <c r="A16562" s="612" t="s">
        <v>28220</v>
      </c>
      <c r="B16562" s="613" t="s">
        <v>28221</v>
      </c>
    </row>
    <row r="16563" spans="1:2" ht="27" x14ac:dyDescent="0.25">
      <c r="A16563" s="612" t="s">
        <v>28222</v>
      </c>
      <c r="B16563" s="613" t="s">
        <v>28223</v>
      </c>
    </row>
    <row r="16564" spans="1:2" ht="27" x14ac:dyDescent="0.25">
      <c r="A16564" s="612" t="s">
        <v>28224</v>
      </c>
      <c r="B16564" s="613" t="s">
        <v>28225</v>
      </c>
    </row>
    <row r="16565" spans="1:2" ht="27" x14ac:dyDescent="0.25">
      <c r="A16565" s="612" t="s">
        <v>28226</v>
      </c>
      <c r="B16565" s="613" t="s">
        <v>28227</v>
      </c>
    </row>
    <row r="16566" spans="1:2" ht="27" x14ac:dyDescent="0.25">
      <c r="A16566" s="612" t="s">
        <v>28228</v>
      </c>
      <c r="B16566" s="613" t="s">
        <v>28229</v>
      </c>
    </row>
    <row r="16567" spans="1:2" ht="27" x14ac:dyDescent="0.25">
      <c r="A16567" s="612" t="s">
        <v>28230</v>
      </c>
      <c r="B16567" s="613" t="s">
        <v>28231</v>
      </c>
    </row>
    <row r="16568" spans="1:2" ht="27" x14ac:dyDescent="0.25">
      <c r="A16568" s="612" t="s">
        <v>28232</v>
      </c>
      <c r="B16568" s="613" t="s">
        <v>28233</v>
      </c>
    </row>
    <row r="16569" spans="1:2" ht="27" x14ac:dyDescent="0.25">
      <c r="A16569" s="612" t="s">
        <v>28234</v>
      </c>
      <c r="B16569" s="613" t="s">
        <v>28235</v>
      </c>
    </row>
    <row r="16570" spans="1:2" ht="27" x14ac:dyDescent="0.25">
      <c r="A16570" s="612" t="s">
        <v>28236</v>
      </c>
      <c r="B16570" s="613" t="s">
        <v>28237</v>
      </c>
    </row>
    <row r="16571" spans="1:2" ht="27" x14ac:dyDescent="0.25">
      <c r="A16571" s="612" t="s">
        <v>28238</v>
      </c>
      <c r="B16571" s="613" t="s">
        <v>28239</v>
      </c>
    </row>
    <row r="16572" spans="1:2" ht="27" x14ac:dyDescent="0.25">
      <c r="A16572" s="612" t="s">
        <v>28240</v>
      </c>
      <c r="B16572" s="613" t="s">
        <v>28241</v>
      </c>
    </row>
    <row r="16573" spans="1:2" ht="13.5" x14ac:dyDescent="0.25">
      <c r="A16573" s="612" t="s">
        <v>28242</v>
      </c>
      <c r="B16573" s="613" t="s">
        <v>28243</v>
      </c>
    </row>
    <row r="16574" spans="1:2" ht="13.5" x14ac:dyDescent="0.25">
      <c r="A16574" s="612" t="s">
        <v>28244</v>
      </c>
      <c r="B16574" s="613" t="s">
        <v>28245</v>
      </c>
    </row>
    <row r="16575" spans="1:2" ht="13.5" x14ac:dyDescent="0.25">
      <c r="A16575" s="612" t="s">
        <v>28246</v>
      </c>
      <c r="B16575" s="613" t="s">
        <v>28247</v>
      </c>
    </row>
    <row r="16576" spans="1:2" ht="13.5" x14ac:dyDescent="0.25">
      <c r="A16576" s="612" t="s">
        <v>28248</v>
      </c>
      <c r="B16576" s="613" t="s">
        <v>28249</v>
      </c>
    </row>
    <row r="16577" spans="1:2" ht="13.5" x14ac:dyDescent="0.25">
      <c r="A16577" s="612" t="s">
        <v>28250</v>
      </c>
      <c r="B16577" s="613" t="s">
        <v>28251</v>
      </c>
    </row>
    <row r="16578" spans="1:2" ht="13.5" x14ac:dyDescent="0.25">
      <c r="A16578" s="612" t="s">
        <v>28252</v>
      </c>
      <c r="B16578" s="613" t="s">
        <v>28253</v>
      </c>
    </row>
    <row r="16579" spans="1:2" ht="13.5" x14ac:dyDescent="0.25">
      <c r="A16579" s="612" t="s">
        <v>28254</v>
      </c>
      <c r="B16579" s="613" t="s">
        <v>28255</v>
      </c>
    </row>
    <row r="16580" spans="1:2" ht="13.5" x14ac:dyDescent="0.25">
      <c r="A16580" s="612" t="s">
        <v>28256</v>
      </c>
      <c r="B16580" s="613" t="s">
        <v>28257</v>
      </c>
    </row>
    <row r="16581" spans="1:2" ht="13.5" x14ac:dyDescent="0.25">
      <c r="A16581" s="612" t="s">
        <v>28258</v>
      </c>
      <c r="B16581" s="613" t="s">
        <v>28259</v>
      </c>
    </row>
    <row r="16582" spans="1:2" ht="13.5" x14ac:dyDescent="0.25">
      <c r="A16582" s="612" t="s">
        <v>28260</v>
      </c>
      <c r="B16582" s="613" t="s">
        <v>28261</v>
      </c>
    </row>
    <row r="16583" spans="1:2" ht="27" x14ac:dyDescent="0.25">
      <c r="A16583" s="612" t="s">
        <v>28262</v>
      </c>
      <c r="B16583" s="613" t="s">
        <v>28263</v>
      </c>
    </row>
    <row r="16584" spans="1:2" ht="27" x14ac:dyDescent="0.25">
      <c r="A16584" s="612" t="s">
        <v>28264</v>
      </c>
      <c r="B16584" s="613" t="s">
        <v>28265</v>
      </c>
    </row>
    <row r="16585" spans="1:2" ht="27" x14ac:dyDescent="0.25">
      <c r="A16585" s="612" t="s">
        <v>28266</v>
      </c>
      <c r="B16585" s="613" t="s">
        <v>28267</v>
      </c>
    </row>
    <row r="16586" spans="1:2" ht="27" x14ac:dyDescent="0.25">
      <c r="A16586" s="612" t="s">
        <v>28268</v>
      </c>
      <c r="B16586" s="613" t="s">
        <v>28269</v>
      </c>
    </row>
    <row r="16587" spans="1:2" ht="27" x14ac:dyDescent="0.25">
      <c r="A16587" s="612" t="s">
        <v>28270</v>
      </c>
      <c r="B16587" s="613" t="s">
        <v>28271</v>
      </c>
    </row>
    <row r="16588" spans="1:2" ht="27" x14ac:dyDescent="0.25">
      <c r="A16588" s="612" t="s">
        <v>28272</v>
      </c>
      <c r="B16588" s="613" t="s">
        <v>28273</v>
      </c>
    </row>
    <row r="16589" spans="1:2" ht="27" x14ac:dyDescent="0.25">
      <c r="A16589" s="612" t="s">
        <v>28274</v>
      </c>
      <c r="B16589" s="613" t="s">
        <v>28275</v>
      </c>
    </row>
    <row r="16590" spans="1:2" ht="27" x14ac:dyDescent="0.25">
      <c r="A16590" s="612" t="s">
        <v>28276</v>
      </c>
      <c r="B16590" s="613" t="s">
        <v>28277</v>
      </c>
    </row>
    <row r="16591" spans="1:2" ht="27" x14ac:dyDescent="0.25">
      <c r="A16591" s="612" t="s">
        <v>28278</v>
      </c>
      <c r="B16591" s="613" t="s">
        <v>28279</v>
      </c>
    </row>
    <row r="16592" spans="1:2" ht="27" x14ac:dyDescent="0.25">
      <c r="A16592" s="612" t="s">
        <v>28280</v>
      </c>
      <c r="B16592" s="613" t="s">
        <v>28281</v>
      </c>
    </row>
    <row r="16593" spans="1:2" ht="13.5" x14ac:dyDescent="0.25">
      <c r="A16593" s="612" t="s">
        <v>28282</v>
      </c>
      <c r="B16593" s="613" t="s">
        <v>28283</v>
      </c>
    </row>
    <row r="16594" spans="1:2" ht="13.5" x14ac:dyDescent="0.25">
      <c r="A16594" s="612" t="s">
        <v>28284</v>
      </c>
      <c r="B16594" s="613" t="s">
        <v>28285</v>
      </c>
    </row>
    <row r="16595" spans="1:2" ht="27" x14ac:dyDescent="0.25">
      <c r="A16595" s="612" t="s">
        <v>28286</v>
      </c>
      <c r="B16595" s="613" t="s">
        <v>28287</v>
      </c>
    </row>
    <row r="16596" spans="1:2" ht="13.5" x14ac:dyDescent="0.25">
      <c r="A16596" s="612" t="s">
        <v>28288</v>
      </c>
      <c r="B16596" s="613" t="s">
        <v>28289</v>
      </c>
    </row>
    <row r="16597" spans="1:2" ht="13.5" x14ac:dyDescent="0.25">
      <c r="A16597" s="612" t="s">
        <v>28290</v>
      </c>
      <c r="B16597" s="613" t="s">
        <v>28291</v>
      </c>
    </row>
    <row r="16598" spans="1:2" ht="13.5" x14ac:dyDescent="0.25">
      <c r="A16598" s="612" t="s">
        <v>28292</v>
      </c>
      <c r="B16598" s="613" t="s">
        <v>28293</v>
      </c>
    </row>
    <row r="16599" spans="1:2" ht="13.5" x14ac:dyDescent="0.25">
      <c r="A16599" s="612" t="s">
        <v>28294</v>
      </c>
      <c r="B16599" s="613" t="s">
        <v>28295</v>
      </c>
    </row>
    <row r="16600" spans="1:2" ht="13.5" x14ac:dyDescent="0.25">
      <c r="A16600" s="612" t="s">
        <v>28296</v>
      </c>
      <c r="B16600" s="613" t="s">
        <v>28297</v>
      </c>
    </row>
    <row r="16601" spans="1:2" ht="13.5" x14ac:dyDescent="0.25">
      <c r="A16601" s="612" t="s">
        <v>28298</v>
      </c>
      <c r="B16601" s="613" t="s">
        <v>28299</v>
      </c>
    </row>
    <row r="16602" spans="1:2" ht="13.5" x14ac:dyDescent="0.25">
      <c r="A16602" s="612" t="s">
        <v>28300</v>
      </c>
      <c r="B16602" s="613" t="s">
        <v>28301</v>
      </c>
    </row>
    <row r="16603" spans="1:2" ht="13.5" x14ac:dyDescent="0.25">
      <c r="A16603" s="612" t="s">
        <v>28302</v>
      </c>
      <c r="B16603" s="613" t="s">
        <v>28303</v>
      </c>
    </row>
    <row r="16604" spans="1:2" ht="13.5" x14ac:dyDescent="0.25">
      <c r="A16604" s="612" t="s">
        <v>28304</v>
      </c>
      <c r="B16604" s="613" t="s">
        <v>28305</v>
      </c>
    </row>
    <row r="16605" spans="1:2" ht="13.5" x14ac:dyDescent="0.25">
      <c r="A16605" s="612" t="s">
        <v>28306</v>
      </c>
      <c r="B16605" s="613" t="s">
        <v>28307</v>
      </c>
    </row>
    <row r="16606" spans="1:2" ht="13.5" x14ac:dyDescent="0.25">
      <c r="A16606" s="612" t="s">
        <v>28308</v>
      </c>
      <c r="B16606" s="613" t="s">
        <v>28309</v>
      </c>
    </row>
    <row r="16607" spans="1:2" ht="13.5" x14ac:dyDescent="0.25">
      <c r="A16607" s="612" t="s">
        <v>28310</v>
      </c>
      <c r="B16607" s="613" t="s">
        <v>28311</v>
      </c>
    </row>
    <row r="16608" spans="1:2" ht="13.5" x14ac:dyDescent="0.25">
      <c r="A16608" s="612" t="s">
        <v>28312</v>
      </c>
      <c r="B16608" s="613" t="s">
        <v>28313</v>
      </c>
    </row>
    <row r="16609" spans="1:2" ht="13.5" x14ac:dyDescent="0.25">
      <c r="A16609" s="612" t="s">
        <v>28314</v>
      </c>
      <c r="B16609" s="613" t="s">
        <v>28315</v>
      </c>
    </row>
    <row r="16610" spans="1:2" ht="13.5" x14ac:dyDescent="0.25">
      <c r="A16610" s="612" t="s">
        <v>28316</v>
      </c>
      <c r="B16610" s="613" t="s">
        <v>28317</v>
      </c>
    </row>
    <row r="16611" spans="1:2" ht="13.5" x14ac:dyDescent="0.25">
      <c r="A16611" s="612" t="s">
        <v>28318</v>
      </c>
      <c r="B16611" s="613" t="s">
        <v>28319</v>
      </c>
    </row>
    <row r="16612" spans="1:2" ht="13.5" x14ac:dyDescent="0.25">
      <c r="A16612" s="612" t="s">
        <v>28320</v>
      </c>
      <c r="B16612" s="613" t="s">
        <v>28321</v>
      </c>
    </row>
    <row r="16613" spans="1:2" ht="27" x14ac:dyDescent="0.25">
      <c r="A16613" s="612" t="s">
        <v>28322</v>
      </c>
      <c r="B16613" s="613" t="s">
        <v>28323</v>
      </c>
    </row>
    <row r="16614" spans="1:2" ht="27" x14ac:dyDescent="0.25">
      <c r="A16614" s="612" t="s">
        <v>28324</v>
      </c>
      <c r="B16614" s="613" t="s">
        <v>28325</v>
      </c>
    </row>
    <row r="16615" spans="1:2" ht="27" x14ac:dyDescent="0.25">
      <c r="A16615" s="612" t="s">
        <v>28326</v>
      </c>
      <c r="B16615" s="613" t="s">
        <v>28327</v>
      </c>
    </row>
    <row r="16616" spans="1:2" ht="27" x14ac:dyDescent="0.25">
      <c r="A16616" s="612" t="s">
        <v>28328</v>
      </c>
      <c r="B16616" s="613" t="s">
        <v>28329</v>
      </c>
    </row>
    <row r="16617" spans="1:2" ht="27" x14ac:dyDescent="0.25">
      <c r="A16617" s="612" t="s">
        <v>28330</v>
      </c>
      <c r="B16617" s="613" t="s">
        <v>28331</v>
      </c>
    </row>
    <row r="16618" spans="1:2" ht="27" x14ac:dyDescent="0.25">
      <c r="A16618" s="612" t="s">
        <v>28332</v>
      </c>
      <c r="B16618" s="613" t="s">
        <v>28333</v>
      </c>
    </row>
    <row r="16619" spans="1:2" ht="27" x14ac:dyDescent="0.25">
      <c r="A16619" s="612" t="s">
        <v>28334</v>
      </c>
      <c r="B16619" s="613" t="s">
        <v>28335</v>
      </c>
    </row>
    <row r="16620" spans="1:2" ht="27" x14ac:dyDescent="0.25">
      <c r="A16620" s="612" t="s">
        <v>28336</v>
      </c>
      <c r="B16620" s="613" t="s">
        <v>28337</v>
      </c>
    </row>
    <row r="16621" spans="1:2" ht="27" x14ac:dyDescent="0.25">
      <c r="A16621" s="612" t="s">
        <v>28338</v>
      </c>
      <c r="B16621" s="613" t="s">
        <v>28339</v>
      </c>
    </row>
    <row r="16622" spans="1:2" ht="27" x14ac:dyDescent="0.25">
      <c r="A16622" s="612" t="s">
        <v>28340</v>
      </c>
      <c r="B16622" s="613" t="s">
        <v>28341</v>
      </c>
    </row>
    <row r="16623" spans="1:2" ht="13.5" x14ac:dyDescent="0.25">
      <c r="A16623" s="612" t="s">
        <v>28342</v>
      </c>
      <c r="B16623" s="613" t="s">
        <v>28343</v>
      </c>
    </row>
    <row r="16624" spans="1:2" ht="13.5" x14ac:dyDescent="0.25">
      <c r="A16624" s="612" t="s">
        <v>28344</v>
      </c>
      <c r="B16624" s="613" t="s">
        <v>28345</v>
      </c>
    </row>
    <row r="16625" spans="1:2" ht="13.5" x14ac:dyDescent="0.25">
      <c r="A16625" s="612" t="s">
        <v>28346</v>
      </c>
      <c r="B16625" s="613" t="s">
        <v>28347</v>
      </c>
    </row>
    <row r="16626" spans="1:2" ht="13.5" x14ac:dyDescent="0.25">
      <c r="A16626" s="612" t="s">
        <v>28348</v>
      </c>
      <c r="B16626" s="613" t="s">
        <v>28349</v>
      </c>
    </row>
    <row r="16627" spans="1:2" ht="13.5" x14ac:dyDescent="0.25">
      <c r="A16627" s="612" t="s">
        <v>28350</v>
      </c>
      <c r="B16627" s="613" t="s">
        <v>28351</v>
      </c>
    </row>
    <row r="16628" spans="1:2" ht="13.5" x14ac:dyDescent="0.25">
      <c r="A16628" s="612" t="s">
        <v>28352</v>
      </c>
      <c r="B16628" s="613" t="s">
        <v>28353</v>
      </c>
    </row>
    <row r="16629" spans="1:2" ht="13.5" x14ac:dyDescent="0.25">
      <c r="A16629" s="612" t="s">
        <v>28354</v>
      </c>
      <c r="B16629" s="613" t="s">
        <v>28355</v>
      </c>
    </row>
    <row r="16630" spans="1:2" ht="13.5" x14ac:dyDescent="0.25">
      <c r="A16630" s="612" t="s">
        <v>28356</v>
      </c>
      <c r="B16630" s="613" t="s">
        <v>28357</v>
      </c>
    </row>
    <row r="16631" spans="1:2" ht="13.5" x14ac:dyDescent="0.25">
      <c r="A16631" s="612" t="s">
        <v>28358</v>
      </c>
      <c r="B16631" s="613" t="s">
        <v>28359</v>
      </c>
    </row>
    <row r="16632" spans="1:2" ht="13.5" x14ac:dyDescent="0.25">
      <c r="A16632" s="612" t="s">
        <v>28360</v>
      </c>
      <c r="B16632" s="613" t="s">
        <v>28361</v>
      </c>
    </row>
    <row r="16633" spans="1:2" ht="13.5" x14ac:dyDescent="0.25">
      <c r="A16633" s="612" t="s">
        <v>28362</v>
      </c>
      <c r="B16633" s="613" t="s">
        <v>28363</v>
      </c>
    </row>
    <row r="16634" spans="1:2" ht="13.5" x14ac:dyDescent="0.25">
      <c r="A16634" s="612" t="s">
        <v>28364</v>
      </c>
      <c r="B16634" s="613" t="s">
        <v>28365</v>
      </c>
    </row>
    <row r="16635" spans="1:2" ht="13.5" x14ac:dyDescent="0.25">
      <c r="A16635" s="612" t="s">
        <v>28366</v>
      </c>
      <c r="B16635" s="613" t="s">
        <v>28367</v>
      </c>
    </row>
    <row r="16636" spans="1:2" ht="13.5" x14ac:dyDescent="0.25">
      <c r="A16636" s="612" t="s">
        <v>28368</v>
      </c>
      <c r="B16636" s="613" t="s">
        <v>28369</v>
      </c>
    </row>
    <row r="16637" spans="1:2" ht="13.5" x14ac:dyDescent="0.25">
      <c r="A16637" s="612" t="s">
        <v>28370</v>
      </c>
      <c r="B16637" s="613" t="s">
        <v>28371</v>
      </c>
    </row>
    <row r="16638" spans="1:2" ht="13.5" x14ac:dyDescent="0.25">
      <c r="A16638" s="612" t="s">
        <v>28372</v>
      </c>
      <c r="B16638" s="613" t="s">
        <v>28373</v>
      </c>
    </row>
    <row r="16639" spans="1:2" ht="13.5" x14ac:dyDescent="0.25">
      <c r="A16639" s="612" t="s">
        <v>28374</v>
      </c>
      <c r="B16639" s="613" t="s">
        <v>28375</v>
      </c>
    </row>
    <row r="16640" spans="1:2" ht="13.5" x14ac:dyDescent="0.25">
      <c r="A16640" s="612" t="s">
        <v>28376</v>
      </c>
      <c r="B16640" s="613" t="s">
        <v>28377</v>
      </c>
    </row>
    <row r="16641" spans="1:2" ht="13.5" x14ac:dyDescent="0.25">
      <c r="A16641" s="612" t="s">
        <v>28378</v>
      </c>
      <c r="B16641" s="613" t="s">
        <v>28379</v>
      </c>
    </row>
    <row r="16642" spans="1:2" ht="13.5" x14ac:dyDescent="0.25">
      <c r="A16642" s="612" t="s">
        <v>28380</v>
      </c>
      <c r="B16642" s="613" t="s">
        <v>28381</v>
      </c>
    </row>
    <row r="16643" spans="1:2" ht="13.5" x14ac:dyDescent="0.25">
      <c r="A16643" s="612" t="s">
        <v>28382</v>
      </c>
      <c r="B16643" s="613" t="s">
        <v>28383</v>
      </c>
    </row>
    <row r="16644" spans="1:2" ht="13.5" x14ac:dyDescent="0.25">
      <c r="A16644" s="612" t="s">
        <v>28384</v>
      </c>
      <c r="B16644" s="613" t="s">
        <v>28385</v>
      </c>
    </row>
    <row r="16645" spans="1:2" ht="13.5" x14ac:dyDescent="0.25">
      <c r="A16645" s="612" t="s">
        <v>28386</v>
      </c>
      <c r="B16645" s="613" t="s">
        <v>28387</v>
      </c>
    </row>
    <row r="16646" spans="1:2" ht="13.5" x14ac:dyDescent="0.25">
      <c r="A16646" s="612" t="s">
        <v>28388</v>
      </c>
      <c r="B16646" s="613" t="s">
        <v>28389</v>
      </c>
    </row>
    <row r="16647" spans="1:2" ht="13.5" x14ac:dyDescent="0.25">
      <c r="A16647" s="612" t="s">
        <v>28390</v>
      </c>
      <c r="B16647" s="613" t="s">
        <v>28391</v>
      </c>
    </row>
    <row r="16648" spans="1:2" ht="13.5" x14ac:dyDescent="0.25">
      <c r="A16648" s="612" t="s">
        <v>28392</v>
      </c>
      <c r="B16648" s="613" t="s">
        <v>28393</v>
      </c>
    </row>
    <row r="16649" spans="1:2" ht="13.5" x14ac:dyDescent="0.25">
      <c r="A16649" s="612" t="s">
        <v>28394</v>
      </c>
      <c r="B16649" s="613" t="s">
        <v>28395</v>
      </c>
    </row>
    <row r="16650" spans="1:2" ht="13.5" x14ac:dyDescent="0.25">
      <c r="A16650" s="612" t="s">
        <v>28396</v>
      </c>
      <c r="B16650" s="613" t="s">
        <v>28397</v>
      </c>
    </row>
    <row r="16651" spans="1:2" ht="13.5" x14ac:dyDescent="0.25">
      <c r="A16651" s="612" t="s">
        <v>28398</v>
      </c>
      <c r="B16651" s="613" t="s">
        <v>28399</v>
      </c>
    </row>
    <row r="16652" spans="1:2" ht="13.5" x14ac:dyDescent="0.25">
      <c r="A16652" s="612" t="s">
        <v>28400</v>
      </c>
      <c r="B16652" s="613" t="s">
        <v>28401</v>
      </c>
    </row>
    <row r="16653" spans="1:2" ht="13.5" x14ac:dyDescent="0.25">
      <c r="A16653" s="612" t="s">
        <v>28402</v>
      </c>
      <c r="B16653" s="613" t="s">
        <v>28403</v>
      </c>
    </row>
    <row r="16654" spans="1:2" ht="13.5" x14ac:dyDescent="0.25">
      <c r="A16654" s="612" t="s">
        <v>28404</v>
      </c>
      <c r="B16654" s="613" t="s">
        <v>28405</v>
      </c>
    </row>
    <row r="16655" spans="1:2" ht="13.5" x14ac:dyDescent="0.25">
      <c r="A16655" s="612" t="s">
        <v>28406</v>
      </c>
      <c r="B16655" s="613" t="s">
        <v>28407</v>
      </c>
    </row>
    <row r="16656" spans="1:2" ht="13.5" x14ac:dyDescent="0.25">
      <c r="A16656" s="612" t="s">
        <v>28408</v>
      </c>
      <c r="B16656" s="613" t="s">
        <v>28409</v>
      </c>
    </row>
    <row r="16657" spans="1:2" ht="13.5" x14ac:dyDescent="0.25">
      <c r="A16657" s="612" t="s">
        <v>28410</v>
      </c>
      <c r="B16657" s="613" t="s">
        <v>28411</v>
      </c>
    </row>
    <row r="16658" spans="1:2" ht="13.5" x14ac:dyDescent="0.25">
      <c r="A16658" s="612" t="s">
        <v>28412</v>
      </c>
      <c r="B16658" s="613" t="s">
        <v>28413</v>
      </c>
    </row>
    <row r="16659" spans="1:2" ht="13.5" x14ac:dyDescent="0.25">
      <c r="A16659" s="612" t="s">
        <v>28414</v>
      </c>
      <c r="B16659" s="613" t="s">
        <v>28415</v>
      </c>
    </row>
    <row r="16660" spans="1:2" ht="13.5" x14ac:dyDescent="0.25">
      <c r="A16660" s="612" t="s">
        <v>28416</v>
      </c>
      <c r="B16660" s="613" t="s">
        <v>28417</v>
      </c>
    </row>
    <row r="16661" spans="1:2" ht="13.5" x14ac:dyDescent="0.25">
      <c r="A16661" s="612" t="s">
        <v>28418</v>
      </c>
      <c r="B16661" s="613" t="s">
        <v>28419</v>
      </c>
    </row>
    <row r="16662" spans="1:2" ht="13.5" x14ac:dyDescent="0.25">
      <c r="A16662" s="612" t="s">
        <v>28420</v>
      </c>
      <c r="B16662" s="613" t="s">
        <v>28421</v>
      </c>
    </row>
    <row r="16663" spans="1:2" ht="13.5" x14ac:dyDescent="0.25">
      <c r="A16663" s="612" t="s">
        <v>28422</v>
      </c>
      <c r="B16663" s="613" t="s">
        <v>28423</v>
      </c>
    </row>
    <row r="16664" spans="1:2" ht="13.5" x14ac:dyDescent="0.25">
      <c r="A16664" s="612" t="s">
        <v>28424</v>
      </c>
      <c r="B16664" s="613" t="s">
        <v>28425</v>
      </c>
    </row>
    <row r="16665" spans="1:2" ht="27" x14ac:dyDescent="0.25">
      <c r="A16665" s="612" t="s">
        <v>28426</v>
      </c>
      <c r="B16665" s="613" t="s">
        <v>28427</v>
      </c>
    </row>
    <row r="16666" spans="1:2" ht="13.5" x14ac:dyDescent="0.25">
      <c r="A16666" s="612" t="s">
        <v>28428</v>
      </c>
      <c r="B16666" s="613" t="s">
        <v>28429</v>
      </c>
    </row>
    <row r="16667" spans="1:2" ht="13.5" x14ac:dyDescent="0.25">
      <c r="A16667" s="612" t="s">
        <v>28430</v>
      </c>
      <c r="B16667" s="613" t="s">
        <v>28431</v>
      </c>
    </row>
    <row r="16668" spans="1:2" ht="13.5" x14ac:dyDescent="0.25">
      <c r="A16668" s="612" t="s">
        <v>28432</v>
      </c>
      <c r="B16668" s="613" t="s">
        <v>28433</v>
      </c>
    </row>
    <row r="16669" spans="1:2" ht="13.5" x14ac:dyDescent="0.25">
      <c r="A16669" s="612" t="s">
        <v>28434</v>
      </c>
      <c r="B16669" s="613" t="s">
        <v>28435</v>
      </c>
    </row>
    <row r="16670" spans="1:2" ht="13.5" x14ac:dyDescent="0.25">
      <c r="A16670" s="612" t="s">
        <v>28436</v>
      </c>
      <c r="B16670" s="613" t="s">
        <v>28437</v>
      </c>
    </row>
    <row r="16671" spans="1:2" ht="13.5" x14ac:dyDescent="0.25">
      <c r="A16671" s="612" t="s">
        <v>28438</v>
      </c>
      <c r="B16671" s="613" t="s">
        <v>28439</v>
      </c>
    </row>
    <row r="16672" spans="1:2" ht="13.5" x14ac:dyDescent="0.25">
      <c r="A16672" s="612" t="s">
        <v>28440</v>
      </c>
      <c r="B16672" s="613" t="s">
        <v>28441</v>
      </c>
    </row>
    <row r="16673" spans="1:2" ht="13.5" x14ac:dyDescent="0.25">
      <c r="A16673" s="612" t="s">
        <v>28442</v>
      </c>
      <c r="B16673" s="613" t="s">
        <v>28443</v>
      </c>
    </row>
    <row r="16674" spans="1:2" ht="13.5" x14ac:dyDescent="0.25">
      <c r="A16674" s="612" t="s">
        <v>28444</v>
      </c>
      <c r="B16674" s="613" t="s">
        <v>28445</v>
      </c>
    </row>
    <row r="16675" spans="1:2" ht="13.5" x14ac:dyDescent="0.25">
      <c r="A16675" s="612" t="s">
        <v>28446</v>
      </c>
      <c r="B16675" s="613" t="s">
        <v>28447</v>
      </c>
    </row>
    <row r="16676" spans="1:2" ht="13.5" x14ac:dyDescent="0.25">
      <c r="A16676" s="612" t="s">
        <v>28448</v>
      </c>
      <c r="B16676" s="613" t="s">
        <v>28449</v>
      </c>
    </row>
    <row r="16677" spans="1:2" ht="13.5" x14ac:dyDescent="0.25">
      <c r="A16677" s="612" t="s">
        <v>28450</v>
      </c>
      <c r="B16677" s="613" t="s">
        <v>28451</v>
      </c>
    </row>
    <row r="16678" spans="1:2" ht="13.5" x14ac:dyDescent="0.25">
      <c r="A16678" s="612" t="s">
        <v>28452</v>
      </c>
      <c r="B16678" s="613" t="s">
        <v>28453</v>
      </c>
    </row>
    <row r="16679" spans="1:2" ht="13.5" x14ac:dyDescent="0.25">
      <c r="A16679" s="612" t="s">
        <v>28454</v>
      </c>
      <c r="B16679" s="613" t="s">
        <v>28455</v>
      </c>
    </row>
    <row r="16680" spans="1:2" ht="13.5" x14ac:dyDescent="0.25">
      <c r="A16680" s="612" t="s">
        <v>28456</v>
      </c>
      <c r="B16680" s="613" t="s">
        <v>28457</v>
      </c>
    </row>
    <row r="16681" spans="1:2" ht="13.5" x14ac:dyDescent="0.25">
      <c r="A16681" s="612" t="s">
        <v>28458</v>
      </c>
      <c r="B16681" s="613" t="s">
        <v>28459</v>
      </c>
    </row>
    <row r="16682" spans="1:2" ht="13.5" x14ac:dyDescent="0.25">
      <c r="A16682" s="612" t="s">
        <v>28460</v>
      </c>
      <c r="B16682" s="613" t="s">
        <v>28461</v>
      </c>
    </row>
    <row r="16683" spans="1:2" ht="13.5" x14ac:dyDescent="0.25">
      <c r="A16683" s="612" t="s">
        <v>28462</v>
      </c>
      <c r="B16683" s="613" t="s">
        <v>28463</v>
      </c>
    </row>
    <row r="16684" spans="1:2" ht="13.5" x14ac:dyDescent="0.25">
      <c r="A16684" s="612" t="s">
        <v>28464</v>
      </c>
      <c r="B16684" s="613" t="s">
        <v>28465</v>
      </c>
    </row>
    <row r="16685" spans="1:2" ht="13.5" x14ac:dyDescent="0.25">
      <c r="A16685" s="612" t="s">
        <v>28466</v>
      </c>
      <c r="B16685" s="613" t="s">
        <v>28467</v>
      </c>
    </row>
    <row r="16686" spans="1:2" ht="13.5" x14ac:dyDescent="0.25">
      <c r="A16686" s="612" t="s">
        <v>28468</v>
      </c>
      <c r="B16686" s="613" t="s">
        <v>28469</v>
      </c>
    </row>
    <row r="16687" spans="1:2" ht="13.5" x14ac:dyDescent="0.25">
      <c r="A16687" s="612" t="s">
        <v>28470</v>
      </c>
      <c r="B16687" s="613" t="s">
        <v>28471</v>
      </c>
    </row>
    <row r="16688" spans="1:2" ht="13.5" x14ac:dyDescent="0.25">
      <c r="A16688" s="612" t="s">
        <v>28472</v>
      </c>
      <c r="B16688" s="613" t="s">
        <v>28473</v>
      </c>
    </row>
    <row r="16689" spans="1:2" ht="13.5" x14ac:dyDescent="0.25">
      <c r="A16689" s="612" t="s">
        <v>28474</v>
      </c>
      <c r="B16689" s="613" t="s">
        <v>28475</v>
      </c>
    </row>
    <row r="16690" spans="1:2" ht="13.5" x14ac:dyDescent="0.25">
      <c r="A16690" s="612" t="s">
        <v>28476</v>
      </c>
      <c r="B16690" s="613" t="s">
        <v>28477</v>
      </c>
    </row>
    <row r="16691" spans="1:2" ht="13.5" x14ac:dyDescent="0.25">
      <c r="A16691" s="612" t="s">
        <v>28478</v>
      </c>
      <c r="B16691" s="613" t="s">
        <v>28479</v>
      </c>
    </row>
    <row r="16692" spans="1:2" ht="13.5" x14ac:dyDescent="0.25">
      <c r="A16692" s="612" t="s">
        <v>28480</v>
      </c>
      <c r="B16692" s="613" t="s">
        <v>28481</v>
      </c>
    </row>
    <row r="16693" spans="1:2" ht="13.5" x14ac:dyDescent="0.25">
      <c r="A16693" s="612" t="s">
        <v>28482</v>
      </c>
      <c r="B16693" s="613" t="s">
        <v>28483</v>
      </c>
    </row>
    <row r="16694" spans="1:2" ht="13.5" x14ac:dyDescent="0.25">
      <c r="A16694" s="612" t="s">
        <v>28484</v>
      </c>
      <c r="B16694" s="613" t="s">
        <v>28485</v>
      </c>
    </row>
    <row r="16695" spans="1:2" ht="27" x14ac:dyDescent="0.25">
      <c r="A16695" s="612" t="s">
        <v>28486</v>
      </c>
      <c r="B16695" s="613" t="s">
        <v>28487</v>
      </c>
    </row>
    <row r="16696" spans="1:2" ht="13.5" x14ac:dyDescent="0.25">
      <c r="A16696" s="612" t="s">
        <v>28488</v>
      </c>
      <c r="B16696" s="613" t="s">
        <v>28489</v>
      </c>
    </row>
    <row r="16697" spans="1:2" ht="13.5" x14ac:dyDescent="0.25">
      <c r="A16697" s="612" t="s">
        <v>28490</v>
      </c>
      <c r="B16697" s="613" t="s">
        <v>28491</v>
      </c>
    </row>
    <row r="16698" spans="1:2" ht="13.5" x14ac:dyDescent="0.25">
      <c r="A16698" s="612" t="s">
        <v>28492</v>
      </c>
      <c r="B16698" s="613" t="s">
        <v>28493</v>
      </c>
    </row>
    <row r="16699" spans="1:2" ht="13.5" x14ac:dyDescent="0.25">
      <c r="A16699" s="612" t="s">
        <v>28494</v>
      </c>
      <c r="B16699" s="613" t="s">
        <v>28495</v>
      </c>
    </row>
    <row r="16700" spans="1:2" ht="13.5" x14ac:dyDescent="0.25">
      <c r="A16700" s="612" t="s">
        <v>28496</v>
      </c>
      <c r="B16700" s="613" t="s">
        <v>28497</v>
      </c>
    </row>
    <row r="16701" spans="1:2" ht="13.5" x14ac:dyDescent="0.25">
      <c r="A16701" s="612" t="s">
        <v>28498</v>
      </c>
      <c r="B16701" s="613" t="s">
        <v>28499</v>
      </c>
    </row>
    <row r="16702" spans="1:2" ht="13.5" x14ac:dyDescent="0.25">
      <c r="A16702" s="612" t="s">
        <v>28500</v>
      </c>
      <c r="B16702" s="613" t="s">
        <v>28501</v>
      </c>
    </row>
    <row r="16703" spans="1:2" ht="13.5" x14ac:dyDescent="0.25">
      <c r="A16703" s="612" t="s">
        <v>28502</v>
      </c>
      <c r="B16703" s="613" t="s">
        <v>28503</v>
      </c>
    </row>
    <row r="16704" spans="1:2" ht="13.5" x14ac:dyDescent="0.25">
      <c r="A16704" s="612" t="s">
        <v>28504</v>
      </c>
      <c r="B16704" s="613" t="s">
        <v>28505</v>
      </c>
    </row>
    <row r="16705" spans="1:2" ht="13.5" x14ac:dyDescent="0.25">
      <c r="A16705" s="612" t="s">
        <v>28506</v>
      </c>
      <c r="B16705" s="613" t="s">
        <v>28507</v>
      </c>
    </row>
    <row r="16706" spans="1:2" ht="13.5" x14ac:dyDescent="0.25">
      <c r="A16706" s="612" t="s">
        <v>28508</v>
      </c>
      <c r="B16706" s="613" t="s">
        <v>28509</v>
      </c>
    </row>
    <row r="16707" spans="1:2" ht="13.5" x14ac:dyDescent="0.25">
      <c r="A16707" s="612" t="s">
        <v>28510</v>
      </c>
      <c r="B16707" s="613" t="s">
        <v>28511</v>
      </c>
    </row>
    <row r="16708" spans="1:2" ht="13.5" x14ac:dyDescent="0.25">
      <c r="A16708" s="612" t="s">
        <v>28512</v>
      </c>
      <c r="B16708" s="613" t="s">
        <v>28513</v>
      </c>
    </row>
    <row r="16709" spans="1:2" ht="13.5" x14ac:dyDescent="0.25">
      <c r="A16709" s="612" t="s">
        <v>28514</v>
      </c>
      <c r="B16709" s="613" t="s">
        <v>28515</v>
      </c>
    </row>
    <row r="16710" spans="1:2" ht="13.5" x14ac:dyDescent="0.25">
      <c r="A16710" s="612" t="s">
        <v>28516</v>
      </c>
      <c r="B16710" s="613" t="s">
        <v>28517</v>
      </c>
    </row>
    <row r="16711" spans="1:2" ht="13.5" x14ac:dyDescent="0.25">
      <c r="A16711" s="612" t="s">
        <v>28518</v>
      </c>
      <c r="B16711" s="613" t="s">
        <v>28519</v>
      </c>
    </row>
    <row r="16712" spans="1:2" ht="13.5" x14ac:dyDescent="0.25">
      <c r="A16712" s="612" t="s">
        <v>28520</v>
      </c>
      <c r="B16712" s="613" t="s">
        <v>28521</v>
      </c>
    </row>
    <row r="16713" spans="1:2" ht="13.5" x14ac:dyDescent="0.25">
      <c r="A16713" s="612" t="s">
        <v>28522</v>
      </c>
      <c r="B16713" s="613" t="s">
        <v>28523</v>
      </c>
    </row>
    <row r="16714" spans="1:2" ht="13.5" x14ac:dyDescent="0.25">
      <c r="A16714" s="612" t="s">
        <v>28524</v>
      </c>
      <c r="B16714" s="613" t="s">
        <v>28525</v>
      </c>
    </row>
    <row r="16715" spans="1:2" ht="13.5" x14ac:dyDescent="0.25">
      <c r="A16715" s="612" t="s">
        <v>28526</v>
      </c>
      <c r="B16715" s="613" t="s">
        <v>28527</v>
      </c>
    </row>
    <row r="16716" spans="1:2" ht="13.5" x14ac:dyDescent="0.25">
      <c r="A16716" s="612" t="s">
        <v>28528</v>
      </c>
      <c r="B16716" s="613" t="s">
        <v>28529</v>
      </c>
    </row>
    <row r="16717" spans="1:2" ht="13.5" x14ac:dyDescent="0.25">
      <c r="A16717" s="612" t="s">
        <v>28530</v>
      </c>
      <c r="B16717" s="613" t="s">
        <v>28531</v>
      </c>
    </row>
    <row r="16718" spans="1:2" ht="13.5" x14ac:dyDescent="0.25">
      <c r="A16718" s="612" t="s">
        <v>28532</v>
      </c>
      <c r="B16718" s="613" t="s">
        <v>28533</v>
      </c>
    </row>
    <row r="16719" spans="1:2" ht="13.5" x14ac:dyDescent="0.25">
      <c r="A16719" s="612" t="s">
        <v>28534</v>
      </c>
      <c r="B16719" s="613" t="s">
        <v>28535</v>
      </c>
    </row>
    <row r="16720" spans="1:2" ht="13.5" x14ac:dyDescent="0.25">
      <c r="A16720" s="612" t="s">
        <v>28536</v>
      </c>
      <c r="B16720" s="613" t="s">
        <v>28537</v>
      </c>
    </row>
    <row r="16721" spans="1:2" ht="13.5" x14ac:dyDescent="0.25">
      <c r="A16721" s="612" t="s">
        <v>28538</v>
      </c>
      <c r="B16721" s="613" t="s">
        <v>28539</v>
      </c>
    </row>
    <row r="16722" spans="1:2" ht="13.5" x14ac:dyDescent="0.25">
      <c r="A16722" s="612" t="s">
        <v>28540</v>
      </c>
      <c r="B16722" s="613" t="s">
        <v>28541</v>
      </c>
    </row>
    <row r="16723" spans="1:2" ht="13.5" x14ac:dyDescent="0.25">
      <c r="A16723" s="612" t="s">
        <v>28542</v>
      </c>
      <c r="B16723" s="613" t="s">
        <v>28543</v>
      </c>
    </row>
    <row r="16724" spans="1:2" ht="13.5" x14ac:dyDescent="0.25">
      <c r="A16724" s="612" t="s">
        <v>28544</v>
      </c>
      <c r="B16724" s="613" t="s">
        <v>28545</v>
      </c>
    </row>
    <row r="16725" spans="1:2" ht="13.5" x14ac:dyDescent="0.25">
      <c r="A16725" s="612" t="s">
        <v>28546</v>
      </c>
      <c r="B16725" s="613" t="s">
        <v>28547</v>
      </c>
    </row>
    <row r="16726" spans="1:2" ht="13.5" x14ac:dyDescent="0.25">
      <c r="A16726" s="612" t="s">
        <v>28548</v>
      </c>
      <c r="B16726" s="613" t="s">
        <v>28549</v>
      </c>
    </row>
    <row r="16727" spans="1:2" ht="13.5" x14ac:dyDescent="0.25">
      <c r="A16727" s="612" t="s">
        <v>28550</v>
      </c>
      <c r="B16727" s="613" t="s">
        <v>28551</v>
      </c>
    </row>
    <row r="16728" spans="1:2" ht="13.5" x14ac:dyDescent="0.25">
      <c r="A16728" s="612" t="s">
        <v>28552</v>
      </c>
      <c r="B16728" s="613" t="s">
        <v>28553</v>
      </c>
    </row>
    <row r="16729" spans="1:2" ht="13.5" x14ac:dyDescent="0.25">
      <c r="A16729" s="612" t="s">
        <v>28554</v>
      </c>
      <c r="B16729" s="613" t="s">
        <v>28555</v>
      </c>
    </row>
    <row r="16730" spans="1:2" ht="13.5" x14ac:dyDescent="0.25">
      <c r="A16730" s="612" t="s">
        <v>28556</v>
      </c>
      <c r="B16730" s="613" t="s">
        <v>28557</v>
      </c>
    </row>
    <row r="16731" spans="1:2" ht="13.5" x14ac:dyDescent="0.25">
      <c r="A16731" s="612" t="s">
        <v>28558</v>
      </c>
      <c r="B16731" s="613" t="s">
        <v>28559</v>
      </c>
    </row>
    <row r="16732" spans="1:2" ht="13.5" x14ac:dyDescent="0.25">
      <c r="A16732" s="612" t="s">
        <v>28560</v>
      </c>
      <c r="B16732" s="613" t="s">
        <v>28561</v>
      </c>
    </row>
    <row r="16733" spans="1:2" ht="13.5" x14ac:dyDescent="0.25">
      <c r="A16733" s="612" t="s">
        <v>28562</v>
      </c>
      <c r="B16733" s="613" t="s">
        <v>28563</v>
      </c>
    </row>
    <row r="16734" spans="1:2" ht="13.5" x14ac:dyDescent="0.25">
      <c r="A16734" s="612" t="s">
        <v>28564</v>
      </c>
      <c r="B16734" s="613" t="s">
        <v>28565</v>
      </c>
    </row>
    <row r="16735" spans="1:2" ht="27" x14ac:dyDescent="0.25">
      <c r="A16735" s="612" t="s">
        <v>28566</v>
      </c>
      <c r="B16735" s="613" t="s">
        <v>28567</v>
      </c>
    </row>
    <row r="16736" spans="1:2" ht="13.5" x14ac:dyDescent="0.25">
      <c r="A16736" s="612" t="s">
        <v>28568</v>
      </c>
      <c r="B16736" s="613" t="s">
        <v>28569</v>
      </c>
    </row>
    <row r="16737" spans="1:2" ht="13.5" x14ac:dyDescent="0.25">
      <c r="A16737" s="612" t="s">
        <v>28570</v>
      </c>
      <c r="B16737" s="613" t="s">
        <v>28571</v>
      </c>
    </row>
    <row r="16738" spans="1:2" ht="13.5" x14ac:dyDescent="0.25">
      <c r="A16738" s="612" t="s">
        <v>28572</v>
      </c>
      <c r="B16738" s="613" t="s">
        <v>28573</v>
      </c>
    </row>
    <row r="16739" spans="1:2" ht="13.5" x14ac:dyDescent="0.25">
      <c r="A16739" s="612" t="s">
        <v>28574</v>
      </c>
      <c r="B16739" s="613" t="s">
        <v>28575</v>
      </c>
    </row>
    <row r="16740" spans="1:2" ht="13.5" x14ac:dyDescent="0.25">
      <c r="A16740" s="612" t="s">
        <v>28576</v>
      </c>
      <c r="B16740" s="613" t="s">
        <v>28577</v>
      </c>
    </row>
    <row r="16741" spans="1:2" ht="13.5" x14ac:dyDescent="0.25">
      <c r="A16741" s="612" t="s">
        <v>28578</v>
      </c>
      <c r="B16741" s="613" t="s">
        <v>28579</v>
      </c>
    </row>
    <row r="16742" spans="1:2" ht="13.5" x14ac:dyDescent="0.25">
      <c r="A16742" s="612" t="s">
        <v>28580</v>
      </c>
      <c r="B16742" s="613" t="s">
        <v>28581</v>
      </c>
    </row>
    <row r="16743" spans="1:2" ht="13.5" x14ac:dyDescent="0.25">
      <c r="A16743" s="612" t="s">
        <v>28582</v>
      </c>
      <c r="B16743" s="613" t="s">
        <v>28583</v>
      </c>
    </row>
    <row r="16744" spans="1:2" ht="13.5" x14ac:dyDescent="0.25">
      <c r="A16744" s="612" t="s">
        <v>28584</v>
      </c>
      <c r="B16744" s="613" t="s">
        <v>28585</v>
      </c>
    </row>
    <row r="16745" spans="1:2" ht="13.5" x14ac:dyDescent="0.25">
      <c r="A16745" s="612" t="s">
        <v>28586</v>
      </c>
      <c r="B16745" s="613" t="s">
        <v>28587</v>
      </c>
    </row>
    <row r="16746" spans="1:2" ht="13.5" x14ac:dyDescent="0.25">
      <c r="A16746" s="612" t="s">
        <v>28588</v>
      </c>
      <c r="B16746" s="613" t="s">
        <v>28589</v>
      </c>
    </row>
    <row r="16747" spans="1:2" ht="13.5" x14ac:dyDescent="0.25">
      <c r="A16747" s="612" t="s">
        <v>28590</v>
      </c>
      <c r="B16747" s="613" t="s">
        <v>28591</v>
      </c>
    </row>
    <row r="16748" spans="1:2" ht="13.5" x14ac:dyDescent="0.25">
      <c r="A16748" s="612" t="s">
        <v>28592</v>
      </c>
      <c r="B16748" s="613" t="s">
        <v>28593</v>
      </c>
    </row>
    <row r="16749" spans="1:2" ht="13.5" x14ac:dyDescent="0.25">
      <c r="A16749" s="612" t="s">
        <v>28594</v>
      </c>
      <c r="B16749" s="613" t="s">
        <v>28595</v>
      </c>
    </row>
    <row r="16750" spans="1:2" ht="13.5" x14ac:dyDescent="0.25">
      <c r="A16750" s="612" t="s">
        <v>28596</v>
      </c>
      <c r="B16750" s="613" t="s">
        <v>28597</v>
      </c>
    </row>
    <row r="16751" spans="1:2" ht="13.5" x14ac:dyDescent="0.25">
      <c r="A16751" s="612" t="s">
        <v>28598</v>
      </c>
      <c r="B16751" s="613" t="s">
        <v>28599</v>
      </c>
    </row>
    <row r="16752" spans="1:2" ht="13.5" x14ac:dyDescent="0.25">
      <c r="A16752" s="612" t="s">
        <v>28600</v>
      </c>
      <c r="B16752" s="613" t="s">
        <v>28601</v>
      </c>
    </row>
    <row r="16753" spans="1:2" ht="13.5" x14ac:dyDescent="0.25">
      <c r="A16753" s="612" t="s">
        <v>28602</v>
      </c>
      <c r="B16753" s="613" t="s">
        <v>28603</v>
      </c>
    </row>
    <row r="16754" spans="1:2" ht="13.5" x14ac:dyDescent="0.25">
      <c r="A16754" s="612" t="s">
        <v>28604</v>
      </c>
      <c r="B16754" s="613" t="s">
        <v>28605</v>
      </c>
    </row>
    <row r="16755" spans="1:2" ht="13.5" x14ac:dyDescent="0.25">
      <c r="A16755" s="612" t="s">
        <v>28606</v>
      </c>
      <c r="B16755" s="613" t="s">
        <v>28607</v>
      </c>
    </row>
    <row r="16756" spans="1:2" ht="13.5" x14ac:dyDescent="0.25">
      <c r="A16756" s="612" t="s">
        <v>28608</v>
      </c>
      <c r="B16756" s="613" t="s">
        <v>28609</v>
      </c>
    </row>
    <row r="16757" spans="1:2" ht="13.5" x14ac:dyDescent="0.25">
      <c r="A16757" s="612" t="s">
        <v>28610</v>
      </c>
      <c r="B16757" s="613" t="s">
        <v>28611</v>
      </c>
    </row>
    <row r="16758" spans="1:2" ht="13.5" x14ac:dyDescent="0.25">
      <c r="A16758" s="612" t="s">
        <v>28612</v>
      </c>
      <c r="B16758" s="613" t="s">
        <v>28613</v>
      </c>
    </row>
    <row r="16759" spans="1:2" ht="13.5" x14ac:dyDescent="0.25">
      <c r="A16759" s="612" t="s">
        <v>28614</v>
      </c>
      <c r="B16759" s="613" t="s">
        <v>28615</v>
      </c>
    </row>
    <row r="16760" spans="1:2" ht="13.5" x14ac:dyDescent="0.25">
      <c r="A16760" s="612" t="s">
        <v>28616</v>
      </c>
      <c r="B16760" s="613" t="s">
        <v>28617</v>
      </c>
    </row>
    <row r="16761" spans="1:2" ht="13.5" x14ac:dyDescent="0.25">
      <c r="A16761" s="612" t="s">
        <v>28618</v>
      </c>
      <c r="B16761" s="613" t="s">
        <v>28619</v>
      </c>
    </row>
    <row r="16762" spans="1:2" ht="13.5" x14ac:dyDescent="0.25">
      <c r="A16762" s="612" t="s">
        <v>28620</v>
      </c>
      <c r="B16762" s="613" t="s">
        <v>28621</v>
      </c>
    </row>
    <row r="16763" spans="1:2" ht="13.5" x14ac:dyDescent="0.25">
      <c r="A16763" s="612" t="s">
        <v>28622</v>
      </c>
      <c r="B16763" s="613" t="s">
        <v>28623</v>
      </c>
    </row>
    <row r="16764" spans="1:2" ht="13.5" x14ac:dyDescent="0.25">
      <c r="A16764" s="612" t="s">
        <v>28624</v>
      </c>
      <c r="B16764" s="613" t="s">
        <v>28625</v>
      </c>
    </row>
    <row r="16765" spans="1:2" ht="13.5" x14ac:dyDescent="0.25">
      <c r="A16765" s="612" t="s">
        <v>28626</v>
      </c>
      <c r="B16765" s="613" t="s">
        <v>28627</v>
      </c>
    </row>
    <row r="16766" spans="1:2" ht="13.5" x14ac:dyDescent="0.25">
      <c r="A16766" s="612" t="s">
        <v>28628</v>
      </c>
      <c r="B16766" s="613" t="s">
        <v>28629</v>
      </c>
    </row>
    <row r="16767" spans="1:2" ht="13.5" x14ac:dyDescent="0.25">
      <c r="A16767" s="612" t="s">
        <v>28630</v>
      </c>
      <c r="B16767" s="613" t="s">
        <v>28631</v>
      </c>
    </row>
    <row r="16768" spans="1:2" ht="13.5" x14ac:dyDescent="0.25">
      <c r="A16768" s="612" t="s">
        <v>28632</v>
      </c>
      <c r="B16768" s="613" t="s">
        <v>28633</v>
      </c>
    </row>
    <row r="16769" spans="1:2" ht="13.5" x14ac:dyDescent="0.25">
      <c r="A16769" s="612" t="s">
        <v>28634</v>
      </c>
      <c r="B16769" s="613" t="s">
        <v>28635</v>
      </c>
    </row>
    <row r="16770" spans="1:2" ht="13.5" x14ac:dyDescent="0.25">
      <c r="A16770" s="612" t="s">
        <v>28636</v>
      </c>
      <c r="B16770" s="613" t="s">
        <v>28637</v>
      </c>
    </row>
    <row r="16771" spans="1:2" ht="13.5" x14ac:dyDescent="0.25">
      <c r="A16771" s="612" t="s">
        <v>28638</v>
      </c>
      <c r="B16771" s="613" t="s">
        <v>28639</v>
      </c>
    </row>
    <row r="16772" spans="1:2" ht="13.5" x14ac:dyDescent="0.25">
      <c r="A16772" s="612" t="s">
        <v>28640</v>
      </c>
      <c r="B16772" s="613" t="s">
        <v>28641</v>
      </c>
    </row>
    <row r="16773" spans="1:2" ht="13.5" x14ac:dyDescent="0.25">
      <c r="A16773" s="612" t="s">
        <v>28642</v>
      </c>
      <c r="B16773" s="613" t="s">
        <v>28643</v>
      </c>
    </row>
    <row r="16774" spans="1:2" ht="13.5" x14ac:dyDescent="0.25">
      <c r="A16774" s="612" t="s">
        <v>28644</v>
      </c>
      <c r="B16774" s="613" t="s">
        <v>28645</v>
      </c>
    </row>
    <row r="16775" spans="1:2" ht="13.5" x14ac:dyDescent="0.25">
      <c r="A16775" s="612" t="s">
        <v>28646</v>
      </c>
      <c r="B16775" s="613" t="s">
        <v>28647</v>
      </c>
    </row>
    <row r="16776" spans="1:2" ht="13.5" x14ac:dyDescent="0.25">
      <c r="A16776" s="612" t="s">
        <v>28648</v>
      </c>
      <c r="B16776" s="613" t="s">
        <v>28649</v>
      </c>
    </row>
    <row r="16777" spans="1:2" ht="13.5" x14ac:dyDescent="0.25">
      <c r="A16777" s="612" t="s">
        <v>28650</v>
      </c>
      <c r="B16777" s="613" t="s">
        <v>28651</v>
      </c>
    </row>
    <row r="16778" spans="1:2" ht="13.5" x14ac:dyDescent="0.25">
      <c r="A16778" s="612" t="s">
        <v>28652</v>
      </c>
      <c r="B16778" s="613" t="s">
        <v>28653</v>
      </c>
    </row>
    <row r="16779" spans="1:2" ht="13.5" x14ac:dyDescent="0.25">
      <c r="A16779" s="612" t="s">
        <v>28654</v>
      </c>
      <c r="B16779" s="613" t="s">
        <v>28655</v>
      </c>
    </row>
    <row r="16780" spans="1:2" ht="13.5" x14ac:dyDescent="0.25">
      <c r="A16780" s="612" t="s">
        <v>28656</v>
      </c>
      <c r="B16780" s="613" t="s">
        <v>28657</v>
      </c>
    </row>
    <row r="16781" spans="1:2" ht="13.5" x14ac:dyDescent="0.25">
      <c r="A16781" s="612" t="s">
        <v>28658</v>
      </c>
      <c r="B16781" s="613" t="s">
        <v>28659</v>
      </c>
    </row>
    <row r="16782" spans="1:2" ht="13.5" x14ac:dyDescent="0.25">
      <c r="A16782" s="612" t="s">
        <v>28660</v>
      </c>
      <c r="B16782" s="613" t="s">
        <v>28661</v>
      </c>
    </row>
    <row r="16783" spans="1:2" ht="13.5" x14ac:dyDescent="0.25">
      <c r="A16783" s="612" t="s">
        <v>28662</v>
      </c>
      <c r="B16783" s="613" t="s">
        <v>28663</v>
      </c>
    </row>
    <row r="16784" spans="1:2" ht="13.5" x14ac:dyDescent="0.25">
      <c r="A16784" s="612" t="s">
        <v>28664</v>
      </c>
      <c r="B16784" s="613" t="s">
        <v>28665</v>
      </c>
    </row>
    <row r="16785" spans="1:2" ht="13.5" x14ac:dyDescent="0.25">
      <c r="A16785" s="612" t="s">
        <v>28666</v>
      </c>
      <c r="B16785" s="613" t="s">
        <v>28667</v>
      </c>
    </row>
    <row r="16786" spans="1:2" ht="13.5" x14ac:dyDescent="0.25">
      <c r="A16786" s="612" t="s">
        <v>28668</v>
      </c>
      <c r="B16786" s="613" t="s">
        <v>28669</v>
      </c>
    </row>
    <row r="16787" spans="1:2" ht="13.5" x14ac:dyDescent="0.25">
      <c r="A16787" s="612" t="s">
        <v>28670</v>
      </c>
      <c r="B16787" s="613" t="s">
        <v>28671</v>
      </c>
    </row>
    <row r="16788" spans="1:2" ht="13.5" x14ac:dyDescent="0.25">
      <c r="A16788" s="612" t="s">
        <v>28672</v>
      </c>
      <c r="B16788" s="613" t="s">
        <v>28673</v>
      </c>
    </row>
    <row r="16789" spans="1:2" ht="13.5" x14ac:dyDescent="0.25">
      <c r="A16789" s="612" t="s">
        <v>28674</v>
      </c>
      <c r="B16789" s="613" t="s">
        <v>28675</v>
      </c>
    </row>
    <row r="16790" spans="1:2" ht="13.5" x14ac:dyDescent="0.25">
      <c r="A16790" s="612" t="s">
        <v>28676</v>
      </c>
      <c r="B16790" s="613" t="s">
        <v>28677</v>
      </c>
    </row>
    <row r="16791" spans="1:2" ht="13.5" x14ac:dyDescent="0.25">
      <c r="A16791" s="612" t="s">
        <v>28678</v>
      </c>
      <c r="B16791" s="613" t="s">
        <v>28679</v>
      </c>
    </row>
    <row r="16792" spans="1:2" ht="13.5" x14ac:dyDescent="0.25">
      <c r="A16792" s="612" t="s">
        <v>28680</v>
      </c>
      <c r="B16792" s="613" t="s">
        <v>28681</v>
      </c>
    </row>
    <row r="16793" spans="1:2" ht="13.5" x14ac:dyDescent="0.25">
      <c r="A16793" s="612" t="s">
        <v>28682</v>
      </c>
      <c r="B16793" s="613" t="s">
        <v>28683</v>
      </c>
    </row>
    <row r="16794" spans="1:2" ht="13.5" x14ac:dyDescent="0.25">
      <c r="A16794" s="612" t="s">
        <v>28684</v>
      </c>
      <c r="B16794" s="613" t="s">
        <v>28685</v>
      </c>
    </row>
    <row r="16795" spans="1:2" ht="13.5" x14ac:dyDescent="0.25">
      <c r="A16795" s="612" t="s">
        <v>28686</v>
      </c>
      <c r="B16795" s="613" t="s">
        <v>28687</v>
      </c>
    </row>
    <row r="16796" spans="1:2" ht="13.5" x14ac:dyDescent="0.25">
      <c r="A16796" s="612" t="s">
        <v>28688</v>
      </c>
      <c r="B16796" s="613" t="s">
        <v>28689</v>
      </c>
    </row>
    <row r="16797" spans="1:2" ht="13.5" x14ac:dyDescent="0.25">
      <c r="A16797" s="612" t="s">
        <v>28690</v>
      </c>
      <c r="B16797" s="613" t="s">
        <v>28691</v>
      </c>
    </row>
    <row r="16798" spans="1:2" ht="13.5" x14ac:dyDescent="0.25">
      <c r="A16798" s="612" t="s">
        <v>28692</v>
      </c>
      <c r="B16798" s="613" t="s">
        <v>28693</v>
      </c>
    </row>
    <row r="16799" spans="1:2" ht="13.5" x14ac:dyDescent="0.25">
      <c r="A16799" s="612" t="s">
        <v>28694</v>
      </c>
      <c r="B16799" s="613" t="s">
        <v>28695</v>
      </c>
    </row>
    <row r="16800" spans="1:2" ht="13.5" x14ac:dyDescent="0.25">
      <c r="A16800" s="612" t="s">
        <v>28696</v>
      </c>
      <c r="B16800" s="613" t="s">
        <v>28697</v>
      </c>
    </row>
    <row r="16801" spans="1:2" ht="13.5" x14ac:dyDescent="0.25">
      <c r="A16801" s="612" t="s">
        <v>28698</v>
      </c>
      <c r="B16801" s="613" t="s">
        <v>28699</v>
      </c>
    </row>
    <row r="16802" spans="1:2" ht="13.5" x14ac:dyDescent="0.25">
      <c r="A16802" s="612" t="s">
        <v>28700</v>
      </c>
      <c r="B16802" s="613" t="s">
        <v>28701</v>
      </c>
    </row>
    <row r="16803" spans="1:2" ht="13.5" x14ac:dyDescent="0.25">
      <c r="A16803" s="612" t="s">
        <v>28702</v>
      </c>
      <c r="B16803" s="613" t="s">
        <v>28703</v>
      </c>
    </row>
    <row r="16804" spans="1:2" ht="13.5" x14ac:dyDescent="0.25">
      <c r="A16804" s="612" t="s">
        <v>28704</v>
      </c>
      <c r="B16804" s="613" t="s">
        <v>28705</v>
      </c>
    </row>
    <row r="16805" spans="1:2" ht="13.5" x14ac:dyDescent="0.25">
      <c r="A16805" s="612" t="s">
        <v>28706</v>
      </c>
      <c r="B16805" s="613" t="s">
        <v>28707</v>
      </c>
    </row>
    <row r="16806" spans="1:2" ht="13.5" x14ac:dyDescent="0.25">
      <c r="A16806" s="612" t="s">
        <v>28708</v>
      </c>
      <c r="B16806" s="613" t="s">
        <v>28709</v>
      </c>
    </row>
    <row r="16807" spans="1:2" ht="13.5" x14ac:dyDescent="0.25">
      <c r="A16807" s="612" t="s">
        <v>28710</v>
      </c>
      <c r="B16807" s="613" t="s">
        <v>28711</v>
      </c>
    </row>
    <row r="16808" spans="1:2" ht="13.5" x14ac:dyDescent="0.25">
      <c r="A16808" s="612" t="s">
        <v>28712</v>
      </c>
      <c r="B16808" s="613" t="s">
        <v>28713</v>
      </c>
    </row>
    <row r="16809" spans="1:2" ht="13.5" x14ac:dyDescent="0.25">
      <c r="A16809" s="612" t="s">
        <v>28714</v>
      </c>
      <c r="B16809" s="613" t="s">
        <v>28715</v>
      </c>
    </row>
    <row r="16810" spans="1:2" ht="13.5" x14ac:dyDescent="0.25">
      <c r="A16810" s="612" t="s">
        <v>28716</v>
      </c>
      <c r="B16810" s="613" t="s">
        <v>28717</v>
      </c>
    </row>
    <row r="16811" spans="1:2" ht="13.5" x14ac:dyDescent="0.25">
      <c r="A16811" s="612" t="s">
        <v>28718</v>
      </c>
      <c r="B16811" s="613" t="s">
        <v>28719</v>
      </c>
    </row>
    <row r="16812" spans="1:2" ht="13.5" x14ac:dyDescent="0.25">
      <c r="A16812" s="612" t="s">
        <v>28720</v>
      </c>
      <c r="B16812" s="613" t="s">
        <v>28721</v>
      </c>
    </row>
    <row r="16813" spans="1:2" ht="13.5" x14ac:dyDescent="0.25">
      <c r="A16813" s="612" t="s">
        <v>28722</v>
      </c>
      <c r="B16813" s="613" t="s">
        <v>28723</v>
      </c>
    </row>
    <row r="16814" spans="1:2" ht="13.5" x14ac:dyDescent="0.25">
      <c r="A16814" s="612" t="s">
        <v>28724</v>
      </c>
      <c r="B16814" s="613" t="s">
        <v>28725</v>
      </c>
    </row>
    <row r="16815" spans="1:2" ht="13.5" x14ac:dyDescent="0.25">
      <c r="A16815" s="612" t="s">
        <v>28726</v>
      </c>
      <c r="B16815" s="613" t="s">
        <v>28727</v>
      </c>
    </row>
    <row r="16816" spans="1:2" ht="13.5" x14ac:dyDescent="0.25">
      <c r="A16816" s="612" t="s">
        <v>28728</v>
      </c>
      <c r="B16816" s="613" t="s">
        <v>28729</v>
      </c>
    </row>
    <row r="16817" spans="1:2" ht="13.5" x14ac:dyDescent="0.25">
      <c r="A16817" s="612" t="s">
        <v>28730</v>
      </c>
      <c r="B16817" s="613" t="s">
        <v>28731</v>
      </c>
    </row>
    <row r="16818" spans="1:2" ht="13.5" x14ac:dyDescent="0.25">
      <c r="A16818" s="612" t="s">
        <v>28732</v>
      </c>
      <c r="B16818" s="613" t="s">
        <v>28733</v>
      </c>
    </row>
    <row r="16819" spans="1:2" ht="13.5" x14ac:dyDescent="0.25">
      <c r="A16819" s="612" t="s">
        <v>28734</v>
      </c>
      <c r="B16819" s="613" t="s">
        <v>28735</v>
      </c>
    </row>
    <row r="16820" spans="1:2" ht="13.5" x14ac:dyDescent="0.25">
      <c r="A16820" s="612" t="s">
        <v>28736</v>
      </c>
      <c r="B16820" s="613" t="s">
        <v>28737</v>
      </c>
    </row>
    <row r="16821" spans="1:2" ht="13.5" x14ac:dyDescent="0.25">
      <c r="A16821" s="612" t="s">
        <v>28738</v>
      </c>
      <c r="B16821" s="613" t="s">
        <v>28739</v>
      </c>
    </row>
    <row r="16822" spans="1:2" ht="13.5" x14ac:dyDescent="0.25">
      <c r="A16822" s="612" t="s">
        <v>28740</v>
      </c>
      <c r="B16822" s="613" t="s">
        <v>28741</v>
      </c>
    </row>
    <row r="16823" spans="1:2" ht="13.5" x14ac:dyDescent="0.25">
      <c r="A16823" s="612" t="s">
        <v>28742</v>
      </c>
      <c r="B16823" s="613" t="s">
        <v>28743</v>
      </c>
    </row>
    <row r="16824" spans="1:2" ht="13.5" x14ac:dyDescent="0.25">
      <c r="A16824" s="612" t="s">
        <v>28744</v>
      </c>
      <c r="B16824" s="613" t="s">
        <v>28745</v>
      </c>
    </row>
    <row r="16825" spans="1:2" ht="13.5" x14ac:dyDescent="0.25">
      <c r="A16825" s="612" t="s">
        <v>28746</v>
      </c>
      <c r="B16825" s="613" t="s">
        <v>28747</v>
      </c>
    </row>
    <row r="16826" spans="1:2" ht="13.5" x14ac:dyDescent="0.25">
      <c r="A16826" s="612" t="s">
        <v>28748</v>
      </c>
      <c r="B16826" s="613" t="s">
        <v>28749</v>
      </c>
    </row>
    <row r="16827" spans="1:2" ht="13.5" x14ac:dyDescent="0.25">
      <c r="A16827" s="612" t="s">
        <v>28750</v>
      </c>
      <c r="B16827" s="613" t="s">
        <v>28751</v>
      </c>
    </row>
    <row r="16828" spans="1:2" ht="13.5" x14ac:dyDescent="0.25">
      <c r="A16828" s="612" t="s">
        <v>28752</v>
      </c>
      <c r="B16828" s="613" t="s">
        <v>28753</v>
      </c>
    </row>
    <row r="16829" spans="1:2" ht="13.5" x14ac:dyDescent="0.25">
      <c r="A16829" s="612" t="s">
        <v>28754</v>
      </c>
      <c r="B16829" s="613" t="s">
        <v>28755</v>
      </c>
    </row>
    <row r="16830" spans="1:2" ht="13.5" x14ac:dyDescent="0.25">
      <c r="A16830" s="612" t="s">
        <v>28756</v>
      </c>
      <c r="B16830" s="613" t="s">
        <v>28757</v>
      </c>
    </row>
    <row r="16831" spans="1:2" ht="13.5" x14ac:dyDescent="0.25">
      <c r="A16831" s="612" t="s">
        <v>28758</v>
      </c>
      <c r="B16831" s="613" t="s">
        <v>28759</v>
      </c>
    </row>
    <row r="16832" spans="1:2" ht="13.5" x14ac:dyDescent="0.25">
      <c r="A16832" s="612" t="s">
        <v>28760</v>
      </c>
      <c r="B16832" s="613" t="s">
        <v>28761</v>
      </c>
    </row>
    <row r="16833" spans="1:2" ht="13.5" x14ac:dyDescent="0.25">
      <c r="A16833" s="612" t="s">
        <v>28762</v>
      </c>
      <c r="B16833" s="613" t="s">
        <v>28763</v>
      </c>
    </row>
    <row r="16834" spans="1:2" ht="13.5" x14ac:dyDescent="0.25">
      <c r="A16834" s="612" t="s">
        <v>28764</v>
      </c>
      <c r="B16834" s="613" t="s">
        <v>28765</v>
      </c>
    </row>
    <row r="16835" spans="1:2" ht="13.5" x14ac:dyDescent="0.25">
      <c r="A16835" s="612" t="s">
        <v>28766</v>
      </c>
      <c r="B16835" s="613" t="s">
        <v>28767</v>
      </c>
    </row>
    <row r="16836" spans="1:2" ht="13.5" x14ac:dyDescent="0.25">
      <c r="A16836" s="612" t="s">
        <v>28768</v>
      </c>
      <c r="B16836" s="613" t="s">
        <v>28769</v>
      </c>
    </row>
    <row r="16837" spans="1:2" ht="13.5" x14ac:dyDescent="0.25">
      <c r="A16837" s="612" t="s">
        <v>28770</v>
      </c>
      <c r="B16837" s="613" t="s">
        <v>28771</v>
      </c>
    </row>
    <row r="16838" spans="1:2" ht="13.5" x14ac:dyDescent="0.25">
      <c r="A16838" s="612" t="s">
        <v>28772</v>
      </c>
      <c r="B16838" s="613" t="s">
        <v>28773</v>
      </c>
    </row>
    <row r="16839" spans="1:2" ht="13.5" x14ac:dyDescent="0.25">
      <c r="A16839" s="612" t="s">
        <v>28774</v>
      </c>
      <c r="B16839" s="613" t="s">
        <v>28775</v>
      </c>
    </row>
    <row r="16840" spans="1:2" ht="13.5" x14ac:dyDescent="0.25">
      <c r="A16840" s="612" t="s">
        <v>28776</v>
      </c>
      <c r="B16840" s="613" t="s">
        <v>28777</v>
      </c>
    </row>
    <row r="16841" spans="1:2" ht="13.5" x14ac:dyDescent="0.25">
      <c r="A16841" s="612" t="s">
        <v>28778</v>
      </c>
      <c r="B16841" s="613" t="s">
        <v>28779</v>
      </c>
    </row>
    <row r="16842" spans="1:2" ht="13.5" x14ac:dyDescent="0.25">
      <c r="A16842" s="612" t="s">
        <v>28780</v>
      </c>
      <c r="B16842" s="613" t="s">
        <v>28781</v>
      </c>
    </row>
    <row r="16843" spans="1:2" ht="13.5" x14ac:dyDescent="0.25">
      <c r="A16843" s="612" t="s">
        <v>28782</v>
      </c>
      <c r="B16843" s="613" t="s">
        <v>28783</v>
      </c>
    </row>
    <row r="16844" spans="1:2" ht="13.5" x14ac:dyDescent="0.25">
      <c r="A16844" s="612" t="s">
        <v>28784</v>
      </c>
      <c r="B16844" s="613" t="s">
        <v>28785</v>
      </c>
    </row>
    <row r="16845" spans="1:2" ht="13.5" x14ac:dyDescent="0.25">
      <c r="A16845" s="612" t="s">
        <v>28786</v>
      </c>
      <c r="B16845" s="613" t="s">
        <v>28787</v>
      </c>
    </row>
    <row r="16846" spans="1:2" ht="13.5" x14ac:dyDescent="0.25">
      <c r="A16846" s="612" t="s">
        <v>28788</v>
      </c>
      <c r="B16846" s="613" t="s">
        <v>28789</v>
      </c>
    </row>
    <row r="16847" spans="1:2" ht="13.5" x14ac:dyDescent="0.25">
      <c r="A16847" s="612" t="s">
        <v>28790</v>
      </c>
      <c r="B16847" s="613" t="s">
        <v>28791</v>
      </c>
    </row>
    <row r="16848" spans="1:2" ht="13.5" x14ac:dyDescent="0.25">
      <c r="A16848" s="612" t="s">
        <v>28792</v>
      </c>
      <c r="B16848" s="613" t="s">
        <v>28793</v>
      </c>
    </row>
    <row r="16849" spans="1:2" ht="13.5" x14ac:dyDescent="0.25">
      <c r="A16849" s="612" t="s">
        <v>28794</v>
      </c>
      <c r="B16849" s="613" t="s">
        <v>28795</v>
      </c>
    </row>
    <row r="16850" spans="1:2" ht="13.5" x14ac:dyDescent="0.25">
      <c r="A16850" s="612" t="s">
        <v>28796</v>
      </c>
      <c r="B16850" s="613" t="s">
        <v>28797</v>
      </c>
    </row>
    <row r="16851" spans="1:2" ht="13.5" x14ac:dyDescent="0.25">
      <c r="A16851" s="612" t="s">
        <v>28798</v>
      </c>
      <c r="B16851" s="613" t="s">
        <v>28799</v>
      </c>
    </row>
    <row r="16852" spans="1:2" ht="13.5" x14ac:dyDescent="0.25">
      <c r="A16852" s="612" t="s">
        <v>28800</v>
      </c>
      <c r="B16852" s="613" t="s">
        <v>28801</v>
      </c>
    </row>
    <row r="16853" spans="1:2" ht="13.5" x14ac:dyDescent="0.25">
      <c r="A16853" s="612" t="s">
        <v>28802</v>
      </c>
      <c r="B16853" s="613" t="s">
        <v>28803</v>
      </c>
    </row>
    <row r="16854" spans="1:2" ht="13.5" x14ac:dyDescent="0.25">
      <c r="A16854" s="612" t="s">
        <v>28804</v>
      </c>
      <c r="B16854" s="613" t="s">
        <v>28805</v>
      </c>
    </row>
    <row r="16855" spans="1:2" ht="13.5" x14ac:dyDescent="0.25">
      <c r="A16855" s="612" t="s">
        <v>28806</v>
      </c>
      <c r="B16855" s="613" t="s">
        <v>28807</v>
      </c>
    </row>
    <row r="16856" spans="1:2" ht="13.5" x14ac:dyDescent="0.25">
      <c r="A16856" s="612" t="s">
        <v>28808</v>
      </c>
      <c r="B16856" s="613" t="s">
        <v>28809</v>
      </c>
    </row>
    <row r="16857" spans="1:2" ht="13.5" x14ac:dyDescent="0.25">
      <c r="A16857" s="612" t="s">
        <v>28810</v>
      </c>
      <c r="B16857" s="613" t="s">
        <v>28811</v>
      </c>
    </row>
    <row r="16858" spans="1:2" ht="13.5" x14ac:dyDescent="0.25">
      <c r="A16858" s="612" t="s">
        <v>28812</v>
      </c>
      <c r="B16858" s="613" t="s">
        <v>28813</v>
      </c>
    </row>
    <row r="16859" spans="1:2" ht="13.5" x14ac:dyDescent="0.25">
      <c r="A16859" s="612" t="s">
        <v>28814</v>
      </c>
      <c r="B16859" s="613" t="s">
        <v>28815</v>
      </c>
    </row>
    <row r="16860" spans="1:2" ht="13.5" x14ac:dyDescent="0.25">
      <c r="A16860" s="612" t="s">
        <v>28816</v>
      </c>
      <c r="B16860" s="613" t="s">
        <v>28817</v>
      </c>
    </row>
    <row r="16861" spans="1:2" ht="13.5" x14ac:dyDescent="0.25">
      <c r="A16861" s="612" t="s">
        <v>28818</v>
      </c>
      <c r="B16861" s="613" t="s">
        <v>28819</v>
      </c>
    </row>
    <row r="16862" spans="1:2" ht="13.5" x14ac:dyDescent="0.25">
      <c r="A16862" s="612" t="s">
        <v>28820</v>
      </c>
      <c r="B16862" s="613" t="s">
        <v>28821</v>
      </c>
    </row>
    <row r="16863" spans="1:2" ht="13.5" x14ac:dyDescent="0.25">
      <c r="A16863" s="612" t="s">
        <v>28822</v>
      </c>
      <c r="B16863" s="613" t="s">
        <v>28823</v>
      </c>
    </row>
    <row r="16864" spans="1:2" ht="13.5" x14ac:dyDescent="0.25">
      <c r="A16864" s="612" t="s">
        <v>28824</v>
      </c>
      <c r="B16864" s="613" t="s">
        <v>28825</v>
      </c>
    </row>
    <row r="16865" spans="1:2" ht="13.5" x14ac:dyDescent="0.25">
      <c r="A16865" s="612" t="s">
        <v>28826</v>
      </c>
      <c r="B16865" s="613" t="s">
        <v>28827</v>
      </c>
    </row>
    <row r="16866" spans="1:2" ht="13.5" x14ac:dyDescent="0.25">
      <c r="A16866" s="612" t="s">
        <v>28828</v>
      </c>
      <c r="B16866" s="613" t="s">
        <v>28829</v>
      </c>
    </row>
    <row r="16867" spans="1:2" ht="13.5" x14ac:dyDescent="0.25">
      <c r="A16867" s="612" t="s">
        <v>28830</v>
      </c>
      <c r="B16867" s="613" t="s">
        <v>28831</v>
      </c>
    </row>
    <row r="16868" spans="1:2" ht="13.5" x14ac:dyDescent="0.25">
      <c r="A16868" s="612" t="s">
        <v>28832</v>
      </c>
      <c r="B16868" s="613" t="s">
        <v>28833</v>
      </c>
    </row>
    <row r="16869" spans="1:2" ht="13.5" x14ac:dyDescent="0.25">
      <c r="A16869" s="612" t="s">
        <v>28834</v>
      </c>
      <c r="B16869" s="613" t="s">
        <v>28835</v>
      </c>
    </row>
    <row r="16870" spans="1:2" ht="13.5" x14ac:dyDescent="0.25">
      <c r="A16870" s="612" t="s">
        <v>28836</v>
      </c>
      <c r="B16870" s="613" t="s">
        <v>28837</v>
      </c>
    </row>
    <row r="16871" spans="1:2" ht="13.5" x14ac:dyDescent="0.25">
      <c r="A16871" s="612" t="s">
        <v>28838</v>
      </c>
      <c r="B16871" s="613" t="s">
        <v>28839</v>
      </c>
    </row>
    <row r="16872" spans="1:2" ht="13.5" x14ac:dyDescent="0.25">
      <c r="A16872" s="612" t="s">
        <v>28840</v>
      </c>
      <c r="B16872" s="613" t="s">
        <v>28841</v>
      </c>
    </row>
    <row r="16873" spans="1:2" ht="13.5" x14ac:dyDescent="0.25">
      <c r="A16873" s="612" t="s">
        <v>28842</v>
      </c>
      <c r="B16873" s="613" t="s">
        <v>28843</v>
      </c>
    </row>
    <row r="16874" spans="1:2" ht="13.5" x14ac:dyDescent="0.25">
      <c r="A16874" s="612" t="s">
        <v>28844</v>
      </c>
      <c r="B16874" s="613" t="s">
        <v>28845</v>
      </c>
    </row>
    <row r="16875" spans="1:2" ht="13.5" x14ac:dyDescent="0.25">
      <c r="A16875" s="612" t="s">
        <v>28846</v>
      </c>
      <c r="B16875" s="613" t="s">
        <v>28847</v>
      </c>
    </row>
    <row r="16876" spans="1:2" ht="13.5" x14ac:dyDescent="0.25">
      <c r="A16876" s="612" t="s">
        <v>28848</v>
      </c>
      <c r="B16876" s="613" t="s">
        <v>28849</v>
      </c>
    </row>
    <row r="16877" spans="1:2" ht="13.5" x14ac:dyDescent="0.25">
      <c r="A16877" s="612" t="s">
        <v>28850</v>
      </c>
      <c r="B16877" s="613" t="s">
        <v>28851</v>
      </c>
    </row>
    <row r="16878" spans="1:2" ht="13.5" x14ac:dyDescent="0.25">
      <c r="A16878" s="612" t="s">
        <v>28852</v>
      </c>
      <c r="B16878" s="613" t="s">
        <v>28853</v>
      </c>
    </row>
    <row r="16879" spans="1:2" ht="13.5" x14ac:dyDescent="0.25">
      <c r="A16879" s="612" t="s">
        <v>28854</v>
      </c>
      <c r="B16879" s="613" t="s">
        <v>28855</v>
      </c>
    </row>
    <row r="16880" spans="1:2" ht="13.5" x14ac:dyDescent="0.25">
      <c r="A16880" s="612" t="s">
        <v>28856</v>
      </c>
      <c r="B16880" s="613" t="s">
        <v>28857</v>
      </c>
    </row>
    <row r="16881" spans="1:2" ht="13.5" x14ac:dyDescent="0.25">
      <c r="A16881" s="612" t="s">
        <v>28858</v>
      </c>
      <c r="B16881" s="613" t="s">
        <v>28859</v>
      </c>
    </row>
    <row r="16882" spans="1:2" ht="13.5" x14ac:dyDescent="0.25">
      <c r="A16882" s="612" t="s">
        <v>28860</v>
      </c>
      <c r="B16882" s="613" t="s">
        <v>28861</v>
      </c>
    </row>
    <row r="16883" spans="1:2" ht="13.5" x14ac:dyDescent="0.25">
      <c r="A16883" s="612" t="s">
        <v>28862</v>
      </c>
      <c r="B16883" s="613" t="s">
        <v>28863</v>
      </c>
    </row>
    <row r="16884" spans="1:2" ht="13.5" x14ac:dyDescent="0.25">
      <c r="A16884" s="612" t="s">
        <v>28864</v>
      </c>
      <c r="B16884" s="613" t="s">
        <v>28865</v>
      </c>
    </row>
    <row r="16885" spans="1:2" ht="13.5" x14ac:dyDescent="0.25">
      <c r="A16885" s="612" t="s">
        <v>28866</v>
      </c>
      <c r="B16885" s="613" t="s">
        <v>28867</v>
      </c>
    </row>
    <row r="16886" spans="1:2" ht="13.5" x14ac:dyDescent="0.25">
      <c r="A16886" s="612" t="s">
        <v>28868</v>
      </c>
      <c r="B16886" s="613" t="s">
        <v>28869</v>
      </c>
    </row>
    <row r="16887" spans="1:2" ht="13.5" x14ac:dyDescent="0.25">
      <c r="A16887" s="612" t="s">
        <v>28870</v>
      </c>
      <c r="B16887" s="613" t="s">
        <v>28871</v>
      </c>
    </row>
    <row r="16888" spans="1:2" ht="13.5" x14ac:dyDescent="0.25">
      <c r="A16888" s="612" t="s">
        <v>28872</v>
      </c>
      <c r="B16888" s="613" t="s">
        <v>28873</v>
      </c>
    </row>
    <row r="16889" spans="1:2" ht="13.5" x14ac:dyDescent="0.25">
      <c r="A16889" s="612" t="s">
        <v>28874</v>
      </c>
      <c r="B16889" s="613" t="s">
        <v>28875</v>
      </c>
    </row>
    <row r="16890" spans="1:2" ht="13.5" x14ac:dyDescent="0.25">
      <c r="A16890" s="612" t="s">
        <v>28876</v>
      </c>
      <c r="B16890" s="613" t="s">
        <v>28877</v>
      </c>
    </row>
    <row r="16891" spans="1:2" ht="13.5" x14ac:dyDescent="0.25">
      <c r="A16891" s="612" t="s">
        <v>28878</v>
      </c>
      <c r="B16891" s="613" t="s">
        <v>28879</v>
      </c>
    </row>
    <row r="16892" spans="1:2" ht="13.5" x14ac:dyDescent="0.25">
      <c r="A16892" s="612" t="s">
        <v>28880</v>
      </c>
      <c r="B16892" s="613" t="s">
        <v>28881</v>
      </c>
    </row>
    <row r="16893" spans="1:2" ht="13.5" x14ac:dyDescent="0.25">
      <c r="A16893" s="612" t="s">
        <v>28882</v>
      </c>
      <c r="B16893" s="613" t="s">
        <v>28883</v>
      </c>
    </row>
    <row r="16894" spans="1:2" ht="13.5" x14ac:dyDescent="0.25">
      <c r="A16894" s="612" t="s">
        <v>28884</v>
      </c>
      <c r="B16894" s="613" t="s">
        <v>28885</v>
      </c>
    </row>
    <row r="16895" spans="1:2" ht="13.5" x14ac:dyDescent="0.25">
      <c r="A16895" s="612" t="s">
        <v>28886</v>
      </c>
      <c r="B16895" s="613" t="s">
        <v>28887</v>
      </c>
    </row>
    <row r="16896" spans="1:2" ht="13.5" x14ac:dyDescent="0.25">
      <c r="A16896" s="612" t="s">
        <v>28888</v>
      </c>
      <c r="B16896" s="613" t="s">
        <v>28889</v>
      </c>
    </row>
    <row r="16897" spans="1:2" ht="13.5" x14ac:dyDescent="0.25">
      <c r="A16897" s="612" t="s">
        <v>28890</v>
      </c>
      <c r="B16897" s="613" t="s">
        <v>28891</v>
      </c>
    </row>
    <row r="16898" spans="1:2" ht="13.5" x14ac:dyDescent="0.25">
      <c r="A16898" s="612" t="s">
        <v>28892</v>
      </c>
      <c r="B16898" s="613" t="s">
        <v>28893</v>
      </c>
    </row>
    <row r="16899" spans="1:2" ht="13.5" x14ac:dyDescent="0.25">
      <c r="A16899" s="612" t="s">
        <v>28894</v>
      </c>
      <c r="B16899" s="613" t="s">
        <v>28895</v>
      </c>
    </row>
    <row r="16900" spans="1:2" ht="13.5" x14ac:dyDescent="0.25">
      <c r="A16900" s="612" t="s">
        <v>28896</v>
      </c>
      <c r="B16900" s="613" t="s">
        <v>28897</v>
      </c>
    </row>
    <row r="16901" spans="1:2" ht="13.5" x14ac:dyDescent="0.25">
      <c r="A16901" s="612" t="s">
        <v>28898</v>
      </c>
      <c r="B16901" s="613" t="s">
        <v>28899</v>
      </c>
    </row>
    <row r="16902" spans="1:2" ht="13.5" x14ac:dyDescent="0.25">
      <c r="A16902" s="612" t="s">
        <v>28900</v>
      </c>
      <c r="B16902" s="613" t="s">
        <v>28901</v>
      </c>
    </row>
    <row r="16903" spans="1:2" ht="13.5" x14ac:dyDescent="0.25">
      <c r="A16903" s="612" t="s">
        <v>28902</v>
      </c>
      <c r="B16903" s="613" t="s">
        <v>28903</v>
      </c>
    </row>
    <row r="16904" spans="1:2" ht="13.5" x14ac:dyDescent="0.25">
      <c r="A16904" s="612" t="s">
        <v>28904</v>
      </c>
      <c r="B16904" s="613" t="s">
        <v>28905</v>
      </c>
    </row>
    <row r="16905" spans="1:2" ht="13.5" x14ac:dyDescent="0.25">
      <c r="A16905" s="612" t="s">
        <v>28906</v>
      </c>
      <c r="B16905" s="613" t="s">
        <v>28907</v>
      </c>
    </row>
    <row r="16906" spans="1:2" ht="13.5" x14ac:dyDescent="0.25">
      <c r="A16906" s="612" t="s">
        <v>28908</v>
      </c>
      <c r="B16906" s="613" t="s">
        <v>28909</v>
      </c>
    </row>
    <row r="16907" spans="1:2" ht="13.5" x14ac:dyDescent="0.25">
      <c r="A16907" s="612" t="s">
        <v>28910</v>
      </c>
      <c r="B16907" s="613" t="s">
        <v>28911</v>
      </c>
    </row>
    <row r="16908" spans="1:2" ht="13.5" x14ac:dyDescent="0.25">
      <c r="A16908" s="612" t="s">
        <v>28912</v>
      </c>
      <c r="B16908" s="613" t="s">
        <v>28913</v>
      </c>
    </row>
    <row r="16909" spans="1:2" ht="13.5" x14ac:dyDescent="0.25">
      <c r="A16909" s="612" t="s">
        <v>28914</v>
      </c>
      <c r="B16909" s="613" t="s">
        <v>28915</v>
      </c>
    </row>
    <row r="16910" spans="1:2" ht="13.5" x14ac:dyDescent="0.25">
      <c r="A16910" s="612" t="s">
        <v>28916</v>
      </c>
      <c r="B16910" s="613" t="s">
        <v>28917</v>
      </c>
    </row>
    <row r="16911" spans="1:2" ht="13.5" x14ac:dyDescent="0.25">
      <c r="A16911" s="612" t="s">
        <v>28918</v>
      </c>
      <c r="B16911" s="613" t="s">
        <v>28919</v>
      </c>
    </row>
    <row r="16912" spans="1:2" ht="13.5" x14ac:dyDescent="0.25">
      <c r="A16912" s="612" t="s">
        <v>28920</v>
      </c>
      <c r="B16912" s="613" t="s">
        <v>28921</v>
      </c>
    </row>
    <row r="16913" spans="1:2" ht="13.5" x14ac:dyDescent="0.25">
      <c r="A16913" s="612" t="s">
        <v>28922</v>
      </c>
      <c r="B16913" s="613" t="s">
        <v>28923</v>
      </c>
    </row>
    <row r="16914" spans="1:2" ht="13.5" x14ac:dyDescent="0.25">
      <c r="A16914" s="612" t="s">
        <v>28924</v>
      </c>
      <c r="B16914" s="613" t="s">
        <v>28925</v>
      </c>
    </row>
    <row r="16915" spans="1:2" ht="13.5" x14ac:dyDescent="0.25">
      <c r="A16915" s="612" t="s">
        <v>28926</v>
      </c>
      <c r="B16915" s="613" t="s">
        <v>28927</v>
      </c>
    </row>
    <row r="16916" spans="1:2" ht="13.5" x14ac:dyDescent="0.25">
      <c r="A16916" s="612" t="s">
        <v>28928</v>
      </c>
      <c r="B16916" s="613" t="s">
        <v>28929</v>
      </c>
    </row>
    <row r="16917" spans="1:2" ht="13.5" x14ac:dyDescent="0.25">
      <c r="A16917" s="612" t="s">
        <v>28930</v>
      </c>
      <c r="B16917" s="613" t="s">
        <v>28931</v>
      </c>
    </row>
    <row r="16918" spans="1:2" ht="13.5" x14ac:dyDescent="0.25">
      <c r="A16918" s="612" t="s">
        <v>28932</v>
      </c>
      <c r="B16918" s="613" t="s">
        <v>28933</v>
      </c>
    </row>
    <row r="16919" spans="1:2" ht="13.5" x14ac:dyDescent="0.25">
      <c r="A16919" s="612" t="s">
        <v>28934</v>
      </c>
      <c r="B16919" s="613" t="s">
        <v>28935</v>
      </c>
    </row>
    <row r="16920" spans="1:2" ht="13.5" x14ac:dyDescent="0.25">
      <c r="A16920" s="612" t="s">
        <v>28936</v>
      </c>
      <c r="B16920" s="613" t="s">
        <v>28937</v>
      </c>
    </row>
    <row r="16921" spans="1:2" ht="13.5" x14ac:dyDescent="0.25">
      <c r="A16921" s="612" t="s">
        <v>28938</v>
      </c>
      <c r="B16921" s="613" t="s">
        <v>28939</v>
      </c>
    </row>
    <row r="16922" spans="1:2" ht="13.5" x14ac:dyDescent="0.25">
      <c r="A16922" s="612" t="s">
        <v>28940</v>
      </c>
      <c r="B16922" s="613" t="s">
        <v>28941</v>
      </c>
    </row>
    <row r="16923" spans="1:2" ht="13.5" x14ac:dyDescent="0.25">
      <c r="A16923" s="612" t="s">
        <v>28942</v>
      </c>
      <c r="B16923" s="613" t="s">
        <v>28943</v>
      </c>
    </row>
    <row r="16924" spans="1:2" ht="13.5" x14ac:dyDescent="0.25">
      <c r="A16924" s="612" t="s">
        <v>28944</v>
      </c>
      <c r="B16924" s="613" t="s">
        <v>28945</v>
      </c>
    </row>
    <row r="16925" spans="1:2" ht="13.5" x14ac:dyDescent="0.25">
      <c r="A16925" s="612" t="s">
        <v>28946</v>
      </c>
      <c r="B16925" s="613" t="s">
        <v>28947</v>
      </c>
    </row>
    <row r="16926" spans="1:2" ht="13.5" x14ac:dyDescent="0.25">
      <c r="A16926" s="612" t="s">
        <v>28948</v>
      </c>
      <c r="B16926" s="613" t="s">
        <v>28949</v>
      </c>
    </row>
    <row r="16927" spans="1:2" ht="13.5" x14ac:dyDescent="0.25">
      <c r="A16927" s="612" t="s">
        <v>28950</v>
      </c>
      <c r="B16927" s="613" t="s">
        <v>28951</v>
      </c>
    </row>
    <row r="16928" spans="1:2" ht="13.5" x14ac:dyDescent="0.25">
      <c r="A16928" s="612" t="s">
        <v>28952</v>
      </c>
      <c r="B16928" s="613" t="s">
        <v>28953</v>
      </c>
    </row>
    <row r="16929" spans="1:2" ht="13.5" x14ac:dyDescent="0.25">
      <c r="A16929" s="612" t="s">
        <v>28954</v>
      </c>
      <c r="B16929" s="613" t="s">
        <v>28955</v>
      </c>
    </row>
    <row r="16930" spans="1:2" ht="13.5" x14ac:dyDescent="0.25">
      <c r="A16930" s="612" t="s">
        <v>28956</v>
      </c>
      <c r="B16930" s="613" t="s">
        <v>28957</v>
      </c>
    </row>
    <row r="16931" spans="1:2" ht="13.5" x14ac:dyDescent="0.25">
      <c r="A16931" s="612" t="s">
        <v>28958</v>
      </c>
      <c r="B16931" s="613" t="s">
        <v>28959</v>
      </c>
    </row>
    <row r="16932" spans="1:2" ht="13.5" x14ac:dyDescent="0.25">
      <c r="A16932" s="612" t="s">
        <v>28960</v>
      </c>
      <c r="B16932" s="613" t="s">
        <v>28961</v>
      </c>
    </row>
    <row r="16933" spans="1:2" ht="13.5" x14ac:dyDescent="0.25">
      <c r="A16933" s="612" t="s">
        <v>28962</v>
      </c>
      <c r="B16933" s="613" t="s">
        <v>28963</v>
      </c>
    </row>
    <row r="16934" spans="1:2" ht="13.5" x14ac:dyDescent="0.25">
      <c r="A16934" s="612" t="s">
        <v>28964</v>
      </c>
      <c r="B16934" s="613" t="s">
        <v>28965</v>
      </c>
    </row>
    <row r="16935" spans="1:2" ht="13.5" x14ac:dyDescent="0.25">
      <c r="A16935" s="612" t="s">
        <v>28966</v>
      </c>
      <c r="B16935" s="613" t="s">
        <v>28967</v>
      </c>
    </row>
    <row r="16936" spans="1:2" ht="13.5" x14ac:dyDescent="0.25">
      <c r="A16936" s="612" t="s">
        <v>28968</v>
      </c>
      <c r="B16936" s="613" t="s">
        <v>28969</v>
      </c>
    </row>
    <row r="16937" spans="1:2" ht="13.5" x14ac:dyDescent="0.25">
      <c r="A16937" s="612" t="s">
        <v>28970</v>
      </c>
      <c r="B16937" s="613" t="s">
        <v>28971</v>
      </c>
    </row>
    <row r="16938" spans="1:2" ht="13.5" x14ac:dyDescent="0.25">
      <c r="A16938" s="612" t="s">
        <v>28972</v>
      </c>
      <c r="B16938" s="613" t="s">
        <v>28973</v>
      </c>
    </row>
    <row r="16939" spans="1:2" ht="13.5" x14ac:dyDescent="0.25">
      <c r="A16939" s="612" t="s">
        <v>28974</v>
      </c>
      <c r="B16939" s="613" t="s">
        <v>28975</v>
      </c>
    </row>
    <row r="16940" spans="1:2" ht="13.5" x14ac:dyDescent="0.25">
      <c r="A16940" s="612" t="s">
        <v>28976</v>
      </c>
      <c r="B16940" s="613" t="s">
        <v>28977</v>
      </c>
    </row>
    <row r="16941" spans="1:2" ht="13.5" x14ac:dyDescent="0.25">
      <c r="A16941" s="612" t="s">
        <v>28978</v>
      </c>
      <c r="B16941" s="613" t="s">
        <v>28979</v>
      </c>
    </row>
    <row r="16942" spans="1:2" ht="13.5" x14ac:dyDescent="0.25">
      <c r="A16942" s="612" t="s">
        <v>28980</v>
      </c>
      <c r="B16942" s="613" t="s">
        <v>28981</v>
      </c>
    </row>
    <row r="16943" spans="1:2" ht="13.5" x14ac:dyDescent="0.25">
      <c r="A16943" s="612" t="s">
        <v>28982</v>
      </c>
      <c r="B16943" s="613" t="s">
        <v>28983</v>
      </c>
    </row>
    <row r="16944" spans="1:2" ht="13.5" x14ac:dyDescent="0.25">
      <c r="A16944" s="612" t="s">
        <v>28984</v>
      </c>
      <c r="B16944" s="613" t="s">
        <v>28985</v>
      </c>
    </row>
    <row r="16945" spans="1:2" ht="13.5" x14ac:dyDescent="0.25">
      <c r="A16945" s="612" t="s">
        <v>28986</v>
      </c>
      <c r="B16945" s="613" t="s">
        <v>28987</v>
      </c>
    </row>
    <row r="16946" spans="1:2" ht="13.5" x14ac:dyDescent="0.25">
      <c r="A16946" s="612" t="s">
        <v>28988</v>
      </c>
      <c r="B16946" s="613" t="s">
        <v>28989</v>
      </c>
    </row>
    <row r="16947" spans="1:2" ht="13.5" x14ac:dyDescent="0.25">
      <c r="A16947" s="612" t="s">
        <v>28990</v>
      </c>
      <c r="B16947" s="613" t="s">
        <v>28991</v>
      </c>
    </row>
    <row r="16948" spans="1:2" ht="13.5" x14ac:dyDescent="0.25">
      <c r="A16948" s="612" t="s">
        <v>28992</v>
      </c>
      <c r="B16948" s="613" t="s">
        <v>28993</v>
      </c>
    </row>
    <row r="16949" spans="1:2" ht="13.5" x14ac:dyDescent="0.25">
      <c r="A16949" s="612" t="s">
        <v>28994</v>
      </c>
      <c r="B16949" s="613" t="s">
        <v>28995</v>
      </c>
    </row>
    <row r="16950" spans="1:2" ht="13.5" x14ac:dyDescent="0.25">
      <c r="A16950" s="612" t="s">
        <v>28996</v>
      </c>
      <c r="B16950" s="613" t="s">
        <v>28997</v>
      </c>
    </row>
    <row r="16951" spans="1:2" ht="13.5" x14ac:dyDescent="0.25">
      <c r="A16951" s="612" t="s">
        <v>28998</v>
      </c>
      <c r="B16951" s="613" t="s">
        <v>28999</v>
      </c>
    </row>
    <row r="16952" spans="1:2" ht="13.5" x14ac:dyDescent="0.25">
      <c r="A16952" s="612" t="s">
        <v>29000</v>
      </c>
      <c r="B16952" s="613" t="s">
        <v>29001</v>
      </c>
    </row>
    <row r="16953" spans="1:2" ht="13.5" x14ac:dyDescent="0.25">
      <c r="A16953" s="612" t="s">
        <v>29002</v>
      </c>
      <c r="B16953" s="613" t="s">
        <v>29003</v>
      </c>
    </row>
    <row r="16954" spans="1:2" ht="13.5" x14ac:dyDescent="0.25">
      <c r="A16954" s="612" t="s">
        <v>29004</v>
      </c>
      <c r="B16954" s="613" t="s">
        <v>29005</v>
      </c>
    </row>
    <row r="16955" spans="1:2" ht="13.5" x14ac:dyDescent="0.25">
      <c r="A16955" s="612" t="s">
        <v>29006</v>
      </c>
      <c r="B16955" s="613" t="s">
        <v>29007</v>
      </c>
    </row>
    <row r="16956" spans="1:2" ht="13.5" x14ac:dyDescent="0.25">
      <c r="A16956" s="612" t="s">
        <v>29008</v>
      </c>
      <c r="B16956" s="613" t="s">
        <v>29009</v>
      </c>
    </row>
    <row r="16957" spans="1:2" ht="13.5" x14ac:dyDescent="0.25">
      <c r="A16957" s="612" t="s">
        <v>29010</v>
      </c>
      <c r="B16957" s="613" t="s">
        <v>29011</v>
      </c>
    </row>
    <row r="16958" spans="1:2" ht="13.5" x14ac:dyDescent="0.25">
      <c r="A16958" s="612" t="s">
        <v>29012</v>
      </c>
      <c r="B16958" s="613" t="s">
        <v>29013</v>
      </c>
    </row>
    <row r="16959" spans="1:2" ht="13.5" x14ac:dyDescent="0.25">
      <c r="A16959" s="612" t="s">
        <v>29014</v>
      </c>
      <c r="B16959" s="613" t="s">
        <v>29015</v>
      </c>
    </row>
    <row r="16960" spans="1:2" ht="13.5" x14ac:dyDescent="0.25">
      <c r="A16960" s="612" t="s">
        <v>29016</v>
      </c>
      <c r="B16960" s="613" t="s">
        <v>29017</v>
      </c>
    </row>
    <row r="16961" spans="1:2" ht="13.5" x14ac:dyDescent="0.25">
      <c r="A16961" s="612" t="s">
        <v>29018</v>
      </c>
      <c r="B16961" s="613" t="s">
        <v>29019</v>
      </c>
    </row>
    <row r="16962" spans="1:2" ht="13.5" x14ac:dyDescent="0.25">
      <c r="A16962" s="612" t="s">
        <v>29020</v>
      </c>
      <c r="B16962" s="613" t="s">
        <v>29021</v>
      </c>
    </row>
    <row r="16963" spans="1:2" ht="13.5" x14ac:dyDescent="0.25">
      <c r="A16963" s="612" t="s">
        <v>29022</v>
      </c>
      <c r="B16963" s="613" t="s">
        <v>29023</v>
      </c>
    </row>
    <row r="16964" spans="1:2" ht="13.5" x14ac:dyDescent="0.25">
      <c r="A16964" s="612" t="s">
        <v>29024</v>
      </c>
      <c r="B16964" s="613" t="s">
        <v>29025</v>
      </c>
    </row>
    <row r="16965" spans="1:2" ht="13.5" x14ac:dyDescent="0.25">
      <c r="A16965" s="612" t="s">
        <v>29026</v>
      </c>
      <c r="B16965" s="613" t="s">
        <v>29027</v>
      </c>
    </row>
    <row r="16966" spans="1:2" ht="13.5" x14ac:dyDescent="0.25">
      <c r="A16966" s="612" t="s">
        <v>29028</v>
      </c>
      <c r="B16966" s="613" t="s">
        <v>29029</v>
      </c>
    </row>
    <row r="16967" spans="1:2" ht="13.5" x14ac:dyDescent="0.25">
      <c r="A16967" s="612" t="s">
        <v>29030</v>
      </c>
      <c r="B16967" s="613" t="s">
        <v>29031</v>
      </c>
    </row>
    <row r="16968" spans="1:2" ht="13.5" x14ac:dyDescent="0.25">
      <c r="A16968" s="612" t="s">
        <v>29032</v>
      </c>
      <c r="B16968" s="613" t="s">
        <v>29033</v>
      </c>
    </row>
    <row r="16969" spans="1:2" ht="13.5" x14ac:dyDescent="0.25">
      <c r="A16969" s="612" t="s">
        <v>29034</v>
      </c>
      <c r="B16969" s="613" t="s">
        <v>29035</v>
      </c>
    </row>
    <row r="16970" spans="1:2" ht="13.5" x14ac:dyDescent="0.25">
      <c r="A16970" s="612" t="s">
        <v>29036</v>
      </c>
      <c r="B16970" s="613" t="s">
        <v>29037</v>
      </c>
    </row>
    <row r="16971" spans="1:2" ht="13.5" x14ac:dyDescent="0.25">
      <c r="A16971" s="612" t="s">
        <v>29038</v>
      </c>
      <c r="B16971" s="613" t="s">
        <v>29039</v>
      </c>
    </row>
    <row r="16972" spans="1:2" ht="13.5" x14ac:dyDescent="0.25">
      <c r="A16972" s="612" t="s">
        <v>29040</v>
      </c>
      <c r="B16972" s="613" t="s">
        <v>29041</v>
      </c>
    </row>
    <row r="16973" spans="1:2" ht="13.5" x14ac:dyDescent="0.25">
      <c r="A16973" s="612" t="s">
        <v>29042</v>
      </c>
      <c r="B16973" s="613" t="s">
        <v>29043</v>
      </c>
    </row>
    <row r="16974" spans="1:2" ht="13.5" x14ac:dyDescent="0.25">
      <c r="A16974" s="612" t="s">
        <v>29044</v>
      </c>
      <c r="B16974" s="613" t="s">
        <v>29045</v>
      </c>
    </row>
    <row r="16975" spans="1:2" ht="13.5" x14ac:dyDescent="0.25">
      <c r="A16975" s="612" t="s">
        <v>29046</v>
      </c>
      <c r="B16975" s="613" t="s">
        <v>29047</v>
      </c>
    </row>
    <row r="16976" spans="1:2" ht="13.5" x14ac:dyDescent="0.25">
      <c r="A16976" s="612" t="s">
        <v>29048</v>
      </c>
      <c r="B16976" s="613" t="s">
        <v>29049</v>
      </c>
    </row>
    <row r="16977" spans="1:2" ht="13.5" x14ac:dyDescent="0.25">
      <c r="A16977" s="612" t="s">
        <v>29050</v>
      </c>
      <c r="B16977" s="613" t="s">
        <v>29051</v>
      </c>
    </row>
    <row r="16978" spans="1:2" ht="13.5" x14ac:dyDescent="0.25">
      <c r="A16978" s="612" t="s">
        <v>29052</v>
      </c>
      <c r="B16978" s="613" t="s">
        <v>29053</v>
      </c>
    </row>
    <row r="16979" spans="1:2" ht="13.5" x14ac:dyDescent="0.25">
      <c r="A16979" s="612" t="s">
        <v>29054</v>
      </c>
      <c r="B16979" s="613" t="s">
        <v>29055</v>
      </c>
    </row>
    <row r="16980" spans="1:2" ht="13.5" x14ac:dyDescent="0.25">
      <c r="A16980" s="612" t="s">
        <v>29056</v>
      </c>
      <c r="B16980" s="613" t="s">
        <v>29057</v>
      </c>
    </row>
    <row r="16981" spans="1:2" ht="13.5" x14ac:dyDescent="0.25">
      <c r="A16981" s="612" t="s">
        <v>29058</v>
      </c>
      <c r="B16981" s="613" t="s">
        <v>29059</v>
      </c>
    </row>
    <row r="16982" spans="1:2" ht="13.5" x14ac:dyDescent="0.25">
      <c r="A16982" s="612" t="s">
        <v>29060</v>
      </c>
      <c r="B16982" s="613" t="s">
        <v>29061</v>
      </c>
    </row>
    <row r="16983" spans="1:2" ht="13.5" x14ac:dyDescent="0.25">
      <c r="A16983" s="612" t="s">
        <v>29062</v>
      </c>
      <c r="B16983" s="613" t="s">
        <v>29063</v>
      </c>
    </row>
    <row r="16984" spans="1:2" ht="13.5" x14ac:dyDescent="0.25">
      <c r="A16984" s="612" t="s">
        <v>29064</v>
      </c>
      <c r="B16984" s="613" t="s">
        <v>29065</v>
      </c>
    </row>
    <row r="16985" spans="1:2" ht="13.5" x14ac:dyDescent="0.25">
      <c r="A16985" s="612" t="s">
        <v>29066</v>
      </c>
      <c r="B16985" s="613" t="s">
        <v>29067</v>
      </c>
    </row>
    <row r="16986" spans="1:2" ht="13.5" x14ac:dyDescent="0.25">
      <c r="A16986" s="612" t="s">
        <v>29068</v>
      </c>
      <c r="B16986" s="613" t="s">
        <v>29069</v>
      </c>
    </row>
    <row r="16987" spans="1:2" ht="13.5" x14ac:dyDescent="0.25">
      <c r="A16987" s="612" t="s">
        <v>29070</v>
      </c>
      <c r="B16987" s="613" t="s">
        <v>29071</v>
      </c>
    </row>
    <row r="16988" spans="1:2" ht="13.5" x14ac:dyDescent="0.25">
      <c r="A16988" s="612" t="s">
        <v>29072</v>
      </c>
      <c r="B16988" s="613" t="s">
        <v>29073</v>
      </c>
    </row>
    <row r="16989" spans="1:2" ht="13.5" x14ac:dyDescent="0.25">
      <c r="A16989" s="612" t="s">
        <v>29074</v>
      </c>
      <c r="B16989" s="613" t="s">
        <v>29075</v>
      </c>
    </row>
    <row r="16990" spans="1:2" ht="13.5" x14ac:dyDescent="0.25">
      <c r="A16990" s="612" t="s">
        <v>29076</v>
      </c>
      <c r="B16990" s="613" t="s">
        <v>29077</v>
      </c>
    </row>
    <row r="16991" spans="1:2" ht="13.5" x14ac:dyDescent="0.25">
      <c r="A16991" s="612" t="s">
        <v>29078</v>
      </c>
      <c r="B16991" s="613" t="s">
        <v>29079</v>
      </c>
    </row>
    <row r="16992" spans="1:2" ht="13.5" x14ac:dyDescent="0.25">
      <c r="A16992" s="612" t="s">
        <v>29080</v>
      </c>
      <c r="B16992" s="613" t="s">
        <v>29081</v>
      </c>
    </row>
    <row r="16993" spans="1:2" ht="13.5" x14ac:dyDescent="0.25">
      <c r="A16993" s="612" t="s">
        <v>29082</v>
      </c>
      <c r="B16993" s="613" t="s">
        <v>29083</v>
      </c>
    </row>
    <row r="16994" spans="1:2" ht="13.5" x14ac:dyDescent="0.25">
      <c r="A16994" s="612" t="s">
        <v>29084</v>
      </c>
      <c r="B16994" s="613" t="s">
        <v>29085</v>
      </c>
    </row>
    <row r="16995" spans="1:2" ht="13.5" x14ac:dyDescent="0.25">
      <c r="A16995" s="612" t="s">
        <v>29086</v>
      </c>
      <c r="B16995" s="613" t="s">
        <v>29087</v>
      </c>
    </row>
    <row r="16996" spans="1:2" ht="13.5" x14ac:dyDescent="0.25">
      <c r="A16996" s="612" t="s">
        <v>29088</v>
      </c>
      <c r="B16996" s="613" t="s">
        <v>29089</v>
      </c>
    </row>
    <row r="16997" spans="1:2" ht="13.5" x14ac:dyDescent="0.25">
      <c r="A16997" s="612" t="s">
        <v>29090</v>
      </c>
      <c r="B16997" s="613" t="s">
        <v>29091</v>
      </c>
    </row>
    <row r="16998" spans="1:2" ht="13.5" x14ac:dyDescent="0.25">
      <c r="A16998" s="612" t="s">
        <v>29092</v>
      </c>
      <c r="B16998" s="613" t="s">
        <v>29093</v>
      </c>
    </row>
    <row r="16999" spans="1:2" ht="13.5" x14ac:dyDescent="0.25">
      <c r="A16999" s="612" t="s">
        <v>29094</v>
      </c>
      <c r="B16999" s="613" t="s">
        <v>29095</v>
      </c>
    </row>
    <row r="17000" spans="1:2" ht="13.5" x14ac:dyDescent="0.25">
      <c r="A17000" s="612" t="s">
        <v>29096</v>
      </c>
      <c r="B17000" s="613" t="s">
        <v>29097</v>
      </c>
    </row>
    <row r="17001" spans="1:2" ht="13.5" x14ac:dyDescent="0.25">
      <c r="A17001" s="612" t="s">
        <v>29098</v>
      </c>
      <c r="B17001" s="613" t="s">
        <v>29099</v>
      </c>
    </row>
    <row r="17002" spans="1:2" ht="13.5" x14ac:dyDescent="0.25">
      <c r="A17002" s="612" t="s">
        <v>29100</v>
      </c>
      <c r="B17002" s="613" t="s">
        <v>29101</v>
      </c>
    </row>
    <row r="17003" spans="1:2" ht="13.5" x14ac:dyDescent="0.25">
      <c r="A17003" s="612" t="s">
        <v>29102</v>
      </c>
      <c r="B17003" s="613" t="s">
        <v>29103</v>
      </c>
    </row>
    <row r="17004" spans="1:2" ht="13.5" x14ac:dyDescent="0.25">
      <c r="A17004" s="612" t="s">
        <v>29104</v>
      </c>
      <c r="B17004" s="613" t="s">
        <v>29105</v>
      </c>
    </row>
    <row r="17005" spans="1:2" ht="13.5" x14ac:dyDescent="0.25">
      <c r="A17005" s="612" t="s">
        <v>29106</v>
      </c>
      <c r="B17005" s="613" t="s">
        <v>29107</v>
      </c>
    </row>
    <row r="17006" spans="1:2" ht="13.5" x14ac:dyDescent="0.25">
      <c r="A17006" s="612" t="s">
        <v>29108</v>
      </c>
      <c r="B17006" s="613" t="s">
        <v>29109</v>
      </c>
    </row>
    <row r="17007" spans="1:2" ht="13.5" x14ac:dyDescent="0.25">
      <c r="A17007" s="612" t="s">
        <v>29110</v>
      </c>
      <c r="B17007" s="613" t="s">
        <v>29111</v>
      </c>
    </row>
    <row r="17008" spans="1:2" ht="13.5" x14ac:dyDescent="0.25">
      <c r="A17008" s="612" t="s">
        <v>29112</v>
      </c>
      <c r="B17008" s="613" t="s">
        <v>29113</v>
      </c>
    </row>
    <row r="17009" spans="1:2" ht="13.5" x14ac:dyDescent="0.25">
      <c r="A17009" s="612" t="s">
        <v>29114</v>
      </c>
      <c r="B17009" s="613" t="s">
        <v>29115</v>
      </c>
    </row>
    <row r="17010" spans="1:2" ht="13.5" x14ac:dyDescent="0.25">
      <c r="A17010" s="612" t="s">
        <v>29116</v>
      </c>
      <c r="B17010" s="613" t="s">
        <v>29117</v>
      </c>
    </row>
    <row r="17011" spans="1:2" ht="13.5" x14ac:dyDescent="0.25">
      <c r="A17011" s="612" t="s">
        <v>29118</v>
      </c>
      <c r="B17011" s="613" t="s">
        <v>29119</v>
      </c>
    </row>
    <row r="17012" spans="1:2" ht="13.5" x14ac:dyDescent="0.25">
      <c r="A17012" s="612" t="s">
        <v>29120</v>
      </c>
      <c r="B17012" s="613" t="s">
        <v>29121</v>
      </c>
    </row>
    <row r="17013" spans="1:2" ht="13.5" x14ac:dyDescent="0.25">
      <c r="A17013" s="612" t="s">
        <v>29122</v>
      </c>
      <c r="B17013" s="613" t="s">
        <v>29123</v>
      </c>
    </row>
    <row r="17014" spans="1:2" ht="13.5" x14ac:dyDescent="0.25">
      <c r="A17014" s="612" t="s">
        <v>29124</v>
      </c>
      <c r="B17014" s="613" t="s">
        <v>29125</v>
      </c>
    </row>
    <row r="17015" spans="1:2" ht="13.5" x14ac:dyDescent="0.25">
      <c r="A17015" s="612" t="s">
        <v>29126</v>
      </c>
      <c r="B17015" s="613" t="s">
        <v>29127</v>
      </c>
    </row>
    <row r="17016" spans="1:2" ht="13.5" x14ac:dyDescent="0.25">
      <c r="A17016" s="612" t="s">
        <v>29128</v>
      </c>
      <c r="B17016" s="613" t="s">
        <v>29129</v>
      </c>
    </row>
    <row r="17017" spans="1:2" ht="13.5" x14ac:dyDescent="0.25">
      <c r="A17017" s="612" t="s">
        <v>29130</v>
      </c>
      <c r="B17017" s="613" t="s">
        <v>29131</v>
      </c>
    </row>
    <row r="17018" spans="1:2" ht="13.5" x14ac:dyDescent="0.25">
      <c r="A17018" s="612" t="s">
        <v>29132</v>
      </c>
      <c r="B17018" s="613" t="s">
        <v>29133</v>
      </c>
    </row>
    <row r="17019" spans="1:2" ht="13.5" x14ac:dyDescent="0.25">
      <c r="A17019" s="612" t="s">
        <v>29134</v>
      </c>
      <c r="B17019" s="613" t="s">
        <v>29135</v>
      </c>
    </row>
    <row r="17020" spans="1:2" ht="27" x14ac:dyDescent="0.25">
      <c r="A17020" s="612" t="s">
        <v>29136</v>
      </c>
      <c r="B17020" s="613" t="s">
        <v>29137</v>
      </c>
    </row>
    <row r="17021" spans="1:2" ht="13.5" x14ac:dyDescent="0.25">
      <c r="A17021" s="612" t="s">
        <v>29138</v>
      </c>
      <c r="B17021" s="613" t="s">
        <v>29139</v>
      </c>
    </row>
    <row r="17022" spans="1:2" ht="13.5" x14ac:dyDescent="0.25">
      <c r="A17022" s="612" t="s">
        <v>29140</v>
      </c>
      <c r="B17022" s="613" t="s">
        <v>29141</v>
      </c>
    </row>
    <row r="17023" spans="1:2" ht="13.5" x14ac:dyDescent="0.25">
      <c r="A17023" s="612" t="s">
        <v>29142</v>
      </c>
      <c r="B17023" s="613" t="s">
        <v>29143</v>
      </c>
    </row>
    <row r="17024" spans="1:2" ht="13.5" x14ac:dyDescent="0.25">
      <c r="A17024" s="612" t="s">
        <v>29144</v>
      </c>
      <c r="B17024" s="613" t="s">
        <v>29145</v>
      </c>
    </row>
    <row r="17025" spans="1:2" ht="27" x14ac:dyDescent="0.25">
      <c r="A17025" s="612" t="s">
        <v>29146</v>
      </c>
      <c r="B17025" s="613" t="s">
        <v>29147</v>
      </c>
    </row>
    <row r="17026" spans="1:2" ht="13.5" x14ac:dyDescent="0.25">
      <c r="A17026" s="612" t="s">
        <v>29148</v>
      </c>
      <c r="B17026" s="613" t="s">
        <v>29149</v>
      </c>
    </row>
    <row r="17027" spans="1:2" ht="13.5" x14ac:dyDescent="0.25">
      <c r="A17027" s="612" t="s">
        <v>29150</v>
      </c>
      <c r="B17027" s="613" t="s">
        <v>29151</v>
      </c>
    </row>
    <row r="17028" spans="1:2" ht="27" x14ac:dyDescent="0.25">
      <c r="A17028" s="612" t="s">
        <v>29152</v>
      </c>
      <c r="B17028" s="613" t="s">
        <v>29153</v>
      </c>
    </row>
    <row r="17029" spans="1:2" ht="27" x14ac:dyDescent="0.25">
      <c r="A17029" s="612" t="s">
        <v>29154</v>
      </c>
      <c r="B17029" s="613" t="s">
        <v>29155</v>
      </c>
    </row>
    <row r="17030" spans="1:2" ht="27" x14ac:dyDescent="0.25">
      <c r="A17030" s="612" t="s">
        <v>29156</v>
      </c>
      <c r="B17030" s="613" t="s">
        <v>29157</v>
      </c>
    </row>
    <row r="17031" spans="1:2" ht="13.5" x14ac:dyDescent="0.25">
      <c r="A17031" s="612" t="s">
        <v>29158</v>
      </c>
      <c r="B17031" s="613" t="s">
        <v>29159</v>
      </c>
    </row>
    <row r="17032" spans="1:2" ht="13.5" x14ac:dyDescent="0.25">
      <c r="A17032" s="612" t="s">
        <v>29160</v>
      </c>
      <c r="B17032" s="613" t="s">
        <v>29161</v>
      </c>
    </row>
    <row r="17033" spans="1:2" ht="27" x14ac:dyDescent="0.25">
      <c r="A17033" s="612" t="s">
        <v>29162</v>
      </c>
      <c r="B17033" s="613" t="s">
        <v>29163</v>
      </c>
    </row>
    <row r="17034" spans="1:2" ht="27" x14ac:dyDescent="0.25">
      <c r="A17034" s="612" t="s">
        <v>29164</v>
      </c>
      <c r="B17034" s="613" t="s">
        <v>29165</v>
      </c>
    </row>
    <row r="17035" spans="1:2" ht="27" x14ac:dyDescent="0.25">
      <c r="A17035" s="612" t="s">
        <v>29166</v>
      </c>
      <c r="B17035" s="613" t="s">
        <v>29167</v>
      </c>
    </row>
    <row r="17036" spans="1:2" ht="13.5" x14ac:dyDescent="0.25">
      <c r="A17036" s="612" t="s">
        <v>29168</v>
      </c>
      <c r="B17036" s="613" t="s">
        <v>29169</v>
      </c>
    </row>
    <row r="17037" spans="1:2" ht="13.5" x14ac:dyDescent="0.25">
      <c r="A17037" s="612" t="s">
        <v>29170</v>
      </c>
      <c r="B17037" s="613" t="s">
        <v>29171</v>
      </c>
    </row>
    <row r="17038" spans="1:2" ht="27" x14ac:dyDescent="0.25">
      <c r="A17038" s="612" t="s">
        <v>29172</v>
      </c>
      <c r="B17038" s="613" t="s">
        <v>29173</v>
      </c>
    </row>
    <row r="17039" spans="1:2" ht="27" x14ac:dyDescent="0.25">
      <c r="A17039" s="612" t="s">
        <v>29174</v>
      </c>
      <c r="B17039" s="613" t="s">
        <v>29175</v>
      </c>
    </row>
    <row r="17040" spans="1:2" ht="27" x14ac:dyDescent="0.25">
      <c r="A17040" s="612" t="s">
        <v>29176</v>
      </c>
      <c r="B17040" s="613" t="s">
        <v>29177</v>
      </c>
    </row>
    <row r="17041" spans="1:2" ht="27" x14ac:dyDescent="0.25">
      <c r="A17041" s="612" t="s">
        <v>29178</v>
      </c>
      <c r="B17041" s="613" t="s">
        <v>29179</v>
      </c>
    </row>
    <row r="17042" spans="1:2" ht="13.5" x14ac:dyDescent="0.25">
      <c r="A17042" s="612" t="s">
        <v>29180</v>
      </c>
      <c r="B17042" s="613" t="s">
        <v>29181</v>
      </c>
    </row>
    <row r="17043" spans="1:2" ht="13.5" x14ac:dyDescent="0.25">
      <c r="A17043" s="612" t="s">
        <v>29182</v>
      </c>
      <c r="B17043" s="613" t="s">
        <v>29183</v>
      </c>
    </row>
    <row r="17044" spans="1:2" ht="13.5" x14ac:dyDescent="0.25">
      <c r="A17044" s="612" t="s">
        <v>29184</v>
      </c>
      <c r="B17044" s="613" t="s">
        <v>29185</v>
      </c>
    </row>
    <row r="17045" spans="1:2" ht="13.5" x14ac:dyDescent="0.25">
      <c r="A17045" s="612" t="s">
        <v>29186</v>
      </c>
      <c r="B17045" s="613" t="s">
        <v>29187</v>
      </c>
    </row>
    <row r="17046" spans="1:2" ht="13.5" x14ac:dyDescent="0.25">
      <c r="A17046" s="612" t="s">
        <v>29188</v>
      </c>
      <c r="B17046" s="613" t="s">
        <v>29189</v>
      </c>
    </row>
    <row r="17047" spans="1:2" ht="13.5" x14ac:dyDescent="0.25">
      <c r="A17047" s="612" t="s">
        <v>29190</v>
      </c>
      <c r="B17047" s="613" t="s">
        <v>29191</v>
      </c>
    </row>
    <row r="17048" spans="1:2" ht="27" x14ac:dyDescent="0.25">
      <c r="A17048" s="612" t="s">
        <v>29192</v>
      </c>
      <c r="B17048" s="613" t="s">
        <v>29193</v>
      </c>
    </row>
    <row r="17049" spans="1:2" ht="27" x14ac:dyDescent="0.25">
      <c r="A17049" s="612" t="s">
        <v>29194</v>
      </c>
      <c r="B17049" s="613" t="s">
        <v>29195</v>
      </c>
    </row>
    <row r="17050" spans="1:2" ht="27" x14ac:dyDescent="0.25">
      <c r="A17050" s="612" t="s">
        <v>29196</v>
      </c>
      <c r="B17050" s="613" t="s">
        <v>29197</v>
      </c>
    </row>
    <row r="17051" spans="1:2" ht="13.5" x14ac:dyDescent="0.25">
      <c r="A17051" s="612" t="s">
        <v>29198</v>
      </c>
      <c r="B17051" s="613" t="s">
        <v>29199</v>
      </c>
    </row>
    <row r="17052" spans="1:2" ht="13.5" x14ac:dyDescent="0.25">
      <c r="A17052" s="612" t="s">
        <v>29200</v>
      </c>
      <c r="B17052" s="613" t="s">
        <v>29201</v>
      </c>
    </row>
    <row r="17053" spans="1:2" ht="13.5" x14ac:dyDescent="0.25">
      <c r="A17053" s="612" t="s">
        <v>29202</v>
      </c>
      <c r="B17053" s="613" t="s">
        <v>29203</v>
      </c>
    </row>
    <row r="17054" spans="1:2" ht="13.5" x14ac:dyDescent="0.25">
      <c r="A17054" s="612" t="s">
        <v>29204</v>
      </c>
      <c r="B17054" s="613" t="s">
        <v>29205</v>
      </c>
    </row>
    <row r="17055" spans="1:2" ht="13.5" x14ac:dyDescent="0.25">
      <c r="A17055" s="612" t="s">
        <v>29206</v>
      </c>
      <c r="B17055" s="613" t="s">
        <v>29207</v>
      </c>
    </row>
    <row r="17056" spans="1:2" ht="13.5" x14ac:dyDescent="0.25">
      <c r="A17056" s="612" t="s">
        <v>29208</v>
      </c>
      <c r="B17056" s="613" t="s">
        <v>29209</v>
      </c>
    </row>
    <row r="17057" spans="1:2" ht="13.5" x14ac:dyDescent="0.25">
      <c r="A17057" s="612" t="s">
        <v>29210</v>
      </c>
      <c r="B17057" s="613" t="s">
        <v>29211</v>
      </c>
    </row>
    <row r="17058" spans="1:2" ht="13.5" x14ac:dyDescent="0.25">
      <c r="A17058" s="612" t="s">
        <v>29212</v>
      </c>
      <c r="B17058" s="613" t="s">
        <v>29213</v>
      </c>
    </row>
    <row r="17059" spans="1:2" ht="13.5" x14ac:dyDescent="0.25">
      <c r="A17059" s="612" t="s">
        <v>29214</v>
      </c>
      <c r="B17059" s="613" t="s">
        <v>29215</v>
      </c>
    </row>
    <row r="17060" spans="1:2" ht="13.5" x14ac:dyDescent="0.25">
      <c r="A17060" s="612" t="s">
        <v>29216</v>
      </c>
      <c r="B17060" s="613" t="s">
        <v>29217</v>
      </c>
    </row>
    <row r="17061" spans="1:2" ht="13.5" x14ac:dyDescent="0.25">
      <c r="A17061" s="612" t="s">
        <v>29218</v>
      </c>
      <c r="B17061" s="613" t="s">
        <v>29219</v>
      </c>
    </row>
    <row r="17062" spans="1:2" ht="13.5" x14ac:dyDescent="0.25">
      <c r="A17062" s="612" t="s">
        <v>29220</v>
      </c>
      <c r="B17062" s="613" t="s">
        <v>29221</v>
      </c>
    </row>
    <row r="17063" spans="1:2" ht="13.5" x14ac:dyDescent="0.25">
      <c r="A17063" s="612" t="s">
        <v>29222</v>
      </c>
      <c r="B17063" s="613" t="s">
        <v>29223</v>
      </c>
    </row>
    <row r="17064" spans="1:2" ht="13.5" x14ac:dyDescent="0.25">
      <c r="A17064" s="612" t="s">
        <v>29224</v>
      </c>
      <c r="B17064" s="613" t="s">
        <v>29225</v>
      </c>
    </row>
    <row r="17065" spans="1:2" ht="13.5" x14ac:dyDescent="0.25">
      <c r="A17065" s="612" t="s">
        <v>29226</v>
      </c>
      <c r="B17065" s="613" t="s">
        <v>29227</v>
      </c>
    </row>
    <row r="17066" spans="1:2" ht="13.5" x14ac:dyDescent="0.25">
      <c r="A17066" s="612" t="s">
        <v>29228</v>
      </c>
      <c r="B17066" s="613" t="s">
        <v>29229</v>
      </c>
    </row>
    <row r="17067" spans="1:2" ht="13.5" x14ac:dyDescent="0.25">
      <c r="A17067" s="612" t="s">
        <v>29230</v>
      </c>
      <c r="B17067" s="613" t="s">
        <v>29231</v>
      </c>
    </row>
    <row r="17068" spans="1:2" ht="13.5" x14ac:dyDescent="0.25">
      <c r="A17068" s="612" t="s">
        <v>29232</v>
      </c>
      <c r="B17068" s="613" t="s">
        <v>29233</v>
      </c>
    </row>
    <row r="17069" spans="1:2" ht="13.5" x14ac:dyDescent="0.25">
      <c r="A17069" s="612" t="s">
        <v>29234</v>
      </c>
      <c r="B17069" s="613" t="s">
        <v>29235</v>
      </c>
    </row>
    <row r="17070" spans="1:2" ht="27" x14ac:dyDescent="0.25">
      <c r="A17070" s="612" t="s">
        <v>29236</v>
      </c>
      <c r="B17070" s="613" t="s">
        <v>29237</v>
      </c>
    </row>
    <row r="17071" spans="1:2" ht="13.5" x14ac:dyDescent="0.25">
      <c r="A17071" s="612" t="s">
        <v>29238</v>
      </c>
      <c r="B17071" s="613" t="s">
        <v>29239</v>
      </c>
    </row>
    <row r="17072" spans="1:2" ht="13.5" x14ac:dyDescent="0.25">
      <c r="A17072" s="612" t="s">
        <v>29240</v>
      </c>
      <c r="B17072" s="613" t="s">
        <v>29241</v>
      </c>
    </row>
    <row r="17073" spans="1:2" ht="27" x14ac:dyDescent="0.25">
      <c r="A17073" s="612" t="s">
        <v>29242</v>
      </c>
      <c r="B17073" s="613" t="s">
        <v>29243</v>
      </c>
    </row>
    <row r="17074" spans="1:2" ht="27" x14ac:dyDescent="0.25">
      <c r="A17074" s="612" t="s">
        <v>29244</v>
      </c>
      <c r="B17074" s="613" t="s">
        <v>29245</v>
      </c>
    </row>
    <row r="17075" spans="1:2" ht="27" x14ac:dyDescent="0.25">
      <c r="A17075" s="612" t="s">
        <v>29246</v>
      </c>
      <c r="B17075" s="613" t="s">
        <v>29247</v>
      </c>
    </row>
    <row r="17076" spans="1:2" ht="13.5" x14ac:dyDescent="0.25">
      <c r="A17076" s="612" t="s">
        <v>29248</v>
      </c>
      <c r="B17076" s="613" t="s">
        <v>29249</v>
      </c>
    </row>
    <row r="17077" spans="1:2" ht="13.5" x14ac:dyDescent="0.25">
      <c r="A17077" s="612" t="s">
        <v>29250</v>
      </c>
      <c r="B17077" s="613" t="s">
        <v>29251</v>
      </c>
    </row>
    <row r="17078" spans="1:2" ht="27" x14ac:dyDescent="0.25">
      <c r="A17078" s="612" t="s">
        <v>29252</v>
      </c>
      <c r="B17078" s="613" t="s">
        <v>29253</v>
      </c>
    </row>
    <row r="17079" spans="1:2" ht="27" x14ac:dyDescent="0.25">
      <c r="A17079" s="612" t="s">
        <v>29254</v>
      </c>
      <c r="B17079" s="613" t="s">
        <v>29255</v>
      </c>
    </row>
    <row r="17080" spans="1:2" ht="27" x14ac:dyDescent="0.25">
      <c r="A17080" s="612" t="s">
        <v>29256</v>
      </c>
      <c r="B17080" s="613" t="s">
        <v>29257</v>
      </c>
    </row>
    <row r="17081" spans="1:2" ht="27" x14ac:dyDescent="0.25">
      <c r="A17081" s="612" t="s">
        <v>29258</v>
      </c>
      <c r="B17081" s="613" t="s">
        <v>29259</v>
      </c>
    </row>
    <row r="17082" spans="1:2" ht="13.5" x14ac:dyDescent="0.25">
      <c r="A17082" s="612" t="s">
        <v>29260</v>
      </c>
      <c r="B17082" s="613" t="s">
        <v>29261</v>
      </c>
    </row>
    <row r="17083" spans="1:2" ht="13.5" x14ac:dyDescent="0.25">
      <c r="A17083" s="612" t="s">
        <v>29262</v>
      </c>
      <c r="B17083" s="613" t="s">
        <v>29263</v>
      </c>
    </row>
    <row r="17084" spans="1:2" ht="13.5" x14ac:dyDescent="0.25">
      <c r="A17084" s="612" t="s">
        <v>29264</v>
      </c>
      <c r="B17084" s="613" t="s">
        <v>29265</v>
      </c>
    </row>
    <row r="17085" spans="1:2" ht="13.5" x14ac:dyDescent="0.25">
      <c r="A17085" s="612" t="s">
        <v>29266</v>
      </c>
      <c r="B17085" s="613" t="s">
        <v>29267</v>
      </c>
    </row>
    <row r="17086" spans="1:2" ht="13.5" x14ac:dyDescent="0.25">
      <c r="A17086" s="612" t="s">
        <v>29268</v>
      </c>
      <c r="B17086" s="613" t="s">
        <v>29269</v>
      </c>
    </row>
    <row r="17087" spans="1:2" ht="13.5" x14ac:dyDescent="0.25">
      <c r="A17087" s="612" t="s">
        <v>29270</v>
      </c>
      <c r="B17087" s="613" t="s">
        <v>29271</v>
      </c>
    </row>
    <row r="17088" spans="1:2" ht="13.5" x14ac:dyDescent="0.25">
      <c r="A17088" s="612" t="s">
        <v>29272</v>
      </c>
      <c r="B17088" s="613" t="s">
        <v>29273</v>
      </c>
    </row>
    <row r="17089" spans="1:2" ht="13.5" x14ac:dyDescent="0.25">
      <c r="A17089" s="612" t="s">
        <v>29274</v>
      </c>
      <c r="B17089" s="613" t="s">
        <v>29275</v>
      </c>
    </row>
    <row r="17090" spans="1:2" ht="13.5" x14ac:dyDescent="0.25">
      <c r="A17090" s="612" t="s">
        <v>29276</v>
      </c>
      <c r="B17090" s="613" t="s">
        <v>29277</v>
      </c>
    </row>
    <row r="17091" spans="1:2" ht="13.5" x14ac:dyDescent="0.25">
      <c r="A17091" s="612" t="s">
        <v>29278</v>
      </c>
      <c r="B17091" s="613" t="s">
        <v>29279</v>
      </c>
    </row>
    <row r="17092" spans="1:2" ht="13.5" x14ac:dyDescent="0.25">
      <c r="A17092" s="612" t="s">
        <v>29280</v>
      </c>
      <c r="B17092" s="613" t="s">
        <v>29281</v>
      </c>
    </row>
    <row r="17093" spans="1:2" ht="13.5" x14ac:dyDescent="0.25">
      <c r="A17093" s="612" t="s">
        <v>29282</v>
      </c>
      <c r="B17093" s="613" t="s">
        <v>29283</v>
      </c>
    </row>
    <row r="17094" spans="1:2" ht="13.5" x14ac:dyDescent="0.25">
      <c r="A17094" s="612" t="s">
        <v>29284</v>
      </c>
      <c r="B17094" s="613" t="s">
        <v>29285</v>
      </c>
    </row>
    <row r="17095" spans="1:2" ht="13.5" x14ac:dyDescent="0.25">
      <c r="A17095" s="612" t="s">
        <v>29286</v>
      </c>
      <c r="B17095" s="613" t="s">
        <v>29287</v>
      </c>
    </row>
    <row r="17096" spans="1:2" ht="13.5" x14ac:dyDescent="0.25">
      <c r="A17096" s="612" t="s">
        <v>29288</v>
      </c>
      <c r="B17096" s="613" t="s">
        <v>29289</v>
      </c>
    </row>
    <row r="17097" spans="1:2" ht="13.5" x14ac:dyDescent="0.25">
      <c r="A17097" s="612" t="s">
        <v>29290</v>
      </c>
      <c r="B17097" s="613" t="s">
        <v>29291</v>
      </c>
    </row>
    <row r="17098" spans="1:2" ht="13.5" x14ac:dyDescent="0.25">
      <c r="A17098" s="612" t="s">
        <v>29292</v>
      </c>
      <c r="B17098" s="613" t="s">
        <v>29293</v>
      </c>
    </row>
    <row r="17099" spans="1:2" ht="13.5" x14ac:dyDescent="0.25">
      <c r="A17099" s="612" t="s">
        <v>29294</v>
      </c>
      <c r="B17099" s="613" t="s">
        <v>29295</v>
      </c>
    </row>
    <row r="17100" spans="1:2" ht="13.5" x14ac:dyDescent="0.25">
      <c r="A17100" s="612" t="s">
        <v>29296</v>
      </c>
      <c r="B17100" s="613" t="s">
        <v>29297</v>
      </c>
    </row>
    <row r="17101" spans="1:2" ht="13.5" x14ac:dyDescent="0.25">
      <c r="A17101" s="612" t="s">
        <v>29298</v>
      </c>
      <c r="B17101" s="613" t="s">
        <v>29299</v>
      </c>
    </row>
    <row r="17102" spans="1:2" ht="13.5" x14ac:dyDescent="0.25">
      <c r="A17102" s="612" t="s">
        <v>29300</v>
      </c>
      <c r="B17102" s="613" t="s">
        <v>29301</v>
      </c>
    </row>
    <row r="17103" spans="1:2" ht="13.5" x14ac:dyDescent="0.25">
      <c r="A17103" s="612" t="s">
        <v>29302</v>
      </c>
      <c r="B17103" s="613" t="s">
        <v>29303</v>
      </c>
    </row>
    <row r="17104" spans="1:2" ht="13.5" x14ac:dyDescent="0.25">
      <c r="A17104" s="612" t="s">
        <v>29304</v>
      </c>
      <c r="B17104" s="613" t="s">
        <v>29305</v>
      </c>
    </row>
    <row r="17105" spans="1:2" ht="13.5" x14ac:dyDescent="0.25">
      <c r="A17105" s="612" t="s">
        <v>29306</v>
      </c>
      <c r="B17105" s="613" t="s">
        <v>29307</v>
      </c>
    </row>
    <row r="17106" spans="1:2" ht="13.5" x14ac:dyDescent="0.25">
      <c r="A17106" s="612" t="s">
        <v>29308</v>
      </c>
      <c r="B17106" s="613" t="s">
        <v>29309</v>
      </c>
    </row>
    <row r="17107" spans="1:2" ht="13.5" x14ac:dyDescent="0.25">
      <c r="A17107" s="612" t="s">
        <v>29310</v>
      </c>
      <c r="B17107" s="613" t="s">
        <v>29311</v>
      </c>
    </row>
    <row r="17108" spans="1:2" ht="13.5" x14ac:dyDescent="0.25">
      <c r="A17108" s="612" t="s">
        <v>29312</v>
      </c>
      <c r="B17108" s="613" t="s">
        <v>29313</v>
      </c>
    </row>
    <row r="17109" spans="1:2" ht="13.5" x14ac:dyDescent="0.25">
      <c r="A17109" s="612" t="s">
        <v>29314</v>
      </c>
      <c r="B17109" s="613" t="s">
        <v>29315</v>
      </c>
    </row>
    <row r="17110" spans="1:2" ht="27" x14ac:dyDescent="0.25">
      <c r="A17110" s="612" t="s">
        <v>29316</v>
      </c>
      <c r="B17110" s="613" t="s">
        <v>29317</v>
      </c>
    </row>
    <row r="17111" spans="1:2" ht="13.5" x14ac:dyDescent="0.25">
      <c r="A17111" s="612" t="s">
        <v>29318</v>
      </c>
      <c r="B17111" s="613" t="s">
        <v>29319</v>
      </c>
    </row>
    <row r="17112" spans="1:2" ht="13.5" x14ac:dyDescent="0.25">
      <c r="A17112" s="612" t="s">
        <v>29320</v>
      </c>
      <c r="B17112" s="613" t="s">
        <v>29321</v>
      </c>
    </row>
    <row r="17113" spans="1:2" ht="13.5" x14ac:dyDescent="0.25">
      <c r="A17113" s="612" t="s">
        <v>29322</v>
      </c>
      <c r="B17113" s="613" t="s">
        <v>29323</v>
      </c>
    </row>
    <row r="17114" spans="1:2" ht="13.5" x14ac:dyDescent="0.25">
      <c r="A17114" s="612" t="s">
        <v>29324</v>
      </c>
      <c r="B17114" s="613" t="s">
        <v>29325</v>
      </c>
    </row>
    <row r="17115" spans="1:2" ht="13.5" x14ac:dyDescent="0.25">
      <c r="A17115" s="612" t="s">
        <v>29326</v>
      </c>
      <c r="B17115" s="613" t="s">
        <v>29327</v>
      </c>
    </row>
    <row r="17116" spans="1:2" ht="13.5" x14ac:dyDescent="0.25">
      <c r="A17116" s="612" t="s">
        <v>29328</v>
      </c>
      <c r="B17116" s="613" t="s">
        <v>29329</v>
      </c>
    </row>
    <row r="17117" spans="1:2" ht="13.5" x14ac:dyDescent="0.25">
      <c r="A17117" s="612" t="s">
        <v>29330</v>
      </c>
      <c r="B17117" s="613" t="s">
        <v>29331</v>
      </c>
    </row>
    <row r="17118" spans="1:2" ht="13.5" x14ac:dyDescent="0.25">
      <c r="A17118" s="612" t="s">
        <v>29332</v>
      </c>
      <c r="B17118" s="613" t="s">
        <v>29333</v>
      </c>
    </row>
    <row r="17119" spans="1:2" ht="13.5" x14ac:dyDescent="0.25">
      <c r="A17119" s="612" t="s">
        <v>29334</v>
      </c>
      <c r="B17119" s="613" t="s">
        <v>29335</v>
      </c>
    </row>
    <row r="17120" spans="1:2" ht="13.5" x14ac:dyDescent="0.25">
      <c r="A17120" s="612" t="s">
        <v>29336</v>
      </c>
      <c r="B17120" s="613" t="s">
        <v>29337</v>
      </c>
    </row>
    <row r="17121" spans="1:2" ht="13.5" x14ac:dyDescent="0.25">
      <c r="A17121" s="612" t="s">
        <v>29338</v>
      </c>
      <c r="B17121" s="613" t="s">
        <v>29339</v>
      </c>
    </row>
    <row r="17122" spans="1:2" ht="13.5" x14ac:dyDescent="0.25">
      <c r="A17122" s="612" t="s">
        <v>29340</v>
      </c>
      <c r="B17122" s="613" t="s">
        <v>29341</v>
      </c>
    </row>
    <row r="17123" spans="1:2" ht="13.5" x14ac:dyDescent="0.25">
      <c r="A17123" s="612" t="s">
        <v>29342</v>
      </c>
      <c r="B17123" s="613" t="s">
        <v>29343</v>
      </c>
    </row>
    <row r="17124" spans="1:2" ht="13.5" x14ac:dyDescent="0.25">
      <c r="A17124" s="612" t="s">
        <v>29344</v>
      </c>
      <c r="B17124" s="613" t="s">
        <v>29345</v>
      </c>
    </row>
    <row r="17125" spans="1:2" ht="13.5" x14ac:dyDescent="0.25">
      <c r="A17125" s="612" t="s">
        <v>29346</v>
      </c>
      <c r="B17125" s="613" t="s">
        <v>29347</v>
      </c>
    </row>
    <row r="17126" spans="1:2" ht="13.5" x14ac:dyDescent="0.25">
      <c r="A17126" s="612" t="s">
        <v>29348</v>
      </c>
      <c r="B17126" s="613" t="s">
        <v>29349</v>
      </c>
    </row>
    <row r="17127" spans="1:2" ht="13.5" x14ac:dyDescent="0.25">
      <c r="A17127" s="612" t="s">
        <v>29350</v>
      </c>
      <c r="B17127" s="613" t="s">
        <v>29351</v>
      </c>
    </row>
    <row r="17128" spans="1:2" ht="13.5" x14ac:dyDescent="0.25">
      <c r="A17128" s="612" t="s">
        <v>29352</v>
      </c>
      <c r="B17128" s="613" t="s">
        <v>29353</v>
      </c>
    </row>
    <row r="17129" spans="1:2" ht="13.5" x14ac:dyDescent="0.25">
      <c r="A17129" s="612" t="s">
        <v>29354</v>
      </c>
      <c r="B17129" s="613" t="s">
        <v>29355</v>
      </c>
    </row>
    <row r="17130" spans="1:2" ht="13.5" x14ac:dyDescent="0.25">
      <c r="A17130" s="612" t="s">
        <v>29356</v>
      </c>
      <c r="B17130" s="613" t="s">
        <v>29357</v>
      </c>
    </row>
    <row r="17131" spans="1:2" ht="13.5" x14ac:dyDescent="0.25">
      <c r="A17131" s="612" t="s">
        <v>29358</v>
      </c>
      <c r="B17131" s="613" t="s">
        <v>29359</v>
      </c>
    </row>
    <row r="17132" spans="1:2" ht="13.5" x14ac:dyDescent="0.25">
      <c r="A17132" s="612" t="s">
        <v>29360</v>
      </c>
      <c r="B17132" s="613" t="s">
        <v>29361</v>
      </c>
    </row>
    <row r="17133" spans="1:2" ht="13.5" x14ac:dyDescent="0.25">
      <c r="A17133" s="612" t="s">
        <v>29362</v>
      </c>
      <c r="B17133" s="613" t="s">
        <v>29363</v>
      </c>
    </row>
    <row r="17134" spans="1:2" ht="13.5" x14ac:dyDescent="0.25">
      <c r="A17134" s="612" t="s">
        <v>29364</v>
      </c>
      <c r="B17134" s="613" t="s">
        <v>29365</v>
      </c>
    </row>
    <row r="17135" spans="1:2" ht="13.5" x14ac:dyDescent="0.25">
      <c r="A17135" s="612" t="s">
        <v>29366</v>
      </c>
      <c r="B17135" s="613" t="s">
        <v>29367</v>
      </c>
    </row>
    <row r="17136" spans="1:2" ht="13.5" x14ac:dyDescent="0.25">
      <c r="A17136" s="612" t="s">
        <v>29368</v>
      </c>
      <c r="B17136" s="613" t="s">
        <v>29369</v>
      </c>
    </row>
    <row r="17137" spans="1:2" ht="13.5" x14ac:dyDescent="0.25">
      <c r="A17137" s="612" t="s">
        <v>29370</v>
      </c>
      <c r="B17137" s="613" t="s">
        <v>29371</v>
      </c>
    </row>
    <row r="17138" spans="1:2" ht="13.5" x14ac:dyDescent="0.25">
      <c r="A17138" s="612" t="s">
        <v>29372</v>
      </c>
      <c r="B17138" s="613" t="s">
        <v>29373</v>
      </c>
    </row>
    <row r="17139" spans="1:2" ht="13.5" x14ac:dyDescent="0.25">
      <c r="A17139" s="612" t="s">
        <v>29374</v>
      </c>
      <c r="B17139" s="613" t="s">
        <v>29375</v>
      </c>
    </row>
    <row r="17140" spans="1:2" ht="13.5" x14ac:dyDescent="0.25">
      <c r="A17140" s="612" t="s">
        <v>29376</v>
      </c>
      <c r="B17140" s="613" t="s">
        <v>29377</v>
      </c>
    </row>
    <row r="17141" spans="1:2" ht="13.5" x14ac:dyDescent="0.25">
      <c r="A17141" s="612" t="s">
        <v>29378</v>
      </c>
      <c r="B17141" s="613" t="s">
        <v>29379</v>
      </c>
    </row>
    <row r="17142" spans="1:2" ht="13.5" x14ac:dyDescent="0.25">
      <c r="A17142" s="612" t="s">
        <v>29380</v>
      </c>
      <c r="B17142" s="613" t="s">
        <v>29381</v>
      </c>
    </row>
    <row r="17143" spans="1:2" ht="13.5" x14ac:dyDescent="0.25">
      <c r="A17143" s="612" t="s">
        <v>29382</v>
      </c>
      <c r="B17143" s="613" t="s">
        <v>29383</v>
      </c>
    </row>
    <row r="17144" spans="1:2" ht="13.5" x14ac:dyDescent="0.25">
      <c r="A17144" s="612" t="s">
        <v>29384</v>
      </c>
      <c r="B17144" s="613" t="s">
        <v>29385</v>
      </c>
    </row>
    <row r="17145" spans="1:2" ht="13.5" x14ac:dyDescent="0.25">
      <c r="A17145" s="612" t="s">
        <v>29386</v>
      </c>
      <c r="B17145" s="613" t="s">
        <v>29387</v>
      </c>
    </row>
    <row r="17146" spans="1:2" ht="13.5" x14ac:dyDescent="0.25">
      <c r="A17146" s="612" t="s">
        <v>29388</v>
      </c>
      <c r="B17146" s="613" t="s">
        <v>29389</v>
      </c>
    </row>
    <row r="17147" spans="1:2" ht="13.5" x14ac:dyDescent="0.25">
      <c r="A17147" s="612" t="s">
        <v>29390</v>
      </c>
      <c r="B17147" s="613" t="s">
        <v>29391</v>
      </c>
    </row>
    <row r="17148" spans="1:2" ht="13.5" x14ac:dyDescent="0.25">
      <c r="A17148" s="612" t="s">
        <v>29392</v>
      </c>
      <c r="B17148" s="613" t="s">
        <v>29393</v>
      </c>
    </row>
    <row r="17149" spans="1:2" ht="13.5" x14ac:dyDescent="0.25">
      <c r="A17149" s="612" t="s">
        <v>29394</v>
      </c>
      <c r="B17149" s="613" t="s">
        <v>29395</v>
      </c>
    </row>
    <row r="17150" spans="1:2" ht="13.5" x14ac:dyDescent="0.25">
      <c r="A17150" s="612" t="s">
        <v>29396</v>
      </c>
      <c r="B17150" s="613" t="s">
        <v>29397</v>
      </c>
    </row>
    <row r="17151" spans="1:2" ht="13.5" x14ac:dyDescent="0.25">
      <c r="A17151" s="612" t="s">
        <v>29398</v>
      </c>
      <c r="B17151" s="613" t="s">
        <v>29399</v>
      </c>
    </row>
    <row r="17152" spans="1:2" ht="13.5" x14ac:dyDescent="0.25">
      <c r="A17152" s="612" t="s">
        <v>29400</v>
      </c>
      <c r="B17152" s="613" t="s">
        <v>29401</v>
      </c>
    </row>
    <row r="17153" spans="1:2" ht="13.5" x14ac:dyDescent="0.25">
      <c r="A17153" s="612" t="s">
        <v>29402</v>
      </c>
      <c r="B17153" s="613" t="s">
        <v>29403</v>
      </c>
    </row>
    <row r="17154" spans="1:2" ht="13.5" x14ac:dyDescent="0.25">
      <c r="A17154" s="612" t="s">
        <v>29404</v>
      </c>
      <c r="B17154" s="613" t="s">
        <v>29405</v>
      </c>
    </row>
    <row r="17155" spans="1:2" ht="13.5" x14ac:dyDescent="0.25">
      <c r="A17155" s="612" t="s">
        <v>29406</v>
      </c>
      <c r="B17155" s="613" t="s">
        <v>29407</v>
      </c>
    </row>
    <row r="17156" spans="1:2" ht="13.5" x14ac:dyDescent="0.25">
      <c r="A17156" s="612" t="s">
        <v>29408</v>
      </c>
      <c r="B17156" s="613" t="s">
        <v>29409</v>
      </c>
    </row>
    <row r="17157" spans="1:2" ht="13.5" x14ac:dyDescent="0.25">
      <c r="A17157" s="612" t="s">
        <v>29410</v>
      </c>
      <c r="B17157" s="613" t="s">
        <v>29411</v>
      </c>
    </row>
    <row r="17158" spans="1:2" ht="13.5" x14ac:dyDescent="0.25">
      <c r="A17158" s="612" t="s">
        <v>29412</v>
      </c>
      <c r="B17158" s="613" t="s">
        <v>29413</v>
      </c>
    </row>
    <row r="17159" spans="1:2" ht="13.5" x14ac:dyDescent="0.25">
      <c r="A17159" s="612" t="s">
        <v>29414</v>
      </c>
      <c r="B17159" s="613" t="s">
        <v>29415</v>
      </c>
    </row>
    <row r="17160" spans="1:2" ht="13.5" x14ac:dyDescent="0.25">
      <c r="A17160" s="612" t="s">
        <v>29416</v>
      </c>
      <c r="B17160" s="613" t="s">
        <v>29417</v>
      </c>
    </row>
    <row r="17161" spans="1:2" ht="13.5" x14ac:dyDescent="0.25">
      <c r="A17161" s="612" t="s">
        <v>29418</v>
      </c>
      <c r="B17161" s="613" t="s">
        <v>29419</v>
      </c>
    </row>
    <row r="17162" spans="1:2" ht="13.5" x14ac:dyDescent="0.25">
      <c r="A17162" s="612" t="s">
        <v>29420</v>
      </c>
      <c r="B17162" s="613" t="s">
        <v>29421</v>
      </c>
    </row>
    <row r="17163" spans="1:2" ht="13.5" x14ac:dyDescent="0.25">
      <c r="A17163" s="612" t="s">
        <v>29422</v>
      </c>
      <c r="B17163" s="613" t="s">
        <v>29423</v>
      </c>
    </row>
    <row r="17164" spans="1:2" ht="13.5" x14ac:dyDescent="0.25">
      <c r="A17164" s="612" t="s">
        <v>29424</v>
      </c>
      <c r="B17164" s="613" t="s">
        <v>29425</v>
      </c>
    </row>
    <row r="17165" spans="1:2" ht="13.5" x14ac:dyDescent="0.25">
      <c r="A17165" s="612" t="s">
        <v>29426</v>
      </c>
      <c r="B17165" s="613" t="s">
        <v>29427</v>
      </c>
    </row>
    <row r="17166" spans="1:2" ht="13.5" x14ac:dyDescent="0.25">
      <c r="A17166" s="612" t="s">
        <v>29428</v>
      </c>
      <c r="B17166" s="613" t="s">
        <v>29429</v>
      </c>
    </row>
    <row r="17167" spans="1:2" ht="13.5" x14ac:dyDescent="0.25">
      <c r="A17167" s="612" t="s">
        <v>29430</v>
      </c>
      <c r="B17167" s="613" t="s">
        <v>29431</v>
      </c>
    </row>
    <row r="17168" spans="1:2" ht="13.5" x14ac:dyDescent="0.25">
      <c r="A17168" s="612" t="s">
        <v>29432</v>
      </c>
      <c r="B17168" s="613" t="s">
        <v>29433</v>
      </c>
    </row>
    <row r="17169" spans="1:2" ht="13.5" x14ac:dyDescent="0.25">
      <c r="A17169" s="612" t="s">
        <v>29434</v>
      </c>
      <c r="B17169" s="613" t="s">
        <v>29435</v>
      </c>
    </row>
    <row r="17170" spans="1:2" ht="13.5" x14ac:dyDescent="0.25">
      <c r="A17170" s="612" t="s">
        <v>29436</v>
      </c>
      <c r="B17170" s="613" t="s">
        <v>29437</v>
      </c>
    </row>
    <row r="17171" spans="1:2" ht="13.5" x14ac:dyDescent="0.25">
      <c r="A17171" s="612" t="s">
        <v>29438</v>
      </c>
      <c r="B17171" s="613" t="s">
        <v>29439</v>
      </c>
    </row>
    <row r="17172" spans="1:2" ht="13.5" x14ac:dyDescent="0.25">
      <c r="A17172" s="612" t="s">
        <v>29440</v>
      </c>
      <c r="B17172" s="613" t="s">
        <v>29441</v>
      </c>
    </row>
    <row r="17173" spans="1:2" ht="13.5" x14ac:dyDescent="0.25">
      <c r="A17173" s="612" t="s">
        <v>29442</v>
      </c>
      <c r="B17173" s="613" t="s">
        <v>29443</v>
      </c>
    </row>
    <row r="17174" spans="1:2" ht="13.5" x14ac:dyDescent="0.25">
      <c r="A17174" s="612" t="s">
        <v>29444</v>
      </c>
      <c r="B17174" s="613" t="s">
        <v>29445</v>
      </c>
    </row>
    <row r="17175" spans="1:2" ht="13.5" x14ac:dyDescent="0.25">
      <c r="A17175" s="612" t="s">
        <v>29446</v>
      </c>
      <c r="B17175" s="613" t="s">
        <v>29447</v>
      </c>
    </row>
    <row r="17176" spans="1:2" ht="13.5" x14ac:dyDescent="0.25">
      <c r="A17176" s="612" t="s">
        <v>29448</v>
      </c>
      <c r="B17176" s="613" t="s">
        <v>29449</v>
      </c>
    </row>
    <row r="17177" spans="1:2" ht="13.5" x14ac:dyDescent="0.25">
      <c r="A17177" s="612" t="s">
        <v>29450</v>
      </c>
      <c r="B17177" s="613" t="s">
        <v>29451</v>
      </c>
    </row>
    <row r="17178" spans="1:2" ht="13.5" x14ac:dyDescent="0.25">
      <c r="A17178" s="612" t="s">
        <v>29452</v>
      </c>
      <c r="B17178" s="613" t="s">
        <v>29453</v>
      </c>
    </row>
    <row r="17179" spans="1:2" ht="13.5" x14ac:dyDescent="0.25">
      <c r="A17179" s="612" t="s">
        <v>29454</v>
      </c>
      <c r="B17179" s="613" t="s">
        <v>29455</v>
      </c>
    </row>
    <row r="17180" spans="1:2" ht="13.5" x14ac:dyDescent="0.25">
      <c r="A17180" s="612" t="s">
        <v>29456</v>
      </c>
      <c r="B17180" s="613" t="s">
        <v>29457</v>
      </c>
    </row>
    <row r="17181" spans="1:2" ht="13.5" x14ac:dyDescent="0.25">
      <c r="A17181" s="612" t="s">
        <v>29458</v>
      </c>
      <c r="B17181" s="613" t="s">
        <v>29459</v>
      </c>
    </row>
    <row r="17182" spans="1:2" ht="13.5" x14ac:dyDescent="0.25">
      <c r="A17182" s="612" t="s">
        <v>29460</v>
      </c>
      <c r="B17182" s="613" t="s">
        <v>29461</v>
      </c>
    </row>
    <row r="17183" spans="1:2" ht="13.5" x14ac:dyDescent="0.25">
      <c r="A17183" s="612" t="s">
        <v>29462</v>
      </c>
      <c r="B17183" s="613" t="s">
        <v>29463</v>
      </c>
    </row>
    <row r="17184" spans="1:2" ht="13.5" x14ac:dyDescent="0.25">
      <c r="A17184" s="612" t="s">
        <v>29464</v>
      </c>
      <c r="B17184" s="613" t="s">
        <v>29465</v>
      </c>
    </row>
    <row r="17185" spans="1:2" ht="13.5" x14ac:dyDescent="0.25">
      <c r="A17185" s="612" t="s">
        <v>29466</v>
      </c>
      <c r="B17185" s="613" t="s">
        <v>29467</v>
      </c>
    </row>
    <row r="17186" spans="1:2" ht="13.5" x14ac:dyDescent="0.25">
      <c r="A17186" s="612" t="s">
        <v>29468</v>
      </c>
      <c r="B17186" s="613" t="s">
        <v>29469</v>
      </c>
    </row>
    <row r="17187" spans="1:2" ht="13.5" x14ac:dyDescent="0.25">
      <c r="A17187" s="612" t="s">
        <v>29470</v>
      </c>
      <c r="B17187" s="613" t="s">
        <v>29471</v>
      </c>
    </row>
    <row r="17188" spans="1:2" ht="13.5" x14ac:dyDescent="0.25">
      <c r="A17188" s="612" t="s">
        <v>29472</v>
      </c>
      <c r="B17188" s="613" t="s">
        <v>29473</v>
      </c>
    </row>
    <row r="17189" spans="1:2" ht="13.5" x14ac:dyDescent="0.25">
      <c r="A17189" s="612" t="s">
        <v>29474</v>
      </c>
      <c r="B17189" s="613" t="s">
        <v>29475</v>
      </c>
    </row>
    <row r="17190" spans="1:2" ht="13.5" x14ac:dyDescent="0.25">
      <c r="A17190" s="612" t="s">
        <v>29476</v>
      </c>
      <c r="B17190" s="613" t="s">
        <v>29477</v>
      </c>
    </row>
    <row r="17191" spans="1:2" ht="13.5" x14ac:dyDescent="0.25">
      <c r="A17191" s="612" t="s">
        <v>29478</v>
      </c>
      <c r="B17191" s="613" t="s">
        <v>29479</v>
      </c>
    </row>
    <row r="17192" spans="1:2" ht="13.5" x14ac:dyDescent="0.25">
      <c r="A17192" s="612" t="s">
        <v>29480</v>
      </c>
      <c r="B17192" s="613" t="s">
        <v>29481</v>
      </c>
    </row>
    <row r="17193" spans="1:2" ht="13.5" x14ac:dyDescent="0.25">
      <c r="A17193" s="612" t="s">
        <v>29482</v>
      </c>
      <c r="B17193" s="613" t="s">
        <v>29483</v>
      </c>
    </row>
    <row r="17194" spans="1:2" ht="13.5" x14ac:dyDescent="0.25">
      <c r="A17194" s="612" t="s">
        <v>29484</v>
      </c>
      <c r="B17194" s="613" t="s">
        <v>29485</v>
      </c>
    </row>
    <row r="17195" spans="1:2" ht="13.5" x14ac:dyDescent="0.25">
      <c r="A17195" s="612" t="s">
        <v>29486</v>
      </c>
      <c r="B17195" s="613" t="s">
        <v>29487</v>
      </c>
    </row>
    <row r="17196" spans="1:2" ht="13.5" x14ac:dyDescent="0.25">
      <c r="A17196" s="612" t="s">
        <v>29488</v>
      </c>
      <c r="B17196" s="613" t="s">
        <v>29489</v>
      </c>
    </row>
    <row r="17197" spans="1:2" ht="13.5" x14ac:dyDescent="0.25">
      <c r="A17197" s="612" t="s">
        <v>29490</v>
      </c>
      <c r="B17197" s="613" t="s">
        <v>29491</v>
      </c>
    </row>
    <row r="17198" spans="1:2" ht="13.5" x14ac:dyDescent="0.25">
      <c r="A17198" s="612" t="s">
        <v>29492</v>
      </c>
      <c r="B17198" s="613" t="s">
        <v>29493</v>
      </c>
    </row>
    <row r="17199" spans="1:2" ht="13.5" x14ac:dyDescent="0.25">
      <c r="A17199" s="612" t="s">
        <v>29494</v>
      </c>
      <c r="B17199" s="613" t="s">
        <v>29495</v>
      </c>
    </row>
    <row r="17200" spans="1:2" ht="13.5" x14ac:dyDescent="0.25">
      <c r="A17200" s="612" t="s">
        <v>29496</v>
      </c>
      <c r="B17200" s="613" t="s">
        <v>29497</v>
      </c>
    </row>
    <row r="17201" spans="1:2" ht="13.5" x14ac:dyDescent="0.25">
      <c r="A17201" s="612" t="s">
        <v>29498</v>
      </c>
      <c r="B17201" s="613" t="s">
        <v>29499</v>
      </c>
    </row>
    <row r="17202" spans="1:2" ht="13.5" x14ac:dyDescent="0.25">
      <c r="A17202" s="612" t="s">
        <v>29500</v>
      </c>
      <c r="B17202" s="613" t="s">
        <v>29501</v>
      </c>
    </row>
    <row r="17203" spans="1:2" ht="13.5" x14ac:dyDescent="0.25">
      <c r="A17203" s="612" t="s">
        <v>29502</v>
      </c>
      <c r="B17203" s="613" t="s">
        <v>29503</v>
      </c>
    </row>
    <row r="17204" spans="1:2" ht="13.5" x14ac:dyDescent="0.25">
      <c r="A17204" s="612" t="s">
        <v>29504</v>
      </c>
      <c r="B17204" s="613" t="s">
        <v>29505</v>
      </c>
    </row>
    <row r="17205" spans="1:2" ht="13.5" x14ac:dyDescent="0.25">
      <c r="A17205" s="612" t="s">
        <v>29506</v>
      </c>
      <c r="B17205" s="613" t="s">
        <v>29507</v>
      </c>
    </row>
    <row r="17206" spans="1:2" ht="13.5" x14ac:dyDescent="0.25">
      <c r="A17206" s="612" t="s">
        <v>29508</v>
      </c>
      <c r="B17206" s="613" t="s">
        <v>29509</v>
      </c>
    </row>
    <row r="17207" spans="1:2" ht="13.5" x14ac:dyDescent="0.25">
      <c r="A17207" s="612" t="s">
        <v>29510</v>
      </c>
      <c r="B17207" s="613" t="s">
        <v>29511</v>
      </c>
    </row>
    <row r="17208" spans="1:2" ht="13.5" x14ac:dyDescent="0.25">
      <c r="A17208" s="612" t="s">
        <v>29512</v>
      </c>
      <c r="B17208" s="613" t="s">
        <v>29513</v>
      </c>
    </row>
    <row r="17209" spans="1:2" ht="13.5" x14ac:dyDescent="0.25">
      <c r="A17209" s="612" t="s">
        <v>29514</v>
      </c>
      <c r="B17209" s="613" t="s">
        <v>29515</v>
      </c>
    </row>
    <row r="17210" spans="1:2" ht="13.5" x14ac:dyDescent="0.25">
      <c r="A17210" s="612" t="s">
        <v>29516</v>
      </c>
      <c r="B17210" s="613" t="s">
        <v>29517</v>
      </c>
    </row>
    <row r="17211" spans="1:2" ht="13.5" x14ac:dyDescent="0.25">
      <c r="A17211" s="612" t="s">
        <v>29518</v>
      </c>
      <c r="B17211" s="613" t="s">
        <v>29519</v>
      </c>
    </row>
    <row r="17212" spans="1:2" ht="13.5" x14ac:dyDescent="0.25">
      <c r="A17212" s="612" t="s">
        <v>29520</v>
      </c>
      <c r="B17212" s="613" t="s">
        <v>29521</v>
      </c>
    </row>
    <row r="17213" spans="1:2" ht="13.5" x14ac:dyDescent="0.25">
      <c r="A17213" s="612" t="s">
        <v>29522</v>
      </c>
      <c r="B17213" s="613" t="s">
        <v>29523</v>
      </c>
    </row>
    <row r="17214" spans="1:2" ht="13.5" x14ac:dyDescent="0.25">
      <c r="A17214" s="612" t="s">
        <v>29524</v>
      </c>
      <c r="B17214" s="613" t="s">
        <v>29525</v>
      </c>
    </row>
    <row r="17215" spans="1:2" ht="13.5" x14ac:dyDescent="0.25">
      <c r="A17215" s="612" t="s">
        <v>29526</v>
      </c>
      <c r="B17215" s="613" t="s">
        <v>29527</v>
      </c>
    </row>
    <row r="17216" spans="1:2" ht="27" x14ac:dyDescent="0.25">
      <c r="A17216" s="612" t="s">
        <v>29528</v>
      </c>
      <c r="B17216" s="613" t="s">
        <v>29529</v>
      </c>
    </row>
    <row r="17217" spans="1:2" ht="13.5" x14ac:dyDescent="0.25">
      <c r="A17217" s="612" t="s">
        <v>29530</v>
      </c>
      <c r="B17217" s="613" t="s">
        <v>29531</v>
      </c>
    </row>
    <row r="17218" spans="1:2" ht="13.5" x14ac:dyDescent="0.25">
      <c r="A17218" s="612" t="s">
        <v>29532</v>
      </c>
      <c r="B17218" s="613" t="s">
        <v>29533</v>
      </c>
    </row>
    <row r="17219" spans="1:2" ht="13.5" x14ac:dyDescent="0.25">
      <c r="A17219" s="612" t="s">
        <v>29534</v>
      </c>
      <c r="B17219" s="613" t="s">
        <v>29535</v>
      </c>
    </row>
    <row r="17220" spans="1:2" ht="13.5" x14ac:dyDescent="0.25">
      <c r="A17220" s="612" t="s">
        <v>29536</v>
      </c>
      <c r="B17220" s="613" t="s">
        <v>29537</v>
      </c>
    </row>
    <row r="17221" spans="1:2" ht="13.5" x14ac:dyDescent="0.25">
      <c r="A17221" s="612" t="s">
        <v>29538</v>
      </c>
      <c r="B17221" s="613" t="s">
        <v>29539</v>
      </c>
    </row>
    <row r="17222" spans="1:2" ht="13.5" x14ac:dyDescent="0.25">
      <c r="A17222" s="612" t="s">
        <v>29540</v>
      </c>
      <c r="B17222" s="613" t="s">
        <v>29541</v>
      </c>
    </row>
    <row r="17223" spans="1:2" ht="13.5" x14ac:dyDescent="0.25">
      <c r="A17223" s="612" t="s">
        <v>29542</v>
      </c>
      <c r="B17223" s="613" t="s">
        <v>29543</v>
      </c>
    </row>
    <row r="17224" spans="1:2" ht="13.5" x14ac:dyDescent="0.25">
      <c r="A17224" s="612" t="s">
        <v>29544</v>
      </c>
      <c r="B17224" s="613" t="s">
        <v>29545</v>
      </c>
    </row>
    <row r="17225" spans="1:2" ht="13.5" x14ac:dyDescent="0.25">
      <c r="A17225" s="612" t="s">
        <v>29546</v>
      </c>
      <c r="B17225" s="613" t="s">
        <v>29547</v>
      </c>
    </row>
    <row r="17226" spans="1:2" ht="13.5" x14ac:dyDescent="0.25">
      <c r="A17226" s="612" t="s">
        <v>29548</v>
      </c>
      <c r="B17226" s="613" t="s">
        <v>29549</v>
      </c>
    </row>
    <row r="17227" spans="1:2" ht="13.5" x14ac:dyDescent="0.25">
      <c r="A17227" s="612" t="s">
        <v>29550</v>
      </c>
      <c r="B17227" s="613" t="s">
        <v>29551</v>
      </c>
    </row>
    <row r="17228" spans="1:2" ht="13.5" x14ac:dyDescent="0.25">
      <c r="A17228" s="612" t="s">
        <v>29552</v>
      </c>
      <c r="B17228" s="613" t="s">
        <v>29553</v>
      </c>
    </row>
    <row r="17229" spans="1:2" ht="13.5" x14ac:dyDescent="0.25">
      <c r="A17229" s="612" t="s">
        <v>29554</v>
      </c>
      <c r="B17229" s="613" t="s">
        <v>29555</v>
      </c>
    </row>
    <row r="17230" spans="1:2" ht="13.5" x14ac:dyDescent="0.25">
      <c r="A17230" s="612" t="s">
        <v>29556</v>
      </c>
      <c r="B17230" s="613" t="s">
        <v>29557</v>
      </c>
    </row>
    <row r="17231" spans="1:2" ht="13.5" x14ac:dyDescent="0.25">
      <c r="A17231" s="612" t="s">
        <v>29558</v>
      </c>
      <c r="B17231" s="613" t="s">
        <v>29559</v>
      </c>
    </row>
    <row r="17232" spans="1:2" ht="13.5" x14ac:dyDescent="0.25">
      <c r="A17232" s="612" t="s">
        <v>29560</v>
      </c>
      <c r="B17232" s="613" t="s">
        <v>29561</v>
      </c>
    </row>
    <row r="17233" spans="1:2" ht="13.5" x14ac:dyDescent="0.25">
      <c r="A17233" s="612" t="s">
        <v>29562</v>
      </c>
      <c r="B17233" s="613" t="s">
        <v>29563</v>
      </c>
    </row>
    <row r="17234" spans="1:2" ht="13.5" x14ac:dyDescent="0.25">
      <c r="A17234" s="612" t="s">
        <v>29564</v>
      </c>
      <c r="B17234" s="613" t="s">
        <v>29565</v>
      </c>
    </row>
    <row r="17235" spans="1:2" ht="13.5" x14ac:dyDescent="0.25">
      <c r="A17235" s="612" t="s">
        <v>29566</v>
      </c>
      <c r="B17235" s="613" t="s">
        <v>29567</v>
      </c>
    </row>
    <row r="17236" spans="1:2" ht="13.5" x14ac:dyDescent="0.25">
      <c r="A17236" s="612" t="s">
        <v>29568</v>
      </c>
      <c r="B17236" s="613" t="s">
        <v>29569</v>
      </c>
    </row>
    <row r="17237" spans="1:2" ht="13.5" x14ac:dyDescent="0.25">
      <c r="A17237" s="612" t="s">
        <v>29570</v>
      </c>
      <c r="B17237" s="614" t="s">
        <v>29571</v>
      </c>
    </row>
    <row r="17238" spans="1:2" ht="13.5" x14ac:dyDescent="0.25">
      <c r="A17238" s="612" t="s">
        <v>29572</v>
      </c>
      <c r="B17238" s="613" t="s">
        <v>29573</v>
      </c>
    </row>
    <row r="17239" spans="1:2" ht="13.5" x14ac:dyDescent="0.25">
      <c r="A17239" s="612" t="s">
        <v>29574</v>
      </c>
      <c r="B17239" s="613" t="s">
        <v>29575</v>
      </c>
    </row>
    <row r="17240" spans="1:2" ht="13.5" x14ac:dyDescent="0.25">
      <c r="A17240" s="612" t="s">
        <v>29576</v>
      </c>
      <c r="B17240" s="613" t="s">
        <v>29577</v>
      </c>
    </row>
    <row r="17241" spans="1:2" ht="13.5" x14ac:dyDescent="0.25">
      <c r="A17241" s="612" t="s">
        <v>29578</v>
      </c>
      <c r="B17241" s="613" t="s">
        <v>29579</v>
      </c>
    </row>
    <row r="17242" spans="1:2" ht="13.5" x14ac:dyDescent="0.25">
      <c r="A17242" s="612" t="s">
        <v>29580</v>
      </c>
      <c r="B17242" s="613" t="s">
        <v>29581</v>
      </c>
    </row>
    <row r="17243" spans="1:2" ht="13.5" x14ac:dyDescent="0.25">
      <c r="A17243" s="612" t="s">
        <v>29582</v>
      </c>
      <c r="B17243" s="613" t="s">
        <v>29583</v>
      </c>
    </row>
    <row r="17244" spans="1:2" ht="13.5" x14ac:dyDescent="0.25">
      <c r="A17244" s="612" t="s">
        <v>29584</v>
      </c>
      <c r="B17244" s="613" t="s">
        <v>29585</v>
      </c>
    </row>
    <row r="17245" spans="1:2" ht="13.5" x14ac:dyDescent="0.25">
      <c r="A17245" s="612" t="s">
        <v>29586</v>
      </c>
      <c r="B17245" s="613" t="s">
        <v>29587</v>
      </c>
    </row>
    <row r="17246" spans="1:2" ht="13.5" x14ac:dyDescent="0.25">
      <c r="A17246" s="612" t="s">
        <v>29588</v>
      </c>
      <c r="B17246" s="613" t="s">
        <v>29589</v>
      </c>
    </row>
    <row r="17247" spans="1:2" ht="13.5" x14ac:dyDescent="0.25">
      <c r="A17247" s="612" t="s">
        <v>29590</v>
      </c>
      <c r="B17247" s="613" t="s">
        <v>29591</v>
      </c>
    </row>
    <row r="17248" spans="1:2" ht="13.5" x14ac:dyDescent="0.25">
      <c r="A17248" s="612" t="s">
        <v>29592</v>
      </c>
      <c r="B17248" s="613" t="s">
        <v>29593</v>
      </c>
    </row>
    <row r="17249" spans="1:2" ht="13.5" x14ac:dyDescent="0.25">
      <c r="A17249" s="612" t="s">
        <v>29594</v>
      </c>
      <c r="B17249" s="613" t="s">
        <v>29595</v>
      </c>
    </row>
    <row r="17250" spans="1:2" ht="13.5" x14ac:dyDescent="0.25">
      <c r="A17250" s="612" t="s">
        <v>29596</v>
      </c>
      <c r="B17250" s="613" t="s">
        <v>29597</v>
      </c>
    </row>
    <row r="17251" spans="1:2" ht="13.5" x14ac:dyDescent="0.25">
      <c r="A17251" s="612" t="s">
        <v>29598</v>
      </c>
      <c r="B17251" s="613" t="s">
        <v>29599</v>
      </c>
    </row>
    <row r="17252" spans="1:2" ht="13.5" x14ac:dyDescent="0.25">
      <c r="A17252" s="612" t="s">
        <v>29600</v>
      </c>
      <c r="B17252" s="613" t="s">
        <v>29601</v>
      </c>
    </row>
    <row r="17253" spans="1:2" ht="13.5" x14ac:dyDescent="0.25">
      <c r="A17253" s="612" t="s">
        <v>29602</v>
      </c>
      <c r="B17253" s="613" t="s">
        <v>29603</v>
      </c>
    </row>
    <row r="17254" spans="1:2" ht="13.5" x14ac:dyDescent="0.25">
      <c r="A17254" s="612" t="s">
        <v>29604</v>
      </c>
      <c r="B17254" s="613" t="s">
        <v>29605</v>
      </c>
    </row>
    <row r="17255" spans="1:2" ht="13.5" x14ac:dyDescent="0.25">
      <c r="A17255" s="612" t="s">
        <v>29606</v>
      </c>
      <c r="B17255" s="613" t="s">
        <v>29607</v>
      </c>
    </row>
    <row r="17256" spans="1:2" ht="13.5" x14ac:dyDescent="0.25">
      <c r="A17256" s="612" t="s">
        <v>29608</v>
      </c>
      <c r="B17256" s="613" t="s">
        <v>29609</v>
      </c>
    </row>
    <row r="17257" spans="1:2" ht="13.5" x14ac:dyDescent="0.25">
      <c r="A17257" s="612" t="s">
        <v>29610</v>
      </c>
      <c r="B17257" s="613" t="s">
        <v>29611</v>
      </c>
    </row>
    <row r="17258" spans="1:2" ht="13.5" x14ac:dyDescent="0.25">
      <c r="A17258" s="612" t="s">
        <v>29612</v>
      </c>
      <c r="B17258" s="614" t="s">
        <v>29613</v>
      </c>
    </row>
    <row r="17259" spans="1:2" ht="13.5" x14ac:dyDescent="0.25">
      <c r="A17259" s="612" t="s">
        <v>29614</v>
      </c>
      <c r="B17259" s="613" t="s">
        <v>29615</v>
      </c>
    </row>
    <row r="17260" spans="1:2" ht="13.5" x14ac:dyDescent="0.25">
      <c r="A17260" s="612" t="s">
        <v>29616</v>
      </c>
      <c r="B17260" s="613" t="s">
        <v>29617</v>
      </c>
    </row>
    <row r="17261" spans="1:2" ht="13.5" x14ac:dyDescent="0.25">
      <c r="A17261" s="612" t="s">
        <v>29618</v>
      </c>
      <c r="B17261" s="613" t="s">
        <v>29619</v>
      </c>
    </row>
    <row r="17262" spans="1:2" ht="13.5" x14ac:dyDescent="0.25">
      <c r="A17262" s="612" t="s">
        <v>29620</v>
      </c>
      <c r="B17262" s="613" t="s">
        <v>29621</v>
      </c>
    </row>
    <row r="17263" spans="1:2" ht="13.5" x14ac:dyDescent="0.25">
      <c r="A17263" s="612" t="s">
        <v>29622</v>
      </c>
      <c r="B17263" s="613" t="s">
        <v>29623</v>
      </c>
    </row>
    <row r="17264" spans="1:2" ht="13.5" x14ac:dyDescent="0.25">
      <c r="A17264" s="612" t="s">
        <v>29624</v>
      </c>
      <c r="B17264" s="613" t="s">
        <v>29625</v>
      </c>
    </row>
    <row r="17265" spans="1:2" ht="13.5" x14ac:dyDescent="0.25">
      <c r="A17265" s="612" t="s">
        <v>29626</v>
      </c>
      <c r="B17265" s="613" t="s">
        <v>29627</v>
      </c>
    </row>
    <row r="17266" spans="1:2" ht="13.5" x14ac:dyDescent="0.25">
      <c r="A17266" s="612" t="s">
        <v>29628</v>
      </c>
      <c r="B17266" s="613" t="s">
        <v>29629</v>
      </c>
    </row>
    <row r="17267" spans="1:2" ht="13.5" x14ac:dyDescent="0.25">
      <c r="A17267" s="612" t="s">
        <v>29630</v>
      </c>
      <c r="B17267" s="613" t="s">
        <v>29631</v>
      </c>
    </row>
    <row r="17268" spans="1:2" ht="13.5" x14ac:dyDescent="0.25">
      <c r="A17268" s="612" t="s">
        <v>29632</v>
      </c>
      <c r="B17268" s="613" t="s">
        <v>29633</v>
      </c>
    </row>
    <row r="17269" spans="1:2" ht="13.5" x14ac:dyDescent="0.25">
      <c r="A17269" s="612" t="s">
        <v>29634</v>
      </c>
      <c r="B17269" s="613" t="s">
        <v>29635</v>
      </c>
    </row>
    <row r="17270" spans="1:2" ht="13.5" x14ac:dyDescent="0.25">
      <c r="A17270" s="612" t="s">
        <v>29636</v>
      </c>
      <c r="B17270" s="613" t="s">
        <v>29637</v>
      </c>
    </row>
    <row r="17271" spans="1:2" ht="13.5" x14ac:dyDescent="0.25">
      <c r="A17271" s="612" t="s">
        <v>29638</v>
      </c>
      <c r="B17271" s="613" t="s">
        <v>29639</v>
      </c>
    </row>
    <row r="17272" spans="1:2" ht="13.5" x14ac:dyDescent="0.25">
      <c r="A17272" s="612" t="s">
        <v>29640</v>
      </c>
      <c r="B17272" s="613" t="s">
        <v>29641</v>
      </c>
    </row>
    <row r="17273" spans="1:2" ht="13.5" x14ac:dyDescent="0.25">
      <c r="A17273" s="612" t="s">
        <v>29642</v>
      </c>
      <c r="B17273" s="613" t="s">
        <v>29643</v>
      </c>
    </row>
    <row r="17274" spans="1:2" ht="13.5" x14ac:dyDescent="0.25">
      <c r="A17274" s="612" t="s">
        <v>29644</v>
      </c>
      <c r="B17274" s="613" t="s">
        <v>29645</v>
      </c>
    </row>
    <row r="17275" spans="1:2" ht="13.5" x14ac:dyDescent="0.25">
      <c r="A17275" s="612" t="s">
        <v>29646</v>
      </c>
      <c r="B17275" s="613" t="s">
        <v>29647</v>
      </c>
    </row>
    <row r="17276" spans="1:2" ht="13.5" x14ac:dyDescent="0.25">
      <c r="A17276" s="612" t="s">
        <v>29648</v>
      </c>
      <c r="B17276" s="613" t="s">
        <v>29649</v>
      </c>
    </row>
    <row r="17277" spans="1:2" ht="13.5" x14ac:dyDescent="0.25">
      <c r="A17277" s="612" t="s">
        <v>29650</v>
      </c>
      <c r="B17277" s="613" t="s">
        <v>29651</v>
      </c>
    </row>
    <row r="17278" spans="1:2" ht="13.5" x14ac:dyDescent="0.25">
      <c r="A17278" s="612" t="s">
        <v>29652</v>
      </c>
      <c r="B17278" s="613" t="s">
        <v>29653</v>
      </c>
    </row>
    <row r="17279" spans="1:2" ht="13.5" x14ac:dyDescent="0.25">
      <c r="A17279" s="612" t="s">
        <v>29654</v>
      </c>
      <c r="B17279" s="613" t="s">
        <v>29655</v>
      </c>
    </row>
    <row r="17280" spans="1:2" ht="13.5" x14ac:dyDescent="0.25">
      <c r="A17280" s="612" t="s">
        <v>29656</v>
      </c>
      <c r="B17280" s="613" t="s">
        <v>29657</v>
      </c>
    </row>
    <row r="17281" spans="1:2" ht="13.5" x14ac:dyDescent="0.25">
      <c r="A17281" s="612" t="s">
        <v>29658</v>
      </c>
      <c r="B17281" s="613" t="s">
        <v>29659</v>
      </c>
    </row>
    <row r="17282" spans="1:2" ht="13.5" x14ac:dyDescent="0.25">
      <c r="A17282" s="612" t="s">
        <v>29660</v>
      </c>
      <c r="B17282" s="613" t="s">
        <v>29661</v>
      </c>
    </row>
    <row r="17283" spans="1:2" ht="13.5" x14ac:dyDescent="0.25">
      <c r="A17283" s="612" t="s">
        <v>29662</v>
      </c>
      <c r="B17283" s="613" t="s">
        <v>29663</v>
      </c>
    </row>
    <row r="17284" spans="1:2" ht="13.5" x14ac:dyDescent="0.25">
      <c r="A17284" s="612" t="s">
        <v>29664</v>
      </c>
      <c r="B17284" s="613" t="s">
        <v>29665</v>
      </c>
    </row>
    <row r="17285" spans="1:2" ht="13.5" x14ac:dyDescent="0.25">
      <c r="A17285" s="612" t="s">
        <v>29666</v>
      </c>
      <c r="B17285" s="613" t="s">
        <v>29667</v>
      </c>
    </row>
    <row r="17286" spans="1:2" ht="13.5" x14ac:dyDescent="0.25">
      <c r="A17286" s="612" t="s">
        <v>29668</v>
      </c>
      <c r="B17286" s="613" t="s">
        <v>29669</v>
      </c>
    </row>
    <row r="17287" spans="1:2" ht="13.5" x14ac:dyDescent="0.25">
      <c r="A17287" s="612" t="s">
        <v>29670</v>
      </c>
      <c r="B17287" s="613" t="s">
        <v>29671</v>
      </c>
    </row>
    <row r="17288" spans="1:2" ht="13.5" x14ac:dyDescent="0.25">
      <c r="A17288" s="612" t="s">
        <v>29672</v>
      </c>
      <c r="B17288" s="613" t="s">
        <v>29673</v>
      </c>
    </row>
    <row r="17289" spans="1:2" ht="13.5" x14ac:dyDescent="0.25">
      <c r="A17289" s="612" t="s">
        <v>29674</v>
      </c>
      <c r="B17289" s="613" t="s">
        <v>29675</v>
      </c>
    </row>
    <row r="17290" spans="1:2" ht="13.5" x14ac:dyDescent="0.25">
      <c r="A17290" s="612" t="s">
        <v>29676</v>
      </c>
      <c r="B17290" s="613" t="s">
        <v>29677</v>
      </c>
    </row>
    <row r="17291" spans="1:2" ht="13.5" x14ac:dyDescent="0.25">
      <c r="A17291" s="612" t="s">
        <v>29678</v>
      </c>
      <c r="B17291" s="613" t="s">
        <v>29679</v>
      </c>
    </row>
    <row r="17292" spans="1:2" ht="13.5" x14ac:dyDescent="0.25">
      <c r="A17292" s="612" t="s">
        <v>29680</v>
      </c>
      <c r="B17292" s="613" t="s">
        <v>29681</v>
      </c>
    </row>
    <row r="17293" spans="1:2" ht="13.5" x14ac:dyDescent="0.25">
      <c r="A17293" s="612" t="s">
        <v>29682</v>
      </c>
      <c r="B17293" s="613" t="s">
        <v>29683</v>
      </c>
    </row>
    <row r="17294" spans="1:2" ht="13.5" x14ac:dyDescent="0.25">
      <c r="A17294" s="612" t="s">
        <v>29684</v>
      </c>
      <c r="B17294" s="613" t="s">
        <v>29685</v>
      </c>
    </row>
    <row r="17295" spans="1:2" ht="13.5" x14ac:dyDescent="0.25">
      <c r="A17295" s="612" t="s">
        <v>29686</v>
      </c>
      <c r="B17295" s="613" t="s">
        <v>29687</v>
      </c>
    </row>
    <row r="17296" spans="1:2" ht="13.5" x14ac:dyDescent="0.25">
      <c r="A17296" s="612" t="s">
        <v>29688</v>
      </c>
      <c r="B17296" s="613" t="s">
        <v>29689</v>
      </c>
    </row>
    <row r="17297" spans="1:2" ht="13.5" x14ac:dyDescent="0.25">
      <c r="A17297" s="612" t="s">
        <v>29690</v>
      </c>
      <c r="B17297" s="613" t="s">
        <v>29691</v>
      </c>
    </row>
    <row r="17298" spans="1:2" ht="13.5" x14ac:dyDescent="0.25">
      <c r="A17298" s="612" t="s">
        <v>29692</v>
      </c>
      <c r="B17298" s="613" t="s">
        <v>29693</v>
      </c>
    </row>
    <row r="17299" spans="1:2" ht="13.5" x14ac:dyDescent="0.25">
      <c r="A17299" s="612" t="s">
        <v>29694</v>
      </c>
      <c r="B17299" s="613" t="s">
        <v>29695</v>
      </c>
    </row>
    <row r="17300" spans="1:2" ht="13.5" x14ac:dyDescent="0.25">
      <c r="A17300" s="612" t="s">
        <v>29696</v>
      </c>
      <c r="B17300" s="613" t="s">
        <v>29697</v>
      </c>
    </row>
    <row r="17301" spans="1:2" ht="13.5" x14ac:dyDescent="0.25">
      <c r="A17301" s="612" t="s">
        <v>29698</v>
      </c>
      <c r="B17301" s="613" t="s">
        <v>29699</v>
      </c>
    </row>
    <row r="17302" spans="1:2" ht="13.5" x14ac:dyDescent="0.25">
      <c r="A17302" s="612" t="s">
        <v>29700</v>
      </c>
      <c r="B17302" s="613" t="s">
        <v>29701</v>
      </c>
    </row>
    <row r="17303" spans="1:2" ht="13.5" x14ac:dyDescent="0.25">
      <c r="A17303" s="612" t="s">
        <v>29702</v>
      </c>
      <c r="B17303" s="613" t="s">
        <v>29703</v>
      </c>
    </row>
    <row r="17304" spans="1:2" ht="13.5" x14ac:dyDescent="0.25">
      <c r="A17304" s="612" t="s">
        <v>29704</v>
      </c>
      <c r="B17304" s="613" t="s">
        <v>29705</v>
      </c>
    </row>
    <row r="17305" spans="1:2" ht="13.5" x14ac:dyDescent="0.25">
      <c r="A17305" s="612" t="s">
        <v>29706</v>
      </c>
      <c r="B17305" s="613" t="s">
        <v>29707</v>
      </c>
    </row>
    <row r="17306" spans="1:2" ht="13.5" x14ac:dyDescent="0.25">
      <c r="A17306" s="612" t="s">
        <v>29708</v>
      </c>
      <c r="B17306" s="613" t="s">
        <v>29709</v>
      </c>
    </row>
    <row r="17307" spans="1:2" ht="13.5" x14ac:dyDescent="0.25">
      <c r="A17307" s="612" t="s">
        <v>29710</v>
      </c>
      <c r="B17307" s="613" t="s">
        <v>29711</v>
      </c>
    </row>
    <row r="17308" spans="1:2" ht="13.5" x14ac:dyDescent="0.25">
      <c r="A17308" s="612" t="s">
        <v>29712</v>
      </c>
      <c r="B17308" s="613" t="s">
        <v>29713</v>
      </c>
    </row>
    <row r="17309" spans="1:2" ht="13.5" x14ac:dyDescent="0.25">
      <c r="A17309" s="612" t="s">
        <v>29714</v>
      </c>
      <c r="B17309" s="613" t="s">
        <v>29715</v>
      </c>
    </row>
    <row r="17310" spans="1:2" ht="13.5" x14ac:dyDescent="0.25">
      <c r="A17310" s="612" t="s">
        <v>29716</v>
      </c>
      <c r="B17310" s="613" t="s">
        <v>29717</v>
      </c>
    </row>
    <row r="17311" spans="1:2" ht="13.5" x14ac:dyDescent="0.25">
      <c r="A17311" s="612" t="s">
        <v>29718</v>
      </c>
      <c r="B17311" s="613" t="s">
        <v>29719</v>
      </c>
    </row>
    <row r="17312" spans="1:2" ht="13.5" x14ac:dyDescent="0.25">
      <c r="A17312" s="612" t="s">
        <v>29720</v>
      </c>
      <c r="B17312" s="613" t="s">
        <v>29721</v>
      </c>
    </row>
    <row r="17313" spans="1:2" ht="13.5" x14ac:dyDescent="0.25">
      <c r="A17313" s="612" t="s">
        <v>29722</v>
      </c>
      <c r="B17313" s="613" t="s">
        <v>29723</v>
      </c>
    </row>
    <row r="17314" spans="1:2" ht="13.5" x14ac:dyDescent="0.25">
      <c r="A17314" s="612" t="s">
        <v>29724</v>
      </c>
      <c r="B17314" s="613" t="s">
        <v>29725</v>
      </c>
    </row>
    <row r="17315" spans="1:2" ht="13.5" x14ac:dyDescent="0.25">
      <c r="A17315" s="612" t="s">
        <v>29726</v>
      </c>
      <c r="B17315" s="613" t="s">
        <v>29727</v>
      </c>
    </row>
    <row r="17316" spans="1:2" ht="13.5" x14ac:dyDescent="0.25">
      <c r="A17316" s="612" t="s">
        <v>29728</v>
      </c>
      <c r="B17316" s="613" t="s">
        <v>29729</v>
      </c>
    </row>
    <row r="17317" spans="1:2" ht="13.5" x14ac:dyDescent="0.25">
      <c r="A17317" s="612" t="s">
        <v>511</v>
      </c>
      <c r="B17317" s="613" t="s">
        <v>29730</v>
      </c>
    </row>
    <row r="17318" spans="1:2" ht="13.5" x14ac:dyDescent="0.25">
      <c r="A17318" s="612" t="s">
        <v>29731</v>
      </c>
      <c r="B17318" s="613" t="s">
        <v>29732</v>
      </c>
    </row>
    <row r="17319" spans="1:2" ht="13.5" x14ac:dyDescent="0.25">
      <c r="A17319" s="612" t="s">
        <v>29733</v>
      </c>
      <c r="B17319" s="613" t="s">
        <v>29734</v>
      </c>
    </row>
    <row r="17320" spans="1:2" ht="13.5" x14ac:dyDescent="0.25">
      <c r="A17320" s="612" t="s">
        <v>29735</v>
      </c>
      <c r="B17320" s="613" t="s">
        <v>29736</v>
      </c>
    </row>
    <row r="17321" spans="1:2" ht="13.5" x14ac:dyDescent="0.25">
      <c r="A17321" s="612" t="s">
        <v>29737</v>
      </c>
      <c r="B17321" s="613" t="s">
        <v>29738</v>
      </c>
    </row>
    <row r="17322" spans="1:2" ht="13.5" x14ac:dyDescent="0.25">
      <c r="A17322" s="612" t="s">
        <v>29739</v>
      </c>
      <c r="B17322" s="613" t="s">
        <v>29740</v>
      </c>
    </row>
    <row r="17323" spans="1:2" ht="13.5" x14ac:dyDescent="0.25">
      <c r="A17323" s="612" t="s">
        <v>29741</v>
      </c>
      <c r="B17323" s="613" t="s">
        <v>29742</v>
      </c>
    </row>
    <row r="17324" spans="1:2" ht="13.5" x14ac:dyDescent="0.25">
      <c r="A17324" s="612" t="s">
        <v>29743</v>
      </c>
      <c r="B17324" s="613" t="s">
        <v>29744</v>
      </c>
    </row>
    <row r="17325" spans="1:2" ht="13.5" x14ac:dyDescent="0.25">
      <c r="A17325" s="612" t="s">
        <v>29745</v>
      </c>
      <c r="B17325" s="613" t="s">
        <v>29746</v>
      </c>
    </row>
    <row r="17326" spans="1:2" ht="13.5" x14ac:dyDescent="0.25">
      <c r="A17326" s="612" t="s">
        <v>29747</v>
      </c>
      <c r="B17326" s="613" t="s">
        <v>29748</v>
      </c>
    </row>
    <row r="17327" spans="1:2" ht="13.5" x14ac:dyDescent="0.25">
      <c r="A17327" s="612" t="s">
        <v>29749</v>
      </c>
      <c r="B17327" s="613" t="s">
        <v>29750</v>
      </c>
    </row>
    <row r="17328" spans="1:2" ht="13.5" x14ac:dyDescent="0.25">
      <c r="A17328" s="612" t="s">
        <v>29751</v>
      </c>
      <c r="B17328" s="613" t="s">
        <v>29752</v>
      </c>
    </row>
    <row r="17329" spans="1:2" ht="13.5" x14ac:dyDescent="0.25">
      <c r="A17329" s="612" t="s">
        <v>29753</v>
      </c>
      <c r="B17329" s="613" t="s">
        <v>29754</v>
      </c>
    </row>
    <row r="17330" spans="1:2" ht="13.5" x14ac:dyDescent="0.25">
      <c r="A17330" s="612" t="s">
        <v>29755</v>
      </c>
      <c r="B17330" s="613" t="s">
        <v>29756</v>
      </c>
    </row>
    <row r="17331" spans="1:2" ht="13.5" x14ac:dyDescent="0.25">
      <c r="A17331" s="612" t="s">
        <v>29757</v>
      </c>
      <c r="B17331" s="613" t="s">
        <v>29758</v>
      </c>
    </row>
    <row r="17332" spans="1:2" ht="13.5" x14ac:dyDescent="0.25">
      <c r="A17332" s="612" t="s">
        <v>29759</v>
      </c>
      <c r="B17332" s="613" t="s">
        <v>29760</v>
      </c>
    </row>
    <row r="17333" spans="1:2" ht="13.5" x14ac:dyDescent="0.25">
      <c r="A17333" s="612" t="s">
        <v>29761</v>
      </c>
      <c r="B17333" s="613" t="s">
        <v>29762</v>
      </c>
    </row>
    <row r="17334" spans="1:2" ht="13.5" x14ac:dyDescent="0.25">
      <c r="A17334" s="612" t="s">
        <v>29763</v>
      </c>
      <c r="B17334" s="613" t="s">
        <v>29764</v>
      </c>
    </row>
    <row r="17335" spans="1:2" ht="13.5" x14ac:dyDescent="0.25">
      <c r="A17335" s="612" t="s">
        <v>29765</v>
      </c>
      <c r="B17335" s="613" t="s">
        <v>29766</v>
      </c>
    </row>
    <row r="17336" spans="1:2" ht="13.5" x14ac:dyDescent="0.25">
      <c r="A17336" s="612" t="s">
        <v>29767</v>
      </c>
      <c r="B17336" s="613" t="s">
        <v>29768</v>
      </c>
    </row>
    <row r="17337" spans="1:2" ht="13.5" x14ac:dyDescent="0.25">
      <c r="A17337" s="612" t="s">
        <v>29769</v>
      </c>
      <c r="B17337" s="613" t="s">
        <v>29770</v>
      </c>
    </row>
    <row r="17338" spans="1:2" ht="13.5" x14ac:dyDescent="0.25">
      <c r="A17338" s="612" t="s">
        <v>29771</v>
      </c>
      <c r="B17338" s="613" t="s">
        <v>29772</v>
      </c>
    </row>
    <row r="17339" spans="1:2" ht="13.5" x14ac:dyDescent="0.25">
      <c r="A17339" s="612" t="s">
        <v>29773</v>
      </c>
      <c r="B17339" s="613" t="s">
        <v>29774</v>
      </c>
    </row>
    <row r="17340" spans="1:2" ht="13.5" x14ac:dyDescent="0.25">
      <c r="A17340" s="612" t="s">
        <v>29775</v>
      </c>
      <c r="B17340" s="613" t="s">
        <v>29776</v>
      </c>
    </row>
    <row r="17341" spans="1:2" ht="13.5" x14ac:dyDescent="0.25">
      <c r="A17341" s="612" t="s">
        <v>29777</v>
      </c>
      <c r="B17341" s="613" t="s">
        <v>29778</v>
      </c>
    </row>
    <row r="17342" spans="1:2" ht="13.5" x14ac:dyDescent="0.25">
      <c r="A17342" s="612" t="s">
        <v>29779</v>
      </c>
      <c r="B17342" s="613" t="s">
        <v>29780</v>
      </c>
    </row>
    <row r="17343" spans="1:2" ht="13.5" x14ac:dyDescent="0.25">
      <c r="A17343" s="612" t="s">
        <v>29781</v>
      </c>
      <c r="B17343" s="613" t="s">
        <v>29782</v>
      </c>
    </row>
    <row r="17344" spans="1:2" ht="13.5" x14ac:dyDescent="0.25">
      <c r="A17344" s="612" t="s">
        <v>29783</v>
      </c>
      <c r="B17344" s="613" t="s">
        <v>29784</v>
      </c>
    </row>
    <row r="17345" spans="1:2" ht="13.5" x14ac:dyDescent="0.25">
      <c r="A17345" s="612" t="s">
        <v>29785</v>
      </c>
      <c r="B17345" s="613" t="s">
        <v>29786</v>
      </c>
    </row>
    <row r="17346" spans="1:2" ht="13.5" x14ac:dyDescent="0.25">
      <c r="A17346" s="612" t="s">
        <v>29787</v>
      </c>
      <c r="B17346" s="613" t="s">
        <v>29788</v>
      </c>
    </row>
    <row r="17347" spans="1:2" ht="13.5" x14ac:dyDescent="0.25">
      <c r="A17347" s="612" t="s">
        <v>29789</v>
      </c>
      <c r="B17347" s="613" t="s">
        <v>29790</v>
      </c>
    </row>
    <row r="17348" spans="1:2" ht="13.5" x14ac:dyDescent="0.25">
      <c r="A17348" s="612" t="s">
        <v>29791</v>
      </c>
      <c r="B17348" s="613" t="s">
        <v>29792</v>
      </c>
    </row>
    <row r="17349" spans="1:2" ht="13.5" x14ac:dyDescent="0.25">
      <c r="A17349" s="612" t="s">
        <v>29793</v>
      </c>
      <c r="B17349" s="613" t="s">
        <v>29794</v>
      </c>
    </row>
    <row r="17350" spans="1:2" ht="13.5" x14ac:dyDescent="0.25">
      <c r="A17350" s="612" t="s">
        <v>29795</v>
      </c>
      <c r="B17350" s="613" t="s">
        <v>29796</v>
      </c>
    </row>
    <row r="17351" spans="1:2" ht="13.5" x14ac:dyDescent="0.25">
      <c r="A17351" s="612" t="s">
        <v>29797</v>
      </c>
      <c r="B17351" s="613" t="s">
        <v>29798</v>
      </c>
    </row>
    <row r="17352" spans="1:2" ht="13.5" x14ac:dyDescent="0.25">
      <c r="A17352" s="612" t="s">
        <v>29799</v>
      </c>
      <c r="B17352" s="613" t="s">
        <v>29800</v>
      </c>
    </row>
    <row r="17353" spans="1:2" ht="13.5" x14ac:dyDescent="0.25">
      <c r="A17353" s="612" t="s">
        <v>29801</v>
      </c>
      <c r="B17353" s="613" t="s">
        <v>29802</v>
      </c>
    </row>
    <row r="17354" spans="1:2" ht="13.5" x14ac:dyDescent="0.25">
      <c r="A17354" s="612" t="s">
        <v>29803</v>
      </c>
      <c r="B17354" s="613" t="s">
        <v>29804</v>
      </c>
    </row>
    <row r="17355" spans="1:2" ht="13.5" x14ac:dyDescent="0.25">
      <c r="A17355" s="612" t="s">
        <v>29805</v>
      </c>
      <c r="B17355" s="613" t="s">
        <v>29806</v>
      </c>
    </row>
    <row r="17356" spans="1:2" ht="13.5" x14ac:dyDescent="0.25">
      <c r="A17356" s="612" t="s">
        <v>29807</v>
      </c>
      <c r="B17356" s="613" t="s">
        <v>29808</v>
      </c>
    </row>
    <row r="17357" spans="1:2" ht="13.5" x14ac:dyDescent="0.25">
      <c r="A17357" s="612" t="s">
        <v>29809</v>
      </c>
      <c r="B17357" s="613" t="s">
        <v>29810</v>
      </c>
    </row>
    <row r="17358" spans="1:2" ht="13.5" x14ac:dyDescent="0.25">
      <c r="A17358" s="612" t="s">
        <v>29811</v>
      </c>
      <c r="B17358" s="613" t="s">
        <v>29812</v>
      </c>
    </row>
    <row r="17359" spans="1:2" ht="13.5" x14ac:dyDescent="0.25">
      <c r="A17359" s="612" t="s">
        <v>29813</v>
      </c>
      <c r="B17359" s="613" t="s">
        <v>29814</v>
      </c>
    </row>
    <row r="17360" spans="1:2" ht="13.5" x14ac:dyDescent="0.25">
      <c r="A17360" s="612" t="s">
        <v>29815</v>
      </c>
      <c r="B17360" s="613" t="s">
        <v>29816</v>
      </c>
    </row>
    <row r="17361" spans="1:2" ht="13.5" x14ac:dyDescent="0.25">
      <c r="A17361" s="612" t="s">
        <v>29817</v>
      </c>
      <c r="B17361" s="613" t="s">
        <v>29818</v>
      </c>
    </row>
    <row r="17362" spans="1:2" ht="13.5" x14ac:dyDescent="0.25">
      <c r="A17362" s="612" t="s">
        <v>29819</v>
      </c>
      <c r="B17362" s="613" t="s">
        <v>29820</v>
      </c>
    </row>
    <row r="17363" spans="1:2" ht="13.5" x14ac:dyDescent="0.25">
      <c r="A17363" s="612" t="s">
        <v>29821</v>
      </c>
      <c r="B17363" s="613" t="s">
        <v>29822</v>
      </c>
    </row>
    <row r="17364" spans="1:2" ht="13.5" x14ac:dyDescent="0.25">
      <c r="A17364" s="612" t="s">
        <v>29823</v>
      </c>
      <c r="B17364" s="613" t="s">
        <v>29824</v>
      </c>
    </row>
    <row r="17365" spans="1:2" ht="13.5" x14ac:dyDescent="0.25">
      <c r="A17365" s="612" t="s">
        <v>29825</v>
      </c>
      <c r="B17365" s="613" t="s">
        <v>29826</v>
      </c>
    </row>
    <row r="17366" spans="1:2" ht="13.5" x14ac:dyDescent="0.25">
      <c r="A17366" s="612" t="s">
        <v>29827</v>
      </c>
      <c r="B17366" s="613" t="s">
        <v>29828</v>
      </c>
    </row>
    <row r="17367" spans="1:2" ht="13.5" x14ac:dyDescent="0.25">
      <c r="A17367" s="612" t="s">
        <v>29829</v>
      </c>
      <c r="B17367" s="613" t="s">
        <v>29830</v>
      </c>
    </row>
    <row r="17368" spans="1:2" ht="13.5" x14ac:dyDescent="0.25">
      <c r="A17368" s="612" t="s">
        <v>29831</v>
      </c>
      <c r="B17368" s="613" t="s">
        <v>29832</v>
      </c>
    </row>
    <row r="17369" spans="1:2" ht="13.5" x14ac:dyDescent="0.25">
      <c r="A17369" s="612" t="s">
        <v>29833</v>
      </c>
      <c r="B17369" s="613" t="s">
        <v>29834</v>
      </c>
    </row>
    <row r="17370" spans="1:2" ht="13.5" x14ac:dyDescent="0.25">
      <c r="A17370" s="612" t="s">
        <v>29835</v>
      </c>
      <c r="B17370" s="613" t="s">
        <v>29836</v>
      </c>
    </row>
    <row r="17371" spans="1:2" ht="13.5" x14ac:dyDescent="0.25">
      <c r="A17371" s="612" t="s">
        <v>29837</v>
      </c>
      <c r="B17371" s="613" t="s">
        <v>29838</v>
      </c>
    </row>
    <row r="17372" spans="1:2" ht="13.5" x14ac:dyDescent="0.25">
      <c r="A17372" s="612" t="s">
        <v>29839</v>
      </c>
      <c r="B17372" s="613" t="s">
        <v>29840</v>
      </c>
    </row>
    <row r="17373" spans="1:2" ht="13.5" x14ac:dyDescent="0.25">
      <c r="A17373" s="612" t="s">
        <v>29841</v>
      </c>
      <c r="B17373" s="613" t="s">
        <v>29842</v>
      </c>
    </row>
    <row r="17374" spans="1:2" ht="13.5" x14ac:dyDescent="0.25">
      <c r="A17374" s="612" t="s">
        <v>29843</v>
      </c>
      <c r="B17374" s="613" t="s">
        <v>29844</v>
      </c>
    </row>
    <row r="17375" spans="1:2" ht="13.5" x14ac:dyDescent="0.25">
      <c r="A17375" s="612" t="s">
        <v>29845</v>
      </c>
      <c r="B17375" s="613" t="s">
        <v>29846</v>
      </c>
    </row>
    <row r="17376" spans="1:2" ht="13.5" x14ac:dyDescent="0.25">
      <c r="A17376" s="612" t="s">
        <v>29847</v>
      </c>
      <c r="B17376" s="613" t="s">
        <v>29848</v>
      </c>
    </row>
    <row r="17377" spans="1:2" ht="13.5" x14ac:dyDescent="0.25">
      <c r="A17377" s="612" t="s">
        <v>29849</v>
      </c>
      <c r="B17377" s="613" t="s">
        <v>29850</v>
      </c>
    </row>
    <row r="17378" spans="1:2" ht="13.5" x14ac:dyDescent="0.25">
      <c r="A17378" s="612" t="s">
        <v>29851</v>
      </c>
      <c r="B17378" s="613" t="s">
        <v>29852</v>
      </c>
    </row>
    <row r="17379" spans="1:2" ht="13.5" x14ac:dyDescent="0.25">
      <c r="A17379" s="612" t="s">
        <v>29853</v>
      </c>
      <c r="B17379" s="613" t="s">
        <v>29854</v>
      </c>
    </row>
    <row r="17380" spans="1:2" ht="13.5" x14ac:dyDescent="0.25">
      <c r="A17380" s="612" t="s">
        <v>29855</v>
      </c>
      <c r="B17380" s="613" t="s">
        <v>29856</v>
      </c>
    </row>
    <row r="17381" spans="1:2" ht="13.5" x14ac:dyDescent="0.25">
      <c r="A17381" s="612" t="s">
        <v>29857</v>
      </c>
      <c r="B17381" s="613" t="s">
        <v>29858</v>
      </c>
    </row>
    <row r="17382" spans="1:2" ht="13.5" x14ac:dyDescent="0.25">
      <c r="A17382" s="612" t="s">
        <v>29859</v>
      </c>
      <c r="B17382" s="613" t="s">
        <v>29860</v>
      </c>
    </row>
    <row r="17383" spans="1:2" ht="13.5" x14ac:dyDescent="0.25">
      <c r="A17383" s="612" t="s">
        <v>29861</v>
      </c>
      <c r="B17383" s="613" t="s">
        <v>29862</v>
      </c>
    </row>
    <row r="17384" spans="1:2" ht="13.5" x14ac:dyDescent="0.25">
      <c r="A17384" s="612" t="s">
        <v>29863</v>
      </c>
      <c r="B17384" s="613" t="s">
        <v>29864</v>
      </c>
    </row>
    <row r="17385" spans="1:2" ht="13.5" x14ac:dyDescent="0.25">
      <c r="A17385" s="612" t="s">
        <v>29865</v>
      </c>
      <c r="B17385" s="613" t="s">
        <v>29866</v>
      </c>
    </row>
    <row r="17386" spans="1:2" ht="13.5" x14ac:dyDescent="0.25">
      <c r="A17386" s="612" t="s">
        <v>29867</v>
      </c>
      <c r="B17386" s="613" t="s">
        <v>29868</v>
      </c>
    </row>
    <row r="17387" spans="1:2" ht="13.5" x14ac:dyDescent="0.25">
      <c r="A17387" s="612" t="s">
        <v>29869</v>
      </c>
      <c r="B17387" s="613" t="s">
        <v>29870</v>
      </c>
    </row>
    <row r="17388" spans="1:2" ht="13.5" x14ac:dyDescent="0.25">
      <c r="A17388" s="612" t="s">
        <v>29871</v>
      </c>
      <c r="B17388" s="613" t="s">
        <v>29872</v>
      </c>
    </row>
    <row r="17389" spans="1:2" ht="13.5" x14ac:dyDescent="0.25">
      <c r="A17389" s="612" t="s">
        <v>29873</v>
      </c>
      <c r="B17389" s="613" t="s">
        <v>29874</v>
      </c>
    </row>
    <row r="17390" spans="1:2" ht="13.5" x14ac:dyDescent="0.25">
      <c r="A17390" s="612" t="s">
        <v>29875</v>
      </c>
      <c r="B17390" s="613" t="s">
        <v>29876</v>
      </c>
    </row>
    <row r="17391" spans="1:2" ht="13.5" x14ac:dyDescent="0.25">
      <c r="A17391" s="612" t="s">
        <v>29877</v>
      </c>
      <c r="B17391" s="613" t="s">
        <v>29878</v>
      </c>
    </row>
    <row r="17392" spans="1:2" ht="13.5" x14ac:dyDescent="0.25">
      <c r="A17392" s="612" t="s">
        <v>29879</v>
      </c>
      <c r="B17392" s="613" t="s">
        <v>29880</v>
      </c>
    </row>
    <row r="17393" spans="1:2" ht="13.5" x14ac:dyDescent="0.25">
      <c r="A17393" s="612" t="s">
        <v>29881</v>
      </c>
      <c r="B17393" s="613" t="s">
        <v>29882</v>
      </c>
    </row>
    <row r="17394" spans="1:2" ht="13.5" x14ac:dyDescent="0.25">
      <c r="A17394" s="612" t="s">
        <v>29883</v>
      </c>
      <c r="B17394" s="613" t="s">
        <v>29884</v>
      </c>
    </row>
    <row r="17395" spans="1:2" ht="13.5" x14ac:dyDescent="0.25">
      <c r="A17395" s="612" t="s">
        <v>29885</v>
      </c>
      <c r="B17395" s="613" t="s">
        <v>29886</v>
      </c>
    </row>
    <row r="17396" spans="1:2" ht="13.5" x14ac:dyDescent="0.25">
      <c r="A17396" s="612" t="s">
        <v>29887</v>
      </c>
      <c r="B17396" s="613" t="s">
        <v>29888</v>
      </c>
    </row>
    <row r="17397" spans="1:2" ht="13.5" x14ac:dyDescent="0.25">
      <c r="A17397" s="612" t="s">
        <v>29889</v>
      </c>
      <c r="B17397" s="613" t="s">
        <v>29890</v>
      </c>
    </row>
    <row r="17398" spans="1:2" ht="13.5" x14ac:dyDescent="0.25">
      <c r="A17398" s="612" t="s">
        <v>29891</v>
      </c>
      <c r="B17398" s="613" t="s">
        <v>29892</v>
      </c>
    </row>
    <row r="17399" spans="1:2" ht="13.5" x14ac:dyDescent="0.25">
      <c r="A17399" s="612" t="s">
        <v>29893</v>
      </c>
      <c r="B17399" s="613" t="s">
        <v>29894</v>
      </c>
    </row>
    <row r="17400" spans="1:2" ht="13.5" x14ac:dyDescent="0.25">
      <c r="A17400" s="612" t="s">
        <v>29895</v>
      </c>
      <c r="B17400" s="613" t="s">
        <v>29896</v>
      </c>
    </row>
    <row r="17401" spans="1:2" ht="13.5" x14ac:dyDescent="0.25">
      <c r="A17401" s="612" t="s">
        <v>29897</v>
      </c>
      <c r="B17401" s="613" t="s">
        <v>29898</v>
      </c>
    </row>
    <row r="17402" spans="1:2" ht="13.5" x14ac:dyDescent="0.25">
      <c r="A17402" s="612" t="s">
        <v>29899</v>
      </c>
      <c r="B17402" s="613" t="s">
        <v>29900</v>
      </c>
    </row>
    <row r="17403" spans="1:2" ht="13.5" x14ac:dyDescent="0.25">
      <c r="A17403" s="612" t="s">
        <v>29901</v>
      </c>
      <c r="B17403" s="613" t="s">
        <v>29902</v>
      </c>
    </row>
    <row r="17404" spans="1:2" ht="13.5" x14ac:dyDescent="0.25">
      <c r="A17404" s="612" t="s">
        <v>29903</v>
      </c>
      <c r="B17404" s="613" t="s">
        <v>29904</v>
      </c>
    </row>
    <row r="17405" spans="1:2" ht="13.5" x14ac:dyDescent="0.25">
      <c r="A17405" s="612" t="s">
        <v>29905</v>
      </c>
      <c r="B17405" s="613" t="s">
        <v>29906</v>
      </c>
    </row>
    <row r="17406" spans="1:2" ht="13.5" x14ac:dyDescent="0.25">
      <c r="A17406" s="612" t="s">
        <v>29907</v>
      </c>
      <c r="B17406" s="613" t="s">
        <v>29908</v>
      </c>
    </row>
    <row r="17407" spans="1:2" ht="13.5" x14ac:dyDescent="0.25">
      <c r="A17407" s="612" t="s">
        <v>29909</v>
      </c>
      <c r="B17407" s="613" t="s">
        <v>29910</v>
      </c>
    </row>
    <row r="17408" spans="1:2" ht="13.5" x14ac:dyDescent="0.25">
      <c r="A17408" s="612" t="s">
        <v>29911</v>
      </c>
      <c r="B17408" s="613" t="s">
        <v>29912</v>
      </c>
    </row>
    <row r="17409" spans="1:2" ht="13.5" x14ac:dyDescent="0.25">
      <c r="A17409" s="612" t="s">
        <v>29913</v>
      </c>
      <c r="B17409" s="613" t="s">
        <v>29914</v>
      </c>
    </row>
    <row r="17410" spans="1:2" ht="13.5" x14ac:dyDescent="0.25">
      <c r="A17410" s="612" t="s">
        <v>29915</v>
      </c>
      <c r="B17410" s="613" t="s">
        <v>29916</v>
      </c>
    </row>
    <row r="17411" spans="1:2" ht="13.5" x14ac:dyDescent="0.25">
      <c r="A17411" s="612" t="s">
        <v>29917</v>
      </c>
      <c r="B17411" s="613" t="s">
        <v>29918</v>
      </c>
    </row>
    <row r="17412" spans="1:2" ht="13.5" x14ac:dyDescent="0.25">
      <c r="A17412" s="612" t="s">
        <v>29919</v>
      </c>
      <c r="B17412" s="613" t="s">
        <v>29920</v>
      </c>
    </row>
    <row r="17413" spans="1:2" ht="13.5" x14ac:dyDescent="0.25">
      <c r="A17413" s="612" t="s">
        <v>29921</v>
      </c>
      <c r="B17413" s="613" t="s">
        <v>29922</v>
      </c>
    </row>
    <row r="17414" spans="1:2" ht="13.5" x14ac:dyDescent="0.25">
      <c r="A17414" s="612" t="s">
        <v>29923</v>
      </c>
      <c r="B17414" s="613" t="s">
        <v>29924</v>
      </c>
    </row>
    <row r="17415" spans="1:2" ht="13.5" x14ac:dyDescent="0.25">
      <c r="A17415" s="612" t="s">
        <v>29925</v>
      </c>
      <c r="B17415" s="613" t="s">
        <v>29926</v>
      </c>
    </row>
    <row r="17416" spans="1:2" ht="13.5" x14ac:dyDescent="0.25">
      <c r="A17416" s="612" t="s">
        <v>29927</v>
      </c>
      <c r="B17416" s="613" t="s">
        <v>29928</v>
      </c>
    </row>
    <row r="17417" spans="1:2" ht="13.5" x14ac:dyDescent="0.25">
      <c r="A17417" s="612" t="s">
        <v>29929</v>
      </c>
      <c r="B17417" s="613" t="s">
        <v>29930</v>
      </c>
    </row>
    <row r="17418" spans="1:2" ht="13.5" x14ac:dyDescent="0.25">
      <c r="A17418" s="612" t="s">
        <v>29931</v>
      </c>
      <c r="B17418" s="613" t="s">
        <v>29932</v>
      </c>
    </row>
    <row r="17419" spans="1:2" ht="13.5" x14ac:dyDescent="0.25">
      <c r="A17419" s="612" t="s">
        <v>29933</v>
      </c>
      <c r="B17419" s="613" t="s">
        <v>29934</v>
      </c>
    </row>
    <row r="17420" spans="1:2" ht="13.5" x14ac:dyDescent="0.25">
      <c r="A17420" s="612" t="s">
        <v>29935</v>
      </c>
      <c r="B17420" s="613" t="s">
        <v>29936</v>
      </c>
    </row>
    <row r="17421" spans="1:2" ht="13.5" x14ac:dyDescent="0.25">
      <c r="A17421" s="612" t="s">
        <v>29937</v>
      </c>
      <c r="B17421" s="613" t="s">
        <v>29938</v>
      </c>
    </row>
    <row r="17422" spans="1:2" ht="13.5" x14ac:dyDescent="0.25">
      <c r="A17422" s="612" t="s">
        <v>29939</v>
      </c>
      <c r="B17422" s="613" t="s">
        <v>29940</v>
      </c>
    </row>
    <row r="17423" spans="1:2" ht="13.5" x14ac:dyDescent="0.25">
      <c r="A17423" s="612" t="s">
        <v>29941</v>
      </c>
      <c r="B17423" s="613" t="s">
        <v>29942</v>
      </c>
    </row>
    <row r="17424" spans="1:2" ht="13.5" x14ac:dyDescent="0.25">
      <c r="A17424" s="612" t="s">
        <v>29943</v>
      </c>
      <c r="B17424" s="613" t="s">
        <v>29944</v>
      </c>
    </row>
    <row r="17425" spans="1:2" ht="13.5" x14ac:dyDescent="0.25">
      <c r="A17425" s="612" t="s">
        <v>29945</v>
      </c>
      <c r="B17425" s="613" t="s">
        <v>29946</v>
      </c>
    </row>
    <row r="17426" spans="1:2" ht="13.5" x14ac:dyDescent="0.25">
      <c r="A17426" s="612" t="s">
        <v>29947</v>
      </c>
      <c r="B17426" s="613" t="s">
        <v>29948</v>
      </c>
    </row>
    <row r="17427" spans="1:2" ht="13.5" x14ac:dyDescent="0.25">
      <c r="A17427" s="612" t="s">
        <v>29949</v>
      </c>
      <c r="B17427" s="613" t="s">
        <v>29950</v>
      </c>
    </row>
    <row r="17428" spans="1:2" ht="13.5" x14ac:dyDescent="0.25">
      <c r="A17428" s="612" t="s">
        <v>29951</v>
      </c>
      <c r="B17428" s="613" t="s">
        <v>29952</v>
      </c>
    </row>
    <row r="17429" spans="1:2" ht="13.5" x14ac:dyDescent="0.25">
      <c r="A17429" s="612" t="s">
        <v>29953</v>
      </c>
      <c r="B17429" s="613" t="s">
        <v>29954</v>
      </c>
    </row>
    <row r="17430" spans="1:2" ht="13.5" x14ac:dyDescent="0.25">
      <c r="A17430" s="612" t="s">
        <v>29955</v>
      </c>
      <c r="B17430" s="613" t="s">
        <v>29956</v>
      </c>
    </row>
    <row r="17431" spans="1:2" ht="13.5" x14ac:dyDescent="0.25">
      <c r="A17431" s="612" t="s">
        <v>29957</v>
      </c>
      <c r="B17431" s="613" t="s">
        <v>29958</v>
      </c>
    </row>
    <row r="17432" spans="1:2" ht="13.5" x14ac:dyDescent="0.25">
      <c r="A17432" s="612" t="s">
        <v>29959</v>
      </c>
      <c r="B17432" s="613" t="s">
        <v>29960</v>
      </c>
    </row>
    <row r="17433" spans="1:2" ht="13.5" x14ac:dyDescent="0.25">
      <c r="A17433" s="612" t="s">
        <v>29961</v>
      </c>
      <c r="B17433" s="613" t="s">
        <v>29962</v>
      </c>
    </row>
    <row r="17434" spans="1:2" ht="13.5" x14ac:dyDescent="0.25">
      <c r="A17434" s="612" t="s">
        <v>29963</v>
      </c>
      <c r="B17434" s="613" t="s">
        <v>29964</v>
      </c>
    </row>
    <row r="17435" spans="1:2" ht="13.5" x14ac:dyDescent="0.25">
      <c r="A17435" s="612" t="s">
        <v>29965</v>
      </c>
      <c r="B17435" s="613" t="s">
        <v>29966</v>
      </c>
    </row>
    <row r="17436" spans="1:2" ht="13.5" x14ac:dyDescent="0.25">
      <c r="A17436" s="612" t="s">
        <v>29967</v>
      </c>
      <c r="B17436" s="613" t="s">
        <v>29968</v>
      </c>
    </row>
    <row r="17437" spans="1:2" ht="13.5" x14ac:dyDescent="0.25">
      <c r="A17437" s="612" t="s">
        <v>29969</v>
      </c>
      <c r="B17437" s="613" t="s">
        <v>29970</v>
      </c>
    </row>
    <row r="17438" spans="1:2" ht="13.5" x14ac:dyDescent="0.25">
      <c r="A17438" s="612" t="s">
        <v>29971</v>
      </c>
      <c r="B17438" s="613" t="s">
        <v>29972</v>
      </c>
    </row>
    <row r="17439" spans="1:2" ht="13.5" x14ac:dyDescent="0.25">
      <c r="A17439" s="612" t="s">
        <v>29973</v>
      </c>
      <c r="B17439" s="613" t="s">
        <v>29974</v>
      </c>
    </row>
    <row r="17440" spans="1:2" ht="13.5" x14ac:dyDescent="0.25">
      <c r="A17440" s="612" t="s">
        <v>29975</v>
      </c>
      <c r="B17440" s="613" t="s">
        <v>29976</v>
      </c>
    </row>
    <row r="17441" spans="1:2" ht="13.5" x14ac:dyDescent="0.25">
      <c r="A17441" s="612" t="s">
        <v>29977</v>
      </c>
      <c r="B17441" s="613" t="s">
        <v>29978</v>
      </c>
    </row>
    <row r="17442" spans="1:2" ht="13.5" x14ac:dyDescent="0.25">
      <c r="A17442" s="612" t="s">
        <v>29979</v>
      </c>
      <c r="B17442" s="613" t="s">
        <v>29980</v>
      </c>
    </row>
    <row r="17443" spans="1:2" ht="13.5" x14ac:dyDescent="0.25">
      <c r="A17443" s="612" t="s">
        <v>29981</v>
      </c>
      <c r="B17443" s="613" t="s">
        <v>29982</v>
      </c>
    </row>
    <row r="17444" spans="1:2" ht="13.5" x14ac:dyDescent="0.25">
      <c r="A17444" s="612" t="s">
        <v>29983</v>
      </c>
      <c r="B17444" s="613" t="s">
        <v>29984</v>
      </c>
    </row>
    <row r="17445" spans="1:2" ht="13.5" x14ac:dyDescent="0.25">
      <c r="A17445" s="612" t="s">
        <v>29985</v>
      </c>
      <c r="B17445" s="613" t="s">
        <v>29986</v>
      </c>
    </row>
    <row r="17446" spans="1:2" ht="13.5" x14ac:dyDescent="0.25">
      <c r="A17446" s="612" t="s">
        <v>29987</v>
      </c>
      <c r="B17446" s="613" t="s">
        <v>29988</v>
      </c>
    </row>
    <row r="17447" spans="1:2" ht="13.5" x14ac:dyDescent="0.25">
      <c r="A17447" s="612" t="s">
        <v>29989</v>
      </c>
      <c r="B17447" s="613" t="s">
        <v>29990</v>
      </c>
    </row>
    <row r="17448" spans="1:2" ht="13.5" x14ac:dyDescent="0.25">
      <c r="A17448" s="612" t="s">
        <v>29991</v>
      </c>
      <c r="B17448" s="613" t="s">
        <v>29992</v>
      </c>
    </row>
    <row r="17449" spans="1:2" ht="13.5" x14ac:dyDescent="0.25">
      <c r="A17449" s="612" t="s">
        <v>29993</v>
      </c>
      <c r="B17449" s="613" t="s">
        <v>29994</v>
      </c>
    </row>
    <row r="17450" spans="1:2" ht="13.5" x14ac:dyDescent="0.25">
      <c r="A17450" s="612" t="s">
        <v>29995</v>
      </c>
      <c r="B17450" s="613" t="s">
        <v>29996</v>
      </c>
    </row>
    <row r="17451" spans="1:2" ht="13.5" x14ac:dyDescent="0.25">
      <c r="A17451" s="612" t="s">
        <v>29997</v>
      </c>
      <c r="B17451" s="613" t="s">
        <v>29998</v>
      </c>
    </row>
    <row r="17452" spans="1:2" ht="13.5" x14ac:dyDescent="0.25">
      <c r="A17452" s="612" t="s">
        <v>29999</v>
      </c>
      <c r="B17452" s="613" t="s">
        <v>30000</v>
      </c>
    </row>
    <row r="17453" spans="1:2" ht="13.5" x14ac:dyDescent="0.25">
      <c r="A17453" s="612" t="s">
        <v>30001</v>
      </c>
      <c r="B17453" s="613" t="s">
        <v>30002</v>
      </c>
    </row>
    <row r="17454" spans="1:2" ht="13.5" x14ac:dyDescent="0.25">
      <c r="A17454" s="612" t="s">
        <v>30003</v>
      </c>
      <c r="B17454" s="613" t="s">
        <v>30004</v>
      </c>
    </row>
    <row r="17455" spans="1:2" ht="13.5" x14ac:dyDescent="0.25">
      <c r="A17455" s="612" t="s">
        <v>30005</v>
      </c>
      <c r="B17455" s="613" t="s">
        <v>30006</v>
      </c>
    </row>
    <row r="17456" spans="1:2" ht="13.5" x14ac:dyDescent="0.25">
      <c r="A17456" s="612" t="s">
        <v>30007</v>
      </c>
      <c r="B17456" s="613" t="s">
        <v>30008</v>
      </c>
    </row>
    <row r="17457" spans="1:2" ht="13.5" x14ac:dyDescent="0.25">
      <c r="A17457" s="612" t="s">
        <v>30009</v>
      </c>
      <c r="B17457" s="613" t="s">
        <v>30010</v>
      </c>
    </row>
    <row r="17458" spans="1:2" ht="13.5" x14ac:dyDescent="0.25">
      <c r="A17458" s="612" t="s">
        <v>30011</v>
      </c>
      <c r="B17458" s="613" t="s">
        <v>30012</v>
      </c>
    </row>
    <row r="17459" spans="1:2" ht="13.5" x14ac:dyDescent="0.25">
      <c r="A17459" s="612" t="s">
        <v>30013</v>
      </c>
      <c r="B17459" s="613" t="s">
        <v>30014</v>
      </c>
    </row>
    <row r="17460" spans="1:2" ht="13.5" x14ac:dyDescent="0.25">
      <c r="A17460" s="612" t="s">
        <v>30015</v>
      </c>
      <c r="B17460" s="613" t="s">
        <v>30016</v>
      </c>
    </row>
    <row r="17461" spans="1:2" ht="13.5" x14ac:dyDescent="0.25">
      <c r="A17461" s="612" t="s">
        <v>30017</v>
      </c>
      <c r="B17461" s="613" t="s">
        <v>30018</v>
      </c>
    </row>
    <row r="17462" spans="1:2" ht="13.5" x14ac:dyDescent="0.25">
      <c r="A17462" s="612" t="s">
        <v>30019</v>
      </c>
      <c r="B17462" s="613" t="s">
        <v>30020</v>
      </c>
    </row>
    <row r="17463" spans="1:2" ht="13.5" x14ac:dyDescent="0.25">
      <c r="A17463" s="612" t="s">
        <v>30021</v>
      </c>
      <c r="B17463" s="613" t="s">
        <v>30022</v>
      </c>
    </row>
    <row r="17464" spans="1:2" ht="13.5" x14ac:dyDescent="0.25">
      <c r="A17464" s="612" t="s">
        <v>30023</v>
      </c>
      <c r="B17464" s="613" t="s">
        <v>30024</v>
      </c>
    </row>
    <row r="17465" spans="1:2" ht="13.5" x14ac:dyDescent="0.25">
      <c r="A17465" s="612" t="s">
        <v>30025</v>
      </c>
      <c r="B17465" s="613" t="s">
        <v>30026</v>
      </c>
    </row>
    <row r="17466" spans="1:2" ht="13.5" x14ac:dyDescent="0.25">
      <c r="A17466" s="612" t="s">
        <v>30027</v>
      </c>
      <c r="B17466" s="613" t="s">
        <v>30028</v>
      </c>
    </row>
    <row r="17467" spans="1:2" ht="13.5" x14ac:dyDescent="0.25">
      <c r="A17467" s="612" t="s">
        <v>30029</v>
      </c>
      <c r="B17467" s="613" t="s">
        <v>30030</v>
      </c>
    </row>
    <row r="17468" spans="1:2" ht="13.5" x14ac:dyDescent="0.25">
      <c r="A17468" s="612" t="s">
        <v>30031</v>
      </c>
      <c r="B17468" s="613" t="s">
        <v>30032</v>
      </c>
    </row>
    <row r="17469" spans="1:2" ht="13.5" x14ac:dyDescent="0.25">
      <c r="A17469" s="612" t="s">
        <v>30033</v>
      </c>
      <c r="B17469" s="613" t="s">
        <v>30034</v>
      </c>
    </row>
    <row r="17470" spans="1:2" ht="13.5" x14ac:dyDescent="0.25">
      <c r="A17470" s="612" t="s">
        <v>30035</v>
      </c>
      <c r="B17470" s="613" t="s">
        <v>30036</v>
      </c>
    </row>
    <row r="17471" spans="1:2" ht="13.5" x14ac:dyDescent="0.25">
      <c r="A17471" s="612" t="s">
        <v>30037</v>
      </c>
      <c r="B17471" s="613" t="s">
        <v>30038</v>
      </c>
    </row>
    <row r="17472" spans="1:2" ht="13.5" x14ac:dyDescent="0.25">
      <c r="A17472" s="612" t="s">
        <v>30039</v>
      </c>
      <c r="B17472" s="613" t="s">
        <v>30040</v>
      </c>
    </row>
    <row r="17473" spans="1:2" ht="13.5" x14ac:dyDescent="0.25">
      <c r="A17473" s="612" t="s">
        <v>30041</v>
      </c>
      <c r="B17473" s="613" t="s">
        <v>30042</v>
      </c>
    </row>
    <row r="17474" spans="1:2" ht="13.5" x14ac:dyDescent="0.25">
      <c r="A17474" s="612" t="s">
        <v>30043</v>
      </c>
      <c r="B17474" s="613" t="s">
        <v>30044</v>
      </c>
    </row>
    <row r="17475" spans="1:2" ht="13.5" x14ac:dyDescent="0.25">
      <c r="A17475" s="612" t="s">
        <v>30045</v>
      </c>
      <c r="B17475" s="613" t="s">
        <v>30046</v>
      </c>
    </row>
    <row r="17476" spans="1:2" ht="13.5" x14ac:dyDescent="0.25">
      <c r="A17476" s="612" t="s">
        <v>30047</v>
      </c>
      <c r="B17476" s="613" t="s">
        <v>30048</v>
      </c>
    </row>
    <row r="17477" spans="1:2" ht="13.5" x14ac:dyDescent="0.25">
      <c r="A17477" s="612" t="s">
        <v>30049</v>
      </c>
      <c r="B17477" s="613" t="s">
        <v>30050</v>
      </c>
    </row>
    <row r="17478" spans="1:2" ht="13.5" x14ac:dyDescent="0.25">
      <c r="A17478" s="612" t="s">
        <v>30051</v>
      </c>
      <c r="B17478" s="613" t="s">
        <v>30052</v>
      </c>
    </row>
    <row r="17479" spans="1:2" ht="13.5" x14ac:dyDescent="0.25">
      <c r="A17479" s="612" t="s">
        <v>30053</v>
      </c>
      <c r="B17479" s="613" t="s">
        <v>30054</v>
      </c>
    </row>
    <row r="17480" spans="1:2" ht="13.5" x14ac:dyDescent="0.25">
      <c r="A17480" s="612" t="s">
        <v>30055</v>
      </c>
      <c r="B17480" s="613" t="s">
        <v>30056</v>
      </c>
    </row>
    <row r="17481" spans="1:2" ht="13.5" x14ac:dyDescent="0.25">
      <c r="A17481" s="612" t="s">
        <v>30057</v>
      </c>
      <c r="B17481" s="613" t="s">
        <v>30058</v>
      </c>
    </row>
    <row r="17482" spans="1:2" ht="13.5" x14ac:dyDescent="0.25">
      <c r="A17482" s="612" t="s">
        <v>30059</v>
      </c>
      <c r="B17482" s="613" t="s">
        <v>30060</v>
      </c>
    </row>
    <row r="17483" spans="1:2" ht="13.5" x14ac:dyDescent="0.25">
      <c r="A17483" s="612" t="s">
        <v>30061</v>
      </c>
      <c r="B17483" s="613" t="s">
        <v>30062</v>
      </c>
    </row>
    <row r="17484" spans="1:2" ht="13.5" x14ac:dyDescent="0.25">
      <c r="A17484" s="612" t="s">
        <v>30063</v>
      </c>
      <c r="B17484" s="613" t="s">
        <v>30064</v>
      </c>
    </row>
    <row r="17485" spans="1:2" ht="13.5" x14ac:dyDescent="0.25">
      <c r="A17485" s="612" t="s">
        <v>30065</v>
      </c>
      <c r="B17485" s="613" t="s">
        <v>30066</v>
      </c>
    </row>
    <row r="17486" spans="1:2" ht="13.5" x14ac:dyDescent="0.25">
      <c r="A17486" s="612" t="s">
        <v>30067</v>
      </c>
      <c r="B17486" s="613" t="s">
        <v>30068</v>
      </c>
    </row>
    <row r="17487" spans="1:2" ht="13.5" x14ac:dyDescent="0.25">
      <c r="A17487" s="612" t="s">
        <v>30069</v>
      </c>
      <c r="B17487" s="613" t="s">
        <v>30070</v>
      </c>
    </row>
    <row r="17488" spans="1:2" ht="13.5" x14ac:dyDescent="0.25">
      <c r="A17488" s="612" t="s">
        <v>30071</v>
      </c>
      <c r="B17488" s="613" t="s">
        <v>30072</v>
      </c>
    </row>
    <row r="17489" spans="1:2" ht="13.5" x14ac:dyDescent="0.25">
      <c r="A17489" s="612" t="s">
        <v>30073</v>
      </c>
      <c r="B17489" s="613" t="s">
        <v>30074</v>
      </c>
    </row>
    <row r="17490" spans="1:2" ht="13.5" x14ac:dyDescent="0.25">
      <c r="A17490" s="612" t="s">
        <v>30075</v>
      </c>
      <c r="B17490" s="613" t="s">
        <v>30076</v>
      </c>
    </row>
    <row r="17491" spans="1:2" ht="13.5" x14ac:dyDescent="0.25">
      <c r="A17491" s="612" t="s">
        <v>30077</v>
      </c>
      <c r="B17491" s="613" t="s">
        <v>30078</v>
      </c>
    </row>
    <row r="17492" spans="1:2" ht="13.5" x14ac:dyDescent="0.25">
      <c r="A17492" s="612" t="s">
        <v>30079</v>
      </c>
      <c r="B17492" s="613" t="s">
        <v>30080</v>
      </c>
    </row>
    <row r="17493" spans="1:2" ht="13.5" x14ac:dyDescent="0.25">
      <c r="A17493" s="612" t="s">
        <v>30081</v>
      </c>
      <c r="B17493" s="613" t="s">
        <v>30082</v>
      </c>
    </row>
    <row r="17494" spans="1:2" ht="13.5" x14ac:dyDescent="0.25">
      <c r="A17494" s="612" t="s">
        <v>30083</v>
      </c>
      <c r="B17494" s="613" t="s">
        <v>30084</v>
      </c>
    </row>
    <row r="17495" spans="1:2" ht="13.5" x14ac:dyDescent="0.25">
      <c r="A17495" s="612" t="s">
        <v>30085</v>
      </c>
      <c r="B17495" s="613" t="s">
        <v>30086</v>
      </c>
    </row>
    <row r="17496" spans="1:2" ht="13.5" x14ac:dyDescent="0.25">
      <c r="A17496" s="612" t="s">
        <v>30087</v>
      </c>
      <c r="B17496" s="613" t="s">
        <v>30088</v>
      </c>
    </row>
    <row r="17497" spans="1:2" ht="13.5" x14ac:dyDescent="0.25">
      <c r="A17497" s="612" t="s">
        <v>30089</v>
      </c>
      <c r="B17497" s="613" t="s">
        <v>30090</v>
      </c>
    </row>
    <row r="17498" spans="1:2" ht="13.5" x14ac:dyDescent="0.25">
      <c r="A17498" s="612" t="s">
        <v>30091</v>
      </c>
      <c r="B17498" s="613" t="s">
        <v>30092</v>
      </c>
    </row>
    <row r="17499" spans="1:2" ht="13.5" x14ac:dyDescent="0.25">
      <c r="A17499" s="612" t="s">
        <v>30093</v>
      </c>
      <c r="B17499" s="613" t="s">
        <v>30094</v>
      </c>
    </row>
    <row r="17500" spans="1:2" ht="13.5" x14ac:dyDescent="0.25">
      <c r="A17500" s="612" t="s">
        <v>30095</v>
      </c>
      <c r="B17500" s="613" t="s">
        <v>30096</v>
      </c>
    </row>
    <row r="17501" spans="1:2" ht="13.5" x14ac:dyDescent="0.25">
      <c r="A17501" s="612" t="s">
        <v>30097</v>
      </c>
      <c r="B17501" s="613" t="s">
        <v>30098</v>
      </c>
    </row>
    <row r="17502" spans="1:2" ht="13.5" x14ac:dyDescent="0.25">
      <c r="A17502" s="612" t="s">
        <v>30099</v>
      </c>
      <c r="B17502" s="613" t="s">
        <v>30100</v>
      </c>
    </row>
    <row r="17503" spans="1:2" ht="13.5" x14ac:dyDescent="0.25">
      <c r="A17503" s="612" t="s">
        <v>30101</v>
      </c>
      <c r="B17503" s="613" t="s">
        <v>30102</v>
      </c>
    </row>
    <row r="17504" spans="1:2" ht="13.5" x14ac:dyDescent="0.25">
      <c r="A17504" s="612" t="s">
        <v>30103</v>
      </c>
      <c r="B17504" s="613" t="s">
        <v>30104</v>
      </c>
    </row>
    <row r="17505" spans="1:2" ht="13.5" x14ac:dyDescent="0.25">
      <c r="A17505" s="612" t="s">
        <v>30105</v>
      </c>
      <c r="B17505" s="613" t="s">
        <v>30106</v>
      </c>
    </row>
    <row r="17506" spans="1:2" ht="13.5" x14ac:dyDescent="0.25">
      <c r="A17506" s="612" t="s">
        <v>30107</v>
      </c>
      <c r="B17506" s="613" t="s">
        <v>30108</v>
      </c>
    </row>
    <row r="17507" spans="1:2" ht="13.5" x14ac:dyDescent="0.25">
      <c r="A17507" s="612" t="s">
        <v>30109</v>
      </c>
      <c r="B17507" s="613" t="s">
        <v>30110</v>
      </c>
    </row>
    <row r="17508" spans="1:2" ht="13.5" x14ac:dyDescent="0.25">
      <c r="A17508" s="612" t="s">
        <v>30111</v>
      </c>
      <c r="B17508" s="613" t="s">
        <v>30112</v>
      </c>
    </row>
    <row r="17509" spans="1:2" ht="13.5" x14ac:dyDescent="0.25">
      <c r="A17509" s="612" t="s">
        <v>30113</v>
      </c>
      <c r="B17509" s="613" t="s">
        <v>30114</v>
      </c>
    </row>
    <row r="17510" spans="1:2" ht="13.5" x14ac:dyDescent="0.25">
      <c r="A17510" s="612" t="s">
        <v>30115</v>
      </c>
      <c r="B17510" s="613" t="s">
        <v>30116</v>
      </c>
    </row>
    <row r="17511" spans="1:2" ht="13.5" x14ac:dyDescent="0.25">
      <c r="A17511" s="612" t="s">
        <v>30117</v>
      </c>
      <c r="B17511" s="613" t="s">
        <v>30118</v>
      </c>
    </row>
    <row r="17512" spans="1:2" ht="13.5" x14ac:dyDescent="0.25">
      <c r="A17512" s="612" t="s">
        <v>30119</v>
      </c>
      <c r="B17512" s="613" t="s">
        <v>30120</v>
      </c>
    </row>
    <row r="17513" spans="1:2" ht="13.5" x14ac:dyDescent="0.25">
      <c r="A17513" s="612" t="s">
        <v>30121</v>
      </c>
      <c r="B17513" s="613" t="s">
        <v>30122</v>
      </c>
    </row>
    <row r="17514" spans="1:2" ht="13.5" x14ac:dyDescent="0.25">
      <c r="A17514" s="612" t="s">
        <v>30123</v>
      </c>
      <c r="B17514" s="613" t="s">
        <v>30124</v>
      </c>
    </row>
    <row r="17515" spans="1:2" ht="13.5" x14ac:dyDescent="0.25">
      <c r="A17515" s="612" t="s">
        <v>30125</v>
      </c>
      <c r="B17515" s="613" t="s">
        <v>30126</v>
      </c>
    </row>
    <row r="17516" spans="1:2" ht="13.5" x14ac:dyDescent="0.25">
      <c r="A17516" s="612" t="s">
        <v>30127</v>
      </c>
      <c r="B17516" s="613" t="s">
        <v>30128</v>
      </c>
    </row>
    <row r="17517" spans="1:2" ht="13.5" x14ac:dyDescent="0.25">
      <c r="A17517" s="612" t="s">
        <v>30129</v>
      </c>
      <c r="B17517" s="613" t="s">
        <v>30130</v>
      </c>
    </row>
    <row r="17518" spans="1:2" ht="13.5" x14ac:dyDescent="0.25">
      <c r="A17518" s="612" t="s">
        <v>30131</v>
      </c>
      <c r="B17518" s="613" t="s">
        <v>30132</v>
      </c>
    </row>
    <row r="17519" spans="1:2" ht="13.5" x14ac:dyDescent="0.25">
      <c r="A17519" s="612" t="s">
        <v>30133</v>
      </c>
      <c r="B17519" s="613" t="s">
        <v>30134</v>
      </c>
    </row>
    <row r="17520" spans="1:2" ht="13.5" x14ac:dyDescent="0.25">
      <c r="A17520" s="612" t="s">
        <v>30135</v>
      </c>
      <c r="B17520" s="613" t="s">
        <v>30136</v>
      </c>
    </row>
    <row r="17521" spans="1:2" ht="13.5" x14ac:dyDescent="0.25">
      <c r="A17521" s="612" t="s">
        <v>30137</v>
      </c>
      <c r="B17521" s="613" t="s">
        <v>30138</v>
      </c>
    </row>
    <row r="17522" spans="1:2" ht="13.5" x14ac:dyDescent="0.25">
      <c r="A17522" s="612" t="s">
        <v>30139</v>
      </c>
      <c r="B17522" s="613" t="s">
        <v>30140</v>
      </c>
    </row>
    <row r="17523" spans="1:2" ht="13.5" x14ac:dyDescent="0.25">
      <c r="A17523" s="612" t="s">
        <v>30141</v>
      </c>
      <c r="B17523" s="613" t="s">
        <v>30142</v>
      </c>
    </row>
    <row r="17524" spans="1:2" ht="13.5" x14ac:dyDescent="0.25">
      <c r="A17524" s="612" t="s">
        <v>30143</v>
      </c>
      <c r="B17524" s="613" t="s">
        <v>30144</v>
      </c>
    </row>
    <row r="17525" spans="1:2" ht="13.5" x14ac:dyDescent="0.25">
      <c r="A17525" s="612" t="s">
        <v>30145</v>
      </c>
      <c r="B17525" s="613" t="s">
        <v>30146</v>
      </c>
    </row>
    <row r="17526" spans="1:2" ht="13.5" x14ac:dyDescent="0.25">
      <c r="A17526" s="612" t="s">
        <v>30147</v>
      </c>
      <c r="B17526" s="613" t="s">
        <v>30148</v>
      </c>
    </row>
    <row r="17527" spans="1:2" ht="13.5" x14ac:dyDescent="0.25">
      <c r="A17527" s="612" t="s">
        <v>30149</v>
      </c>
      <c r="B17527" s="613" t="s">
        <v>30150</v>
      </c>
    </row>
    <row r="17528" spans="1:2" ht="13.5" x14ac:dyDescent="0.25">
      <c r="A17528" s="612" t="s">
        <v>30151</v>
      </c>
      <c r="B17528" s="613" t="s">
        <v>30152</v>
      </c>
    </row>
    <row r="17529" spans="1:2" ht="27" x14ac:dyDescent="0.25">
      <c r="A17529" s="612" t="s">
        <v>30153</v>
      </c>
      <c r="B17529" s="613" t="s">
        <v>30154</v>
      </c>
    </row>
    <row r="17530" spans="1:2" ht="27" x14ac:dyDescent="0.25">
      <c r="A17530" s="612" t="s">
        <v>30155</v>
      </c>
      <c r="B17530" s="613" t="s">
        <v>30156</v>
      </c>
    </row>
    <row r="17531" spans="1:2" ht="13.5" x14ac:dyDescent="0.25">
      <c r="A17531" s="612" t="s">
        <v>30157</v>
      </c>
      <c r="B17531" s="613" t="s">
        <v>30158</v>
      </c>
    </row>
    <row r="17532" spans="1:2" ht="13.5" x14ac:dyDescent="0.25">
      <c r="A17532" s="612" t="s">
        <v>30159</v>
      </c>
      <c r="B17532" s="613" t="s">
        <v>30160</v>
      </c>
    </row>
    <row r="17533" spans="1:2" ht="13.5" x14ac:dyDescent="0.25">
      <c r="A17533" s="612" t="s">
        <v>30161</v>
      </c>
      <c r="B17533" s="613" t="s">
        <v>30162</v>
      </c>
    </row>
    <row r="17534" spans="1:2" ht="13.5" x14ac:dyDescent="0.25">
      <c r="A17534" s="612" t="s">
        <v>30163</v>
      </c>
      <c r="B17534" s="613" t="s">
        <v>30164</v>
      </c>
    </row>
    <row r="17535" spans="1:2" ht="13.5" x14ac:dyDescent="0.25">
      <c r="A17535" s="612" t="s">
        <v>30165</v>
      </c>
      <c r="B17535" s="613" t="s">
        <v>30166</v>
      </c>
    </row>
    <row r="17536" spans="1:2" ht="13.5" x14ac:dyDescent="0.25">
      <c r="A17536" s="612" t="s">
        <v>30167</v>
      </c>
      <c r="B17536" s="613" t="s">
        <v>30168</v>
      </c>
    </row>
    <row r="17537" spans="1:2" ht="13.5" x14ac:dyDescent="0.25">
      <c r="A17537" s="612" t="s">
        <v>30169</v>
      </c>
      <c r="B17537" s="613" t="s">
        <v>30170</v>
      </c>
    </row>
    <row r="17538" spans="1:2" ht="13.5" x14ac:dyDescent="0.25">
      <c r="A17538" s="612" t="s">
        <v>30171</v>
      </c>
      <c r="B17538" s="613" t="s">
        <v>30172</v>
      </c>
    </row>
    <row r="17539" spans="1:2" ht="13.5" x14ac:dyDescent="0.25">
      <c r="A17539" s="612" t="s">
        <v>30173</v>
      </c>
      <c r="B17539" s="613" t="s">
        <v>30174</v>
      </c>
    </row>
    <row r="17540" spans="1:2" ht="13.5" x14ac:dyDescent="0.25">
      <c r="A17540" s="612" t="s">
        <v>30175</v>
      </c>
      <c r="B17540" s="613" t="s">
        <v>30176</v>
      </c>
    </row>
    <row r="17541" spans="1:2" ht="13.5" x14ac:dyDescent="0.25">
      <c r="A17541" s="612" t="s">
        <v>30177</v>
      </c>
      <c r="B17541" s="613" t="s">
        <v>30178</v>
      </c>
    </row>
    <row r="17542" spans="1:2" ht="13.5" x14ac:dyDescent="0.25">
      <c r="A17542" s="612" t="s">
        <v>30179</v>
      </c>
      <c r="B17542" s="613" t="s">
        <v>30180</v>
      </c>
    </row>
    <row r="17543" spans="1:2" ht="13.5" x14ac:dyDescent="0.25">
      <c r="A17543" s="612" t="s">
        <v>30181</v>
      </c>
      <c r="B17543" s="613" t="s">
        <v>30182</v>
      </c>
    </row>
    <row r="17544" spans="1:2" ht="13.5" x14ac:dyDescent="0.25">
      <c r="A17544" s="612" t="s">
        <v>30183</v>
      </c>
      <c r="B17544" s="613" t="s">
        <v>30184</v>
      </c>
    </row>
    <row r="17545" spans="1:2" ht="13.5" x14ac:dyDescent="0.25">
      <c r="A17545" s="612" t="s">
        <v>30185</v>
      </c>
      <c r="B17545" s="613" t="s">
        <v>30186</v>
      </c>
    </row>
    <row r="17546" spans="1:2" ht="13.5" x14ac:dyDescent="0.25">
      <c r="A17546" s="612" t="s">
        <v>30187</v>
      </c>
      <c r="B17546" s="613" t="s">
        <v>30188</v>
      </c>
    </row>
    <row r="17547" spans="1:2" ht="13.5" x14ac:dyDescent="0.25">
      <c r="A17547" s="612" t="s">
        <v>30189</v>
      </c>
      <c r="B17547" s="613" t="s">
        <v>30190</v>
      </c>
    </row>
    <row r="17548" spans="1:2" ht="13.5" x14ac:dyDescent="0.25">
      <c r="A17548" s="612" t="s">
        <v>30191</v>
      </c>
      <c r="B17548" s="613" t="s">
        <v>30192</v>
      </c>
    </row>
    <row r="17549" spans="1:2" ht="13.5" x14ac:dyDescent="0.25">
      <c r="A17549" s="612" t="s">
        <v>30193</v>
      </c>
      <c r="B17549" s="613" t="s">
        <v>30194</v>
      </c>
    </row>
    <row r="17550" spans="1:2" ht="13.5" x14ac:dyDescent="0.25">
      <c r="A17550" s="612" t="s">
        <v>30195</v>
      </c>
      <c r="B17550" s="613" t="s">
        <v>30196</v>
      </c>
    </row>
    <row r="17551" spans="1:2" ht="13.5" x14ac:dyDescent="0.25">
      <c r="A17551" s="612" t="s">
        <v>30197</v>
      </c>
      <c r="B17551" s="613" t="s">
        <v>30198</v>
      </c>
    </row>
    <row r="17552" spans="1:2" ht="13.5" x14ac:dyDescent="0.25">
      <c r="A17552" s="612" t="s">
        <v>30199</v>
      </c>
      <c r="B17552" s="613" t="s">
        <v>30200</v>
      </c>
    </row>
    <row r="17553" spans="1:2" ht="13.5" x14ac:dyDescent="0.25">
      <c r="A17553" s="612" t="s">
        <v>30201</v>
      </c>
      <c r="B17553" s="613" t="s">
        <v>30202</v>
      </c>
    </row>
    <row r="17554" spans="1:2" ht="13.5" x14ac:dyDescent="0.25">
      <c r="A17554" s="612" t="s">
        <v>30203</v>
      </c>
      <c r="B17554" s="613" t="s">
        <v>30204</v>
      </c>
    </row>
    <row r="17555" spans="1:2" ht="13.5" x14ac:dyDescent="0.25">
      <c r="A17555" s="612" t="s">
        <v>30205</v>
      </c>
      <c r="B17555" s="613" t="s">
        <v>30206</v>
      </c>
    </row>
    <row r="17556" spans="1:2" ht="13.5" x14ac:dyDescent="0.25">
      <c r="A17556" s="612" t="s">
        <v>30207</v>
      </c>
      <c r="B17556" s="613" t="s">
        <v>30208</v>
      </c>
    </row>
    <row r="17557" spans="1:2" ht="13.5" x14ac:dyDescent="0.25">
      <c r="A17557" s="612" t="s">
        <v>30209</v>
      </c>
      <c r="B17557" s="613" t="s">
        <v>30210</v>
      </c>
    </row>
    <row r="17558" spans="1:2" ht="13.5" x14ac:dyDescent="0.25">
      <c r="A17558" s="612" t="s">
        <v>30211</v>
      </c>
      <c r="B17558" s="613" t="s">
        <v>30212</v>
      </c>
    </row>
    <row r="17559" spans="1:2" ht="13.5" x14ac:dyDescent="0.25">
      <c r="A17559" s="612" t="s">
        <v>30213</v>
      </c>
      <c r="B17559" s="613" t="s">
        <v>30214</v>
      </c>
    </row>
    <row r="17560" spans="1:2" ht="13.5" x14ac:dyDescent="0.25">
      <c r="A17560" s="612" t="s">
        <v>30215</v>
      </c>
      <c r="B17560" s="613" t="s">
        <v>30216</v>
      </c>
    </row>
    <row r="17561" spans="1:2" ht="13.5" x14ac:dyDescent="0.25">
      <c r="A17561" s="612" t="s">
        <v>30217</v>
      </c>
      <c r="B17561" s="613" t="s">
        <v>30218</v>
      </c>
    </row>
    <row r="17562" spans="1:2" ht="13.5" x14ac:dyDescent="0.25">
      <c r="A17562" s="612" t="s">
        <v>30219</v>
      </c>
      <c r="B17562" s="613" t="s">
        <v>30220</v>
      </c>
    </row>
    <row r="17563" spans="1:2" ht="13.5" x14ac:dyDescent="0.25">
      <c r="A17563" s="612" t="s">
        <v>30221</v>
      </c>
      <c r="B17563" s="613" t="s">
        <v>30222</v>
      </c>
    </row>
    <row r="17564" spans="1:2" ht="13.5" x14ac:dyDescent="0.25">
      <c r="A17564" s="612" t="s">
        <v>30223</v>
      </c>
      <c r="B17564" s="613" t="s">
        <v>30224</v>
      </c>
    </row>
    <row r="17565" spans="1:2" ht="13.5" x14ac:dyDescent="0.25">
      <c r="A17565" s="612" t="s">
        <v>30225</v>
      </c>
      <c r="B17565" s="613" t="s">
        <v>30226</v>
      </c>
    </row>
    <row r="17566" spans="1:2" ht="13.5" x14ac:dyDescent="0.25">
      <c r="A17566" s="612" t="s">
        <v>30227</v>
      </c>
      <c r="B17566" s="613" t="s">
        <v>30228</v>
      </c>
    </row>
    <row r="17567" spans="1:2" ht="13.5" x14ac:dyDescent="0.25">
      <c r="A17567" s="612" t="s">
        <v>30229</v>
      </c>
      <c r="B17567" s="613" t="s">
        <v>30230</v>
      </c>
    </row>
    <row r="17568" spans="1:2" ht="13.5" x14ac:dyDescent="0.25">
      <c r="A17568" s="612" t="s">
        <v>30231</v>
      </c>
      <c r="B17568" s="613" t="s">
        <v>30232</v>
      </c>
    </row>
    <row r="17569" spans="1:2" ht="13.5" x14ac:dyDescent="0.25">
      <c r="A17569" s="612" t="s">
        <v>30233</v>
      </c>
      <c r="B17569" s="613" t="s">
        <v>30234</v>
      </c>
    </row>
    <row r="17570" spans="1:2" ht="13.5" x14ac:dyDescent="0.25">
      <c r="A17570" s="612" t="s">
        <v>30235</v>
      </c>
      <c r="B17570" s="613" t="s">
        <v>30236</v>
      </c>
    </row>
    <row r="17571" spans="1:2" ht="13.5" x14ac:dyDescent="0.25">
      <c r="A17571" s="612" t="s">
        <v>30237</v>
      </c>
      <c r="B17571" s="613" t="s">
        <v>30238</v>
      </c>
    </row>
    <row r="17572" spans="1:2" ht="13.5" x14ac:dyDescent="0.25">
      <c r="A17572" s="612" t="s">
        <v>30239</v>
      </c>
      <c r="B17572" s="613" t="s">
        <v>30240</v>
      </c>
    </row>
    <row r="17573" spans="1:2" ht="13.5" x14ac:dyDescent="0.25">
      <c r="A17573" s="612" t="s">
        <v>30241</v>
      </c>
      <c r="B17573" s="613" t="s">
        <v>30242</v>
      </c>
    </row>
    <row r="17574" spans="1:2" ht="13.5" x14ac:dyDescent="0.25">
      <c r="A17574" s="612" t="s">
        <v>30243</v>
      </c>
      <c r="B17574" s="613" t="s">
        <v>30244</v>
      </c>
    </row>
    <row r="17575" spans="1:2" ht="13.5" x14ac:dyDescent="0.25">
      <c r="A17575" s="612" t="s">
        <v>30245</v>
      </c>
      <c r="B17575" s="613" t="s">
        <v>30246</v>
      </c>
    </row>
    <row r="17576" spans="1:2" ht="13.5" x14ac:dyDescent="0.25">
      <c r="A17576" s="612" t="s">
        <v>30247</v>
      </c>
      <c r="B17576" s="613" t="s">
        <v>30248</v>
      </c>
    </row>
    <row r="17577" spans="1:2" ht="13.5" x14ac:dyDescent="0.25">
      <c r="A17577" s="612" t="s">
        <v>30249</v>
      </c>
      <c r="B17577" s="613" t="s">
        <v>30250</v>
      </c>
    </row>
    <row r="17578" spans="1:2" ht="13.5" x14ac:dyDescent="0.25">
      <c r="A17578" s="612" t="s">
        <v>30251</v>
      </c>
      <c r="B17578" s="613" t="s">
        <v>30252</v>
      </c>
    </row>
    <row r="17579" spans="1:2" ht="13.5" x14ac:dyDescent="0.25">
      <c r="A17579" s="612" t="s">
        <v>30253</v>
      </c>
      <c r="B17579" s="613" t="s">
        <v>30254</v>
      </c>
    </row>
    <row r="17580" spans="1:2" ht="13.5" x14ac:dyDescent="0.25">
      <c r="A17580" s="612" t="s">
        <v>30255</v>
      </c>
      <c r="B17580" s="613" t="s">
        <v>30256</v>
      </c>
    </row>
    <row r="17581" spans="1:2" ht="13.5" x14ac:dyDescent="0.25">
      <c r="A17581" s="612" t="s">
        <v>30257</v>
      </c>
      <c r="B17581" s="613" t="s">
        <v>30258</v>
      </c>
    </row>
    <row r="17582" spans="1:2" ht="13.5" x14ac:dyDescent="0.25">
      <c r="A17582" s="612" t="s">
        <v>30259</v>
      </c>
      <c r="B17582" s="613" t="s">
        <v>30260</v>
      </c>
    </row>
    <row r="17583" spans="1:2" ht="13.5" x14ac:dyDescent="0.25">
      <c r="A17583" s="612" t="s">
        <v>30261</v>
      </c>
      <c r="B17583" s="613" t="s">
        <v>30262</v>
      </c>
    </row>
    <row r="17584" spans="1:2" ht="13.5" x14ac:dyDescent="0.25">
      <c r="A17584" s="612" t="s">
        <v>30263</v>
      </c>
      <c r="B17584" s="613" t="s">
        <v>30264</v>
      </c>
    </row>
    <row r="17585" spans="1:2" ht="13.5" x14ac:dyDescent="0.25">
      <c r="A17585" s="612" t="s">
        <v>30265</v>
      </c>
      <c r="B17585" s="613" t="s">
        <v>30266</v>
      </c>
    </row>
    <row r="17586" spans="1:2" ht="13.5" x14ac:dyDescent="0.25">
      <c r="A17586" s="612" t="s">
        <v>30267</v>
      </c>
      <c r="B17586" s="613" t="s">
        <v>30268</v>
      </c>
    </row>
    <row r="17587" spans="1:2" ht="13.5" x14ac:dyDescent="0.25">
      <c r="A17587" s="612" t="s">
        <v>30269</v>
      </c>
      <c r="B17587" s="613" t="s">
        <v>30270</v>
      </c>
    </row>
    <row r="17588" spans="1:2" ht="13.5" x14ac:dyDescent="0.25">
      <c r="A17588" s="612" t="s">
        <v>30271</v>
      </c>
      <c r="B17588" s="613" t="s">
        <v>30272</v>
      </c>
    </row>
    <row r="17589" spans="1:2" ht="13.5" x14ac:dyDescent="0.25">
      <c r="A17589" s="612" t="s">
        <v>30273</v>
      </c>
      <c r="B17589" s="613" t="s">
        <v>30274</v>
      </c>
    </row>
    <row r="17590" spans="1:2" ht="13.5" x14ac:dyDescent="0.25">
      <c r="A17590" s="612" t="s">
        <v>30275</v>
      </c>
      <c r="B17590" s="613" t="s">
        <v>30276</v>
      </c>
    </row>
    <row r="17591" spans="1:2" ht="13.5" x14ac:dyDescent="0.25">
      <c r="A17591" s="612" t="s">
        <v>30277</v>
      </c>
      <c r="B17591" s="613" t="s">
        <v>30278</v>
      </c>
    </row>
    <row r="17592" spans="1:2" ht="13.5" x14ac:dyDescent="0.25">
      <c r="A17592" s="612" t="s">
        <v>30279</v>
      </c>
      <c r="B17592" s="613" t="s">
        <v>30280</v>
      </c>
    </row>
    <row r="17593" spans="1:2" ht="13.5" x14ac:dyDescent="0.25">
      <c r="A17593" s="612" t="s">
        <v>30281</v>
      </c>
      <c r="B17593" s="613" t="s">
        <v>30282</v>
      </c>
    </row>
    <row r="17594" spans="1:2" ht="13.5" x14ac:dyDescent="0.25">
      <c r="A17594" s="612" t="s">
        <v>30283</v>
      </c>
      <c r="B17594" s="613" t="s">
        <v>30284</v>
      </c>
    </row>
    <row r="17595" spans="1:2" ht="13.5" x14ac:dyDescent="0.25">
      <c r="A17595" s="612" t="s">
        <v>30285</v>
      </c>
      <c r="B17595" s="613" t="s">
        <v>30286</v>
      </c>
    </row>
    <row r="17596" spans="1:2" ht="13.5" x14ac:dyDescent="0.25">
      <c r="A17596" s="612" t="s">
        <v>30287</v>
      </c>
      <c r="B17596" s="613" t="s">
        <v>30288</v>
      </c>
    </row>
    <row r="17597" spans="1:2" ht="13.5" x14ac:dyDescent="0.25">
      <c r="A17597" s="612" t="s">
        <v>30289</v>
      </c>
      <c r="B17597" s="613" t="s">
        <v>30290</v>
      </c>
    </row>
    <row r="17598" spans="1:2" ht="13.5" x14ac:dyDescent="0.25">
      <c r="A17598" s="612" t="s">
        <v>30291</v>
      </c>
      <c r="B17598" s="613" t="s">
        <v>30292</v>
      </c>
    </row>
    <row r="17599" spans="1:2" ht="13.5" x14ac:dyDescent="0.25">
      <c r="A17599" s="612" t="s">
        <v>30293</v>
      </c>
      <c r="B17599" s="613" t="s">
        <v>30294</v>
      </c>
    </row>
    <row r="17600" spans="1:2" ht="13.5" x14ac:dyDescent="0.25">
      <c r="A17600" s="612" t="s">
        <v>30295</v>
      </c>
      <c r="B17600" s="613" t="s">
        <v>30296</v>
      </c>
    </row>
    <row r="17601" spans="1:2" ht="13.5" x14ac:dyDescent="0.25">
      <c r="A17601" s="612" t="s">
        <v>30297</v>
      </c>
      <c r="B17601" s="613" t="s">
        <v>30298</v>
      </c>
    </row>
    <row r="17602" spans="1:2" ht="13.5" x14ac:dyDescent="0.25">
      <c r="A17602" s="612" t="s">
        <v>30299</v>
      </c>
      <c r="B17602" s="613" t="s">
        <v>30300</v>
      </c>
    </row>
    <row r="17603" spans="1:2" ht="13.5" x14ac:dyDescent="0.25">
      <c r="A17603" s="612" t="s">
        <v>30301</v>
      </c>
      <c r="B17603" s="613" t="s">
        <v>30302</v>
      </c>
    </row>
    <row r="17604" spans="1:2" ht="13.5" x14ac:dyDescent="0.25">
      <c r="A17604" s="612" t="s">
        <v>30303</v>
      </c>
      <c r="B17604" s="613" t="s">
        <v>30304</v>
      </c>
    </row>
    <row r="17605" spans="1:2" ht="13.5" x14ac:dyDescent="0.25">
      <c r="A17605" s="612" t="s">
        <v>30305</v>
      </c>
      <c r="B17605" s="613" t="s">
        <v>30306</v>
      </c>
    </row>
    <row r="17606" spans="1:2" ht="13.5" x14ac:dyDescent="0.25">
      <c r="A17606" s="612" t="s">
        <v>30307</v>
      </c>
      <c r="B17606" s="613" t="s">
        <v>30308</v>
      </c>
    </row>
    <row r="17607" spans="1:2" ht="13.5" x14ac:dyDescent="0.25">
      <c r="A17607" s="612" t="s">
        <v>30309</v>
      </c>
      <c r="B17607" s="613" t="s">
        <v>30310</v>
      </c>
    </row>
    <row r="17608" spans="1:2" ht="13.5" x14ac:dyDescent="0.25">
      <c r="A17608" s="612" t="s">
        <v>30311</v>
      </c>
      <c r="B17608" s="613" t="s">
        <v>30312</v>
      </c>
    </row>
    <row r="17609" spans="1:2" ht="13.5" x14ac:dyDescent="0.25">
      <c r="A17609" s="612" t="s">
        <v>30313</v>
      </c>
      <c r="B17609" s="613" t="s">
        <v>30314</v>
      </c>
    </row>
    <row r="17610" spans="1:2" ht="13.5" x14ac:dyDescent="0.25">
      <c r="A17610" s="612" t="s">
        <v>30315</v>
      </c>
      <c r="B17610" s="613" t="s">
        <v>30316</v>
      </c>
    </row>
    <row r="17611" spans="1:2" ht="13.5" x14ac:dyDescent="0.25">
      <c r="A17611" s="612" t="s">
        <v>30317</v>
      </c>
      <c r="B17611" s="613" t="s">
        <v>30318</v>
      </c>
    </row>
    <row r="17612" spans="1:2" ht="13.5" x14ac:dyDescent="0.25">
      <c r="A17612" s="612" t="s">
        <v>30319</v>
      </c>
      <c r="B17612" s="613" t="s">
        <v>30320</v>
      </c>
    </row>
    <row r="17613" spans="1:2" ht="13.5" x14ac:dyDescent="0.25">
      <c r="A17613" s="612" t="s">
        <v>30321</v>
      </c>
      <c r="B17613" s="613" t="s">
        <v>30322</v>
      </c>
    </row>
    <row r="17614" spans="1:2" ht="13.5" x14ac:dyDescent="0.25">
      <c r="A17614" s="612" t="s">
        <v>30323</v>
      </c>
      <c r="B17614" s="613" t="s">
        <v>30324</v>
      </c>
    </row>
    <row r="17615" spans="1:2" ht="13.5" x14ac:dyDescent="0.25">
      <c r="A17615" s="612" t="s">
        <v>30325</v>
      </c>
      <c r="B17615" s="613" t="s">
        <v>30326</v>
      </c>
    </row>
    <row r="17616" spans="1:2" ht="13.5" x14ac:dyDescent="0.25">
      <c r="A17616" s="612" t="s">
        <v>30327</v>
      </c>
      <c r="B17616" s="613" t="s">
        <v>30328</v>
      </c>
    </row>
    <row r="17617" spans="1:2" ht="13.5" x14ac:dyDescent="0.25">
      <c r="A17617" s="612" t="s">
        <v>30329</v>
      </c>
      <c r="B17617" s="613" t="s">
        <v>30330</v>
      </c>
    </row>
    <row r="17618" spans="1:2" ht="13.5" x14ac:dyDescent="0.25">
      <c r="A17618" s="612" t="s">
        <v>30331</v>
      </c>
      <c r="B17618" s="613" t="s">
        <v>30332</v>
      </c>
    </row>
    <row r="17619" spans="1:2" ht="13.5" x14ac:dyDescent="0.25">
      <c r="A17619" s="612" t="s">
        <v>30333</v>
      </c>
      <c r="B17619" s="613" t="s">
        <v>30334</v>
      </c>
    </row>
    <row r="17620" spans="1:2" ht="13.5" x14ac:dyDescent="0.25">
      <c r="A17620" s="612" t="s">
        <v>30335</v>
      </c>
      <c r="B17620" s="613" t="s">
        <v>30336</v>
      </c>
    </row>
    <row r="17621" spans="1:2" ht="13.5" x14ac:dyDescent="0.25">
      <c r="A17621" s="612" t="s">
        <v>30337</v>
      </c>
      <c r="B17621" s="613" t="s">
        <v>30338</v>
      </c>
    </row>
    <row r="17622" spans="1:2" ht="13.5" x14ac:dyDescent="0.25">
      <c r="A17622" s="612" t="s">
        <v>30339</v>
      </c>
      <c r="B17622" s="613" t="s">
        <v>30340</v>
      </c>
    </row>
    <row r="17623" spans="1:2" ht="27" x14ac:dyDescent="0.25">
      <c r="A17623" s="612" t="s">
        <v>30341</v>
      </c>
      <c r="B17623" s="613" t="s">
        <v>30342</v>
      </c>
    </row>
    <row r="17624" spans="1:2" ht="13.5" x14ac:dyDescent="0.25">
      <c r="A17624" s="612" t="s">
        <v>30343</v>
      </c>
      <c r="B17624" s="613" t="s">
        <v>30344</v>
      </c>
    </row>
    <row r="17625" spans="1:2" ht="13.5" x14ac:dyDescent="0.25">
      <c r="A17625" s="612" t="s">
        <v>30345</v>
      </c>
      <c r="B17625" s="613" t="s">
        <v>30346</v>
      </c>
    </row>
    <row r="17626" spans="1:2" ht="13.5" x14ac:dyDescent="0.25">
      <c r="A17626" s="612" t="s">
        <v>30347</v>
      </c>
      <c r="B17626" s="613" t="s">
        <v>30348</v>
      </c>
    </row>
    <row r="17627" spans="1:2" ht="13.5" x14ac:dyDescent="0.25">
      <c r="A17627" s="612" t="s">
        <v>30349</v>
      </c>
      <c r="B17627" s="613" t="s">
        <v>30350</v>
      </c>
    </row>
    <row r="17628" spans="1:2" ht="13.5" x14ac:dyDescent="0.25">
      <c r="A17628" s="612" t="s">
        <v>30351</v>
      </c>
      <c r="B17628" s="613" t="s">
        <v>30352</v>
      </c>
    </row>
    <row r="17629" spans="1:2" ht="13.5" x14ac:dyDescent="0.25">
      <c r="A17629" s="612" t="s">
        <v>30353</v>
      </c>
      <c r="B17629" s="613" t="s">
        <v>30354</v>
      </c>
    </row>
    <row r="17630" spans="1:2" ht="13.5" x14ac:dyDescent="0.25">
      <c r="A17630" s="612" t="s">
        <v>30355</v>
      </c>
      <c r="B17630" s="613" t="s">
        <v>30356</v>
      </c>
    </row>
    <row r="17631" spans="1:2" ht="13.5" x14ac:dyDescent="0.25">
      <c r="A17631" s="612" t="s">
        <v>30357</v>
      </c>
      <c r="B17631" s="613" t="s">
        <v>30358</v>
      </c>
    </row>
    <row r="17632" spans="1:2" ht="13.5" x14ac:dyDescent="0.25">
      <c r="A17632" s="612" t="s">
        <v>30359</v>
      </c>
      <c r="B17632" s="613" t="s">
        <v>30360</v>
      </c>
    </row>
    <row r="17633" spans="1:2" ht="13.5" x14ac:dyDescent="0.25">
      <c r="A17633" s="612" t="s">
        <v>30361</v>
      </c>
      <c r="B17633" s="613" t="s">
        <v>30362</v>
      </c>
    </row>
    <row r="17634" spans="1:2" ht="13.5" x14ac:dyDescent="0.25">
      <c r="A17634" s="612" t="s">
        <v>30363</v>
      </c>
      <c r="B17634" s="613" t="s">
        <v>30364</v>
      </c>
    </row>
    <row r="17635" spans="1:2" ht="13.5" x14ac:dyDescent="0.25">
      <c r="A17635" s="612" t="s">
        <v>30365</v>
      </c>
      <c r="B17635" s="613" t="s">
        <v>30366</v>
      </c>
    </row>
    <row r="17636" spans="1:2" ht="13.5" x14ac:dyDescent="0.25">
      <c r="A17636" s="612" t="s">
        <v>30367</v>
      </c>
      <c r="B17636" s="613" t="s">
        <v>30368</v>
      </c>
    </row>
    <row r="17637" spans="1:2" ht="13.5" x14ac:dyDescent="0.25">
      <c r="A17637" s="612" t="s">
        <v>30369</v>
      </c>
      <c r="B17637" s="613" t="s">
        <v>30370</v>
      </c>
    </row>
    <row r="17638" spans="1:2" ht="13.5" x14ac:dyDescent="0.25">
      <c r="A17638" s="612" t="s">
        <v>30371</v>
      </c>
      <c r="B17638" s="613" t="s">
        <v>30372</v>
      </c>
    </row>
    <row r="17639" spans="1:2" ht="13.5" x14ac:dyDescent="0.25">
      <c r="A17639" s="612" t="s">
        <v>30373</v>
      </c>
      <c r="B17639" s="613" t="s">
        <v>30374</v>
      </c>
    </row>
    <row r="17640" spans="1:2" ht="13.5" x14ac:dyDescent="0.25">
      <c r="A17640" s="612" t="s">
        <v>30375</v>
      </c>
      <c r="B17640" s="613" t="s">
        <v>30376</v>
      </c>
    </row>
    <row r="17641" spans="1:2" ht="13.5" x14ac:dyDescent="0.25">
      <c r="A17641" s="612" t="s">
        <v>30377</v>
      </c>
      <c r="B17641" s="613" t="s">
        <v>30378</v>
      </c>
    </row>
    <row r="17642" spans="1:2" ht="13.5" x14ac:dyDescent="0.25">
      <c r="A17642" s="612" t="s">
        <v>30379</v>
      </c>
      <c r="B17642" s="613" t="s">
        <v>30380</v>
      </c>
    </row>
    <row r="17643" spans="1:2" ht="13.5" x14ac:dyDescent="0.25">
      <c r="A17643" s="612" t="s">
        <v>30381</v>
      </c>
      <c r="B17643" s="613" t="s">
        <v>30382</v>
      </c>
    </row>
    <row r="17644" spans="1:2" ht="13.5" x14ac:dyDescent="0.25">
      <c r="A17644" s="612" t="s">
        <v>30383</v>
      </c>
      <c r="B17644" s="613" t="s">
        <v>30384</v>
      </c>
    </row>
    <row r="17645" spans="1:2" ht="13.5" x14ac:dyDescent="0.25">
      <c r="A17645" s="612" t="s">
        <v>30385</v>
      </c>
      <c r="B17645" s="613" t="s">
        <v>30386</v>
      </c>
    </row>
    <row r="17646" spans="1:2" ht="27" x14ac:dyDescent="0.25">
      <c r="A17646" s="612" t="s">
        <v>30387</v>
      </c>
      <c r="B17646" s="613" t="s">
        <v>30388</v>
      </c>
    </row>
    <row r="17647" spans="1:2" ht="13.5" x14ac:dyDescent="0.25">
      <c r="A17647" s="612" t="s">
        <v>30389</v>
      </c>
      <c r="B17647" s="613" t="s">
        <v>30390</v>
      </c>
    </row>
    <row r="17648" spans="1:2" ht="13.5" x14ac:dyDescent="0.25">
      <c r="A17648" s="612" t="s">
        <v>30391</v>
      </c>
      <c r="B17648" s="613" t="s">
        <v>30392</v>
      </c>
    </row>
    <row r="17649" spans="1:2" ht="13.5" x14ac:dyDescent="0.25">
      <c r="A17649" s="612" t="s">
        <v>30393</v>
      </c>
      <c r="B17649" s="613" t="s">
        <v>30394</v>
      </c>
    </row>
    <row r="17650" spans="1:2" ht="13.5" x14ac:dyDescent="0.25">
      <c r="A17650" s="612" t="s">
        <v>30395</v>
      </c>
      <c r="B17650" s="613" t="s">
        <v>30396</v>
      </c>
    </row>
    <row r="17651" spans="1:2" ht="13.5" x14ac:dyDescent="0.25">
      <c r="A17651" s="612" t="s">
        <v>30397</v>
      </c>
      <c r="B17651" s="613" t="s">
        <v>30398</v>
      </c>
    </row>
    <row r="17652" spans="1:2" ht="13.5" x14ac:dyDescent="0.25">
      <c r="A17652" s="612" t="s">
        <v>30399</v>
      </c>
      <c r="B17652" s="613" t="s">
        <v>30400</v>
      </c>
    </row>
    <row r="17653" spans="1:2" ht="13.5" x14ac:dyDescent="0.25">
      <c r="A17653" s="612" t="s">
        <v>30401</v>
      </c>
      <c r="B17653" s="613" t="s">
        <v>30402</v>
      </c>
    </row>
    <row r="17654" spans="1:2" ht="13.5" x14ac:dyDescent="0.25">
      <c r="A17654" s="612" t="s">
        <v>30403</v>
      </c>
      <c r="B17654" s="613" t="s">
        <v>30404</v>
      </c>
    </row>
    <row r="17655" spans="1:2" ht="13.5" x14ac:dyDescent="0.25">
      <c r="A17655" s="612" t="s">
        <v>30405</v>
      </c>
      <c r="B17655" s="613" t="s">
        <v>30406</v>
      </c>
    </row>
    <row r="17656" spans="1:2" ht="13.5" x14ac:dyDescent="0.25">
      <c r="A17656" s="612" t="s">
        <v>30407</v>
      </c>
      <c r="B17656" s="613" t="s">
        <v>30408</v>
      </c>
    </row>
    <row r="17657" spans="1:2" ht="13.5" x14ac:dyDescent="0.25">
      <c r="A17657" s="612" t="s">
        <v>30409</v>
      </c>
      <c r="B17657" s="613" t="s">
        <v>30410</v>
      </c>
    </row>
    <row r="17658" spans="1:2" ht="13.5" x14ac:dyDescent="0.25">
      <c r="A17658" s="612" t="s">
        <v>30411</v>
      </c>
      <c r="B17658" s="613" t="s">
        <v>30412</v>
      </c>
    </row>
    <row r="17659" spans="1:2" ht="13.5" x14ac:dyDescent="0.25">
      <c r="A17659" s="612" t="s">
        <v>30413</v>
      </c>
      <c r="B17659" s="613" t="s">
        <v>30414</v>
      </c>
    </row>
    <row r="17660" spans="1:2" ht="13.5" x14ac:dyDescent="0.25">
      <c r="A17660" s="612" t="s">
        <v>30415</v>
      </c>
      <c r="B17660" s="613" t="s">
        <v>30416</v>
      </c>
    </row>
    <row r="17661" spans="1:2" ht="13.5" x14ac:dyDescent="0.25">
      <c r="A17661" s="612" t="s">
        <v>30417</v>
      </c>
      <c r="B17661" s="613" t="s">
        <v>30418</v>
      </c>
    </row>
    <row r="17662" spans="1:2" ht="13.5" x14ac:dyDescent="0.25">
      <c r="A17662" s="612" t="s">
        <v>30419</v>
      </c>
      <c r="B17662" s="613" t="s">
        <v>30420</v>
      </c>
    </row>
    <row r="17663" spans="1:2" ht="13.5" x14ac:dyDescent="0.25">
      <c r="A17663" s="612" t="s">
        <v>30421</v>
      </c>
      <c r="B17663" s="613" t="s">
        <v>30422</v>
      </c>
    </row>
    <row r="17664" spans="1:2" ht="13.5" x14ac:dyDescent="0.25">
      <c r="A17664" s="612" t="s">
        <v>30423</v>
      </c>
      <c r="B17664" s="613" t="s">
        <v>30424</v>
      </c>
    </row>
    <row r="17665" spans="1:2" ht="13.5" x14ac:dyDescent="0.25">
      <c r="A17665" s="612" t="s">
        <v>30425</v>
      </c>
      <c r="B17665" s="613" t="s">
        <v>30426</v>
      </c>
    </row>
    <row r="17666" spans="1:2" ht="13.5" x14ac:dyDescent="0.25">
      <c r="A17666" s="612" t="s">
        <v>30427</v>
      </c>
      <c r="B17666" s="613" t="s">
        <v>30428</v>
      </c>
    </row>
    <row r="17667" spans="1:2" ht="13.5" x14ac:dyDescent="0.25">
      <c r="A17667" s="612" t="s">
        <v>30429</v>
      </c>
      <c r="B17667" s="613" t="s">
        <v>30430</v>
      </c>
    </row>
    <row r="17668" spans="1:2" ht="13.5" x14ac:dyDescent="0.25">
      <c r="A17668" s="612" t="s">
        <v>30431</v>
      </c>
      <c r="B17668" s="613" t="s">
        <v>30432</v>
      </c>
    </row>
    <row r="17669" spans="1:2" ht="13.5" x14ac:dyDescent="0.25">
      <c r="A17669" s="612" t="s">
        <v>30433</v>
      </c>
      <c r="B17669" s="613" t="s">
        <v>30434</v>
      </c>
    </row>
    <row r="17670" spans="1:2" ht="13.5" x14ac:dyDescent="0.25">
      <c r="A17670" s="612" t="s">
        <v>30435</v>
      </c>
      <c r="B17670" s="613" t="s">
        <v>30436</v>
      </c>
    </row>
    <row r="17671" spans="1:2" ht="13.5" x14ac:dyDescent="0.25">
      <c r="A17671" s="612" t="s">
        <v>30437</v>
      </c>
      <c r="B17671" s="613" t="s">
        <v>30438</v>
      </c>
    </row>
    <row r="17672" spans="1:2" ht="13.5" x14ac:dyDescent="0.25">
      <c r="A17672" s="612" t="s">
        <v>30439</v>
      </c>
      <c r="B17672" s="613" t="s">
        <v>30440</v>
      </c>
    </row>
    <row r="17673" spans="1:2" ht="13.5" x14ac:dyDescent="0.25">
      <c r="A17673" s="612" t="s">
        <v>30441</v>
      </c>
      <c r="B17673" s="613" t="s">
        <v>30442</v>
      </c>
    </row>
    <row r="17674" spans="1:2" ht="13.5" x14ac:dyDescent="0.25">
      <c r="A17674" s="612" t="s">
        <v>30443</v>
      </c>
      <c r="B17674" s="613" t="s">
        <v>30444</v>
      </c>
    </row>
    <row r="17675" spans="1:2" ht="13.5" x14ac:dyDescent="0.25">
      <c r="A17675" s="612" t="s">
        <v>30445</v>
      </c>
      <c r="B17675" s="613" t="s">
        <v>30446</v>
      </c>
    </row>
    <row r="17676" spans="1:2" ht="13.5" x14ac:dyDescent="0.25">
      <c r="A17676" s="612" t="s">
        <v>30447</v>
      </c>
      <c r="B17676" s="613" t="s">
        <v>30448</v>
      </c>
    </row>
    <row r="17677" spans="1:2" ht="13.5" x14ac:dyDescent="0.25">
      <c r="A17677" s="612" t="s">
        <v>30449</v>
      </c>
      <c r="B17677" s="613" t="s">
        <v>30450</v>
      </c>
    </row>
    <row r="17678" spans="1:2" ht="13.5" x14ac:dyDescent="0.25">
      <c r="A17678" s="612" t="s">
        <v>30451</v>
      </c>
      <c r="B17678" s="613" t="s">
        <v>30452</v>
      </c>
    </row>
    <row r="17679" spans="1:2" ht="13.5" x14ac:dyDescent="0.25">
      <c r="A17679" s="612" t="s">
        <v>30453</v>
      </c>
      <c r="B17679" s="613" t="s">
        <v>30454</v>
      </c>
    </row>
    <row r="17680" spans="1:2" ht="13.5" x14ac:dyDescent="0.25">
      <c r="A17680" s="612" t="s">
        <v>30455</v>
      </c>
      <c r="B17680" s="613" t="s">
        <v>30456</v>
      </c>
    </row>
    <row r="17681" spans="1:2" ht="13.5" x14ac:dyDescent="0.25">
      <c r="A17681" s="612" t="s">
        <v>30457</v>
      </c>
      <c r="B17681" s="613" t="s">
        <v>30458</v>
      </c>
    </row>
    <row r="17682" spans="1:2" ht="13.5" x14ac:dyDescent="0.25">
      <c r="A17682" s="612" t="s">
        <v>30459</v>
      </c>
      <c r="B17682" s="613" t="s">
        <v>30460</v>
      </c>
    </row>
    <row r="17683" spans="1:2" ht="13.5" x14ac:dyDescent="0.25">
      <c r="A17683" s="612" t="s">
        <v>30461</v>
      </c>
      <c r="B17683" s="613" t="s">
        <v>30462</v>
      </c>
    </row>
    <row r="17684" spans="1:2" ht="13.5" x14ac:dyDescent="0.25">
      <c r="A17684" s="612" t="s">
        <v>30463</v>
      </c>
      <c r="B17684" s="613" t="s">
        <v>30464</v>
      </c>
    </row>
    <row r="17685" spans="1:2" ht="13.5" x14ac:dyDescent="0.25">
      <c r="A17685" s="612" t="s">
        <v>30465</v>
      </c>
      <c r="B17685" s="613" t="s">
        <v>30466</v>
      </c>
    </row>
    <row r="17686" spans="1:2" ht="13.5" x14ac:dyDescent="0.25">
      <c r="A17686" s="612" t="s">
        <v>30467</v>
      </c>
      <c r="B17686" s="613" t="s">
        <v>30468</v>
      </c>
    </row>
    <row r="17687" spans="1:2" ht="13.5" x14ac:dyDescent="0.25">
      <c r="A17687" s="612" t="s">
        <v>30469</v>
      </c>
      <c r="B17687" s="613" t="s">
        <v>30470</v>
      </c>
    </row>
    <row r="17688" spans="1:2" ht="13.5" x14ac:dyDescent="0.25">
      <c r="A17688" s="612" t="s">
        <v>30471</v>
      </c>
      <c r="B17688" s="613" t="s">
        <v>30472</v>
      </c>
    </row>
    <row r="17689" spans="1:2" ht="13.5" x14ac:dyDescent="0.25">
      <c r="A17689" s="612" t="s">
        <v>30473</v>
      </c>
      <c r="B17689" s="613" t="s">
        <v>30474</v>
      </c>
    </row>
    <row r="17690" spans="1:2" ht="13.5" x14ac:dyDescent="0.25">
      <c r="A17690" s="612" t="s">
        <v>30475</v>
      </c>
      <c r="B17690" s="613" t="s">
        <v>30476</v>
      </c>
    </row>
    <row r="17691" spans="1:2" ht="13.5" x14ac:dyDescent="0.25">
      <c r="A17691" s="612" t="s">
        <v>30477</v>
      </c>
      <c r="B17691" s="613" t="s">
        <v>30478</v>
      </c>
    </row>
    <row r="17692" spans="1:2" ht="13.5" x14ac:dyDescent="0.25">
      <c r="A17692" s="612" t="s">
        <v>30479</v>
      </c>
      <c r="B17692" s="613" t="s">
        <v>30480</v>
      </c>
    </row>
    <row r="17693" spans="1:2" ht="13.5" x14ac:dyDescent="0.25">
      <c r="A17693" s="612" t="s">
        <v>30481</v>
      </c>
      <c r="B17693" s="613" t="s">
        <v>30482</v>
      </c>
    </row>
    <row r="17694" spans="1:2" ht="13.5" x14ac:dyDescent="0.25">
      <c r="A17694" s="612" t="s">
        <v>30483</v>
      </c>
      <c r="B17694" s="613" t="s">
        <v>30484</v>
      </c>
    </row>
    <row r="17695" spans="1:2" ht="13.5" x14ac:dyDescent="0.25">
      <c r="A17695" s="612" t="s">
        <v>30485</v>
      </c>
      <c r="B17695" s="613" t="s">
        <v>30486</v>
      </c>
    </row>
    <row r="17696" spans="1:2" ht="13.5" x14ac:dyDescent="0.25">
      <c r="A17696" s="612" t="s">
        <v>30487</v>
      </c>
      <c r="B17696" s="613" t="s">
        <v>30488</v>
      </c>
    </row>
    <row r="17697" spans="1:2" ht="13.5" x14ac:dyDescent="0.25">
      <c r="A17697" s="612" t="s">
        <v>30489</v>
      </c>
      <c r="B17697" s="613" t="s">
        <v>30490</v>
      </c>
    </row>
    <row r="17698" spans="1:2" ht="13.5" x14ac:dyDescent="0.25">
      <c r="A17698" s="612" t="s">
        <v>30491</v>
      </c>
      <c r="B17698" s="613" t="s">
        <v>30492</v>
      </c>
    </row>
    <row r="17699" spans="1:2" ht="13.5" x14ac:dyDescent="0.25">
      <c r="A17699" s="612" t="s">
        <v>30493</v>
      </c>
      <c r="B17699" s="613" t="s">
        <v>30494</v>
      </c>
    </row>
    <row r="17700" spans="1:2" ht="13.5" x14ac:dyDescent="0.25">
      <c r="A17700" s="612" t="s">
        <v>30495</v>
      </c>
      <c r="B17700" s="613" t="s">
        <v>30496</v>
      </c>
    </row>
    <row r="17701" spans="1:2" ht="13.5" x14ac:dyDescent="0.25">
      <c r="A17701" s="612" t="s">
        <v>30497</v>
      </c>
      <c r="B17701" s="613" t="s">
        <v>30498</v>
      </c>
    </row>
    <row r="17702" spans="1:2" ht="13.5" x14ac:dyDescent="0.25">
      <c r="A17702" s="612" t="s">
        <v>30499</v>
      </c>
      <c r="B17702" s="613" t="s">
        <v>30500</v>
      </c>
    </row>
    <row r="17703" spans="1:2" ht="13.5" x14ac:dyDescent="0.25">
      <c r="A17703" s="612" t="s">
        <v>30501</v>
      </c>
      <c r="B17703" s="613" t="s">
        <v>30502</v>
      </c>
    </row>
    <row r="17704" spans="1:2" ht="13.5" x14ac:dyDescent="0.25">
      <c r="A17704" s="612" t="s">
        <v>30503</v>
      </c>
      <c r="B17704" s="613" t="s">
        <v>30504</v>
      </c>
    </row>
    <row r="17705" spans="1:2" ht="13.5" x14ac:dyDescent="0.25">
      <c r="A17705" s="612" t="s">
        <v>30505</v>
      </c>
      <c r="B17705" s="613" t="s">
        <v>30506</v>
      </c>
    </row>
    <row r="17706" spans="1:2" ht="13.5" x14ac:dyDescent="0.25">
      <c r="A17706" s="612" t="s">
        <v>30507</v>
      </c>
      <c r="B17706" s="613" t="s">
        <v>30508</v>
      </c>
    </row>
    <row r="17707" spans="1:2" ht="13.5" x14ac:dyDescent="0.25">
      <c r="A17707" s="612" t="s">
        <v>30509</v>
      </c>
      <c r="B17707" s="613" t="s">
        <v>30510</v>
      </c>
    </row>
    <row r="17708" spans="1:2" ht="13.5" x14ac:dyDescent="0.25">
      <c r="A17708" s="612" t="s">
        <v>30511</v>
      </c>
      <c r="B17708" s="613" t="s">
        <v>30512</v>
      </c>
    </row>
    <row r="17709" spans="1:2" ht="13.5" x14ac:dyDescent="0.25">
      <c r="A17709" s="612" t="s">
        <v>30513</v>
      </c>
      <c r="B17709" s="613" t="s">
        <v>30514</v>
      </c>
    </row>
    <row r="17710" spans="1:2" ht="13.5" x14ac:dyDescent="0.25">
      <c r="A17710" s="612" t="s">
        <v>30515</v>
      </c>
      <c r="B17710" s="613" t="s">
        <v>30516</v>
      </c>
    </row>
    <row r="17711" spans="1:2" ht="13.5" x14ac:dyDescent="0.25">
      <c r="A17711" s="612" t="s">
        <v>30517</v>
      </c>
      <c r="B17711" s="613" t="s">
        <v>30518</v>
      </c>
    </row>
    <row r="17712" spans="1:2" ht="13.5" x14ac:dyDescent="0.25">
      <c r="A17712" s="612" t="s">
        <v>30519</v>
      </c>
      <c r="B17712" s="613" t="s">
        <v>30520</v>
      </c>
    </row>
    <row r="17713" spans="1:2" ht="13.5" x14ac:dyDescent="0.25">
      <c r="A17713" s="612" t="s">
        <v>30521</v>
      </c>
      <c r="B17713" s="613" t="s">
        <v>30522</v>
      </c>
    </row>
    <row r="17714" spans="1:2" ht="13.5" x14ac:dyDescent="0.25">
      <c r="A17714" s="612" t="s">
        <v>30523</v>
      </c>
      <c r="B17714" s="613" t="s">
        <v>30524</v>
      </c>
    </row>
    <row r="17715" spans="1:2" ht="13.5" x14ac:dyDescent="0.25">
      <c r="A17715" s="612" t="s">
        <v>30525</v>
      </c>
      <c r="B17715" s="613" t="s">
        <v>30526</v>
      </c>
    </row>
    <row r="17716" spans="1:2" ht="13.5" x14ac:dyDescent="0.25">
      <c r="A17716" s="612" t="s">
        <v>30527</v>
      </c>
      <c r="B17716" s="613" t="s">
        <v>30528</v>
      </c>
    </row>
    <row r="17717" spans="1:2" ht="13.5" x14ac:dyDescent="0.25">
      <c r="A17717" s="612" t="s">
        <v>30529</v>
      </c>
      <c r="B17717" s="613" t="s">
        <v>30530</v>
      </c>
    </row>
    <row r="17718" spans="1:2" ht="13.5" x14ac:dyDescent="0.25">
      <c r="A17718" s="612" t="s">
        <v>30531</v>
      </c>
      <c r="B17718" s="613" t="s">
        <v>30532</v>
      </c>
    </row>
    <row r="17719" spans="1:2" ht="13.5" x14ac:dyDescent="0.25">
      <c r="A17719" s="612" t="s">
        <v>30533</v>
      </c>
      <c r="B17719" s="613" t="s">
        <v>30534</v>
      </c>
    </row>
    <row r="17720" spans="1:2" ht="13.5" x14ac:dyDescent="0.25">
      <c r="A17720" s="612" t="s">
        <v>30535</v>
      </c>
      <c r="B17720" s="613" t="s">
        <v>30536</v>
      </c>
    </row>
    <row r="17721" spans="1:2" ht="13.5" x14ac:dyDescent="0.25">
      <c r="A17721" s="612" t="s">
        <v>30537</v>
      </c>
      <c r="B17721" s="613" t="s">
        <v>30538</v>
      </c>
    </row>
    <row r="17722" spans="1:2" ht="13.5" x14ac:dyDescent="0.25">
      <c r="A17722" s="612" t="s">
        <v>30539</v>
      </c>
      <c r="B17722" s="613" t="s">
        <v>30540</v>
      </c>
    </row>
    <row r="17723" spans="1:2" ht="13.5" x14ac:dyDescent="0.25">
      <c r="A17723" s="612" t="s">
        <v>30541</v>
      </c>
      <c r="B17723" s="613" t="s">
        <v>30542</v>
      </c>
    </row>
    <row r="17724" spans="1:2" ht="13.5" x14ac:dyDescent="0.25">
      <c r="A17724" s="612" t="s">
        <v>30543</v>
      </c>
      <c r="B17724" s="613" t="s">
        <v>30544</v>
      </c>
    </row>
    <row r="17725" spans="1:2" ht="13.5" x14ac:dyDescent="0.25">
      <c r="A17725" s="612" t="s">
        <v>30545</v>
      </c>
      <c r="B17725" s="613" t="s">
        <v>30546</v>
      </c>
    </row>
    <row r="17726" spans="1:2" ht="13.5" x14ac:dyDescent="0.25">
      <c r="A17726" s="612" t="s">
        <v>30547</v>
      </c>
      <c r="B17726" s="613" t="s">
        <v>30548</v>
      </c>
    </row>
    <row r="17727" spans="1:2" ht="13.5" x14ac:dyDescent="0.25">
      <c r="A17727" s="612" t="s">
        <v>30549</v>
      </c>
      <c r="B17727" s="613" t="s">
        <v>30550</v>
      </c>
    </row>
    <row r="17728" spans="1:2" ht="13.5" x14ac:dyDescent="0.25">
      <c r="A17728" s="612" t="s">
        <v>30551</v>
      </c>
      <c r="B17728" s="613" t="s">
        <v>30552</v>
      </c>
    </row>
    <row r="17729" spans="1:2" ht="13.5" x14ac:dyDescent="0.25">
      <c r="A17729" s="612" t="s">
        <v>30553</v>
      </c>
      <c r="B17729" s="613" t="s">
        <v>30554</v>
      </c>
    </row>
    <row r="17730" spans="1:2" ht="13.5" x14ac:dyDescent="0.25">
      <c r="A17730" s="612" t="s">
        <v>30555</v>
      </c>
      <c r="B17730" s="613" t="s">
        <v>30556</v>
      </c>
    </row>
    <row r="17731" spans="1:2" ht="13.5" x14ac:dyDescent="0.25">
      <c r="A17731" s="612" t="s">
        <v>30557</v>
      </c>
      <c r="B17731" s="613" t="s">
        <v>30558</v>
      </c>
    </row>
    <row r="17732" spans="1:2" ht="13.5" x14ac:dyDescent="0.25">
      <c r="A17732" s="612" t="s">
        <v>30559</v>
      </c>
      <c r="B17732" s="613" t="s">
        <v>30560</v>
      </c>
    </row>
    <row r="17733" spans="1:2" ht="13.5" x14ac:dyDescent="0.25">
      <c r="A17733" s="612" t="s">
        <v>30561</v>
      </c>
      <c r="B17733" s="613" t="s">
        <v>30562</v>
      </c>
    </row>
    <row r="17734" spans="1:2" ht="13.5" x14ac:dyDescent="0.25">
      <c r="A17734" s="612" t="s">
        <v>30563</v>
      </c>
      <c r="B17734" s="613" t="s">
        <v>30564</v>
      </c>
    </row>
    <row r="17735" spans="1:2" ht="13.5" x14ac:dyDescent="0.25">
      <c r="A17735" s="612" t="s">
        <v>30565</v>
      </c>
      <c r="B17735" s="613" t="s">
        <v>30566</v>
      </c>
    </row>
    <row r="17736" spans="1:2" ht="13.5" x14ac:dyDescent="0.25">
      <c r="A17736" s="612" t="s">
        <v>30567</v>
      </c>
      <c r="B17736" s="613" t="s">
        <v>30568</v>
      </c>
    </row>
    <row r="17737" spans="1:2" ht="13.5" x14ac:dyDescent="0.25">
      <c r="A17737" s="612" t="s">
        <v>30569</v>
      </c>
      <c r="B17737" s="613" t="s">
        <v>30570</v>
      </c>
    </row>
    <row r="17738" spans="1:2" ht="13.5" x14ac:dyDescent="0.25">
      <c r="A17738" s="612" t="s">
        <v>30571</v>
      </c>
      <c r="B17738" s="613" t="s">
        <v>30572</v>
      </c>
    </row>
    <row r="17739" spans="1:2" ht="13.5" x14ac:dyDescent="0.25">
      <c r="A17739" s="612" t="s">
        <v>30573</v>
      </c>
      <c r="B17739" s="613" t="s">
        <v>30574</v>
      </c>
    </row>
    <row r="17740" spans="1:2" ht="13.5" x14ac:dyDescent="0.25">
      <c r="A17740" s="612" t="s">
        <v>30575</v>
      </c>
      <c r="B17740" s="613" t="s">
        <v>30576</v>
      </c>
    </row>
    <row r="17741" spans="1:2" ht="13.5" x14ac:dyDescent="0.25">
      <c r="A17741" s="612" t="s">
        <v>30577</v>
      </c>
      <c r="B17741" s="613" t="s">
        <v>30578</v>
      </c>
    </row>
    <row r="17742" spans="1:2" ht="13.5" x14ac:dyDescent="0.25">
      <c r="A17742" s="612" t="s">
        <v>30579</v>
      </c>
      <c r="B17742" s="613" t="s">
        <v>30580</v>
      </c>
    </row>
    <row r="17743" spans="1:2" ht="13.5" x14ac:dyDescent="0.25">
      <c r="A17743" s="612" t="s">
        <v>30581</v>
      </c>
      <c r="B17743" s="613" t="s">
        <v>30582</v>
      </c>
    </row>
    <row r="17744" spans="1:2" ht="13.5" x14ac:dyDescent="0.25">
      <c r="A17744" s="612" t="s">
        <v>30583</v>
      </c>
      <c r="B17744" s="613" t="s">
        <v>30584</v>
      </c>
    </row>
    <row r="17745" spans="1:2" ht="13.5" x14ac:dyDescent="0.25">
      <c r="A17745" s="612" t="s">
        <v>30585</v>
      </c>
      <c r="B17745" s="613" t="s">
        <v>30586</v>
      </c>
    </row>
    <row r="17746" spans="1:2" ht="13.5" x14ac:dyDescent="0.25">
      <c r="A17746" s="612" t="s">
        <v>30587</v>
      </c>
      <c r="B17746" s="613" t="s">
        <v>30588</v>
      </c>
    </row>
    <row r="17747" spans="1:2" ht="13.5" x14ac:dyDescent="0.25">
      <c r="A17747" s="612" t="s">
        <v>30589</v>
      </c>
      <c r="B17747" s="613" t="s">
        <v>30590</v>
      </c>
    </row>
    <row r="17748" spans="1:2" ht="13.5" x14ac:dyDescent="0.25">
      <c r="A17748" s="612" t="s">
        <v>30591</v>
      </c>
      <c r="B17748" s="613" t="s">
        <v>30592</v>
      </c>
    </row>
    <row r="17749" spans="1:2" ht="13.5" x14ac:dyDescent="0.25">
      <c r="A17749" s="612" t="s">
        <v>30593</v>
      </c>
      <c r="B17749" s="613" t="s">
        <v>30594</v>
      </c>
    </row>
    <row r="17750" spans="1:2" ht="13.5" x14ac:dyDescent="0.25">
      <c r="A17750" s="612" t="s">
        <v>30595</v>
      </c>
      <c r="B17750" s="613" t="s">
        <v>30596</v>
      </c>
    </row>
    <row r="17751" spans="1:2" ht="13.5" x14ac:dyDescent="0.25">
      <c r="A17751" s="612" t="s">
        <v>30597</v>
      </c>
      <c r="B17751" s="613" t="s">
        <v>30598</v>
      </c>
    </row>
    <row r="17752" spans="1:2" ht="13.5" x14ac:dyDescent="0.25">
      <c r="A17752" s="612" t="s">
        <v>30599</v>
      </c>
      <c r="B17752" s="613" t="s">
        <v>30600</v>
      </c>
    </row>
    <row r="17753" spans="1:2" ht="13.5" x14ac:dyDescent="0.25">
      <c r="A17753" s="612" t="s">
        <v>30601</v>
      </c>
      <c r="B17753" s="613" t="s">
        <v>30602</v>
      </c>
    </row>
    <row r="17754" spans="1:2" ht="13.5" x14ac:dyDescent="0.25">
      <c r="A17754" s="612" t="s">
        <v>30603</v>
      </c>
      <c r="B17754" s="613" t="s">
        <v>30604</v>
      </c>
    </row>
    <row r="17755" spans="1:2" ht="13.5" x14ac:dyDescent="0.25">
      <c r="A17755" s="612" t="s">
        <v>30605</v>
      </c>
      <c r="B17755" s="613" t="s">
        <v>30606</v>
      </c>
    </row>
    <row r="17756" spans="1:2" ht="13.5" x14ac:dyDescent="0.25">
      <c r="A17756" s="612" t="s">
        <v>30607</v>
      </c>
      <c r="B17756" s="613" t="s">
        <v>30608</v>
      </c>
    </row>
    <row r="17757" spans="1:2" ht="13.5" x14ac:dyDescent="0.25">
      <c r="A17757" s="612" t="s">
        <v>30609</v>
      </c>
      <c r="B17757" s="613" t="s">
        <v>30610</v>
      </c>
    </row>
    <row r="17758" spans="1:2" ht="13.5" x14ac:dyDescent="0.25">
      <c r="A17758" s="612" t="s">
        <v>30611</v>
      </c>
      <c r="B17758" s="613" t="s">
        <v>30612</v>
      </c>
    </row>
    <row r="17759" spans="1:2" ht="14.25" thickBot="1" x14ac:dyDescent="0.3">
      <c r="A17759" s="616" t="s">
        <v>30613</v>
      </c>
      <c r="B17759" s="617" t="s">
        <v>30614</v>
      </c>
    </row>
    <row r="17760" spans="1:2" ht="13.5" x14ac:dyDescent="0.25">
      <c r="A17760" s="10"/>
      <c r="B17760" s="17"/>
    </row>
  </sheetData>
  <sheetProtection insertRows="0" insertHyperlinks="0" deleteColumns="0" deleteRows="0"/>
  <autoFilter ref="A1:B17759" xr:uid="{00000000-0009-0000-0000-000007000000}">
    <sortState xmlns:xlrd2="http://schemas.microsoft.com/office/spreadsheetml/2017/richdata2" ref="A12980:B12981">
      <sortCondition ref="B1:B17759"/>
    </sortState>
  </autoFilter>
  <pageMargins left="0.75" right="0.75" top="1" bottom="1" header="0" footer="0"/>
  <pageSetup orientation="portrait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0.39997558519241921"/>
  </sheetPr>
  <dimension ref="A1:AF123"/>
  <sheetViews>
    <sheetView showGridLines="0" zoomScale="50" zoomScaleNormal="50" zoomScaleSheetLayoutView="80" zoomScalePageLayoutView="40" workbookViewId="0">
      <pane ySplit="3" topLeftCell="A4" activePane="bottomLeft" state="frozen"/>
      <selection activeCell="A5" sqref="A5"/>
      <selection pane="bottomLeft" activeCell="B7" sqref="B7"/>
    </sheetView>
  </sheetViews>
  <sheetFormatPr baseColWidth="10" defaultColWidth="11.42578125" defaultRowHeight="15" x14ac:dyDescent="0.25"/>
  <cols>
    <col min="1" max="1" width="13.5703125" style="80" customWidth="1"/>
    <col min="2" max="2" width="24" style="80" customWidth="1"/>
    <col min="3" max="3" width="46.85546875" style="81" customWidth="1"/>
    <col min="4" max="4" width="42.5703125" style="81" customWidth="1"/>
    <col min="5" max="5" width="35.85546875" style="81" customWidth="1"/>
    <col min="6" max="6" width="35.85546875" style="79" customWidth="1"/>
    <col min="7" max="7" width="35.85546875" style="80" customWidth="1"/>
    <col min="8" max="8" width="23.7109375" style="80" customWidth="1"/>
    <col min="9" max="9" width="18.28515625" style="80" customWidth="1"/>
    <col min="10" max="17" width="11.28515625" style="80" customWidth="1"/>
    <col min="18" max="18" width="14.28515625" style="80" customWidth="1"/>
    <col min="19" max="19" width="11.28515625" style="80" customWidth="1"/>
    <col min="20" max="20" width="13.28515625" style="80" customWidth="1"/>
    <col min="21" max="21" width="13.7109375" style="80" customWidth="1"/>
    <col min="22" max="23" width="16.140625" style="80" customWidth="1"/>
    <col min="24" max="24" width="18.7109375" style="640" customWidth="1"/>
    <col min="25" max="25" width="11.42578125" style="132"/>
    <col min="26" max="26" width="28.28515625" style="80" customWidth="1"/>
    <col min="27" max="27" width="11.42578125" style="80"/>
    <col min="28" max="28" width="14.42578125" style="80" customWidth="1"/>
    <col min="29" max="16384" width="11.42578125" style="80"/>
  </cols>
  <sheetData>
    <row r="1" spans="1:32" ht="23.25" customHeight="1" x14ac:dyDescent="0.25">
      <c r="A1" s="717" t="s">
        <v>37</v>
      </c>
      <c r="B1" s="718"/>
      <c r="C1" s="718"/>
      <c r="D1" s="718"/>
      <c r="E1" s="718"/>
      <c r="F1" s="718"/>
      <c r="G1" s="718"/>
      <c r="H1" s="718"/>
      <c r="I1" s="718"/>
      <c r="J1" s="718"/>
      <c r="K1" s="718"/>
      <c r="L1" s="718"/>
      <c r="M1" s="718"/>
      <c r="N1" s="718"/>
      <c r="O1" s="718"/>
      <c r="P1" s="718"/>
      <c r="Q1" s="718"/>
      <c r="R1" s="718"/>
      <c r="S1" s="718"/>
      <c r="T1" s="718"/>
      <c r="U1" s="718"/>
      <c r="V1" s="718"/>
      <c r="W1" s="718"/>
      <c r="X1" s="719"/>
      <c r="Y1" s="80"/>
    </row>
    <row r="2" spans="1:32" ht="15.6" customHeight="1" x14ac:dyDescent="0.25">
      <c r="A2" s="720" t="s">
        <v>38</v>
      </c>
      <c r="B2" s="720"/>
      <c r="C2" s="720"/>
      <c r="D2" s="720"/>
      <c r="E2" s="720"/>
      <c r="F2" s="721"/>
      <c r="G2" s="720"/>
      <c r="H2" s="721"/>
      <c r="I2" s="721"/>
      <c r="J2" s="720">
        <v>2024</v>
      </c>
      <c r="K2" s="720"/>
      <c r="L2" s="720"/>
      <c r="M2" s="720"/>
      <c r="N2" s="720"/>
      <c r="O2" s="720"/>
      <c r="P2" s="720"/>
      <c r="Q2" s="720"/>
      <c r="R2" s="720"/>
      <c r="S2" s="720"/>
      <c r="T2" s="720"/>
      <c r="U2" s="720"/>
      <c r="V2" s="720" t="s">
        <v>39</v>
      </c>
      <c r="W2" s="720"/>
      <c r="X2" s="720"/>
      <c r="Y2" s="80"/>
    </row>
    <row r="3" spans="1:32" ht="50.25" customHeight="1" x14ac:dyDescent="0.25">
      <c r="A3" s="157" t="s">
        <v>40</v>
      </c>
      <c r="B3" s="157" t="s">
        <v>7</v>
      </c>
      <c r="C3" s="157" t="s">
        <v>8</v>
      </c>
      <c r="D3" s="158" t="s">
        <v>9</v>
      </c>
      <c r="E3" s="158" t="s">
        <v>10</v>
      </c>
      <c r="F3" s="159" t="s">
        <v>11</v>
      </c>
      <c r="G3" s="157" t="s">
        <v>12</v>
      </c>
      <c r="H3" s="157" t="s">
        <v>13</v>
      </c>
      <c r="I3" s="157" t="s">
        <v>14</v>
      </c>
      <c r="J3" s="157" t="s">
        <v>41</v>
      </c>
      <c r="K3" s="157" t="s">
        <v>42</v>
      </c>
      <c r="L3" s="157" t="s">
        <v>43</v>
      </c>
      <c r="M3" s="157" t="s">
        <v>44</v>
      </c>
      <c r="N3" s="157" t="s">
        <v>45</v>
      </c>
      <c r="O3" s="157" t="s">
        <v>46</v>
      </c>
      <c r="P3" s="157" t="s">
        <v>47</v>
      </c>
      <c r="Q3" s="157" t="s">
        <v>48</v>
      </c>
      <c r="R3" s="157" t="s">
        <v>49</v>
      </c>
      <c r="S3" s="157" t="s">
        <v>50</v>
      </c>
      <c r="T3" s="157" t="s">
        <v>51</v>
      </c>
      <c r="U3" s="157" t="s">
        <v>52</v>
      </c>
      <c r="V3" s="157" t="s">
        <v>15</v>
      </c>
      <c r="W3" s="157" t="s">
        <v>16</v>
      </c>
      <c r="X3" s="157" t="s">
        <v>17</v>
      </c>
      <c r="Y3" s="80"/>
      <c r="Z3" s="242" t="s">
        <v>53</v>
      </c>
      <c r="AA3" s="242" t="s">
        <v>54</v>
      </c>
      <c r="AB3" s="242" t="s">
        <v>17</v>
      </c>
    </row>
    <row r="4" spans="1:32" ht="83.25" customHeight="1" x14ac:dyDescent="0.25">
      <c r="A4" s="411" t="s">
        <v>55</v>
      </c>
      <c r="B4" s="412" t="s">
        <v>56</v>
      </c>
      <c r="C4" s="413" t="s">
        <v>57</v>
      </c>
      <c r="D4" s="414" t="s">
        <v>58</v>
      </c>
      <c r="E4" s="415" t="s">
        <v>59</v>
      </c>
      <c r="F4" s="415" t="s">
        <v>60</v>
      </c>
      <c r="G4" s="416" t="s">
        <v>61</v>
      </c>
      <c r="H4" s="417" t="s">
        <v>62</v>
      </c>
      <c r="I4" s="414" t="s">
        <v>63</v>
      </c>
      <c r="J4" s="417"/>
      <c r="K4" s="417"/>
      <c r="L4" s="417"/>
      <c r="M4" s="417"/>
      <c r="N4" s="417"/>
      <c r="O4" s="417"/>
      <c r="P4" s="417"/>
      <c r="Q4" s="417"/>
      <c r="R4" s="417"/>
      <c r="S4" s="417"/>
      <c r="T4" s="417"/>
      <c r="U4" s="417"/>
      <c r="V4" s="638"/>
      <c r="W4" s="639"/>
      <c r="X4" s="639"/>
      <c r="Y4" s="640"/>
      <c r="Z4" s="638"/>
      <c r="AA4" s="639"/>
      <c r="AB4" s="639"/>
      <c r="AC4" s="640"/>
      <c r="AD4" s="640"/>
      <c r="AE4" s="640"/>
      <c r="AF4" s="640"/>
    </row>
    <row r="5" spans="1:32" ht="92.25" customHeight="1" x14ac:dyDescent="0.25">
      <c r="A5" s="411" t="s">
        <v>55</v>
      </c>
      <c r="B5" s="412" t="s">
        <v>64</v>
      </c>
      <c r="C5" s="413" t="s">
        <v>65</v>
      </c>
      <c r="D5" s="414" t="s">
        <v>66</v>
      </c>
      <c r="E5" s="415" t="s">
        <v>67</v>
      </c>
      <c r="F5" s="415" t="s">
        <v>60</v>
      </c>
      <c r="G5" s="416" t="s">
        <v>68</v>
      </c>
      <c r="H5" s="417" t="s">
        <v>69</v>
      </c>
      <c r="I5" s="414" t="s">
        <v>63</v>
      </c>
      <c r="J5" s="417"/>
      <c r="K5" s="417"/>
      <c r="L5" s="417"/>
      <c r="M5" s="417"/>
      <c r="N5" s="417"/>
      <c r="O5" s="417"/>
      <c r="P5" s="417"/>
      <c r="Q5" s="417"/>
      <c r="R5" s="417"/>
      <c r="S5" s="417"/>
      <c r="T5" s="417"/>
      <c r="U5" s="417"/>
      <c r="V5" s="638"/>
      <c r="W5" s="639"/>
      <c r="X5" s="639"/>
      <c r="Y5" s="640"/>
      <c r="Z5" s="638"/>
      <c r="AA5" s="639"/>
      <c r="AB5" s="639"/>
      <c r="AC5" s="640"/>
      <c r="AD5" s="640"/>
      <c r="AE5" s="640"/>
      <c r="AF5" s="640"/>
    </row>
    <row r="6" spans="1:32" ht="66.75" customHeight="1" x14ac:dyDescent="0.25">
      <c r="A6" s="411" t="s">
        <v>55</v>
      </c>
      <c r="B6" s="412" t="s">
        <v>70</v>
      </c>
      <c r="C6" s="413" t="s">
        <v>71</v>
      </c>
      <c r="D6" s="414" t="s">
        <v>72</v>
      </c>
      <c r="E6" s="415" t="s">
        <v>73</v>
      </c>
      <c r="F6" s="415" t="s">
        <v>74</v>
      </c>
      <c r="G6" s="416" t="s">
        <v>75</v>
      </c>
      <c r="H6" s="417" t="s">
        <v>76</v>
      </c>
      <c r="I6" s="414" t="s">
        <v>63</v>
      </c>
      <c r="J6" s="417"/>
      <c r="K6" s="417"/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638"/>
      <c r="W6" s="639"/>
      <c r="X6" s="639"/>
      <c r="Y6" s="640"/>
      <c r="Z6" s="638"/>
      <c r="AA6" s="639"/>
      <c r="AB6" s="639"/>
      <c r="AC6" s="640"/>
      <c r="AD6" s="640"/>
      <c r="AE6" s="640"/>
      <c r="AF6" s="640"/>
    </row>
    <row r="7" spans="1:32" ht="73.5" customHeight="1" x14ac:dyDescent="0.25">
      <c r="A7" s="411" t="s">
        <v>55</v>
      </c>
      <c r="B7" s="412" t="s">
        <v>77</v>
      </c>
      <c r="C7" s="413" t="s">
        <v>78</v>
      </c>
      <c r="D7" s="414" t="s">
        <v>79</v>
      </c>
      <c r="E7" s="415" t="s">
        <v>80</v>
      </c>
      <c r="F7" s="415" t="s">
        <v>60</v>
      </c>
      <c r="G7" s="414" t="s">
        <v>81</v>
      </c>
      <c r="H7" s="417" t="s">
        <v>82</v>
      </c>
      <c r="I7" s="414" t="s">
        <v>63</v>
      </c>
      <c r="J7" s="417"/>
      <c r="K7" s="417"/>
      <c r="L7" s="417"/>
      <c r="M7" s="417"/>
      <c r="N7" s="417"/>
      <c r="O7" s="417"/>
      <c r="P7" s="417"/>
      <c r="Q7" s="417"/>
      <c r="R7" s="417"/>
      <c r="S7" s="417"/>
      <c r="T7" s="417"/>
      <c r="U7" s="417"/>
      <c r="V7" s="638"/>
      <c r="W7" s="639"/>
      <c r="X7" s="639"/>
      <c r="Y7" s="640"/>
      <c r="Z7" s="638"/>
      <c r="AA7" s="639"/>
      <c r="AB7" s="639"/>
      <c r="AC7" s="640"/>
      <c r="AD7" s="640"/>
      <c r="AE7" s="640"/>
      <c r="AF7" s="640"/>
    </row>
    <row r="8" spans="1:32" ht="78.75" customHeight="1" x14ac:dyDescent="0.25">
      <c r="A8" s="411" t="s">
        <v>55</v>
      </c>
      <c r="B8" s="412" t="s">
        <v>83</v>
      </c>
      <c r="C8" s="413" t="s">
        <v>84</v>
      </c>
      <c r="D8" s="417" t="s">
        <v>85</v>
      </c>
      <c r="E8" s="415" t="s">
        <v>86</v>
      </c>
      <c r="F8" s="415" t="s">
        <v>87</v>
      </c>
      <c r="G8" s="416" t="s">
        <v>88</v>
      </c>
      <c r="H8" s="417" t="s">
        <v>89</v>
      </c>
      <c r="I8" s="414" t="s">
        <v>63</v>
      </c>
      <c r="J8" s="417"/>
      <c r="K8" s="417"/>
      <c r="L8" s="417"/>
      <c r="M8" s="417"/>
      <c r="N8" s="417"/>
      <c r="O8" s="417"/>
      <c r="P8" s="417"/>
      <c r="Q8" s="417"/>
      <c r="R8" s="417"/>
      <c r="S8" s="417"/>
      <c r="T8" s="417"/>
      <c r="U8" s="417"/>
      <c r="V8" s="638"/>
      <c r="W8" s="639"/>
      <c r="X8" s="639"/>
      <c r="Y8" s="640"/>
      <c r="Z8" s="638"/>
      <c r="AA8" s="639"/>
      <c r="AB8" s="639"/>
      <c r="AC8" s="640"/>
      <c r="AD8" s="640"/>
      <c r="AE8" s="640"/>
      <c r="AF8" s="640"/>
    </row>
    <row r="9" spans="1:32" ht="78.75" customHeight="1" x14ac:dyDescent="0.25">
      <c r="A9" s="411" t="s">
        <v>55</v>
      </c>
      <c r="B9" s="412" t="s">
        <v>90</v>
      </c>
      <c r="C9" s="413" t="s">
        <v>91</v>
      </c>
      <c r="D9" s="414" t="s">
        <v>92</v>
      </c>
      <c r="E9" s="415" t="s">
        <v>93</v>
      </c>
      <c r="F9" s="415" t="s">
        <v>87</v>
      </c>
      <c r="G9" s="416" t="s">
        <v>94</v>
      </c>
      <c r="H9" s="417" t="s">
        <v>95</v>
      </c>
      <c r="I9" s="414" t="s">
        <v>63</v>
      </c>
      <c r="J9" s="417"/>
      <c r="K9" s="417"/>
      <c r="L9" s="417"/>
      <c r="M9" s="417"/>
      <c r="N9" s="417"/>
      <c r="O9" s="417"/>
      <c r="P9" s="417"/>
      <c r="Q9" s="417"/>
      <c r="R9" s="417"/>
      <c r="S9" s="417"/>
      <c r="T9" s="417"/>
      <c r="U9" s="417"/>
      <c r="V9" s="638"/>
      <c r="W9" s="639"/>
      <c r="X9" s="639"/>
      <c r="Y9" s="640"/>
      <c r="Z9" s="638"/>
      <c r="AA9" s="639"/>
      <c r="AB9" s="639"/>
      <c r="AC9" s="640"/>
      <c r="AD9" s="640"/>
      <c r="AE9" s="640"/>
      <c r="AF9" s="640"/>
    </row>
    <row r="10" spans="1:32" ht="57.75" customHeight="1" x14ac:dyDescent="0.25">
      <c r="A10" s="411" t="s">
        <v>55</v>
      </c>
      <c r="B10" s="412" t="s">
        <v>96</v>
      </c>
      <c r="C10" s="413" t="s">
        <v>97</v>
      </c>
      <c r="D10" s="414" t="s">
        <v>98</v>
      </c>
      <c r="E10" s="415" t="s">
        <v>99</v>
      </c>
      <c r="F10" s="415" t="s">
        <v>100</v>
      </c>
      <c r="G10" s="416" t="s">
        <v>101</v>
      </c>
      <c r="H10" s="417" t="s">
        <v>102</v>
      </c>
      <c r="I10" s="414" t="s">
        <v>103</v>
      </c>
      <c r="J10" s="417"/>
      <c r="K10" s="417"/>
      <c r="L10" s="417"/>
      <c r="M10" s="417"/>
      <c r="N10" s="417"/>
      <c r="O10" s="417"/>
      <c r="P10" s="417"/>
      <c r="Q10" s="417"/>
      <c r="R10" s="417"/>
      <c r="S10" s="417"/>
      <c r="T10" s="417"/>
      <c r="U10" s="417"/>
      <c r="V10" s="638"/>
      <c r="W10" s="639"/>
      <c r="X10" s="639"/>
      <c r="Y10" s="640"/>
      <c r="Z10" s="638"/>
      <c r="AA10" s="639"/>
      <c r="AB10" s="639"/>
      <c r="AC10" s="640"/>
      <c r="AD10" s="640"/>
      <c r="AE10" s="640"/>
      <c r="AF10" s="640"/>
    </row>
    <row r="11" spans="1:32" ht="57.75" customHeight="1" x14ac:dyDescent="0.25">
      <c r="A11" s="411" t="s">
        <v>55</v>
      </c>
      <c r="B11" s="412" t="s">
        <v>104</v>
      </c>
      <c r="C11" s="413" t="s">
        <v>105</v>
      </c>
      <c r="D11" s="414" t="s">
        <v>106</v>
      </c>
      <c r="E11" s="415" t="s">
        <v>107</v>
      </c>
      <c r="F11" s="415" t="s">
        <v>87</v>
      </c>
      <c r="G11" s="416" t="s">
        <v>108</v>
      </c>
      <c r="H11" s="417" t="s">
        <v>109</v>
      </c>
      <c r="I11" s="414" t="s">
        <v>63</v>
      </c>
      <c r="J11" s="417"/>
      <c r="K11" s="417"/>
      <c r="L11" s="417"/>
      <c r="M11" s="417"/>
      <c r="N11" s="417"/>
      <c r="O11" s="417"/>
      <c r="P11" s="417"/>
      <c r="Q11" s="417"/>
      <c r="R11" s="417"/>
      <c r="S11" s="417"/>
      <c r="T11" s="417"/>
      <c r="U11" s="417"/>
      <c r="V11" s="639"/>
      <c r="W11" s="639"/>
      <c r="X11" s="639"/>
      <c r="Y11" s="640"/>
      <c r="Z11" s="639"/>
      <c r="AA11" s="639"/>
      <c r="AB11" s="639"/>
      <c r="AC11" s="640"/>
      <c r="AD11" s="640"/>
      <c r="AE11" s="640"/>
      <c r="AF11" s="640"/>
    </row>
    <row r="12" spans="1:32" ht="128.25" customHeight="1" x14ac:dyDescent="0.25">
      <c r="A12" s="411" t="s">
        <v>55</v>
      </c>
      <c r="B12" s="412" t="s">
        <v>110</v>
      </c>
      <c r="C12" s="413" t="s">
        <v>111</v>
      </c>
      <c r="D12" s="414" t="s">
        <v>112</v>
      </c>
      <c r="E12" s="415" t="s">
        <v>113</v>
      </c>
      <c r="F12" s="415" t="s">
        <v>74</v>
      </c>
      <c r="G12" s="416" t="s">
        <v>114</v>
      </c>
      <c r="H12" s="417" t="s">
        <v>115</v>
      </c>
      <c r="I12" s="414" t="s">
        <v>116</v>
      </c>
      <c r="J12" s="417"/>
      <c r="K12" s="414"/>
      <c r="L12" s="414"/>
      <c r="M12" s="414"/>
      <c r="N12" s="414"/>
      <c r="O12" s="414"/>
      <c r="P12" s="414"/>
      <c r="Q12" s="414"/>
      <c r="R12" s="414"/>
      <c r="S12" s="414"/>
      <c r="T12" s="414"/>
      <c r="U12" s="414"/>
      <c r="V12" s="638"/>
      <c r="W12" s="639"/>
      <c r="X12" s="639"/>
      <c r="Y12" s="640"/>
      <c r="Z12" s="638"/>
      <c r="AA12" s="639"/>
      <c r="AB12" s="639"/>
      <c r="AC12" s="640"/>
      <c r="AD12" s="640"/>
      <c r="AE12" s="640"/>
      <c r="AF12" s="640"/>
    </row>
    <row r="13" spans="1:32" ht="57.75" customHeight="1" x14ac:dyDescent="0.25">
      <c r="A13" s="411" t="s">
        <v>55</v>
      </c>
      <c r="B13" s="412" t="s">
        <v>117</v>
      </c>
      <c r="C13" s="413" t="s">
        <v>118</v>
      </c>
      <c r="D13" s="414" t="s">
        <v>119</v>
      </c>
      <c r="E13" s="414" t="s">
        <v>120</v>
      </c>
      <c r="F13" s="415" t="s">
        <v>121</v>
      </c>
      <c r="G13" s="416" t="s">
        <v>122</v>
      </c>
      <c r="H13" s="417" t="s">
        <v>123</v>
      </c>
      <c r="I13" s="414" t="s">
        <v>116</v>
      </c>
      <c r="J13" s="417"/>
      <c r="K13" s="417"/>
      <c r="L13" s="417"/>
      <c r="M13" s="417"/>
      <c r="N13" s="417"/>
      <c r="O13" s="417"/>
      <c r="P13" s="417"/>
      <c r="Q13" s="417"/>
      <c r="R13" s="417"/>
      <c r="S13" s="417"/>
      <c r="T13" s="417"/>
      <c r="U13" s="417"/>
      <c r="V13" s="638"/>
      <c r="W13" s="639"/>
      <c r="X13" s="639"/>
      <c r="Y13" s="640"/>
      <c r="Z13" s="638"/>
      <c r="AA13" s="639"/>
      <c r="AB13" s="639"/>
      <c r="AC13" s="640"/>
      <c r="AD13" s="640"/>
      <c r="AE13" s="640"/>
      <c r="AF13" s="640"/>
    </row>
    <row r="14" spans="1:32" ht="76.5" customHeight="1" x14ac:dyDescent="0.25">
      <c r="A14" s="411" t="s">
        <v>55</v>
      </c>
      <c r="B14" s="412" t="s">
        <v>124</v>
      </c>
      <c r="C14" s="413" t="s">
        <v>125</v>
      </c>
      <c r="D14" s="418" t="s">
        <v>126</v>
      </c>
      <c r="E14" s="418" t="s">
        <v>127</v>
      </c>
      <c r="F14" s="415" t="s">
        <v>74</v>
      </c>
      <c r="G14" s="416" t="s">
        <v>128</v>
      </c>
      <c r="H14" s="417" t="s">
        <v>129</v>
      </c>
      <c r="I14" s="414" t="s">
        <v>116</v>
      </c>
      <c r="J14" s="417"/>
      <c r="K14" s="417"/>
      <c r="L14" s="641"/>
      <c r="M14" s="417"/>
      <c r="N14" s="417"/>
      <c r="O14" s="417"/>
      <c r="P14" s="417"/>
      <c r="Q14" s="417"/>
      <c r="R14" s="417"/>
      <c r="S14" s="417"/>
      <c r="T14" s="417"/>
      <c r="U14" s="417"/>
      <c r="V14" s="638"/>
      <c r="W14" s="639"/>
      <c r="X14" s="639"/>
      <c r="Y14" s="640"/>
      <c r="Z14" s="638"/>
      <c r="AA14" s="639"/>
      <c r="AB14" s="639"/>
      <c r="AC14" s="640"/>
      <c r="AD14" s="640"/>
      <c r="AE14" s="640"/>
      <c r="AF14" s="640"/>
    </row>
    <row r="15" spans="1:32" s="78" customFormat="1" ht="58.5" customHeight="1" x14ac:dyDescent="0.25">
      <c r="A15" s="419" t="s">
        <v>130</v>
      </c>
      <c r="B15" s="420" t="s">
        <v>131</v>
      </c>
      <c r="C15" s="421" t="s">
        <v>132</v>
      </c>
      <c r="D15" s="422" t="s">
        <v>133</v>
      </c>
      <c r="E15" s="422" t="s">
        <v>134</v>
      </c>
      <c r="F15" s="415" t="s">
        <v>135</v>
      </c>
      <c r="G15" s="422" t="s">
        <v>136</v>
      </c>
      <c r="H15" s="417" t="s">
        <v>137</v>
      </c>
      <c r="I15" s="414" t="s">
        <v>63</v>
      </c>
      <c r="J15" s="642"/>
      <c r="K15" s="642"/>
      <c r="L15" s="643"/>
      <c r="M15" s="642"/>
      <c r="N15" s="642"/>
      <c r="O15" s="642"/>
      <c r="P15" s="642"/>
      <c r="Q15" s="642"/>
      <c r="R15" s="642"/>
      <c r="S15" s="642"/>
      <c r="T15" s="642"/>
      <c r="U15" s="642"/>
      <c r="V15" s="644"/>
      <c r="W15" s="645"/>
      <c r="X15" s="639"/>
      <c r="Y15" s="646"/>
      <c r="Z15" s="644"/>
      <c r="AA15" s="645"/>
      <c r="AB15" s="639"/>
      <c r="AC15" s="647"/>
      <c r="AD15" s="647"/>
      <c r="AE15" s="647"/>
      <c r="AF15" s="647"/>
    </row>
    <row r="16" spans="1:32" s="78" customFormat="1" ht="72.75" customHeight="1" x14ac:dyDescent="0.25">
      <c r="A16" s="419" t="s">
        <v>130</v>
      </c>
      <c r="B16" s="420" t="s">
        <v>70</v>
      </c>
      <c r="C16" s="421" t="s">
        <v>138</v>
      </c>
      <c r="D16" s="422" t="s">
        <v>139</v>
      </c>
      <c r="E16" s="422" t="s">
        <v>140</v>
      </c>
      <c r="F16" s="415" t="s">
        <v>135</v>
      </c>
      <c r="G16" s="422" t="s">
        <v>141</v>
      </c>
      <c r="H16" s="417" t="s">
        <v>142</v>
      </c>
      <c r="I16" s="414" t="s">
        <v>143</v>
      </c>
      <c r="J16" s="642"/>
      <c r="K16" s="642"/>
      <c r="L16" s="642"/>
      <c r="M16" s="642"/>
      <c r="N16" s="642"/>
      <c r="O16" s="642"/>
      <c r="P16" s="642"/>
      <c r="Q16" s="642"/>
      <c r="R16" s="642"/>
      <c r="S16" s="642"/>
      <c r="T16" s="642"/>
      <c r="U16" s="642"/>
      <c r="V16" s="648"/>
      <c r="W16" s="645"/>
      <c r="X16" s="639"/>
      <c r="Y16" s="646"/>
      <c r="Z16" s="648"/>
      <c r="AA16" s="645"/>
      <c r="AB16" s="639"/>
      <c r="AC16" s="647"/>
      <c r="AD16" s="647"/>
      <c r="AE16" s="647"/>
      <c r="AF16" s="647"/>
    </row>
    <row r="17" spans="1:32" s="78" customFormat="1" ht="53.25" customHeight="1" x14ac:dyDescent="0.25">
      <c r="A17" s="419" t="s">
        <v>130</v>
      </c>
      <c r="B17" s="420" t="s">
        <v>124</v>
      </c>
      <c r="C17" s="421" t="s">
        <v>144</v>
      </c>
      <c r="D17" s="422" t="s">
        <v>145</v>
      </c>
      <c r="E17" s="422" t="s">
        <v>146</v>
      </c>
      <c r="F17" s="415" t="s">
        <v>135</v>
      </c>
      <c r="G17" s="422" t="s">
        <v>141</v>
      </c>
      <c r="H17" s="417" t="s">
        <v>147</v>
      </c>
      <c r="I17" s="414" t="s">
        <v>143</v>
      </c>
      <c r="J17" s="649"/>
      <c r="K17" s="649"/>
      <c r="L17" s="649"/>
      <c r="M17" s="649"/>
      <c r="N17" s="649"/>
      <c r="O17" s="649"/>
      <c r="P17" s="649"/>
      <c r="Q17" s="642"/>
      <c r="R17" s="642"/>
      <c r="S17" s="649"/>
      <c r="T17" s="649"/>
      <c r="U17" s="649"/>
      <c r="V17" s="648"/>
      <c r="W17" s="645"/>
      <c r="X17" s="639"/>
      <c r="Y17" s="646"/>
      <c r="Z17" s="648"/>
      <c r="AA17" s="645"/>
      <c r="AB17" s="639"/>
      <c r="AC17" s="647"/>
      <c r="AD17" s="647"/>
      <c r="AE17" s="647"/>
      <c r="AF17" s="647"/>
    </row>
    <row r="18" spans="1:32" s="78" customFormat="1" ht="53.25" customHeight="1" x14ac:dyDescent="0.25">
      <c r="A18" s="419" t="s">
        <v>130</v>
      </c>
      <c r="B18" s="423" t="s">
        <v>148</v>
      </c>
      <c r="C18" s="424" t="s">
        <v>149</v>
      </c>
      <c r="D18" s="424" t="s">
        <v>150</v>
      </c>
      <c r="E18" s="236" t="s">
        <v>151</v>
      </c>
      <c r="F18" s="413" t="s">
        <v>135</v>
      </c>
      <c r="G18" s="237" t="s">
        <v>152</v>
      </c>
      <c r="H18" s="411" t="s">
        <v>153</v>
      </c>
      <c r="I18" s="414" t="s">
        <v>63</v>
      </c>
      <c r="J18" s="422"/>
      <c r="K18" s="422"/>
      <c r="L18" s="422"/>
      <c r="M18" s="642"/>
      <c r="N18" s="642"/>
      <c r="O18" s="642"/>
      <c r="P18" s="642"/>
      <c r="Q18" s="642"/>
      <c r="R18" s="642"/>
      <c r="S18" s="642"/>
      <c r="T18" s="642"/>
      <c r="U18" s="650"/>
      <c r="V18" s="645"/>
      <c r="W18" s="645"/>
      <c r="X18" s="639"/>
      <c r="Y18" s="651"/>
      <c r="Z18" s="645"/>
      <c r="AA18" s="645"/>
      <c r="AB18" s="639"/>
      <c r="AC18" s="647"/>
      <c r="AD18" s="647"/>
      <c r="AE18" s="647"/>
      <c r="AF18" s="647"/>
    </row>
    <row r="19" spans="1:32" s="78" customFormat="1" ht="121.5" customHeight="1" x14ac:dyDescent="0.25">
      <c r="A19" s="419" t="s">
        <v>130</v>
      </c>
      <c r="B19" s="420" t="s">
        <v>110</v>
      </c>
      <c r="C19" s="421" t="s">
        <v>154</v>
      </c>
      <c r="D19" s="421" t="s">
        <v>155</v>
      </c>
      <c r="E19" s="421" t="s">
        <v>156</v>
      </c>
      <c r="F19" s="415" t="s">
        <v>135</v>
      </c>
      <c r="G19" s="421" t="s">
        <v>157</v>
      </c>
      <c r="H19" s="411" t="s">
        <v>158</v>
      </c>
      <c r="I19" s="414" t="s">
        <v>63</v>
      </c>
      <c r="J19" s="422"/>
      <c r="K19" s="422"/>
      <c r="L19" s="422"/>
      <c r="M19" s="422"/>
      <c r="N19" s="422"/>
      <c r="O19" s="422"/>
      <c r="P19" s="422"/>
      <c r="Q19" s="422"/>
      <c r="R19" s="422"/>
      <c r="S19" s="422"/>
      <c r="T19" s="422"/>
      <c r="U19" s="649"/>
      <c r="V19" s="645"/>
      <c r="W19" s="645"/>
      <c r="X19" s="639"/>
      <c r="Y19" s="646"/>
      <c r="Z19" s="645"/>
      <c r="AA19" s="645"/>
      <c r="AB19" s="639"/>
      <c r="AC19" s="647"/>
      <c r="AD19" s="647"/>
      <c r="AE19" s="647"/>
      <c r="AF19" s="647"/>
    </row>
    <row r="20" spans="1:32" s="78" customFormat="1" ht="83.25" customHeight="1" x14ac:dyDescent="0.25">
      <c r="A20" s="419" t="s">
        <v>130</v>
      </c>
      <c r="B20" s="425" t="s">
        <v>159</v>
      </c>
      <c r="C20" s="421" t="s">
        <v>160</v>
      </c>
      <c r="D20" s="422" t="s">
        <v>161</v>
      </c>
      <c r="E20" s="422" t="s">
        <v>162</v>
      </c>
      <c r="F20" s="415" t="s">
        <v>163</v>
      </c>
      <c r="G20" s="422" t="s">
        <v>164</v>
      </c>
      <c r="H20" s="417" t="s">
        <v>165</v>
      </c>
      <c r="I20" s="414" t="s">
        <v>166</v>
      </c>
      <c r="J20" s="642"/>
      <c r="K20" s="642"/>
      <c r="L20" s="642"/>
      <c r="M20" s="642"/>
      <c r="N20" s="642"/>
      <c r="O20" s="642"/>
      <c r="P20" s="649"/>
      <c r="Q20" s="642"/>
      <c r="R20" s="642"/>
      <c r="S20" s="642"/>
      <c r="T20" s="652"/>
      <c r="U20" s="652"/>
      <c r="V20" s="639"/>
      <c r="W20" s="645"/>
      <c r="X20" s="639"/>
      <c r="Y20" s="651"/>
      <c r="Z20" s="639"/>
      <c r="AA20" s="645"/>
      <c r="AB20" s="639"/>
      <c r="AC20" s="647"/>
      <c r="AD20" s="647"/>
      <c r="AE20" s="647"/>
      <c r="AF20" s="647"/>
    </row>
    <row r="21" spans="1:32" s="78" customFormat="1" ht="45.75" customHeight="1" x14ac:dyDescent="0.25">
      <c r="A21" s="419" t="s">
        <v>130</v>
      </c>
      <c r="B21" s="420" t="s">
        <v>167</v>
      </c>
      <c r="C21" s="421" t="s">
        <v>168</v>
      </c>
      <c r="D21" s="422" t="s">
        <v>169</v>
      </c>
      <c r="E21" s="422" t="s">
        <v>170</v>
      </c>
      <c r="F21" s="415" t="s">
        <v>163</v>
      </c>
      <c r="G21" s="422" t="s">
        <v>171</v>
      </c>
      <c r="H21" s="417" t="s">
        <v>172</v>
      </c>
      <c r="I21" s="414" t="s">
        <v>173</v>
      </c>
      <c r="J21" s="422"/>
      <c r="K21" s="422"/>
      <c r="L21" s="422"/>
      <c r="M21" s="422"/>
      <c r="N21" s="642"/>
      <c r="O21" s="642"/>
      <c r="P21" s="642"/>
      <c r="Q21" s="642"/>
      <c r="R21" s="653"/>
      <c r="S21" s="642"/>
      <c r="T21" s="642"/>
      <c r="U21" s="642"/>
      <c r="V21" s="639"/>
      <c r="W21" s="645"/>
      <c r="X21" s="639"/>
      <c r="Y21" s="646"/>
      <c r="Z21" s="644"/>
      <c r="AA21" s="645"/>
      <c r="AB21" s="639"/>
      <c r="AC21" s="647"/>
      <c r="AD21" s="647"/>
      <c r="AE21" s="647"/>
      <c r="AF21" s="647"/>
    </row>
    <row r="22" spans="1:32" s="78" customFormat="1" ht="60" customHeight="1" x14ac:dyDescent="0.25">
      <c r="A22" s="419" t="s">
        <v>130</v>
      </c>
      <c r="B22" s="420" t="s">
        <v>174</v>
      </c>
      <c r="C22" s="421" t="s">
        <v>175</v>
      </c>
      <c r="D22" s="422" t="s">
        <v>176</v>
      </c>
      <c r="E22" s="422" t="s">
        <v>177</v>
      </c>
      <c r="F22" s="415" t="s">
        <v>163</v>
      </c>
      <c r="G22" s="422" t="s">
        <v>178</v>
      </c>
      <c r="H22" s="417" t="s">
        <v>179</v>
      </c>
      <c r="I22" s="414" t="s">
        <v>116</v>
      </c>
      <c r="J22" s="422"/>
      <c r="K22" s="422"/>
      <c r="L22" s="647"/>
      <c r="M22" s="422"/>
      <c r="N22" s="422"/>
      <c r="O22" s="649"/>
      <c r="P22" s="647"/>
      <c r="Q22" s="422"/>
      <c r="R22" s="422"/>
      <c r="S22" s="422"/>
      <c r="T22" s="422"/>
      <c r="U22" s="649"/>
      <c r="V22" s="644"/>
      <c r="W22" s="645"/>
      <c r="X22" s="639"/>
      <c r="Y22" s="646"/>
      <c r="Z22" s="644"/>
      <c r="AA22" s="645"/>
      <c r="AB22" s="639"/>
      <c r="AC22" s="647"/>
      <c r="AD22" s="647"/>
      <c r="AE22" s="647"/>
      <c r="AF22" s="647"/>
    </row>
    <row r="23" spans="1:32" s="78" customFormat="1" ht="60" customHeight="1" x14ac:dyDescent="0.25">
      <c r="A23" s="419" t="s">
        <v>130</v>
      </c>
      <c r="B23" s="425" t="s">
        <v>180</v>
      </c>
      <c r="C23" s="426" t="s">
        <v>181</v>
      </c>
      <c r="D23" s="427" t="s">
        <v>182</v>
      </c>
      <c r="E23" s="428" t="s">
        <v>183</v>
      </c>
      <c r="F23" s="415" t="s">
        <v>184</v>
      </c>
      <c r="G23" s="429" t="s">
        <v>185</v>
      </c>
      <c r="H23" s="387" t="s">
        <v>186</v>
      </c>
      <c r="I23" s="414" t="s">
        <v>166</v>
      </c>
      <c r="J23" s="654"/>
      <c r="K23" s="654"/>
      <c r="L23" s="654"/>
      <c r="M23" s="654"/>
      <c r="N23" s="654"/>
      <c r="O23" s="654"/>
      <c r="P23" s="655"/>
      <c r="Q23" s="655"/>
      <c r="R23" s="655"/>
      <c r="S23" s="655"/>
      <c r="T23" s="655"/>
      <c r="U23" s="655"/>
      <c r="V23" s="656"/>
      <c r="W23" s="656"/>
      <c r="X23" s="639"/>
      <c r="Y23" s="651"/>
      <c r="Z23" s="657"/>
      <c r="AA23" s="657"/>
      <c r="AB23" s="639"/>
      <c r="AC23" s="647"/>
      <c r="AD23" s="647"/>
      <c r="AE23" s="647"/>
      <c r="AF23" s="647"/>
    </row>
    <row r="24" spans="1:32" s="78" customFormat="1" ht="45.75" customHeight="1" x14ac:dyDescent="0.25">
      <c r="A24" s="419" t="s">
        <v>130</v>
      </c>
      <c r="B24" s="420" t="s">
        <v>187</v>
      </c>
      <c r="C24" s="421" t="s">
        <v>188</v>
      </c>
      <c r="D24" s="421" t="s">
        <v>189</v>
      </c>
      <c r="E24" s="421" t="s">
        <v>190</v>
      </c>
      <c r="F24" s="415" t="s">
        <v>184</v>
      </c>
      <c r="G24" s="421" t="s">
        <v>191</v>
      </c>
      <c r="H24" s="411" t="s">
        <v>192</v>
      </c>
      <c r="I24" s="414" t="s">
        <v>166</v>
      </c>
      <c r="J24" s="649"/>
      <c r="K24" s="649"/>
      <c r="L24" s="654"/>
      <c r="M24" s="654"/>
      <c r="N24" s="649"/>
      <c r="O24" s="654"/>
      <c r="P24" s="649"/>
      <c r="Q24" s="654"/>
      <c r="R24" s="649"/>
      <c r="S24" s="649"/>
      <c r="T24" s="649"/>
      <c r="U24" s="654"/>
      <c r="V24" s="645"/>
      <c r="W24" s="645"/>
      <c r="X24" s="639"/>
      <c r="Y24" s="651"/>
      <c r="Z24" s="645"/>
      <c r="AA24" s="645"/>
      <c r="AB24" s="639"/>
      <c r="AC24" s="647"/>
      <c r="AD24" s="647"/>
      <c r="AE24" s="647"/>
      <c r="AF24" s="647"/>
    </row>
    <row r="25" spans="1:32" s="78" customFormat="1" ht="94.5" customHeight="1" x14ac:dyDescent="0.25">
      <c r="A25" s="419" t="s">
        <v>130</v>
      </c>
      <c r="B25" s="420" t="s">
        <v>193</v>
      </c>
      <c r="C25" s="421" t="s">
        <v>194</v>
      </c>
      <c r="D25" s="422" t="s">
        <v>195</v>
      </c>
      <c r="E25" s="422" t="s">
        <v>196</v>
      </c>
      <c r="F25" s="415" t="s">
        <v>197</v>
      </c>
      <c r="G25" s="422" t="s">
        <v>198</v>
      </c>
      <c r="H25" s="417" t="s">
        <v>199</v>
      </c>
      <c r="I25" s="414" t="s">
        <v>166</v>
      </c>
      <c r="J25" s="649"/>
      <c r="K25" s="649"/>
      <c r="L25" s="649"/>
      <c r="M25" s="649"/>
      <c r="N25" s="649"/>
      <c r="O25" s="649"/>
      <c r="P25" s="649"/>
      <c r="Q25" s="649"/>
      <c r="R25" s="649"/>
      <c r="S25" s="649"/>
      <c r="T25" s="649"/>
      <c r="U25" s="649"/>
      <c r="V25" s="645"/>
      <c r="W25" s="645"/>
      <c r="X25" s="639"/>
      <c r="Y25" s="646"/>
      <c r="Z25" s="645"/>
      <c r="AA25" s="645"/>
      <c r="AB25" s="639"/>
      <c r="AC25" s="647"/>
      <c r="AD25" s="647"/>
      <c r="AE25" s="647"/>
      <c r="AF25" s="647"/>
    </row>
    <row r="26" spans="1:32" s="78" customFormat="1" ht="87" customHeight="1" x14ac:dyDescent="0.25">
      <c r="A26" s="419" t="s">
        <v>130</v>
      </c>
      <c r="B26" s="420" t="s">
        <v>117</v>
      </c>
      <c r="C26" s="421" t="s">
        <v>200</v>
      </c>
      <c r="D26" s="421" t="s">
        <v>201</v>
      </c>
      <c r="E26" s="422" t="s">
        <v>202</v>
      </c>
      <c r="F26" s="415" t="s">
        <v>197</v>
      </c>
      <c r="G26" s="430" t="s">
        <v>203</v>
      </c>
      <c r="H26" s="417" t="s">
        <v>204</v>
      </c>
      <c r="I26" s="414" t="s">
        <v>173</v>
      </c>
      <c r="J26" s="649"/>
      <c r="K26" s="649"/>
      <c r="L26" s="649"/>
      <c r="M26" s="649"/>
      <c r="N26" s="649"/>
      <c r="O26" s="649"/>
      <c r="P26" s="649"/>
      <c r="Q26" s="649"/>
      <c r="R26" s="649"/>
      <c r="S26" s="649"/>
      <c r="T26" s="653"/>
      <c r="U26" s="653"/>
      <c r="V26" s="645"/>
      <c r="W26" s="645"/>
      <c r="X26" s="639"/>
      <c r="Y26" s="646"/>
      <c r="Z26" s="645"/>
      <c r="AA26" s="645"/>
      <c r="AB26" s="639"/>
      <c r="AC26" s="647"/>
      <c r="AD26" s="647"/>
      <c r="AE26" s="647"/>
      <c r="AF26" s="647"/>
    </row>
    <row r="27" spans="1:32" s="78" customFormat="1" ht="64.5" customHeight="1" x14ac:dyDescent="0.25">
      <c r="A27" s="419" t="s">
        <v>130</v>
      </c>
      <c r="B27" s="420" t="s">
        <v>104</v>
      </c>
      <c r="C27" s="421" t="s">
        <v>205</v>
      </c>
      <c r="D27" s="422" t="s">
        <v>206</v>
      </c>
      <c r="E27" s="422" t="s">
        <v>207</v>
      </c>
      <c r="F27" s="415" t="s">
        <v>208</v>
      </c>
      <c r="G27" s="422" t="s">
        <v>209</v>
      </c>
      <c r="H27" s="417" t="s">
        <v>210</v>
      </c>
      <c r="I27" s="414" t="s">
        <v>116</v>
      </c>
      <c r="J27" s="649"/>
      <c r="K27" s="642"/>
      <c r="L27" s="642"/>
      <c r="M27" s="642"/>
      <c r="N27" s="642"/>
      <c r="O27" s="642"/>
      <c r="P27" s="642"/>
      <c r="Q27" s="642"/>
      <c r="R27" s="642"/>
      <c r="S27" s="642"/>
      <c r="T27" s="642"/>
      <c r="U27" s="642"/>
      <c r="V27" s="644"/>
      <c r="W27" s="645"/>
      <c r="X27" s="639"/>
      <c r="Y27" s="646"/>
      <c r="Z27" s="644"/>
      <c r="AA27" s="645"/>
      <c r="AB27" s="639"/>
      <c r="AC27" s="647"/>
      <c r="AD27" s="647"/>
      <c r="AE27" s="647"/>
      <c r="AF27" s="647"/>
    </row>
    <row r="28" spans="1:32" s="78" customFormat="1" ht="130.5" customHeight="1" x14ac:dyDescent="0.25">
      <c r="A28" s="419" t="s">
        <v>211</v>
      </c>
      <c r="B28" s="420" t="s">
        <v>212</v>
      </c>
      <c r="C28" s="431" t="s">
        <v>213</v>
      </c>
      <c r="D28" s="422" t="s">
        <v>214</v>
      </c>
      <c r="E28" s="422" t="s">
        <v>215</v>
      </c>
      <c r="F28" s="415" t="s">
        <v>216</v>
      </c>
      <c r="G28" s="422" t="s">
        <v>217</v>
      </c>
      <c r="H28" s="417" t="s">
        <v>218</v>
      </c>
      <c r="I28" s="414" t="s">
        <v>173</v>
      </c>
      <c r="J28" s="649"/>
      <c r="K28" s="649"/>
      <c r="L28" s="649"/>
      <c r="M28" s="649"/>
      <c r="N28" s="649"/>
      <c r="O28" s="658"/>
      <c r="P28" s="649"/>
      <c r="Q28" s="649"/>
      <c r="R28" s="649"/>
      <c r="S28" s="649"/>
      <c r="T28" s="649"/>
      <c r="U28" s="658"/>
      <c r="V28" s="659"/>
      <c r="W28" s="645"/>
      <c r="X28" s="639"/>
      <c r="Y28" s="646"/>
      <c r="Z28" s="644"/>
      <c r="AA28" s="645"/>
      <c r="AB28" s="639"/>
      <c r="AC28" s="647"/>
      <c r="AD28" s="647"/>
      <c r="AE28" s="647"/>
      <c r="AF28" s="647"/>
    </row>
    <row r="29" spans="1:32" s="78" customFormat="1" ht="65.25" customHeight="1" x14ac:dyDescent="0.25">
      <c r="A29" s="419" t="s">
        <v>211</v>
      </c>
      <c r="B29" s="420" t="s">
        <v>64</v>
      </c>
      <c r="C29" s="431" t="s">
        <v>219</v>
      </c>
      <c r="D29" s="422" t="s">
        <v>220</v>
      </c>
      <c r="E29" s="422" t="s">
        <v>221</v>
      </c>
      <c r="F29" s="415" t="s">
        <v>216</v>
      </c>
      <c r="G29" s="422" t="s">
        <v>222</v>
      </c>
      <c r="H29" s="417" t="s">
        <v>223</v>
      </c>
      <c r="I29" s="414" t="s">
        <v>116</v>
      </c>
      <c r="J29" s="642"/>
      <c r="K29" s="642"/>
      <c r="L29" s="642"/>
      <c r="M29" s="642"/>
      <c r="N29" s="642"/>
      <c r="O29" s="642"/>
      <c r="P29" s="653"/>
      <c r="Q29" s="642"/>
      <c r="R29" s="642"/>
      <c r="S29" s="642"/>
      <c r="T29" s="642"/>
      <c r="U29" s="649"/>
      <c r="V29" s="644"/>
      <c r="W29" s="645"/>
      <c r="X29" s="639"/>
      <c r="Y29" s="646"/>
      <c r="Z29" s="644"/>
      <c r="AA29" s="645"/>
      <c r="AB29" s="639"/>
      <c r="AC29" s="647"/>
      <c r="AD29" s="647"/>
      <c r="AE29" s="647"/>
      <c r="AF29" s="647"/>
    </row>
    <row r="30" spans="1:32" s="78" customFormat="1" ht="48" customHeight="1" x14ac:dyDescent="0.25">
      <c r="A30" s="419" t="s">
        <v>211</v>
      </c>
      <c r="B30" s="420" t="s">
        <v>70</v>
      </c>
      <c r="C30" s="431" t="s">
        <v>224</v>
      </c>
      <c r="D30" s="422" t="s">
        <v>225</v>
      </c>
      <c r="E30" s="422" t="s">
        <v>226</v>
      </c>
      <c r="F30" s="415" t="s">
        <v>216</v>
      </c>
      <c r="G30" s="422" t="s">
        <v>227</v>
      </c>
      <c r="H30" s="417" t="s">
        <v>228</v>
      </c>
      <c r="I30" s="414" t="s">
        <v>173</v>
      </c>
      <c r="J30" s="642"/>
      <c r="K30" s="642"/>
      <c r="L30" s="642"/>
      <c r="M30" s="642"/>
      <c r="N30" s="642"/>
      <c r="O30" s="649"/>
      <c r="P30" s="653"/>
      <c r="Q30" s="642"/>
      <c r="R30" s="642"/>
      <c r="S30" s="642"/>
      <c r="T30" s="642"/>
      <c r="U30" s="649"/>
      <c r="V30" s="644"/>
      <c r="W30" s="645"/>
      <c r="X30" s="639"/>
      <c r="Y30" s="646"/>
      <c r="Z30" s="644"/>
      <c r="AA30" s="645"/>
      <c r="AB30" s="639"/>
      <c r="AC30" s="647"/>
      <c r="AD30" s="647"/>
      <c r="AE30" s="647"/>
      <c r="AF30" s="647"/>
    </row>
    <row r="31" spans="1:32" s="78" customFormat="1" ht="60.75" customHeight="1" x14ac:dyDescent="0.25">
      <c r="A31" s="419" t="s">
        <v>211</v>
      </c>
      <c r="B31" s="420" t="s">
        <v>229</v>
      </c>
      <c r="C31" s="432" t="s">
        <v>230</v>
      </c>
      <c r="D31" s="421" t="s">
        <v>231</v>
      </c>
      <c r="E31" s="421" t="s">
        <v>232</v>
      </c>
      <c r="F31" s="415" t="s">
        <v>216</v>
      </c>
      <c r="G31" s="421" t="s">
        <v>233</v>
      </c>
      <c r="H31" s="417" t="s">
        <v>234</v>
      </c>
      <c r="I31" s="414" t="s">
        <v>173</v>
      </c>
      <c r="J31" s="642"/>
      <c r="K31" s="642"/>
      <c r="L31" s="642"/>
      <c r="M31" s="642"/>
      <c r="N31" s="642"/>
      <c r="O31" s="649"/>
      <c r="P31" s="653"/>
      <c r="Q31" s="642"/>
      <c r="R31" s="642"/>
      <c r="S31" s="642"/>
      <c r="T31" s="642"/>
      <c r="U31" s="649"/>
      <c r="V31" s="644"/>
      <c r="W31" s="645"/>
      <c r="X31" s="639"/>
      <c r="Y31" s="646"/>
      <c r="Z31" s="644"/>
      <c r="AA31" s="645"/>
      <c r="AB31" s="639"/>
      <c r="AC31" s="647"/>
      <c r="AD31" s="647"/>
      <c r="AE31" s="647"/>
      <c r="AF31" s="647"/>
    </row>
    <row r="32" spans="1:32" ht="113.25" customHeight="1" x14ac:dyDescent="0.25">
      <c r="A32" s="433" t="s">
        <v>211</v>
      </c>
      <c r="B32" s="425" t="s">
        <v>235</v>
      </c>
      <c r="C32" s="434" t="s">
        <v>236</v>
      </c>
      <c r="D32" s="435" t="s">
        <v>237</v>
      </c>
      <c r="E32" s="435" t="s">
        <v>238</v>
      </c>
      <c r="F32" s="415" t="s">
        <v>216</v>
      </c>
      <c r="G32" s="435" t="s">
        <v>239</v>
      </c>
      <c r="H32" s="417" t="s">
        <v>240</v>
      </c>
      <c r="I32" s="414" t="s">
        <v>166</v>
      </c>
      <c r="J32" s="642"/>
      <c r="K32" s="642"/>
      <c r="L32" s="642"/>
      <c r="M32" s="642"/>
      <c r="N32" s="642"/>
      <c r="O32" s="642"/>
      <c r="P32" s="649"/>
      <c r="Q32" s="642"/>
      <c r="R32" s="642"/>
      <c r="S32" s="642"/>
      <c r="T32" s="652"/>
      <c r="U32" s="652"/>
      <c r="V32" s="639"/>
      <c r="W32" s="639"/>
      <c r="X32" s="639"/>
      <c r="Y32" s="660"/>
      <c r="Z32" s="639"/>
      <c r="AA32" s="639"/>
      <c r="AB32" s="639"/>
      <c r="AC32" s="640"/>
      <c r="AD32" s="640"/>
      <c r="AE32" s="640"/>
      <c r="AF32" s="640"/>
    </row>
    <row r="33" spans="1:32" s="78" customFormat="1" ht="45.75" customHeight="1" x14ac:dyDescent="0.25">
      <c r="A33" s="419" t="s">
        <v>211</v>
      </c>
      <c r="B33" s="420" t="s">
        <v>174</v>
      </c>
      <c r="C33" s="436" t="s">
        <v>241</v>
      </c>
      <c r="D33" s="422" t="s">
        <v>242</v>
      </c>
      <c r="E33" s="422" t="s">
        <v>243</v>
      </c>
      <c r="F33" s="415" t="s">
        <v>216</v>
      </c>
      <c r="G33" s="422" t="s">
        <v>244</v>
      </c>
      <c r="H33" s="417" t="s">
        <v>245</v>
      </c>
      <c r="I33" s="414" t="s">
        <v>173</v>
      </c>
      <c r="J33" s="422"/>
      <c r="K33" s="422"/>
      <c r="L33" s="422"/>
      <c r="M33" s="642"/>
      <c r="N33" s="642"/>
      <c r="O33" s="649"/>
      <c r="P33" s="642"/>
      <c r="Q33" s="642"/>
      <c r="R33" s="642"/>
      <c r="S33" s="642"/>
      <c r="T33" s="642"/>
      <c r="U33" s="649"/>
      <c r="V33" s="644"/>
      <c r="W33" s="645"/>
      <c r="X33" s="639"/>
      <c r="Y33" s="646"/>
      <c r="Z33" s="644"/>
      <c r="AA33" s="645"/>
      <c r="AB33" s="639"/>
      <c r="AC33" s="647"/>
      <c r="AD33" s="647"/>
      <c r="AE33" s="647"/>
      <c r="AF33" s="647"/>
    </row>
    <row r="34" spans="1:32" s="78" customFormat="1" ht="88.5" customHeight="1" x14ac:dyDescent="0.25">
      <c r="A34" s="419" t="s">
        <v>211</v>
      </c>
      <c r="B34" s="420" t="s">
        <v>246</v>
      </c>
      <c r="C34" s="436" t="s">
        <v>247</v>
      </c>
      <c r="D34" s="422" t="s">
        <v>248</v>
      </c>
      <c r="E34" s="422" t="s">
        <v>249</v>
      </c>
      <c r="F34" s="415" t="s">
        <v>216</v>
      </c>
      <c r="G34" s="422" t="s">
        <v>250</v>
      </c>
      <c r="H34" s="417" t="s">
        <v>251</v>
      </c>
      <c r="I34" s="414" t="s">
        <v>63</v>
      </c>
      <c r="J34" s="422"/>
      <c r="K34" s="422"/>
      <c r="L34" s="422"/>
      <c r="M34" s="642"/>
      <c r="N34" s="642"/>
      <c r="O34" s="642"/>
      <c r="P34" s="642"/>
      <c r="Q34" s="642"/>
      <c r="R34" s="642"/>
      <c r="S34" s="642"/>
      <c r="T34" s="642"/>
      <c r="U34" s="649"/>
      <c r="V34" s="644"/>
      <c r="W34" s="645"/>
      <c r="X34" s="639"/>
      <c r="Y34" s="646"/>
      <c r="Z34" s="644"/>
      <c r="AA34" s="645"/>
      <c r="AB34" s="639"/>
      <c r="AC34" s="647"/>
      <c r="AD34" s="647"/>
      <c r="AE34" s="647"/>
      <c r="AF34" s="647"/>
    </row>
    <row r="35" spans="1:32" s="78" customFormat="1" ht="93.75" customHeight="1" x14ac:dyDescent="0.25">
      <c r="A35" s="419" t="s">
        <v>211</v>
      </c>
      <c r="B35" s="420" t="s">
        <v>252</v>
      </c>
      <c r="C35" s="437" t="s">
        <v>253</v>
      </c>
      <c r="D35" s="421" t="s">
        <v>254</v>
      </c>
      <c r="E35" s="421" t="s">
        <v>255</v>
      </c>
      <c r="F35" s="413" t="s">
        <v>216</v>
      </c>
      <c r="G35" s="421" t="s">
        <v>256</v>
      </c>
      <c r="H35" s="411" t="s">
        <v>257</v>
      </c>
      <c r="I35" s="414" t="s">
        <v>258</v>
      </c>
      <c r="J35" s="422"/>
      <c r="K35" s="422"/>
      <c r="L35" s="422"/>
      <c r="M35" s="642"/>
      <c r="N35" s="642"/>
      <c r="O35" s="658"/>
      <c r="P35" s="642"/>
      <c r="Q35" s="642"/>
      <c r="R35" s="642"/>
      <c r="S35" s="642"/>
      <c r="T35" s="642"/>
      <c r="U35" s="649"/>
      <c r="V35" s="661"/>
      <c r="W35" s="644"/>
      <c r="X35" s="639"/>
      <c r="Y35" s="646"/>
      <c r="Z35" s="644"/>
      <c r="AA35" s="644"/>
      <c r="AB35" s="639"/>
      <c r="AC35" s="647"/>
      <c r="AD35" s="647"/>
      <c r="AE35" s="647"/>
      <c r="AF35" s="647"/>
    </row>
    <row r="36" spans="1:32" s="78" customFormat="1" ht="85.5" customHeight="1" x14ac:dyDescent="0.25">
      <c r="A36" s="419" t="s">
        <v>211</v>
      </c>
      <c r="B36" s="420" t="s">
        <v>167</v>
      </c>
      <c r="C36" s="437" t="s">
        <v>259</v>
      </c>
      <c r="D36" s="422" t="s">
        <v>260</v>
      </c>
      <c r="E36" s="422" t="s">
        <v>261</v>
      </c>
      <c r="F36" s="438" t="s">
        <v>226</v>
      </c>
      <c r="G36" s="422" t="s">
        <v>262</v>
      </c>
      <c r="H36" s="417" t="s">
        <v>263</v>
      </c>
      <c r="I36" s="414" t="s">
        <v>63</v>
      </c>
      <c r="J36" s="422"/>
      <c r="K36" s="422"/>
      <c r="L36" s="422"/>
      <c r="M36" s="642"/>
      <c r="N36" s="642"/>
      <c r="O36" s="642"/>
      <c r="P36" s="642"/>
      <c r="Q36" s="642"/>
      <c r="R36" s="642"/>
      <c r="S36" s="649"/>
      <c r="T36" s="642"/>
      <c r="U36" s="647"/>
      <c r="V36" s="644"/>
      <c r="W36" s="645"/>
      <c r="X36" s="639"/>
      <c r="Y36" s="646"/>
      <c r="Z36" s="644"/>
      <c r="AA36" s="645"/>
      <c r="AB36" s="639"/>
      <c r="AC36" s="647"/>
      <c r="AD36" s="647"/>
      <c r="AE36" s="647"/>
      <c r="AF36" s="647"/>
    </row>
    <row r="37" spans="1:32" s="78" customFormat="1" ht="123" customHeight="1" x14ac:dyDescent="0.25">
      <c r="A37" s="419" t="s">
        <v>264</v>
      </c>
      <c r="B37" s="439" t="s">
        <v>265</v>
      </c>
      <c r="C37" s="440" t="s">
        <v>266</v>
      </c>
      <c r="D37" s="422" t="s">
        <v>267</v>
      </c>
      <c r="E37" s="440" t="s">
        <v>268</v>
      </c>
      <c r="F37" s="440" t="s">
        <v>269</v>
      </c>
      <c r="G37" s="440" t="s">
        <v>270</v>
      </c>
      <c r="H37" s="411" t="s">
        <v>271</v>
      </c>
      <c r="I37" s="441" t="s">
        <v>166</v>
      </c>
      <c r="J37" s="662"/>
      <c r="K37" s="662"/>
      <c r="L37" s="662"/>
      <c r="M37" s="662"/>
      <c r="N37" s="662"/>
      <c r="O37" s="662"/>
      <c r="P37" s="662"/>
      <c r="Q37" s="662"/>
      <c r="R37" s="662"/>
      <c r="S37" s="662"/>
      <c r="T37" s="662"/>
      <c r="U37" s="662"/>
      <c r="V37" s="663"/>
      <c r="W37" s="663"/>
      <c r="X37" s="639"/>
      <c r="Y37" s="646"/>
      <c r="Z37" s="663"/>
      <c r="AA37" s="663"/>
      <c r="AB37" s="639"/>
      <c r="AC37" s="647"/>
      <c r="AD37" s="647"/>
      <c r="AE37" s="647"/>
      <c r="AF37" s="647"/>
    </row>
    <row r="38" spans="1:32" s="78" customFormat="1" ht="123" customHeight="1" x14ac:dyDescent="0.25">
      <c r="A38" s="419" t="s">
        <v>264</v>
      </c>
      <c r="B38" s="439" t="s">
        <v>272</v>
      </c>
      <c r="C38" s="440" t="s">
        <v>273</v>
      </c>
      <c r="D38" s="422" t="s">
        <v>267</v>
      </c>
      <c r="E38" s="440" t="s">
        <v>274</v>
      </c>
      <c r="F38" s="440" t="s">
        <v>269</v>
      </c>
      <c r="G38" s="440" t="s">
        <v>275</v>
      </c>
      <c r="H38" s="411" t="s">
        <v>271</v>
      </c>
      <c r="I38" s="441" t="s">
        <v>166</v>
      </c>
      <c r="J38" s="664"/>
      <c r="K38" s="664"/>
      <c r="L38" s="664"/>
      <c r="M38" s="664"/>
      <c r="N38" s="664"/>
      <c r="O38" s="664"/>
      <c r="P38" s="664"/>
      <c r="Q38" s="664"/>
      <c r="R38" s="664"/>
      <c r="S38" s="664"/>
      <c r="T38" s="664"/>
      <c r="U38" s="664"/>
      <c r="V38" s="663"/>
      <c r="W38" s="663"/>
      <c r="X38" s="639"/>
      <c r="Y38" s="646"/>
      <c r="Z38" s="663"/>
      <c r="AA38" s="663"/>
      <c r="AB38" s="639"/>
      <c r="AC38" s="647"/>
      <c r="AD38" s="647"/>
      <c r="AE38" s="647"/>
      <c r="AF38" s="647"/>
    </row>
    <row r="39" spans="1:32" s="78" customFormat="1" ht="123" customHeight="1" x14ac:dyDescent="0.25">
      <c r="A39" s="419" t="s">
        <v>264</v>
      </c>
      <c r="B39" s="439" t="s">
        <v>276</v>
      </c>
      <c r="C39" s="440" t="s">
        <v>277</v>
      </c>
      <c r="D39" s="422" t="s">
        <v>267</v>
      </c>
      <c r="E39" s="440" t="s">
        <v>278</v>
      </c>
      <c r="F39" s="440" t="s">
        <v>269</v>
      </c>
      <c r="G39" s="440" t="s">
        <v>279</v>
      </c>
      <c r="H39" s="411" t="s">
        <v>271</v>
      </c>
      <c r="I39" s="441" t="s">
        <v>63</v>
      </c>
      <c r="J39" s="649"/>
      <c r="K39" s="649"/>
      <c r="L39" s="649"/>
      <c r="M39" s="649"/>
      <c r="N39" s="649"/>
      <c r="O39" s="649"/>
      <c r="P39" s="649"/>
      <c r="Q39" s="649"/>
      <c r="R39" s="649"/>
      <c r="S39" s="649"/>
      <c r="T39" s="649"/>
      <c r="U39" s="649"/>
      <c r="V39" s="665"/>
      <c r="W39" s="665"/>
      <c r="X39" s="639"/>
      <c r="Y39" s="646"/>
      <c r="Z39" s="665"/>
      <c r="AA39" s="665"/>
      <c r="AB39" s="639"/>
      <c r="AC39" s="647"/>
      <c r="AD39" s="647"/>
      <c r="AE39" s="647"/>
      <c r="AF39" s="647"/>
    </row>
    <row r="40" spans="1:32" s="78" customFormat="1" ht="123" customHeight="1" x14ac:dyDescent="0.25">
      <c r="A40" s="419" t="s">
        <v>264</v>
      </c>
      <c r="B40" s="439" t="s">
        <v>280</v>
      </c>
      <c r="C40" s="440" t="s">
        <v>281</v>
      </c>
      <c r="D40" s="422" t="s">
        <v>267</v>
      </c>
      <c r="E40" s="440" t="s">
        <v>282</v>
      </c>
      <c r="F40" s="440" t="s">
        <v>269</v>
      </c>
      <c r="G40" s="440" t="s">
        <v>283</v>
      </c>
      <c r="H40" s="411" t="s">
        <v>284</v>
      </c>
      <c r="I40" s="441" t="s">
        <v>63</v>
      </c>
      <c r="J40" s="642"/>
      <c r="K40" s="642"/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66"/>
      <c r="W40" s="666"/>
      <c r="X40" s="639"/>
      <c r="Y40" s="646"/>
      <c r="Z40" s="666"/>
      <c r="AA40" s="666"/>
      <c r="AB40" s="639"/>
      <c r="AC40" s="647"/>
      <c r="AD40" s="647"/>
      <c r="AE40" s="647"/>
      <c r="AF40" s="647"/>
    </row>
    <row r="41" spans="1:32" s="78" customFormat="1" ht="123" customHeight="1" x14ac:dyDescent="0.25">
      <c r="A41" s="419" t="s">
        <v>264</v>
      </c>
      <c r="B41" s="439" t="s">
        <v>285</v>
      </c>
      <c r="C41" s="440" t="s">
        <v>286</v>
      </c>
      <c r="D41" s="422" t="s">
        <v>267</v>
      </c>
      <c r="E41" s="440" t="s">
        <v>287</v>
      </c>
      <c r="F41" s="440" t="s">
        <v>269</v>
      </c>
      <c r="G41" s="440" t="s">
        <v>288</v>
      </c>
      <c r="H41" s="411" t="s">
        <v>284</v>
      </c>
      <c r="I41" s="441" t="s">
        <v>63</v>
      </c>
      <c r="J41" s="642"/>
      <c r="K41" s="642"/>
      <c r="L41" s="642"/>
      <c r="M41" s="642"/>
      <c r="N41" s="642"/>
      <c r="O41" s="642"/>
      <c r="P41" s="642"/>
      <c r="Q41" s="642"/>
      <c r="R41" s="642"/>
      <c r="S41" s="642"/>
      <c r="T41" s="642"/>
      <c r="U41" s="642"/>
      <c r="V41" s="666"/>
      <c r="W41" s="666"/>
      <c r="X41" s="639"/>
      <c r="Y41" s="646"/>
      <c r="Z41" s="666"/>
      <c r="AA41" s="666"/>
      <c r="AB41" s="639"/>
      <c r="AC41" s="647"/>
      <c r="AD41" s="647"/>
      <c r="AE41" s="647"/>
      <c r="AF41" s="647"/>
    </row>
    <row r="42" spans="1:32" s="78" customFormat="1" ht="123" customHeight="1" x14ac:dyDescent="0.25">
      <c r="A42" s="419" t="s">
        <v>264</v>
      </c>
      <c r="B42" s="439" t="s">
        <v>289</v>
      </c>
      <c r="C42" s="440" t="s">
        <v>290</v>
      </c>
      <c r="D42" s="422" t="s">
        <v>267</v>
      </c>
      <c r="E42" s="440" t="s">
        <v>291</v>
      </c>
      <c r="F42" s="440" t="s">
        <v>269</v>
      </c>
      <c r="G42" s="440" t="s">
        <v>292</v>
      </c>
      <c r="H42" s="411" t="s">
        <v>293</v>
      </c>
      <c r="I42" s="441" t="s">
        <v>166</v>
      </c>
      <c r="J42" s="667"/>
      <c r="K42" s="667"/>
      <c r="L42" s="667"/>
      <c r="M42" s="667"/>
      <c r="N42" s="667"/>
      <c r="O42" s="667"/>
      <c r="P42" s="667"/>
      <c r="Q42" s="667"/>
      <c r="R42" s="667"/>
      <c r="S42" s="667"/>
      <c r="T42" s="667"/>
      <c r="U42" s="667"/>
      <c r="V42" s="668"/>
      <c r="W42" s="669"/>
      <c r="X42" s="639"/>
      <c r="Y42" s="651"/>
      <c r="Z42" s="668"/>
      <c r="AA42" s="669"/>
      <c r="AB42" s="639"/>
      <c r="AC42" s="647"/>
      <c r="AD42" s="647"/>
      <c r="AE42" s="647"/>
      <c r="AF42" s="647"/>
    </row>
    <row r="43" spans="1:32" ht="45" x14ac:dyDescent="0.25">
      <c r="A43" s="419" t="s">
        <v>294</v>
      </c>
      <c r="B43" s="439" t="s">
        <v>295</v>
      </c>
      <c r="C43" s="440" t="s">
        <v>296</v>
      </c>
      <c r="D43" s="421" t="s">
        <v>267</v>
      </c>
      <c r="E43" s="440" t="s">
        <v>297</v>
      </c>
      <c r="F43" s="413" t="s">
        <v>216</v>
      </c>
      <c r="G43" s="440" t="s">
        <v>298</v>
      </c>
      <c r="H43" s="411" t="s">
        <v>271</v>
      </c>
      <c r="I43" s="441" t="s">
        <v>166</v>
      </c>
      <c r="J43" s="649"/>
      <c r="K43" s="649"/>
      <c r="L43" s="649"/>
      <c r="M43" s="649"/>
      <c r="N43" s="649"/>
      <c r="O43" s="649"/>
      <c r="P43" s="649"/>
      <c r="Q43" s="649"/>
      <c r="R43" s="649"/>
      <c r="S43" s="649"/>
      <c r="T43" s="649"/>
      <c r="U43" s="649"/>
      <c r="V43" s="665"/>
      <c r="W43" s="665"/>
      <c r="X43" s="639"/>
      <c r="Y43" s="646"/>
      <c r="Z43" s="665"/>
      <c r="AA43" s="665"/>
      <c r="AB43" s="639"/>
      <c r="AC43" s="640"/>
      <c r="AD43" s="640"/>
      <c r="AE43" s="640"/>
      <c r="AF43" s="640"/>
    </row>
    <row r="44" spans="1:32" ht="208.5" customHeight="1" x14ac:dyDescent="0.25">
      <c r="A44" s="419" t="s">
        <v>294</v>
      </c>
      <c r="B44" s="439" t="s">
        <v>299</v>
      </c>
      <c r="C44" s="426" t="s">
        <v>300</v>
      </c>
      <c r="D44" s="422" t="s">
        <v>267</v>
      </c>
      <c r="E44" s="440" t="s">
        <v>301</v>
      </c>
      <c r="F44" s="415" t="s">
        <v>302</v>
      </c>
      <c r="G44" s="440" t="s">
        <v>303</v>
      </c>
      <c r="H44" s="411" t="s">
        <v>271</v>
      </c>
      <c r="I44" s="441" t="s">
        <v>304</v>
      </c>
      <c r="J44" s="422"/>
      <c r="K44" s="422"/>
      <c r="L44" s="654"/>
      <c r="M44" s="422"/>
      <c r="N44" s="422"/>
      <c r="O44" s="654"/>
      <c r="P44" s="422"/>
      <c r="Q44" s="422"/>
      <c r="R44" s="654"/>
      <c r="S44" s="422"/>
      <c r="T44" s="422"/>
      <c r="U44" s="654"/>
      <c r="V44" s="670"/>
      <c r="W44" s="670"/>
      <c r="X44" s="639"/>
      <c r="Y44" s="646"/>
      <c r="Z44" s="670"/>
      <c r="AA44" s="670"/>
      <c r="AB44" s="639"/>
      <c r="AC44" s="640"/>
      <c r="AD44" s="640"/>
      <c r="AE44" s="640"/>
      <c r="AF44" s="640"/>
    </row>
    <row r="45" spans="1:32" ht="168" customHeight="1" x14ac:dyDescent="0.25">
      <c r="A45" s="419" t="s">
        <v>294</v>
      </c>
      <c r="B45" s="439" t="s">
        <v>305</v>
      </c>
      <c r="C45" s="426" t="s">
        <v>306</v>
      </c>
      <c r="D45" s="422" t="s">
        <v>267</v>
      </c>
      <c r="E45" s="440" t="s">
        <v>307</v>
      </c>
      <c r="F45" s="415" t="s">
        <v>302</v>
      </c>
      <c r="G45" s="440" t="s">
        <v>308</v>
      </c>
      <c r="H45" s="411" t="s">
        <v>271</v>
      </c>
      <c r="I45" s="441" t="s">
        <v>304</v>
      </c>
      <c r="J45" s="422"/>
      <c r="K45" s="422"/>
      <c r="L45" s="654"/>
      <c r="M45" s="422"/>
      <c r="N45" s="422"/>
      <c r="O45" s="654"/>
      <c r="P45" s="422"/>
      <c r="Q45" s="422"/>
      <c r="R45" s="654"/>
      <c r="S45" s="422"/>
      <c r="T45" s="422"/>
      <c r="U45" s="654"/>
      <c r="V45" s="670"/>
      <c r="W45" s="670"/>
      <c r="X45" s="639"/>
      <c r="Y45" s="646"/>
      <c r="Z45" s="670"/>
      <c r="AA45" s="670"/>
      <c r="AB45" s="639"/>
      <c r="AC45" s="640"/>
      <c r="AD45" s="640"/>
      <c r="AE45" s="640"/>
      <c r="AF45" s="640"/>
    </row>
    <row r="46" spans="1:32" ht="168" customHeight="1" x14ac:dyDescent="0.25">
      <c r="A46" s="419" t="s">
        <v>294</v>
      </c>
      <c r="B46" s="439" t="s">
        <v>309</v>
      </c>
      <c r="C46" s="426" t="s">
        <v>310</v>
      </c>
      <c r="D46" s="422" t="s">
        <v>267</v>
      </c>
      <c r="E46" s="440" t="s">
        <v>311</v>
      </c>
      <c r="F46" s="415" t="s">
        <v>302</v>
      </c>
      <c r="G46" s="440" t="s">
        <v>312</v>
      </c>
      <c r="H46" s="441" t="s">
        <v>313</v>
      </c>
      <c r="I46" s="441" t="s">
        <v>63</v>
      </c>
      <c r="J46" s="422"/>
      <c r="K46" s="422"/>
      <c r="L46" s="422"/>
      <c r="M46" s="422"/>
      <c r="N46" s="422"/>
      <c r="O46" s="422"/>
      <c r="P46" s="422"/>
      <c r="Q46" s="422"/>
      <c r="R46" s="422"/>
      <c r="S46" s="422"/>
      <c r="T46" s="422"/>
      <c r="U46" s="654"/>
      <c r="V46" s="670"/>
      <c r="W46" s="670"/>
      <c r="X46" s="639"/>
      <c r="Y46" s="646"/>
      <c r="Z46" s="670"/>
      <c r="AA46" s="670"/>
      <c r="AB46" s="639"/>
      <c r="AC46" s="640"/>
      <c r="AD46" s="640"/>
      <c r="AE46" s="640"/>
      <c r="AF46" s="640"/>
    </row>
    <row r="47" spans="1:32" ht="112.5" customHeight="1" x14ac:dyDescent="0.25">
      <c r="A47" s="419" t="s">
        <v>294</v>
      </c>
      <c r="B47" s="439" t="s">
        <v>314</v>
      </c>
      <c r="C47" s="426" t="s">
        <v>315</v>
      </c>
      <c r="D47" s="422" t="s">
        <v>267</v>
      </c>
      <c r="E47" s="440" t="s">
        <v>316</v>
      </c>
      <c r="F47" s="415" t="s">
        <v>302</v>
      </c>
      <c r="G47" s="440" t="s">
        <v>317</v>
      </c>
      <c r="H47" s="441" t="s">
        <v>313</v>
      </c>
      <c r="I47" s="441" t="s">
        <v>63</v>
      </c>
      <c r="J47" s="422"/>
      <c r="K47" s="422"/>
      <c r="L47" s="422"/>
      <c r="M47" s="422"/>
      <c r="N47" s="422"/>
      <c r="O47" s="422"/>
      <c r="P47" s="422"/>
      <c r="Q47" s="422"/>
      <c r="R47" s="422"/>
      <c r="S47" s="422"/>
      <c r="T47" s="422"/>
      <c r="U47" s="654"/>
      <c r="V47" s="670"/>
      <c r="W47" s="670"/>
      <c r="X47" s="639"/>
      <c r="Y47" s="646"/>
      <c r="Z47" s="670"/>
      <c r="AA47" s="670"/>
      <c r="AB47" s="639"/>
      <c r="AC47" s="640"/>
      <c r="AD47" s="640"/>
      <c r="AE47" s="640"/>
      <c r="AF47" s="640"/>
    </row>
    <row r="48" spans="1:32" ht="129" customHeight="1" x14ac:dyDescent="0.25">
      <c r="A48" s="419" t="s">
        <v>294</v>
      </c>
      <c r="B48" s="439" t="s">
        <v>318</v>
      </c>
      <c r="C48" s="426" t="s">
        <v>319</v>
      </c>
      <c r="D48" s="422" t="s">
        <v>267</v>
      </c>
      <c r="E48" s="440" t="s">
        <v>320</v>
      </c>
      <c r="F48" s="415" t="s">
        <v>302</v>
      </c>
      <c r="G48" s="440" t="s">
        <v>321</v>
      </c>
      <c r="H48" s="441" t="s">
        <v>76</v>
      </c>
      <c r="I48" s="441" t="s">
        <v>304</v>
      </c>
      <c r="J48" s="422"/>
      <c r="K48" s="422"/>
      <c r="L48" s="649"/>
      <c r="M48" s="422"/>
      <c r="N48" s="422"/>
      <c r="O48" s="649"/>
      <c r="P48" s="422"/>
      <c r="Q48" s="422"/>
      <c r="R48" s="649"/>
      <c r="S48" s="422"/>
      <c r="T48" s="422"/>
      <c r="U48" s="654"/>
      <c r="V48" s="665"/>
      <c r="W48" s="665"/>
      <c r="X48" s="639"/>
      <c r="Y48" s="646"/>
      <c r="Z48" s="665"/>
      <c r="AA48" s="665"/>
      <c r="AB48" s="639"/>
      <c r="AC48" s="640"/>
      <c r="AD48" s="640"/>
      <c r="AE48" s="640"/>
      <c r="AF48" s="640"/>
    </row>
    <row r="49" spans="1:32" ht="120.75" customHeight="1" x14ac:dyDescent="0.25">
      <c r="A49" s="419" t="s">
        <v>294</v>
      </c>
      <c r="B49" s="439" t="s">
        <v>322</v>
      </c>
      <c r="C49" s="426" t="s">
        <v>323</v>
      </c>
      <c r="D49" s="422" t="s">
        <v>267</v>
      </c>
      <c r="E49" s="440" t="s">
        <v>324</v>
      </c>
      <c r="F49" s="415" t="s">
        <v>302</v>
      </c>
      <c r="G49" s="440" t="s">
        <v>325</v>
      </c>
      <c r="H49" s="441" t="s">
        <v>76</v>
      </c>
      <c r="I49" s="441" t="s">
        <v>304</v>
      </c>
      <c r="J49" s="422"/>
      <c r="K49" s="422"/>
      <c r="L49" s="649"/>
      <c r="M49" s="422"/>
      <c r="N49" s="422"/>
      <c r="O49" s="649"/>
      <c r="P49" s="422"/>
      <c r="Q49" s="422"/>
      <c r="R49" s="649"/>
      <c r="S49" s="422"/>
      <c r="T49" s="422"/>
      <c r="U49" s="649"/>
      <c r="V49" s="665"/>
      <c r="W49" s="665"/>
      <c r="X49" s="639"/>
      <c r="Y49" s="646"/>
      <c r="Z49" s="665"/>
      <c r="AA49" s="665"/>
      <c r="AB49" s="639"/>
      <c r="AC49" s="640"/>
      <c r="AD49" s="640"/>
      <c r="AE49" s="640"/>
      <c r="AF49" s="640"/>
    </row>
    <row r="50" spans="1:32" ht="168" customHeight="1" x14ac:dyDescent="0.25">
      <c r="A50" s="419" t="s">
        <v>294</v>
      </c>
      <c r="B50" s="439" t="s">
        <v>326</v>
      </c>
      <c r="C50" s="426" t="s">
        <v>327</v>
      </c>
      <c r="D50" s="422" t="s">
        <v>267</v>
      </c>
      <c r="E50" s="440" t="s">
        <v>328</v>
      </c>
      <c r="F50" s="415" t="s">
        <v>302</v>
      </c>
      <c r="G50" s="440" t="s">
        <v>329</v>
      </c>
      <c r="H50" s="441" t="s">
        <v>330</v>
      </c>
      <c r="I50" s="441" t="s">
        <v>166</v>
      </c>
      <c r="J50" s="649"/>
      <c r="K50" s="649"/>
      <c r="L50" s="649"/>
      <c r="M50" s="649"/>
      <c r="N50" s="649"/>
      <c r="O50" s="649"/>
      <c r="P50" s="649"/>
      <c r="Q50" s="649"/>
      <c r="R50" s="649"/>
      <c r="S50" s="649"/>
      <c r="T50" s="649"/>
      <c r="U50" s="649"/>
      <c r="V50" s="665"/>
      <c r="W50" s="665"/>
      <c r="X50" s="639"/>
      <c r="Y50" s="646"/>
      <c r="Z50" s="665"/>
      <c r="AA50" s="665"/>
      <c r="AB50" s="639"/>
      <c r="AC50" s="640"/>
      <c r="AD50" s="640"/>
      <c r="AE50" s="640"/>
      <c r="AF50" s="640"/>
    </row>
    <row r="51" spans="1:32" ht="168" customHeight="1" x14ac:dyDescent="0.25">
      <c r="A51" s="419" t="s">
        <v>331</v>
      </c>
      <c r="B51" s="439" t="s">
        <v>332</v>
      </c>
      <c r="C51" s="426" t="s">
        <v>333</v>
      </c>
      <c r="D51" s="422" t="s">
        <v>267</v>
      </c>
      <c r="E51" s="440" t="s">
        <v>334</v>
      </c>
      <c r="F51" s="415" t="s">
        <v>302</v>
      </c>
      <c r="G51" s="440" t="s">
        <v>335</v>
      </c>
      <c r="H51" s="411" t="s">
        <v>271</v>
      </c>
      <c r="I51" s="441" t="s">
        <v>166</v>
      </c>
      <c r="J51" s="649"/>
      <c r="K51" s="649"/>
      <c r="L51" s="649"/>
      <c r="M51" s="649"/>
      <c r="N51" s="649"/>
      <c r="O51" s="649"/>
      <c r="P51" s="649"/>
      <c r="Q51" s="649"/>
      <c r="R51" s="649"/>
      <c r="S51" s="649"/>
      <c r="T51" s="654"/>
      <c r="U51" s="654"/>
      <c r="V51" s="665"/>
      <c r="W51" s="665"/>
      <c r="X51" s="639"/>
      <c r="Y51" s="646"/>
      <c r="Z51" s="665"/>
      <c r="AA51" s="665"/>
      <c r="AB51" s="639"/>
      <c r="AC51" s="640"/>
      <c r="AD51" s="640"/>
      <c r="AE51" s="640"/>
      <c r="AF51" s="640"/>
    </row>
    <row r="52" spans="1:32" ht="168" customHeight="1" x14ac:dyDescent="0.25">
      <c r="A52" s="419" t="s">
        <v>294</v>
      </c>
      <c r="B52" s="439" t="s">
        <v>336</v>
      </c>
      <c r="C52" s="426" t="s">
        <v>337</v>
      </c>
      <c r="D52" s="422" t="s">
        <v>267</v>
      </c>
      <c r="E52" s="440" t="s">
        <v>338</v>
      </c>
      <c r="F52" s="415" t="s">
        <v>302</v>
      </c>
      <c r="G52" s="440" t="s">
        <v>339</v>
      </c>
      <c r="H52" s="411" t="s">
        <v>340</v>
      </c>
      <c r="I52" s="441" t="s">
        <v>166</v>
      </c>
      <c r="J52" s="654"/>
      <c r="K52" s="654"/>
      <c r="L52" s="654"/>
      <c r="M52" s="654"/>
      <c r="N52" s="654"/>
      <c r="O52" s="654"/>
      <c r="P52" s="654"/>
      <c r="Q52" s="654"/>
      <c r="R52" s="654"/>
      <c r="S52" s="654"/>
      <c r="T52" s="654"/>
      <c r="U52" s="654"/>
      <c r="V52" s="670"/>
      <c r="W52" s="670"/>
      <c r="X52" s="639"/>
      <c r="Y52" s="646"/>
      <c r="Z52" s="670"/>
      <c r="AA52" s="670"/>
      <c r="AB52" s="639"/>
      <c r="AC52" s="640"/>
      <c r="AD52" s="640"/>
      <c r="AE52" s="640"/>
      <c r="AF52" s="640"/>
    </row>
    <row r="53" spans="1:32" ht="168" customHeight="1" x14ac:dyDescent="0.25">
      <c r="A53" s="419" t="s">
        <v>294</v>
      </c>
      <c r="B53" s="439" t="s">
        <v>341</v>
      </c>
      <c r="C53" s="426" t="s">
        <v>342</v>
      </c>
      <c r="D53" s="422" t="s">
        <v>267</v>
      </c>
      <c r="E53" s="440" t="s">
        <v>343</v>
      </c>
      <c r="F53" s="415" t="s">
        <v>302</v>
      </c>
      <c r="G53" s="440" t="s">
        <v>344</v>
      </c>
      <c r="H53" s="411" t="s">
        <v>345</v>
      </c>
      <c r="I53" s="441" t="s">
        <v>166</v>
      </c>
      <c r="J53" s="649"/>
      <c r="K53" s="649"/>
      <c r="L53" s="649"/>
      <c r="M53" s="649"/>
      <c r="N53" s="649"/>
      <c r="O53" s="649"/>
      <c r="P53" s="649"/>
      <c r="Q53" s="649"/>
      <c r="R53" s="649"/>
      <c r="S53" s="649"/>
      <c r="T53" s="649"/>
      <c r="U53" s="649"/>
      <c r="V53" s="665"/>
      <c r="W53" s="670"/>
      <c r="X53" s="639"/>
      <c r="Y53" s="646"/>
      <c r="Z53" s="665"/>
      <c r="AA53" s="670"/>
      <c r="AB53" s="639"/>
      <c r="AC53" s="640"/>
      <c r="AD53" s="640"/>
      <c r="AE53" s="640"/>
      <c r="AF53" s="640"/>
    </row>
    <row r="54" spans="1:32" ht="168" customHeight="1" x14ac:dyDescent="0.25">
      <c r="A54" s="419" t="s">
        <v>294</v>
      </c>
      <c r="B54" s="439" t="s">
        <v>346</v>
      </c>
      <c r="C54" s="426" t="s">
        <v>347</v>
      </c>
      <c r="D54" s="422" t="s">
        <v>267</v>
      </c>
      <c r="E54" s="440" t="s">
        <v>348</v>
      </c>
      <c r="F54" s="415" t="s">
        <v>302</v>
      </c>
      <c r="G54" s="440" t="s">
        <v>349</v>
      </c>
      <c r="H54" s="411" t="s">
        <v>350</v>
      </c>
      <c r="I54" s="441" t="s">
        <v>304</v>
      </c>
      <c r="J54" s="422"/>
      <c r="K54" s="422"/>
      <c r="L54" s="649"/>
      <c r="M54" s="649"/>
      <c r="N54" s="649"/>
      <c r="O54" s="649"/>
      <c r="P54" s="649"/>
      <c r="Q54" s="649"/>
      <c r="R54" s="649"/>
      <c r="S54" s="649"/>
      <c r="T54" s="649"/>
      <c r="U54" s="649"/>
      <c r="V54" s="665"/>
      <c r="W54" s="670"/>
      <c r="X54" s="639"/>
      <c r="Y54" s="646"/>
      <c r="Z54" s="665"/>
      <c r="AA54" s="670"/>
      <c r="AB54" s="639"/>
      <c r="AC54" s="640"/>
      <c r="AD54" s="640"/>
      <c r="AE54" s="640"/>
      <c r="AF54" s="640"/>
    </row>
    <row r="55" spans="1:32" ht="168" customHeight="1" x14ac:dyDescent="0.25">
      <c r="A55" s="419" t="s">
        <v>294</v>
      </c>
      <c r="B55" s="439" t="s">
        <v>351</v>
      </c>
      <c r="C55" s="426" t="s">
        <v>352</v>
      </c>
      <c r="D55" s="422" t="s">
        <v>267</v>
      </c>
      <c r="E55" s="440" t="s">
        <v>353</v>
      </c>
      <c r="F55" s="415" t="s">
        <v>302</v>
      </c>
      <c r="G55" s="440" t="s">
        <v>354</v>
      </c>
      <c r="H55" s="411" t="s">
        <v>355</v>
      </c>
      <c r="I55" s="441" t="s">
        <v>304</v>
      </c>
      <c r="J55" s="422"/>
      <c r="K55" s="422"/>
      <c r="L55" s="649"/>
      <c r="M55" s="422"/>
      <c r="N55" s="422"/>
      <c r="O55" s="649"/>
      <c r="P55" s="422"/>
      <c r="Q55" s="422"/>
      <c r="R55" s="649"/>
      <c r="S55" s="422"/>
      <c r="T55" s="422"/>
      <c r="U55" s="649"/>
      <c r="V55" s="665"/>
      <c r="W55" s="665"/>
      <c r="X55" s="639"/>
      <c r="Y55" s="646"/>
      <c r="Z55" s="665"/>
      <c r="AA55" s="665"/>
      <c r="AB55" s="639"/>
      <c r="AC55" s="640"/>
      <c r="AD55" s="640"/>
      <c r="AE55" s="640"/>
      <c r="AF55" s="640"/>
    </row>
    <row r="56" spans="1:32" ht="168" customHeight="1" x14ac:dyDescent="0.25">
      <c r="A56" s="419" t="s">
        <v>331</v>
      </c>
      <c r="B56" s="439" t="s">
        <v>356</v>
      </c>
      <c r="C56" s="426" t="s">
        <v>357</v>
      </c>
      <c r="D56" s="422" t="s">
        <v>267</v>
      </c>
      <c r="E56" s="440" t="s">
        <v>358</v>
      </c>
      <c r="F56" s="415" t="s">
        <v>302</v>
      </c>
      <c r="G56" s="440" t="s">
        <v>359</v>
      </c>
      <c r="H56" s="411" t="s">
        <v>355</v>
      </c>
      <c r="I56" s="441" t="s">
        <v>304</v>
      </c>
      <c r="J56" s="422"/>
      <c r="K56" s="422"/>
      <c r="L56" s="649"/>
      <c r="M56" s="422"/>
      <c r="N56" s="422"/>
      <c r="O56" s="649"/>
      <c r="P56" s="422"/>
      <c r="Q56" s="422"/>
      <c r="R56" s="649"/>
      <c r="S56" s="422"/>
      <c r="T56" s="422"/>
      <c r="U56" s="649"/>
      <c r="V56" s="665"/>
      <c r="W56" s="665"/>
      <c r="X56" s="639"/>
      <c r="Y56" s="646"/>
      <c r="Z56" s="665"/>
      <c r="AA56" s="665"/>
      <c r="AB56" s="639"/>
      <c r="AC56" s="640"/>
      <c r="AD56" s="640"/>
      <c r="AE56" s="640"/>
      <c r="AF56" s="640"/>
    </row>
    <row r="57" spans="1:32" ht="168" customHeight="1" x14ac:dyDescent="0.25">
      <c r="A57" s="419" t="s">
        <v>294</v>
      </c>
      <c r="B57" s="439" t="s">
        <v>360</v>
      </c>
      <c r="C57" s="426" t="s">
        <v>361</v>
      </c>
      <c r="D57" s="422" t="s">
        <v>267</v>
      </c>
      <c r="E57" s="440" t="s">
        <v>362</v>
      </c>
      <c r="F57" s="415" t="s">
        <v>302</v>
      </c>
      <c r="G57" s="440" t="s">
        <v>363</v>
      </c>
      <c r="H57" s="411" t="s">
        <v>364</v>
      </c>
      <c r="I57" s="441" t="s">
        <v>63</v>
      </c>
      <c r="J57" s="422"/>
      <c r="K57" s="422"/>
      <c r="L57" s="422"/>
      <c r="M57" s="422"/>
      <c r="N57" s="422"/>
      <c r="O57" s="422"/>
      <c r="P57" s="422"/>
      <c r="Q57" s="422"/>
      <c r="R57" s="422"/>
      <c r="S57" s="422"/>
      <c r="T57" s="422"/>
      <c r="U57" s="654"/>
      <c r="V57" s="670"/>
      <c r="W57" s="670"/>
      <c r="X57" s="639"/>
      <c r="Y57" s="646"/>
      <c r="Z57" s="670"/>
      <c r="AA57" s="670"/>
      <c r="AB57" s="639"/>
      <c r="AC57" s="640"/>
      <c r="AD57" s="640"/>
      <c r="AE57" s="640"/>
      <c r="AF57" s="640"/>
    </row>
    <row r="58" spans="1:32" x14ac:dyDescent="0.25">
      <c r="J58" s="640"/>
      <c r="K58" s="640"/>
      <c r="L58" s="640"/>
      <c r="M58" s="640"/>
      <c r="N58" s="640"/>
      <c r="O58" s="640"/>
      <c r="P58" s="640"/>
      <c r="Q58" s="640"/>
      <c r="R58" s="640"/>
      <c r="S58" s="640"/>
      <c r="T58" s="640"/>
      <c r="U58" s="640"/>
      <c r="V58" s="640"/>
      <c r="W58" s="640"/>
      <c r="Y58" s="660"/>
      <c r="Z58" s="640"/>
      <c r="AA58" s="640"/>
      <c r="AB58" s="640"/>
      <c r="AC58" s="640"/>
      <c r="AD58" s="640"/>
      <c r="AE58" s="640"/>
      <c r="AF58" s="640"/>
    </row>
    <row r="59" spans="1:32" x14ac:dyDescent="0.25">
      <c r="J59" s="640"/>
      <c r="K59" s="640"/>
      <c r="L59" s="640"/>
      <c r="M59" s="640"/>
      <c r="N59" s="640"/>
      <c r="O59" s="640"/>
      <c r="P59" s="640"/>
      <c r="Q59" s="640"/>
      <c r="R59" s="640"/>
      <c r="S59" s="640"/>
      <c r="T59" s="640"/>
      <c r="U59" s="640"/>
      <c r="V59" s="640"/>
      <c r="W59" s="640"/>
      <c r="Y59" s="660"/>
      <c r="Z59" s="640"/>
      <c r="AA59" s="640"/>
      <c r="AB59" s="640"/>
      <c r="AC59" s="640"/>
      <c r="AD59" s="640"/>
      <c r="AE59" s="640"/>
      <c r="AF59" s="640"/>
    </row>
    <row r="60" spans="1:32" x14ac:dyDescent="0.25">
      <c r="J60" s="640"/>
      <c r="K60" s="640"/>
      <c r="L60" s="640"/>
      <c r="M60" s="640"/>
      <c r="N60" s="640"/>
      <c r="O60" s="640"/>
      <c r="P60" s="640"/>
      <c r="Q60" s="640"/>
      <c r="R60" s="640"/>
      <c r="S60" s="640"/>
      <c r="T60" s="640"/>
      <c r="U60" s="640"/>
      <c r="V60" s="640"/>
      <c r="W60" s="640"/>
      <c r="Y60" s="660"/>
      <c r="Z60" s="640"/>
      <c r="AA60" s="640"/>
      <c r="AB60" s="640"/>
      <c r="AC60" s="640"/>
      <c r="AD60" s="640"/>
      <c r="AE60" s="640"/>
      <c r="AF60" s="640"/>
    </row>
    <row r="61" spans="1:32" x14ac:dyDescent="0.25">
      <c r="J61" s="640"/>
      <c r="K61" s="640"/>
      <c r="L61" s="640"/>
      <c r="M61" s="640"/>
      <c r="N61" s="640"/>
      <c r="O61" s="640"/>
      <c r="P61" s="640"/>
      <c r="Q61" s="640"/>
      <c r="R61" s="640"/>
      <c r="S61" s="640"/>
      <c r="T61" s="640"/>
      <c r="U61" s="640"/>
      <c r="V61" s="640"/>
      <c r="W61" s="640"/>
      <c r="Y61" s="660"/>
      <c r="Z61" s="640"/>
      <c r="AA61" s="640"/>
      <c r="AB61" s="640"/>
      <c r="AC61" s="640"/>
      <c r="AD61" s="640"/>
      <c r="AE61" s="640"/>
      <c r="AF61" s="640"/>
    </row>
    <row r="62" spans="1:32" x14ac:dyDescent="0.25">
      <c r="J62" s="640"/>
      <c r="K62" s="640"/>
      <c r="L62" s="640"/>
      <c r="M62" s="640"/>
      <c r="N62" s="640"/>
      <c r="O62" s="640"/>
      <c r="P62" s="640"/>
      <c r="Q62" s="640"/>
      <c r="R62" s="640"/>
      <c r="S62" s="640"/>
      <c r="T62" s="640"/>
      <c r="U62" s="640"/>
      <c r="V62" s="640"/>
      <c r="W62" s="640"/>
      <c r="Y62" s="660"/>
      <c r="Z62" s="640"/>
      <c r="AA62" s="640"/>
      <c r="AB62" s="640"/>
      <c r="AC62" s="640"/>
      <c r="AD62" s="640"/>
      <c r="AE62" s="640"/>
      <c r="AF62" s="640"/>
    </row>
    <row r="63" spans="1:32" x14ac:dyDescent="0.25">
      <c r="J63" s="640"/>
      <c r="K63" s="640"/>
      <c r="L63" s="640"/>
      <c r="M63" s="640"/>
      <c r="N63" s="640"/>
      <c r="O63" s="640"/>
      <c r="P63" s="640"/>
      <c r="Q63" s="640"/>
      <c r="R63" s="640"/>
      <c r="S63" s="640"/>
      <c r="T63" s="640"/>
      <c r="U63" s="640"/>
      <c r="V63" s="640"/>
      <c r="W63" s="640"/>
      <c r="Y63" s="660"/>
      <c r="Z63" s="640"/>
      <c r="AA63" s="640"/>
      <c r="AB63" s="640"/>
      <c r="AC63" s="640"/>
      <c r="AD63" s="640"/>
      <c r="AE63" s="640"/>
      <c r="AF63" s="640"/>
    </row>
    <row r="64" spans="1:32" x14ac:dyDescent="0.25">
      <c r="J64" s="640"/>
      <c r="K64" s="640"/>
      <c r="L64" s="640"/>
      <c r="M64" s="640"/>
      <c r="N64" s="640"/>
      <c r="O64" s="640"/>
      <c r="P64" s="640"/>
      <c r="Q64" s="640"/>
      <c r="R64" s="640"/>
      <c r="S64" s="640"/>
      <c r="T64" s="640"/>
      <c r="U64" s="640"/>
      <c r="V64" s="640"/>
      <c r="W64" s="640"/>
      <c r="Y64" s="660"/>
      <c r="Z64" s="640"/>
      <c r="AA64" s="640"/>
      <c r="AB64" s="640"/>
      <c r="AC64" s="640"/>
      <c r="AD64" s="640"/>
      <c r="AE64" s="640"/>
      <c r="AF64" s="640"/>
    </row>
    <row r="65" spans="10:32" x14ac:dyDescent="0.25">
      <c r="J65" s="640"/>
      <c r="K65" s="640"/>
      <c r="L65" s="640"/>
      <c r="M65" s="640"/>
      <c r="N65" s="640"/>
      <c r="O65" s="640"/>
      <c r="P65" s="640"/>
      <c r="Q65" s="640"/>
      <c r="R65" s="640"/>
      <c r="S65" s="640"/>
      <c r="T65" s="640"/>
      <c r="U65" s="640"/>
      <c r="V65" s="640"/>
      <c r="W65" s="640"/>
      <c r="Y65" s="660"/>
      <c r="Z65" s="640"/>
      <c r="AA65" s="640"/>
      <c r="AB65" s="640"/>
      <c r="AC65" s="640"/>
      <c r="AD65" s="640"/>
      <c r="AE65" s="640"/>
      <c r="AF65" s="640"/>
    </row>
    <row r="66" spans="10:32" x14ac:dyDescent="0.25">
      <c r="J66" s="640"/>
      <c r="K66" s="640"/>
      <c r="L66" s="640"/>
      <c r="M66" s="640"/>
      <c r="N66" s="640"/>
      <c r="O66" s="640"/>
      <c r="P66" s="640"/>
      <c r="Q66" s="640"/>
      <c r="R66" s="640"/>
      <c r="S66" s="640"/>
      <c r="T66" s="640"/>
      <c r="U66" s="640"/>
      <c r="V66" s="640"/>
      <c r="W66" s="640"/>
      <c r="Y66" s="660"/>
      <c r="Z66" s="640"/>
      <c r="AA66" s="640"/>
      <c r="AB66" s="640"/>
      <c r="AC66" s="640"/>
      <c r="AD66" s="640"/>
      <c r="AE66" s="640"/>
      <c r="AF66" s="640"/>
    </row>
    <row r="67" spans="10:32" x14ac:dyDescent="0.25">
      <c r="J67" s="640"/>
      <c r="K67" s="640"/>
      <c r="L67" s="640"/>
      <c r="M67" s="640"/>
      <c r="N67" s="640"/>
      <c r="O67" s="640"/>
      <c r="P67" s="640"/>
      <c r="Q67" s="640"/>
      <c r="R67" s="640"/>
      <c r="S67" s="640"/>
      <c r="T67" s="640"/>
      <c r="U67" s="640"/>
      <c r="V67" s="640"/>
      <c r="W67" s="640"/>
      <c r="Y67" s="660"/>
      <c r="Z67" s="640"/>
      <c r="AA67" s="640"/>
      <c r="AB67" s="640"/>
      <c r="AC67" s="640"/>
      <c r="AD67" s="640"/>
      <c r="AE67" s="640"/>
      <c r="AF67" s="640"/>
    </row>
    <row r="68" spans="10:32" x14ac:dyDescent="0.25">
      <c r="J68" s="640"/>
      <c r="K68" s="640"/>
      <c r="L68" s="640"/>
      <c r="M68" s="640"/>
      <c r="N68" s="640"/>
      <c r="O68" s="640"/>
      <c r="P68" s="640"/>
      <c r="Q68" s="640"/>
      <c r="R68" s="640"/>
      <c r="S68" s="640"/>
      <c r="T68" s="640"/>
      <c r="U68" s="640"/>
      <c r="V68" s="640"/>
      <c r="W68" s="640"/>
      <c r="Y68" s="660"/>
      <c r="Z68" s="640"/>
      <c r="AA68" s="640"/>
      <c r="AB68" s="640"/>
      <c r="AC68" s="640"/>
      <c r="AD68" s="640"/>
      <c r="AE68" s="640"/>
      <c r="AF68" s="640"/>
    </row>
    <row r="69" spans="10:32" x14ac:dyDescent="0.25">
      <c r="J69" s="640"/>
      <c r="K69" s="640"/>
      <c r="L69" s="640"/>
      <c r="M69" s="640"/>
      <c r="N69" s="640"/>
      <c r="O69" s="640"/>
      <c r="P69" s="640"/>
      <c r="Q69" s="640"/>
      <c r="R69" s="640"/>
      <c r="S69" s="640"/>
      <c r="T69" s="640"/>
      <c r="U69" s="640"/>
      <c r="V69" s="640"/>
      <c r="W69" s="640"/>
      <c r="Y69" s="660"/>
      <c r="Z69" s="640"/>
      <c r="AA69" s="640"/>
      <c r="AB69" s="640"/>
      <c r="AC69" s="640"/>
      <c r="AD69" s="640"/>
      <c r="AE69" s="640"/>
      <c r="AF69" s="640"/>
    </row>
    <row r="70" spans="10:32" x14ac:dyDescent="0.25">
      <c r="J70" s="640"/>
      <c r="K70" s="640"/>
      <c r="L70" s="640"/>
      <c r="M70" s="640"/>
      <c r="N70" s="640"/>
      <c r="O70" s="640"/>
      <c r="P70" s="640"/>
      <c r="Q70" s="640"/>
      <c r="R70" s="640"/>
      <c r="S70" s="640"/>
      <c r="T70" s="640"/>
      <c r="U70" s="640"/>
      <c r="V70" s="640"/>
      <c r="W70" s="640"/>
      <c r="Y70" s="660"/>
      <c r="Z70" s="640"/>
      <c r="AA70" s="640"/>
      <c r="AB70" s="640"/>
      <c r="AC70" s="640"/>
      <c r="AD70" s="640"/>
      <c r="AE70" s="640"/>
      <c r="AF70" s="640"/>
    </row>
    <row r="71" spans="10:32" x14ac:dyDescent="0.25">
      <c r="J71" s="640"/>
      <c r="K71" s="640"/>
      <c r="L71" s="640"/>
      <c r="M71" s="640"/>
      <c r="N71" s="640"/>
      <c r="O71" s="640"/>
      <c r="P71" s="640"/>
      <c r="Q71" s="640"/>
      <c r="R71" s="640"/>
      <c r="S71" s="640"/>
      <c r="T71" s="640"/>
      <c r="U71" s="640"/>
      <c r="V71" s="640"/>
      <c r="W71" s="640"/>
      <c r="Y71" s="660"/>
      <c r="Z71" s="640"/>
      <c r="AA71" s="640"/>
      <c r="AB71" s="640"/>
      <c r="AC71" s="640"/>
      <c r="AD71" s="640"/>
      <c r="AE71" s="640"/>
      <c r="AF71" s="640"/>
    </row>
    <row r="72" spans="10:32" x14ac:dyDescent="0.25">
      <c r="J72" s="640"/>
      <c r="K72" s="640"/>
      <c r="L72" s="640"/>
      <c r="M72" s="640"/>
      <c r="N72" s="640"/>
      <c r="O72" s="640"/>
      <c r="P72" s="640"/>
      <c r="Q72" s="640"/>
      <c r="R72" s="640"/>
      <c r="S72" s="640"/>
      <c r="T72" s="640"/>
      <c r="U72" s="640"/>
      <c r="V72" s="640"/>
      <c r="W72" s="640"/>
      <c r="Y72" s="660"/>
      <c r="Z72" s="640"/>
      <c r="AA72" s="640"/>
      <c r="AB72" s="640"/>
      <c r="AC72" s="640"/>
      <c r="AD72" s="640"/>
      <c r="AE72" s="640"/>
      <c r="AF72" s="640"/>
    </row>
    <row r="73" spans="10:32" x14ac:dyDescent="0.25">
      <c r="J73" s="640"/>
      <c r="K73" s="640"/>
      <c r="L73" s="640"/>
      <c r="M73" s="640"/>
      <c r="N73" s="640"/>
      <c r="O73" s="640"/>
      <c r="P73" s="640"/>
      <c r="Q73" s="640"/>
      <c r="R73" s="640"/>
      <c r="S73" s="640"/>
      <c r="T73" s="640"/>
      <c r="U73" s="640"/>
      <c r="V73" s="640"/>
      <c r="W73" s="640"/>
      <c r="Y73" s="660"/>
      <c r="Z73" s="640"/>
      <c r="AA73" s="640"/>
      <c r="AB73" s="640"/>
      <c r="AC73" s="640"/>
      <c r="AD73" s="640"/>
      <c r="AE73" s="640"/>
      <c r="AF73" s="640"/>
    </row>
    <row r="74" spans="10:32" x14ac:dyDescent="0.25">
      <c r="J74" s="640"/>
      <c r="K74" s="640"/>
      <c r="L74" s="640"/>
      <c r="M74" s="640"/>
      <c r="N74" s="640"/>
      <c r="O74" s="640"/>
      <c r="P74" s="640"/>
      <c r="Q74" s="640"/>
      <c r="R74" s="640"/>
      <c r="S74" s="640"/>
      <c r="T74" s="640"/>
      <c r="U74" s="640"/>
      <c r="V74" s="640"/>
      <c r="W74" s="640"/>
      <c r="Y74" s="660"/>
      <c r="Z74" s="640"/>
      <c r="AA74" s="640"/>
      <c r="AB74" s="640"/>
      <c r="AC74" s="640"/>
      <c r="AD74" s="640"/>
      <c r="AE74" s="640"/>
      <c r="AF74" s="640"/>
    </row>
    <row r="75" spans="10:32" x14ac:dyDescent="0.25">
      <c r="J75" s="640"/>
      <c r="K75" s="640"/>
      <c r="L75" s="640"/>
      <c r="M75" s="640"/>
      <c r="N75" s="640"/>
      <c r="O75" s="640"/>
      <c r="P75" s="640"/>
      <c r="Q75" s="640"/>
      <c r="R75" s="640"/>
      <c r="S75" s="640"/>
      <c r="T75" s="640"/>
      <c r="U75" s="640"/>
      <c r="V75" s="640"/>
      <c r="W75" s="640"/>
      <c r="Y75" s="660"/>
      <c r="Z75" s="640"/>
      <c r="AA75" s="640"/>
      <c r="AB75" s="640"/>
      <c r="AC75" s="640"/>
      <c r="AD75" s="640"/>
      <c r="AE75" s="640"/>
      <c r="AF75" s="640"/>
    </row>
    <row r="76" spans="10:32" x14ac:dyDescent="0.25">
      <c r="J76" s="640"/>
      <c r="K76" s="640"/>
      <c r="L76" s="640"/>
      <c r="M76" s="640"/>
      <c r="N76" s="640"/>
      <c r="O76" s="640"/>
      <c r="P76" s="640"/>
      <c r="Q76" s="640"/>
      <c r="R76" s="640"/>
      <c r="S76" s="640"/>
      <c r="T76" s="640"/>
      <c r="U76" s="640"/>
      <c r="V76" s="640"/>
      <c r="W76" s="640"/>
      <c r="Y76" s="660"/>
      <c r="Z76" s="640"/>
      <c r="AA76" s="640"/>
      <c r="AB76" s="640"/>
      <c r="AC76" s="640"/>
      <c r="AD76" s="640"/>
      <c r="AE76" s="640"/>
      <c r="AF76" s="640"/>
    </row>
    <row r="77" spans="10:32" x14ac:dyDescent="0.25">
      <c r="J77" s="640"/>
      <c r="K77" s="640"/>
      <c r="L77" s="640"/>
      <c r="M77" s="640"/>
      <c r="N77" s="640"/>
      <c r="O77" s="640"/>
      <c r="P77" s="640"/>
      <c r="Q77" s="640"/>
      <c r="R77" s="640"/>
      <c r="S77" s="640"/>
      <c r="T77" s="640"/>
      <c r="U77" s="640"/>
      <c r="V77" s="640"/>
      <c r="W77" s="640"/>
      <c r="Y77" s="660"/>
      <c r="Z77" s="640"/>
      <c r="AA77" s="640"/>
      <c r="AB77" s="640"/>
      <c r="AC77" s="640"/>
      <c r="AD77" s="640"/>
      <c r="AE77" s="640"/>
      <c r="AF77" s="640"/>
    </row>
    <row r="78" spans="10:32" x14ac:dyDescent="0.25">
      <c r="J78" s="640"/>
      <c r="K78" s="640"/>
      <c r="L78" s="640"/>
      <c r="M78" s="640"/>
      <c r="N78" s="640"/>
      <c r="O78" s="640"/>
      <c r="P78" s="640"/>
      <c r="Q78" s="640"/>
      <c r="R78" s="640"/>
      <c r="S78" s="640"/>
      <c r="T78" s="640"/>
      <c r="U78" s="640"/>
      <c r="V78" s="640"/>
      <c r="W78" s="640"/>
      <c r="Y78" s="660"/>
      <c r="Z78" s="640"/>
      <c r="AA78" s="640"/>
      <c r="AB78" s="640"/>
      <c r="AC78" s="640"/>
      <c r="AD78" s="640"/>
      <c r="AE78" s="640"/>
      <c r="AF78" s="640"/>
    </row>
    <row r="79" spans="10:32" x14ac:dyDescent="0.25">
      <c r="J79" s="640"/>
      <c r="K79" s="640"/>
      <c r="L79" s="640"/>
      <c r="M79" s="640"/>
      <c r="N79" s="640"/>
      <c r="O79" s="640"/>
      <c r="P79" s="640"/>
      <c r="Q79" s="640"/>
      <c r="R79" s="640"/>
      <c r="S79" s="640"/>
      <c r="T79" s="640"/>
      <c r="U79" s="640"/>
      <c r="V79" s="640"/>
      <c r="W79" s="640"/>
      <c r="Y79" s="660"/>
      <c r="Z79" s="640"/>
      <c r="AA79" s="640"/>
      <c r="AB79" s="640"/>
      <c r="AC79" s="640"/>
      <c r="AD79" s="640"/>
      <c r="AE79" s="640"/>
      <c r="AF79" s="640"/>
    </row>
    <row r="80" spans="10:32" x14ac:dyDescent="0.25">
      <c r="J80" s="640"/>
      <c r="K80" s="640"/>
      <c r="L80" s="640"/>
      <c r="M80" s="640"/>
      <c r="N80" s="640"/>
      <c r="O80" s="640"/>
      <c r="P80" s="640"/>
      <c r="Q80" s="640"/>
      <c r="R80" s="640"/>
      <c r="S80" s="640"/>
      <c r="T80" s="640"/>
      <c r="U80" s="640"/>
      <c r="V80" s="640"/>
      <c r="W80" s="640"/>
      <c r="Y80" s="660"/>
      <c r="Z80" s="640"/>
      <c r="AA80" s="640"/>
      <c r="AB80" s="640"/>
      <c r="AC80" s="640"/>
      <c r="AD80" s="640"/>
      <c r="AE80" s="640"/>
      <c r="AF80" s="640"/>
    </row>
    <row r="81" spans="10:32" x14ac:dyDescent="0.25">
      <c r="J81" s="640"/>
      <c r="K81" s="640"/>
      <c r="L81" s="640"/>
      <c r="M81" s="640"/>
      <c r="N81" s="640"/>
      <c r="O81" s="640"/>
      <c r="P81" s="640"/>
      <c r="Q81" s="640"/>
      <c r="R81" s="640"/>
      <c r="S81" s="640"/>
      <c r="T81" s="640"/>
      <c r="U81" s="640"/>
      <c r="V81" s="640"/>
      <c r="W81" s="640"/>
      <c r="Y81" s="660"/>
      <c r="Z81" s="640"/>
      <c r="AA81" s="640"/>
      <c r="AB81" s="640"/>
      <c r="AC81" s="640"/>
      <c r="AD81" s="640"/>
      <c r="AE81" s="640"/>
      <c r="AF81" s="640"/>
    </row>
    <row r="82" spans="10:32" x14ac:dyDescent="0.25">
      <c r="J82" s="640"/>
      <c r="K82" s="640"/>
      <c r="L82" s="640"/>
      <c r="M82" s="640"/>
      <c r="N82" s="640"/>
      <c r="O82" s="640"/>
      <c r="P82" s="640"/>
      <c r="Q82" s="640"/>
      <c r="R82" s="640"/>
      <c r="S82" s="640"/>
      <c r="T82" s="640"/>
      <c r="U82" s="640"/>
      <c r="V82" s="640"/>
      <c r="W82" s="640"/>
      <c r="Y82" s="660"/>
      <c r="Z82" s="640"/>
      <c r="AA82" s="640"/>
      <c r="AB82" s="640"/>
      <c r="AC82" s="640"/>
      <c r="AD82" s="640"/>
      <c r="AE82" s="640"/>
      <c r="AF82" s="640"/>
    </row>
    <row r="83" spans="10:32" x14ac:dyDescent="0.25">
      <c r="J83" s="640"/>
      <c r="K83" s="640"/>
      <c r="L83" s="640"/>
      <c r="M83" s="640"/>
      <c r="N83" s="640"/>
      <c r="O83" s="640"/>
      <c r="P83" s="640"/>
      <c r="Q83" s="640"/>
      <c r="R83" s="640"/>
      <c r="S83" s="640"/>
      <c r="T83" s="640"/>
      <c r="U83" s="640"/>
      <c r="V83" s="640"/>
      <c r="W83" s="640"/>
      <c r="Y83" s="660"/>
      <c r="Z83" s="640"/>
      <c r="AA83" s="640"/>
      <c r="AB83" s="640"/>
      <c r="AC83" s="640"/>
      <c r="AD83" s="640"/>
      <c r="AE83" s="640"/>
      <c r="AF83" s="640"/>
    </row>
    <row r="84" spans="10:32" x14ac:dyDescent="0.25">
      <c r="J84" s="640"/>
      <c r="K84" s="640"/>
      <c r="L84" s="640"/>
      <c r="M84" s="640"/>
      <c r="N84" s="640"/>
      <c r="O84" s="640"/>
      <c r="P84" s="640"/>
      <c r="Q84" s="640"/>
      <c r="R84" s="640"/>
      <c r="S84" s="640"/>
      <c r="T84" s="640"/>
      <c r="U84" s="640"/>
      <c r="V84" s="640"/>
      <c r="W84" s="640"/>
      <c r="Y84" s="660"/>
      <c r="Z84" s="640"/>
      <c r="AA84" s="640"/>
      <c r="AB84" s="640"/>
      <c r="AC84" s="640"/>
      <c r="AD84" s="640"/>
      <c r="AE84" s="640"/>
      <c r="AF84" s="640"/>
    </row>
    <row r="85" spans="10:32" x14ac:dyDescent="0.25">
      <c r="J85" s="640"/>
      <c r="K85" s="640"/>
      <c r="L85" s="640"/>
      <c r="M85" s="640"/>
      <c r="N85" s="640"/>
      <c r="O85" s="640"/>
      <c r="P85" s="640"/>
      <c r="Q85" s="640"/>
      <c r="R85" s="640"/>
      <c r="S85" s="640"/>
      <c r="T85" s="640"/>
      <c r="U85" s="640"/>
      <c r="V85" s="640"/>
      <c r="W85" s="640"/>
      <c r="Y85" s="660"/>
      <c r="Z85" s="640"/>
      <c r="AA85" s="640"/>
      <c r="AB85" s="640"/>
      <c r="AC85" s="640"/>
      <c r="AD85" s="640"/>
      <c r="AE85" s="640"/>
      <c r="AF85" s="640"/>
    </row>
    <row r="86" spans="10:32" x14ac:dyDescent="0.25">
      <c r="J86" s="640"/>
      <c r="K86" s="640"/>
      <c r="L86" s="640"/>
      <c r="M86" s="640"/>
      <c r="N86" s="640"/>
      <c r="O86" s="640"/>
      <c r="P86" s="640"/>
      <c r="Q86" s="640"/>
      <c r="R86" s="640"/>
      <c r="S86" s="640"/>
      <c r="T86" s="640"/>
      <c r="U86" s="640"/>
      <c r="V86" s="640"/>
      <c r="W86" s="640"/>
      <c r="Y86" s="660"/>
      <c r="Z86" s="640"/>
      <c r="AA86" s="640"/>
      <c r="AB86" s="640"/>
      <c r="AC86" s="640"/>
      <c r="AD86" s="640"/>
      <c r="AE86" s="640"/>
      <c r="AF86" s="640"/>
    </row>
    <row r="87" spans="10:32" x14ac:dyDescent="0.25">
      <c r="J87" s="640"/>
      <c r="K87" s="640"/>
      <c r="L87" s="640"/>
      <c r="M87" s="640"/>
      <c r="N87" s="640"/>
      <c r="O87" s="640"/>
      <c r="P87" s="640"/>
      <c r="Q87" s="640"/>
      <c r="R87" s="640"/>
      <c r="S87" s="640"/>
      <c r="T87" s="640"/>
      <c r="U87" s="640"/>
      <c r="V87" s="640"/>
      <c r="W87" s="640"/>
      <c r="Y87" s="660"/>
      <c r="Z87" s="640"/>
      <c r="AA87" s="640"/>
      <c r="AB87" s="640"/>
      <c r="AC87" s="640"/>
      <c r="AD87" s="640"/>
      <c r="AE87" s="640"/>
      <c r="AF87" s="640"/>
    </row>
    <row r="88" spans="10:32" x14ac:dyDescent="0.25">
      <c r="J88" s="640"/>
      <c r="K88" s="640"/>
      <c r="L88" s="640"/>
      <c r="M88" s="640"/>
      <c r="N88" s="640"/>
      <c r="O88" s="640"/>
      <c r="P88" s="640"/>
      <c r="Q88" s="640"/>
      <c r="R88" s="640"/>
      <c r="S88" s="640"/>
      <c r="T88" s="640"/>
      <c r="U88" s="640"/>
      <c r="V88" s="640"/>
      <c r="W88" s="640"/>
      <c r="Y88" s="660"/>
      <c r="Z88" s="640"/>
      <c r="AA88" s="640"/>
      <c r="AB88" s="640"/>
      <c r="AC88" s="640"/>
      <c r="AD88" s="640"/>
      <c r="AE88" s="640"/>
      <c r="AF88" s="640"/>
    </row>
    <row r="89" spans="10:32" x14ac:dyDescent="0.25">
      <c r="J89" s="640"/>
      <c r="K89" s="640"/>
      <c r="L89" s="640"/>
      <c r="M89" s="640"/>
      <c r="N89" s="640"/>
      <c r="O89" s="640"/>
      <c r="P89" s="640"/>
      <c r="Q89" s="640"/>
      <c r="R89" s="640"/>
      <c r="S89" s="640"/>
      <c r="T89" s="640"/>
      <c r="U89" s="640"/>
      <c r="V89" s="640"/>
      <c r="W89" s="640"/>
      <c r="Y89" s="660"/>
      <c r="Z89" s="640"/>
      <c r="AA89" s="640"/>
      <c r="AB89" s="640"/>
      <c r="AC89" s="640"/>
      <c r="AD89" s="640"/>
      <c r="AE89" s="640"/>
      <c r="AF89" s="640"/>
    </row>
    <row r="90" spans="10:32" x14ac:dyDescent="0.25">
      <c r="J90" s="640"/>
      <c r="K90" s="640"/>
      <c r="L90" s="640"/>
      <c r="M90" s="640"/>
      <c r="N90" s="640"/>
      <c r="O90" s="640"/>
      <c r="P90" s="640"/>
      <c r="Q90" s="640"/>
      <c r="R90" s="640"/>
      <c r="S90" s="640"/>
      <c r="T90" s="640"/>
      <c r="U90" s="640"/>
      <c r="V90" s="640"/>
      <c r="W90" s="640"/>
      <c r="Y90" s="660"/>
      <c r="Z90" s="640"/>
      <c r="AA90" s="640"/>
      <c r="AB90" s="640"/>
      <c r="AC90" s="640"/>
      <c r="AD90" s="640"/>
      <c r="AE90" s="640"/>
      <c r="AF90" s="640"/>
    </row>
    <row r="91" spans="10:32" x14ac:dyDescent="0.25">
      <c r="J91" s="640"/>
      <c r="K91" s="640"/>
      <c r="L91" s="640"/>
      <c r="M91" s="640"/>
      <c r="N91" s="640"/>
      <c r="O91" s="640"/>
      <c r="P91" s="640"/>
      <c r="Q91" s="640"/>
      <c r="R91" s="640"/>
      <c r="S91" s="640"/>
      <c r="T91" s="640"/>
      <c r="U91" s="640"/>
      <c r="V91" s="640"/>
      <c r="W91" s="640"/>
      <c r="Y91" s="660"/>
      <c r="Z91" s="640"/>
      <c r="AA91" s="640"/>
      <c r="AB91" s="640"/>
      <c r="AC91" s="640"/>
      <c r="AD91" s="640"/>
      <c r="AE91" s="640"/>
      <c r="AF91" s="640"/>
    </row>
    <row r="92" spans="10:32" x14ac:dyDescent="0.25">
      <c r="J92" s="640"/>
      <c r="K92" s="640"/>
      <c r="L92" s="640"/>
      <c r="M92" s="640"/>
      <c r="N92" s="640"/>
      <c r="O92" s="640"/>
      <c r="P92" s="640"/>
      <c r="Q92" s="640"/>
      <c r="R92" s="640"/>
      <c r="S92" s="640"/>
      <c r="T92" s="640"/>
      <c r="U92" s="640"/>
      <c r="V92" s="640"/>
      <c r="W92" s="640"/>
      <c r="Y92" s="660"/>
      <c r="Z92" s="640"/>
      <c r="AA92" s="640"/>
      <c r="AB92" s="640"/>
      <c r="AC92" s="640"/>
      <c r="AD92" s="640"/>
      <c r="AE92" s="640"/>
      <c r="AF92" s="640"/>
    </row>
    <row r="93" spans="10:32" x14ac:dyDescent="0.25">
      <c r="J93" s="640"/>
      <c r="K93" s="640"/>
      <c r="L93" s="640"/>
      <c r="M93" s="640"/>
      <c r="N93" s="640"/>
      <c r="O93" s="640"/>
      <c r="P93" s="640"/>
      <c r="Q93" s="640"/>
      <c r="R93" s="640"/>
      <c r="S93" s="640"/>
      <c r="T93" s="640"/>
      <c r="U93" s="640"/>
      <c r="V93" s="640"/>
      <c r="W93" s="640"/>
      <c r="Y93" s="660"/>
      <c r="Z93" s="640"/>
      <c r="AA93" s="640"/>
      <c r="AB93" s="640"/>
      <c r="AC93" s="640"/>
      <c r="AD93" s="640"/>
      <c r="AE93" s="640"/>
      <c r="AF93" s="640"/>
    </row>
    <row r="94" spans="10:32" x14ac:dyDescent="0.25">
      <c r="J94" s="640"/>
      <c r="K94" s="640"/>
      <c r="L94" s="640"/>
      <c r="M94" s="640"/>
      <c r="N94" s="640"/>
      <c r="O94" s="640"/>
      <c r="P94" s="640"/>
      <c r="Q94" s="640"/>
      <c r="R94" s="640"/>
      <c r="S94" s="640"/>
      <c r="T94" s="640"/>
      <c r="U94" s="640"/>
      <c r="V94" s="640"/>
      <c r="W94" s="640"/>
      <c r="Y94" s="660"/>
      <c r="Z94" s="640"/>
      <c r="AA94" s="640"/>
      <c r="AB94" s="640"/>
      <c r="AC94" s="640"/>
      <c r="AD94" s="640"/>
      <c r="AE94" s="640"/>
      <c r="AF94" s="640"/>
    </row>
    <row r="95" spans="10:32" x14ac:dyDescent="0.25">
      <c r="J95" s="640"/>
      <c r="K95" s="640"/>
      <c r="L95" s="640"/>
      <c r="M95" s="640"/>
      <c r="N95" s="640"/>
      <c r="O95" s="640"/>
      <c r="P95" s="640"/>
      <c r="Q95" s="640"/>
      <c r="R95" s="640"/>
      <c r="S95" s="640"/>
      <c r="T95" s="640"/>
      <c r="U95" s="640"/>
      <c r="V95" s="640"/>
      <c r="W95" s="640"/>
      <c r="Y95" s="660"/>
      <c r="Z95" s="640"/>
      <c r="AA95" s="640"/>
      <c r="AB95" s="640"/>
      <c r="AC95" s="640"/>
      <c r="AD95" s="640"/>
      <c r="AE95" s="640"/>
      <c r="AF95" s="640"/>
    </row>
    <row r="96" spans="10:32" x14ac:dyDescent="0.25">
      <c r="J96" s="640"/>
      <c r="K96" s="640"/>
      <c r="L96" s="640"/>
      <c r="M96" s="640"/>
      <c r="N96" s="640"/>
      <c r="O96" s="640"/>
      <c r="P96" s="640"/>
      <c r="Q96" s="640"/>
      <c r="R96" s="640"/>
      <c r="S96" s="640"/>
      <c r="T96" s="640"/>
      <c r="U96" s="640"/>
      <c r="V96" s="640"/>
      <c r="W96" s="640"/>
      <c r="Y96" s="660"/>
      <c r="Z96" s="640"/>
      <c r="AA96" s="640"/>
      <c r="AB96" s="640"/>
      <c r="AC96" s="640"/>
      <c r="AD96" s="640"/>
      <c r="AE96" s="640"/>
      <c r="AF96" s="640"/>
    </row>
    <row r="97" spans="10:32" x14ac:dyDescent="0.25">
      <c r="J97" s="640"/>
      <c r="K97" s="640"/>
      <c r="L97" s="640"/>
      <c r="M97" s="640"/>
      <c r="N97" s="640"/>
      <c r="O97" s="640"/>
      <c r="P97" s="640"/>
      <c r="Q97" s="640"/>
      <c r="R97" s="640"/>
      <c r="S97" s="640"/>
      <c r="T97" s="640"/>
      <c r="U97" s="640"/>
      <c r="V97" s="640"/>
      <c r="W97" s="640"/>
      <c r="Y97" s="660"/>
      <c r="Z97" s="640"/>
      <c r="AA97" s="640"/>
      <c r="AB97" s="640"/>
      <c r="AC97" s="640"/>
      <c r="AD97" s="640"/>
      <c r="AE97" s="640"/>
      <c r="AF97" s="640"/>
    </row>
    <row r="98" spans="10:32" x14ac:dyDescent="0.25">
      <c r="J98" s="640"/>
      <c r="K98" s="640"/>
      <c r="L98" s="640"/>
      <c r="M98" s="640"/>
      <c r="N98" s="640"/>
      <c r="O98" s="640"/>
      <c r="P98" s="640"/>
      <c r="Q98" s="640"/>
      <c r="R98" s="640"/>
      <c r="S98" s="640"/>
      <c r="T98" s="640"/>
      <c r="U98" s="640"/>
      <c r="V98" s="640"/>
      <c r="W98" s="640"/>
      <c r="Y98" s="660"/>
      <c r="Z98" s="640"/>
      <c r="AA98" s="640"/>
      <c r="AB98" s="640"/>
      <c r="AC98" s="640"/>
      <c r="AD98" s="640"/>
      <c r="AE98" s="640"/>
      <c r="AF98" s="640"/>
    </row>
    <row r="99" spans="10:32" x14ac:dyDescent="0.25">
      <c r="J99" s="640"/>
      <c r="K99" s="640"/>
      <c r="L99" s="640"/>
      <c r="M99" s="640"/>
      <c r="N99" s="640"/>
      <c r="O99" s="640"/>
      <c r="P99" s="640"/>
      <c r="Q99" s="640"/>
      <c r="R99" s="640"/>
      <c r="S99" s="640"/>
      <c r="T99" s="640"/>
      <c r="U99" s="640"/>
      <c r="V99" s="640"/>
      <c r="W99" s="640"/>
      <c r="Y99" s="660"/>
      <c r="Z99" s="640"/>
      <c r="AA99" s="640"/>
      <c r="AB99" s="640"/>
      <c r="AC99" s="640"/>
      <c r="AD99" s="640"/>
      <c r="AE99" s="640"/>
      <c r="AF99" s="640"/>
    </row>
    <row r="100" spans="10:32" x14ac:dyDescent="0.25">
      <c r="J100" s="640"/>
      <c r="K100" s="640"/>
      <c r="L100" s="640"/>
      <c r="M100" s="640"/>
      <c r="N100" s="640"/>
      <c r="O100" s="640"/>
      <c r="P100" s="640"/>
      <c r="Q100" s="640"/>
      <c r="R100" s="640"/>
      <c r="S100" s="640"/>
      <c r="T100" s="640"/>
      <c r="U100" s="640"/>
      <c r="V100" s="640"/>
      <c r="W100" s="640"/>
      <c r="Y100" s="660"/>
      <c r="Z100" s="640"/>
      <c r="AA100" s="640"/>
      <c r="AB100" s="640"/>
      <c r="AC100" s="640"/>
      <c r="AD100" s="640"/>
      <c r="AE100" s="640"/>
      <c r="AF100" s="640"/>
    </row>
    <row r="101" spans="10:32" x14ac:dyDescent="0.25">
      <c r="J101" s="640"/>
      <c r="K101" s="640"/>
      <c r="L101" s="640"/>
      <c r="M101" s="640"/>
      <c r="N101" s="640"/>
      <c r="O101" s="640"/>
      <c r="P101" s="640"/>
      <c r="Q101" s="640"/>
      <c r="R101" s="640"/>
      <c r="S101" s="640"/>
      <c r="T101" s="640"/>
      <c r="U101" s="640"/>
      <c r="V101" s="640"/>
      <c r="W101" s="640"/>
      <c r="Y101" s="660"/>
      <c r="Z101" s="640"/>
      <c r="AA101" s="640"/>
      <c r="AB101" s="640"/>
      <c r="AC101" s="640"/>
      <c r="AD101" s="640"/>
      <c r="AE101" s="640"/>
      <c r="AF101" s="640"/>
    </row>
    <row r="102" spans="10:32" x14ac:dyDescent="0.25">
      <c r="J102" s="640"/>
      <c r="K102" s="640"/>
      <c r="L102" s="640"/>
      <c r="M102" s="640"/>
      <c r="N102" s="640"/>
      <c r="O102" s="640"/>
      <c r="P102" s="640"/>
      <c r="Q102" s="640"/>
      <c r="R102" s="640"/>
      <c r="S102" s="640"/>
      <c r="T102" s="640"/>
      <c r="U102" s="640"/>
      <c r="V102" s="640"/>
      <c r="W102" s="640"/>
      <c r="Y102" s="660"/>
      <c r="Z102" s="640"/>
      <c r="AA102" s="640"/>
      <c r="AB102" s="640"/>
      <c r="AC102" s="640"/>
      <c r="AD102" s="640"/>
      <c r="AE102" s="640"/>
      <c r="AF102" s="640"/>
    </row>
    <row r="103" spans="10:32" x14ac:dyDescent="0.25">
      <c r="J103" s="640"/>
      <c r="K103" s="640"/>
      <c r="L103" s="640"/>
      <c r="M103" s="640"/>
      <c r="N103" s="640"/>
      <c r="O103" s="640"/>
      <c r="P103" s="640"/>
      <c r="Q103" s="640"/>
      <c r="R103" s="640"/>
      <c r="S103" s="640"/>
      <c r="T103" s="640"/>
      <c r="U103" s="640"/>
      <c r="V103" s="640"/>
      <c r="W103" s="640"/>
      <c r="Y103" s="660"/>
      <c r="Z103" s="640"/>
      <c r="AA103" s="640"/>
      <c r="AB103" s="640"/>
      <c r="AC103" s="640"/>
      <c r="AD103" s="640"/>
      <c r="AE103" s="640"/>
      <c r="AF103" s="640"/>
    </row>
    <row r="104" spans="10:32" x14ac:dyDescent="0.25">
      <c r="J104" s="640"/>
      <c r="K104" s="640"/>
      <c r="L104" s="640"/>
      <c r="M104" s="640"/>
      <c r="N104" s="640"/>
      <c r="O104" s="640"/>
      <c r="P104" s="640"/>
      <c r="Q104" s="640"/>
      <c r="R104" s="640"/>
      <c r="S104" s="640"/>
      <c r="T104" s="640"/>
      <c r="U104" s="640"/>
      <c r="V104" s="640"/>
      <c r="W104" s="640"/>
      <c r="Y104" s="660"/>
      <c r="Z104" s="640"/>
      <c r="AA104" s="640"/>
      <c r="AB104" s="640"/>
      <c r="AC104" s="640"/>
      <c r="AD104" s="640"/>
      <c r="AE104" s="640"/>
      <c r="AF104" s="640"/>
    </row>
    <row r="105" spans="10:32" x14ac:dyDescent="0.25">
      <c r="J105" s="640"/>
      <c r="K105" s="640"/>
      <c r="L105" s="640"/>
      <c r="M105" s="640"/>
      <c r="N105" s="640"/>
      <c r="O105" s="640"/>
      <c r="P105" s="640"/>
      <c r="Q105" s="640"/>
      <c r="R105" s="640"/>
      <c r="S105" s="640"/>
      <c r="T105" s="640"/>
      <c r="U105" s="640"/>
      <c r="V105" s="640"/>
      <c r="W105" s="640"/>
      <c r="Y105" s="660"/>
      <c r="Z105" s="640"/>
      <c r="AA105" s="640"/>
      <c r="AB105" s="640"/>
      <c r="AC105" s="640"/>
      <c r="AD105" s="640"/>
      <c r="AE105" s="640"/>
      <c r="AF105" s="640"/>
    </row>
    <row r="106" spans="10:32" x14ac:dyDescent="0.25">
      <c r="J106" s="640"/>
      <c r="K106" s="640"/>
      <c r="L106" s="640"/>
      <c r="M106" s="640"/>
      <c r="N106" s="640"/>
      <c r="O106" s="640"/>
      <c r="P106" s="640"/>
      <c r="Q106" s="640"/>
      <c r="R106" s="640"/>
      <c r="S106" s="640"/>
      <c r="T106" s="640"/>
      <c r="U106" s="640"/>
      <c r="V106" s="640"/>
      <c r="W106" s="640"/>
      <c r="Y106" s="660"/>
      <c r="Z106" s="640"/>
      <c r="AA106" s="640"/>
      <c r="AB106" s="640"/>
      <c r="AC106" s="640"/>
      <c r="AD106" s="640"/>
      <c r="AE106" s="640"/>
      <c r="AF106" s="640"/>
    </row>
    <row r="107" spans="10:32" x14ac:dyDescent="0.25">
      <c r="J107" s="640"/>
      <c r="K107" s="640"/>
      <c r="L107" s="640"/>
      <c r="M107" s="640"/>
      <c r="N107" s="640"/>
      <c r="O107" s="640"/>
      <c r="P107" s="640"/>
      <c r="Q107" s="640"/>
      <c r="R107" s="640"/>
      <c r="S107" s="640"/>
      <c r="T107" s="640"/>
      <c r="U107" s="640"/>
      <c r="V107" s="640"/>
      <c r="W107" s="640"/>
      <c r="Y107" s="660"/>
      <c r="Z107" s="640"/>
      <c r="AA107" s="640"/>
      <c r="AB107" s="640"/>
      <c r="AC107" s="640"/>
      <c r="AD107" s="640"/>
      <c r="AE107" s="640"/>
      <c r="AF107" s="640"/>
    </row>
    <row r="108" spans="10:32" x14ac:dyDescent="0.25">
      <c r="J108" s="640"/>
      <c r="K108" s="640"/>
      <c r="L108" s="640"/>
      <c r="M108" s="640"/>
      <c r="N108" s="640"/>
      <c r="O108" s="640"/>
      <c r="P108" s="640"/>
      <c r="Q108" s="640"/>
      <c r="R108" s="640"/>
      <c r="S108" s="640"/>
      <c r="T108" s="640"/>
      <c r="U108" s="640"/>
      <c r="V108" s="640"/>
      <c r="W108" s="640"/>
      <c r="Y108" s="660"/>
      <c r="Z108" s="640"/>
      <c r="AA108" s="640"/>
      <c r="AB108" s="640"/>
      <c r="AC108" s="640"/>
      <c r="AD108" s="640"/>
      <c r="AE108" s="640"/>
      <c r="AF108" s="640"/>
    </row>
    <row r="109" spans="10:32" x14ac:dyDescent="0.25">
      <c r="J109" s="640"/>
      <c r="K109" s="640"/>
      <c r="L109" s="640"/>
      <c r="M109" s="640"/>
      <c r="N109" s="640"/>
      <c r="O109" s="640"/>
      <c r="P109" s="640"/>
      <c r="Q109" s="640"/>
      <c r="R109" s="640"/>
      <c r="S109" s="640"/>
      <c r="T109" s="640"/>
      <c r="U109" s="640"/>
      <c r="V109" s="640"/>
      <c r="W109" s="640"/>
      <c r="Y109" s="660"/>
      <c r="Z109" s="640"/>
      <c r="AA109" s="640"/>
      <c r="AB109" s="640"/>
      <c r="AC109" s="640"/>
      <c r="AD109" s="640"/>
      <c r="AE109" s="640"/>
      <c r="AF109" s="640"/>
    </row>
    <row r="110" spans="10:32" x14ac:dyDescent="0.25">
      <c r="J110" s="640"/>
      <c r="K110" s="640"/>
      <c r="L110" s="640"/>
      <c r="M110" s="640"/>
      <c r="N110" s="640"/>
      <c r="O110" s="640"/>
      <c r="P110" s="640"/>
      <c r="Q110" s="640"/>
      <c r="R110" s="640"/>
      <c r="S110" s="640"/>
      <c r="T110" s="640"/>
      <c r="U110" s="640"/>
      <c r="V110" s="640"/>
      <c r="W110" s="640"/>
      <c r="Y110" s="660"/>
      <c r="Z110" s="640"/>
      <c r="AA110" s="640"/>
      <c r="AB110" s="640"/>
      <c r="AC110" s="640"/>
      <c r="AD110" s="640"/>
      <c r="AE110" s="640"/>
      <c r="AF110" s="640"/>
    </row>
    <row r="111" spans="10:32" x14ac:dyDescent="0.25">
      <c r="J111" s="640"/>
      <c r="K111" s="640"/>
      <c r="L111" s="640"/>
      <c r="M111" s="640"/>
      <c r="N111" s="640"/>
      <c r="O111" s="640"/>
      <c r="P111" s="640"/>
      <c r="Q111" s="640"/>
      <c r="R111" s="640"/>
      <c r="S111" s="640"/>
      <c r="T111" s="640"/>
      <c r="U111" s="640"/>
      <c r="V111" s="640"/>
      <c r="W111" s="640"/>
      <c r="Y111" s="660"/>
      <c r="Z111" s="640"/>
      <c r="AA111" s="640"/>
      <c r="AB111" s="640"/>
      <c r="AC111" s="640"/>
      <c r="AD111" s="640"/>
      <c r="AE111" s="640"/>
      <c r="AF111" s="640"/>
    </row>
    <row r="112" spans="10:32" x14ac:dyDescent="0.25">
      <c r="J112" s="640"/>
      <c r="K112" s="640"/>
      <c r="L112" s="640"/>
      <c r="M112" s="640"/>
      <c r="N112" s="640"/>
      <c r="O112" s="640"/>
      <c r="P112" s="640"/>
      <c r="Q112" s="640"/>
      <c r="R112" s="640"/>
      <c r="S112" s="640"/>
      <c r="T112" s="640"/>
      <c r="U112" s="640"/>
      <c r="V112" s="640"/>
      <c r="W112" s="640"/>
      <c r="Y112" s="660"/>
      <c r="Z112" s="640"/>
      <c r="AA112" s="640"/>
      <c r="AB112" s="640"/>
      <c r="AC112" s="640"/>
      <c r="AD112" s="640"/>
      <c r="AE112" s="640"/>
      <c r="AF112" s="640"/>
    </row>
    <row r="113" spans="10:32" x14ac:dyDescent="0.25">
      <c r="J113" s="640"/>
      <c r="K113" s="640"/>
      <c r="L113" s="640"/>
      <c r="M113" s="640"/>
      <c r="N113" s="640"/>
      <c r="O113" s="640"/>
      <c r="P113" s="640"/>
      <c r="Q113" s="640"/>
      <c r="R113" s="640"/>
      <c r="S113" s="640"/>
      <c r="T113" s="640"/>
      <c r="U113" s="640"/>
      <c r="V113" s="640"/>
      <c r="W113" s="640"/>
      <c r="Y113" s="660"/>
      <c r="Z113" s="640"/>
      <c r="AA113" s="640"/>
      <c r="AB113" s="640"/>
      <c r="AC113" s="640"/>
      <c r="AD113" s="640"/>
      <c r="AE113" s="640"/>
      <c r="AF113" s="640"/>
    </row>
    <row r="114" spans="10:32" x14ac:dyDescent="0.25">
      <c r="J114" s="640"/>
      <c r="K114" s="640"/>
      <c r="L114" s="640"/>
      <c r="M114" s="640"/>
      <c r="N114" s="640"/>
      <c r="O114" s="640"/>
      <c r="P114" s="640"/>
      <c r="Q114" s="640"/>
      <c r="R114" s="640"/>
      <c r="S114" s="640"/>
      <c r="T114" s="640"/>
      <c r="U114" s="640"/>
      <c r="V114" s="640"/>
      <c r="W114" s="640"/>
      <c r="Y114" s="660"/>
      <c r="Z114" s="640"/>
      <c r="AA114" s="640"/>
      <c r="AB114" s="640"/>
      <c r="AC114" s="640"/>
      <c r="AD114" s="640"/>
      <c r="AE114" s="640"/>
      <c r="AF114" s="640"/>
    </row>
    <row r="115" spans="10:32" x14ac:dyDescent="0.25">
      <c r="J115" s="640"/>
      <c r="K115" s="640"/>
      <c r="L115" s="640"/>
      <c r="M115" s="640"/>
      <c r="N115" s="640"/>
      <c r="O115" s="640"/>
      <c r="P115" s="640"/>
      <c r="Q115" s="640"/>
      <c r="R115" s="640"/>
      <c r="S115" s="640"/>
      <c r="T115" s="640"/>
      <c r="U115" s="640"/>
      <c r="V115" s="640"/>
      <c r="W115" s="640"/>
      <c r="Y115" s="660"/>
      <c r="Z115" s="640"/>
      <c r="AA115" s="640"/>
      <c r="AB115" s="640"/>
      <c r="AC115" s="640"/>
      <c r="AD115" s="640"/>
      <c r="AE115" s="640"/>
      <c r="AF115" s="640"/>
    </row>
    <row r="116" spans="10:32" x14ac:dyDescent="0.25">
      <c r="J116" s="640"/>
      <c r="K116" s="640"/>
      <c r="L116" s="640"/>
      <c r="M116" s="640"/>
      <c r="N116" s="640"/>
      <c r="O116" s="640"/>
      <c r="P116" s="640"/>
      <c r="Q116" s="640"/>
      <c r="R116" s="640"/>
      <c r="S116" s="640"/>
      <c r="T116" s="640"/>
      <c r="U116" s="640"/>
      <c r="V116" s="640"/>
      <c r="W116" s="640"/>
      <c r="Y116" s="660"/>
      <c r="Z116" s="640"/>
      <c r="AA116" s="640"/>
      <c r="AB116" s="640"/>
      <c r="AC116" s="640"/>
      <c r="AD116" s="640"/>
      <c r="AE116" s="640"/>
      <c r="AF116" s="640"/>
    </row>
    <row r="117" spans="10:32" x14ac:dyDescent="0.25">
      <c r="J117" s="640"/>
      <c r="K117" s="640"/>
      <c r="L117" s="640"/>
      <c r="M117" s="640"/>
      <c r="N117" s="640"/>
      <c r="O117" s="640"/>
      <c r="P117" s="640"/>
      <c r="Q117" s="640"/>
      <c r="R117" s="640"/>
      <c r="S117" s="640"/>
      <c r="T117" s="640"/>
      <c r="U117" s="640"/>
      <c r="V117" s="640"/>
      <c r="W117" s="640"/>
      <c r="Y117" s="660"/>
      <c r="Z117" s="640"/>
      <c r="AA117" s="640"/>
      <c r="AB117" s="640"/>
      <c r="AC117" s="640"/>
      <c r="AD117" s="640"/>
      <c r="AE117" s="640"/>
      <c r="AF117" s="640"/>
    </row>
    <row r="118" spans="10:32" x14ac:dyDescent="0.25">
      <c r="J118" s="640"/>
      <c r="K118" s="640"/>
      <c r="L118" s="640"/>
      <c r="M118" s="640"/>
      <c r="N118" s="640"/>
      <c r="O118" s="640"/>
      <c r="P118" s="640"/>
      <c r="Q118" s="640"/>
      <c r="R118" s="640"/>
      <c r="S118" s="640"/>
      <c r="T118" s="640"/>
      <c r="U118" s="640"/>
      <c r="V118" s="640"/>
      <c r="W118" s="640"/>
      <c r="Y118" s="660"/>
      <c r="Z118" s="640"/>
      <c r="AA118" s="640"/>
      <c r="AB118" s="640"/>
      <c r="AC118" s="640"/>
      <c r="AD118" s="640"/>
      <c r="AE118" s="640"/>
      <c r="AF118" s="640"/>
    </row>
    <row r="119" spans="10:32" x14ac:dyDescent="0.25">
      <c r="J119" s="640"/>
      <c r="K119" s="640"/>
      <c r="L119" s="640"/>
      <c r="M119" s="640"/>
      <c r="N119" s="640"/>
      <c r="O119" s="640"/>
      <c r="P119" s="640"/>
      <c r="Q119" s="640"/>
      <c r="R119" s="640"/>
      <c r="S119" s="640"/>
      <c r="T119" s="640"/>
      <c r="U119" s="640"/>
      <c r="V119" s="640"/>
      <c r="W119" s="640"/>
      <c r="Y119" s="660"/>
      <c r="Z119" s="640"/>
      <c r="AA119" s="640"/>
      <c r="AB119" s="640"/>
      <c r="AC119" s="640"/>
      <c r="AD119" s="640"/>
      <c r="AE119" s="640"/>
      <c r="AF119" s="640"/>
    </row>
    <row r="120" spans="10:32" x14ac:dyDescent="0.25">
      <c r="J120" s="640"/>
      <c r="K120" s="640"/>
      <c r="L120" s="640"/>
      <c r="M120" s="640"/>
      <c r="N120" s="640"/>
      <c r="O120" s="640"/>
      <c r="P120" s="640"/>
      <c r="Q120" s="640"/>
      <c r="R120" s="640"/>
      <c r="S120" s="640"/>
      <c r="T120" s="640"/>
      <c r="U120" s="640"/>
      <c r="V120" s="640"/>
      <c r="W120" s="640"/>
      <c r="Y120" s="660"/>
      <c r="Z120" s="640"/>
      <c r="AA120" s="640"/>
      <c r="AB120" s="640"/>
      <c r="AC120" s="640"/>
      <c r="AD120" s="640"/>
      <c r="AE120" s="640"/>
      <c r="AF120" s="640"/>
    </row>
    <row r="121" spans="10:32" x14ac:dyDescent="0.25">
      <c r="J121" s="640"/>
      <c r="K121" s="640"/>
      <c r="L121" s="640"/>
      <c r="M121" s="640"/>
      <c r="N121" s="640"/>
      <c r="O121" s="640"/>
      <c r="P121" s="640"/>
      <c r="Q121" s="640"/>
      <c r="R121" s="640"/>
      <c r="S121" s="640"/>
      <c r="T121" s="640"/>
      <c r="U121" s="640"/>
      <c r="V121" s="640"/>
      <c r="W121" s="640"/>
      <c r="Y121" s="660"/>
      <c r="Z121" s="640"/>
      <c r="AA121" s="640"/>
      <c r="AB121" s="640"/>
      <c r="AC121" s="640"/>
      <c r="AD121" s="640"/>
      <c r="AE121" s="640"/>
      <c r="AF121" s="640"/>
    </row>
    <row r="122" spans="10:32" x14ac:dyDescent="0.25">
      <c r="J122" s="640"/>
      <c r="K122" s="640"/>
      <c r="L122" s="640"/>
      <c r="M122" s="640"/>
      <c r="N122" s="640"/>
      <c r="O122" s="640"/>
      <c r="P122" s="640"/>
      <c r="Q122" s="640"/>
      <c r="R122" s="640"/>
      <c r="S122" s="640"/>
      <c r="T122" s="640"/>
      <c r="U122" s="640"/>
      <c r="V122" s="640"/>
      <c r="W122" s="640"/>
      <c r="Y122" s="660"/>
      <c r="Z122" s="640"/>
      <c r="AA122" s="640"/>
      <c r="AB122" s="640"/>
      <c r="AC122" s="640"/>
      <c r="AD122" s="640"/>
      <c r="AE122" s="640"/>
      <c r="AF122" s="640"/>
    </row>
    <row r="123" spans="10:32" x14ac:dyDescent="0.25">
      <c r="J123" s="640"/>
      <c r="K123" s="640"/>
      <c r="L123" s="640"/>
      <c r="M123" s="640"/>
      <c r="N123" s="640"/>
      <c r="O123" s="640"/>
      <c r="P123" s="640"/>
      <c r="Q123" s="640"/>
      <c r="R123" s="640"/>
      <c r="S123" s="640"/>
      <c r="T123" s="640"/>
      <c r="U123" s="640"/>
      <c r="V123" s="640"/>
      <c r="W123" s="640"/>
      <c r="Y123" s="660"/>
      <c r="Z123" s="640"/>
      <c r="AA123" s="640"/>
      <c r="AB123" s="640"/>
      <c r="AC123" s="640"/>
      <c r="AD123" s="640"/>
      <c r="AE123" s="640"/>
      <c r="AF123" s="640"/>
    </row>
  </sheetData>
  <autoFilter ref="A3:Y57" xr:uid="{00000000-0001-0000-0000-000000000000}"/>
  <mergeCells count="4">
    <mergeCell ref="A1:X1"/>
    <mergeCell ref="A2:I2"/>
    <mergeCell ref="J2:U2"/>
    <mergeCell ref="V2:X2"/>
  </mergeCells>
  <printOptions horizontalCentered="1"/>
  <pageMargins left="0.11811023622047245" right="0.11811023622047245" top="0.19685039370078741" bottom="0.15748031496062992" header="0.15748031496062992" footer="0.11811023622047245"/>
  <pageSetup scale="31" orientation="landscape" verticalDpi="300" r:id="rId1"/>
  <headerFooter alignWithMargins="0">
    <oddFooter>Página &amp;P de &amp;N</oddFooter>
  </headerFooter>
  <rowBreaks count="1" manualBreakCount="1">
    <brk id="27" max="16383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2EDC4-F5A0-4293-A3C5-B1DDB6A227C3}">
  <sheetPr>
    <tabColor theme="6" tint="0.39997558519241921"/>
  </sheetPr>
  <dimension ref="A1:AM50"/>
  <sheetViews>
    <sheetView zoomScale="85" zoomScaleNormal="85" workbookViewId="0">
      <selection activeCell="A4" sqref="A1:XFD4"/>
    </sheetView>
  </sheetViews>
  <sheetFormatPr baseColWidth="10" defaultColWidth="11.42578125" defaultRowHeight="15" x14ac:dyDescent="0.25"/>
  <cols>
    <col min="1" max="1" width="15.7109375" customWidth="1"/>
    <col min="10" max="10" width="15.140625" customWidth="1"/>
    <col min="16" max="16" width="14.28515625" customWidth="1"/>
  </cols>
  <sheetData>
    <row r="1" spans="1:39" ht="27" customHeight="1" x14ac:dyDescent="0.25">
      <c r="A1" s="197" t="s">
        <v>365</v>
      </c>
      <c r="B1" s="795" t="s">
        <v>366</v>
      </c>
      <c r="C1" s="795"/>
      <c r="D1" s="795"/>
      <c r="E1" s="795"/>
      <c r="F1" s="795"/>
      <c r="G1" s="795"/>
      <c r="H1" s="795"/>
      <c r="I1" s="795"/>
      <c r="J1" s="795"/>
      <c r="L1" s="169"/>
    </row>
    <row r="2" spans="1:39" ht="9.9499999999999993" customHeight="1" x14ac:dyDescent="0.25">
      <c r="A2" s="11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1:39" ht="38.1" customHeight="1" x14ac:dyDescent="0.25">
      <c r="A3" s="197" t="s">
        <v>367</v>
      </c>
      <c r="B3" s="793" t="s">
        <v>18</v>
      </c>
      <c r="C3" s="793"/>
      <c r="D3" s="793"/>
      <c r="E3" s="793"/>
      <c r="F3" s="793"/>
      <c r="G3" s="793"/>
      <c r="H3" s="793"/>
      <c r="I3" s="793"/>
      <c r="J3" s="793"/>
      <c r="K3" s="169"/>
      <c r="L3" s="169"/>
    </row>
    <row r="4" spans="1:39" ht="10.5" customHeight="1" x14ac:dyDescent="0.25">
      <c r="A4" s="197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98"/>
    </row>
    <row r="5" spans="1:39" ht="27" customHeight="1" x14ac:dyDescent="0.25">
      <c r="A5" s="197" t="s">
        <v>365</v>
      </c>
      <c r="B5" s="794" t="s">
        <v>368</v>
      </c>
      <c r="C5" s="794"/>
      <c r="D5" s="794"/>
      <c r="E5" s="794"/>
      <c r="F5" s="794"/>
      <c r="G5" s="794"/>
      <c r="H5" s="794"/>
      <c r="I5" s="794"/>
      <c r="J5" s="794"/>
      <c r="K5" s="169"/>
      <c r="L5" s="198"/>
    </row>
    <row r="6" spans="1:39" ht="7.5" customHeight="1" x14ac:dyDescent="0.25">
      <c r="A6" s="11"/>
      <c r="B6" s="169"/>
      <c r="C6" s="169"/>
      <c r="D6" s="169"/>
      <c r="E6" s="169"/>
      <c r="F6" s="169"/>
      <c r="G6" s="169"/>
      <c r="H6" s="169"/>
      <c r="I6" s="169"/>
      <c r="J6" s="169"/>
      <c r="K6" s="198"/>
      <c r="L6" s="169"/>
    </row>
    <row r="7" spans="1:39" ht="24" customHeight="1" x14ac:dyDescent="0.25">
      <c r="A7" s="197" t="s">
        <v>367</v>
      </c>
      <c r="B7" s="794" t="s">
        <v>369</v>
      </c>
      <c r="C7" s="794"/>
      <c r="D7" s="794"/>
      <c r="E7" s="794"/>
      <c r="F7" s="794"/>
      <c r="G7" s="794"/>
      <c r="H7" s="794"/>
      <c r="I7" s="794"/>
      <c r="J7" s="794"/>
      <c r="K7" s="169"/>
      <c r="L7" s="169"/>
    </row>
    <row r="8" spans="1:39" ht="10.5" customHeight="1" x14ac:dyDescent="0.25">
      <c r="A8" s="197"/>
      <c r="B8" s="169"/>
      <c r="C8" s="169"/>
      <c r="D8" s="169"/>
      <c r="E8" s="169"/>
      <c r="F8" s="169"/>
      <c r="G8" s="169"/>
      <c r="H8" s="169"/>
      <c r="I8" s="169"/>
      <c r="J8" s="169"/>
      <c r="K8" s="169"/>
      <c r="L8" s="198"/>
    </row>
    <row r="9" spans="1:39" ht="27" customHeight="1" x14ac:dyDescent="0.25">
      <c r="A9" s="197" t="s">
        <v>365</v>
      </c>
      <c r="B9" s="794" t="s">
        <v>370</v>
      </c>
      <c r="C9" s="794"/>
      <c r="D9" s="794"/>
      <c r="E9" s="794"/>
      <c r="F9" s="794"/>
      <c r="G9" s="794"/>
      <c r="H9" s="794"/>
      <c r="I9" s="794"/>
      <c r="J9" s="794"/>
      <c r="K9" s="169"/>
      <c r="L9" s="198"/>
    </row>
    <row r="10" spans="1:39" ht="7.5" customHeight="1" x14ac:dyDescent="0.25">
      <c r="A10" s="11"/>
      <c r="B10" s="169"/>
      <c r="C10" s="169"/>
      <c r="D10" s="169"/>
      <c r="E10" s="169"/>
      <c r="F10" s="169"/>
      <c r="G10" s="169"/>
      <c r="H10" s="169"/>
      <c r="I10" s="169"/>
      <c r="J10" s="169"/>
      <c r="K10" s="198"/>
      <c r="L10" s="169"/>
    </row>
    <row r="11" spans="1:39" ht="24" customHeight="1" x14ac:dyDescent="0.25">
      <c r="A11" s="197" t="s">
        <v>367</v>
      </c>
      <c r="B11" s="794" t="s">
        <v>371</v>
      </c>
      <c r="C11" s="794"/>
      <c r="D11" s="794"/>
      <c r="E11" s="794"/>
      <c r="F11" s="794"/>
      <c r="G11" s="794"/>
      <c r="H11" s="794"/>
      <c r="I11" s="794"/>
      <c r="J11" s="794"/>
      <c r="K11" s="169"/>
      <c r="L11" s="169"/>
    </row>
    <row r="12" spans="1:39" ht="15.75" x14ac:dyDescent="0.25">
      <c r="K12" s="169"/>
    </row>
    <row r="13" spans="1:39" ht="15.75" thickBot="1" x14ac:dyDescent="0.3"/>
    <row r="14" spans="1:39" s="174" customFormat="1" ht="32.25" customHeight="1" x14ac:dyDescent="0.3">
      <c r="A14" s="751" t="s">
        <v>372</v>
      </c>
      <c r="B14" s="784">
        <v>2024</v>
      </c>
      <c r="C14" s="785"/>
      <c r="D14" s="785"/>
      <c r="E14" s="785"/>
      <c r="F14" s="785"/>
      <c r="G14" s="785"/>
      <c r="H14" s="785"/>
      <c r="I14" s="785"/>
      <c r="J14" s="785"/>
      <c r="K14" s="785"/>
      <c r="L14" s="785"/>
      <c r="M14" s="785"/>
      <c r="N14" s="785"/>
      <c r="O14" s="786"/>
      <c r="P14" s="751" t="s">
        <v>372</v>
      </c>
      <c r="Q14" s="734"/>
      <c r="R14" s="735"/>
      <c r="S14" s="735"/>
      <c r="T14" s="735"/>
      <c r="U14" s="735"/>
      <c r="V14" s="735"/>
      <c r="W14" s="735"/>
      <c r="X14" s="735"/>
      <c r="Y14" s="735"/>
      <c r="Z14" s="735"/>
      <c r="AA14" s="735"/>
      <c r="AB14" s="735"/>
      <c r="AC14" s="735"/>
      <c r="AD14" s="736"/>
    </row>
    <row r="15" spans="1:39" s="174" customFormat="1" ht="27" customHeight="1" x14ac:dyDescent="0.3">
      <c r="A15" s="733"/>
      <c r="B15" s="442" t="s">
        <v>41</v>
      </c>
      <c r="C15" s="442" t="s">
        <v>42</v>
      </c>
      <c r="D15" s="442" t="s">
        <v>43</v>
      </c>
      <c r="E15" s="442" t="s">
        <v>44</v>
      </c>
      <c r="F15" s="442" t="s">
        <v>45</v>
      </c>
      <c r="G15" s="442" t="s">
        <v>46</v>
      </c>
      <c r="H15" s="442" t="s">
        <v>47</v>
      </c>
      <c r="I15" s="442" t="s">
        <v>48</v>
      </c>
      <c r="J15" s="442" t="s">
        <v>49</v>
      </c>
      <c r="K15" s="442" t="s">
        <v>50</v>
      </c>
      <c r="L15" s="442" t="s">
        <v>51</v>
      </c>
      <c r="M15" s="442" t="s">
        <v>52</v>
      </c>
      <c r="N15" s="442" t="s">
        <v>373</v>
      </c>
      <c r="O15" s="442" t="s">
        <v>374</v>
      </c>
      <c r="P15" s="733"/>
      <c r="Q15" s="737"/>
      <c r="R15" s="738"/>
      <c r="S15" s="738"/>
      <c r="T15" s="738"/>
      <c r="U15" s="738"/>
      <c r="V15" s="738"/>
      <c r="W15" s="738"/>
      <c r="X15" s="738"/>
      <c r="Y15" s="738"/>
      <c r="Z15" s="738"/>
      <c r="AA15" s="738"/>
      <c r="AB15" s="738"/>
      <c r="AC15" s="738"/>
      <c r="AD15" s="739"/>
      <c r="AE15" s="175"/>
      <c r="AF15" s="175"/>
      <c r="AG15" s="175"/>
      <c r="AH15" s="175"/>
      <c r="AI15" s="175"/>
      <c r="AJ15" s="175"/>
      <c r="AK15" s="175"/>
      <c r="AL15" s="175"/>
    </row>
    <row r="16" spans="1:39" s="174" customFormat="1" ht="47.25" customHeight="1" x14ac:dyDescent="0.3">
      <c r="A16" s="743" t="s">
        <v>375</v>
      </c>
      <c r="B16" s="443">
        <v>0</v>
      </c>
      <c r="C16" s="443">
        <v>0</v>
      </c>
      <c r="D16" s="443">
        <v>0</v>
      </c>
      <c r="E16" s="443">
        <v>0</v>
      </c>
      <c r="F16" s="443">
        <v>0</v>
      </c>
      <c r="G16" s="443">
        <v>0</v>
      </c>
      <c r="H16" s="443">
        <v>0</v>
      </c>
      <c r="I16" s="443">
        <v>0</v>
      </c>
      <c r="J16" s="443">
        <v>0</v>
      </c>
      <c r="K16" s="443">
        <v>0</v>
      </c>
      <c r="L16" s="443">
        <v>0</v>
      </c>
      <c r="M16" s="443">
        <v>0</v>
      </c>
      <c r="N16" s="444">
        <v>0</v>
      </c>
      <c r="O16" s="445">
        <v>0</v>
      </c>
      <c r="P16" s="743" t="s">
        <v>375</v>
      </c>
      <c r="Q16" s="737"/>
      <c r="R16" s="738"/>
      <c r="S16" s="738"/>
      <c r="T16" s="738"/>
      <c r="U16" s="738"/>
      <c r="V16" s="738"/>
      <c r="W16" s="738"/>
      <c r="X16" s="738"/>
      <c r="Y16" s="738"/>
      <c r="Z16" s="738"/>
      <c r="AA16" s="738"/>
      <c r="AB16" s="738"/>
      <c r="AC16" s="738"/>
      <c r="AD16" s="739"/>
      <c r="AE16" s="176"/>
      <c r="AF16" s="176"/>
      <c r="AG16" s="176"/>
      <c r="AH16" s="176"/>
      <c r="AI16" s="176"/>
      <c r="AJ16" s="176"/>
      <c r="AK16" s="176"/>
      <c r="AL16" s="176"/>
      <c r="AM16" s="177"/>
    </row>
    <row r="17" spans="1:39" s="174" customFormat="1" ht="27" customHeight="1" x14ac:dyDescent="0.3">
      <c r="A17" s="744"/>
      <c r="B17" s="746" t="s">
        <v>376</v>
      </c>
      <c r="C17" s="746"/>
      <c r="D17" s="746"/>
      <c r="E17" s="746"/>
      <c r="F17" s="746"/>
      <c r="G17" s="746"/>
      <c r="H17" s="746"/>
      <c r="I17" s="752" t="s">
        <v>377</v>
      </c>
      <c r="J17" s="746"/>
      <c r="K17" s="746"/>
      <c r="L17" s="746"/>
      <c r="M17" s="746"/>
      <c r="N17" s="746"/>
      <c r="O17" s="746"/>
      <c r="P17" s="744"/>
      <c r="Q17" s="737"/>
      <c r="R17" s="738"/>
      <c r="S17" s="738"/>
      <c r="T17" s="738"/>
      <c r="U17" s="738"/>
      <c r="V17" s="738"/>
      <c r="W17" s="738"/>
      <c r="X17" s="738"/>
      <c r="Y17" s="738"/>
      <c r="Z17" s="738"/>
      <c r="AA17" s="738"/>
      <c r="AB17" s="738"/>
      <c r="AC17" s="738"/>
      <c r="AD17" s="739"/>
      <c r="AE17" s="178"/>
      <c r="AF17" s="178"/>
      <c r="AG17" s="178"/>
      <c r="AH17" s="178"/>
      <c r="AI17" s="178"/>
      <c r="AJ17" s="178"/>
      <c r="AK17" s="178"/>
      <c r="AL17" s="178"/>
      <c r="AM17" s="177"/>
    </row>
    <row r="18" spans="1:39" s="174" customFormat="1" ht="93" customHeight="1" thickBot="1" x14ac:dyDescent="0.35">
      <c r="A18" s="745"/>
      <c r="B18" s="749"/>
      <c r="C18" s="749"/>
      <c r="D18" s="749"/>
      <c r="E18" s="749"/>
      <c r="F18" s="749"/>
      <c r="G18" s="749"/>
      <c r="H18" s="749"/>
      <c r="I18" s="750"/>
      <c r="J18" s="750"/>
      <c r="K18" s="750"/>
      <c r="L18" s="750"/>
      <c r="M18" s="750"/>
      <c r="N18" s="750"/>
      <c r="O18" s="750"/>
      <c r="P18" s="745"/>
      <c r="Q18" s="737"/>
      <c r="R18" s="738"/>
      <c r="S18" s="738"/>
      <c r="T18" s="738"/>
      <c r="U18" s="738"/>
      <c r="V18" s="738"/>
      <c r="W18" s="738"/>
      <c r="X18" s="738"/>
      <c r="Y18" s="738"/>
      <c r="Z18" s="738"/>
      <c r="AA18" s="738"/>
      <c r="AB18" s="738"/>
      <c r="AC18" s="738"/>
      <c r="AD18" s="739"/>
      <c r="AE18" s="178"/>
      <c r="AF18" s="178"/>
      <c r="AG18" s="178"/>
      <c r="AH18" s="178"/>
      <c r="AI18" s="178"/>
      <c r="AJ18" s="178"/>
      <c r="AK18" s="178"/>
      <c r="AL18" s="178"/>
      <c r="AM18" s="177"/>
    </row>
    <row r="19" spans="1:39" s="174" customFormat="1" ht="20.25" customHeight="1" x14ac:dyDescent="0.3">
      <c r="A19" s="732" t="s">
        <v>372</v>
      </c>
      <c r="B19" s="787">
        <v>2024</v>
      </c>
      <c r="C19" s="788"/>
      <c r="D19" s="788"/>
      <c r="E19" s="788"/>
      <c r="F19" s="788"/>
      <c r="G19" s="788"/>
      <c r="H19" s="788"/>
      <c r="I19" s="788"/>
      <c r="J19" s="788"/>
      <c r="K19" s="788"/>
      <c r="L19" s="788"/>
      <c r="M19" s="788"/>
      <c r="N19" s="788"/>
      <c r="O19" s="789"/>
      <c r="P19" s="732" t="s">
        <v>372</v>
      </c>
      <c r="Q19" s="734"/>
      <c r="R19" s="735"/>
      <c r="S19" s="735"/>
      <c r="T19" s="735"/>
      <c r="U19" s="735"/>
      <c r="V19" s="735"/>
      <c r="W19" s="735"/>
      <c r="X19" s="735"/>
      <c r="Y19" s="735"/>
      <c r="Z19" s="735"/>
      <c r="AA19" s="735"/>
      <c r="AB19" s="735"/>
      <c r="AC19" s="735"/>
      <c r="AD19" s="736"/>
    </row>
    <row r="20" spans="1:39" s="174" customFormat="1" ht="27" customHeight="1" x14ac:dyDescent="0.3">
      <c r="A20" s="733"/>
      <c r="B20" s="442" t="s">
        <v>41</v>
      </c>
      <c r="C20" s="442" t="s">
        <v>42</v>
      </c>
      <c r="D20" s="442" t="s">
        <v>43</v>
      </c>
      <c r="E20" s="442" t="s">
        <v>44</v>
      </c>
      <c r="F20" s="442" t="s">
        <v>45</v>
      </c>
      <c r="G20" s="442" t="s">
        <v>46</v>
      </c>
      <c r="H20" s="442" t="s">
        <v>47</v>
      </c>
      <c r="I20" s="442" t="s">
        <v>48</v>
      </c>
      <c r="J20" s="442" t="s">
        <v>49</v>
      </c>
      <c r="K20" s="442" t="s">
        <v>50</v>
      </c>
      <c r="L20" s="442" t="s">
        <v>51</v>
      </c>
      <c r="M20" s="442" t="s">
        <v>52</v>
      </c>
      <c r="N20" s="442" t="s">
        <v>373</v>
      </c>
      <c r="O20" s="442" t="s">
        <v>374</v>
      </c>
      <c r="P20" s="733"/>
      <c r="Q20" s="737"/>
      <c r="R20" s="738"/>
      <c r="S20" s="738"/>
      <c r="T20" s="738"/>
      <c r="U20" s="738"/>
      <c r="V20" s="738"/>
      <c r="W20" s="738"/>
      <c r="X20" s="738"/>
      <c r="Y20" s="738"/>
      <c r="Z20" s="738"/>
      <c r="AA20" s="738"/>
      <c r="AB20" s="738"/>
      <c r="AC20" s="738"/>
      <c r="AD20" s="739"/>
      <c r="AE20" s="175"/>
      <c r="AF20" s="175"/>
      <c r="AG20" s="175"/>
      <c r="AH20" s="175"/>
      <c r="AI20" s="175"/>
      <c r="AJ20" s="175"/>
      <c r="AK20" s="175"/>
      <c r="AL20" s="175"/>
    </row>
    <row r="21" spans="1:39" s="174" customFormat="1" ht="47.25" customHeight="1" x14ac:dyDescent="0.3">
      <c r="A21" s="743" t="s">
        <v>378</v>
      </c>
      <c r="B21" s="443">
        <v>0</v>
      </c>
      <c r="C21" s="443">
        <v>0</v>
      </c>
      <c r="D21" s="443">
        <v>0</v>
      </c>
      <c r="E21" s="443">
        <v>0</v>
      </c>
      <c r="F21" s="443">
        <v>0</v>
      </c>
      <c r="G21" s="443">
        <v>0</v>
      </c>
      <c r="H21" s="443">
        <v>0</v>
      </c>
      <c r="I21" s="443">
        <v>0</v>
      </c>
      <c r="J21" s="443">
        <v>0</v>
      </c>
      <c r="K21" s="443">
        <v>0</v>
      </c>
      <c r="L21" s="443">
        <v>0</v>
      </c>
      <c r="M21" s="443">
        <v>0</v>
      </c>
      <c r="N21" s="444">
        <v>0</v>
      </c>
      <c r="O21" s="445">
        <v>0</v>
      </c>
      <c r="P21" s="743" t="s">
        <v>379</v>
      </c>
      <c r="Q21" s="737"/>
      <c r="R21" s="738"/>
      <c r="S21" s="738"/>
      <c r="T21" s="738"/>
      <c r="U21" s="738"/>
      <c r="V21" s="738"/>
      <c r="W21" s="738"/>
      <c r="X21" s="738"/>
      <c r="Y21" s="738"/>
      <c r="Z21" s="738"/>
      <c r="AA21" s="738"/>
      <c r="AB21" s="738"/>
      <c r="AC21" s="738"/>
      <c r="AD21" s="739"/>
      <c r="AE21" s="176"/>
      <c r="AF21" s="176"/>
      <c r="AG21" s="176"/>
      <c r="AH21" s="176"/>
      <c r="AI21" s="176"/>
      <c r="AJ21" s="176"/>
      <c r="AK21" s="176"/>
      <c r="AL21" s="176"/>
      <c r="AM21" s="177"/>
    </row>
    <row r="22" spans="1:39" s="174" customFormat="1" ht="27" customHeight="1" x14ac:dyDescent="0.3">
      <c r="A22" s="744"/>
      <c r="B22" s="746" t="s">
        <v>376</v>
      </c>
      <c r="C22" s="746"/>
      <c r="D22" s="746"/>
      <c r="E22" s="746"/>
      <c r="F22" s="746"/>
      <c r="G22" s="746"/>
      <c r="H22" s="746"/>
      <c r="I22" s="747" t="s">
        <v>377</v>
      </c>
      <c r="J22" s="748"/>
      <c r="K22" s="748"/>
      <c r="L22" s="748"/>
      <c r="M22" s="748"/>
      <c r="N22" s="748"/>
      <c r="O22" s="748"/>
      <c r="P22" s="744"/>
      <c r="Q22" s="737"/>
      <c r="R22" s="738"/>
      <c r="S22" s="738"/>
      <c r="T22" s="738"/>
      <c r="U22" s="738"/>
      <c r="V22" s="738"/>
      <c r="W22" s="738"/>
      <c r="X22" s="738"/>
      <c r="Y22" s="738"/>
      <c r="Z22" s="738"/>
      <c r="AA22" s="738"/>
      <c r="AB22" s="738"/>
      <c r="AC22" s="738"/>
      <c r="AD22" s="739"/>
      <c r="AE22" s="178"/>
      <c r="AF22" s="178"/>
      <c r="AG22" s="178"/>
      <c r="AH22" s="178"/>
      <c r="AI22" s="178"/>
      <c r="AJ22" s="178"/>
      <c r="AK22" s="178"/>
      <c r="AL22" s="178"/>
      <c r="AM22" s="177"/>
    </row>
    <row r="23" spans="1:39" s="174" customFormat="1" ht="93" customHeight="1" thickBot="1" x14ac:dyDescent="0.35">
      <c r="A23" s="745"/>
      <c r="B23" s="749"/>
      <c r="C23" s="749"/>
      <c r="D23" s="749"/>
      <c r="E23" s="749"/>
      <c r="F23" s="749"/>
      <c r="G23" s="749"/>
      <c r="H23" s="749"/>
      <c r="I23" s="750"/>
      <c r="J23" s="750"/>
      <c r="K23" s="750"/>
      <c r="L23" s="750"/>
      <c r="M23" s="750"/>
      <c r="N23" s="750"/>
      <c r="O23" s="750"/>
      <c r="P23" s="745"/>
      <c r="Q23" s="740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2"/>
      <c r="AE23" s="178"/>
      <c r="AF23" s="178"/>
      <c r="AG23" s="178"/>
      <c r="AH23" s="178"/>
      <c r="AI23" s="178"/>
      <c r="AJ23" s="178"/>
      <c r="AK23" s="178"/>
      <c r="AL23" s="178"/>
      <c r="AM23" s="177"/>
    </row>
    <row r="24" spans="1:39" s="177" customFormat="1" ht="24.75" customHeight="1" thickBot="1" x14ac:dyDescent="0.35">
      <c r="A24" s="181"/>
      <c r="B24" s="182"/>
      <c r="C24" s="182"/>
      <c r="D24" s="182"/>
      <c r="E24" s="182"/>
      <c r="F24" s="182"/>
      <c r="G24" s="182"/>
      <c r="H24" s="182"/>
      <c r="I24" s="180"/>
      <c r="J24" s="180"/>
      <c r="K24" s="180"/>
      <c r="L24" s="185"/>
      <c r="M24" s="180"/>
      <c r="N24" s="180"/>
      <c r="O24" s="180"/>
      <c r="P24" s="181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</row>
    <row r="25" spans="1:39" s="174" customFormat="1" ht="32.25" customHeight="1" x14ac:dyDescent="0.3">
      <c r="A25" s="751" t="s">
        <v>372</v>
      </c>
      <c r="B25" s="784">
        <v>2024</v>
      </c>
      <c r="C25" s="785"/>
      <c r="D25" s="785"/>
      <c r="E25" s="785"/>
      <c r="F25" s="785"/>
      <c r="G25" s="785"/>
      <c r="H25" s="785"/>
      <c r="I25" s="785"/>
      <c r="J25" s="785"/>
      <c r="K25" s="785"/>
      <c r="L25" s="785"/>
      <c r="M25" s="785"/>
      <c r="N25" s="785"/>
      <c r="O25" s="786"/>
      <c r="P25" s="751" t="s">
        <v>372</v>
      </c>
      <c r="Q25" s="734"/>
      <c r="R25" s="735"/>
      <c r="S25" s="735"/>
      <c r="T25" s="735"/>
      <c r="U25" s="735"/>
      <c r="V25" s="735"/>
      <c r="W25" s="735"/>
      <c r="X25" s="735"/>
      <c r="Y25" s="735"/>
      <c r="Z25" s="735"/>
      <c r="AA25" s="735"/>
      <c r="AB25" s="735"/>
      <c r="AC25" s="735"/>
      <c r="AD25" s="736"/>
    </row>
    <row r="26" spans="1:39" s="174" customFormat="1" ht="27" customHeight="1" x14ac:dyDescent="0.3">
      <c r="A26" s="733"/>
      <c r="B26" s="442" t="s">
        <v>41</v>
      </c>
      <c r="C26" s="442" t="s">
        <v>42</v>
      </c>
      <c r="D26" s="442" t="s">
        <v>43</v>
      </c>
      <c r="E26" s="442" t="s">
        <v>44</v>
      </c>
      <c r="F26" s="442" t="s">
        <v>45</v>
      </c>
      <c r="G26" s="442" t="s">
        <v>46</v>
      </c>
      <c r="H26" s="442" t="s">
        <v>47</v>
      </c>
      <c r="I26" s="442" t="s">
        <v>48</v>
      </c>
      <c r="J26" s="442" t="s">
        <v>49</v>
      </c>
      <c r="K26" s="442" t="s">
        <v>50</v>
      </c>
      <c r="L26" s="442" t="s">
        <v>51</v>
      </c>
      <c r="M26" s="442" t="s">
        <v>52</v>
      </c>
      <c r="N26" s="442" t="s">
        <v>373</v>
      </c>
      <c r="O26" s="442" t="s">
        <v>374</v>
      </c>
      <c r="P26" s="733"/>
      <c r="Q26" s="737"/>
      <c r="R26" s="738"/>
      <c r="S26" s="738"/>
      <c r="T26" s="738"/>
      <c r="U26" s="738"/>
      <c r="V26" s="738"/>
      <c r="W26" s="738"/>
      <c r="X26" s="738"/>
      <c r="Y26" s="738"/>
      <c r="Z26" s="738"/>
      <c r="AA26" s="738"/>
      <c r="AB26" s="738"/>
      <c r="AC26" s="738"/>
      <c r="AD26" s="739"/>
      <c r="AE26" s="175"/>
      <c r="AF26" s="175"/>
      <c r="AG26" s="175"/>
      <c r="AH26" s="175"/>
      <c r="AI26" s="175"/>
      <c r="AJ26" s="175"/>
      <c r="AK26" s="175"/>
      <c r="AL26" s="175"/>
    </row>
    <row r="27" spans="1:39" s="174" customFormat="1" ht="47.25" customHeight="1" x14ac:dyDescent="0.3">
      <c r="A27" s="743" t="s">
        <v>380</v>
      </c>
      <c r="B27" s="443">
        <v>0</v>
      </c>
      <c r="C27" s="443">
        <v>0</v>
      </c>
      <c r="D27" s="443">
        <v>0</v>
      </c>
      <c r="E27" s="443">
        <v>0</v>
      </c>
      <c r="F27" s="443">
        <v>0</v>
      </c>
      <c r="G27" s="443">
        <v>0</v>
      </c>
      <c r="H27" s="443">
        <v>0</v>
      </c>
      <c r="I27" s="443">
        <v>0</v>
      </c>
      <c r="J27" s="443">
        <v>0</v>
      </c>
      <c r="K27" s="443">
        <v>0</v>
      </c>
      <c r="L27" s="443">
        <v>0</v>
      </c>
      <c r="M27" s="443">
        <v>0</v>
      </c>
      <c r="N27" s="444">
        <v>0</v>
      </c>
      <c r="O27" s="445">
        <v>0</v>
      </c>
      <c r="P27" s="743" t="s">
        <v>380</v>
      </c>
      <c r="Q27" s="737"/>
      <c r="R27" s="738"/>
      <c r="S27" s="738"/>
      <c r="T27" s="738"/>
      <c r="U27" s="738"/>
      <c r="V27" s="738"/>
      <c r="W27" s="738"/>
      <c r="X27" s="738"/>
      <c r="Y27" s="738"/>
      <c r="Z27" s="738"/>
      <c r="AA27" s="738"/>
      <c r="AB27" s="738"/>
      <c r="AC27" s="738"/>
      <c r="AD27" s="739"/>
      <c r="AE27" s="176"/>
      <c r="AF27" s="176"/>
      <c r="AG27" s="176"/>
      <c r="AH27" s="176"/>
      <c r="AI27" s="176"/>
      <c r="AJ27" s="176"/>
      <c r="AK27" s="176"/>
      <c r="AL27" s="176"/>
      <c r="AM27" s="177"/>
    </row>
    <row r="28" spans="1:39" s="174" customFormat="1" ht="27" customHeight="1" x14ac:dyDescent="0.3">
      <c r="A28" s="744"/>
      <c r="B28" s="746" t="s">
        <v>376</v>
      </c>
      <c r="C28" s="746"/>
      <c r="D28" s="746"/>
      <c r="E28" s="746"/>
      <c r="F28" s="746"/>
      <c r="G28" s="746"/>
      <c r="H28" s="746"/>
      <c r="I28" s="752" t="s">
        <v>377</v>
      </c>
      <c r="J28" s="746"/>
      <c r="K28" s="746"/>
      <c r="L28" s="746"/>
      <c r="M28" s="746"/>
      <c r="N28" s="746"/>
      <c r="O28" s="746"/>
      <c r="P28" s="744"/>
      <c r="Q28" s="737"/>
      <c r="R28" s="738"/>
      <c r="S28" s="738"/>
      <c r="T28" s="738"/>
      <c r="U28" s="738"/>
      <c r="V28" s="738"/>
      <c r="W28" s="738"/>
      <c r="X28" s="738"/>
      <c r="Y28" s="738"/>
      <c r="Z28" s="738"/>
      <c r="AA28" s="738"/>
      <c r="AB28" s="738"/>
      <c r="AC28" s="738"/>
      <c r="AD28" s="739"/>
      <c r="AE28" s="178"/>
      <c r="AF28" s="178"/>
      <c r="AG28" s="178"/>
      <c r="AH28" s="178"/>
      <c r="AI28" s="178"/>
      <c r="AJ28" s="178"/>
      <c r="AK28" s="178"/>
      <c r="AL28" s="178"/>
      <c r="AM28" s="177"/>
    </row>
    <row r="29" spans="1:39" s="174" customFormat="1" ht="93" customHeight="1" thickBot="1" x14ac:dyDescent="0.35">
      <c r="A29" s="745"/>
      <c r="B29" s="749"/>
      <c r="C29" s="749"/>
      <c r="D29" s="749"/>
      <c r="E29" s="749"/>
      <c r="F29" s="749"/>
      <c r="G29" s="749"/>
      <c r="H29" s="749"/>
      <c r="I29" s="750"/>
      <c r="J29" s="750"/>
      <c r="K29" s="750"/>
      <c r="L29" s="750"/>
      <c r="M29" s="750"/>
      <c r="N29" s="750"/>
      <c r="O29" s="750"/>
      <c r="P29" s="745"/>
      <c r="Q29" s="737"/>
      <c r="R29" s="738"/>
      <c r="S29" s="738"/>
      <c r="T29" s="738"/>
      <c r="U29" s="738"/>
      <c r="V29" s="738"/>
      <c r="W29" s="738"/>
      <c r="X29" s="738"/>
      <c r="Y29" s="738"/>
      <c r="Z29" s="738"/>
      <c r="AA29" s="738"/>
      <c r="AB29" s="738"/>
      <c r="AC29" s="738"/>
      <c r="AD29" s="739"/>
      <c r="AE29" s="178"/>
      <c r="AF29" s="178"/>
      <c r="AG29" s="178"/>
      <c r="AH29" s="178"/>
      <c r="AI29" s="178"/>
      <c r="AJ29" s="178"/>
      <c r="AK29" s="178"/>
      <c r="AL29" s="178"/>
      <c r="AM29" s="177"/>
    </row>
    <row r="30" spans="1:39" s="174" customFormat="1" ht="20.25" customHeight="1" x14ac:dyDescent="0.3">
      <c r="A30" s="732" t="s">
        <v>372</v>
      </c>
      <c r="B30" s="787">
        <v>2024</v>
      </c>
      <c r="C30" s="788"/>
      <c r="D30" s="788"/>
      <c r="E30" s="788"/>
      <c r="F30" s="788"/>
      <c r="G30" s="788"/>
      <c r="H30" s="788"/>
      <c r="I30" s="788"/>
      <c r="J30" s="788"/>
      <c r="K30" s="788"/>
      <c r="L30" s="788"/>
      <c r="M30" s="788"/>
      <c r="N30" s="788"/>
      <c r="O30" s="789"/>
      <c r="P30" s="732" t="s">
        <v>372</v>
      </c>
      <c r="Q30" s="734"/>
      <c r="R30" s="735"/>
      <c r="S30" s="735"/>
      <c r="T30" s="735"/>
      <c r="U30" s="735"/>
      <c r="V30" s="735"/>
      <c r="W30" s="735"/>
      <c r="X30" s="735"/>
      <c r="Y30" s="735"/>
      <c r="Z30" s="735"/>
      <c r="AA30" s="735"/>
      <c r="AB30" s="735"/>
      <c r="AC30" s="735"/>
      <c r="AD30" s="736"/>
    </row>
    <row r="31" spans="1:39" s="174" customFormat="1" ht="27" customHeight="1" x14ac:dyDescent="0.3">
      <c r="A31" s="733"/>
      <c r="B31" s="442" t="s">
        <v>41</v>
      </c>
      <c r="C31" s="442" t="s">
        <v>42</v>
      </c>
      <c r="D31" s="442" t="s">
        <v>43</v>
      </c>
      <c r="E31" s="442" t="s">
        <v>44</v>
      </c>
      <c r="F31" s="442" t="s">
        <v>45</v>
      </c>
      <c r="G31" s="442" t="s">
        <v>46</v>
      </c>
      <c r="H31" s="442" t="s">
        <v>47</v>
      </c>
      <c r="I31" s="442" t="s">
        <v>48</v>
      </c>
      <c r="J31" s="442" t="s">
        <v>49</v>
      </c>
      <c r="K31" s="442" t="s">
        <v>50</v>
      </c>
      <c r="L31" s="442" t="s">
        <v>51</v>
      </c>
      <c r="M31" s="442" t="s">
        <v>52</v>
      </c>
      <c r="N31" s="442" t="s">
        <v>373</v>
      </c>
      <c r="O31" s="442" t="s">
        <v>374</v>
      </c>
      <c r="P31" s="733"/>
      <c r="Q31" s="737"/>
      <c r="R31" s="738"/>
      <c r="S31" s="738"/>
      <c r="T31" s="738"/>
      <c r="U31" s="738"/>
      <c r="V31" s="738"/>
      <c r="W31" s="738"/>
      <c r="X31" s="738"/>
      <c r="Y31" s="738"/>
      <c r="Z31" s="738"/>
      <c r="AA31" s="738"/>
      <c r="AB31" s="738"/>
      <c r="AC31" s="738"/>
      <c r="AD31" s="739"/>
      <c r="AE31" s="175"/>
      <c r="AF31" s="175"/>
      <c r="AG31" s="175"/>
      <c r="AH31" s="175"/>
      <c r="AI31" s="175"/>
      <c r="AJ31" s="175"/>
      <c r="AK31" s="175"/>
      <c r="AL31" s="175"/>
    </row>
    <row r="32" spans="1:39" s="174" customFormat="1" ht="47.25" customHeight="1" x14ac:dyDescent="0.3">
      <c r="A32" s="743" t="s">
        <v>381</v>
      </c>
      <c r="B32" s="443">
        <v>0</v>
      </c>
      <c r="C32" s="443">
        <v>0</v>
      </c>
      <c r="D32" s="443">
        <v>0</v>
      </c>
      <c r="E32" s="443">
        <v>0</v>
      </c>
      <c r="F32" s="443">
        <v>0</v>
      </c>
      <c r="G32" s="443">
        <v>0</v>
      </c>
      <c r="H32" s="443">
        <v>0</v>
      </c>
      <c r="I32" s="443">
        <v>0</v>
      </c>
      <c r="J32" s="443">
        <v>0</v>
      </c>
      <c r="K32" s="443">
        <v>0</v>
      </c>
      <c r="L32" s="443">
        <v>0</v>
      </c>
      <c r="M32" s="443">
        <v>0</v>
      </c>
      <c r="N32" s="444">
        <v>0</v>
      </c>
      <c r="O32" s="445">
        <v>0</v>
      </c>
      <c r="P32" s="743" t="s">
        <v>381</v>
      </c>
      <c r="Q32" s="737"/>
      <c r="R32" s="738"/>
      <c r="S32" s="738"/>
      <c r="T32" s="738"/>
      <c r="U32" s="738"/>
      <c r="V32" s="738"/>
      <c r="W32" s="738"/>
      <c r="X32" s="738"/>
      <c r="Y32" s="738"/>
      <c r="Z32" s="738"/>
      <c r="AA32" s="738"/>
      <c r="AB32" s="738"/>
      <c r="AC32" s="738"/>
      <c r="AD32" s="739"/>
      <c r="AE32" s="176"/>
      <c r="AF32" s="176"/>
      <c r="AG32" s="176"/>
      <c r="AH32" s="176"/>
      <c r="AI32" s="176"/>
      <c r="AJ32" s="176"/>
      <c r="AK32" s="176"/>
      <c r="AL32" s="176"/>
      <c r="AM32" s="177"/>
    </row>
    <row r="33" spans="1:39" s="174" customFormat="1" ht="27" customHeight="1" x14ac:dyDescent="0.3">
      <c r="A33" s="744"/>
      <c r="B33" s="746" t="s">
        <v>376</v>
      </c>
      <c r="C33" s="746"/>
      <c r="D33" s="746"/>
      <c r="E33" s="746"/>
      <c r="F33" s="746"/>
      <c r="G33" s="746"/>
      <c r="H33" s="746"/>
      <c r="I33" s="747" t="s">
        <v>377</v>
      </c>
      <c r="J33" s="748"/>
      <c r="K33" s="748"/>
      <c r="L33" s="748"/>
      <c r="M33" s="748"/>
      <c r="N33" s="748"/>
      <c r="O33" s="748"/>
      <c r="P33" s="744"/>
      <c r="Q33" s="737"/>
      <c r="R33" s="738"/>
      <c r="S33" s="738"/>
      <c r="T33" s="738"/>
      <c r="U33" s="738"/>
      <c r="V33" s="738"/>
      <c r="W33" s="738"/>
      <c r="X33" s="738"/>
      <c r="Y33" s="738"/>
      <c r="Z33" s="738"/>
      <c r="AA33" s="738"/>
      <c r="AB33" s="738"/>
      <c r="AC33" s="738"/>
      <c r="AD33" s="739"/>
      <c r="AE33" s="178"/>
      <c r="AF33" s="178"/>
      <c r="AG33" s="178"/>
      <c r="AH33" s="178"/>
      <c r="AI33" s="178"/>
      <c r="AJ33" s="178"/>
      <c r="AK33" s="178"/>
      <c r="AL33" s="178"/>
      <c r="AM33" s="177"/>
    </row>
    <row r="34" spans="1:39" s="174" customFormat="1" ht="93" customHeight="1" thickBot="1" x14ac:dyDescent="0.35">
      <c r="A34" s="745"/>
      <c r="B34" s="749"/>
      <c r="C34" s="749"/>
      <c r="D34" s="749"/>
      <c r="E34" s="749"/>
      <c r="F34" s="749"/>
      <c r="G34" s="749"/>
      <c r="H34" s="749"/>
      <c r="I34" s="750"/>
      <c r="J34" s="750"/>
      <c r="K34" s="750"/>
      <c r="L34" s="750"/>
      <c r="M34" s="750"/>
      <c r="N34" s="750"/>
      <c r="O34" s="750"/>
      <c r="P34" s="745"/>
      <c r="Q34" s="740"/>
      <c r="R34" s="741"/>
      <c r="S34" s="741"/>
      <c r="T34" s="741"/>
      <c r="U34" s="741"/>
      <c r="V34" s="741"/>
      <c r="W34" s="741"/>
      <c r="X34" s="741"/>
      <c r="Y34" s="741"/>
      <c r="Z34" s="741"/>
      <c r="AA34" s="741"/>
      <c r="AB34" s="741"/>
      <c r="AC34" s="741"/>
      <c r="AD34" s="742"/>
      <c r="AE34" s="178"/>
      <c r="AF34" s="178"/>
      <c r="AG34" s="178"/>
      <c r="AH34" s="178"/>
      <c r="AI34" s="178"/>
      <c r="AJ34" s="178"/>
      <c r="AK34" s="178"/>
      <c r="AL34" s="178"/>
      <c r="AM34" s="177"/>
    </row>
    <row r="35" spans="1:39" s="177" customFormat="1" ht="24.75" customHeight="1" thickBot="1" x14ac:dyDescent="0.35">
      <c r="A35" s="181"/>
      <c r="B35" s="182"/>
      <c r="C35" s="182"/>
      <c r="D35" s="182"/>
      <c r="E35" s="182"/>
      <c r="F35" s="182"/>
      <c r="G35" s="182"/>
      <c r="H35" s="182"/>
      <c r="I35" s="180"/>
      <c r="J35" s="180"/>
      <c r="K35" s="180"/>
      <c r="L35" s="185"/>
      <c r="M35" s="180"/>
      <c r="N35" s="180"/>
      <c r="O35" s="180"/>
      <c r="P35" s="181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</row>
    <row r="36" spans="1:39" s="174" customFormat="1" ht="20.25" customHeight="1" x14ac:dyDescent="0.3">
      <c r="A36" s="769" t="s">
        <v>372</v>
      </c>
      <c r="B36" s="770" t="s">
        <v>382</v>
      </c>
      <c r="C36" s="770"/>
      <c r="D36" s="770"/>
      <c r="E36" s="770"/>
      <c r="F36" s="770"/>
      <c r="G36" s="770"/>
      <c r="H36" s="770"/>
      <c r="I36" s="770"/>
      <c r="J36" s="770"/>
      <c r="K36" s="735"/>
      <c r="L36" s="735"/>
      <c r="M36" s="735"/>
      <c r="N36" s="735"/>
      <c r="O36" s="790"/>
      <c r="P36" s="753" t="s">
        <v>372</v>
      </c>
      <c r="Q36" s="186"/>
      <c r="R36" s="183"/>
      <c r="S36" s="183"/>
      <c r="T36" s="183"/>
      <c r="U36" s="183"/>
      <c r="V36" s="183"/>
      <c r="W36" s="183"/>
      <c r="X36" s="183"/>
      <c r="Y36" s="187"/>
      <c r="Z36" s="187"/>
      <c r="AA36" s="187"/>
      <c r="AB36" s="187"/>
      <c r="AC36" s="187"/>
      <c r="AD36" s="188"/>
      <c r="AE36" s="177"/>
      <c r="AF36" s="177"/>
      <c r="AG36" s="177"/>
      <c r="AH36" s="177"/>
      <c r="AI36" s="177"/>
      <c r="AJ36" s="177"/>
      <c r="AK36" s="177"/>
      <c r="AL36" s="177"/>
      <c r="AM36" s="177"/>
    </row>
    <row r="37" spans="1:39" s="174" customFormat="1" ht="27" customHeight="1" x14ac:dyDescent="0.3">
      <c r="A37" s="733"/>
      <c r="B37" s="179" t="s">
        <v>41</v>
      </c>
      <c r="C37" s="179" t="s">
        <v>42</v>
      </c>
      <c r="D37" s="179" t="s">
        <v>43</v>
      </c>
      <c r="E37" s="179" t="s">
        <v>44</v>
      </c>
      <c r="F37" s="179" t="s">
        <v>45</v>
      </c>
      <c r="G37" s="179" t="s">
        <v>46</v>
      </c>
      <c r="H37" s="179" t="s">
        <v>383</v>
      </c>
      <c r="I37" s="179" t="s">
        <v>374</v>
      </c>
      <c r="J37" s="179" t="s">
        <v>384</v>
      </c>
      <c r="K37" s="738"/>
      <c r="L37" s="738"/>
      <c r="M37" s="738"/>
      <c r="N37" s="738"/>
      <c r="O37" s="778"/>
      <c r="P37" s="754"/>
      <c r="Q37" s="189"/>
      <c r="Y37" s="175"/>
      <c r="Z37" s="175"/>
      <c r="AA37" s="175"/>
      <c r="AB37" s="175"/>
      <c r="AC37" s="175"/>
      <c r="AD37" s="190"/>
      <c r="AE37" s="175"/>
      <c r="AF37" s="175"/>
      <c r="AG37" s="175"/>
      <c r="AH37" s="175"/>
      <c r="AI37" s="175"/>
      <c r="AJ37" s="175"/>
      <c r="AK37" s="175"/>
      <c r="AL37" s="175"/>
      <c r="AM37" s="177"/>
    </row>
    <row r="38" spans="1:39" s="174" customFormat="1" ht="47.25" customHeight="1" x14ac:dyDescent="0.3">
      <c r="A38" s="743" t="s">
        <v>368</v>
      </c>
      <c r="B38" s="446"/>
      <c r="C38" s="446"/>
      <c r="D38" s="446"/>
      <c r="E38" s="446"/>
      <c r="F38" s="446"/>
      <c r="G38" s="446"/>
      <c r="H38" s="447"/>
      <c r="I38" s="448"/>
      <c r="J38" s="449"/>
      <c r="K38" s="738"/>
      <c r="L38" s="738"/>
      <c r="M38" s="738"/>
      <c r="N38" s="738"/>
      <c r="O38" s="778"/>
      <c r="P38" s="757" t="s">
        <v>368</v>
      </c>
      <c r="Q38" s="189"/>
      <c r="Y38" s="176"/>
      <c r="Z38" s="176"/>
      <c r="AA38" s="176"/>
      <c r="AB38" s="176"/>
      <c r="AC38" s="176"/>
      <c r="AD38" s="191"/>
      <c r="AE38" s="176"/>
      <c r="AF38" s="176"/>
      <c r="AG38" s="176"/>
      <c r="AH38" s="176"/>
      <c r="AI38" s="176"/>
      <c r="AJ38" s="176"/>
      <c r="AK38" s="176"/>
      <c r="AL38" s="176"/>
      <c r="AM38" s="177"/>
    </row>
    <row r="39" spans="1:39" s="174" customFormat="1" ht="27" customHeight="1" x14ac:dyDescent="0.3">
      <c r="A39" s="755"/>
      <c r="B39" s="760" t="s">
        <v>385</v>
      </c>
      <c r="C39" s="761"/>
      <c r="D39" s="761"/>
      <c r="E39" s="761"/>
      <c r="F39" s="761"/>
      <c r="G39" s="760" t="s">
        <v>377</v>
      </c>
      <c r="H39" s="761"/>
      <c r="I39" s="761"/>
      <c r="J39" s="762"/>
      <c r="K39" s="738"/>
      <c r="L39" s="738"/>
      <c r="M39" s="738"/>
      <c r="N39" s="738"/>
      <c r="O39" s="778"/>
      <c r="P39" s="758"/>
      <c r="Q39" s="189"/>
      <c r="Y39" s="178"/>
      <c r="Z39" s="178"/>
      <c r="AA39" s="178"/>
      <c r="AB39" s="178"/>
      <c r="AC39" s="178"/>
      <c r="AD39" s="192"/>
      <c r="AE39" s="178"/>
      <c r="AF39" s="178"/>
      <c r="AG39" s="178"/>
      <c r="AH39" s="178"/>
      <c r="AI39" s="178"/>
      <c r="AJ39" s="178"/>
      <c r="AK39" s="178"/>
      <c r="AL39" s="178"/>
      <c r="AM39" s="177"/>
    </row>
    <row r="40" spans="1:39" s="174" customFormat="1" ht="117" customHeight="1" x14ac:dyDescent="0.3">
      <c r="A40" s="755"/>
      <c r="B40" s="763"/>
      <c r="C40" s="764"/>
      <c r="D40" s="764"/>
      <c r="E40" s="764"/>
      <c r="F40" s="765"/>
      <c r="G40" s="766"/>
      <c r="H40" s="767"/>
      <c r="I40" s="767"/>
      <c r="J40" s="768"/>
      <c r="K40" s="738"/>
      <c r="L40" s="738"/>
      <c r="M40" s="738"/>
      <c r="N40" s="738"/>
      <c r="O40" s="778"/>
      <c r="P40" s="758"/>
      <c r="Q40" s="189"/>
      <c r="Y40" s="178"/>
      <c r="Z40" s="178"/>
      <c r="AA40" s="178"/>
      <c r="AB40" s="178"/>
      <c r="AC40" s="178"/>
      <c r="AD40" s="192"/>
      <c r="AE40" s="178"/>
      <c r="AF40" s="178"/>
      <c r="AG40" s="178"/>
      <c r="AH40" s="178"/>
      <c r="AI40" s="178"/>
      <c r="AJ40" s="178"/>
      <c r="AK40" s="178"/>
      <c r="AL40" s="178"/>
      <c r="AM40" s="177"/>
    </row>
    <row r="41" spans="1:39" s="174" customFormat="1" ht="20.25" customHeight="1" x14ac:dyDescent="0.3">
      <c r="A41" s="744"/>
      <c r="B41" s="746" t="s">
        <v>386</v>
      </c>
      <c r="C41" s="746"/>
      <c r="D41" s="746"/>
      <c r="E41" s="746"/>
      <c r="F41" s="746"/>
      <c r="G41" s="746"/>
      <c r="H41" s="746"/>
      <c r="I41" s="746"/>
      <c r="J41" s="746"/>
      <c r="K41" s="791"/>
      <c r="L41" s="791"/>
      <c r="M41" s="791"/>
      <c r="N41" s="791"/>
      <c r="O41" s="792"/>
      <c r="P41" s="758"/>
      <c r="Q41" s="189"/>
      <c r="Y41" s="177"/>
      <c r="Z41" s="177"/>
      <c r="AA41" s="177"/>
      <c r="AB41" s="177"/>
      <c r="AC41" s="177"/>
      <c r="AD41" s="193"/>
      <c r="AE41" s="177"/>
      <c r="AF41" s="177"/>
      <c r="AG41" s="177"/>
      <c r="AH41" s="177"/>
      <c r="AI41" s="177"/>
      <c r="AJ41" s="177"/>
      <c r="AK41" s="177"/>
      <c r="AL41" s="177"/>
      <c r="AM41" s="177"/>
    </row>
    <row r="42" spans="1:39" s="174" customFormat="1" ht="28.5" customHeight="1" x14ac:dyDescent="0.3">
      <c r="A42" s="755"/>
      <c r="B42" s="179" t="s">
        <v>47</v>
      </c>
      <c r="C42" s="179" t="s">
        <v>48</v>
      </c>
      <c r="D42" s="179" t="s">
        <v>49</v>
      </c>
      <c r="E42" s="179" t="s">
        <v>50</v>
      </c>
      <c r="F42" s="179" t="s">
        <v>51</v>
      </c>
      <c r="G42" s="179" t="s">
        <v>52</v>
      </c>
      <c r="H42" s="179" t="s">
        <v>373</v>
      </c>
      <c r="I42" s="179" t="s">
        <v>374</v>
      </c>
      <c r="J42" s="179" t="s">
        <v>384</v>
      </c>
      <c r="K42" s="774"/>
      <c r="L42" s="775"/>
      <c r="M42" s="775"/>
      <c r="N42" s="775"/>
      <c r="O42" s="776"/>
      <c r="P42" s="758"/>
      <c r="Q42" s="189"/>
      <c r="Y42" s="175"/>
      <c r="Z42" s="175"/>
      <c r="AA42" s="175"/>
      <c r="AB42" s="175"/>
      <c r="AC42" s="175"/>
      <c r="AD42" s="190"/>
      <c r="AE42" s="175"/>
      <c r="AF42" s="175"/>
      <c r="AG42" s="175"/>
      <c r="AH42" s="175"/>
      <c r="AI42" s="175"/>
      <c r="AJ42" s="175"/>
      <c r="AK42" s="175"/>
      <c r="AL42" s="175"/>
      <c r="AM42" s="177"/>
    </row>
    <row r="43" spans="1:39" s="174" customFormat="1" ht="39" customHeight="1" x14ac:dyDescent="0.3">
      <c r="A43" s="755"/>
      <c r="B43" s="447"/>
      <c r="C43" s="447"/>
      <c r="D43" s="447"/>
      <c r="E43" s="447"/>
      <c r="F43" s="447"/>
      <c r="G43" s="447"/>
      <c r="H43" s="346"/>
      <c r="I43" s="450"/>
      <c r="J43" s="449"/>
      <c r="K43" s="777"/>
      <c r="L43" s="738"/>
      <c r="M43" s="738"/>
      <c r="N43" s="738"/>
      <c r="O43" s="778"/>
      <c r="P43" s="758"/>
      <c r="Q43" s="189"/>
      <c r="Y43" s="176"/>
      <c r="Z43" s="176"/>
      <c r="AA43" s="176"/>
      <c r="AB43" s="176"/>
      <c r="AC43" s="176"/>
      <c r="AD43" s="191"/>
      <c r="AE43" s="176"/>
      <c r="AF43" s="176"/>
      <c r="AG43" s="176"/>
      <c r="AH43" s="176"/>
      <c r="AI43" s="176"/>
      <c r="AJ43" s="176"/>
      <c r="AK43" s="176"/>
      <c r="AL43" s="176"/>
      <c r="AM43" s="177"/>
    </row>
    <row r="44" spans="1:39" s="174" customFormat="1" ht="27" customHeight="1" x14ac:dyDescent="0.3">
      <c r="A44" s="755"/>
      <c r="B44" s="760" t="s">
        <v>387</v>
      </c>
      <c r="C44" s="761"/>
      <c r="D44" s="761"/>
      <c r="E44" s="761"/>
      <c r="F44" s="761"/>
      <c r="G44" s="771" t="s">
        <v>377</v>
      </c>
      <c r="H44" s="772"/>
      <c r="I44" s="772"/>
      <c r="J44" s="773"/>
      <c r="K44" s="777"/>
      <c r="L44" s="738"/>
      <c r="M44" s="738"/>
      <c r="N44" s="738"/>
      <c r="O44" s="778"/>
      <c r="P44" s="758"/>
      <c r="Q44" s="189"/>
      <c r="Y44" s="178"/>
      <c r="Z44" s="178"/>
      <c r="AA44" s="178"/>
      <c r="AB44" s="178"/>
      <c r="AC44" s="178"/>
      <c r="AD44" s="192"/>
      <c r="AE44" s="178"/>
      <c r="AF44" s="178"/>
      <c r="AG44" s="178"/>
      <c r="AH44" s="178"/>
      <c r="AI44" s="178"/>
      <c r="AJ44" s="178"/>
      <c r="AK44" s="178"/>
      <c r="AL44" s="178"/>
      <c r="AM44" s="177"/>
    </row>
    <row r="45" spans="1:39" s="174" customFormat="1" ht="93" customHeight="1" thickBot="1" x14ac:dyDescent="0.35">
      <c r="A45" s="756"/>
      <c r="B45" s="781"/>
      <c r="C45" s="782"/>
      <c r="D45" s="782"/>
      <c r="E45" s="782"/>
      <c r="F45" s="783"/>
      <c r="G45" s="781"/>
      <c r="H45" s="782"/>
      <c r="I45" s="782"/>
      <c r="J45" s="782"/>
      <c r="K45" s="779"/>
      <c r="L45" s="741"/>
      <c r="M45" s="741"/>
      <c r="N45" s="741"/>
      <c r="O45" s="780"/>
      <c r="P45" s="759"/>
      <c r="Q45" s="194"/>
      <c r="R45" s="184"/>
      <c r="S45" s="184"/>
      <c r="T45" s="184"/>
      <c r="U45" s="184"/>
      <c r="V45" s="184"/>
      <c r="W45" s="184"/>
      <c r="X45" s="184"/>
      <c r="Y45" s="195"/>
      <c r="Z45" s="195"/>
      <c r="AA45" s="195"/>
      <c r="AB45" s="195"/>
      <c r="AC45" s="195"/>
      <c r="AD45" s="196"/>
      <c r="AE45" s="178"/>
      <c r="AF45" s="178"/>
      <c r="AG45" s="178"/>
      <c r="AH45" s="178"/>
      <c r="AI45" s="178"/>
      <c r="AJ45" s="178"/>
      <c r="AK45" s="178"/>
      <c r="AL45" s="178"/>
      <c r="AM45" s="177"/>
    </row>
    <row r="46" spans="1:39" ht="15.75" thickBot="1" x14ac:dyDescent="0.3"/>
    <row r="47" spans="1:39" ht="21" customHeight="1" x14ac:dyDescent="0.25">
      <c r="A47" s="235" t="s">
        <v>372</v>
      </c>
      <c r="B47" s="724" t="s">
        <v>388</v>
      </c>
      <c r="C47" s="724"/>
      <c r="D47" s="724"/>
      <c r="E47" s="724"/>
      <c r="F47" s="724"/>
      <c r="G47" s="724"/>
      <c r="H47" s="724"/>
      <c r="I47" s="724"/>
      <c r="J47" s="725"/>
      <c r="L47" s="175"/>
      <c r="M47" s="175"/>
      <c r="N47" s="175"/>
      <c r="O47" s="175"/>
    </row>
    <row r="48" spans="1:39" ht="66.599999999999994" customHeight="1" x14ac:dyDescent="0.25">
      <c r="A48" s="722" t="s">
        <v>389</v>
      </c>
      <c r="B48" s="726"/>
      <c r="C48" s="726"/>
      <c r="D48" s="726"/>
      <c r="E48" s="726"/>
      <c r="F48" s="726"/>
      <c r="G48" s="726"/>
      <c r="H48" s="726"/>
      <c r="I48" s="726"/>
      <c r="J48" s="727"/>
      <c r="L48" s="182"/>
      <c r="M48" s="182"/>
      <c r="N48" s="199"/>
      <c r="O48" s="200"/>
    </row>
    <row r="49" spans="1:10" ht="38.450000000000003" customHeight="1" x14ac:dyDescent="0.25">
      <c r="A49" s="722"/>
      <c r="B49" s="728" t="s">
        <v>376</v>
      </c>
      <c r="C49" s="728"/>
      <c r="D49" s="728"/>
      <c r="E49" s="728"/>
      <c r="F49" s="728"/>
      <c r="G49" s="728" t="s">
        <v>390</v>
      </c>
      <c r="H49" s="728"/>
      <c r="I49" s="728"/>
      <c r="J49" s="729"/>
    </row>
    <row r="50" spans="1:10" ht="77.099999999999994" customHeight="1" thickBot="1" x14ac:dyDescent="0.3">
      <c r="A50" s="723"/>
      <c r="B50" s="730"/>
      <c r="C50" s="730"/>
      <c r="D50" s="730"/>
      <c r="E50" s="730"/>
      <c r="F50" s="730"/>
      <c r="G50" s="730"/>
      <c r="H50" s="730"/>
      <c r="I50" s="730"/>
      <c r="J50" s="731"/>
    </row>
  </sheetData>
  <mergeCells count="69">
    <mergeCell ref="B3:J3"/>
    <mergeCell ref="B5:J5"/>
    <mergeCell ref="B7:J7"/>
    <mergeCell ref="B1:J1"/>
    <mergeCell ref="B14:O14"/>
    <mergeCell ref="B9:J9"/>
    <mergeCell ref="B11:J11"/>
    <mergeCell ref="Q14:AD18"/>
    <mergeCell ref="Q19:AD23"/>
    <mergeCell ref="P19:P20"/>
    <mergeCell ref="B17:H17"/>
    <mergeCell ref="B18:H18"/>
    <mergeCell ref="I17:O17"/>
    <mergeCell ref="I18:O18"/>
    <mergeCell ref="P21:P23"/>
    <mergeCell ref="B22:H22"/>
    <mergeCell ref="I22:O22"/>
    <mergeCell ref="B23:H23"/>
    <mergeCell ref="I23:O23"/>
    <mergeCell ref="P14:P15"/>
    <mergeCell ref="P16:P18"/>
    <mergeCell ref="B19:O19"/>
    <mergeCell ref="A21:A23"/>
    <mergeCell ref="B41:J41"/>
    <mergeCell ref="A14:A15"/>
    <mergeCell ref="A16:A18"/>
    <mergeCell ref="A19:A20"/>
    <mergeCell ref="A25:A26"/>
    <mergeCell ref="B25:O25"/>
    <mergeCell ref="A30:A31"/>
    <mergeCell ref="B30:O30"/>
    <mergeCell ref="K36:O41"/>
    <mergeCell ref="P36:P37"/>
    <mergeCell ref="A38:A45"/>
    <mergeCell ref="P38:P45"/>
    <mergeCell ref="B39:F39"/>
    <mergeCell ref="G39:J39"/>
    <mergeCell ref="B40:F40"/>
    <mergeCell ref="G40:J40"/>
    <mergeCell ref="A36:A37"/>
    <mergeCell ref="B36:J36"/>
    <mergeCell ref="B44:F44"/>
    <mergeCell ref="G44:J44"/>
    <mergeCell ref="K42:O45"/>
    <mergeCell ref="B45:F45"/>
    <mergeCell ref="G45:J45"/>
    <mergeCell ref="P25:P26"/>
    <mergeCell ref="Q25:AD29"/>
    <mergeCell ref="A27:A29"/>
    <mergeCell ref="P27:P29"/>
    <mergeCell ref="B28:H28"/>
    <mergeCell ref="I28:O28"/>
    <mergeCell ref="B29:H29"/>
    <mergeCell ref="I29:O29"/>
    <mergeCell ref="P30:P31"/>
    <mergeCell ref="Q30:AD34"/>
    <mergeCell ref="A32:A34"/>
    <mergeCell ref="P32:P34"/>
    <mergeCell ref="B33:H33"/>
    <mergeCell ref="I33:O33"/>
    <mergeCell ref="B34:H34"/>
    <mergeCell ref="I34:O34"/>
    <mergeCell ref="A48:A50"/>
    <mergeCell ref="B47:J47"/>
    <mergeCell ref="B48:J48"/>
    <mergeCell ref="B49:F49"/>
    <mergeCell ref="G49:J49"/>
    <mergeCell ref="G50:J50"/>
    <mergeCell ref="B50:F5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48"/>
  <sheetViews>
    <sheetView zoomScale="85" zoomScaleNormal="85" workbookViewId="0">
      <selection sqref="A1:XFD1"/>
    </sheetView>
  </sheetViews>
  <sheetFormatPr baseColWidth="10" defaultColWidth="11.42578125" defaultRowHeight="15.75" x14ac:dyDescent="0.2"/>
  <cols>
    <col min="1" max="1" width="25.7109375" style="32" customWidth="1"/>
    <col min="2" max="2" width="40.140625" style="32" customWidth="1"/>
    <col min="3" max="14" width="11.42578125" style="32" customWidth="1"/>
    <col min="15" max="15" width="16" style="32" customWidth="1"/>
    <col min="16" max="16" width="18.140625" style="32" customWidth="1"/>
    <col min="17" max="17" width="28.7109375" style="97" bestFit="1" customWidth="1"/>
    <col min="18" max="18" width="17.7109375" style="31" customWidth="1"/>
    <col min="19" max="19" width="26.7109375" style="105" customWidth="1"/>
    <col min="20" max="20" width="12.140625" style="32" customWidth="1"/>
    <col min="21" max="16384" width="11.42578125" style="32"/>
  </cols>
  <sheetData>
    <row r="1" spans="1:46" ht="29.25" customHeight="1" x14ac:dyDescent="0.25">
      <c r="A1" s="807" t="s">
        <v>30618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  <c r="N1" s="808"/>
      <c r="O1" s="808"/>
      <c r="P1" s="93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</row>
    <row r="2" spans="1:46" s="37" customFormat="1" ht="7.5" customHeight="1" x14ac:dyDescent="0.25">
      <c r="A2" s="34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68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</row>
    <row r="3" spans="1:46" ht="22.5" customHeight="1" x14ac:dyDescent="0.25">
      <c r="A3" s="38"/>
      <c r="B3" s="38"/>
      <c r="C3" s="809" t="s">
        <v>391</v>
      </c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3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</row>
    <row r="4" spans="1:46" ht="24.75" customHeight="1" thickBot="1" x14ac:dyDescent="0.3">
      <c r="A4" s="810" t="s">
        <v>392</v>
      </c>
      <c r="B4" s="811"/>
      <c r="C4" s="160" t="s">
        <v>393</v>
      </c>
      <c r="D4" s="160" t="s">
        <v>394</v>
      </c>
      <c r="E4" s="160" t="s">
        <v>395</v>
      </c>
      <c r="F4" s="160" t="s">
        <v>396</v>
      </c>
      <c r="G4" s="160" t="s">
        <v>397</v>
      </c>
      <c r="H4" s="160" t="s">
        <v>398</v>
      </c>
      <c r="I4" s="160" t="s">
        <v>399</v>
      </c>
      <c r="J4" s="160" t="s">
        <v>400</v>
      </c>
      <c r="K4" s="160" t="s">
        <v>401</v>
      </c>
      <c r="L4" s="160" t="s">
        <v>402</v>
      </c>
      <c r="M4" s="160" t="s">
        <v>403</v>
      </c>
      <c r="N4" s="160" t="s">
        <v>404</v>
      </c>
      <c r="O4" s="160" t="s">
        <v>405</v>
      </c>
      <c r="P4" s="33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1:46" s="85" customFormat="1" ht="29.25" customHeight="1" x14ac:dyDescent="0.25">
      <c r="A5" s="812" t="s">
        <v>406</v>
      </c>
      <c r="B5" s="89" t="s">
        <v>407</v>
      </c>
      <c r="C5" s="671"/>
      <c r="D5" s="671"/>
      <c r="E5" s="671"/>
      <c r="F5" s="671"/>
      <c r="G5" s="671"/>
      <c r="H5" s="671"/>
      <c r="I5" s="671"/>
      <c r="J5" s="671"/>
      <c r="K5" s="671"/>
      <c r="L5" s="671"/>
      <c r="M5" s="671"/>
      <c r="N5" s="671"/>
      <c r="O5" s="101"/>
      <c r="P5" s="94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</row>
    <row r="6" spans="1:46" s="85" customFormat="1" ht="29.25" customHeight="1" thickBot="1" x14ac:dyDescent="0.3">
      <c r="A6" s="813"/>
      <c r="B6" s="451" t="s">
        <v>408</v>
      </c>
      <c r="C6" s="672"/>
      <c r="D6" s="672"/>
      <c r="E6" s="672"/>
      <c r="F6" s="672"/>
      <c r="G6" s="672"/>
      <c r="H6" s="672"/>
      <c r="I6" s="672"/>
      <c r="J6" s="672"/>
      <c r="K6" s="672"/>
      <c r="L6" s="672"/>
      <c r="M6" s="672"/>
      <c r="N6" s="672"/>
      <c r="O6" s="452"/>
      <c r="P6" s="94"/>
      <c r="Q6" s="209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</row>
    <row r="7" spans="1:46" ht="28.5" customHeight="1" x14ac:dyDescent="0.25">
      <c r="A7" s="801" t="s">
        <v>409</v>
      </c>
      <c r="B7" s="86" t="s">
        <v>410</v>
      </c>
      <c r="C7" s="673"/>
      <c r="D7" s="674"/>
      <c r="E7" s="674"/>
      <c r="F7" s="674"/>
      <c r="G7" s="674"/>
      <c r="H7" s="674"/>
      <c r="I7" s="674"/>
      <c r="J7" s="674"/>
      <c r="K7" s="674"/>
      <c r="L7" s="675"/>
      <c r="M7" s="675"/>
      <c r="N7" s="675"/>
      <c r="O7" s="100"/>
      <c r="P7" s="90"/>
      <c r="Q7" s="209"/>
      <c r="R7" s="32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</row>
    <row r="8" spans="1:46" ht="28.5" customHeight="1" x14ac:dyDescent="0.25">
      <c r="A8" s="802"/>
      <c r="B8" s="453" t="s">
        <v>411</v>
      </c>
      <c r="C8" s="675"/>
      <c r="D8" s="675"/>
      <c r="E8" s="675"/>
      <c r="F8" s="675"/>
      <c r="G8" s="675"/>
      <c r="H8" s="675"/>
      <c r="I8" s="675"/>
      <c r="J8" s="675"/>
      <c r="K8" s="675"/>
      <c r="L8" s="675"/>
      <c r="M8" s="675"/>
      <c r="N8" s="675"/>
      <c r="O8" s="454"/>
      <c r="P8" s="90"/>
      <c r="Q8" s="209"/>
      <c r="R8" s="32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</row>
    <row r="9" spans="1:46" ht="29.1" customHeight="1" x14ac:dyDescent="0.25">
      <c r="A9" s="802"/>
      <c r="B9" s="453" t="s">
        <v>412</v>
      </c>
      <c r="C9" s="675"/>
      <c r="D9" s="675"/>
      <c r="E9" s="675"/>
      <c r="F9" s="675"/>
      <c r="G9" s="675"/>
      <c r="H9" s="675"/>
      <c r="I9" s="675"/>
      <c r="J9" s="675"/>
      <c r="K9" s="675"/>
      <c r="L9" s="675"/>
      <c r="M9" s="675"/>
      <c r="N9" s="675"/>
      <c r="O9" s="454"/>
      <c r="P9" s="90"/>
      <c r="Q9" s="209"/>
      <c r="R9" s="32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</row>
    <row r="10" spans="1:46" ht="47.25" customHeight="1" x14ac:dyDescent="0.25">
      <c r="A10" s="802"/>
      <c r="B10" s="455" t="s">
        <v>413</v>
      </c>
      <c r="C10" s="673"/>
      <c r="D10" s="674"/>
      <c r="E10" s="674"/>
      <c r="F10" s="674"/>
      <c r="G10" s="674"/>
      <c r="H10" s="674"/>
      <c r="I10" s="674"/>
      <c r="J10" s="674"/>
      <c r="K10" s="674"/>
      <c r="L10" s="675"/>
      <c r="M10" s="675"/>
      <c r="N10" s="675"/>
      <c r="O10" s="456"/>
      <c r="P10" s="90"/>
      <c r="Q10" s="209"/>
      <c r="R10" s="32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</row>
    <row r="11" spans="1:46" ht="28.5" customHeight="1" thickBot="1" x14ac:dyDescent="0.3">
      <c r="A11" s="803"/>
      <c r="B11" s="165" t="s">
        <v>414</v>
      </c>
      <c r="C11" s="676"/>
      <c r="D11" s="676"/>
      <c r="E11" s="676"/>
      <c r="F11" s="676"/>
      <c r="G11" s="676"/>
      <c r="H11" s="676"/>
      <c r="I11" s="676"/>
      <c r="J11" s="676"/>
      <c r="K11" s="676"/>
      <c r="L11" s="676"/>
      <c r="M11" s="676"/>
      <c r="N11" s="676"/>
      <c r="O11" s="99"/>
      <c r="P11" s="91"/>
      <c r="Q11" s="209"/>
      <c r="R11" s="32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</row>
    <row r="12" spans="1:46" ht="28.5" customHeight="1" x14ac:dyDescent="0.25">
      <c r="A12" s="804" t="s">
        <v>415</v>
      </c>
      <c r="B12" s="87" t="s">
        <v>416</v>
      </c>
      <c r="C12" s="675"/>
      <c r="D12" s="675"/>
      <c r="E12" s="675"/>
      <c r="F12" s="675"/>
      <c r="G12" s="675"/>
      <c r="H12" s="675"/>
      <c r="I12" s="675"/>
      <c r="J12" s="675"/>
      <c r="K12" s="675"/>
      <c r="L12" s="675"/>
      <c r="M12" s="675"/>
      <c r="N12" s="675"/>
      <c r="O12" s="100"/>
      <c r="P12" s="90"/>
      <c r="Q12" s="209"/>
      <c r="R12" s="3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</row>
    <row r="13" spans="1:46" ht="35.25" customHeight="1" x14ac:dyDescent="0.25">
      <c r="A13" s="805"/>
      <c r="B13" s="457" t="s">
        <v>417</v>
      </c>
      <c r="C13" s="675"/>
      <c r="D13" s="675"/>
      <c r="E13" s="675"/>
      <c r="F13" s="675"/>
      <c r="G13" s="675"/>
      <c r="H13" s="675"/>
      <c r="I13" s="675"/>
      <c r="J13" s="675"/>
      <c r="K13" s="675"/>
      <c r="L13" s="675"/>
      <c r="M13" s="675"/>
      <c r="N13" s="675"/>
      <c r="O13" s="454"/>
      <c r="P13" s="90"/>
      <c r="Q13" s="32"/>
      <c r="R13" s="32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</row>
    <row r="14" spans="1:46" ht="35.25" customHeight="1" x14ac:dyDescent="0.25">
      <c r="A14" s="805"/>
      <c r="B14" s="457" t="s">
        <v>418</v>
      </c>
      <c r="C14" s="675"/>
      <c r="D14" s="675"/>
      <c r="E14" s="675"/>
      <c r="F14" s="675"/>
      <c r="G14" s="675"/>
      <c r="H14" s="675"/>
      <c r="I14" s="675"/>
      <c r="J14" s="675"/>
      <c r="K14" s="675"/>
      <c r="L14" s="675"/>
      <c r="M14" s="675"/>
      <c r="N14" s="675"/>
      <c r="O14" s="454"/>
      <c r="P14" s="90"/>
      <c r="Q14" s="32"/>
      <c r="R14" s="32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</row>
    <row r="15" spans="1:46" ht="35.25" customHeight="1" thickBot="1" x14ac:dyDescent="0.3">
      <c r="A15" s="805"/>
      <c r="B15" s="458" t="s">
        <v>419</v>
      </c>
      <c r="C15" s="675"/>
      <c r="D15" s="675"/>
      <c r="E15" s="675"/>
      <c r="F15" s="675"/>
      <c r="G15" s="675"/>
      <c r="H15" s="675"/>
      <c r="I15" s="675"/>
      <c r="J15" s="675"/>
      <c r="K15" s="675"/>
      <c r="L15" s="675"/>
      <c r="M15" s="675"/>
      <c r="N15" s="675"/>
      <c r="O15" s="454"/>
      <c r="P15" s="90"/>
      <c r="Q15" s="32"/>
      <c r="R15" s="32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</row>
    <row r="16" spans="1:46" ht="35.25" customHeight="1" x14ac:dyDescent="0.25">
      <c r="A16" s="805"/>
      <c r="B16" s="88" t="s">
        <v>420</v>
      </c>
      <c r="C16" s="675"/>
      <c r="D16" s="675"/>
      <c r="E16" s="675"/>
      <c r="F16" s="675"/>
      <c r="G16" s="675"/>
      <c r="H16" s="675"/>
      <c r="I16" s="675"/>
      <c r="J16" s="675"/>
      <c r="K16" s="675"/>
      <c r="L16" s="675"/>
      <c r="M16" s="675"/>
      <c r="N16" s="675"/>
      <c r="O16" s="100"/>
      <c r="P16" s="90"/>
      <c r="Q16" s="32"/>
      <c r="R16" s="32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</row>
    <row r="17" spans="1:46" ht="35.25" customHeight="1" x14ac:dyDescent="0.25">
      <c r="A17" s="805"/>
      <c r="B17" s="457" t="s">
        <v>421</v>
      </c>
      <c r="C17" s="675"/>
      <c r="D17" s="675"/>
      <c r="E17" s="675"/>
      <c r="F17" s="675"/>
      <c r="G17" s="675"/>
      <c r="H17" s="675"/>
      <c r="I17" s="675"/>
      <c r="J17" s="675"/>
      <c r="K17" s="675"/>
      <c r="L17" s="675"/>
      <c r="M17" s="675"/>
      <c r="N17" s="675"/>
      <c r="O17" s="454"/>
      <c r="P17" s="90"/>
      <c r="Q17" s="32"/>
      <c r="R17" s="32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</row>
    <row r="18" spans="1:46" ht="35.25" customHeight="1" x14ac:dyDescent="0.25">
      <c r="A18" s="805"/>
      <c r="B18" s="457" t="s">
        <v>422</v>
      </c>
      <c r="C18" s="675"/>
      <c r="D18" s="675"/>
      <c r="E18" s="675"/>
      <c r="F18" s="675"/>
      <c r="G18" s="675"/>
      <c r="H18" s="675"/>
      <c r="I18" s="675"/>
      <c r="J18" s="675"/>
      <c r="K18" s="675"/>
      <c r="L18" s="675"/>
      <c r="M18" s="675"/>
      <c r="N18" s="675"/>
      <c r="O18" s="454"/>
      <c r="P18" s="90"/>
      <c r="Q18" s="32"/>
      <c r="R18" s="32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</row>
    <row r="19" spans="1:46" ht="35.25" customHeight="1" thickBot="1" x14ac:dyDescent="0.3">
      <c r="A19" s="805"/>
      <c r="B19" s="241" t="s">
        <v>423</v>
      </c>
      <c r="C19" s="677"/>
      <c r="D19" s="677"/>
      <c r="E19" s="677"/>
      <c r="F19" s="677"/>
      <c r="G19" s="677"/>
      <c r="H19" s="677"/>
      <c r="I19" s="677"/>
      <c r="J19" s="677"/>
      <c r="K19" s="677"/>
      <c r="L19" s="677"/>
      <c r="M19" s="677"/>
      <c r="N19" s="677"/>
      <c r="O19" s="102"/>
      <c r="P19" s="95"/>
      <c r="Q19" s="32"/>
      <c r="R19" s="32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</row>
    <row r="20" spans="1:46" ht="28.5" customHeight="1" thickBot="1" x14ac:dyDescent="0.3">
      <c r="A20" s="806"/>
      <c r="B20" s="164" t="s">
        <v>424</v>
      </c>
      <c r="C20" s="676"/>
      <c r="D20" s="676"/>
      <c r="E20" s="676"/>
      <c r="F20" s="676"/>
      <c r="G20" s="676"/>
      <c r="H20" s="676"/>
      <c r="I20" s="676"/>
      <c r="J20" s="676"/>
      <c r="K20" s="676"/>
      <c r="L20" s="676"/>
      <c r="M20" s="676"/>
      <c r="N20" s="676"/>
      <c r="O20" s="98"/>
      <c r="P20" s="91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</row>
    <row r="21" spans="1:46" ht="28.5" customHeight="1" x14ac:dyDescent="0.25">
      <c r="A21" s="801" t="s">
        <v>425</v>
      </c>
      <c r="B21" s="86" t="s">
        <v>426</v>
      </c>
      <c r="C21" s="678"/>
      <c r="D21" s="678"/>
      <c r="E21" s="678"/>
      <c r="F21" s="678"/>
      <c r="G21" s="678"/>
      <c r="H21" s="675"/>
      <c r="I21" s="678"/>
      <c r="J21" s="678"/>
      <c r="K21" s="678"/>
      <c r="L21" s="678"/>
      <c r="M21" s="678"/>
      <c r="N21" s="678"/>
      <c r="O21" s="103"/>
      <c r="P21" s="96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</row>
    <row r="22" spans="1:46" ht="28.5" customHeight="1" x14ac:dyDescent="0.25">
      <c r="A22" s="802"/>
      <c r="B22" s="453" t="s">
        <v>427</v>
      </c>
      <c r="C22" s="675"/>
      <c r="D22" s="675"/>
      <c r="E22" s="675"/>
      <c r="F22" s="675"/>
      <c r="G22" s="675"/>
      <c r="H22" s="675"/>
      <c r="I22" s="675"/>
      <c r="J22" s="675"/>
      <c r="K22" s="675"/>
      <c r="L22" s="675"/>
      <c r="M22" s="675"/>
      <c r="N22" s="675"/>
      <c r="O22" s="459"/>
      <c r="P22" s="9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</row>
    <row r="23" spans="1:46" ht="28.5" customHeight="1" x14ac:dyDescent="0.25">
      <c r="A23" s="802"/>
      <c r="B23" s="453" t="s">
        <v>428</v>
      </c>
      <c r="C23" s="675"/>
      <c r="D23" s="675"/>
      <c r="E23" s="675"/>
      <c r="F23" s="675"/>
      <c r="G23" s="675"/>
      <c r="H23" s="675"/>
      <c r="I23" s="675"/>
      <c r="J23" s="675"/>
      <c r="K23" s="675"/>
      <c r="L23" s="675"/>
      <c r="M23" s="675"/>
      <c r="N23" s="675"/>
      <c r="O23" s="459"/>
      <c r="P23" s="92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</row>
    <row r="24" spans="1:46" ht="28.5" customHeight="1" thickBot="1" x14ac:dyDescent="0.25">
      <c r="A24" s="802"/>
      <c r="B24" s="455" t="s">
        <v>429</v>
      </c>
      <c r="C24" s="679"/>
      <c r="D24" s="679"/>
      <c r="E24" s="679"/>
      <c r="F24" s="679"/>
      <c r="G24" s="679"/>
      <c r="H24" s="679"/>
      <c r="I24" s="675"/>
      <c r="J24" s="675"/>
      <c r="K24" s="675"/>
      <c r="L24" s="675"/>
      <c r="M24" s="675"/>
      <c r="N24" s="675"/>
      <c r="O24" s="459"/>
      <c r="P24" s="92"/>
    </row>
    <row r="25" spans="1:46" ht="28.5" customHeight="1" thickBot="1" x14ac:dyDescent="0.25">
      <c r="A25" s="803"/>
      <c r="B25" s="165" t="s">
        <v>430</v>
      </c>
      <c r="C25" s="676"/>
      <c r="D25" s="676"/>
      <c r="E25" s="676"/>
      <c r="F25" s="676"/>
      <c r="G25" s="676"/>
      <c r="H25" s="676"/>
      <c r="I25" s="676"/>
      <c r="J25" s="676"/>
      <c r="K25" s="676"/>
      <c r="L25" s="676"/>
      <c r="M25" s="676"/>
      <c r="N25" s="676"/>
      <c r="O25" s="98"/>
      <c r="P25" s="91"/>
    </row>
    <row r="26" spans="1:46" ht="28.5" customHeight="1" x14ac:dyDescent="0.2">
      <c r="A26" s="814" t="s">
        <v>431</v>
      </c>
      <c r="B26" s="163" t="s">
        <v>432</v>
      </c>
      <c r="C26" s="680"/>
      <c r="D26" s="680"/>
      <c r="E26" s="680"/>
      <c r="F26" s="680"/>
      <c r="G26" s="680"/>
      <c r="H26" s="680"/>
      <c r="I26" s="680"/>
      <c r="J26" s="680"/>
      <c r="K26" s="680"/>
      <c r="L26" s="680"/>
      <c r="M26" s="680"/>
      <c r="N26" s="680"/>
      <c r="O26" s="104"/>
      <c r="P26" s="92"/>
    </row>
    <row r="27" spans="1:46" ht="28.5" customHeight="1" thickBot="1" x14ac:dyDescent="0.25">
      <c r="A27" s="815"/>
      <c r="B27" s="460" t="s">
        <v>433</v>
      </c>
      <c r="C27" s="681"/>
      <c r="D27" s="681"/>
      <c r="E27" s="681"/>
      <c r="F27" s="681"/>
      <c r="G27" s="681"/>
      <c r="H27" s="681"/>
      <c r="I27" s="681"/>
      <c r="J27" s="681"/>
      <c r="K27" s="681"/>
      <c r="L27" s="681"/>
      <c r="M27" s="681"/>
      <c r="N27" s="681"/>
      <c r="O27" s="461"/>
      <c r="P27" s="90"/>
    </row>
    <row r="28" spans="1:46" ht="28.5" customHeight="1" x14ac:dyDescent="0.2">
      <c r="A28" s="796" t="s">
        <v>434</v>
      </c>
      <c r="B28" s="240" t="s">
        <v>435</v>
      </c>
      <c r="C28" s="678"/>
      <c r="D28" s="678"/>
      <c r="E28" s="678"/>
      <c r="F28" s="678"/>
      <c r="G28" s="678"/>
      <c r="H28" s="678"/>
      <c r="I28" s="678"/>
      <c r="J28" s="678"/>
      <c r="K28" s="678"/>
      <c r="L28" s="678"/>
      <c r="M28" s="678"/>
      <c r="N28" s="678"/>
      <c r="O28" s="100"/>
      <c r="P28" s="90"/>
    </row>
    <row r="29" spans="1:46" ht="28.5" customHeight="1" thickBot="1" x14ac:dyDescent="0.25">
      <c r="A29" s="797"/>
      <c r="B29" s="462" t="s">
        <v>436</v>
      </c>
      <c r="C29" s="682"/>
      <c r="D29" s="682"/>
      <c r="E29" s="682"/>
      <c r="F29" s="682"/>
      <c r="G29" s="682"/>
      <c r="H29" s="682"/>
      <c r="I29" s="682"/>
      <c r="J29" s="682"/>
      <c r="K29" s="682"/>
      <c r="L29" s="682"/>
      <c r="M29" s="682"/>
      <c r="N29" s="682"/>
      <c r="O29" s="456"/>
      <c r="P29" s="90"/>
    </row>
    <row r="30" spans="1:46" ht="28.5" customHeight="1" x14ac:dyDescent="0.2">
      <c r="A30" s="798" t="s">
        <v>437</v>
      </c>
      <c r="B30" s="238" t="s">
        <v>438</v>
      </c>
      <c r="C30" s="675"/>
      <c r="D30" s="675"/>
      <c r="E30" s="675"/>
      <c r="F30" s="675"/>
      <c r="G30" s="675"/>
      <c r="H30" s="675"/>
      <c r="I30" s="675"/>
      <c r="J30" s="675"/>
      <c r="K30" s="675"/>
      <c r="L30" s="675"/>
      <c r="M30" s="675"/>
      <c r="N30" s="675"/>
      <c r="O30" s="239"/>
      <c r="P30" s="90"/>
    </row>
    <row r="31" spans="1:46" ht="28.5" customHeight="1" x14ac:dyDescent="0.2">
      <c r="A31" s="799"/>
      <c r="B31" s="463" t="s">
        <v>439</v>
      </c>
      <c r="C31" s="675"/>
      <c r="D31" s="675"/>
      <c r="E31" s="675"/>
      <c r="F31" s="675"/>
      <c r="G31" s="675"/>
      <c r="H31" s="675"/>
      <c r="I31" s="675"/>
      <c r="J31" s="675"/>
      <c r="K31" s="675"/>
      <c r="L31" s="675"/>
      <c r="M31" s="675"/>
      <c r="N31" s="675"/>
      <c r="O31" s="454"/>
      <c r="P31" s="90"/>
    </row>
    <row r="32" spans="1:46" ht="28.5" customHeight="1" x14ac:dyDescent="0.2">
      <c r="A32" s="799"/>
      <c r="B32" s="463" t="s">
        <v>440</v>
      </c>
      <c r="C32" s="683"/>
      <c r="D32" s="683"/>
      <c r="E32" s="683"/>
      <c r="F32" s="683"/>
      <c r="G32" s="683"/>
      <c r="H32" s="683"/>
      <c r="I32" s="683"/>
      <c r="J32" s="683"/>
      <c r="K32" s="683"/>
      <c r="L32" s="683"/>
      <c r="M32" s="683"/>
      <c r="N32" s="683"/>
      <c r="O32" s="454"/>
      <c r="P32" s="90"/>
    </row>
    <row r="33" spans="1:37" ht="28.5" customHeight="1" thickBot="1" x14ac:dyDescent="0.25">
      <c r="A33" s="800"/>
      <c r="B33" s="465" t="s">
        <v>441</v>
      </c>
      <c r="C33" s="682"/>
      <c r="D33" s="682"/>
      <c r="E33" s="682"/>
      <c r="F33" s="682"/>
      <c r="G33" s="682"/>
      <c r="H33" s="682"/>
      <c r="I33" s="682"/>
      <c r="J33" s="682"/>
      <c r="K33" s="682"/>
      <c r="L33" s="682"/>
      <c r="M33" s="682"/>
      <c r="N33" s="682"/>
      <c r="O33" s="456"/>
      <c r="P33" s="90"/>
    </row>
    <row r="34" spans="1:37" ht="18.75" customHeight="1" x14ac:dyDescent="0.2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4"/>
      <c r="P34" s="90"/>
    </row>
    <row r="35" spans="1:37" ht="26.25" customHeight="1" x14ac:dyDescent="0.2">
      <c r="A35" s="161" t="s">
        <v>372</v>
      </c>
      <c r="B35" s="161" t="s">
        <v>442</v>
      </c>
      <c r="C35" s="160" t="s">
        <v>393</v>
      </c>
      <c r="D35" s="160" t="s">
        <v>394</v>
      </c>
      <c r="E35" s="160" t="s">
        <v>395</v>
      </c>
      <c r="F35" s="160" t="s">
        <v>396</v>
      </c>
      <c r="G35" s="160" t="s">
        <v>397</v>
      </c>
      <c r="H35" s="160" t="s">
        <v>398</v>
      </c>
      <c r="I35" s="160" t="s">
        <v>399</v>
      </c>
      <c r="J35" s="160" t="s">
        <v>400</v>
      </c>
      <c r="K35" s="160" t="s">
        <v>401</v>
      </c>
      <c r="L35" s="160" t="s">
        <v>402</v>
      </c>
      <c r="M35" s="160" t="s">
        <v>403</v>
      </c>
      <c r="N35" s="160" t="s">
        <v>404</v>
      </c>
      <c r="O35" s="160" t="s">
        <v>405</v>
      </c>
      <c r="P35" s="162" t="s">
        <v>443</v>
      </c>
      <c r="Q35" s="162" t="s">
        <v>444</v>
      </c>
      <c r="R35" s="149" t="s">
        <v>445</v>
      </c>
      <c r="S35" s="149" t="s">
        <v>446</v>
      </c>
      <c r="T35" s="307"/>
    </row>
    <row r="36" spans="1:37" ht="51.75" hidden="1" customHeight="1" x14ac:dyDescent="0.2">
      <c r="A36" s="150" t="s">
        <v>447</v>
      </c>
      <c r="B36" s="151" t="s">
        <v>448</v>
      </c>
      <c r="C36" s="152">
        <f>IFERROR((C16/C20)*100,0)</f>
        <v>0</v>
      </c>
      <c r="D36" s="152">
        <f t="shared" ref="D36:O36" si="0">IFERROR((D16/D20)*100,0)</f>
        <v>0</v>
      </c>
      <c r="E36" s="152">
        <f t="shared" si="0"/>
        <v>0</v>
      </c>
      <c r="F36" s="152">
        <f t="shared" si="0"/>
        <v>0</v>
      </c>
      <c r="G36" s="152">
        <f t="shared" si="0"/>
        <v>0</v>
      </c>
      <c r="H36" s="152">
        <f t="shared" si="0"/>
        <v>0</v>
      </c>
      <c r="I36" s="152">
        <f t="shared" si="0"/>
        <v>0</v>
      </c>
      <c r="J36" s="152">
        <f t="shared" si="0"/>
        <v>0</v>
      </c>
      <c r="K36" s="152">
        <f t="shared" si="0"/>
        <v>0</v>
      </c>
      <c r="L36" s="152">
        <f t="shared" si="0"/>
        <v>0</v>
      </c>
      <c r="M36" s="152">
        <f t="shared" si="0"/>
        <v>0</v>
      </c>
      <c r="N36" s="152">
        <f t="shared" si="0"/>
        <v>0</v>
      </c>
      <c r="O36" s="153">
        <f t="shared" si="0"/>
        <v>0</v>
      </c>
      <c r="P36" s="154">
        <v>0</v>
      </c>
      <c r="Q36" s="155">
        <v>1</v>
      </c>
      <c r="R36" s="203">
        <v>0</v>
      </c>
      <c r="S36" s="203">
        <v>0</v>
      </c>
      <c r="T36" s="307"/>
      <c r="AJ36" s="32">
        <v>69</v>
      </c>
      <c r="AK36" s="32">
        <v>250</v>
      </c>
    </row>
    <row r="37" spans="1:37" ht="51.75" customHeight="1" thickBot="1" x14ac:dyDescent="0.25">
      <c r="A37" s="466" t="s">
        <v>449</v>
      </c>
      <c r="B37" s="466" t="s">
        <v>448</v>
      </c>
      <c r="C37" s="467"/>
      <c r="D37" s="467"/>
      <c r="E37" s="467"/>
      <c r="F37" s="467"/>
      <c r="G37" s="467"/>
      <c r="H37" s="467"/>
      <c r="I37" s="467"/>
      <c r="J37" s="467"/>
      <c r="K37" s="467"/>
      <c r="L37" s="467"/>
      <c r="M37" s="467"/>
      <c r="N37" s="467"/>
      <c r="O37" s="467"/>
      <c r="P37" s="467"/>
      <c r="Q37" s="467"/>
      <c r="R37" s="467"/>
      <c r="S37" s="467"/>
      <c r="T37" s="307"/>
      <c r="AJ37" s="32">
        <v>89</v>
      </c>
      <c r="AK37" s="32">
        <v>250</v>
      </c>
    </row>
    <row r="38" spans="1:37" ht="51.75" hidden="1" customHeight="1" thickBot="1" x14ac:dyDescent="0.25">
      <c r="A38" s="150" t="s">
        <v>450</v>
      </c>
      <c r="B38" s="151" t="s">
        <v>451</v>
      </c>
      <c r="C38" s="467"/>
      <c r="D38" s="467"/>
      <c r="E38" s="467"/>
      <c r="F38" s="467"/>
      <c r="G38" s="467"/>
      <c r="H38" s="467"/>
      <c r="I38" s="467"/>
      <c r="J38" s="467"/>
      <c r="K38" s="467"/>
      <c r="L38" s="467"/>
      <c r="M38" s="467"/>
      <c r="N38" s="467"/>
      <c r="O38" s="467"/>
      <c r="P38" s="467"/>
      <c r="Q38" s="467"/>
      <c r="R38" s="467"/>
      <c r="S38" s="467"/>
      <c r="T38" s="307"/>
      <c r="AJ38" s="32">
        <v>89</v>
      </c>
      <c r="AK38" s="32">
        <v>250</v>
      </c>
    </row>
    <row r="39" spans="1:37" ht="51.75" customHeight="1" thickBot="1" x14ac:dyDescent="0.25">
      <c r="A39" s="466" t="s">
        <v>452</v>
      </c>
      <c r="B39" s="466" t="s">
        <v>451</v>
      </c>
      <c r="C39" s="467"/>
      <c r="D39" s="467"/>
      <c r="E39" s="467"/>
      <c r="F39" s="467"/>
      <c r="G39" s="467"/>
      <c r="H39" s="467"/>
      <c r="I39" s="467"/>
      <c r="J39" s="467"/>
      <c r="K39" s="467"/>
      <c r="L39" s="467"/>
      <c r="M39" s="467"/>
      <c r="N39" s="467"/>
      <c r="O39" s="467"/>
      <c r="P39" s="467"/>
      <c r="Q39" s="467"/>
      <c r="R39" s="467"/>
      <c r="S39" s="467"/>
      <c r="T39" s="307"/>
      <c r="AJ39" s="32">
        <v>89</v>
      </c>
      <c r="AK39" s="32">
        <v>250</v>
      </c>
    </row>
    <row r="40" spans="1:37" ht="51.75" customHeight="1" thickBot="1" x14ac:dyDescent="0.25">
      <c r="A40" s="244" t="s">
        <v>453</v>
      </c>
      <c r="B40" s="244" t="s">
        <v>454</v>
      </c>
      <c r="C40" s="467"/>
      <c r="D40" s="467"/>
      <c r="E40" s="467"/>
      <c r="F40" s="467"/>
      <c r="G40" s="467"/>
      <c r="H40" s="467"/>
      <c r="I40" s="467"/>
      <c r="J40" s="467"/>
      <c r="K40" s="467"/>
      <c r="L40" s="467"/>
      <c r="M40" s="467"/>
      <c r="N40" s="467"/>
      <c r="O40" s="467"/>
      <c r="P40" s="467"/>
      <c r="Q40" s="467"/>
      <c r="R40" s="467"/>
      <c r="S40" s="467"/>
      <c r="T40" s="307"/>
      <c r="AJ40" s="32">
        <v>98</v>
      </c>
      <c r="AK40" s="32">
        <v>250</v>
      </c>
    </row>
    <row r="41" spans="1:37" ht="51.75" hidden="1" customHeight="1" thickBot="1" x14ac:dyDescent="0.25">
      <c r="A41" s="245" t="s">
        <v>455</v>
      </c>
      <c r="B41" s="246" t="s">
        <v>454</v>
      </c>
      <c r="C41" s="467"/>
      <c r="D41" s="467"/>
      <c r="E41" s="467"/>
      <c r="F41" s="467"/>
      <c r="G41" s="467"/>
      <c r="H41" s="467"/>
      <c r="I41" s="467"/>
      <c r="J41" s="467"/>
      <c r="K41" s="467"/>
      <c r="L41" s="467"/>
      <c r="M41" s="467"/>
      <c r="N41" s="467"/>
      <c r="O41" s="467"/>
      <c r="P41" s="467"/>
      <c r="Q41" s="467"/>
      <c r="R41" s="467"/>
      <c r="S41" s="467"/>
      <c r="T41" s="307"/>
      <c r="AJ41" s="32">
        <v>98</v>
      </c>
      <c r="AK41" s="32">
        <v>250</v>
      </c>
    </row>
    <row r="42" spans="1:37" ht="51.75" hidden="1" customHeight="1" x14ac:dyDescent="0.2">
      <c r="A42" s="247" t="s">
        <v>456</v>
      </c>
      <c r="B42" s="248" t="s">
        <v>457</v>
      </c>
      <c r="C42" s="467"/>
      <c r="D42" s="467"/>
      <c r="E42" s="467"/>
      <c r="F42" s="467"/>
      <c r="G42" s="467"/>
      <c r="H42" s="467"/>
      <c r="I42" s="467"/>
      <c r="J42" s="467"/>
      <c r="K42" s="467"/>
      <c r="L42" s="467"/>
      <c r="M42" s="467"/>
      <c r="N42" s="467"/>
      <c r="O42" s="467"/>
      <c r="P42" s="467"/>
      <c r="Q42" s="467"/>
      <c r="R42" s="467"/>
      <c r="S42" s="467"/>
      <c r="T42" s="307"/>
      <c r="AJ42" s="32">
        <v>98</v>
      </c>
      <c r="AK42" s="32">
        <v>250</v>
      </c>
    </row>
    <row r="43" spans="1:37" ht="51.75" hidden="1" customHeight="1" x14ac:dyDescent="0.2">
      <c r="A43" s="468" t="s">
        <v>458</v>
      </c>
      <c r="B43" s="469" t="s">
        <v>459</v>
      </c>
      <c r="C43" s="467"/>
      <c r="D43" s="467"/>
      <c r="E43" s="467"/>
      <c r="F43" s="467"/>
      <c r="G43" s="467"/>
      <c r="H43" s="467"/>
      <c r="I43" s="467"/>
      <c r="J43" s="467"/>
      <c r="K43" s="467"/>
      <c r="L43" s="467"/>
      <c r="M43" s="467"/>
      <c r="N43" s="467"/>
      <c r="O43" s="467"/>
      <c r="P43" s="467"/>
      <c r="Q43" s="467"/>
      <c r="R43" s="467"/>
      <c r="S43" s="467"/>
      <c r="T43" s="307"/>
      <c r="AJ43" s="32">
        <v>98</v>
      </c>
      <c r="AK43" s="32">
        <v>250</v>
      </c>
    </row>
    <row r="44" spans="1:37" s="46" customFormat="1" ht="69.75" hidden="1" customHeight="1" x14ac:dyDescent="0.2">
      <c r="A44" s="470" t="s">
        <v>460</v>
      </c>
      <c r="B44" s="469" t="s">
        <v>461</v>
      </c>
      <c r="C44" s="467"/>
      <c r="D44" s="467"/>
      <c r="E44" s="467"/>
      <c r="F44" s="467"/>
      <c r="G44" s="467"/>
      <c r="H44" s="467"/>
      <c r="I44" s="467"/>
      <c r="J44" s="467"/>
      <c r="K44" s="467"/>
      <c r="L44" s="467"/>
      <c r="M44" s="467"/>
      <c r="N44" s="467"/>
      <c r="O44" s="467"/>
      <c r="P44" s="467"/>
      <c r="Q44" s="467"/>
      <c r="R44" s="467"/>
      <c r="S44" s="467"/>
      <c r="T44" s="308"/>
    </row>
    <row r="45" spans="1:37" s="46" customFormat="1" ht="69.75" hidden="1" customHeight="1" x14ac:dyDescent="0.2">
      <c r="A45" s="471" t="s">
        <v>462</v>
      </c>
      <c r="B45" s="472" t="s">
        <v>463</v>
      </c>
      <c r="C45" s="467"/>
      <c r="D45" s="467"/>
      <c r="E45" s="467"/>
      <c r="F45" s="467"/>
      <c r="G45" s="467"/>
      <c r="H45" s="467"/>
      <c r="I45" s="467"/>
      <c r="J45" s="467"/>
      <c r="K45" s="467"/>
      <c r="L45" s="467"/>
      <c r="M45" s="467"/>
      <c r="N45" s="467"/>
      <c r="O45" s="467"/>
      <c r="P45" s="467"/>
      <c r="Q45" s="467"/>
      <c r="R45" s="467"/>
      <c r="S45" s="467"/>
      <c r="T45" s="308"/>
    </row>
    <row r="46" spans="1:37" s="46" customFormat="1" ht="69.75" customHeight="1" thickBot="1" x14ac:dyDescent="0.25">
      <c r="A46" s="473" t="s">
        <v>368</v>
      </c>
      <c r="B46" s="473" t="s">
        <v>464</v>
      </c>
      <c r="C46" s="467"/>
      <c r="D46" s="467"/>
      <c r="E46" s="467"/>
      <c r="F46" s="467"/>
      <c r="G46" s="467"/>
      <c r="H46" s="467"/>
      <c r="I46" s="467"/>
      <c r="J46" s="467"/>
      <c r="K46" s="467"/>
      <c r="L46" s="467"/>
      <c r="M46" s="467"/>
      <c r="N46" s="467"/>
      <c r="O46" s="467"/>
      <c r="P46" s="467"/>
      <c r="Q46" s="467"/>
      <c r="R46" s="467"/>
      <c r="S46" s="467"/>
      <c r="T46" s="308"/>
    </row>
    <row r="47" spans="1:37" ht="15" customHeight="1" x14ac:dyDescent="0.2"/>
    <row r="48" spans="1:37" x14ac:dyDescent="0.2">
      <c r="B48" s="47"/>
      <c r="C48" s="47"/>
      <c r="D48" s="48"/>
    </row>
  </sheetData>
  <autoFilter ref="A35:R46" xr:uid="{00000000-0009-0000-0000-000002000000}"/>
  <mergeCells count="10">
    <mergeCell ref="A1:O1"/>
    <mergeCell ref="C3:O3"/>
    <mergeCell ref="A4:B4"/>
    <mergeCell ref="A5:A6"/>
    <mergeCell ref="A26:A27"/>
    <mergeCell ref="A28:A29"/>
    <mergeCell ref="A30:A33"/>
    <mergeCell ref="A21:A25"/>
    <mergeCell ref="A7:A11"/>
    <mergeCell ref="A12:A20"/>
  </mergeCells>
  <conditionalFormatting sqref="Q36">
    <cfRule type="cellIs" dxfId="35" priority="1" operator="equal">
      <formula>0</formula>
    </cfRule>
  </conditionalFormatting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FF00"/>
  </sheetPr>
  <dimension ref="A1:V2347"/>
  <sheetViews>
    <sheetView zoomScaleNormal="100" workbookViewId="0">
      <selection sqref="A1:B1"/>
    </sheetView>
  </sheetViews>
  <sheetFormatPr baseColWidth="10" defaultColWidth="10.85546875" defaultRowHeight="16.5" x14ac:dyDescent="0.25"/>
  <cols>
    <col min="1" max="1" width="35" style="290" customWidth="1"/>
    <col min="2" max="2" width="35.42578125" style="291" customWidth="1"/>
    <col min="3" max="3" width="15" style="292" customWidth="1"/>
    <col min="4" max="4" width="34.42578125" style="291" customWidth="1"/>
    <col min="5" max="5" width="25.42578125" style="291" bestFit="1" customWidth="1"/>
    <col min="6" max="6" width="20.7109375" style="291" customWidth="1"/>
    <col min="7" max="7" width="21.42578125" style="291" customWidth="1"/>
    <col min="8" max="10" width="15.85546875" style="291" customWidth="1"/>
    <col min="11" max="11" width="12.42578125" style="292" customWidth="1"/>
    <col min="12" max="12" width="14.5703125" style="293" bestFit="1" customWidth="1"/>
    <col min="13" max="13" width="16" style="292" customWidth="1"/>
    <col min="14" max="14" width="15.7109375" style="294" customWidth="1"/>
    <col min="15" max="15" width="17.42578125" style="294" customWidth="1"/>
    <col min="16" max="16" width="20.85546875" style="290" customWidth="1"/>
    <col min="17" max="17" width="13.140625" style="292" customWidth="1"/>
    <col min="18" max="18" width="11.7109375" style="290" customWidth="1"/>
    <col min="19" max="20" width="13.28515625" style="290" customWidth="1"/>
    <col min="21" max="21" width="66.28515625" style="291" customWidth="1"/>
    <col min="22" max="22" width="71.42578125" style="291" customWidth="1"/>
  </cols>
  <sheetData>
    <row r="1" spans="1:22" ht="47.25" customHeight="1" thickBot="1" x14ac:dyDescent="0.3">
      <c r="A1" s="820"/>
      <c r="B1" s="821"/>
      <c r="C1" s="825" t="s">
        <v>465</v>
      </c>
      <c r="D1" s="826"/>
      <c r="E1" s="826"/>
      <c r="F1" s="826"/>
      <c r="G1" s="826"/>
      <c r="H1" s="826"/>
      <c r="I1" s="826"/>
      <c r="J1" s="826"/>
      <c r="K1" s="827"/>
      <c r="L1" s="822"/>
      <c r="M1" s="823"/>
      <c r="N1" s="824"/>
      <c r="O1"/>
      <c r="P1"/>
      <c r="Q1"/>
      <c r="R1"/>
      <c r="S1"/>
      <c r="T1"/>
      <c r="U1"/>
      <c r="V1"/>
    </row>
    <row r="2" spans="1:22" ht="15.75" x14ac:dyDescent="0.25">
      <c r="A2" s="819"/>
      <c r="B2" s="819"/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19"/>
      <c r="P2" s="819"/>
      <c r="Q2" s="819"/>
      <c r="R2" s="819"/>
      <c r="S2" s="819"/>
      <c r="T2" s="256"/>
      <c r="U2" s="257"/>
      <c r="V2" s="257"/>
    </row>
    <row r="3" spans="1:22" ht="18" customHeight="1" x14ac:dyDescent="0.25">
      <c r="A3" s="816" t="s">
        <v>466</v>
      </c>
      <c r="B3" s="817"/>
      <c r="C3" s="817"/>
      <c r="D3" s="817"/>
      <c r="E3" s="817"/>
      <c r="F3" s="817"/>
      <c r="G3" s="817"/>
      <c r="H3" s="817"/>
      <c r="I3" s="817"/>
      <c r="J3" s="818"/>
      <c r="K3" s="816" t="s">
        <v>467</v>
      </c>
      <c r="L3" s="817"/>
      <c r="M3" s="817"/>
      <c r="N3" s="817"/>
      <c r="O3" s="817"/>
      <c r="P3" s="817"/>
      <c r="Q3" s="817"/>
      <c r="R3" s="817"/>
      <c r="S3" s="817"/>
      <c r="T3" s="817"/>
      <c r="U3" s="817"/>
      <c r="V3" s="817"/>
    </row>
    <row r="4" spans="1:22" ht="64.5" customHeight="1" thickBot="1" x14ac:dyDescent="0.3">
      <c r="A4" s="337" t="s">
        <v>468</v>
      </c>
      <c r="B4" s="338" t="s">
        <v>469</v>
      </c>
      <c r="C4" s="338" t="s">
        <v>470</v>
      </c>
      <c r="D4" s="338" t="s">
        <v>471</v>
      </c>
      <c r="E4" s="338" t="s">
        <v>472</v>
      </c>
      <c r="F4" s="338" t="s">
        <v>473</v>
      </c>
      <c r="G4" s="339" t="s">
        <v>474</v>
      </c>
      <c r="H4" s="337" t="s">
        <v>475</v>
      </c>
      <c r="I4" s="337" t="s">
        <v>476</v>
      </c>
      <c r="J4" s="337" t="s">
        <v>477</v>
      </c>
      <c r="K4" s="337" t="s">
        <v>478</v>
      </c>
      <c r="L4" s="338" t="s">
        <v>479</v>
      </c>
      <c r="M4" s="338" t="s">
        <v>480</v>
      </c>
      <c r="N4" s="338" t="s">
        <v>481</v>
      </c>
      <c r="O4" s="338" t="s">
        <v>482</v>
      </c>
      <c r="P4" s="338" t="s">
        <v>483</v>
      </c>
      <c r="Q4" s="338" t="s">
        <v>484</v>
      </c>
      <c r="R4" s="338" t="s">
        <v>485</v>
      </c>
      <c r="S4" s="338" t="s">
        <v>486</v>
      </c>
      <c r="T4" s="340" t="s">
        <v>487</v>
      </c>
      <c r="U4" s="339" t="s">
        <v>488</v>
      </c>
      <c r="V4" s="341" t="s">
        <v>489</v>
      </c>
    </row>
    <row r="5" spans="1:22" x14ac:dyDescent="0.25">
      <c r="A5" s="258"/>
      <c r="B5" s="259"/>
      <c r="C5" s="260"/>
      <c r="D5" s="249"/>
      <c r="E5" s="249"/>
      <c r="F5" s="249"/>
      <c r="G5" s="249"/>
      <c r="H5" s="249"/>
      <c r="I5" s="249"/>
      <c r="J5" s="249"/>
      <c r="K5" s="250"/>
      <c r="L5" s="251"/>
      <c r="M5" s="252"/>
      <c r="N5" s="261"/>
      <c r="O5" s="261"/>
      <c r="P5" s="252"/>
      <c r="Q5" s="254"/>
      <c r="R5" s="255"/>
      <c r="S5" s="255"/>
      <c r="T5" s="255"/>
      <c r="U5" s="262"/>
      <c r="V5" s="263"/>
    </row>
    <row r="6" spans="1:22" x14ac:dyDescent="0.25">
      <c r="A6" s="258"/>
      <c r="B6" s="259"/>
      <c r="C6" s="260"/>
      <c r="D6" s="249"/>
      <c r="E6" s="249"/>
      <c r="F6" s="249"/>
      <c r="G6" s="249"/>
      <c r="H6" s="249"/>
      <c r="I6" s="249"/>
      <c r="J6" s="249"/>
      <c r="K6" s="250"/>
      <c r="L6" s="251"/>
      <c r="M6" s="252"/>
      <c r="N6" s="261"/>
      <c r="O6" s="261"/>
      <c r="P6" s="252"/>
      <c r="Q6" s="254"/>
      <c r="R6" s="255"/>
      <c r="S6" s="255"/>
      <c r="T6" s="255"/>
      <c r="U6" s="262"/>
      <c r="V6" s="263"/>
    </row>
    <row r="7" spans="1:22" x14ac:dyDescent="0.25">
      <c r="A7" s="258"/>
      <c r="B7" s="259"/>
      <c r="C7" s="260"/>
      <c r="D7" s="249"/>
      <c r="E7" s="249"/>
      <c r="F7" s="249"/>
      <c r="G7" s="249"/>
      <c r="H7" s="249"/>
      <c r="I7" s="249"/>
      <c r="J7" s="249"/>
      <c r="K7" s="250"/>
      <c r="L7" s="251"/>
      <c r="M7" s="252"/>
      <c r="N7" s="261"/>
      <c r="O7" s="261"/>
      <c r="P7" s="252"/>
      <c r="Q7" s="254"/>
      <c r="R7" s="255"/>
      <c r="S7" s="255"/>
      <c r="T7" s="255"/>
      <c r="U7" s="262"/>
      <c r="V7" s="263"/>
    </row>
    <row r="8" spans="1:22" x14ac:dyDescent="0.25">
      <c r="A8" s="258"/>
      <c r="B8" s="259"/>
      <c r="C8" s="260"/>
      <c r="D8" s="249"/>
      <c r="E8" s="249"/>
      <c r="F8" s="249"/>
      <c r="G8" s="249"/>
      <c r="H8" s="249"/>
      <c r="I8" s="249"/>
      <c r="J8" s="249"/>
      <c r="K8" s="250"/>
      <c r="L8" s="251"/>
      <c r="M8" s="252"/>
      <c r="N8" s="261"/>
      <c r="O8" s="261"/>
      <c r="P8" s="252"/>
      <c r="Q8" s="254"/>
      <c r="R8" s="255"/>
      <c r="S8" s="255"/>
      <c r="T8" s="255"/>
      <c r="U8" s="262"/>
      <c r="V8" s="263"/>
    </row>
    <row r="9" spans="1:22" x14ac:dyDescent="0.25">
      <c r="A9" s="258"/>
      <c r="B9" s="259"/>
      <c r="C9" s="260"/>
      <c r="D9" s="249"/>
      <c r="E9" s="249"/>
      <c r="F9" s="249"/>
      <c r="G9" s="249"/>
      <c r="H9" s="249"/>
      <c r="I9" s="249"/>
      <c r="J9" s="249"/>
      <c r="K9" s="250"/>
      <c r="L9" s="251"/>
      <c r="M9" s="252"/>
      <c r="N9" s="261"/>
      <c r="O9" s="261"/>
      <c r="P9" s="252"/>
      <c r="Q9" s="254"/>
      <c r="R9" s="255"/>
      <c r="S9" s="255"/>
      <c r="T9" s="255"/>
      <c r="U9" s="262"/>
      <c r="V9" s="263"/>
    </row>
    <row r="10" spans="1:22" x14ac:dyDescent="0.25">
      <c r="A10" s="258"/>
      <c r="B10" s="259"/>
      <c r="C10" s="260"/>
      <c r="D10" s="249"/>
      <c r="E10" s="249"/>
      <c r="F10" s="249"/>
      <c r="G10" s="249"/>
      <c r="H10" s="249"/>
      <c r="I10" s="249"/>
      <c r="J10" s="249"/>
      <c r="K10" s="250"/>
      <c r="L10" s="251"/>
      <c r="M10" s="252"/>
      <c r="N10" s="261"/>
      <c r="O10" s="261"/>
      <c r="P10" s="252"/>
      <c r="Q10" s="254"/>
      <c r="R10" s="255"/>
      <c r="S10" s="255"/>
      <c r="T10" s="255"/>
      <c r="U10" s="262"/>
      <c r="V10" s="263"/>
    </row>
    <row r="11" spans="1:22" x14ac:dyDescent="0.25">
      <c r="A11" s="258"/>
      <c r="B11" s="259"/>
      <c r="C11" s="260"/>
      <c r="D11" s="249"/>
      <c r="E11" s="249"/>
      <c r="F11" s="249"/>
      <c r="G11" s="249"/>
      <c r="H11" s="249"/>
      <c r="I11" s="249"/>
      <c r="J11" s="249"/>
      <c r="K11" s="250"/>
      <c r="L11" s="251"/>
      <c r="M11" s="252"/>
      <c r="N11" s="261"/>
      <c r="O11" s="261"/>
      <c r="P11" s="252"/>
      <c r="Q11" s="254"/>
      <c r="R11" s="255"/>
      <c r="S11" s="255"/>
      <c r="T11" s="255"/>
      <c r="U11" s="262"/>
      <c r="V11" s="263"/>
    </row>
    <row r="12" spans="1:22" x14ac:dyDescent="0.25">
      <c r="A12" s="258"/>
      <c r="B12" s="259"/>
      <c r="C12" s="260"/>
      <c r="D12" s="249"/>
      <c r="E12" s="249"/>
      <c r="F12" s="249"/>
      <c r="G12" s="249"/>
      <c r="H12" s="249"/>
      <c r="I12" s="249"/>
      <c r="J12" s="249"/>
      <c r="K12" s="250"/>
      <c r="L12" s="251"/>
      <c r="M12" s="252"/>
      <c r="N12" s="261"/>
      <c r="O12" s="261"/>
      <c r="P12" s="252"/>
      <c r="Q12" s="254"/>
      <c r="R12" s="255"/>
      <c r="S12" s="255"/>
      <c r="T12" s="255"/>
      <c r="U12" s="262"/>
      <c r="V12" s="263"/>
    </row>
    <row r="13" spans="1:22" x14ac:dyDescent="0.25">
      <c r="A13" s="264"/>
      <c r="B13" s="259"/>
      <c r="C13" s="260"/>
      <c r="D13" s="249"/>
      <c r="E13" s="249"/>
      <c r="F13" s="249"/>
      <c r="G13" s="249"/>
      <c r="H13" s="249"/>
      <c r="I13" s="249"/>
      <c r="J13" s="249"/>
      <c r="K13" s="250"/>
      <c r="L13" s="251"/>
      <c r="M13" s="252"/>
      <c r="N13" s="261"/>
      <c r="O13" s="261"/>
      <c r="P13" s="253"/>
      <c r="Q13" s="254"/>
      <c r="R13" s="255"/>
      <c r="S13" s="255"/>
      <c r="T13" s="255"/>
      <c r="U13" s="262"/>
      <c r="V13" s="263"/>
    </row>
    <row r="14" spans="1:22" x14ac:dyDescent="0.25">
      <c r="A14" s="264"/>
      <c r="B14" s="259"/>
      <c r="C14" s="260"/>
      <c r="D14" s="249"/>
      <c r="E14" s="249"/>
      <c r="F14" s="249"/>
      <c r="G14" s="249"/>
      <c r="H14" s="249"/>
      <c r="I14" s="249"/>
      <c r="J14" s="249"/>
      <c r="K14" s="250"/>
      <c r="L14" s="251"/>
      <c r="M14" s="252"/>
      <c r="N14" s="261"/>
      <c r="O14" s="261"/>
      <c r="P14" s="253"/>
      <c r="Q14" s="254"/>
      <c r="R14" s="255"/>
      <c r="S14" s="255"/>
      <c r="T14" s="255"/>
      <c r="U14" s="262"/>
      <c r="V14" s="263"/>
    </row>
    <row r="15" spans="1:22" x14ac:dyDescent="0.25">
      <c r="A15" s="264"/>
      <c r="B15" s="259"/>
      <c r="C15" s="260"/>
      <c r="D15" s="249"/>
      <c r="E15" s="249"/>
      <c r="F15" s="249"/>
      <c r="G15" s="249"/>
      <c r="H15" s="249"/>
      <c r="I15" s="249"/>
      <c r="J15" s="249"/>
      <c r="K15" s="250"/>
      <c r="L15" s="251"/>
      <c r="M15" s="252"/>
      <c r="N15" s="261"/>
      <c r="O15" s="261"/>
      <c r="P15" s="253"/>
      <c r="Q15" s="254"/>
      <c r="R15" s="255"/>
      <c r="S15" s="255"/>
      <c r="T15" s="255"/>
      <c r="U15" s="262"/>
      <c r="V15" s="263"/>
    </row>
    <row r="16" spans="1:22" x14ac:dyDescent="0.25">
      <c r="A16" s="265"/>
      <c r="B16" s="259"/>
      <c r="C16" s="260"/>
      <c r="D16" s="249"/>
      <c r="E16" s="249"/>
      <c r="F16" s="249"/>
      <c r="G16" s="249"/>
      <c r="H16" s="249"/>
      <c r="I16" s="249"/>
      <c r="J16" s="249"/>
      <c r="K16" s="250"/>
      <c r="L16" s="251"/>
      <c r="M16" s="252"/>
      <c r="N16" s="253"/>
      <c r="O16" s="253"/>
      <c r="P16" s="253"/>
      <c r="Q16" s="254"/>
      <c r="R16" s="255"/>
      <c r="S16" s="255"/>
      <c r="T16" s="255"/>
      <c r="U16" s="262"/>
      <c r="V16" s="263"/>
    </row>
    <row r="17" spans="1:22" x14ac:dyDescent="0.25">
      <c r="A17" s="265"/>
      <c r="B17" s="259"/>
      <c r="C17" s="260"/>
      <c r="D17" s="249"/>
      <c r="E17" s="249"/>
      <c r="F17" s="249"/>
      <c r="G17" s="249"/>
      <c r="H17" s="249"/>
      <c r="I17" s="249"/>
      <c r="J17" s="249"/>
      <c r="K17" s="250"/>
      <c r="L17" s="251"/>
      <c r="M17" s="252"/>
      <c r="N17" s="253"/>
      <c r="O17" s="253"/>
      <c r="P17" s="253"/>
      <c r="Q17" s="254"/>
      <c r="R17" s="255"/>
      <c r="S17" s="255"/>
      <c r="T17" s="255"/>
      <c r="U17" s="262"/>
      <c r="V17" s="263"/>
    </row>
    <row r="18" spans="1:22" x14ac:dyDescent="0.25">
      <c r="A18" s="265"/>
      <c r="B18" s="259"/>
      <c r="C18" s="260"/>
      <c r="D18" s="249"/>
      <c r="E18" s="249"/>
      <c r="F18" s="249"/>
      <c r="G18" s="249"/>
      <c r="H18" s="249"/>
      <c r="I18" s="249"/>
      <c r="J18" s="249"/>
      <c r="K18" s="250"/>
      <c r="L18" s="251"/>
      <c r="M18" s="252"/>
      <c r="N18" s="253"/>
      <c r="O18" s="253"/>
      <c r="P18" s="253"/>
      <c r="Q18" s="254"/>
      <c r="R18" s="255"/>
      <c r="S18" s="255"/>
      <c r="T18" s="255"/>
      <c r="U18" s="262"/>
      <c r="V18" s="263"/>
    </row>
    <row r="19" spans="1:22" x14ac:dyDescent="0.25">
      <c r="A19" s="265"/>
      <c r="B19" s="259"/>
      <c r="C19" s="260"/>
      <c r="D19" s="249"/>
      <c r="E19" s="249"/>
      <c r="F19" s="249"/>
      <c r="G19" s="249"/>
      <c r="H19" s="249"/>
      <c r="I19" s="249"/>
      <c r="J19" s="249"/>
      <c r="K19" s="250"/>
      <c r="L19" s="251"/>
      <c r="M19" s="252"/>
      <c r="N19" s="253"/>
      <c r="O19" s="253"/>
      <c r="P19" s="253"/>
      <c r="Q19" s="254"/>
      <c r="R19" s="255"/>
      <c r="S19" s="255"/>
      <c r="T19" s="255"/>
      <c r="U19" s="262"/>
      <c r="V19" s="263"/>
    </row>
    <row r="20" spans="1:22" x14ac:dyDescent="0.25">
      <c r="A20" s="265"/>
      <c r="B20" s="259"/>
      <c r="C20" s="260"/>
      <c r="D20" s="249"/>
      <c r="E20" s="249"/>
      <c r="F20" s="249"/>
      <c r="G20" s="249"/>
      <c r="H20" s="249"/>
      <c r="I20" s="249"/>
      <c r="J20" s="249"/>
      <c r="K20" s="250"/>
      <c r="L20" s="251"/>
      <c r="M20" s="252"/>
      <c r="N20" s="253"/>
      <c r="O20" s="253"/>
      <c r="P20" s="253"/>
      <c r="Q20" s="254"/>
      <c r="R20" s="255"/>
      <c r="S20" s="255"/>
      <c r="T20" s="255"/>
      <c r="U20" s="262"/>
      <c r="V20" s="263"/>
    </row>
    <row r="21" spans="1:22" x14ac:dyDescent="0.25">
      <c r="A21" s="265"/>
      <c r="B21" s="259"/>
      <c r="C21" s="260"/>
      <c r="D21" s="249"/>
      <c r="E21" s="249"/>
      <c r="F21" s="249"/>
      <c r="G21" s="249"/>
      <c r="H21" s="249"/>
      <c r="I21" s="249"/>
      <c r="J21" s="249"/>
      <c r="K21" s="250"/>
      <c r="L21" s="251"/>
      <c r="M21" s="252"/>
      <c r="N21" s="253"/>
      <c r="O21" s="253"/>
      <c r="P21" s="253"/>
      <c r="Q21" s="254"/>
      <c r="R21" s="255"/>
      <c r="S21" s="255"/>
      <c r="T21" s="255"/>
      <c r="U21" s="262"/>
      <c r="V21" s="263"/>
    </row>
    <row r="22" spans="1:22" x14ac:dyDescent="0.25">
      <c r="A22" s="265"/>
      <c r="B22" s="259"/>
      <c r="C22" s="260"/>
      <c r="D22" s="249"/>
      <c r="E22" s="249"/>
      <c r="F22" s="249"/>
      <c r="G22" s="249"/>
      <c r="H22" s="249"/>
      <c r="I22" s="249"/>
      <c r="J22" s="249"/>
      <c r="K22" s="250"/>
      <c r="L22" s="251"/>
      <c r="M22" s="252"/>
      <c r="N22" s="253"/>
      <c r="O22" s="253"/>
      <c r="P22" s="253"/>
      <c r="Q22" s="254"/>
      <c r="R22" s="255"/>
      <c r="S22" s="255"/>
      <c r="T22" s="255"/>
      <c r="U22" s="262"/>
      <c r="V22" s="263"/>
    </row>
    <row r="23" spans="1:22" x14ac:dyDescent="0.25">
      <c r="A23" s="265"/>
      <c r="B23" s="259"/>
      <c r="C23" s="260"/>
      <c r="D23" s="249"/>
      <c r="E23" s="249"/>
      <c r="F23" s="249"/>
      <c r="G23" s="249"/>
      <c r="H23" s="249"/>
      <c r="I23" s="249"/>
      <c r="J23" s="249"/>
      <c r="K23" s="250"/>
      <c r="L23" s="251"/>
      <c r="M23" s="252"/>
      <c r="N23" s="253"/>
      <c r="O23" s="253"/>
      <c r="P23" s="253"/>
      <c r="Q23" s="254"/>
      <c r="R23" s="255"/>
      <c r="S23" s="255"/>
      <c r="T23" s="255"/>
      <c r="U23" s="262"/>
      <c r="V23" s="263"/>
    </row>
    <row r="24" spans="1:22" x14ac:dyDescent="0.25">
      <c r="A24" s="265"/>
      <c r="B24" s="259"/>
      <c r="C24" s="260"/>
      <c r="D24" s="249"/>
      <c r="E24" s="249"/>
      <c r="F24" s="249"/>
      <c r="G24" s="249"/>
      <c r="H24" s="249"/>
      <c r="I24" s="249"/>
      <c r="J24" s="249"/>
      <c r="K24" s="250"/>
      <c r="L24" s="251"/>
      <c r="M24" s="252"/>
      <c r="N24" s="253"/>
      <c r="O24" s="253"/>
      <c r="P24" s="253"/>
      <c r="Q24" s="254"/>
      <c r="R24" s="255"/>
      <c r="S24" s="255"/>
      <c r="T24" s="255"/>
      <c r="U24" s="262"/>
      <c r="V24" s="263"/>
    </row>
    <row r="25" spans="1:22" x14ac:dyDescent="0.25">
      <c r="A25" s="265"/>
      <c r="B25" s="259"/>
      <c r="C25" s="260"/>
      <c r="D25" s="249"/>
      <c r="E25" s="249"/>
      <c r="F25" s="249"/>
      <c r="G25" s="249"/>
      <c r="H25" s="249"/>
      <c r="I25" s="249"/>
      <c r="J25" s="249"/>
      <c r="K25" s="250"/>
      <c r="L25" s="251"/>
      <c r="M25" s="252"/>
      <c r="N25" s="253"/>
      <c r="O25" s="253"/>
      <c r="P25" s="253"/>
      <c r="Q25" s="254"/>
      <c r="R25" s="255"/>
      <c r="S25" s="255"/>
      <c r="T25" s="255"/>
      <c r="U25" s="262"/>
      <c r="V25" s="263"/>
    </row>
    <row r="26" spans="1:22" x14ac:dyDescent="0.25">
      <c r="A26" s="265"/>
      <c r="B26" s="259"/>
      <c r="C26" s="260"/>
      <c r="D26" s="249"/>
      <c r="E26" s="249"/>
      <c r="F26" s="249"/>
      <c r="G26" s="249"/>
      <c r="H26" s="249"/>
      <c r="I26" s="249"/>
      <c r="J26" s="249"/>
      <c r="K26" s="250"/>
      <c r="L26" s="251"/>
      <c r="M26" s="252"/>
      <c r="N26" s="253"/>
      <c r="O26" s="253"/>
      <c r="P26" s="253"/>
      <c r="Q26" s="254"/>
      <c r="R26" s="255"/>
      <c r="S26" s="255"/>
      <c r="T26" s="255"/>
      <c r="U26" s="262"/>
      <c r="V26" s="263"/>
    </row>
    <row r="27" spans="1:22" x14ac:dyDescent="0.25">
      <c r="A27" s="265"/>
      <c r="B27" s="259"/>
      <c r="C27" s="260"/>
      <c r="D27" s="249"/>
      <c r="E27" s="249"/>
      <c r="F27" s="249"/>
      <c r="G27" s="249"/>
      <c r="H27" s="249"/>
      <c r="I27" s="249"/>
      <c r="J27" s="249"/>
      <c r="K27" s="250"/>
      <c r="L27" s="251"/>
      <c r="M27" s="252"/>
      <c r="N27" s="253"/>
      <c r="O27" s="253"/>
      <c r="P27" s="253"/>
      <c r="Q27" s="254"/>
      <c r="R27" s="255"/>
      <c r="S27" s="255"/>
      <c r="T27" s="255"/>
      <c r="U27" s="262"/>
      <c r="V27" s="263"/>
    </row>
    <row r="28" spans="1:22" x14ac:dyDescent="0.25">
      <c r="A28" s="265"/>
      <c r="B28" s="259"/>
      <c r="C28" s="260"/>
      <c r="D28" s="249"/>
      <c r="E28" s="249"/>
      <c r="F28" s="249"/>
      <c r="G28" s="249"/>
      <c r="H28" s="249"/>
      <c r="I28" s="249"/>
      <c r="J28" s="249"/>
      <c r="K28" s="250"/>
      <c r="L28" s="251"/>
      <c r="M28" s="252"/>
      <c r="N28" s="253"/>
      <c r="O28" s="253"/>
      <c r="P28" s="253"/>
      <c r="Q28" s="254"/>
      <c r="R28" s="255"/>
      <c r="S28" s="255"/>
      <c r="T28" s="255"/>
      <c r="U28" s="262"/>
      <c r="V28" s="263"/>
    </row>
    <row r="29" spans="1:22" x14ac:dyDescent="0.25">
      <c r="A29" s="265"/>
      <c r="B29" s="259"/>
      <c r="C29" s="260"/>
      <c r="D29" s="249"/>
      <c r="E29" s="249"/>
      <c r="F29" s="249"/>
      <c r="G29" s="249"/>
      <c r="H29" s="249"/>
      <c r="I29" s="249"/>
      <c r="J29" s="249"/>
      <c r="K29" s="250"/>
      <c r="L29" s="251"/>
      <c r="M29" s="252"/>
      <c r="N29" s="253"/>
      <c r="O29" s="253"/>
      <c r="P29" s="253"/>
      <c r="Q29" s="254"/>
      <c r="R29" s="255"/>
      <c r="S29" s="255"/>
      <c r="T29" s="255"/>
      <c r="U29" s="262"/>
      <c r="V29" s="263"/>
    </row>
    <row r="30" spans="1:22" x14ac:dyDescent="0.25">
      <c r="A30" s="265"/>
      <c r="B30" s="259"/>
      <c r="C30" s="260"/>
      <c r="D30" s="249"/>
      <c r="E30" s="249"/>
      <c r="F30" s="249"/>
      <c r="G30" s="249"/>
      <c r="H30" s="249"/>
      <c r="I30" s="249"/>
      <c r="J30" s="249"/>
      <c r="K30" s="250"/>
      <c r="L30" s="251"/>
      <c r="M30" s="261"/>
      <c r="N30" s="253"/>
      <c r="O30" s="253"/>
      <c r="P30" s="253"/>
      <c r="Q30" s="254"/>
      <c r="R30" s="255"/>
      <c r="S30" s="255"/>
      <c r="T30" s="255"/>
      <c r="U30" s="262"/>
      <c r="V30" s="263"/>
    </row>
    <row r="31" spans="1:22" x14ac:dyDescent="0.25">
      <c r="A31" s="265"/>
      <c r="B31" s="259"/>
      <c r="C31" s="260"/>
      <c r="D31" s="249"/>
      <c r="E31" s="249"/>
      <c r="F31" s="249"/>
      <c r="G31" s="249"/>
      <c r="H31" s="249"/>
      <c r="I31" s="249"/>
      <c r="J31" s="249"/>
      <c r="K31" s="250"/>
      <c r="L31" s="251"/>
      <c r="M31" s="252"/>
      <c r="N31" s="253"/>
      <c r="O31" s="253"/>
      <c r="P31" s="253"/>
      <c r="Q31" s="254"/>
      <c r="R31" s="255"/>
      <c r="S31" s="255"/>
      <c r="T31" s="255"/>
      <c r="U31" s="262"/>
      <c r="V31" s="263"/>
    </row>
    <row r="32" spans="1:22" x14ac:dyDescent="0.25">
      <c r="A32" s="265"/>
      <c r="B32" s="259"/>
      <c r="C32" s="260"/>
      <c r="D32" s="249"/>
      <c r="E32" s="249"/>
      <c r="F32" s="249"/>
      <c r="G32" s="249"/>
      <c r="H32" s="249"/>
      <c r="I32" s="249"/>
      <c r="J32" s="249"/>
      <c r="K32" s="250"/>
      <c r="L32" s="251"/>
      <c r="M32" s="252"/>
      <c r="N32" s="253"/>
      <c r="O32" s="253"/>
      <c r="P32" s="253"/>
      <c r="Q32" s="254"/>
      <c r="R32" s="255"/>
      <c r="S32" s="255"/>
      <c r="T32" s="255"/>
      <c r="U32" s="262"/>
      <c r="V32" s="263"/>
    </row>
    <row r="33" spans="1:22" x14ac:dyDescent="0.25">
      <c r="A33" s="265"/>
      <c r="B33" s="259"/>
      <c r="C33" s="260"/>
      <c r="D33" s="249"/>
      <c r="E33" s="249"/>
      <c r="F33" s="249"/>
      <c r="G33" s="249"/>
      <c r="H33" s="249"/>
      <c r="I33" s="249"/>
      <c r="J33" s="249"/>
      <c r="K33" s="250"/>
      <c r="L33" s="251"/>
      <c r="M33" s="252"/>
      <c r="N33" s="253"/>
      <c r="O33" s="253"/>
      <c r="P33" s="253"/>
      <c r="Q33" s="254"/>
      <c r="R33" s="255"/>
      <c r="S33" s="255"/>
      <c r="T33" s="255"/>
      <c r="U33" s="262"/>
      <c r="V33" s="263"/>
    </row>
    <row r="34" spans="1:22" x14ac:dyDescent="0.25">
      <c r="A34" s="265"/>
      <c r="B34" s="259"/>
      <c r="C34" s="260"/>
      <c r="D34" s="249"/>
      <c r="E34" s="249"/>
      <c r="F34" s="249"/>
      <c r="G34" s="249"/>
      <c r="H34" s="249"/>
      <c r="I34" s="249"/>
      <c r="J34" s="249"/>
      <c r="K34" s="250"/>
      <c r="L34" s="251"/>
      <c r="M34" s="252"/>
      <c r="N34" s="253"/>
      <c r="O34" s="253"/>
      <c r="P34" s="253"/>
      <c r="Q34" s="254"/>
      <c r="R34" s="255"/>
      <c r="S34" s="255"/>
      <c r="T34" s="255"/>
      <c r="U34" s="262"/>
      <c r="V34" s="263"/>
    </row>
    <row r="35" spans="1:22" x14ac:dyDescent="0.25">
      <c r="A35" s="265"/>
      <c r="B35" s="259"/>
      <c r="C35" s="260"/>
      <c r="D35" s="249"/>
      <c r="E35" s="249"/>
      <c r="F35" s="249"/>
      <c r="G35" s="249"/>
      <c r="H35" s="249"/>
      <c r="I35" s="249"/>
      <c r="J35" s="249"/>
      <c r="K35" s="250"/>
      <c r="L35" s="251"/>
      <c r="M35" s="252"/>
      <c r="N35" s="253"/>
      <c r="O35" s="253"/>
      <c r="P35" s="253"/>
      <c r="Q35" s="254"/>
      <c r="R35" s="255"/>
      <c r="S35" s="255"/>
      <c r="T35" s="255"/>
      <c r="U35" s="262"/>
      <c r="V35" s="263"/>
    </row>
    <row r="36" spans="1:22" x14ac:dyDescent="0.25">
      <c r="A36" s="265"/>
      <c r="B36" s="259"/>
      <c r="C36" s="260"/>
      <c r="D36" s="249"/>
      <c r="E36" s="249"/>
      <c r="F36" s="249"/>
      <c r="G36" s="249"/>
      <c r="H36" s="249"/>
      <c r="I36" s="249"/>
      <c r="J36" s="249"/>
      <c r="K36" s="250"/>
      <c r="L36" s="251"/>
      <c r="M36" s="252"/>
      <c r="N36" s="253"/>
      <c r="O36" s="253"/>
      <c r="P36" s="253"/>
      <c r="Q36" s="254"/>
      <c r="R36" s="255"/>
      <c r="S36" s="255"/>
      <c r="T36" s="255"/>
      <c r="U36" s="262"/>
      <c r="V36" s="263"/>
    </row>
    <row r="37" spans="1:22" x14ac:dyDescent="0.25">
      <c r="A37" s="265"/>
      <c r="B37" s="259"/>
      <c r="C37" s="260"/>
      <c r="D37" s="249"/>
      <c r="E37" s="249"/>
      <c r="F37" s="249"/>
      <c r="G37" s="249"/>
      <c r="H37" s="249"/>
      <c r="I37" s="249"/>
      <c r="J37" s="249"/>
      <c r="K37" s="250"/>
      <c r="L37" s="251"/>
      <c r="M37" s="252"/>
      <c r="N37" s="253"/>
      <c r="O37" s="253"/>
      <c r="P37" s="253"/>
      <c r="Q37" s="254"/>
      <c r="R37" s="255"/>
      <c r="S37" s="255"/>
      <c r="T37" s="255"/>
      <c r="U37" s="262"/>
      <c r="V37" s="263"/>
    </row>
    <row r="38" spans="1:22" x14ac:dyDescent="0.25">
      <c r="A38" s="265"/>
      <c r="B38" s="259"/>
      <c r="C38" s="260"/>
      <c r="D38" s="249"/>
      <c r="E38" s="249"/>
      <c r="F38" s="249"/>
      <c r="G38" s="249"/>
      <c r="H38" s="249"/>
      <c r="I38" s="249"/>
      <c r="J38" s="249"/>
      <c r="K38" s="250"/>
      <c r="L38" s="251"/>
      <c r="M38" s="252"/>
      <c r="N38" s="253"/>
      <c r="O38" s="253"/>
      <c r="P38" s="253"/>
      <c r="Q38" s="254"/>
      <c r="R38" s="255"/>
      <c r="S38" s="255"/>
      <c r="T38" s="255"/>
      <c r="U38" s="262"/>
      <c r="V38" s="263"/>
    </row>
    <row r="39" spans="1:22" x14ac:dyDescent="0.25">
      <c r="A39" s="265"/>
      <c r="B39" s="259"/>
      <c r="C39" s="260"/>
      <c r="D39" s="249"/>
      <c r="E39" s="249"/>
      <c r="F39" s="249"/>
      <c r="G39" s="249"/>
      <c r="H39" s="249"/>
      <c r="I39" s="249"/>
      <c r="J39" s="249"/>
      <c r="K39" s="250"/>
      <c r="L39" s="251"/>
      <c r="M39" s="252"/>
      <c r="N39" s="253"/>
      <c r="O39" s="253"/>
      <c r="P39" s="253"/>
      <c r="Q39" s="254"/>
      <c r="R39" s="255"/>
      <c r="S39" s="255"/>
      <c r="T39" s="255"/>
      <c r="U39" s="262"/>
      <c r="V39" s="263"/>
    </row>
    <row r="40" spans="1:22" x14ac:dyDescent="0.25">
      <c r="A40" s="265"/>
      <c r="B40" s="259"/>
      <c r="C40" s="260"/>
      <c r="D40" s="249"/>
      <c r="E40" s="249"/>
      <c r="F40" s="249"/>
      <c r="G40" s="249"/>
      <c r="H40" s="249"/>
      <c r="I40" s="249"/>
      <c r="J40" s="249"/>
      <c r="K40" s="250"/>
      <c r="L40" s="251"/>
      <c r="M40" s="252"/>
      <c r="N40" s="253"/>
      <c r="O40" s="253"/>
      <c r="P40" s="253"/>
      <c r="Q40" s="254"/>
      <c r="R40" s="255"/>
      <c r="S40" s="255"/>
      <c r="T40" s="255"/>
      <c r="U40" s="262"/>
      <c r="V40" s="263"/>
    </row>
    <row r="41" spans="1:22" x14ac:dyDescent="0.25">
      <c r="A41" s="265"/>
      <c r="B41" s="259"/>
      <c r="C41" s="260"/>
      <c r="D41" s="249"/>
      <c r="E41" s="249"/>
      <c r="F41" s="249"/>
      <c r="G41" s="249"/>
      <c r="H41" s="249"/>
      <c r="I41" s="249"/>
      <c r="J41" s="249"/>
      <c r="K41" s="250"/>
      <c r="L41" s="251"/>
      <c r="M41" s="261"/>
      <c r="N41" s="253"/>
      <c r="O41" s="253"/>
      <c r="P41" s="253"/>
      <c r="Q41" s="254"/>
      <c r="R41" s="255"/>
      <c r="S41" s="255"/>
      <c r="T41" s="255"/>
      <c r="U41" s="262"/>
      <c r="V41" s="263"/>
    </row>
    <row r="42" spans="1:22" x14ac:dyDescent="0.25">
      <c r="A42" s="265"/>
      <c r="B42" s="259"/>
      <c r="C42" s="260"/>
      <c r="D42" s="249"/>
      <c r="E42" s="249"/>
      <c r="F42" s="249"/>
      <c r="G42" s="249"/>
      <c r="H42" s="249"/>
      <c r="I42" s="249"/>
      <c r="J42" s="249"/>
      <c r="K42" s="250"/>
      <c r="L42" s="251"/>
      <c r="M42" s="261"/>
      <c r="N42" s="253"/>
      <c r="O42" s="253"/>
      <c r="P42" s="253"/>
      <c r="Q42" s="254"/>
      <c r="R42" s="255"/>
      <c r="S42" s="255"/>
      <c r="T42" s="255"/>
      <c r="U42" s="262"/>
      <c r="V42" s="263"/>
    </row>
    <row r="43" spans="1:22" x14ac:dyDescent="0.25">
      <c r="A43" s="265"/>
      <c r="B43" s="259"/>
      <c r="C43" s="260"/>
      <c r="D43" s="249"/>
      <c r="E43" s="249"/>
      <c r="F43" s="249"/>
      <c r="G43" s="249"/>
      <c r="H43" s="249"/>
      <c r="I43" s="249"/>
      <c r="J43" s="249"/>
      <c r="K43" s="250"/>
      <c r="L43" s="251"/>
      <c r="M43" s="252"/>
      <c r="N43" s="253"/>
      <c r="O43" s="253"/>
      <c r="P43" s="253"/>
      <c r="Q43" s="254"/>
      <c r="R43" s="255"/>
      <c r="S43" s="255"/>
      <c r="T43" s="255"/>
      <c r="U43" s="262"/>
      <c r="V43" s="263"/>
    </row>
    <row r="44" spans="1:22" x14ac:dyDescent="0.25">
      <c r="A44" s="265"/>
      <c r="B44" s="259"/>
      <c r="C44" s="260"/>
      <c r="D44" s="249"/>
      <c r="E44" s="249"/>
      <c r="F44" s="249"/>
      <c r="G44" s="249"/>
      <c r="H44" s="249"/>
      <c r="I44" s="249"/>
      <c r="J44" s="249"/>
      <c r="K44" s="250"/>
      <c r="L44" s="251"/>
      <c r="M44" s="252"/>
      <c r="N44" s="253"/>
      <c r="O44" s="253"/>
      <c r="P44" s="253"/>
      <c r="Q44" s="254"/>
      <c r="R44" s="255"/>
      <c r="S44" s="255"/>
      <c r="T44" s="255"/>
      <c r="U44" s="262"/>
      <c r="V44" s="263"/>
    </row>
    <row r="45" spans="1:22" x14ac:dyDescent="0.25">
      <c r="A45" s="266"/>
      <c r="B45" s="259"/>
      <c r="C45" s="260"/>
      <c r="D45" s="249"/>
      <c r="E45" s="249"/>
      <c r="F45" s="249"/>
      <c r="G45" s="249"/>
      <c r="H45" s="249"/>
      <c r="I45" s="249"/>
      <c r="J45" s="249"/>
      <c r="K45" s="250"/>
      <c r="L45" s="267"/>
      <c r="M45" s="268"/>
      <c r="N45" s="269"/>
      <c r="O45" s="269"/>
      <c r="P45" s="253"/>
      <c r="Q45" s="254"/>
      <c r="R45" s="255"/>
      <c r="S45" s="255"/>
      <c r="T45" s="255"/>
      <c r="U45" s="270"/>
      <c r="V45" s="271"/>
    </row>
    <row r="46" spans="1:22" x14ac:dyDescent="0.25">
      <c r="A46" s="266"/>
      <c r="B46" s="259"/>
      <c r="C46" s="260"/>
      <c r="D46" s="249"/>
      <c r="E46" s="249"/>
      <c r="F46" s="249"/>
      <c r="G46" s="249"/>
      <c r="H46" s="249"/>
      <c r="I46" s="249"/>
      <c r="J46" s="249"/>
      <c r="K46" s="250"/>
      <c r="L46" s="267"/>
      <c r="M46" s="272"/>
      <c r="N46" s="269"/>
      <c r="O46" s="269"/>
      <c r="P46" s="253"/>
      <c r="Q46" s="254"/>
      <c r="R46" s="255"/>
      <c r="S46" s="255"/>
      <c r="T46" s="255"/>
      <c r="U46" s="270"/>
      <c r="V46" s="271"/>
    </row>
    <row r="47" spans="1:22" x14ac:dyDescent="0.25">
      <c r="A47" s="266"/>
      <c r="B47" s="259"/>
      <c r="C47" s="260"/>
      <c r="D47" s="249"/>
      <c r="E47" s="249"/>
      <c r="F47" s="249"/>
      <c r="G47" s="249"/>
      <c r="H47" s="249"/>
      <c r="I47" s="249"/>
      <c r="J47" s="249"/>
      <c r="K47" s="250"/>
      <c r="L47" s="251"/>
      <c r="M47" s="273"/>
      <c r="N47" s="253"/>
      <c r="O47" s="253"/>
      <c r="P47" s="253"/>
      <c r="Q47" s="254"/>
      <c r="R47" s="255"/>
      <c r="S47" s="255"/>
      <c r="T47" s="255"/>
      <c r="U47" s="262"/>
      <c r="V47" s="263"/>
    </row>
    <row r="48" spans="1:22" x14ac:dyDescent="0.25">
      <c r="A48" s="265"/>
      <c r="B48" s="259"/>
      <c r="C48" s="260"/>
      <c r="D48" s="249"/>
      <c r="E48" s="249"/>
      <c r="F48" s="249"/>
      <c r="G48" s="249"/>
      <c r="H48" s="249"/>
      <c r="I48" s="249"/>
      <c r="J48" s="249"/>
      <c r="K48" s="250"/>
      <c r="L48" s="251"/>
      <c r="M48" s="273"/>
      <c r="N48" s="253"/>
      <c r="O48" s="253"/>
      <c r="P48" s="253"/>
      <c r="Q48" s="254"/>
      <c r="R48" s="255"/>
      <c r="S48" s="255"/>
      <c r="T48" s="255"/>
      <c r="U48" s="262"/>
      <c r="V48" s="263"/>
    </row>
    <row r="49" spans="1:22" x14ac:dyDescent="0.25">
      <c r="A49" s="265"/>
      <c r="B49" s="259"/>
      <c r="C49" s="260"/>
      <c r="D49" s="249"/>
      <c r="E49" s="249"/>
      <c r="F49" s="249"/>
      <c r="G49" s="249"/>
      <c r="H49" s="249"/>
      <c r="I49" s="249"/>
      <c r="J49" s="249"/>
      <c r="K49" s="250"/>
      <c r="L49" s="251"/>
      <c r="M49" s="273"/>
      <c r="N49" s="253"/>
      <c r="O49" s="253"/>
      <c r="P49" s="253"/>
      <c r="Q49" s="254"/>
      <c r="R49" s="255"/>
      <c r="S49" s="255"/>
      <c r="T49" s="255"/>
      <c r="U49" s="262"/>
      <c r="V49" s="263"/>
    </row>
    <row r="50" spans="1:22" x14ac:dyDescent="0.25">
      <c r="A50" s="265"/>
      <c r="B50" s="259"/>
      <c r="C50" s="260"/>
      <c r="D50" s="249"/>
      <c r="E50" s="249"/>
      <c r="F50" s="249"/>
      <c r="G50" s="249"/>
      <c r="H50" s="249"/>
      <c r="I50" s="249"/>
      <c r="J50" s="249"/>
      <c r="K50" s="250"/>
      <c r="L50" s="251"/>
      <c r="M50" s="252"/>
      <c r="N50" s="253"/>
      <c r="O50" s="253"/>
      <c r="P50" s="253"/>
      <c r="Q50" s="254"/>
      <c r="R50" s="255"/>
      <c r="S50" s="255"/>
      <c r="T50" s="255"/>
      <c r="U50" s="262"/>
      <c r="V50" s="263"/>
    </row>
    <row r="51" spans="1:22" x14ac:dyDescent="0.25">
      <c r="A51" s="265"/>
      <c r="B51" s="259"/>
      <c r="C51" s="260"/>
      <c r="D51" s="249"/>
      <c r="E51" s="249"/>
      <c r="F51" s="249"/>
      <c r="G51" s="249"/>
      <c r="H51" s="249"/>
      <c r="I51" s="249"/>
      <c r="J51" s="249"/>
      <c r="K51" s="250"/>
      <c r="L51" s="251"/>
      <c r="M51" s="273"/>
      <c r="N51" s="253"/>
      <c r="O51" s="253"/>
      <c r="P51" s="253"/>
      <c r="Q51" s="254"/>
      <c r="R51" s="255"/>
      <c r="S51" s="255"/>
      <c r="T51" s="255"/>
      <c r="U51" s="262"/>
      <c r="V51" s="263"/>
    </row>
    <row r="52" spans="1:22" x14ac:dyDescent="0.25">
      <c r="A52" s="265"/>
      <c r="B52" s="259"/>
      <c r="C52" s="260"/>
      <c r="D52" s="249"/>
      <c r="E52" s="249"/>
      <c r="F52" s="249"/>
      <c r="G52" s="249"/>
      <c r="H52" s="249"/>
      <c r="I52" s="249"/>
      <c r="J52" s="249"/>
      <c r="K52" s="250"/>
      <c r="L52" s="251"/>
      <c r="M52" s="273"/>
      <c r="N52" s="253"/>
      <c r="O52" s="253"/>
      <c r="P52" s="253"/>
      <c r="Q52" s="254"/>
      <c r="R52" s="255"/>
      <c r="S52" s="255"/>
      <c r="T52" s="255"/>
      <c r="U52" s="262"/>
      <c r="V52" s="263"/>
    </row>
    <row r="53" spans="1:22" x14ac:dyDescent="0.25">
      <c r="A53" s="265"/>
      <c r="B53" s="259"/>
      <c r="C53" s="260"/>
      <c r="D53" s="249"/>
      <c r="E53" s="249"/>
      <c r="F53" s="249"/>
      <c r="G53" s="249"/>
      <c r="H53" s="249"/>
      <c r="I53" s="249"/>
      <c r="J53" s="249"/>
      <c r="K53" s="250"/>
      <c r="L53" s="251"/>
      <c r="M53" s="273"/>
      <c r="N53" s="253"/>
      <c r="O53" s="253"/>
      <c r="P53" s="253"/>
      <c r="Q53" s="254"/>
      <c r="R53" s="255"/>
      <c r="S53" s="255"/>
      <c r="T53" s="255"/>
      <c r="U53" s="262"/>
      <c r="V53" s="263"/>
    </row>
    <row r="54" spans="1:22" x14ac:dyDescent="0.25">
      <c r="A54" s="265"/>
      <c r="B54" s="259"/>
      <c r="C54" s="260"/>
      <c r="D54" s="249"/>
      <c r="E54" s="249"/>
      <c r="F54" s="249"/>
      <c r="G54" s="249"/>
      <c r="H54" s="249"/>
      <c r="I54" s="249"/>
      <c r="J54" s="249"/>
      <c r="K54" s="250"/>
      <c r="L54" s="251"/>
      <c r="M54" s="273"/>
      <c r="N54" s="253"/>
      <c r="O54" s="253"/>
      <c r="P54" s="253"/>
      <c r="Q54" s="254"/>
      <c r="R54" s="255"/>
      <c r="S54" s="255"/>
      <c r="T54" s="255"/>
      <c r="U54" s="262"/>
      <c r="V54" s="263"/>
    </row>
    <row r="55" spans="1:22" x14ac:dyDescent="0.25">
      <c r="A55" s="265"/>
      <c r="B55" s="259"/>
      <c r="C55" s="260"/>
      <c r="D55" s="249"/>
      <c r="E55" s="249"/>
      <c r="F55" s="249"/>
      <c r="G55" s="249"/>
      <c r="H55" s="249"/>
      <c r="I55" s="249"/>
      <c r="J55" s="249"/>
      <c r="K55" s="250"/>
      <c r="L55" s="251"/>
      <c r="M55" s="273"/>
      <c r="N55" s="253"/>
      <c r="O55" s="253"/>
      <c r="P55" s="253"/>
      <c r="Q55" s="254"/>
      <c r="R55" s="255"/>
      <c r="S55" s="255"/>
      <c r="T55" s="255"/>
      <c r="U55" s="262"/>
      <c r="V55" s="263"/>
    </row>
    <row r="56" spans="1:22" x14ac:dyDescent="0.25">
      <c r="A56" s="265"/>
      <c r="B56" s="259"/>
      <c r="C56" s="260"/>
      <c r="D56" s="249"/>
      <c r="E56" s="249"/>
      <c r="F56" s="249"/>
      <c r="G56" s="249"/>
      <c r="H56" s="249"/>
      <c r="I56" s="249"/>
      <c r="J56" s="249"/>
      <c r="K56" s="250"/>
      <c r="L56" s="251"/>
      <c r="M56" s="273"/>
      <c r="N56" s="253"/>
      <c r="O56" s="253"/>
      <c r="P56" s="253"/>
      <c r="Q56" s="254"/>
      <c r="R56" s="255"/>
      <c r="S56" s="255"/>
      <c r="T56" s="255"/>
      <c r="U56" s="262"/>
      <c r="V56" s="263"/>
    </row>
    <row r="57" spans="1:22" x14ac:dyDescent="0.25">
      <c r="A57" s="265"/>
      <c r="B57" s="259"/>
      <c r="C57" s="260"/>
      <c r="D57" s="249"/>
      <c r="E57" s="249"/>
      <c r="F57" s="249"/>
      <c r="G57" s="249"/>
      <c r="H57" s="249"/>
      <c r="I57" s="249"/>
      <c r="J57" s="249"/>
      <c r="K57" s="274"/>
      <c r="L57" s="275"/>
      <c r="M57" s="273"/>
      <c r="N57" s="253"/>
      <c r="O57" s="253"/>
      <c r="P57" s="253"/>
      <c r="Q57" s="254"/>
      <c r="R57" s="255"/>
      <c r="S57" s="255"/>
      <c r="T57" s="255"/>
      <c r="U57" s="262"/>
      <c r="V57" s="263"/>
    </row>
    <row r="58" spans="1:22" x14ac:dyDescent="0.25">
      <c r="A58" s="265"/>
      <c r="B58" s="259"/>
      <c r="C58" s="260"/>
      <c r="D58" s="249"/>
      <c r="E58" s="249"/>
      <c r="F58" s="249"/>
      <c r="G58" s="249"/>
      <c r="H58" s="249"/>
      <c r="I58" s="249"/>
      <c r="J58" s="249"/>
      <c r="K58" s="276"/>
      <c r="L58" s="275"/>
      <c r="M58" s="273"/>
      <c r="N58" s="253"/>
      <c r="O58" s="253"/>
      <c r="P58" s="253"/>
      <c r="Q58" s="254"/>
      <c r="R58" s="255"/>
      <c r="S58" s="255"/>
      <c r="T58" s="255"/>
      <c r="U58" s="262"/>
      <c r="V58" s="263"/>
    </row>
    <row r="59" spans="1:22" x14ac:dyDescent="0.25">
      <c r="A59" s="265"/>
      <c r="B59" s="259"/>
      <c r="C59" s="260"/>
      <c r="D59" s="249"/>
      <c r="E59" s="249"/>
      <c r="F59" s="249"/>
      <c r="G59" s="249"/>
      <c r="H59" s="249"/>
      <c r="I59" s="249"/>
      <c r="J59" s="249"/>
      <c r="K59" s="276"/>
      <c r="L59" s="275"/>
      <c r="M59" s="273"/>
      <c r="N59" s="253"/>
      <c r="O59" s="253"/>
      <c r="P59" s="253"/>
      <c r="Q59" s="254"/>
      <c r="R59" s="255"/>
      <c r="S59" s="255"/>
      <c r="T59" s="255"/>
      <c r="U59" s="262"/>
      <c r="V59" s="263"/>
    </row>
    <row r="60" spans="1:22" x14ac:dyDescent="0.25">
      <c r="A60" s="265"/>
      <c r="B60" s="259"/>
      <c r="C60" s="260"/>
      <c r="D60" s="249"/>
      <c r="E60" s="249"/>
      <c r="F60" s="249"/>
      <c r="G60" s="249"/>
      <c r="H60" s="249"/>
      <c r="I60" s="249"/>
      <c r="J60" s="249"/>
      <c r="K60" s="276"/>
      <c r="L60" s="275"/>
      <c r="M60" s="252"/>
      <c r="N60" s="253"/>
      <c r="O60" s="253"/>
      <c r="P60" s="253"/>
      <c r="Q60" s="254"/>
      <c r="R60" s="255"/>
      <c r="S60" s="255"/>
      <c r="T60" s="255"/>
      <c r="U60" s="262"/>
      <c r="V60" s="263"/>
    </row>
    <row r="61" spans="1:22" x14ac:dyDescent="0.25">
      <c r="A61" s="265"/>
      <c r="B61" s="259"/>
      <c r="C61" s="260"/>
      <c r="D61" s="249"/>
      <c r="E61" s="249"/>
      <c r="F61" s="249"/>
      <c r="G61" s="249"/>
      <c r="H61" s="249"/>
      <c r="I61" s="249"/>
      <c r="J61" s="249"/>
      <c r="K61" s="276"/>
      <c r="L61" s="275"/>
      <c r="M61" s="273"/>
      <c r="N61" s="253"/>
      <c r="O61" s="253"/>
      <c r="P61" s="253"/>
      <c r="Q61" s="254"/>
      <c r="R61" s="255"/>
      <c r="S61" s="255"/>
      <c r="T61" s="255"/>
      <c r="U61" s="262"/>
      <c r="V61" s="263"/>
    </row>
    <row r="62" spans="1:22" x14ac:dyDescent="0.25">
      <c r="A62" s="265"/>
      <c r="B62" s="259"/>
      <c r="C62" s="260"/>
      <c r="D62" s="249"/>
      <c r="E62" s="249"/>
      <c r="F62" s="249"/>
      <c r="G62" s="249"/>
      <c r="H62" s="249"/>
      <c r="I62" s="249"/>
      <c r="J62" s="249"/>
      <c r="K62" s="276"/>
      <c r="L62" s="275"/>
      <c r="M62" s="273"/>
      <c r="N62" s="253"/>
      <c r="O62" s="253"/>
      <c r="P62" s="253"/>
      <c r="Q62" s="254"/>
      <c r="R62" s="255"/>
      <c r="S62" s="255"/>
      <c r="T62" s="255"/>
      <c r="U62" s="262"/>
      <c r="V62" s="263"/>
    </row>
    <row r="63" spans="1:22" x14ac:dyDescent="0.25">
      <c r="A63" s="265"/>
      <c r="B63" s="259"/>
      <c r="C63" s="260"/>
      <c r="D63" s="249"/>
      <c r="E63" s="249"/>
      <c r="F63" s="249"/>
      <c r="G63" s="249"/>
      <c r="H63" s="249"/>
      <c r="I63" s="249"/>
      <c r="J63" s="249"/>
      <c r="K63" s="276"/>
      <c r="L63" s="275"/>
      <c r="M63" s="273"/>
      <c r="N63" s="253"/>
      <c r="O63" s="253"/>
      <c r="P63" s="253"/>
      <c r="Q63" s="254"/>
      <c r="R63" s="255"/>
      <c r="S63" s="255"/>
      <c r="T63" s="255"/>
      <c r="U63" s="262"/>
      <c r="V63" s="263"/>
    </row>
    <row r="64" spans="1:22" x14ac:dyDescent="0.25">
      <c r="A64" s="277"/>
      <c r="B64" s="259"/>
      <c r="C64" s="260"/>
      <c r="D64" s="249"/>
      <c r="E64" s="249"/>
      <c r="F64" s="249"/>
      <c r="G64" s="249"/>
      <c r="H64" s="249"/>
      <c r="I64" s="249"/>
      <c r="J64" s="249"/>
      <c r="K64" s="250"/>
      <c r="L64" s="275"/>
      <c r="M64" s="252"/>
      <c r="N64" s="253"/>
      <c r="O64" s="253"/>
      <c r="P64" s="253"/>
      <c r="Q64" s="254"/>
      <c r="R64" s="255"/>
      <c r="S64" s="255"/>
      <c r="T64" s="255"/>
      <c r="U64" s="262"/>
      <c r="V64" s="263"/>
    </row>
    <row r="65" spans="1:22" x14ac:dyDescent="0.25">
      <c r="A65" s="277"/>
      <c r="B65" s="259"/>
      <c r="C65" s="260"/>
      <c r="D65" s="249"/>
      <c r="E65" s="249"/>
      <c r="F65" s="249"/>
      <c r="G65" s="249"/>
      <c r="H65" s="249"/>
      <c r="I65" s="249"/>
      <c r="J65" s="249"/>
      <c r="K65" s="250"/>
      <c r="L65" s="275"/>
      <c r="M65" s="252"/>
      <c r="N65" s="253"/>
      <c r="O65" s="253"/>
      <c r="P65" s="253"/>
      <c r="Q65" s="254"/>
      <c r="R65" s="255"/>
      <c r="S65" s="255"/>
      <c r="T65" s="255"/>
      <c r="U65" s="262"/>
      <c r="V65" s="263"/>
    </row>
    <row r="66" spans="1:22" x14ac:dyDescent="0.25">
      <c r="A66" s="277"/>
      <c r="B66" s="259"/>
      <c r="C66" s="260"/>
      <c r="D66" s="249"/>
      <c r="E66" s="249"/>
      <c r="F66" s="249"/>
      <c r="G66" s="249"/>
      <c r="H66" s="249"/>
      <c r="I66" s="249"/>
      <c r="J66" s="249"/>
      <c r="K66" s="250"/>
      <c r="L66" s="275"/>
      <c r="M66" s="252"/>
      <c r="N66" s="253"/>
      <c r="O66" s="253"/>
      <c r="P66" s="253"/>
      <c r="Q66" s="254"/>
      <c r="R66" s="255"/>
      <c r="S66" s="255"/>
      <c r="T66" s="255"/>
      <c r="U66" s="262"/>
      <c r="V66" s="263"/>
    </row>
    <row r="67" spans="1:22" x14ac:dyDescent="0.25">
      <c r="A67" s="277"/>
      <c r="B67" s="259"/>
      <c r="C67" s="260"/>
      <c r="D67" s="249"/>
      <c r="E67" s="249"/>
      <c r="F67" s="249"/>
      <c r="G67" s="249"/>
      <c r="H67" s="249"/>
      <c r="I67" s="249"/>
      <c r="J67" s="249"/>
      <c r="K67" s="250"/>
      <c r="L67" s="275"/>
      <c r="M67" s="252"/>
      <c r="N67" s="253"/>
      <c r="O67" s="253"/>
      <c r="P67" s="253"/>
      <c r="Q67" s="254"/>
      <c r="R67" s="255"/>
      <c r="S67" s="255"/>
      <c r="T67" s="255"/>
      <c r="U67" s="262"/>
      <c r="V67" s="263"/>
    </row>
    <row r="68" spans="1:22" x14ac:dyDescent="0.25">
      <c r="A68" s="277"/>
      <c r="B68" s="259"/>
      <c r="C68" s="260"/>
      <c r="D68" s="249"/>
      <c r="E68" s="249"/>
      <c r="F68" s="249"/>
      <c r="G68" s="249"/>
      <c r="H68" s="249"/>
      <c r="I68" s="249"/>
      <c r="J68" s="249"/>
      <c r="K68" s="250"/>
      <c r="L68" s="275"/>
      <c r="M68" s="252"/>
      <c r="N68" s="253"/>
      <c r="O68" s="253"/>
      <c r="P68" s="253"/>
      <c r="Q68" s="254"/>
      <c r="R68" s="255"/>
      <c r="S68" s="255"/>
      <c r="T68" s="255"/>
      <c r="U68" s="262"/>
      <c r="V68" s="263"/>
    </row>
    <row r="69" spans="1:22" x14ac:dyDescent="0.25">
      <c r="A69" s="277"/>
      <c r="B69" s="259"/>
      <c r="C69" s="260"/>
      <c r="D69" s="249"/>
      <c r="E69" s="249"/>
      <c r="F69" s="249"/>
      <c r="G69" s="249"/>
      <c r="H69" s="249"/>
      <c r="I69" s="249"/>
      <c r="J69" s="249"/>
      <c r="K69" s="250"/>
      <c r="L69" s="275"/>
      <c r="M69" s="252"/>
      <c r="N69" s="253"/>
      <c r="O69" s="253"/>
      <c r="P69" s="253"/>
      <c r="Q69" s="254"/>
      <c r="R69" s="255"/>
      <c r="S69" s="255"/>
      <c r="T69" s="255"/>
      <c r="U69" s="262"/>
      <c r="V69" s="263"/>
    </row>
    <row r="70" spans="1:22" x14ac:dyDescent="0.25">
      <c r="A70" s="277"/>
      <c r="B70" s="259"/>
      <c r="C70" s="260"/>
      <c r="D70" s="249"/>
      <c r="E70" s="249"/>
      <c r="F70" s="249"/>
      <c r="G70" s="249"/>
      <c r="H70" s="249"/>
      <c r="I70" s="249"/>
      <c r="J70" s="249"/>
      <c r="K70" s="250"/>
      <c r="L70" s="275"/>
      <c r="M70" s="252"/>
      <c r="N70" s="253"/>
      <c r="O70" s="253"/>
      <c r="P70" s="253"/>
      <c r="Q70" s="254"/>
      <c r="R70" s="255"/>
      <c r="S70" s="255"/>
      <c r="T70" s="255"/>
      <c r="U70" s="262"/>
      <c r="V70" s="263" t="s">
        <v>532</v>
      </c>
    </row>
    <row r="71" spans="1:22" x14ac:dyDescent="0.25">
      <c r="A71" s="277"/>
      <c r="B71" s="259"/>
      <c r="C71" s="260"/>
      <c r="D71" s="249"/>
      <c r="E71" s="249"/>
      <c r="F71" s="249"/>
      <c r="G71" s="249"/>
      <c r="H71" s="249"/>
      <c r="I71" s="249"/>
      <c r="J71" s="249"/>
      <c r="K71" s="250"/>
      <c r="L71" s="275"/>
      <c r="M71" s="252"/>
      <c r="N71" s="253"/>
      <c r="O71" s="253"/>
      <c r="P71" s="253"/>
      <c r="Q71" s="254"/>
      <c r="R71" s="255"/>
      <c r="S71" s="255"/>
      <c r="T71" s="255"/>
      <c r="U71" s="262"/>
      <c r="V71" s="263" t="s">
        <v>533</v>
      </c>
    </row>
    <row r="72" spans="1:22" x14ac:dyDescent="0.25">
      <c r="A72" s="277"/>
      <c r="B72" s="259"/>
      <c r="C72" s="260"/>
      <c r="D72" s="249"/>
      <c r="E72" s="249"/>
      <c r="F72" s="249"/>
      <c r="G72" s="249"/>
      <c r="H72" s="249"/>
      <c r="I72" s="249"/>
      <c r="J72" s="249"/>
      <c r="K72" s="250"/>
      <c r="L72" s="275"/>
      <c r="M72" s="252"/>
      <c r="N72" s="253"/>
      <c r="O72" s="253"/>
      <c r="P72" s="253"/>
      <c r="Q72" s="254"/>
      <c r="R72" s="255"/>
      <c r="S72" s="255"/>
      <c r="T72" s="255"/>
      <c r="U72" s="262"/>
      <c r="V72" s="263" t="s">
        <v>534</v>
      </c>
    </row>
    <row r="73" spans="1:22" x14ac:dyDescent="0.25">
      <c r="A73" s="277"/>
      <c r="B73" s="259"/>
      <c r="C73" s="260"/>
      <c r="D73" s="249"/>
      <c r="E73" s="249"/>
      <c r="F73" s="249"/>
      <c r="G73" s="249"/>
      <c r="H73" s="249"/>
      <c r="I73" s="249"/>
      <c r="J73" s="249"/>
      <c r="K73" s="250"/>
      <c r="L73" s="275"/>
      <c r="M73" s="252"/>
      <c r="N73" s="253"/>
      <c r="O73" s="253"/>
      <c r="P73" s="253"/>
      <c r="Q73" s="254"/>
      <c r="R73" s="255"/>
      <c r="S73" s="255"/>
      <c r="T73" s="255"/>
      <c r="U73" s="262"/>
      <c r="V73" s="262" t="s">
        <v>539</v>
      </c>
    </row>
    <row r="74" spans="1:22" x14ac:dyDescent="0.25">
      <c r="A74" s="277"/>
      <c r="B74" s="259"/>
      <c r="C74" s="260"/>
      <c r="D74" s="249"/>
      <c r="E74" s="249"/>
      <c r="F74" s="249"/>
      <c r="G74" s="249"/>
      <c r="H74" s="249"/>
      <c r="I74" s="249"/>
      <c r="J74" s="249"/>
      <c r="K74" s="250"/>
      <c r="L74" s="251"/>
      <c r="M74" s="252"/>
      <c r="N74" s="253"/>
      <c r="O74" s="253"/>
      <c r="P74" s="253"/>
      <c r="Q74" s="254"/>
      <c r="R74" s="255"/>
      <c r="S74" s="255"/>
      <c r="T74" s="255"/>
      <c r="U74" s="262"/>
      <c r="V74" s="263"/>
    </row>
    <row r="75" spans="1:22" x14ac:dyDescent="0.25">
      <c r="A75" s="277"/>
      <c r="B75" s="259"/>
      <c r="C75" s="260"/>
      <c r="D75" s="249"/>
      <c r="E75" s="249"/>
      <c r="F75" s="249"/>
      <c r="G75" s="249"/>
      <c r="H75" s="249"/>
      <c r="I75" s="249"/>
      <c r="J75" s="249"/>
      <c r="K75" s="252"/>
      <c r="L75" s="251"/>
      <c r="M75" s="252"/>
      <c r="N75" s="253"/>
      <c r="O75" s="253"/>
      <c r="P75" s="253"/>
      <c r="Q75" s="254"/>
      <c r="R75" s="278"/>
      <c r="S75" s="278"/>
      <c r="T75" s="278"/>
      <c r="U75" s="262"/>
      <c r="V75" s="279"/>
    </row>
    <row r="76" spans="1:22" x14ac:dyDescent="0.25">
      <c r="A76" s="277"/>
      <c r="B76" s="259"/>
      <c r="C76" s="260"/>
      <c r="D76" s="249"/>
      <c r="E76" s="249"/>
      <c r="F76" s="249"/>
      <c r="G76" s="249"/>
      <c r="H76" s="249"/>
      <c r="I76" s="249"/>
      <c r="J76" s="249"/>
      <c r="K76" s="250"/>
      <c r="L76" s="251"/>
      <c r="M76" s="252"/>
      <c r="N76" s="253"/>
      <c r="O76" s="253"/>
      <c r="P76" s="253"/>
      <c r="Q76" s="254"/>
      <c r="R76" s="255"/>
      <c r="S76" s="255"/>
      <c r="T76" s="255"/>
      <c r="U76" s="262"/>
      <c r="V76" s="263"/>
    </row>
    <row r="77" spans="1:22" x14ac:dyDescent="0.25">
      <c r="A77" s="277"/>
      <c r="B77" s="259"/>
      <c r="C77" s="260"/>
      <c r="D77" s="249"/>
      <c r="E77" s="249"/>
      <c r="F77" s="249"/>
      <c r="G77" s="249"/>
      <c r="H77" s="249"/>
      <c r="I77" s="249"/>
      <c r="J77" s="249"/>
      <c r="K77" s="250"/>
      <c r="L77" s="251"/>
      <c r="M77" s="252"/>
      <c r="N77" s="253"/>
      <c r="O77" s="253"/>
      <c r="P77" s="253"/>
      <c r="Q77" s="254"/>
      <c r="R77" s="255"/>
      <c r="S77" s="255"/>
      <c r="T77" s="255"/>
      <c r="U77" s="262"/>
      <c r="V77" s="263"/>
    </row>
    <row r="78" spans="1:22" x14ac:dyDescent="0.25">
      <c r="A78" s="277"/>
      <c r="B78" s="259"/>
      <c r="C78" s="260"/>
      <c r="D78" s="249"/>
      <c r="E78" s="249"/>
      <c r="F78" s="249"/>
      <c r="G78" s="249"/>
      <c r="H78" s="249"/>
      <c r="I78" s="249"/>
      <c r="J78" s="249"/>
      <c r="K78" s="250"/>
      <c r="L78" s="251"/>
      <c r="M78" s="252"/>
      <c r="N78" s="253"/>
      <c r="O78" s="253"/>
      <c r="P78" s="253"/>
      <c r="Q78" s="254"/>
      <c r="R78" s="255"/>
      <c r="S78" s="255"/>
      <c r="T78" s="255"/>
      <c r="U78" s="262"/>
      <c r="V78" s="263"/>
    </row>
    <row r="79" spans="1:22" x14ac:dyDescent="0.25">
      <c r="A79" s="277"/>
      <c r="B79" s="259"/>
      <c r="C79" s="260"/>
      <c r="D79" s="249"/>
      <c r="E79" s="249"/>
      <c r="F79" s="249"/>
      <c r="G79" s="249"/>
      <c r="H79" s="249"/>
      <c r="I79" s="249"/>
      <c r="J79" s="249"/>
      <c r="K79" s="250"/>
      <c r="L79" s="251"/>
      <c r="M79" s="252"/>
      <c r="N79" s="253"/>
      <c r="O79" s="253"/>
      <c r="P79" s="253"/>
      <c r="Q79" s="254"/>
      <c r="R79" s="255"/>
      <c r="S79" s="255"/>
      <c r="T79" s="255"/>
      <c r="U79" s="262"/>
      <c r="V79" s="263"/>
    </row>
    <row r="80" spans="1:22" x14ac:dyDescent="0.25">
      <c r="A80" s="277"/>
      <c r="B80" s="259"/>
      <c r="C80" s="260"/>
      <c r="D80" s="249"/>
      <c r="E80" s="249"/>
      <c r="F80" s="249"/>
      <c r="G80" s="249"/>
      <c r="H80" s="249"/>
      <c r="I80" s="249"/>
      <c r="J80" s="249"/>
      <c r="K80" s="250"/>
      <c r="L80" s="251"/>
      <c r="M80" s="252"/>
      <c r="N80" s="253"/>
      <c r="O80" s="253"/>
      <c r="P80" s="253"/>
      <c r="Q80" s="254"/>
      <c r="R80" s="255"/>
      <c r="S80" s="255"/>
      <c r="T80" s="255"/>
      <c r="U80" s="262"/>
      <c r="V80" s="263"/>
    </row>
    <row r="81" spans="1:22" x14ac:dyDescent="0.25">
      <c r="A81" s="277"/>
      <c r="B81" s="259"/>
      <c r="C81" s="260"/>
      <c r="D81" s="249"/>
      <c r="E81" s="249"/>
      <c r="F81" s="249"/>
      <c r="G81" s="249"/>
      <c r="H81" s="249"/>
      <c r="I81" s="249"/>
      <c r="J81" s="249"/>
      <c r="K81" s="250"/>
      <c r="L81" s="251"/>
      <c r="M81" s="252"/>
      <c r="N81" s="253"/>
      <c r="O81" s="253"/>
      <c r="P81" s="253"/>
      <c r="Q81" s="254"/>
      <c r="R81" s="255"/>
      <c r="S81" s="255"/>
      <c r="T81" s="255"/>
      <c r="U81" s="262"/>
      <c r="V81" s="263"/>
    </row>
    <row r="82" spans="1:22" x14ac:dyDescent="0.25">
      <c r="A82" s="277"/>
      <c r="B82" s="259"/>
      <c r="C82" s="260"/>
      <c r="D82" s="249"/>
      <c r="E82" s="249"/>
      <c r="F82" s="249"/>
      <c r="G82" s="249"/>
      <c r="H82" s="249"/>
      <c r="I82" s="249"/>
      <c r="J82" s="249"/>
      <c r="K82" s="250"/>
      <c r="L82" s="251"/>
      <c r="M82" s="252"/>
      <c r="N82" s="253"/>
      <c r="O82" s="253"/>
      <c r="P82" s="253"/>
      <c r="Q82" s="254"/>
      <c r="R82" s="255"/>
      <c r="S82" s="255"/>
      <c r="T82" s="255"/>
      <c r="U82" s="262"/>
      <c r="V82" s="263"/>
    </row>
    <row r="83" spans="1:22" x14ac:dyDescent="0.25">
      <c r="A83" s="277"/>
      <c r="B83" s="259"/>
      <c r="C83" s="260"/>
      <c r="D83" s="249"/>
      <c r="E83" s="249"/>
      <c r="F83" s="249"/>
      <c r="G83" s="249"/>
      <c r="H83" s="249"/>
      <c r="I83" s="249"/>
      <c r="J83" s="249"/>
      <c r="K83" s="250"/>
      <c r="L83" s="251"/>
      <c r="M83" s="252"/>
      <c r="N83" s="253"/>
      <c r="O83" s="253"/>
      <c r="P83" s="253"/>
      <c r="Q83" s="254"/>
      <c r="R83" s="255"/>
      <c r="S83" s="255"/>
      <c r="T83" s="255"/>
      <c r="U83" s="262"/>
      <c r="V83" s="263"/>
    </row>
    <row r="84" spans="1:22" x14ac:dyDescent="0.25">
      <c r="A84" s="277"/>
      <c r="B84" s="259"/>
      <c r="C84" s="260"/>
      <c r="D84" s="249"/>
      <c r="E84" s="249"/>
      <c r="F84" s="249"/>
      <c r="G84" s="249"/>
      <c r="H84" s="249"/>
      <c r="I84" s="249"/>
      <c r="J84" s="249"/>
      <c r="K84" s="250"/>
      <c r="L84" s="251"/>
      <c r="M84" s="252"/>
      <c r="N84" s="253"/>
      <c r="O84" s="253"/>
      <c r="P84" s="253"/>
      <c r="Q84" s="254"/>
      <c r="R84" s="255"/>
      <c r="S84" s="255"/>
      <c r="T84" s="255"/>
      <c r="U84" s="262"/>
      <c r="V84" s="263"/>
    </row>
    <row r="85" spans="1:22" x14ac:dyDescent="0.25">
      <c r="A85" s="277"/>
      <c r="B85" s="259"/>
      <c r="C85" s="260"/>
      <c r="D85" s="249"/>
      <c r="E85" s="249"/>
      <c r="F85" s="249"/>
      <c r="G85" s="249"/>
      <c r="H85" s="249"/>
      <c r="I85" s="249"/>
      <c r="J85" s="249"/>
      <c r="K85" s="250"/>
      <c r="L85" s="251"/>
      <c r="M85" s="252"/>
      <c r="N85" s="253"/>
      <c r="O85" s="253"/>
      <c r="P85" s="253"/>
      <c r="Q85" s="254"/>
      <c r="R85" s="255"/>
      <c r="S85" s="255"/>
      <c r="T85" s="255"/>
      <c r="U85" s="262"/>
      <c r="V85" s="263"/>
    </row>
    <row r="86" spans="1:22" x14ac:dyDescent="0.25">
      <c r="A86" s="266"/>
      <c r="B86" s="280"/>
      <c r="C86" s="268"/>
      <c r="D86" s="281"/>
      <c r="E86" s="281"/>
      <c r="F86" s="281"/>
      <c r="G86" s="281"/>
      <c r="H86" s="281"/>
      <c r="I86" s="282"/>
      <c r="J86" s="249"/>
      <c r="K86" s="268"/>
      <c r="L86" s="267"/>
      <c r="M86" s="268"/>
      <c r="N86" s="253"/>
      <c r="O86" s="253"/>
      <c r="P86" s="269"/>
      <c r="Q86" s="254"/>
      <c r="R86" s="255"/>
      <c r="S86" s="255"/>
      <c r="T86" s="255"/>
      <c r="U86" s="270"/>
      <c r="V86" s="271"/>
    </row>
    <row r="87" spans="1:22" x14ac:dyDescent="0.25">
      <c r="A87" s="265"/>
      <c r="B87" s="259"/>
      <c r="C87" s="260"/>
      <c r="D87" s="249"/>
      <c r="E87" s="249"/>
      <c r="F87" s="249"/>
      <c r="G87" s="249"/>
      <c r="H87" s="249"/>
      <c r="I87" s="249"/>
      <c r="J87" s="249"/>
      <c r="K87" s="250"/>
      <c r="L87" s="251"/>
      <c r="M87" s="252"/>
      <c r="N87" s="253"/>
      <c r="O87" s="253"/>
      <c r="P87" s="253"/>
      <c r="Q87" s="254"/>
      <c r="R87" s="255"/>
      <c r="S87" s="255"/>
      <c r="T87" s="255"/>
      <c r="U87" s="262"/>
      <c r="V87" s="263"/>
    </row>
    <row r="88" spans="1:22" x14ac:dyDescent="0.25">
      <c r="A88" s="266"/>
      <c r="B88" s="280"/>
      <c r="C88" s="268"/>
      <c r="D88" s="249"/>
      <c r="E88" s="249"/>
      <c r="F88" s="249"/>
      <c r="G88" s="249"/>
      <c r="H88" s="249"/>
      <c r="I88" s="249"/>
      <c r="J88" s="249"/>
      <c r="K88" s="250"/>
      <c r="L88" s="251"/>
      <c r="M88" s="252"/>
      <c r="N88" s="253"/>
      <c r="O88" s="253"/>
      <c r="P88" s="253"/>
      <c r="Q88" s="254"/>
      <c r="R88" s="255"/>
      <c r="S88" s="255"/>
      <c r="T88" s="255"/>
      <c r="U88" s="262"/>
      <c r="V88" s="263"/>
    </row>
    <row r="89" spans="1:22" x14ac:dyDescent="0.25">
      <c r="A89" s="265"/>
      <c r="B89" s="259"/>
      <c r="C89" s="260"/>
      <c r="D89" s="249"/>
      <c r="E89" s="249"/>
      <c r="F89" s="249"/>
      <c r="G89" s="249"/>
      <c r="H89" s="249"/>
      <c r="I89" s="249"/>
      <c r="J89" s="249"/>
      <c r="K89" s="250"/>
      <c r="L89" s="251"/>
      <c r="M89" s="252"/>
      <c r="N89" s="253"/>
      <c r="O89" s="253"/>
      <c r="P89" s="253"/>
      <c r="Q89" s="254"/>
      <c r="R89" s="255"/>
      <c r="S89" s="255"/>
      <c r="T89" s="255"/>
      <c r="U89" s="262"/>
      <c r="V89" s="263"/>
    </row>
    <row r="90" spans="1:22" x14ac:dyDescent="0.25">
      <c r="A90" s="265"/>
      <c r="B90" s="259"/>
      <c r="C90" s="260"/>
      <c r="D90" s="249"/>
      <c r="E90" s="249"/>
      <c r="F90" s="249"/>
      <c r="G90" s="249"/>
      <c r="H90" s="249"/>
      <c r="I90" s="249"/>
      <c r="J90" s="249"/>
      <c r="K90" s="250"/>
      <c r="L90" s="251"/>
      <c r="M90" s="252"/>
      <c r="N90" s="253"/>
      <c r="O90" s="253"/>
      <c r="P90" s="253"/>
      <c r="Q90" s="254"/>
      <c r="R90" s="255"/>
      <c r="S90" s="255"/>
      <c r="T90" s="255"/>
      <c r="U90" s="262"/>
      <c r="V90" s="263"/>
    </row>
    <row r="91" spans="1:22" x14ac:dyDescent="0.25">
      <c r="A91" s="265"/>
      <c r="B91" s="259"/>
      <c r="C91" s="260"/>
      <c r="D91" s="249"/>
      <c r="E91" s="249"/>
      <c r="F91" s="249"/>
      <c r="G91" s="249"/>
      <c r="H91" s="249"/>
      <c r="I91" s="249"/>
      <c r="J91" s="249"/>
      <c r="K91" s="250"/>
      <c r="L91" s="251"/>
      <c r="M91" s="252"/>
      <c r="N91" s="253"/>
      <c r="O91" s="253"/>
      <c r="P91" s="253"/>
      <c r="Q91" s="254"/>
      <c r="R91" s="255"/>
      <c r="S91" s="255"/>
      <c r="T91" s="255"/>
      <c r="U91" s="262"/>
      <c r="V91" s="263"/>
    </row>
    <row r="92" spans="1:22" x14ac:dyDescent="0.25">
      <c r="A92" s="265"/>
      <c r="B92" s="259"/>
      <c r="C92" s="260"/>
      <c r="D92" s="249"/>
      <c r="E92" s="249"/>
      <c r="F92" s="249"/>
      <c r="G92" s="249"/>
      <c r="H92" s="249"/>
      <c r="I92" s="249"/>
      <c r="J92" s="249"/>
      <c r="K92" s="250"/>
      <c r="L92" s="251"/>
      <c r="M92" s="252"/>
      <c r="N92" s="253"/>
      <c r="O92" s="253"/>
      <c r="P92" s="253"/>
      <c r="Q92" s="254"/>
      <c r="R92" s="255"/>
      <c r="S92" s="255"/>
      <c r="T92" s="255"/>
      <c r="U92" s="262"/>
      <c r="V92" s="263"/>
    </row>
    <row r="93" spans="1:22" x14ac:dyDescent="0.25">
      <c r="A93" s="265"/>
      <c r="B93" s="259"/>
      <c r="C93" s="260"/>
      <c r="D93" s="249"/>
      <c r="E93" s="249"/>
      <c r="F93" s="249"/>
      <c r="G93" s="249"/>
      <c r="H93" s="249"/>
      <c r="I93" s="249"/>
      <c r="J93" s="249"/>
      <c r="K93" s="250"/>
      <c r="L93" s="251"/>
      <c r="M93" s="252"/>
      <c r="N93" s="253"/>
      <c r="O93" s="253"/>
      <c r="P93" s="253"/>
      <c r="Q93" s="254"/>
      <c r="R93" s="255"/>
      <c r="S93" s="255"/>
      <c r="T93" s="255"/>
      <c r="U93" s="262"/>
      <c r="V93" s="263"/>
    </row>
    <row r="94" spans="1:22" x14ac:dyDescent="0.25">
      <c r="A94" s="265"/>
      <c r="B94" s="259"/>
      <c r="C94" s="260"/>
      <c r="D94" s="249"/>
      <c r="E94" s="249"/>
      <c r="F94" s="249"/>
      <c r="G94" s="249"/>
      <c r="H94" s="249"/>
      <c r="I94" s="249"/>
      <c r="J94" s="249"/>
      <c r="K94" s="250"/>
      <c r="L94" s="251"/>
      <c r="M94" s="252"/>
      <c r="N94" s="253"/>
      <c r="O94" s="253"/>
      <c r="P94" s="253"/>
      <c r="Q94" s="254"/>
      <c r="R94" s="255"/>
      <c r="S94" s="255"/>
      <c r="T94" s="255"/>
      <c r="U94" s="262"/>
      <c r="V94" s="263"/>
    </row>
    <row r="95" spans="1:22" x14ac:dyDescent="0.25">
      <c r="A95" s="265"/>
      <c r="B95" s="259"/>
      <c r="C95" s="260"/>
      <c r="D95" s="249"/>
      <c r="E95" s="249"/>
      <c r="F95" s="249"/>
      <c r="G95" s="249"/>
      <c r="H95" s="249"/>
      <c r="I95" s="249"/>
      <c r="J95" s="249"/>
      <c r="K95" s="250"/>
      <c r="L95" s="251"/>
      <c r="M95" s="252"/>
      <c r="N95" s="253"/>
      <c r="O95" s="253"/>
      <c r="P95" s="253"/>
      <c r="Q95" s="254"/>
      <c r="R95" s="255"/>
      <c r="S95" s="255"/>
      <c r="T95" s="255"/>
      <c r="U95" s="262"/>
      <c r="V95" s="263"/>
    </row>
    <row r="96" spans="1:22" x14ac:dyDescent="0.25">
      <c r="A96" s="265"/>
      <c r="B96" s="259"/>
      <c r="C96" s="260"/>
      <c r="D96" s="249"/>
      <c r="E96" s="249"/>
      <c r="F96" s="249"/>
      <c r="G96" s="249"/>
      <c r="H96" s="249"/>
      <c r="I96" s="249"/>
      <c r="J96" s="249"/>
      <c r="K96" s="250"/>
      <c r="L96" s="251"/>
      <c r="M96" s="252"/>
      <c r="N96" s="253"/>
      <c r="O96" s="253"/>
      <c r="P96" s="253"/>
      <c r="Q96" s="254"/>
      <c r="R96" s="255"/>
      <c r="S96" s="255"/>
      <c r="T96" s="255"/>
      <c r="U96" s="262"/>
      <c r="V96" s="263"/>
    </row>
    <row r="97" spans="1:22" x14ac:dyDescent="0.25">
      <c r="A97" s="265"/>
      <c r="B97" s="259"/>
      <c r="C97" s="260"/>
      <c r="D97" s="249"/>
      <c r="E97" s="249"/>
      <c r="F97" s="249"/>
      <c r="G97" s="249"/>
      <c r="H97" s="249"/>
      <c r="I97" s="249"/>
      <c r="J97" s="249"/>
      <c r="K97" s="250"/>
      <c r="L97" s="251"/>
      <c r="M97" s="252"/>
      <c r="N97" s="253"/>
      <c r="O97" s="253"/>
      <c r="P97" s="253"/>
      <c r="Q97" s="254"/>
      <c r="R97" s="255"/>
      <c r="S97" s="255"/>
      <c r="T97" s="255"/>
      <c r="U97" s="262"/>
      <c r="V97" s="263"/>
    </row>
    <row r="98" spans="1:22" x14ac:dyDescent="0.25">
      <c r="A98" s="265"/>
      <c r="B98" s="259"/>
      <c r="C98" s="260"/>
      <c r="D98" s="249"/>
      <c r="E98" s="249"/>
      <c r="F98" s="249"/>
      <c r="G98" s="249"/>
      <c r="H98" s="249"/>
      <c r="I98" s="249"/>
      <c r="J98" s="249"/>
      <c r="K98" s="250"/>
      <c r="L98" s="251"/>
      <c r="M98" s="252"/>
      <c r="N98" s="253"/>
      <c r="O98" s="253"/>
      <c r="P98" s="253"/>
      <c r="Q98" s="254"/>
      <c r="R98" s="255"/>
      <c r="S98" s="255"/>
      <c r="T98" s="255"/>
      <c r="U98" s="262"/>
      <c r="V98" s="263"/>
    </row>
    <row r="99" spans="1:22" x14ac:dyDescent="0.25">
      <c r="A99" s="265"/>
      <c r="B99" s="259"/>
      <c r="C99" s="260"/>
      <c r="D99" s="249"/>
      <c r="E99" s="249"/>
      <c r="F99" s="249"/>
      <c r="G99" s="249"/>
      <c r="H99" s="249"/>
      <c r="I99" s="249"/>
      <c r="J99" s="249"/>
      <c r="K99" s="250"/>
      <c r="L99" s="251"/>
      <c r="M99" s="252"/>
      <c r="N99" s="253"/>
      <c r="O99" s="253"/>
      <c r="P99" s="253"/>
      <c r="Q99" s="254"/>
      <c r="R99" s="255"/>
      <c r="S99" s="255"/>
      <c r="T99" s="255"/>
      <c r="U99" s="262"/>
      <c r="V99" s="263"/>
    </row>
    <row r="100" spans="1:22" x14ac:dyDescent="0.25">
      <c r="A100" s="265"/>
      <c r="B100" s="259"/>
      <c r="C100" s="260"/>
      <c r="D100" s="249"/>
      <c r="E100" s="249"/>
      <c r="F100" s="249"/>
      <c r="G100" s="249"/>
      <c r="H100" s="249"/>
      <c r="I100" s="249"/>
      <c r="J100" s="249"/>
      <c r="K100" s="250"/>
      <c r="L100" s="251"/>
      <c r="M100" s="252"/>
      <c r="N100" s="253"/>
      <c r="O100" s="253"/>
      <c r="P100" s="253"/>
      <c r="Q100" s="254"/>
      <c r="R100" s="255"/>
      <c r="S100" s="255"/>
      <c r="T100" s="255"/>
      <c r="U100" s="262"/>
      <c r="V100" s="263"/>
    </row>
    <row r="101" spans="1:22" x14ac:dyDescent="0.25">
      <c r="A101" s="265"/>
      <c r="B101" s="259"/>
      <c r="C101" s="260"/>
      <c r="D101" s="249"/>
      <c r="E101" s="249"/>
      <c r="F101" s="249"/>
      <c r="G101" s="249"/>
      <c r="H101" s="249"/>
      <c r="I101" s="249"/>
      <c r="J101" s="249"/>
      <c r="K101" s="250"/>
      <c r="L101" s="251"/>
      <c r="M101" s="252"/>
      <c r="N101" s="253"/>
      <c r="O101" s="253"/>
      <c r="P101" s="253"/>
      <c r="Q101" s="254"/>
      <c r="R101" s="255"/>
      <c r="S101" s="255"/>
      <c r="T101" s="255"/>
      <c r="U101" s="262"/>
      <c r="V101" s="263"/>
    </row>
    <row r="102" spans="1:22" x14ac:dyDescent="0.25">
      <c r="A102" s="265"/>
      <c r="B102" s="259"/>
      <c r="C102" s="260"/>
      <c r="D102" s="249"/>
      <c r="E102" s="249"/>
      <c r="F102" s="249"/>
      <c r="G102" s="249"/>
      <c r="H102" s="249"/>
      <c r="I102" s="249"/>
      <c r="J102" s="249"/>
      <c r="K102" s="250"/>
      <c r="L102" s="251"/>
      <c r="M102" s="252"/>
      <c r="N102" s="253"/>
      <c r="O102" s="253"/>
      <c r="P102" s="253"/>
      <c r="Q102" s="254"/>
      <c r="R102" s="255"/>
      <c r="S102" s="255"/>
      <c r="T102" s="255"/>
      <c r="U102" s="262"/>
      <c r="V102" s="263"/>
    </row>
    <row r="103" spans="1:22" x14ac:dyDescent="0.25">
      <c r="A103" s="265"/>
      <c r="B103" s="259"/>
      <c r="C103" s="260"/>
      <c r="D103" s="249"/>
      <c r="E103" s="249"/>
      <c r="F103" s="249"/>
      <c r="G103" s="249"/>
      <c r="H103" s="249"/>
      <c r="I103" s="249"/>
      <c r="J103" s="249"/>
      <c r="K103" s="250"/>
      <c r="L103" s="251"/>
      <c r="M103" s="252"/>
      <c r="N103" s="253"/>
      <c r="O103" s="253"/>
      <c r="P103" s="253"/>
      <c r="Q103" s="254"/>
      <c r="R103" s="255"/>
      <c r="S103" s="255"/>
      <c r="T103" s="255"/>
      <c r="U103" s="262"/>
      <c r="V103" s="263"/>
    </row>
    <row r="104" spans="1:22" x14ac:dyDescent="0.25">
      <c r="A104" s="265"/>
      <c r="B104" s="283"/>
      <c r="C104" s="252"/>
      <c r="D104" s="284"/>
      <c r="E104" s="284"/>
      <c r="F104" s="285"/>
      <c r="G104" s="284"/>
      <c r="H104" s="284"/>
      <c r="I104" s="249"/>
      <c r="J104" s="249"/>
      <c r="K104" s="252"/>
      <c r="L104" s="251"/>
      <c r="M104" s="252"/>
      <c r="N104" s="286"/>
      <c r="O104" s="286"/>
      <c r="P104" s="253"/>
      <c r="Q104" s="287"/>
      <c r="R104" s="278"/>
      <c r="S104" s="278"/>
      <c r="T104" s="255"/>
      <c r="U104" s="262"/>
      <c r="V104" s="279"/>
    </row>
    <row r="105" spans="1:22" x14ac:dyDescent="0.25">
      <c r="A105" s="265"/>
      <c r="B105" s="283"/>
      <c r="C105" s="252"/>
      <c r="D105" s="284"/>
      <c r="E105" s="284"/>
      <c r="F105" s="285"/>
      <c r="G105" s="284"/>
      <c r="H105" s="284"/>
      <c r="I105" s="249"/>
      <c r="J105" s="249"/>
      <c r="K105" s="252"/>
      <c r="L105" s="251"/>
      <c r="M105" s="252"/>
      <c r="N105" s="286"/>
      <c r="O105" s="286"/>
      <c r="P105" s="253"/>
      <c r="Q105" s="287"/>
      <c r="R105" s="278"/>
      <c r="S105" s="278"/>
      <c r="T105" s="255"/>
      <c r="U105" s="262"/>
      <c r="V105" s="279"/>
    </row>
    <row r="106" spans="1:22" x14ac:dyDescent="0.25">
      <c r="A106" s="265"/>
      <c r="B106" s="283"/>
      <c r="C106" s="252"/>
      <c r="D106" s="284"/>
      <c r="E106" s="284"/>
      <c r="F106" s="285"/>
      <c r="G106" s="284"/>
      <c r="H106" s="284"/>
      <c r="I106" s="249"/>
      <c r="J106" s="249"/>
      <c r="K106" s="252"/>
      <c r="L106" s="251"/>
      <c r="M106" s="252"/>
      <c r="N106" s="286"/>
      <c r="O106" s="286"/>
      <c r="P106" s="253"/>
      <c r="Q106" s="287"/>
      <c r="R106" s="278"/>
      <c r="S106" s="278"/>
      <c r="T106" s="255"/>
      <c r="U106" s="262"/>
      <c r="V106" s="279"/>
    </row>
    <row r="107" spans="1:22" x14ac:dyDescent="0.25">
      <c r="A107" s="265"/>
      <c r="B107" s="283"/>
      <c r="C107" s="252"/>
      <c r="D107" s="284"/>
      <c r="E107" s="284"/>
      <c r="F107" s="285"/>
      <c r="G107" s="284"/>
      <c r="H107" s="284"/>
      <c r="I107" s="249"/>
      <c r="J107" s="249"/>
      <c r="K107" s="252"/>
      <c r="L107" s="251"/>
      <c r="M107" s="252"/>
      <c r="N107" s="286"/>
      <c r="O107" s="286"/>
      <c r="P107" s="253"/>
      <c r="Q107" s="287"/>
      <c r="R107" s="278"/>
      <c r="S107" s="278"/>
      <c r="T107" s="255"/>
      <c r="U107" s="262"/>
      <c r="V107" s="279"/>
    </row>
    <row r="108" spans="1:22" x14ac:dyDescent="0.25">
      <c r="A108" s="265"/>
      <c r="B108" s="259"/>
      <c r="C108" s="260"/>
      <c r="D108" s="249"/>
      <c r="E108" s="249"/>
      <c r="F108" s="260"/>
      <c r="G108" s="249"/>
      <c r="H108" s="249"/>
      <c r="I108" s="249"/>
      <c r="J108" s="249"/>
      <c r="K108" s="250"/>
      <c r="L108" s="251"/>
      <c r="M108" s="252"/>
      <c r="N108" s="253"/>
      <c r="O108" s="253"/>
      <c r="P108" s="253"/>
      <c r="Q108" s="254"/>
      <c r="R108" s="255"/>
      <c r="S108" s="255"/>
      <c r="T108" s="255"/>
      <c r="U108" s="262"/>
      <c r="V108" s="263"/>
    </row>
    <row r="109" spans="1:22" x14ac:dyDescent="0.25">
      <c r="A109" s="265"/>
      <c r="B109" s="259"/>
      <c r="C109" s="260"/>
      <c r="D109" s="249"/>
      <c r="E109" s="249"/>
      <c r="F109" s="260"/>
      <c r="G109" s="249"/>
      <c r="H109" s="249"/>
      <c r="I109" s="249"/>
      <c r="J109" s="249"/>
      <c r="K109" s="250"/>
      <c r="L109" s="251"/>
      <c r="M109" s="252"/>
      <c r="N109" s="253"/>
      <c r="O109" s="253"/>
      <c r="P109" s="253"/>
      <c r="Q109" s="254"/>
      <c r="R109" s="255"/>
      <c r="S109" s="255"/>
      <c r="T109" s="255"/>
      <c r="U109" s="262"/>
      <c r="V109" s="263" t="s">
        <v>570</v>
      </c>
    </row>
    <row r="110" spans="1:22" x14ac:dyDescent="0.25">
      <c r="A110" s="265"/>
      <c r="B110" s="259"/>
      <c r="C110" s="260"/>
      <c r="D110" s="249"/>
      <c r="E110" s="249"/>
      <c r="F110" s="260"/>
      <c r="G110" s="249"/>
      <c r="H110" s="249"/>
      <c r="I110" s="249"/>
      <c r="J110" s="249"/>
      <c r="K110" s="250"/>
      <c r="L110" s="251"/>
      <c r="M110" s="252"/>
      <c r="N110" s="253"/>
      <c r="O110" s="253"/>
      <c r="P110" s="253"/>
      <c r="Q110" s="254"/>
      <c r="R110" s="255"/>
      <c r="S110" s="255"/>
      <c r="T110" s="255"/>
      <c r="U110" s="262"/>
      <c r="V110" s="263"/>
    </row>
    <row r="111" spans="1:22" x14ac:dyDescent="0.25">
      <c r="A111" s="265"/>
      <c r="B111" s="259"/>
      <c r="C111" s="260"/>
      <c r="D111" s="249"/>
      <c r="E111" s="249"/>
      <c r="F111" s="260"/>
      <c r="G111" s="249"/>
      <c r="H111" s="249"/>
      <c r="I111" s="249"/>
      <c r="J111" s="249"/>
      <c r="K111" s="250"/>
      <c r="L111" s="251"/>
      <c r="M111" s="252"/>
      <c r="N111" s="253"/>
      <c r="O111" s="253"/>
      <c r="P111" s="253"/>
      <c r="Q111" s="254"/>
      <c r="R111" s="255"/>
      <c r="S111" s="255"/>
      <c r="T111" s="255"/>
      <c r="U111" s="262"/>
      <c r="V111" s="263"/>
    </row>
    <row r="112" spans="1:22" x14ac:dyDescent="0.25">
      <c r="A112" s="265"/>
      <c r="B112" s="259"/>
      <c r="C112" s="260"/>
      <c r="D112" s="249"/>
      <c r="E112" s="249"/>
      <c r="F112" s="249"/>
      <c r="G112" s="288"/>
      <c r="H112" s="249"/>
      <c r="I112" s="249"/>
      <c r="J112" s="249"/>
      <c r="K112" s="250"/>
      <c r="L112" s="251"/>
      <c r="M112" s="252"/>
      <c r="N112" s="253"/>
      <c r="O112" s="253"/>
      <c r="P112" s="253"/>
      <c r="Q112" s="254"/>
      <c r="R112" s="255"/>
      <c r="S112" s="255"/>
      <c r="T112" s="255"/>
      <c r="U112" s="262"/>
      <c r="V112" s="263"/>
    </row>
    <row r="113" spans="1:22" x14ac:dyDescent="0.25">
      <c r="A113" s="265"/>
      <c r="B113" s="259"/>
      <c r="C113" s="260"/>
      <c r="D113" s="249"/>
      <c r="E113" s="249"/>
      <c r="F113" s="249"/>
      <c r="G113" s="249"/>
      <c r="H113" s="249"/>
      <c r="I113" s="249"/>
      <c r="J113" s="249"/>
      <c r="K113" s="250"/>
      <c r="L113" s="251"/>
      <c r="M113" s="252"/>
      <c r="N113" s="253"/>
      <c r="O113" s="253"/>
      <c r="P113" s="253"/>
      <c r="Q113" s="254"/>
      <c r="R113" s="255"/>
      <c r="S113" s="255"/>
      <c r="T113" s="255"/>
      <c r="U113" s="262"/>
      <c r="V113" s="263"/>
    </row>
    <row r="114" spans="1:22" x14ac:dyDescent="0.25">
      <c r="A114" s="265"/>
      <c r="B114" s="259"/>
      <c r="C114" s="260"/>
      <c r="D114" s="249"/>
      <c r="E114" s="249"/>
      <c r="F114" s="249"/>
      <c r="G114" s="249"/>
      <c r="H114" s="249"/>
      <c r="I114" s="249"/>
      <c r="J114" s="249"/>
      <c r="K114" s="250"/>
      <c r="L114" s="251"/>
      <c r="M114" s="252"/>
      <c r="N114" s="286"/>
      <c r="O114" s="286"/>
      <c r="P114" s="253"/>
      <c r="Q114" s="254"/>
      <c r="R114" s="255"/>
      <c r="S114" s="255"/>
      <c r="T114" s="255"/>
      <c r="U114" s="262"/>
      <c r="V114" s="263"/>
    </row>
    <row r="115" spans="1:22" x14ac:dyDescent="0.25">
      <c r="A115" s="310"/>
      <c r="B115" s="311"/>
      <c r="C115" s="312"/>
      <c r="D115" s="313"/>
      <c r="E115" s="313"/>
      <c r="F115" s="313"/>
      <c r="G115" s="313"/>
      <c r="H115" s="313"/>
      <c r="I115" s="313"/>
      <c r="J115" s="313"/>
      <c r="K115" s="314"/>
      <c r="L115" s="315"/>
      <c r="M115" s="316"/>
      <c r="N115" s="317"/>
      <c r="O115" s="317"/>
      <c r="P115" s="317"/>
      <c r="Q115" s="318"/>
      <c r="R115" s="319"/>
      <c r="S115" s="319"/>
      <c r="T115" s="319"/>
      <c r="U115" s="320"/>
      <c r="V115" s="321"/>
    </row>
    <row r="116" spans="1:22" x14ac:dyDescent="0.25">
      <c r="A116" s="296"/>
      <c r="B116" s="297"/>
      <c r="C116" s="298"/>
      <c r="D116" s="299"/>
      <c r="E116" s="299"/>
      <c r="F116" s="299"/>
      <c r="G116" s="299"/>
      <c r="H116" s="299"/>
      <c r="I116" s="299"/>
      <c r="J116" s="299"/>
      <c r="K116" s="295"/>
      <c r="L116" s="300"/>
      <c r="M116" s="301"/>
      <c r="N116" s="302"/>
      <c r="O116" s="302"/>
      <c r="P116" s="302"/>
      <c r="Q116" s="303"/>
      <c r="R116" s="304"/>
      <c r="S116" s="304"/>
      <c r="T116" s="304"/>
      <c r="U116" s="305"/>
      <c r="V116" s="306"/>
    </row>
    <row r="117" spans="1:22" x14ac:dyDescent="0.25">
      <c r="A117" s="310"/>
      <c r="B117" s="311"/>
      <c r="C117" s="312"/>
      <c r="D117" s="313"/>
      <c r="E117" s="313"/>
      <c r="F117" s="312"/>
      <c r="G117" s="312"/>
      <c r="H117" s="313"/>
      <c r="I117" s="313"/>
      <c r="J117" s="313"/>
      <c r="K117" s="314"/>
      <c r="L117" s="315"/>
      <c r="M117" s="316"/>
      <c r="N117" s="317"/>
      <c r="O117" s="317"/>
      <c r="P117" s="317"/>
      <c r="Q117" s="318"/>
      <c r="R117" s="319"/>
      <c r="S117" s="319"/>
      <c r="T117" s="319"/>
      <c r="U117" s="320"/>
      <c r="V117" s="321"/>
    </row>
    <row r="118" spans="1:22" x14ac:dyDescent="0.25">
      <c r="A118" s="310"/>
      <c r="B118" s="311"/>
      <c r="C118" s="312"/>
      <c r="D118" s="313"/>
      <c r="E118" s="313"/>
      <c r="F118" s="312"/>
      <c r="G118" s="312"/>
      <c r="H118" s="313"/>
      <c r="I118" s="313"/>
      <c r="J118" s="313"/>
      <c r="K118" s="314"/>
      <c r="L118" s="315"/>
      <c r="M118" s="316"/>
      <c r="N118" s="317"/>
      <c r="O118" s="317"/>
      <c r="P118" s="317"/>
      <c r="Q118" s="318"/>
      <c r="R118" s="319"/>
      <c r="S118" s="319"/>
      <c r="T118" s="319"/>
      <c r="U118" s="320"/>
      <c r="V118" s="321"/>
    </row>
    <row r="119" spans="1:22" x14ac:dyDescent="0.25">
      <c r="A119" s="474"/>
      <c r="B119" s="297"/>
      <c r="C119" s="298"/>
      <c r="D119" s="299"/>
      <c r="E119" s="299"/>
      <c r="F119" s="298"/>
      <c r="G119" s="298"/>
      <c r="H119" s="299"/>
      <c r="I119" s="299"/>
      <c r="J119" s="299"/>
      <c r="K119" s="295"/>
      <c r="L119" s="300"/>
      <c r="M119" s="301"/>
      <c r="N119" s="302"/>
      <c r="O119" s="302"/>
      <c r="P119" s="302"/>
      <c r="Q119" s="303"/>
      <c r="R119" s="304"/>
      <c r="S119" s="304"/>
      <c r="T119" s="304"/>
      <c r="U119" s="305"/>
      <c r="V119" s="306"/>
    </row>
    <row r="120" spans="1:22" x14ac:dyDescent="0.25">
      <c r="A120" s="296"/>
      <c r="B120" s="297"/>
      <c r="C120" s="298"/>
      <c r="D120" s="299"/>
      <c r="E120" s="299"/>
      <c r="F120" s="298"/>
      <c r="G120" s="298"/>
      <c r="H120" s="299"/>
      <c r="I120" s="299"/>
      <c r="J120" s="299"/>
      <c r="K120" s="295"/>
      <c r="L120" s="300"/>
      <c r="M120" s="301"/>
      <c r="N120" s="302"/>
      <c r="O120" s="302"/>
      <c r="P120" s="302"/>
      <c r="Q120" s="303"/>
      <c r="R120" s="304"/>
      <c r="S120" s="304"/>
      <c r="T120" s="304"/>
      <c r="U120" s="305"/>
      <c r="V120" s="306"/>
    </row>
    <row r="121" spans="1:22" x14ac:dyDescent="0.25">
      <c r="A121" s="310"/>
      <c r="B121" s="311"/>
      <c r="C121" s="312"/>
      <c r="D121" s="313"/>
      <c r="E121" s="313"/>
      <c r="F121" s="312"/>
      <c r="G121" s="312"/>
      <c r="H121" s="313"/>
      <c r="I121" s="313"/>
      <c r="J121" s="313"/>
      <c r="K121" s="314"/>
      <c r="L121" s="315"/>
      <c r="M121" s="316"/>
      <c r="N121" s="317"/>
      <c r="O121" s="317"/>
      <c r="P121" s="317"/>
      <c r="Q121" s="318"/>
      <c r="R121" s="319"/>
      <c r="S121" s="319"/>
      <c r="T121" s="319"/>
      <c r="U121" s="320"/>
      <c r="V121" s="321"/>
    </row>
    <row r="122" spans="1:22" x14ac:dyDescent="0.25">
      <c r="A122" s="296"/>
      <c r="B122" s="297"/>
      <c r="C122" s="298"/>
      <c r="D122" s="299"/>
      <c r="E122" s="299"/>
      <c r="F122" s="298"/>
      <c r="G122" s="298"/>
      <c r="H122" s="299"/>
      <c r="I122" s="299"/>
      <c r="J122" s="299"/>
      <c r="K122" s="295"/>
      <c r="L122" s="300"/>
      <c r="M122" s="301"/>
      <c r="N122" s="302"/>
      <c r="O122" s="302"/>
      <c r="P122" s="302"/>
      <c r="Q122" s="303"/>
      <c r="R122" s="304"/>
      <c r="S122" s="304"/>
      <c r="T122" s="304"/>
      <c r="U122" s="305"/>
      <c r="V122" s="306"/>
    </row>
    <row r="123" spans="1:22" x14ac:dyDescent="0.25">
      <c r="A123" s="310"/>
      <c r="B123" s="311"/>
      <c r="C123" s="312"/>
      <c r="D123" s="313"/>
      <c r="E123" s="313"/>
      <c r="F123" s="313"/>
      <c r="G123" s="313"/>
      <c r="H123" s="313"/>
      <c r="I123" s="313"/>
      <c r="J123" s="313"/>
      <c r="K123" s="314"/>
      <c r="L123" s="315"/>
      <c r="M123" s="316"/>
      <c r="N123" s="317"/>
      <c r="O123" s="317"/>
      <c r="P123" s="317"/>
      <c r="Q123" s="318"/>
      <c r="R123" s="319"/>
      <c r="S123" s="319"/>
      <c r="T123" s="319"/>
      <c r="U123" s="320"/>
      <c r="V123" s="321"/>
    </row>
    <row r="124" spans="1:22" x14ac:dyDescent="0.25">
      <c r="A124" s="310"/>
      <c r="B124" s="311"/>
      <c r="C124" s="312"/>
      <c r="D124" s="313"/>
      <c r="E124" s="313"/>
      <c r="F124" s="313"/>
      <c r="G124" s="313"/>
      <c r="H124" s="313"/>
      <c r="I124" s="313"/>
      <c r="J124" s="313"/>
      <c r="K124" s="314"/>
      <c r="L124" s="315"/>
      <c r="M124" s="316"/>
      <c r="N124" s="317"/>
      <c r="O124" s="317"/>
      <c r="P124" s="317"/>
      <c r="Q124" s="318"/>
      <c r="R124" s="319"/>
      <c r="S124" s="319"/>
      <c r="T124" s="319"/>
      <c r="U124" s="320"/>
      <c r="V124" s="321"/>
    </row>
    <row r="125" spans="1:22" x14ac:dyDescent="0.25">
      <c r="A125" s="310"/>
      <c r="B125" s="311"/>
      <c r="C125" s="312"/>
      <c r="D125" s="313"/>
      <c r="E125" s="313"/>
      <c r="F125" s="313"/>
      <c r="G125" s="313"/>
      <c r="H125" s="313"/>
      <c r="I125" s="313"/>
      <c r="J125" s="313"/>
      <c r="K125" s="314"/>
      <c r="L125" s="315"/>
      <c r="M125" s="316"/>
      <c r="N125" s="317"/>
      <c r="O125" s="317"/>
      <c r="P125" s="317"/>
      <c r="Q125" s="318"/>
      <c r="R125" s="319"/>
      <c r="S125" s="319"/>
      <c r="T125" s="319"/>
      <c r="U125" s="320"/>
      <c r="V125" s="321"/>
    </row>
    <row r="126" spans="1:22" x14ac:dyDescent="0.25">
      <c r="A126" s="310"/>
      <c r="B126" s="311"/>
      <c r="C126" s="312"/>
      <c r="D126" s="313"/>
      <c r="E126" s="313"/>
      <c r="F126" s="313"/>
      <c r="G126" s="313"/>
      <c r="H126" s="313"/>
      <c r="I126" s="313"/>
      <c r="J126" s="313"/>
      <c r="K126" s="314"/>
      <c r="L126" s="315"/>
      <c r="M126" s="316"/>
      <c r="N126" s="317"/>
      <c r="O126" s="317"/>
      <c r="P126" s="317"/>
      <c r="Q126" s="318"/>
      <c r="R126" s="319"/>
      <c r="S126" s="319"/>
      <c r="T126" s="319"/>
      <c r="U126" s="320"/>
      <c r="V126" s="321"/>
    </row>
    <row r="127" spans="1:22" x14ac:dyDescent="0.25">
      <c r="A127" s="322"/>
      <c r="B127" s="311"/>
      <c r="C127" s="312"/>
      <c r="D127" s="313"/>
      <c r="E127" s="313"/>
      <c r="F127" s="312"/>
      <c r="G127" s="312"/>
      <c r="H127" s="475"/>
      <c r="I127" s="313"/>
      <c r="J127" s="313"/>
      <c r="K127" s="314"/>
      <c r="L127" s="315"/>
      <c r="M127" s="316"/>
      <c r="N127" s="317"/>
      <c r="O127" s="317"/>
      <c r="P127" s="317"/>
      <c r="Q127" s="318"/>
      <c r="R127" s="319"/>
      <c r="S127" s="319"/>
      <c r="T127" s="319"/>
      <c r="U127" s="320"/>
      <c r="V127" s="321"/>
    </row>
    <row r="128" spans="1:22" x14ac:dyDescent="0.25">
      <c r="A128" s="310"/>
      <c r="B128" s="311"/>
      <c r="C128" s="312"/>
      <c r="D128" s="313"/>
      <c r="E128" s="313"/>
      <c r="F128" s="312"/>
      <c r="G128" s="312"/>
      <c r="H128" s="312"/>
      <c r="I128" s="313"/>
      <c r="J128" s="313"/>
      <c r="K128" s="314"/>
      <c r="L128" s="315"/>
      <c r="M128" s="316"/>
      <c r="N128" s="317"/>
      <c r="O128" s="317"/>
      <c r="P128" s="317"/>
      <c r="Q128" s="318"/>
      <c r="R128" s="319"/>
      <c r="S128" s="319"/>
      <c r="T128" s="319"/>
      <c r="U128" s="320"/>
      <c r="V128" s="321"/>
    </row>
    <row r="129" spans="1:22" x14ac:dyDescent="0.25">
      <c r="A129" s="310"/>
      <c r="B129" s="311"/>
      <c r="C129" s="312"/>
      <c r="D129" s="313"/>
      <c r="E129" s="313"/>
      <c r="F129" s="312"/>
      <c r="G129" s="312"/>
      <c r="H129" s="312"/>
      <c r="I129" s="313"/>
      <c r="J129" s="313"/>
      <c r="K129" s="314"/>
      <c r="L129" s="315"/>
      <c r="M129" s="316"/>
      <c r="N129" s="317"/>
      <c r="O129" s="317"/>
      <c r="P129" s="317"/>
      <c r="Q129" s="318"/>
      <c r="R129" s="319"/>
      <c r="S129" s="319"/>
      <c r="T129" s="319"/>
      <c r="U129" s="320"/>
      <c r="V129" s="321"/>
    </row>
    <row r="130" spans="1:22" x14ac:dyDescent="0.25">
      <c r="A130" s="310"/>
      <c r="B130" s="311"/>
      <c r="C130" s="312"/>
      <c r="D130" s="313"/>
      <c r="E130" s="313"/>
      <c r="F130" s="312"/>
      <c r="G130" s="312"/>
      <c r="H130" s="312"/>
      <c r="I130" s="313"/>
      <c r="J130" s="313"/>
      <c r="K130" s="314"/>
      <c r="L130" s="315"/>
      <c r="M130" s="316"/>
      <c r="N130" s="317"/>
      <c r="O130" s="317"/>
      <c r="P130" s="317"/>
      <c r="Q130" s="318"/>
      <c r="R130" s="319"/>
      <c r="S130" s="319"/>
      <c r="T130" s="319"/>
      <c r="U130" s="320"/>
      <c r="V130" s="321"/>
    </row>
    <row r="131" spans="1:22" x14ac:dyDescent="0.25">
      <c r="A131" s="310"/>
      <c r="B131" s="311"/>
      <c r="C131" s="312"/>
      <c r="D131" s="313"/>
      <c r="E131" s="313"/>
      <c r="F131" s="312"/>
      <c r="G131" s="312"/>
      <c r="H131" s="312"/>
      <c r="I131" s="313"/>
      <c r="J131" s="313"/>
      <c r="K131" s="314"/>
      <c r="L131" s="315"/>
      <c r="M131" s="316"/>
      <c r="N131" s="317"/>
      <c r="O131" s="317"/>
      <c r="P131" s="317"/>
      <c r="Q131" s="318"/>
      <c r="R131" s="319"/>
      <c r="S131" s="319"/>
      <c r="T131" s="319"/>
      <c r="U131" s="320"/>
      <c r="V131" s="321"/>
    </row>
    <row r="132" spans="1:22" x14ac:dyDescent="0.25">
      <c r="A132" s="310"/>
      <c r="B132" s="323"/>
      <c r="C132" s="316"/>
      <c r="D132" s="324"/>
      <c r="E132" s="324"/>
      <c r="F132" s="325"/>
      <c r="G132" s="325"/>
      <c r="H132" s="325"/>
      <c r="I132" s="313"/>
      <c r="J132" s="313"/>
      <c r="K132" s="314"/>
      <c r="L132" s="315"/>
      <c r="M132" s="316"/>
      <c r="N132" s="326"/>
      <c r="O132" s="326"/>
      <c r="P132" s="317"/>
      <c r="Q132" s="318"/>
      <c r="R132" s="319"/>
      <c r="S132" s="319"/>
      <c r="T132" s="319"/>
      <c r="U132" s="320"/>
      <c r="V132" s="321"/>
    </row>
    <row r="133" spans="1:22" x14ac:dyDescent="0.25">
      <c r="A133" s="310"/>
      <c r="B133" s="311"/>
      <c r="C133" s="312"/>
      <c r="D133" s="313"/>
      <c r="E133" s="313"/>
      <c r="F133" s="312"/>
      <c r="G133" s="312"/>
      <c r="H133" s="312"/>
      <c r="I133" s="313"/>
      <c r="J133" s="313"/>
      <c r="K133" s="314"/>
      <c r="L133" s="315"/>
      <c r="M133" s="316"/>
      <c r="N133" s="317"/>
      <c r="O133" s="317"/>
      <c r="P133" s="317"/>
      <c r="Q133" s="318"/>
      <c r="R133" s="319"/>
      <c r="S133" s="319"/>
      <c r="T133" s="319"/>
      <c r="U133" s="320"/>
      <c r="V133" s="321"/>
    </row>
    <row r="134" spans="1:22" x14ac:dyDescent="0.25">
      <c r="A134" s="310"/>
      <c r="B134" s="311"/>
      <c r="C134" s="312"/>
      <c r="D134" s="313"/>
      <c r="E134" s="313"/>
      <c r="F134" s="312"/>
      <c r="G134" s="312"/>
      <c r="H134" s="312"/>
      <c r="I134" s="313"/>
      <c r="J134" s="313"/>
      <c r="K134" s="314"/>
      <c r="L134" s="315"/>
      <c r="M134" s="316"/>
      <c r="N134" s="317"/>
      <c r="O134" s="317"/>
      <c r="P134" s="317"/>
      <c r="Q134" s="318"/>
      <c r="R134" s="319"/>
      <c r="S134" s="319"/>
      <c r="T134" s="319"/>
      <c r="U134" s="320"/>
      <c r="V134" s="321"/>
    </row>
    <row r="135" spans="1:22" x14ac:dyDescent="0.25">
      <c r="A135" s="309"/>
      <c r="B135" s="327"/>
      <c r="C135" s="328"/>
      <c r="D135" s="329"/>
      <c r="E135" s="329"/>
      <c r="F135" s="328"/>
      <c r="G135" s="328"/>
      <c r="H135" s="329"/>
      <c r="I135" s="329"/>
      <c r="J135" s="329"/>
      <c r="K135" s="330"/>
      <c r="L135" s="331"/>
      <c r="M135" s="332"/>
      <c r="N135" s="333"/>
      <c r="O135" s="333"/>
      <c r="P135" s="333"/>
      <c r="Q135" s="334"/>
      <c r="R135" s="335"/>
      <c r="S135" s="335"/>
      <c r="T135" s="304"/>
      <c r="U135" s="336"/>
      <c r="V135" s="306"/>
    </row>
    <row r="136" spans="1:22" x14ac:dyDescent="0.25">
      <c r="A136" s="310"/>
      <c r="B136" s="311"/>
      <c r="C136" s="312"/>
      <c r="D136" s="313"/>
      <c r="E136" s="313"/>
      <c r="F136" s="312"/>
      <c r="G136" s="312"/>
      <c r="H136" s="312"/>
      <c r="I136" s="313"/>
      <c r="J136" s="313"/>
      <c r="K136" s="314"/>
      <c r="L136" s="315"/>
      <c r="M136" s="316"/>
      <c r="N136" s="317"/>
      <c r="O136" s="317"/>
      <c r="P136" s="317"/>
      <c r="Q136" s="318"/>
      <c r="R136" s="319"/>
      <c r="S136" s="319"/>
      <c r="T136" s="319"/>
      <c r="U136" s="320"/>
      <c r="V136" s="321"/>
    </row>
    <row r="137" spans="1:22" x14ac:dyDescent="0.25">
      <c r="A137" s="296"/>
      <c r="B137" s="342"/>
      <c r="C137" s="301"/>
      <c r="D137" s="343"/>
      <c r="E137" s="343"/>
      <c r="F137" s="344"/>
      <c r="G137" s="344"/>
      <c r="H137" s="344"/>
      <c r="I137" s="299"/>
      <c r="J137" s="299"/>
      <c r="K137" s="301"/>
      <c r="L137" s="300"/>
      <c r="M137" s="301"/>
      <c r="N137" s="302"/>
      <c r="O137" s="302"/>
      <c r="P137" s="302"/>
      <c r="Q137" s="303"/>
      <c r="R137" s="304"/>
      <c r="S137" s="304"/>
      <c r="T137" s="304"/>
      <c r="U137" s="305"/>
      <c r="V137" s="306"/>
    </row>
    <row r="138" spans="1:22" x14ac:dyDescent="0.25">
      <c r="A138" s="310"/>
      <c r="B138" s="311"/>
      <c r="C138" s="312"/>
      <c r="D138" s="313"/>
      <c r="E138" s="313"/>
      <c r="F138" s="312"/>
      <c r="G138" s="312"/>
      <c r="H138" s="312"/>
      <c r="I138" s="313"/>
      <c r="J138" s="313"/>
      <c r="K138" s="314"/>
      <c r="L138" s="315"/>
      <c r="M138" s="316"/>
      <c r="N138" s="317"/>
      <c r="O138" s="317"/>
      <c r="P138" s="317"/>
      <c r="Q138" s="318"/>
      <c r="R138" s="319"/>
      <c r="S138" s="319"/>
      <c r="T138" s="319"/>
      <c r="U138" s="320"/>
      <c r="V138" s="321"/>
    </row>
    <row r="139" spans="1:22" x14ac:dyDescent="0.25">
      <c r="A139" s="310"/>
      <c r="B139" s="311"/>
      <c r="C139" s="312"/>
      <c r="D139" s="313"/>
      <c r="E139" s="313"/>
      <c r="F139" s="312"/>
      <c r="G139" s="312"/>
      <c r="H139" s="312"/>
      <c r="I139" s="313"/>
      <c r="J139" s="313"/>
      <c r="K139" s="314"/>
      <c r="L139" s="315"/>
      <c r="M139" s="316"/>
      <c r="N139" s="317"/>
      <c r="O139" s="317"/>
      <c r="P139" s="317"/>
      <c r="Q139" s="318"/>
      <c r="R139" s="319"/>
      <c r="S139" s="319"/>
      <c r="T139" s="319"/>
      <c r="U139" s="320"/>
      <c r="V139" s="321"/>
    </row>
    <row r="140" spans="1:22" x14ac:dyDescent="0.25">
      <c r="A140" s="310"/>
      <c r="B140" s="311"/>
      <c r="C140" s="312"/>
      <c r="D140" s="313"/>
      <c r="E140" s="313"/>
      <c r="F140" s="312"/>
      <c r="G140" s="312"/>
      <c r="H140" s="312"/>
      <c r="I140" s="313"/>
      <c r="J140" s="313"/>
      <c r="K140" s="314"/>
      <c r="L140" s="315"/>
      <c r="M140" s="316"/>
      <c r="N140" s="317"/>
      <c r="O140" s="317"/>
      <c r="P140" s="317"/>
      <c r="Q140" s="318"/>
      <c r="R140" s="319"/>
      <c r="S140" s="319"/>
      <c r="T140" s="319"/>
      <c r="U140" s="320"/>
      <c r="V140" s="321"/>
    </row>
    <row r="141" spans="1:22" x14ac:dyDescent="0.25">
      <c r="A141" s="310"/>
      <c r="B141" s="311"/>
      <c r="C141" s="312"/>
      <c r="D141" s="313"/>
      <c r="E141" s="313"/>
      <c r="F141" s="312"/>
      <c r="G141" s="312"/>
      <c r="H141" s="312"/>
      <c r="I141" s="313"/>
      <c r="J141" s="313"/>
      <c r="K141" s="314"/>
      <c r="L141" s="315"/>
      <c r="M141" s="316"/>
      <c r="N141" s="317"/>
      <c r="O141" s="317"/>
      <c r="P141" s="317"/>
      <c r="Q141" s="318"/>
      <c r="R141" s="319"/>
      <c r="S141" s="319"/>
      <c r="T141" s="319"/>
      <c r="U141" s="320"/>
      <c r="V141" s="321"/>
    </row>
    <row r="142" spans="1:22" x14ac:dyDescent="0.25">
      <c r="A142" s="310"/>
      <c r="B142" s="311"/>
      <c r="C142" s="312"/>
      <c r="D142" s="313"/>
      <c r="E142" s="313"/>
      <c r="F142" s="312"/>
      <c r="G142" s="312"/>
      <c r="H142" s="325"/>
      <c r="I142" s="313"/>
      <c r="J142" s="313"/>
      <c r="K142" s="314"/>
      <c r="L142" s="315"/>
      <c r="M142" s="316"/>
      <c r="N142" s="317"/>
      <c r="O142" s="317"/>
      <c r="P142" s="317"/>
      <c r="Q142" s="318"/>
      <c r="R142" s="319"/>
      <c r="S142" s="319"/>
      <c r="T142" s="319"/>
      <c r="U142" s="320"/>
      <c r="V142" s="321"/>
    </row>
    <row r="143" spans="1:22" x14ac:dyDescent="0.3">
      <c r="A143" s="629"/>
      <c r="B143" s="630"/>
      <c r="C143" s="312"/>
      <c r="D143" s="313"/>
      <c r="E143" s="313"/>
      <c r="F143" s="631"/>
      <c r="G143" s="312"/>
      <c r="H143" s="630"/>
      <c r="I143" s="630"/>
      <c r="J143" s="313"/>
      <c r="K143" s="314"/>
      <c r="L143" s="315"/>
      <c r="M143" s="316"/>
      <c r="N143" s="317"/>
      <c r="O143" s="317"/>
      <c r="P143" s="317"/>
      <c r="Q143" s="318"/>
      <c r="R143" s="319"/>
      <c r="S143" s="319"/>
      <c r="T143" s="319"/>
      <c r="U143" s="375"/>
      <c r="V143" s="321"/>
    </row>
    <row r="144" spans="1:22" x14ac:dyDescent="0.3">
      <c r="A144" s="632"/>
      <c r="B144" s="630"/>
      <c r="C144" s="312"/>
      <c r="D144" s="313"/>
      <c r="E144" s="313"/>
      <c r="F144" s="630"/>
      <c r="G144" s="312"/>
      <c r="H144" s="630"/>
      <c r="I144" s="630"/>
      <c r="J144" s="313"/>
      <c r="K144" s="314"/>
      <c r="L144" s="315"/>
      <c r="M144" s="316"/>
      <c r="N144" s="317"/>
      <c r="O144" s="317"/>
      <c r="P144" s="317"/>
      <c r="Q144" s="318"/>
      <c r="R144" s="319"/>
      <c r="S144" s="319"/>
      <c r="T144" s="319"/>
      <c r="U144" s="376"/>
      <c r="V144" s="321"/>
    </row>
    <row r="145" spans="1:22" x14ac:dyDescent="0.3">
      <c r="A145" s="632"/>
      <c r="B145" s="630"/>
      <c r="C145" s="312"/>
      <c r="D145" s="313"/>
      <c r="E145" s="313"/>
      <c r="F145" s="630"/>
      <c r="G145" s="312"/>
      <c r="H145" s="630"/>
      <c r="I145" s="630"/>
      <c r="J145" s="313"/>
      <c r="K145" s="314"/>
      <c r="L145" s="315"/>
      <c r="M145" s="316"/>
      <c r="N145" s="317"/>
      <c r="O145" s="317"/>
      <c r="P145" s="317"/>
      <c r="Q145" s="318"/>
      <c r="R145" s="319"/>
      <c r="S145" s="319"/>
      <c r="T145" s="319"/>
      <c r="U145" s="376"/>
      <c r="V145" s="321"/>
    </row>
    <row r="146" spans="1:22" x14ac:dyDescent="0.3">
      <c r="A146" s="632"/>
      <c r="B146" s="630"/>
      <c r="C146" s="312"/>
      <c r="D146" s="313"/>
      <c r="E146" s="313"/>
      <c r="F146" s="630"/>
      <c r="G146" s="312"/>
      <c r="H146" s="630"/>
      <c r="I146" s="630"/>
      <c r="J146" s="313"/>
      <c r="K146" s="314"/>
      <c r="L146" s="315"/>
      <c r="M146" s="316"/>
      <c r="N146" s="317"/>
      <c r="O146" s="317"/>
      <c r="P146" s="317"/>
      <c r="Q146" s="318"/>
      <c r="R146" s="319"/>
      <c r="S146" s="319"/>
      <c r="T146" s="319"/>
      <c r="U146" s="376"/>
      <c r="V146" s="321"/>
    </row>
    <row r="147" spans="1:22" x14ac:dyDescent="0.25">
      <c r="A147" s="296"/>
      <c r="B147" s="342"/>
      <c r="C147" s="301"/>
      <c r="D147" s="343"/>
      <c r="E147" s="343"/>
      <c r="F147" s="344"/>
      <c r="G147" s="344"/>
      <c r="H147" s="344"/>
      <c r="I147" s="299"/>
      <c r="J147" s="299"/>
      <c r="K147" s="301"/>
      <c r="L147" s="300"/>
      <c r="M147" s="301"/>
      <c r="N147" s="302"/>
      <c r="O147" s="302"/>
      <c r="P147" s="302"/>
      <c r="Q147" s="303"/>
      <c r="R147" s="304"/>
      <c r="S147" s="304"/>
      <c r="T147" s="304"/>
      <c r="U147" s="305"/>
      <c r="V147" s="306"/>
    </row>
    <row r="148" spans="1:22" x14ac:dyDescent="0.3">
      <c r="A148" s="632"/>
      <c r="B148" s="630"/>
      <c r="C148" s="312"/>
      <c r="D148" s="313"/>
      <c r="E148" s="313"/>
      <c r="F148" s="630"/>
      <c r="G148" s="312"/>
      <c r="H148" s="630"/>
      <c r="I148" s="630"/>
      <c r="J148" s="313"/>
      <c r="K148" s="314"/>
      <c r="L148" s="315"/>
      <c r="M148" s="316"/>
      <c r="N148" s="317"/>
      <c r="O148" s="317"/>
      <c r="P148" s="317"/>
      <c r="Q148" s="318"/>
      <c r="R148" s="319"/>
      <c r="S148" s="319"/>
      <c r="T148" s="319"/>
      <c r="U148" s="376"/>
      <c r="V148" s="321"/>
    </row>
    <row r="149" spans="1:22" x14ac:dyDescent="0.25">
      <c r="A149" s="265"/>
      <c r="B149" s="259"/>
      <c r="C149" s="260"/>
      <c r="D149" s="249"/>
      <c r="E149" s="249"/>
      <c r="F149" s="249"/>
      <c r="G149" s="249"/>
      <c r="H149" s="249"/>
      <c r="I149" s="249"/>
      <c r="J149" s="249"/>
      <c r="K149" s="250"/>
      <c r="L149" s="251"/>
      <c r="M149" s="252"/>
      <c r="N149" s="253"/>
      <c r="O149" s="253"/>
      <c r="P149" s="253"/>
      <c r="Q149" s="254"/>
      <c r="R149" s="255"/>
      <c r="S149" s="255"/>
      <c r="T149" s="255"/>
      <c r="U149" s="262"/>
      <c r="V149" s="263"/>
    </row>
    <row r="150" spans="1:22" x14ac:dyDescent="0.25">
      <c r="A150" s="265"/>
      <c r="B150" s="259"/>
      <c r="C150" s="260"/>
      <c r="D150" s="249"/>
      <c r="E150" s="249"/>
      <c r="F150" s="249"/>
      <c r="G150" s="249"/>
      <c r="H150" s="249"/>
      <c r="I150" s="249"/>
      <c r="J150" s="249"/>
      <c r="K150" s="250"/>
      <c r="L150" s="251"/>
      <c r="M150" s="252"/>
      <c r="N150" s="253"/>
      <c r="O150" s="253"/>
      <c r="P150" s="253"/>
      <c r="Q150" s="254"/>
      <c r="R150" s="255"/>
      <c r="S150" s="255"/>
      <c r="T150" s="255"/>
      <c r="U150" s="262"/>
      <c r="V150" s="263"/>
    </row>
    <row r="151" spans="1:22" x14ac:dyDescent="0.25">
      <c r="A151" s="265"/>
      <c r="B151" s="259"/>
      <c r="C151" s="260"/>
      <c r="D151" s="249"/>
      <c r="E151" s="249"/>
      <c r="F151" s="249"/>
      <c r="G151" s="249"/>
      <c r="H151" s="249"/>
      <c r="I151" s="249"/>
      <c r="J151" s="249"/>
      <c r="K151" s="250"/>
      <c r="L151" s="251"/>
      <c r="M151" s="252"/>
      <c r="N151" s="253"/>
      <c r="O151" s="253"/>
      <c r="P151" s="253"/>
      <c r="Q151" s="254"/>
      <c r="R151" s="255"/>
      <c r="S151" s="255"/>
      <c r="T151" s="255"/>
      <c r="U151" s="262"/>
      <c r="V151" s="263"/>
    </row>
    <row r="152" spans="1:22" x14ac:dyDescent="0.25">
      <c r="A152" s="265"/>
      <c r="B152" s="259"/>
      <c r="C152" s="260"/>
      <c r="D152" s="249"/>
      <c r="E152" s="249"/>
      <c r="F152" s="249"/>
      <c r="G152" s="249"/>
      <c r="H152" s="249"/>
      <c r="I152" s="249"/>
      <c r="J152" s="249"/>
      <c r="K152" s="250"/>
      <c r="L152" s="251"/>
      <c r="M152" s="252"/>
      <c r="N152" s="253"/>
      <c r="O152" s="253"/>
      <c r="P152" s="253"/>
      <c r="Q152" s="254"/>
      <c r="R152" s="255"/>
      <c r="S152" s="255"/>
      <c r="T152" s="255"/>
      <c r="U152" s="262"/>
      <c r="V152" s="263"/>
    </row>
    <row r="153" spans="1:22" x14ac:dyDescent="0.25">
      <c r="A153" s="265"/>
      <c r="B153" s="259"/>
      <c r="C153" s="260"/>
      <c r="D153" s="249"/>
      <c r="E153" s="249"/>
      <c r="F153" s="249"/>
      <c r="G153" s="249"/>
      <c r="H153" s="249"/>
      <c r="I153" s="249"/>
      <c r="J153" s="249"/>
      <c r="K153" s="250"/>
      <c r="L153" s="251"/>
      <c r="M153" s="252"/>
      <c r="N153" s="253"/>
      <c r="O153" s="253"/>
      <c r="P153" s="253"/>
      <c r="Q153" s="254"/>
      <c r="R153" s="255"/>
      <c r="S153" s="255"/>
      <c r="T153" s="255"/>
      <c r="U153" s="262"/>
      <c r="V153" s="263"/>
    </row>
    <row r="154" spans="1:22" x14ac:dyDescent="0.25">
      <c r="A154" s="265"/>
      <c r="B154" s="259"/>
      <c r="C154" s="260"/>
      <c r="D154" s="249"/>
      <c r="E154" s="249"/>
      <c r="F154" s="249"/>
      <c r="G154" s="249"/>
      <c r="H154" s="249"/>
      <c r="I154" s="249"/>
      <c r="J154" s="249"/>
      <c r="K154" s="250"/>
      <c r="L154" s="251"/>
      <c r="M154" s="252"/>
      <c r="N154" s="253"/>
      <c r="O154" s="253"/>
      <c r="P154" s="253"/>
      <c r="Q154" s="254"/>
      <c r="R154" s="255"/>
      <c r="S154" s="255"/>
      <c r="T154" s="255"/>
      <c r="U154" s="262"/>
      <c r="V154" s="263"/>
    </row>
    <row r="155" spans="1:22" x14ac:dyDescent="0.25">
      <c r="A155" s="265"/>
      <c r="B155" s="259"/>
      <c r="C155" s="260"/>
      <c r="D155" s="249"/>
      <c r="E155" s="249"/>
      <c r="F155" s="249"/>
      <c r="G155" s="249"/>
      <c r="H155" s="249"/>
      <c r="I155" s="249"/>
      <c r="J155" s="249"/>
      <c r="K155" s="250"/>
      <c r="L155" s="251"/>
      <c r="M155" s="252"/>
      <c r="N155" s="253"/>
      <c r="O155" s="253"/>
      <c r="P155" s="253"/>
      <c r="Q155" s="254"/>
      <c r="R155" s="255"/>
      <c r="S155" s="255"/>
      <c r="T155" s="255"/>
      <c r="U155" s="262"/>
      <c r="V155" s="263"/>
    </row>
    <row r="156" spans="1:22" x14ac:dyDescent="0.25">
      <c r="A156" s="265"/>
      <c r="B156" s="259"/>
      <c r="C156" s="260"/>
      <c r="D156" s="249"/>
      <c r="E156" s="249"/>
      <c r="F156" s="249"/>
      <c r="G156" s="249"/>
      <c r="H156" s="249"/>
      <c r="I156" s="249"/>
      <c r="J156" s="249"/>
      <c r="K156" s="250"/>
      <c r="L156" s="251"/>
      <c r="M156" s="252"/>
      <c r="N156" s="253"/>
      <c r="O156" s="253"/>
      <c r="P156" s="253"/>
      <c r="Q156" s="254"/>
      <c r="R156" s="255"/>
      <c r="S156" s="255"/>
      <c r="T156" s="255"/>
      <c r="U156" s="262"/>
      <c r="V156" s="263"/>
    </row>
    <row r="157" spans="1:22" x14ac:dyDescent="0.25">
      <c r="A157" s="265"/>
      <c r="B157" s="259"/>
      <c r="C157" s="260"/>
      <c r="D157" s="249"/>
      <c r="E157" s="249"/>
      <c r="F157" s="249"/>
      <c r="G157" s="249"/>
      <c r="H157" s="249"/>
      <c r="I157" s="249"/>
      <c r="J157" s="249"/>
      <c r="K157" s="250"/>
      <c r="L157" s="251"/>
      <c r="M157" s="252"/>
      <c r="N157" s="253"/>
      <c r="O157" s="253"/>
      <c r="P157" s="253"/>
      <c r="Q157" s="254"/>
      <c r="R157" s="255"/>
      <c r="S157" s="255"/>
      <c r="T157" s="255"/>
      <c r="U157" s="262"/>
      <c r="V157" s="263"/>
    </row>
    <row r="158" spans="1:22" x14ac:dyDescent="0.25">
      <c r="A158" s="265"/>
      <c r="B158" s="259"/>
      <c r="C158" s="260"/>
      <c r="D158" s="249"/>
      <c r="E158" s="249"/>
      <c r="F158" s="249"/>
      <c r="G158" s="249"/>
      <c r="H158" s="249"/>
      <c r="I158" s="249"/>
      <c r="J158" s="249"/>
      <c r="K158" s="250"/>
      <c r="L158" s="251"/>
      <c r="M158" s="252"/>
      <c r="N158" s="253"/>
      <c r="O158" s="253"/>
      <c r="P158" s="253"/>
      <c r="Q158" s="254"/>
      <c r="R158" s="255"/>
      <c r="S158" s="255"/>
      <c r="T158" s="255"/>
      <c r="U158" s="262"/>
      <c r="V158" s="263"/>
    </row>
    <row r="159" spans="1:22" x14ac:dyDescent="0.25">
      <c r="A159" s="265"/>
      <c r="B159" s="259"/>
      <c r="C159" s="260"/>
      <c r="D159" s="249"/>
      <c r="E159" s="249"/>
      <c r="F159" s="249"/>
      <c r="G159" s="249"/>
      <c r="H159" s="249"/>
      <c r="I159" s="249"/>
      <c r="J159" s="249"/>
      <c r="K159" s="250"/>
      <c r="L159" s="251"/>
      <c r="M159" s="252"/>
      <c r="N159" s="253"/>
      <c r="O159" s="253"/>
      <c r="P159" s="253"/>
      <c r="Q159" s="254"/>
      <c r="R159" s="255"/>
      <c r="S159" s="255"/>
      <c r="T159" s="255"/>
      <c r="U159" s="262"/>
      <c r="V159" s="263"/>
    </row>
    <row r="160" spans="1:22" x14ac:dyDescent="0.25">
      <c r="A160" s="265"/>
      <c r="B160" s="259"/>
      <c r="C160" s="260"/>
      <c r="D160" s="249"/>
      <c r="E160" s="249"/>
      <c r="F160" s="249"/>
      <c r="G160" s="249"/>
      <c r="H160" s="249"/>
      <c r="I160" s="249"/>
      <c r="J160" s="249"/>
      <c r="K160" s="250"/>
      <c r="L160" s="251"/>
      <c r="M160" s="252"/>
      <c r="N160" s="253"/>
      <c r="O160" s="253"/>
      <c r="P160" s="253"/>
      <c r="Q160" s="254"/>
      <c r="R160" s="255"/>
      <c r="S160" s="255"/>
      <c r="T160" s="255"/>
      <c r="U160" s="262"/>
      <c r="V160" s="263"/>
    </row>
    <row r="161" spans="1:22" x14ac:dyDescent="0.25">
      <c r="A161" s="265"/>
      <c r="B161" s="259"/>
      <c r="C161" s="260"/>
      <c r="D161" s="249"/>
      <c r="E161" s="249"/>
      <c r="F161" s="249"/>
      <c r="G161" s="249"/>
      <c r="H161" s="249"/>
      <c r="I161" s="249"/>
      <c r="J161" s="249"/>
      <c r="K161" s="250"/>
      <c r="L161" s="251"/>
      <c r="M161" s="252"/>
      <c r="N161" s="253"/>
      <c r="O161" s="253"/>
      <c r="P161" s="253"/>
      <c r="Q161" s="254"/>
      <c r="R161" s="255"/>
      <c r="S161" s="255"/>
      <c r="T161" s="255"/>
      <c r="U161" s="262"/>
      <c r="V161" s="263"/>
    </row>
    <row r="162" spans="1:22" x14ac:dyDescent="0.25">
      <c r="A162" s="265"/>
      <c r="B162" s="259"/>
      <c r="C162" s="260"/>
      <c r="D162" s="249"/>
      <c r="E162" s="249"/>
      <c r="F162" s="249"/>
      <c r="G162" s="249"/>
      <c r="H162" s="249"/>
      <c r="I162" s="249"/>
      <c r="J162" s="249"/>
      <c r="K162" s="250"/>
      <c r="L162" s="251"/>
      <c r="M162" s="252"/>
      <c r="N162" s="253"/>
      <c r="O162" s="253"/>
      <c r="P162" s="253"/>
      <c r="Q162" s="254"/>
      <c r="R162" s="255"/>
      <c r="S162" s="255"/>
      <c r="T162" s="255"/>
      <c r="U162" s="262"/>
      <c r="V162" s="263"/>
    </row>
    <row r="163" spans="1:22" x14ac:dyDescent="0.25">
      <c r="A163" s="265"/>
      <c r="B163" s="259"/>
      <c r="C163" s="260"/>
      <c r="D163" s="249"/>
      <c r="E163" s="249"/>
      <c r="F163" s="249"/>
      <c r="G163" s="249"/>
      <c r="H163" s="249"/>
      <c r="I163" s="249"/>
      <c r="J163" s="249"/>
      <c r="K163" s="250"/>
      <c r="L163" s="251"/>
      <c r="M163" s="252"/>
      <c r="N163" s="253"/>
      <c r="O163" s="253"/>
      <c r="P163" s="253"/>
      <c r="Q163" s="254"/>
      <c r="R163" s="255"/>
      <c r="S163" s="255"/>
      <c r="T163" s="255"/>
      <c r="U163" s="262"/>
      <c r="V163" s="263"/>
    </row>
    <row r="164" spans="1:22" x14ac:dyDescent="0.25">
      <c r="A164" s="265"/>
      <c r="B164" s="259"/>
      <c r="C164" s="260"/>
      <c r="D164" s="249"/>
      <c r="E164" s="249"/>
      <c r="F164" s="249"/>
      <c r="G164" s="249"/>
      <c r="H164" s="249"/>
      <c r="I164" s="249"/>
      <c r="J164" s="249"/>
      <c r="K164" s="250"/>
      <c r="L164" s="251"/>
      <c r="M164" s="252"/>
      <c r="N164" s="253"/>
      <c r="O164" s="253"/>
      <c r="P164" s="253"/>
      <c r="Q164" s="254"/>
      <c r="R164" s="255"/>
      <c r="S164" s="255"/>
      <c r="T164" s="255"/>
      <c r="U164" s="262"/>
      <c r="V164" s="263"/>
    </row>
    <row r="165" spans="1:22" x14ac:dyDescent="0.25">
      <c r="A165" s="265"/>
      <c r="B165" s="259"/>
      <c r="C165" s="260"/>
      <c r="D165" s="249"/>
      <c r="E165" s="249"/>
      <c r="F165" s="249"/>
      <c r="G165" s="249"/>
      <c r="H165" s="249"/>
      <c r="I165" s="249"/>
      <c r="J165" s="249"/>
      <c r="K165" s="250"/>
      <c r="L165" s="251"/>
      <c r="M165" s="252"/>
      <c r="N165" s="253"/>
      <c r="O165" s="253"/>
      <c r="P165" s="253"/>
      <c r="Q165" s="254"/>
      <c r="R165" s="255"/>
      <c r="S165" s="255"/>
      <c r="T165" s="255"/>
      <c r="U165" s="270"/>
      <c r="V165" s="271"/>
    </row>
    <row r="166" spans="1:22" x14ac:dyDescent="0.25">
      <c r="A166" s="266"/>
      <c r="B166" s="259"/>
      <c r="C166" s="260"/>
      <c r="D166" s="249"/>
      <c r="E166" s="249"/>
      <c r="F166" s="249"/>
      <c r="G166" s="249"/>
      <c r="H166" s="249"/>
      <c r="I166" s="249"/>
      <c r="J166" s="249"/>
      <c r="K166" s="250"/>
      <c r="L166" s="251"/>
      <c r="M166" s="268"/>
      <c r="N166" s="269"/>
      <c r="O166" s="269"/>
      <c r="P166" s="269"/>
      <c r="Q166" s="254"/>
      <c r="R166" s="255"/>
      <c r="S166" s="255"/>
      <c r="T166" s="255"/>
      <c r="U166" s="270"/>
      <c r="V166" s="271"/>
    </row>
    <row r="167" spans="1:22" x14ac:dyDescent="0.25">
      <c r="A167" s="265"/>
      <c r="B167" s="259"/>
      <c r="C167" s="260"/>
      <c r="D167" s="249"/>
      <c r="E167" s="249"/>
      <c r="F167" s="249"/>
      <c r="G167" s="249"/>
      <c r="H167" s="249"/>
      <c r="I167" s="249"/>
      <c r="J167" s="249"/>
      <c r="K167" s="250"/>
      <c r="L167" s="251"/>
      <c r="M167" s="252"/>
      <c r="N167" s="253"/>
      <c r="O167" s="253"/>
      <c r="P167" s="253"/>
      <c r="Q167" s="254"/>
      <c r="R167" s="255"/>
      <c r="S167" s="255"/>
      <c r="T167" s="255"/>
      <c r="U167" s="262"/>
      <c r="V167" s="279"/>
    </row>
    <row r="168" spans="1:22" x14ac:dyDescent="0.25">
      <c r="A168" s="265"/>
      <c r="B168" s="259"/>
      <c r="C168" s="260"/>
      <c r="D168" s="249"/>
      <c r="E168" s="249"/>
      <c r="F168" s="249"/>
      <c r="G168" s="249"/>
      <c r="H168" s="249"/>
      <c r="I168" s="249"/>
      <c r="J168" s="249"/>
      <c r="K168" s="250"/>
      <c r="L168" s="251"/>
      <c r="M168" s="252"/>
      <c r="N168" s="253"/>
      <c r="O168" s="253"/>
      <c r="P168" s="253"/>
      <c r="Q168" s="254"/>
      <c r="R168" s="255"/>
      <c r="S168" s="255"/>
      <c r="T168" s="255"/>
      <c r="U168" s="262"/>
      <c r="V168" s="279"/>
    </row>
    <row r="169" spans="1:22" x14ac:dyDescent="0.25">
      <c r="A169" s="265"/>
      <c r="B169" s="259"/>
      <c r="C169" s="260"/>
      <c r="D169" s="249"/>
      <c r="E169" s="249"/>
      <c r="F169" s="249"/>
      <c r="G169" s="249"/>
      <c r="H169" s="249"/>
      <c r="I169" s="249"/>
      <c r="J169" s="249"/>
      <c r="K169" s="252"/>
      <c r="L169" s="251"/>
      <c r="M169" s="252"/>
      <c r="N169" s="253"/>
      <c r="O169" s="253"/>
      <c r="P169" s="253"/>
      <c r="Q169" s="287"/>
      <c r="R169" s="278"/>
      <c r="S169" s="278"/>
      <c r="T169" s="278"/>
      <c r="U169" s="262"/>
      <c r="V169" s="279"/>
    </row>
    <row r="170" spans="1:22" x14ac:dyDescent="0.25">
      <c r="A170" s="266"/>
      <c r="B170" s="259"/>
      <c r="C170" s="260"/>
      <c r="D170" s="249"/>
      <c r="E170" s="249"/>
      <c r="F170" s="249"/>
      <c r="G170" s="249"/>
      <c r="H170" s="249"/>
      <c r="I170" s="282"/>
      <c r="J170" s="282"/>
      <c r="K170" s="268"/>
      <c r="L170" s="267"/>
      <c r="M170" s="268"/>
      <c r="N170" s="269"/>
      <c r="O170" s="269"/>
      <c r="P170" s="269"/>
      <c r="Q170" s="254"/>
      <c r="R170" s="255"/>
      <c r="S170" s="255"/>
      <c r="T170" s="255"/>
      <c r="U170" s="270"/>
      <c r="V170" s="271"/>
    </row>
    <row r="171" spans="1:22" x14ac:dyDescent="0.25">
      <c r="A171" s="266"/>
      <c r="B171" s="259"/>
      <c r="C171" s="260"/>
      <c r="D171" s="249"/>
      <c r="E171" s="249"/>
      <c r="F171" s="249"/>
      <c r="G171" s="249"/>
      <c r="H171" s="249"/>
      <c r="I171" s="282"/>
      <c r="J171" s="282"/>
      <c r="K171" s="268"/>
      <c r="L171" s="267"/>
      <c r="M171" s="268"/>
      <c r="N171" s="269"/>
      <c r="O171" s="269"/>
      <c r="P171" s="269"/>
      <c r="Q171" s="254"/>
      <c r="R171" s="255"/>
      <c r="S171" s="255"/>
      <c r="T171" s="255"/>
      <c r="U171" s="270"/>
      <c r="V171" s="271"/>
    </row>
    <row r="172" spans="1:22" x14ac:dyDescent="0.25">
      <c r="A172" s="266"/>
      <c r="B172" s="259"/>
      <c r="C172" s="260"/>
      <c r="D172" s="249"/>
      <c r="E172" s="249"/>
      <c r="F172" s="249"/>
      <c r="G172" s="249"/>
      <c r="H172" s="249"/>
      <c r="I172" s="282"/>
      <c r="J172" s="282"/>
      <c r="K172" s="268"/>
      <c r="L172" s="267"/>
      <c r="M172" s="268"/>
      <c r="N172" s="269"/>
      <c r="O172" s="269"/>
      <c r="P172" s="269"/>
      <c r="Q172" s="254"/>
      <c r="R172" s="255"/>
      <c r="S172" s="255"/>
      <c r="T172" s="255"/>
      <c r="U172" s="270"/>
      <c r="V172" s="271"/>
    </row>
    <row r="173" spans="1:22" x14ac:dyDescent="0.25">
      <c r="A173" s="266"/>
      <c r="B173" s="259"/>
      <c r="C173" s="260"/>
      <c r="D173" s="249"/>
      <c r="E173" s="249"/>
      <c r="F173" s="249"/>
      <c r="G173" s="249"/>
      <c r="H173" s="249"/>
      <c r="I173" s="282"/>
      <c r="J173" s="282"/>
      <c r="K173" s="268"/>
      <c r="L173" s="267"/>
      <c r="M173" s="268"/>
      <c r="N173" s="269"/>
      <c r="O173" s="269"/>
      <c r="P173" s="269"/>
      <c r="Q173" s="254"/>
      <c r="R173" s="255"/>
      <c r="S173" s="255"/>
      <c r="T173" s="255"/>
      <c r="U173" s="270"/>
      <c r="V173" s="271"/>
    </row>
    <row r="174" spans="1:22" x14ac:dyDescent="0.25">
      <c r="A174" s="266"/>
      <c r="B174" s="259"/>
      <c r="C174" s="260"/>
      <c r="D174" s="249"/>
      <c r="E174" s="249"/>
      <c r="F174" s="249"/>
      <c r="G174" s="249"/>
      <c r="H174" s="249"/>
      <c r="I174" s="282"/>
      <c r="J174" s="282"/>
      <c r="K174" s="268"/>
      <c r="L174" s="267"/>
      <c r="M174" s="268"/>
      <c r="N174" s="269"/>
      <c r="O174" s="269"/>
      <c r="P174" s="269"/>
      <c r="Q174" s="254"/>
      <c r="R174" s="255"/>
      <c r="S174" s="255"/>
      <c r="T174" s="255"/>
      <c r="U174" s="270"/>
      <c r="V174" s="271"/>
    </row>
    <row r="175" spans="1:22" x14ac:dyDescent="0.25">
      <c r="A175" s="266"/>
      <c r="B175" s="259"/>
      <c r="C175" s="260"/>
      <c r="D175" s="249"/>
      <c r="E175" s="249"/>
      <c r="F175" s="249"/>
      <c r="G175" s="249"/>
      <c r="H175" s="249"/>
      <c r="I175" s="282"/>
      <c r="J175" s="282"/>
      <c r="K175" s="268"/>
      <c r="L175" s="267"/>
      <c r="M175" s="268"/>
      <c r="N175" s="269"/>
      <c r="O175" s="269"/>
      <c r="P175" s="269"/>
      <c r="Q175" s="254"/>
      <c r="R175" s="255"/>
      <c r="S175" s="255"/>
      <c r="T175" s="255"/>
      <c r="U175" s="270"/>
      <c r="V175" s="271"/>
    </row>
    <row r="176" spans="1:22" x14ac:dyDescent="0.25">
      <c r="A176" s="266"/>
      <c r="B176" s="259"/>
      <c r="C176" s="260"/>
      <c r="D176" s="249"/>
      <c r="E176" s="249"/>
      <c r="F176" s="249"/>
      <c r="G176" s="249"/>
      <c r="H176" s="249"/>
      <c r="I176" s="282"/>
      <c r="J176" s="282"/>
      <c r="K176" s="268"/>
      <c r="L176" s="267"/>
      <c r="M176" s="268"/>
      <c r="N176" s="269"/>
      <c r="O176" s="269"/>
      <c r="P176" s="269"/>
      <c r="Q176" s="254"/>
      <c r="R176" s="255"/>
      <c r="S176" s="255"/>
      <c r="T176" s="255"/>
      <c r="U176" s="270"/>
      <c r="V176" s="271"/>
    </row>
    <row r="177" spans="1:22" x14ac:dyDescent="0.25">
      <c r="A177" s="266"/>
      <c r="B177" s="259"/>
      <c r="C177" s="260"/>
      <c r="D177" s="249"/>
      <c r="E177" s="249"/>
      <c r="F177" s="249"/>
      <c r="G177" s="249"/>
      <c r="H177" s="249"/>
      <c r="I177" s="282"/>
      <c r="J177" s="282"/>
      <c r="K177" s="268"/>
      <c r="L177" s="267"/>
      <c r="M177" s="268"/>
      <c r="N177" s="269"/>
      <c r="O177" s="269"/>
      <c r="P177" s="269"/>
      <c r="Q177" s="254"/>
      <c r="R177" s="255"/>
      <c r="S177" s="255"/>
      <c r="T177" s="255"/>
      <c r="U177" s="270"/>
      <c r="V177" s="271"/>
    </row>
    <row r="178" spans="1:22" x14ac:dyDescent="0.25">
      <c r="A178" s="266"/>
      <c r="B178" s="259"/>
      <c r="C178" s="260"/>
      <c r="D178" s="249"/>
      <c r="E178" s="249"/>
      <c r="F178" s="249"/>
      <c r="G178" s="249"/>
      <c r="H178" s="249"/>
      <c r="I178" s="282"/>
      <c r="J178" s="282"/>
      <c r="K178" s="268"/>
      <c r="L178" s="267"/>
      <c r="M178" s="268"/>
      <c r="N178" s="269"/>
      <c r="O178" s="269"/>
      <c r="P178" s="269"/>
      <c r="Q178" s="254"/>
      <c r="R178" s="255"/>
      <c r="S178" s="255"/>
      <c r="T178" s="255"/>
      <c r="U178" s="270"/>
      <c r="V178" s="271"/>
    </row>
    <row r="179" spans="1:22" x14ac:dyDescent="0.25">
      <c r="A179" s="266"/>
      <c r="B179" s="259"/>
      <c r="C179" s="260"/>
      <c r="D179" s="249"/>
      <c r="E179" s="249"/>
      <c r="F179" s="249"/>
      <c r="G179" s="249"/>
      <c r="H179" s="249"/>
      <c r="I179" s="282"/>
      <c r="J179" s="282"/>
      <c r="K179" s="268"/>
      <c r="L179" s="267"/>
      <c r="M179" s="268"/>
      <c r="N179" s="269"/>
      <c r="O179" s="269"/>
      <c r="P179" s="269"/>
      <c r="Q179" s="254"/>
      <c r="R179" s="255"/>
      <c r="S179" s="255"/>
      <c r="T179" s="255"/>
      <c r="U179" s="270"/>
      <c r="V179" s="271"/>
    </row>
    <row r="180" spans="1:22" x14ac:dyDescent="0.25">
      <c r="A180" s="266"/>
      <c r="B180" s="259"/>
      <c r="C180" s="260"/>
      <c r="D180" s="249"/>
      <c r="E180" s="249"/>
      <c r="F180" s="249"/>
      <c r="G180" s="249"/>
      <c r="H180" s="249"/>
      <c r="I180" s="282"/>
      <c r="J180" s="282"/>
      <c r="K180" s="268"/>
      <c r="L180" s="267"/>
      <c r="M180" s="268"/>
      <c r="N180" s="269"/>
      <c r="O180" s="269"/>
      <c r="P180" s="269"/>
      <c r="Q180" s="254"/>
      <c r="R180" s="255"/>
      <c r="S180" s="255"/>
      <c r="T180" s="255"/>
      <c r="U180" s="270"/>
      <c r="V180" s="271"/>
    </row>
    <row r="181" spans="1:22" x14ac:dyDescent="0.25">
      <c r="A181" s="266"/>
      <c r="B181" s="259"/>
      <c r="C181" s="260"/>
      <c r="D181" s="249"/>
      <c r="E181" s="249"/>
      <c r="F181" s="249"/>
      <c r="G181" s="249"/>
      <c r="H181" s="249"/>
      <c r="I181" s="282"/>
      <c r="J181" s="282"/>
      <c r="K181" s="268"/>
      <c r="L181" s="267"/>
      <c r="M181" s="268"/>
      <c r="N181" s="269"/>
      <c r="O181" s="269"/>
      <c r="P181" s="269"/>
      <c r="Q181" s="254"/>
      <c r="R181" s="255"/>
      <c r="S181" s="255"/>
      <c r="T181" s="255"/>
      <c r="U181" s="270"/>
      <c r="V181" s="271"/>
    </row>
    <row r="182" spans="1:22" x14ac:dyDescent="0.25">
      <c r="A182" s="266"/>
      <c r="B182" s="259"/>
      <c r="C182" s="260"/>
      <c r="D182" s="249"/>
      <c r="E182" s="249"/>
      <c r="F182" s="249"/>
      <c r="G182" s="249"/>
      <c r="H182" s="249"/>
      <c r="I182" s="282"/>
      <c r="J182" s="282"/>
      <c r="K182" s="268"/>
      <c r="L182" s="267"/>
      <c r="M182" s="268"/>
      <c r="N182" s="269"/>
      <c r="O182" s="269"/>
      <c r="P182" s="269"/>
      <c r="Q182" s="254"/>
      <c r="R182" s="255"/>
      <c r="S182" s="255"/>
      <c r="T182" s="255"/>
      <c r="U182" s="270"/>
      <c r="V182" s="271"/>
    </row>
    <row r="183" spans="1:22" x14ac:dyDescent="0.25">
      <c r="A183" s="266"/>
      <c r="B183" s="259"/>
      <c r="C183" s="260"/>
      <c r="D183" s="249"/>
      <c r="E183" s="249"/>
      <c r="F183" s="249"/>
      <c r="G183" s="249"/>
      <c r="H183" s="249"/>
      <c r="I183" s="282"/>
      <c r="J183" s="282"/>
      <c r="K183" s="268"/>
      <c r="L183" s="267"/>
      <c r="M183" s="268"/>
      <c r="N183" s="269"/>
      <c r="O183" s="269"/>
      <c r="P183" s="269"/>
      <c r="Q183" s="254"/>
      <c r="R183" s="255"/>
      <c r="S183" s="255"/>
      <c r="T183" s="255"/>
      <c r="U183" s="270"/>
      <c r="V183" s="271"/>
    </row>
    <row r="184" spans="1:22" x14ac:dyDescent="0.25">
      <c r="A184" s="266"/>
      <c r="B184" s="259"/>
      <c r="C184" s="260"/>
      <c r="D184" s="249"/>
      <c r="E184" s="249"/>
      <c r="F184" s="249"/>
      <c r="G184" s="249"/>
      <c r="H184" s="249"/>
      <c r="I184" s="282"/>
      <c r="J184" s="282"/>
      <c r="K184" s="268"/>
      <c r="L184" s="267"/>
      <c r="M184" s="268"/>
      <c r="N184" s="269"/>
      <c r="O184" s="269"/>
      <c r="P184" s="269"/>
      <c r="Q184" s="254"/>
      <c r="R184" s="255"/>
      <c r="S184" s="255"/>
      <c r="T184" s="255"/>
      <c r="U184" s="270"/>
      <c r="V184" s="271"/>
    </row>
    <row r="185" spans="1:22" x14ac:dyDescent="0.25">
      <c r="A185" s="266"/>
      <c r="B185" s="259"/>
      <c r="C185" s="260"/>
      <c r="D185" s="249"/>
      <c r="E185" s="249"/>
      <c r="F185" s="249"/>
      <c r="G185" s="249"/>
      <c r="H185" s="249"/>
      <c r="I185" s="282"/>
      <c r="J185" s="282"/>
      <c r="K185" s="268"/>
      <c r="L185" s="267"/>
      <c r="M185" s="268"/>
      <c r="N185" s="269"/>
      <c r="O185" s="269"/>
      <c r="P185" s="269"/>
      <c r="Q185" s="254"/>
      <c r="R185" s="255"/>
      <c r="S185" s="255"/>
      <c r="T185" s="255"/>
      <c r="U185" s="270"/>
      <c r="V185" s="271"/>
    </row>
    <row r="186" spans="1:22" x14ac:dyDescent="0.25">
      <c r="A186" s="266"/>
      <c r="B186" s="259"/>
      <c r="C186" s="260"/>
      <c r="D186" s="249"/>
      <c r="E186" s="249"/>
      <c r="F186" s="249"/>
      <c r="G186" s="249"/>
      <c r="H186" s="249"/>
      <c r="I186" s="282"/>
      <c r="J186" s="282"/>
      <c r="K186" s="268"/>
      <c r="L186" s="267"/>
      <c r="M186" s="268"/>
      <c r="N186" s="269"/>
      <c r="O186" s="269"/>
      <c r="P186" s="269"/>
      <c r="Q186" s="254"/>
      <c r="R186" s="255"/>
      <c r="S186" s="255"/>
      <c r="T186" s="255"/>
      <c r="U186" s="270"/>
      <c r="V186" s="271"/>
    </row>
    <row r="187" spans="1:22" x14ac:dyDescent="0.25">
      <c r="A187" s="266"/>
      <c r="B187" s="259"/>
      <c r="C187" s="260"/>
      <c r="D187" s="249"/>
      <c r="E187" s="249"/>
      <c r="F187" s="249"/>
      <c r="G187" s="249"/>
      <c r="H187" s="249"/>
      <c r="I187" s="282"/>
      <c r="J187" s="282"/>
      <c r="K187" s="268"/>
      <c r="L187" s="267"/>
      <c r="M187" s="268"/>
      <c r="N187" s="269"/>
      <c r="O187" s="269"/>
      <c r="P187" s="269"/>
      <c r="Q187" s="254"/>
      <c r="R187" s="255"/>
      <c r="S187" s="255"/>
      <c r="T187" s="255"/>
      <c r="U187" s="270"/>
      <c r="V187" s="271"/>
    </row>
    <row r="188" spans="1:22" x14ac:dyDescent="0.25">
      <c r="A188" s="266"/>
      <c r="B188" s="259"/>
      <c r="C188" s="260"/>
      <c r="D188" s="249"/>
      <c r="E188" s="249"/>
      <c r="F188" s="249"/>
      <c r="G188" s="249"/>
      <c r="H188" s="249"/>
      <c r="I188" s="282"/>
      <c r="J188" s="282"/>
      <c r="K188" s="268"/>
      <c r="L188" s="267"/>
      <c r="M188" s="268"/>
      <c r="N188" s="269"/>
      <c r="O188" s="269"/>
      <c r="P188" s="269"/>
      <c r="Q188" s="254"/>
      <c r="R188" s="255"/>
      <c r="S188" s="255"/>
      <c r="T188" s="255"/>
      <c r="U188" s="270"/>
      <c r="V188" s="271"/>
    </row>
    <row r="189" spans="1:22" x14ac:dyDescent="0.25">
      <c r="A189" s="266"/>
      <c r="B189" s="259"/>
      <c r="C189" s="260"/>
      <c r="D189" s="249"/>
      <c r="E189" s="249"/>
      <c r="F189" s="249"/>
      <c r="G189" s="249"/>
      <c r="H189" s="249"/>
      <c r="I189" s="282"/>
      <c r="J189" s="282"/>
      <c r="K189" s="268"/>
      <c r="L189" s="267"/>
      <c r="M189" s="268"/>
      <c r="N189" s="269"/>
      <c r="O189" s="269"/>
      <c r="P189" s="269"/>
      <c r="Q189" s="254"/>
      <c r="R189" s="255"/>
      <c r="S189" s="255"/>
      <c r="T189" s="255"/>
      <c r="U189" s="270"/>
      <c r="V189" s="271"/>
    </row>
    <row r="190" spans="1:22" x14ac:dyDescent="0.25">
      <c r="A190" s="266"/>
      <c r="B190" s="259"/>
      <c r="C190" s="260"/>
      <c r="D190" s="249"/>
      <c r="E190" s="249"/>
      <c r="F190" s="249"/>
      <c r="G190" s="249"/>
      <c r="H190" s="249"/>
      <c r="I190" s="282"/>
      <c r="J190" s="282"/>
      <c r="K190" s="268"/>
      <c r="L190" s="267"/>
      <c r="M190" s="268"/>
      <c r="N190" s="269"/>
      <c r="O190" s="269"/>
      <c r="P190" s="269"/>
      <c r="Q190" s="254"/>
      <c r="R190" s="255"/>
      <c r="S190" s="255"/>
      <c r="T190" s="255"/>
      <c r="U190" s="270"/>
      <c r="V190" s="271"/>
    </row>
    <row r="191" spans="1:22" x14ac:dyDescent="0.25">
      <c r="A191" s="266"/>
      <c r="B191" s="259"/>
      <c r="C191" s="260"/>
      <c r="D191" s="249"/>
      <c r="E191" s="249"/>
      <c r="F191" s="249"/>
      <c r="G191" s="249"/>
      <c r="H191" s="249"/>
      <c r="I191" s="249"/>
      <c r="J191" s="249"/>
      <c r="K191" s="250"/>
      <c r="L191" s="267"/>
      <c r="M191" s="268"/>
      <c r="N191" s="269"/>
      <c r="O191" s="269"/>
      <c r="P191" s="269"/>
      <c r="Q191" s="254"/>
      <c r="R191" s="255"/>
      <c r="S191" s="255"/>
      <c r="T191" s="255"/>
      <c r="U191" s="270"/>
      <c r="V191" s="271"/>
    </row>
    <row r="192" spans="1:22" x14ac:dyDescent="0.25">
      <c r="A192" s="266"/>
      <c r="B192" s="259"/>
      <c r="C192" s="260"/>
      <c r="D192" s="249"/>
      <c r="E192" s="249"/>
      <c r="F192" s="249"/>
      <c r="G192" s="249"/>
      <c r="H192" s="249"/>
      <c r="I192" s="282"/>
      <c r="J192" s="282"/>
      <c r="K192" s="268"/>
      <c r="L192" s="267"/>
      <c r="M192" s="268"/>
      <c r="N192" s="269"/>
      <c r="O192" s="269"/>
      <c r="P192" s="269"/>
      <c r="Q192" s="254"/>
      <c r="R192" s="255"/>
      <c r="S192" s="255"/>
      <c r="T192" s="255"/>
      <c r="U192" s="270"/>
      <c r="V192" s="271"/>
    </row>
    <row r="193" spans="1:22" x14ac:dyDescent="0.25">
      <c r="A193" s="266"/>
      <c r="B193" s="259"/>
      <c r="C193" s="260"/>
      <c r="D193" s="249"/>
      <c r="E193" s="249"/>
      <c r="F193" s="249"/>
      <c r="G193" s="249"/>
      <c r="H193" s="249"/>
      <c r="I193" s="282"/>
      <c r="J193" s="282"/>
      <c r="K193" s="268"/>
      <c r="L193" s="267"/>
      <c r="M193" s="268"/>
      <c r="N193" s="269"/>
      <c r="O193" s="269"/>
      <c r="P193" s="269"/>
      <c r="Q193" s="254"/>
      <c r="R193" s="255"/>
      <c r="S193" s="255"/>
      <c r="T193" s="255"/>
      <c r="U193" s="270"/>
      <c r="V193" s="271"/>
    </row>
    <row r="194" spans="1:22" x14ac:dyDescent="0.25">
      <c r="A194" s="266"/>
      <c r="B194" s="259"/>
      <c r="C194" s="260"/>
      <c r="D194" s="249"/>
      <c r="E194" s="249"/>
      <c r="F194" s="249"/>
      <c r="G194" s="249"/>
      <c r="H194" s="249"/>
      <c r="I194" s="282"/>
      <c r="J194" s="282"/>
      <c r="K194" s="268"/>
      <c r="L194" s="267"/>
      <c r="M194" s="268"/>
      <c r="N194" s="269"/>
      <c r="O194" s="269"/>
      <c r="P194" s="269"/>
      <c r="Q194" s="254"/>
      <c r="R194" s="255"/>
      <c r="S194" s="255"/>
      <c r="T194" s="255"/>
      <c r="U194" s="270"/>
      <c r="V194" s="271"/>
    </row>
    <row r="195" spans="1:22" x14ac:dyDescent="0.25">
      <c r="A195" s="266"/>
      <c r="B195" s="259"/>
      <c r="C195" s="260"/>
      <c r="D195" s="249"/>
      <c r="E195" s="249"/>
      <c r="F195" s="249"/>
      <c r="G195" s="249"/>
      <c r="H195" s="249"/>
      <c r="I195" s="282"/>
      <c r="J195" s="282"/>
      <c r="K195" s="268"/>
      <c r="L195" s="267"/>
      <c r="M195" s="268"/>
      <c r="N195" s="269"/>
      <c r="O195" s="269"/>
      <c r="P195" s="269"/>
      <c r="Q195" s="254"/>
      <c r="R195" s="255"/>
      <c r="S195" s="255"/>
      <c r="T195" s="255"/>
      <c r="U195" s="270"/>
      <c r="V195" s="271"/>
    </row>
    <row r="196" spans="1:22" x14ac:dyDescent="0.25">
      <c r="A196" s="266"/>
      <c r="B196" s="259"/>
      <c r="C196" s="260"/>
      <c r="D196" s="249"/>
      <c r="E196" s="249"/>
      <c r="F196" s="249"/>
      <c r="G196" s="249"/>
      <c r="H196" s="249"/>
      <c r="I196" s="282"/>
      <c r="J196" s="282"/>
      <c r="K196" s="268"/>
      <c r="L196" s="267"/>
      <c r="M196" s="268"/>
      <c r="N196" s="269"/>
      <c r="O196" s="269"/>
      <c r="P196" s="269"/>
      <c r="Q196" s="254"/>
      <c r="R196" s="255"/>
      <c r="S196" s="255"/>
      <c r="T196" s="255"/>
      <c r="U196" s="270"/>
      <c r="V196" s="271"/>
    </row>
    <row r="197" spans="1:22" x14ac:dyDescent="0.25">
      <c r="A197" s="266"/>
      <c r="B197" s="259"/>
      <c r="C197" s="260"/>
      <c r="D197" s="249"/>
      <c r="E197" s="249"/>
      <c r="F197" s="249"/>
      <c r="G197" s="249"/>
      <c r="H197" s="249"/>
      <c r="I197" s="282"/>
      <c r="J197" s="282"/>
      <c r="K197" s="268"/>
      <c r="L197" s="267"/>
      <c r="M197" s="268"/>
      <c r="N197" s="269"/>
      <c r="O197" s="269"/>
      <c r="P197" s="269"/>
      <c r="Q197" s="254"/>
      <c r="R197" s="255"/>
      <c r="S197" s="255"/>
      <c r="T197" s="255"/>
      <c r="U197" s="270"/>
      <c r="V197" s="271"/>
    </row>
    <row r="198" spans="1:22" x14ac:dyDescent="0.25">
      <c r="A198" s="266"/>
      <c r="B198" s="259"/>
      <c r="C198" s="260"/>
      <c r="D198" s="249"/>
      <c r="E198" s="249"/>
      <c r="F198" s="249"/>
      <c r="G198" s="249"/>
      <c r="H198" s="249"/>
      <c r="I198" s="282"/>
      <c r="J198" s="282"/>
      <c r="K198" s="268"/>
      <c r="L198" s="267"/>
      <c r="M198" s="268"/>
      <c r="N198" s="269"/>
      <c r="O198" s="269"/>
      <c r="P198" s="269"/>
      <c r="Q198" s="254"/>
      <c r="R198" s="255"/>
      <c r="S198" s="255"/>
      <c r="T198" s="255"/>
      <c r="U198" s="270"/>
      <c r="V198" s="271"/>
    </row>
    <row r="199" spans="1:22" x14ac:dyDescent="0.25">
      <c r="A199" s="266"/>
      <c r="B199" s="259"/>
      <c r="C199" s="260"/>
      <c r="D199" s="249"/>
      <c r="E199" s="249"/>
      <c r="F199" s="249"/>
      <c r="G199" s="249"/>
      <c r="H199" s="249"/>
      <c r="I199" s="282"/>
      <c r="J199" s="282"/>
      <c r="K199" s="268"/>
      <c r="L199" s="267"/>
      <c r="M199" s="268"/>
      <c r="N199" s="269"/>
      <c r="O199" s="269"/>
      <c r="P199" s="269"/>
      <c r="Q199" s="254"/>
      <c r="R199" s="255"/>
      <c r="S199" s="255"/>
      <c r="T199" s="255"/>
      <c r="U199" s="270"/>
      <c r="V199" s="271"/>
    </row>
    <row r="200" spans="1:22" x14ac:dyDescent="0.25">
      <c r="A200" s="266"/>
      <c r="B200" s="259"/>
      <c r="C200" s="260"/>
      <c r="D200" s="249"/>
      <c r="E200" s="249"/>
      <c r="F200" s="249"/>
      <c r="G200" s="249"/>
      <c r="H200" s="249"/>
      <c r="I200" s="282"/>
      <c r="J200" s="282"/>
      <c r="K200" s="268"/>
      <c r="L200" s="267"/>
      <c r="M200" s="269"/>
      <c r="N200" s="269"/>
      <c r="O200" s="269"/>
      <c r="P200" s="269"/>
      <c r="Q200" s="254"/>
      <c r="R200" s="255"/>
      <c r="S200" s="255"/>
      <c r="T200" s="255"/>
      <c r="U200" s="270"/>
      <c r="V200" s="271"/>
    </row>
    <row r="201" spans="1:22" x14ac:dyDescent="0.25">
      <c r="A201" s="266"/>
      <c r="B201" s="259"/>
      <c r="C201" s="260"/>
      <c r="D201" s="249"/>
      <c r="E201" s="249"/>
      <c r="F201" s="249"/>
      <c r="G201" s="249"/>
      <c r="H201" s="249"/>
      <c r="I201" s="282"/>
      <c r="J201" s="282"/>
      <c r="K201" s="268"/>
      <c r="L201" s="267"/>
      <c r="M201" s="268"/>
      <c r="N201" s="269"/>
      <c r="O201" s="269"/>
      <c r="P201" s="269"/>
      <c r="Q201" s="254"/>
      <c r="R201" s="255"/>
      <c r="S201" s="255"/>
      <c r="T201" s="255"/>
      <c r="U201" s="270"/>
      <c r="V201" s="271"/>
    </row>
    <row r="202" spans="1:22" x14ac:dyDescent="0.25">
      <c r="A202" s="266"/>
      <c r="B202" s="259"/>
      <c r="C202" s="260"/>
      <c r="D202" s="249"/>
      <c r="E202" s="249"/>
      <c r="F202" s="249"/>
      <c r="G202" s="249"/>
      <c r="H202" s="249"/>
      <c r="I202" s="282"/>
      <c r="J202" s="282"/>
      <c r="K202" s="268"/>
      <c r="L202" s="267"/>
      <c r="M202" s="268"/>
      <c r="N202" s="269"/>
      <c r="O202" s="269"/>
      <c r="P202" s="269"/>
      <c r="Q202" s="254"/>
      <c r="R202" s="255"/>
      <c r="S202" s="255"/>
      <c r="T202" s="255"/>
      <c r="U202" s="270"/>
      <c r="V202" s="271"/>
    </row>
    <row r="203" spans="1:22" x14ac:dyDescent="0.25">
      <c r="A203" s="266"/>
      <c r="B203" s="259"/>
      <c r="C203" s="260"/>
      <c r="D203" s="249"/>
      <c r="E203" s="249"/>
      <c r="F203" s="249"/>
      <c r="G203" s="249"/>
      <c r="H203" s="249"/>
      <c r="I203" s="282"/>
      <c r="J203" s="282"/>
      <c r="K203" s="268"/>
      <c r="L203" s="267"/>
      <c r="M203" s="268"/>
      <c r="N203" s="269"/>
      <c r="O203" s="269"/>
      <c r="P203" s="269"/>
      <c r="Q203" s="254"/>
      <c r="R203" s="255"/>
      <c r="S203" s="255"/>
      <c r="T203" s="255"/>
      <c r="U203" s="270"/>
      <c r="V203" s="271"/>
    </row>
    <row r="204" spans="1:22" x14ac:dyDescent="0.25">
      <c r="A204" s="266"/>
      <c r="B204" s="259"/>
      <c r="C204" s="260"/>
      <c r="D204" s="249"/>
      <c r="E204" s="249"/>
      <c r="F204" s="249"/>
      <c r="G204" s="249"/>
      <c r="H204" s="249"/>
      <c r="I204" s="282"/>
      <c r="J204" s="282"/>
      <c r="K204" s="268"/>
      <c r="L204" s="267"/>
      <c r="M204" s="268"/>
      <c r="N204" s="269"/>
      <c r="O204" s="269"/>
      <c r="P204" s="269"/>
      <c r="Q204" s="254"/>
      <c r="R204" s="255"/>
      <c r="S204" s="255"/>
      <c r="T204" s="255"/>
      <c r="U204" s="270"/>
      <c r="V204" s="271"/>
    </row>
    <row r="205" spans="1:22" x14ac:dyDescent="0.25">
      <c r="A205" s="266"/>
      <c r="B205" s="259"/>
      <c r="C205" s="260"/>
      <c r="D205" s="249"/>
      <c r="E205" s="249"/>
      <c r="F205" s="249"/>
      <c r="G205" s="249"/>
      <c r="H205" s="249"/>
      <c r="I205" s="282"/>
      <c r="J205" s="282"/>
      <c r="K205" s="268"/>
      <c r="L205" s="267"/>
      <c r="M205" s="268"/>
      <c r="N205" s="269"/>
      <c r="O205" s="269"/>
      <c r="P205" s="269"/>
      <c r="Q205" s="254"/>
      <c r="R205" s="255"/>
      <c r="S205" s="255"/>
      <c r="T205" s="255"/>
      <c r="U205" s="270"/>
      <c r="V205" s="271"/>
    </row>
    <row r="206" spans="1:22" x14ac:dyDescent="0.25">
      <c r="A206" s="266"/>
      <c r="B206" s="259"/>
      <c r="C206" s="260"/>
      <c r="D206" s="249"/>
      <c r="E206" s="249"/>
      <c r="F206" s="249"/>
      <c r="G206" s="249"/>
      <c r="H206" s="249"/>
      <c r="I206" s="249"/>
      <c r="J206" s="249"/>
      <c r="K206" s="252"/>
      <c r="L206" s="251"/>
      <c r="M206" s="252"/>
      <c r="N206" s="253"/>
      <c r="O206" s="253"/>
      <c r="P206" s="253"/>
      <c r="Q206" s="254"/>
      <c r="R206" s="255"/>
      <c r="S206" s="255"/>
      <c r="T206" s="255"/>
      <c r="U206" s="262"/>
      <c r="V206" s="279"/>
    </row>
    <row r="207" spans="1:22" x14ac:dyDescent="0.25">
      <c r="A207" s="266"/>
      <c r="B207" s="259"/>
      <c r="C207" s="260"/>
      <c r="D207" s="249"/>
      <c r="E207" s="249"/>
      <c r="F207" s="249"/>
      <c r="G207" s="249"/>
      <c r="H207" s="249"/>
      <c r="I207" s="249"/>
      <c r="J207" s="249"/>
      <c r="K207" s="252"/>
      <c r="L207" s="251"/>
      <c r="M207" s="252"/>
      <c r="N207" s="253"/>
      <c r="O207" s="253"/>
      <c r="P207" s="253"/>
      <c r="Q207" s="254"/>
      <c r="R207" s="255"/>
      <c r="S207" s="255"/>
      <c r="T207" s="255"/>
      <c r="U207" s="262"/>
      <c r="V207" s="279"/>
    </row>
    <row r="208" spans="1:22" x14ac:dyDescent="0.25">
      <c r="A208" s="266"/>
      <c r="B208" s="259"/>
      <c r="C208" s="260"/>
      <c r="D208" s="249"/>
      <c r="E208" s="249"/>
      <c r="F208" s="249"/>
      <c r="G208" s="249"/>
      <c r="H208" s="249"/>
      <c r="I208" s="249"/>
      <c r="J208" s="249"/>
      <c r="K208" s="252"/>
      <c r="L208" s="251"/>
      <c r="M208" s="252"/>
      <c r="N208" s="253"/>
      <c r="O208" s="253"/>
      <c r="P208" s="253"/>
      <c r="Q208" s="254"/>
      <c r="R208" s="255"/>
      <c r="S208" s="255"/>
      <c r="T208" s="255"/>
      <c r="U208" s="262"/>
      <c r="V208" s="279"/>
    </row>
    <row r="209" spans="1:22" x14ac:dyDescent="0.25">
      <c r="A209" s="266"/>
      <c r="B209" s="259"/>
      <c r="C209" s="260"/>
      <c r="D209" s="249"/>
      <c r="E209" s="249"/>
      <c r="F209" s="249"/>
      <c r="G209" s="249"/>
      <c r="H209" s="249"/>
      <c r="I209" s="249"/>
      <c r="J209" s="249"/>
      <c r="K209" s="252"/>
      <c r="L209" s="251"/>
      <c r="M209" s="252"/>
      <c r="N209" s="253"/>
      <c r="O209" s="253"/>
      <c r="P209" s="253"/>
      <c r="Q209" s="254"/>
      <c r="R209" s="255"/>
      <c r="S209" s="255"/>
      <c r="T209" s="255"/>
      <c r="U209" s="262"/>
      <c r="V209" s="279"/>
    </row>
    <row r="210" spans="1:22" x14ac:dyDescent="0.25">
      <c r="A210" s="266"/>
      <c r="B210" s="259"/>
      <c r="C210" s="260"/>
      <c r="D210" s="249"/>
      <c r="E210" s="249"/>
      <c r="F210" s="249"/>
      <c r="G210" s="249"/>
      <c r="H210" s="249"/>
      <c r="I210" s="249"/>
      <c r="J210" s="249"/>
      <c r="K210" s="252"/>
      <c r="L210" s="251"/>
      <c r="M210" s="252"/>
      <c r="N210" s="253"/>
      <c r="O210" s="253"/>
      <c r="P210" s="253"/>
      <c r="Q210" s="254"/>
      <c r="R210" s="255"/>
      <c r="S210" s="255"/>
      <c r="T210" s="255"/>
      <c r="U210" s="262"/>
      <c r="V210" s="279"/>
    </row>
    <row r="211" spans="1:22" x14ac:dyDescent="0.25">
      <c r="A211" s="266"/>
      <c r="B211" s="259"/>
      <c r="C211" s="260"/>
      <c r="D211" s="249"/>
      <c r="E211" s="249"/>
      <c r="F211" s="249"/>
      <c r="G211" s="249"/>
      <c r="H211" s="249"/>
      <c r="I211" s="249"/>
      <c r="J211" s="249"/>
      <c r="K211" s="252"/>
      <c r="L211" s="251"/>
      <c r="M211" s="252"/>
      <c r="N211" s="253"/>
      <c r="O211" s="253"/>
      <c r="P211" s="253"/>
      <c r="Q211" s="254"/>
      <c r="R211" s="255"/>
      <c r="S211" s="255"/>
      <c r="T211" s="255"/>
      <c r="U211" s="262"/>
      <c r="V211" s="279"/>
    </row>
    <row r="212" spans="1:22" x14ac:dyDescent="0.25">
      <c r="A212" s="266"/>
      <c r="B212" s="259"/>
      <c r="C212" s="260"/>
      <c r="D212" s="249"/>
      <c r="E212" s="249"/>
      <c r="F212" s="249"/>
      <c r="G212" s="249"/>
      <c r="H212" s="249"/>
      <c r="I212" s="249"/>
      <c r="J212" s="249"/>
      <c r="K212" s="252"/>
      <c r="L212" s="251"/>
      <c r="M212" s="252"/>
      <c r="N212" s="253"/>
      <c r="O212" s="253"/>
      <c r="P212" s="253"/>
      <c r="Q212" s="254"/>
      <c r="R212" s="255"/>
      <c r="S212" s="255"/>
      <c r="T212" s="255"/>
      <c r="U212" s="262"/>
      <c r="V212" s="279"/>
    </row>
    <row r="213" spans="1:22" x14ac:dyDescent="0.25">
      <c r="A213" s="266"/>
      <c r="B213" s="259"/>
      <c r="C213" s="260"/>
      <c r="D213" s="249"/>
      <c r="E213" s="249"/>
      <c r="F213" s="249"/>
      <c r="G213" s="249"/>
      <c r="H213" s="249"/>
      <c r="I213" s="249"/>
      <c r="J213" s="249"/>
      <c r="K213" s="252"/>
      <c r="L213" s="251"/>
      <c r="M213" s="252"/>
      <c r="N213" s="253"/>
      <c r="O213" s="253"/>
      <c r="P213" s="253"/>
      <c r="Q213" s="254"/>
      <c r="R213" s="255"/>
      <c r="S213" s="255"/>
      <c r="T213" s="255"/>
      <c r="U213" s="262"/>
      <c r="V213" s="279"/>
    </row>
    <row r="214" spans="1:22" x14ac:dyDescent="0.25">
      <c r="A214" s="266"/>
      <c r="B214" s="259"/>
      <c r="C214" s="260"/>
      <c r="D214" s="249"/>
      <c r="E214" s="249"/>
      <c r="F214" s="249"/>
      <c r="G214" s="249"/>
      <c r="H214" s="249"/>
      <c r="I214" s="249"/>
      <c r="J214" s="249"/>
      <c r="K214" s="252"/>
      <c r="L214" s="251"/>
      <c r="M214" s="252"/>
      <c r="N214" s="253"/>
      <c r="O214" s="253"/>
      <c r="P214" s="253"/>
      <c r="Q214" s="254"/>
      <c r="R214" s="255"/>
      <c r="S214" s="255"/>
      <c r="T214" s="255"/>
      <c r="U214" s="262"/>
      <c r="V214" s="279"/>
    </row>
    <row r="215" spans="1:22" x14ac:dyDescent="0.25">
      <c r="A215" s="266"/>
      <c r="B215" s="259"/>
      <c r="C215" s="260"/>
      <c r="D215" s="249"/>
      <c r="E215" s="249"/>
      <c r="F215" s="249"/>
      <c r="G215" s="249"/>
      <c r="H215" s="249"/>
      <c r="I215" s="249"/>
      <c r="J215" s="249"/>
      <c r="K215" s="252"/>
      <c r="L215" s="251"/>
      <c r="M215" s="252"/>
      <c r="N215" s="253"/>
      <c r="O215" s="253"/>
      <c r="P215" s="253"/>
      <c r="Q215" s="254"/>
      <c r="R215" s="255"/>
      <c r="S215" s="255"/>
      <c r="T215" s="255"/>
      <c r="U215" s="262"/>
      <c r="V215" s="279"/>
    </row>
    <row r="216" spans="1:22" x14ac:dyDescent="0.25">
      <c r="A216" s="266"/>
      <c r="B216" s="259"/>
      <c r="C216" s="260"/>
      <c r="D216" s="249"/>
      <c r="E216" s="249"/>
      <c r="F216" s="249"/>
      <c r="G216" s="249"/>
      <c r="H216" s="249"/>
      <c r="I216" s="249"/>
      <c r="J216" s="249"/>
      <c r="K216" s="252"/>
      <c r="L216" s="251"/>
      <c r="M216" s="252"/>
      <c r="N216" s="253"/>
      <c r="O216" s="253"/>
      <c r="P216" s="253"/>
      <c r="Q216" s="287"/>
      <c r="R216" s="278"/>
      <c r="S216" s="278"/>
      <c r="T216" s="278"/>
      <c r="U216" s="262"/>
      <c r="V216" s="279"/>
    </row>
    <row r="217" spans="1:22" x14ac:dyDescent="0.25">
      <c r="A217" s="266"/>
      <c r="B217" s="259"/>
      <c r="C217" s="260"/>
      <c r="D217" s="249"/>
      <c r="E217" s="249"/>
      <c r="F217" s="249"/>
      <c r="G217" s="249"/>
      <c r="H217" s="249"/>
      <c r="I217" s="249"/>
      <c r="J217" s="249"/>
      <c r="K217" s="252"/>
      <c r="L217" s="251"/>
      <c r="M217" s="252"/>
      <c r="N217" s="253"/>
      <c r="O217" s="253"/>
      <c r="P217" s="253"/>
      <c r="Q217" s="254"/>
      <c r="R217" s="255"/>
      <c r="S217" s="255"/>
      <c r="T217" s="255"/>
      <c r="U217" s="262"/>
      <c r="V217" s="279"/>
    </row>
    <row r="218" spans="1:22" x14ac:dyDescent="0.25">
      <c r="A218" s="266"/>
      <c r="B218" s="259"/>
      <c r="C218" s="260"/>
      <c r="D218" s="249"/>
      <c r="E218" s="249"/>
      <c r="F218" s="249"/>
      <c r="G218" s="249"/>
      <c r="H218" s="249"/>
      <c r="I218" s="249"/>
      <c r="J218" s="249"/>
      <c r="K218" s="252"/>
      <c r="L218" s="251"/>
      <c r="M218" s="252"/>
      <c r="N218" s="253"/>
      <c r="O218" s="253"/>
      <c r="P218" s="253"/>
      <c r="Q218" s="254"/>
      <c r="R218" s="255"/>
      <c r="S218" s="255"/>
      <c r="T218" s="255"/>
      <c r="U218" s="262"/>
      <c r="V218" s="279"/>
    </row>
    <row r="219" spans="1:22" x14ac:dyDescent="0.25">
      <c r="A219" s="266"/>
      <c r="B219" s="259"/>
      <c r="C219" s="260"/>
      <c r="D219" s="249"/>
      <c r="E219" s="249"/>
      <c r="F219" s="249"/>
      <c r="G219" s="249"/>
      <c r="H219" s="249"/>
      <c r="I219" s="249"/>
      <c r="J219" s="249"/>
      <c r="K219" s="252"/>
      <c r="L219" s="251"/>
      <c r="M219" s="252"/>
      <c r="N219" s="253"/>
      <c r="O219" s="253"/>
      <c r="P219" s="253"/>
      <c r="Q219" s="254"/>
      <c r="R219" s="255"/>
      <c r="S219" s="255"/>
      <c r="T219" s="255"/>
      <c r="U219" s="262"/>
      <c r="V219" s="279"/>
    </row>
    <row r="220" spans="1:22" x14ac:dyDescent="0.25">
      <c r="A220" s="266"/>
      <c r="B220" s="259"/>
      <c r="C220" s="260"/>
      <c r="D220" s="249"/>
      <c r="E220" s="249"/>
      <c r="F220" s="249"/>
      <c r="G220" s="249"/>
      <c r="H220" s="249"/>
      <c r="I220" s="249"/>
      <c r="J220" s="249"/>
      <c r="K220" s="252"/>
      <c r="L220" s="251"/>
      <c r="M220" s="252"/>
      <c r="N220" s="253"/>
      <c r="O220" s="253"/>
      <c r="P220" s="253"/>
      <c r="Q220" s="254"/>
      <c r="R220" s="255"/>
      <c r="S220" s="255"/>
      <c r="T220" s="255"/>
      <c r="U220" s="262"/>
      <c r="V220" s="279"/>
    </row>
    <row r="221" spans="1:22" x14ac:dyDescent="0.25">
      <c r="A221" s="266"/>
      <c r="B221" s="259"/>
      <c r="C221" s="260"/>
      <c r="D221" s="249"/>
      <c r="E221" s="249"/>
      <c r="F221" s="249"/>
      <c r="G221" s="249"/>
      <c r="H221" s="249"/>
      <c r="I221" s="249"/>
      <c r="J221" s="249"/>
      <c r="K221" s="252"/>
      <c r="L221" s="251"/>
      <c r="M221" s="252"/>
      <c r="N221" s="253"/>
      <c r="O221" s="253"/>
      <c r="P221" s="253"/>
      <c r="Q221" s="254"/>
      <c r="R221" s="255"/>
      <c r="S221" s="255"/>
      <c r="T221" s="255"/>
      <c r="U221" s="262"/>
      <c r="V221" s="279"/>
    </row>
    <row r="222" spans="1:22" x14ac:dyDescent="0.25">
      <c r="A222" s="266"/>
      <c r="B222" s="259"/>
      <c r="C222" s="260"/>
      <c r="D222" s="249"/>
      <c r="E222" s="249"/>
      <c r="F222" s="249"/>
      <c r="G222" s="249"/>
      <c r="H222" s="249"/>
      <c r="I222" s="249"/>
      <c r="J222" s="249"/>
      <c r="K222" s="252"/>
      <c r="L222" s="251"/>
      <c r="M222" s="252"/>
      <c r="N222" s="253"/>
      <c r="O222" s="253"/>
      <c r="P222" s="253"/>
      <c r="Q222" s="254"/>
      <c r="R222" s="255"/>
      <c r="S222" s="255"/>
      <c r="T222" s="255"/>
      <c r="U222" s="262"/>
      <c r="V222" s="279"/>
    </row>
    <row r="223" spans="1:22" x14ac:dyDescent="0.25">
      <c r="A223" s="266"/>
      <c r="B223" s="259"/>
      <c r="C223" s="260"/>
      <c r="D223" s="249"/>
      <c r="E223" s="249"/>
      <c r="F223" s="249"/>
      <c r="G223" s="249"/>
      <c r="H223" s="249"/>
      <c r="I223" s="249"/>
      <c r="J223" s="249"/>
      <c r="K223" s="252"/>
      <c r="L223" s="251"/>
      <c r="M223" s="252"/>
      <c r="N223" s="253"/>
      <c r="O223" s="253"/>
      <c r="P223" s="253"/>
      <c r="Q223" s="254"/>
      <c r="R223" s="255"/>
      <c r="S223" s="255"/>
      <c r="T223" s="255"/>
      <c r="U223" s="262"/>
      <c r="V223" s="279"/>
    </row>
    <row r="224" spans="1:22" x14ac:dyDescent="0.25">
      <c r="A224" s="266"/>
      <c r="B224" s="259"/>
      <c r="C224" s="260"/>
      <c r="D224" s="249"/>
      <c r="E224" s="249"/>
      <c r="F224" s="249"/>
      <c r="G224" s="249"/>
      <c r="H224" s="249"/>
      <c r="I224" s="249"/>
      <c r="J224" s="249"/>
      <c r="K224" s="252"/>
      <c r="L224" s="251"/>
      <c r="M224" s="252"/>
      <c r="N224" s="253"/>
      <c r="O224" s="253"/>
      <c r="P224" s="253"/>
      <c r="Q224" s="254"/>
      <c r="R224" s="255"/>
      <c r="S224" s="255"/>
      <c r="T224" s="255"/>
      <c r="U224" s="262"/>
      <c r="V224" s="279"/>
    </row>
    <row r="225" spans="1:22" x14ac:dyDescent="0.25">
      <c r="A225" s="266"/>
      <c r="B225" s="259"/>
      <c r="C225" s="260"/>
      <c r="D225" s="249"/>
      <c r="E225" s="249"/>
      <c r="F225" s="249"/>
      <c r="G225" s="249"/>
      <c r="H225" s="249"/>
      <c r="I225" s="249"/>
      <c r="J225" s="249"/>
      <c r="K225" s="252"/>
      <c r="L225" s="251"/>
      <c r="M225" s="252"/>
      <c r="N225" s="253"/>
      <c r="O225" s="253"/>
      <c r="P225" s="253"/>
      <c r="Q225" s="254"/>
      <c r="R225" s="255"/>
      <c r="S225" s="255"/>
      <c r="T225" s="255"/>
      <c r="U225" s="262"/>
      <c r="V225" s="279"/>
    </row>
    <row r="226" spans="1:22" x14ac:dyDescent="0.25">
      <c r="A226" s="266"/>
      <c r="B226" s="259"/>
      <c r="C226" s="260"/>
      <c r="D226" s="249"/>
      <c r="E226" s="249"/>
      <c r="F226" s="249"/>
      <c r="G226" s="249"/>
      <c r="H226" s="249"/>
      <c r="I226" s="249"/>
      <c r="J226" s="249"/>
      <c r="K226" s="252"/>
      <c r="L226" s="251"/>
      <c r="M226" s="252"/>
      <c r="N226" s="253"/>
      <c r="O226" s="253"/>
      <c r="P226" s="253"/>
      <c r="Q226" s="254"/>
      <c r="R226" s="255"/>
      <c r="S226" s="255"/>
      <c r="T226" s="255"/>
      <c r="U226" s="262"/>
      <c r="V226" s="279"/>
    </row>
    <row r="227" spans="1:22" x14ac:dyDescent="0.25">
      <c r="A227" s="266"/>
      <c r="B227" s="259"/>
      <c r="C227" s="260"/>
      <c r="D227" s="249"/>
      <c r="E227" s="249"/>
      <c r="F227" s="249"/>
      <c r="G227" s="249"/>
      <c r="H227" s="249"/>
      <c r="I227" s="249"/>
      <c r="J227" s="249"/>
      <c r="K227" s="252"/>
      <c r="L227" s="251"/>
      <c r="M227" s="252"/>
      <c r="N227" s="253"/>
      <c r="O227" s="253"/>
      <c r="P227" s="253"/>
      <c r="Q227" s="254"/>
      <c r="R227" s="255"/>
      <c r="S227" s="255"/>
      <c r="T227" s="255"/>
      <c r="U227" s="262"/>
      <c r="V227" s="279"/>
    </row>
    <row r="228" spans="1:22" x14ac:dyDescent="0.25">
      <c r="A228" s="266"/>
      <c r="B228" s="259"/>
      <c r="C228" s="260"/>
      <c r="D228" s="249"/>
      <c r="E228" s="249"/>
      <c r="F228" s="249"/>
      <c r="G228" s="249"/>
      <c r="H228" s="249"/>
      <c r="I228" s="249"/>
      <c r="J228" s="249"/>
      <c r="K228" s="252"/>
      <c r="L228" s="251"/>
      <c r="M228" s="252"/>
      <c r="N228" s="253"/>
      <c r="O228" s="253"/>
      <c r="P228" s="253"/>
      <c r="Q228" s="254"/>
      <c r="R228" s="255"/>
      <c r="S228" s="255"/>
      <c r="T228" s="255"/>
      <c r="U228" s="262"/>
      <c r="V228" s="279"/>
    </row>
    <row r="229" spans="1:22" x14ac:dyDescent="0.25">
      <c r="A229" s="266"/>
      <c r="B229" s="259"/>
      <c r="C229" s="260"/>
      <c r="D229" s="249"/>
      <c r="E229" s="249"/>
      <c r="F229" s="249"/>
      <c r="G229" s="249"/>
      <c r="H229" s="249"/>
      <c r="I229" s="249"/>
      <c r="J229" s="249"/>
      <c r="K229" s="252"/>
      <c r="L229" s="251"/>
      <c r="M229" s="252"/>
      <c r="N229" s="253"/>
      <c r="O229" s="253"/>
      <c r="P229" s="253"/>
      <c r="Q229" s="254"/>
      <c r="R229" s="255"/>
      <c r="S229" s="255"/>
      <c r="T229" s="255"/>
      <c r="U229" s="262"/>
      <c r="V229" s="279"/>
    </row>
    <row r="230" spans="1:22" x14ac:dyDescent="0.25">
      <c r="A230" s="266"/>
      <c r="B230" s="259"/>
      <c r="C230" s="260"/>
      <c r="D230" s="249"/>
      <c r="E230" s="249"/>
      <c r="F230" s="249"/>
      <c r="G230" s="249"/>
      <c r="H230" s="249"/>
      <c r="I230" s="249"/>
      <c r="J230" s="249"/>
      <c r="K230" s="252"/>
      <c r="L230" s="251"/>
      <c r="M230" s="252"/>
      <c r="N230" s="253"/>
      <c r="O230" s="253"/>
      <c r="P230" s="253"/>
      <c r="Q230" s="254"/>
      <c r="R230" s="255"/>
      <c r="S230" s="255"/>
      <c r="T230" s="255"/>
      <c r="U230" s="262"/>
      <c r="V230" s="279"/>
    </row>
    <row r="231" spans="1:22" x14ac:dyDescent="0.25">
      <c r="A231" s="266"/>
      <c r="B231" s="259"/>
      <c r="C231" s="260"/>
      <c r="D231" s="249"/>
      <c r="E231" s="249"/>
      <c r="F231" s="249"/>
      <c r="G231" s="249"/>
      <c r="H231" s="249"/>
      <c r="I231" s="249"/>
      <c r="J231" s="249"/>
      <c r="K231" s="252"/>
      <c r="L231" s="251"/>
      <c r="M231" s="252"/>
      <c r="N231" s="253"/>
      <c r="O231" s="253"/>
      <c r="P231" s="253"/>
      <c r="Q231" s="254"/>
      <c r="R231" s="255"/>
      <c r="S231" s="255"/>
      <c r="T231" s="255"/>
      <c r="U231" s="262"/>
      <c r="V231" s="279"/>
    </row>
    <row r="232" spans="1:22" x14ac:dyDescent="0.25">
      <c r="A232" s="266"/>
      <c r="B232" s="259"/>
      <c r="C232" s="260"/>
      <c r="D232" s="249"/>
      <c r="E232" s="249"/>
      <c r="F232" s="249"/>
      <c r="G232" s="249"/>
      <c r="H232" s="249"/>
      <c r="I232" s="249"/>
      <c r="J232" s="249"/>
      <c r="K232" s="252"/>
      <c r="L232" s="251"/>
      <c r="M232" s="252"/>
      <c r="N232" s="253"/>
      <c r="O232" s="253"/>
      <c r="P232" s="253"/>
      <c r="Q232" s="254"/>
      <c r="R232" s="255"/>
      <c r="S232" s="255"/>
      <c r="T232" s="255"/>
      <c r="U232" s="262"/>
      <c r="V232" s="279"/>
    </row>
    <row r="233" spans="1:22" x14ac:dyDescent="0.25">
      <c r="A233" s="266"/>
      <c r="B233" s="259"/>
      <c r="C233" s="260"/>
      <c r="D233" s="249"/>
      <c r="E233" s="249"/>
      <c r="F233" s="249"/>
      <c r="G233" s="249"/>
      <c r="H233" s="249"/>
      <c r="I233" s="249"/>
      <c r="J233" s="249"/>
      <c r="K233" s="252"/>
      <c r="L233" s="251"/>
      <c r="M233" s="252"/>
      <c r="N233" s="253"/>
      <c r="O233" s="253"/>
      <c r="P233" s="253"/>
      <c r="Q233" s="254"/>
      <c r="R233" s="255"/>
      <c r="S233" s="255"/>
      <c r="T233" s="255"/>
      <c r="U233" s="262"/>
      <c r="V233" s="279"/>
    </row>
    <row r="234" spans="1:22" x14ac:dyDescent="0.25">
      <c r="A234" s="266"/>
      <c r="B234" s="259"/>
      <c r="C234" s="260"/>
      <c r="D234" s="249"/>
      <c r="E234" s="249"/>
      <c r="F234" s="249"/>
      <c r="G234" s="249"/>
      <c r="H234" s="249"/>
      <c r="I234" s="249"/>
      <c r="J234" s="249"/>
      <c r="K234" s="252"/>
      <c r="L234" s="251"/>
      <c r="M234" s="252"/>
      <c r="N234" s="253"/>
      <c r="O234" s="253"/>
      <c r="P234" s="253"/>
      <c r="Q234" s="254"/>
      <c r="R234" s="255"/>
      <c r="S234" s="255"/>
      <c r="T234" s="255"/>
      <c r="U234" s="262"/>
      <c r="V234" s="279"/>
    </row>
    <row r="235" spans="1:22" x14ac:dyDescent="0.25">
      <c r="A235" s="266"/>
      <c r="B235" s="259"/>
      <c r="C235" s="260"/>
      <c r="D235" s="249"/>
      <c r="E235" s="249"/>
      <c r="F235" s="249"/>
      <c r="G235" s="249"/>
      <c r="H235" s="249"/>
      <c r="I235" s="249"/>
      <c r="J235" s="249"/>
      <c r="K235" s="252"/>
      <c r="L235" s="251"/>
      <c r="M235" s="252"/>
      <c r="N235" s="253"/>
      <c r="O235" s="253"/>
      <c r="P235" s="253"/>
      <c r="Q235" s="254"/>
      <c r="R235" s="255"/>
      <c r="S235" s="255"/>
      <c r="T235" s="255"/>
      <c r="U235" s="262"/>
      <c r="V235" s="279"/>
    </row>
    <row r="236" spans="1:22" x14ac:dyDescent="0.25">
      <c r="A236" s="266"/>
      <c r="B236" s="259"/>
      <c r="C236" s="260"/>
      <c r="D236" s="249"/>
      <c r="E236" s="249"/>
      <c r="F236" s="249"/>
      <c r="G236" s="249"/>
      <c r="H236" s="249"/>
      <c r="I236" s="249"/>
      <c r="J236" s="249"/>
      <c r="K236" s="252"/>
      <c r="L236" s="251"/>
      <c r="M236" s="252"/>
      <c r="N236" s="253"/>
      <c r="O236" s="253"/>
      <c r="P236" s="253"/>
      <c r="Q236" s="254"/>
      <c r="R236" s="255"/>
      <c r="S236" s="255"/>
      <c r="T236" s="255"/>
      <c r="U236" s="262"/>
      <c r="V236" s="279"/>
    </row>
    <row r="237" spans="1:22" x14ac:dyDescent="0.25">
      <c r="A237" s="266"/>
      <c r="B237" s="259"/>
      <c r="C237" s="260"/>
      <c r="D237" s="249"/>
      <c r="E237" s="249"/>
      <c r="F237" s="249"/>
      <c r="G237" s="249"/>
      <c r="H237" s="249"/>
      <c r="I237" s="249"/>
      <c r="J237" s="249"/>
      <c r="K237" s="252"/>
      <c r="L237" s="251"/>
      <c r="M237" s="252"/>
      <c r="N237" s="253"/>
      <c r="O237" s="253"/>
      <c r="P237" s="253"/>
      <c r="Q237" s="254"/>
      <c r="R237" s="255"/>
      <c r="S237" s="255"/>
      <c r="T237" s="255"/>
      <c r="U237" s="262"/>
      <c r="V237" s="279"/>
    </row>
    <row r="238" spans="1:22" x14ac:dyDescent="0.25">
      <c r="A238" s="266"/>
      <c r="B238" s="259"/>
      <c r="C238" s="260"/>
      <c r="D238" s="249"/>
      <c r="E238" s="249"/>
      <c r="F238" s="249"/>
      <c r="G238" s="249"/>
      <c r="H238" s="249"/>
      <c r="I238" s="249"/>
      <c r="J238" s="249"/>
      <c r="K238" s="252"/>
      <c r="L238" s="251"/>
      <c r="M238" s="252"/>
      <c r="N238" s="253"/>
      <c r="O238" s="253"/>
      <c r="P238" s="253"/>
      <c r="Q238" s="254"/>
      <c r="R238" s="255"/>
      <c r="S238" s="255"/>
      <c r="T238" s="255"/>
      <c r="U238" s="262"/>
      <c r="V238" s="279"/>
    </row>
    <row r="239" spans="1:22" x14ac:dyDescent="0.25">
      <c r="A239" s="266"/>
      <c r="B239" s="259"/>
      <c r="C239" s="260"/>
      <c r="D239" s="249"/>
      <c r="E239" s="249"/>
      <c r="F239" s="249"/>
      <c r="G239" s="249"/>
      <c r="H239" s="249"/>
      <c r="I239" s="249"/>
      <c r="J239" s="249"/>
      <c r="K239" s="252"/>
      <c r="L239" s="251"/>
      <c r="M239" s="252"/>
      <c r="N239" s="253"/>
      <c r="O239" s="253"/>
      <c r="P239" s="253"/>
      <c r="Q239" s="254"/>
      <c r="R239" s="255"/>
      <c r="S239" s="255"/>
      <c r="T239" s="255"/>
      <c r="U239" s="262"/>
      <c r="V239" s="279"/>
    </row>
    <row r="240" spans="1:22" x14ac:dyDescent="0.25">
      <c r="A240" s="266"/>
      <c r="B240" s="259"/>
      <c r="C240" s="260"/>
      <c r="D240" s="249"/>
      <c r="E240" s="249"/>
      <c r="F240" s="249"/>
      <c r="G240" s="249"/>
      <c r="H240" s="249"/>
      <c r="I240" s="249"/>
      <c r="J240" s="249"/>
      <c r="K240" s="252"/>
      <c r="L240" s="251"/>
      <c r="M240" s="252"/>
      <c r="N240" s="253"/>
      <c r="O240" s="253"/>
      <c r="P240" s="253"/>
      <c r="Q240" s="254"/>
      <c r="R240" s="255"/>
      <c r="S240" s="255"/>
      <c r="T240" s="255"/>
      <c r="U240" s="262"/>
      <c r="V240" s="279"/>
    </row>
    <row r="241" spans="1:22" x14ac:dyDescent="0.25">
      <c r="A241" s="266"/>
      <c r="B241" s="259"/>
      <c r="C241" s="260"/>
      <c r="D241" s="249"/>
      <c r="E241" s="249"/>
      <c r="F241" s="249"/>
      <c r="G241" s="249"/>
      <c r="H241" s="249"/>
      <c r="I241" s="249"/>
      <c r="J241" s="249"/>
      <c r="K241" s="252"/>
      <c r="L241" s="251"/>
      <c r="M241" s="252"/>
      <c r="N241" s="253"/>
      <c r="O241" s="253"/>
      <c r="P241" s="253"/>
      <c r="Q241" s="254"/>
      <c r="R241" s="255"/>
      <c r="S241" s="255"/>
      <c r="T241" s="255"/>
      <c r="U241" s="262"/>
      <c r="V241" s="279"/>
    </row>
    <row r="242" spans="1:22" x14ac:dyDescent="0.25">
      <c r="A242" s="266"/>
      <c r="B242" s="259"/>
      <c r="C242" s="260"/>
      <c r="D242" s="249"/>
      <c r="E242" s="249"/>
      <c r="F242" s="249"/>
      <c r="G242" s="249"/>
      <c r="H242" s="249"/>
      <c r="I242" s="249"/>
      <c r="J242" s="249"/>
      <c r="K242" s="252"/>
      <c r="L242" s="251"/>
      <c r="M242" s="252"/>
      <c r="N242" s="253"/>
      <c r="O242" s="253"/>
      <c r="P242" s="253"/>
      <c r="Q242" s="254"/>
      <c r="R242" s="255"/>
      <c r="S242" s="255"/>
      <c r="T242" s="255"/>
      <c r="U242" s="262"/>
      <c r="V242" s="279"/>
    </row>
    <row r="243" spans="1:22" x14ac:dyDescent="0.25">
      <c r="A243" s="266"/>
      <c r="B243" s="259"/>
      <c r="C243" s="260"/>
      <c r="D243" s="249"/>
      <c r="E243" s="249"/>
      <c r="F243" s="249"/>
      <c r="G243" s="249"/>
      <c r="H243" s="249"/>
      <c r="I243" s="249"/>
      <c r="J243" s="249"/>
      <c r="K243" s="252"/>
      <c r="L243" s="251"/>
      <c r="M243" s="252"/>
      <c r="N243" s="253"/>
      <c r="O243" s="253"/>
      <c r="P243" s="253"/>
      <c r="Q243" s="254"/>
      <c r="R243" s="255"/>
      <c r="S243" s="255"/>
      <c r="T243" s="255"/>
      <c r="U243" s="262"/>
      <c r="V243" s="279"/>
    </row>
    <row r="244" spans="1:22" x14ac:dyDescent="0.25">
      <c r="A244" s="266"/>
      <c r="B244" s="259"/>
      <c r="C244" s="260"/>
      <c r="D244" s="249"/>
      <c r="E244" s="249"/>
      <c r="F244" s="249"/>
      <c r="G244" s="249"/>
      <c r="H244" s="249"/>
      <c r="I244" s="249"/>
      <c r="J244" s="249"/>
      <c r="K244" s="252"/>
      <c r="L244" s="251"/>
      <c r="M244" s="252"/>
      <c r="N244" s="253"/>
      <c r="O244" s="253"/>
      <c r="P244" s="253"/>
      <c r="Q244" s="254"/>
      <c r="R244" s="255"/>
      <c r="S244" s="255"/>
      <c r="T244" s="255"/>
      <c r="U244" s="262"/>
      <c r="V244" s="279"/>
    </row>
    <row r="245" spans="1:22" x14ac:dyDescent="0.25">
      <c r="A245" s="266"/>
      <c r="B245" s="259"/>
      <c r="C245" s="260"/>
      <c r="D245" s="249"/>
      <c r="E245" s="249"/>
      <c r="F245" s="249"/>
      <c r="G245" s="249"/>
      <c r="H245" s="249"/>
      <c r="I245" s="249"/>
      <c r="J245" s="249"/>
      <c r="K245" s="252"/>
      <c r="L245" s="251"/>
      <c r="M245" s="252"/>
      <c r="N245" s="253"/>
      <c r="O245" s="253"/>
      <c r="P245" s="253"/>
      <c r="Q245" s="254"/>
      <c r="R245" s="255"/>
      <c r="S245" s="255"/>
      <c r="T245" s="255"/>
      <c r="U245" s="262"/>
      <c r="V245" s="279"/>
    </row>
    <row r="246" spans="1:22" x14ac:dyDescent="0.25">
      <c r="A246" s="266"/>
      <c r="B246" s="259"/>
      <c r="C246" s="260"/>
      <c r="D246" s="249"/>
      <c r="E246" s="249"/>
      <c r="F246" s="249"/>
      <c r="G246" s="249"/>
      <c r="H246" s="249"/>
      <c r="I246" s="249"/>
      <c r="J246" s="249"/>
      <c r="K246" s="252"/>
      <c r="L246" s="251"/>
      <c r="M246" s="252"/>
      <c r="N246" s="253"/>
      <c r="O246" s="253"/>
      <c r="P246" s="253"/>
      <c r="Q246" s="254"/>
      <c r="R246" s="255"/>
      <c r="S246" s="255"/>
      <c r="T246" s="255"/>
      <c r="U246" s="262"/>
      <c r="V246" s="279"/>
    </row>
    <row r="247" spans="1:22" x14ac:dyDescent="0.25">
      <c r="A247" s="266"/>
      <c r="B247" s="259"/>
      <c r="C247" s="260"/>
      <c r="D247" s="249"/>
      <c r="E247" s="249"/>
      <c r="F247" s="249"/>
      <c r="G247" s="249"/>
      <c r="H247" s="249"/>
      <c r="I247" s="249"/>
      <c r="J247" s="249"/>
      <c r="K247" s="252"/>
      <c r="L247" s="251"/>
      <c r="M247" s="252"/>
      <c r="N247" s="253"/>
      <c r="O247" s="253"/>
      <c r="P247" s="253"/>
      <c r="Q247" s="254"/>
      <c r="R247" s="255"/>
      <c r="S247" s="255"/>
      <c r="T247" s="255"/>
      <c r="U247" s="262"/>
      <c r="V247" s="279"/>
    </row>
    <row r="248" spans="1:22" x14ac:dyDescent="0.25">
      <c r="A248" s="266"/>
      <c r="B248" s="259"/>
      <c r="C248" s="260"/>
      <c r="D248" s="249"/>
      <c r="E248" s="249"/>
      <c r="F248" s="249"/>
      <c r="G248" s="249"/>
      <c r="H248" s="249"/>
      <c r="I248" s="249"/>
      <c r="J248" s="249"/>
      <c r="K248" s="252"/>
      <c r="L248" s="251"/>
      <c r="M248" s="252"/>
      <c r="N248" s="253"/>
      <c r="O248" s="253"/>
      <c r="P248" s="253"/>
      <c r="Q248" s="254"/>
      <c r="R248" s="255"/>
      <c r="S248" s="255"/>
      <c r="T248" s="255"/>
      <c r="U248" s="262"/>
      <c r="V248" s="279"/>
    </row>
    <row r="249" spans="1:22" x14ac:dyDescent="0.25">
      <c r="A249" s="266"/>
      <c r="B249" s="259"/>
      <c r="C249" s="260"/>
      <c r="D249" s="249"/>
      <c r="E249" s="249"/>
      <c r="F249" s="249"/>
      <c r="G249" s="249"/>
      <c r="H249" s="249"/>
      <c r="I249" s="249"/>
      <c r="J249" s="249"/>
      <c r="K249" s="252"/>
      <c r="L249" s="251"/>
      <c r="M249" s="252"/>
      <c r="N249" s="253"/>
      <c r="O249" s="253"/>
      <c r="P249" s="253"/>
      <c r="Q249" s="254"/>
      <c r="R249" s="255"/>
      <c r="S249" s="255"/>
      <c r="T249" s="255"/>
      <c r="U249" s="262"/>
      <c r="V249" s="279"/>
    </row>
    <row r="250" spans="1:22" x14ac:dyDescent="0.25">
      <c r="A250" s="266"/>
      <c r="B250" s="259"/>
      <c r="C250" s="260"/>
      <c r="D250" s="249"/>
      <c r="E250" s="249"/>
      <c r="F250" s="249"/>
      <c r="G250" s="249"/>
      <c r="H250" s="249"/>
      <c r="I250" s="249"/>
      <c r="J250" s="249"/>
      <c r="K250" s="252"/>
      <c r="L250" s="251"/>
      <c r="M250" s="252"/>
      <c r="N250" s="253"/>
      <c r="O250" s="253"/>
      <c r="P250" s="253"/>
      <c r="Q250" s="254"/>
      <c r="R250" s="255"/>
      <c r="S250" s="255"/>
      <c r="T250" s="255"/>
      <c r="U250" s="262"/>
      <c r="V250" s="279"/>
    </row>
    <row r="251" spans="1:22" x14ac:dyDescent="0.25">
      <c r="A251" s="266"/>
      <c r="B251" s="259"/>
      <c r="C251" s="260"/>
      <c r="D251" s="249"/>
      <c r="E251" s="249"/>
      <c r="F251" s="249"/>
      <c r="G251" s="249"/>
      <c r="H251" s="249"/>
      <c r="I251" s="249"/>
      <c r="J251" s="249"/>
      <c r="K251" s="252"/>
      <c r="L251" s="251"/>
      <c r="M251" s="252"/>
      <c r="N251" s="253"/>
      <c r="O251" s="253"/>
      <c r="P251" s="253"/>
      <c r="Q251" s="254"/>
      <c r="R251" s="255"/>
      <c r="S251" s="255"/>
      <c r="T251" s="255"/>
      <c r="U251" s="262"/>
      <c r="V251" s="279"/>
    </row>
    <row r="252" spans="1:22" x14ac:dyDescent="0.25">
      <c r="A252" s="266"/>
      <c r="B252" s="259"/>
      <c r="C252" s="260"/>
      <c r="D252" s="249"/>
      <c r="E252" s="249"/>
      <c r="F252" s="249"/>
      <c r="G252" s="249"/>
      <c r="H252" s="249"/>
      <c r="I252" s="249"/>
      <c r="J252" s="249"/>
      <c r="K252" s="252"/>
      <c r="L252" s="251"/>
      <c r="M252" s="252"/>
      <c r="N252" s="253"/>
      <c r="O252" s="253"/>
      <c r="P252" s="253"/>
      <c r="Q252" s="254"/>
      <c r="R252" s="255"/>
      <c r="S252" s="255"/>
      <c r="T252" s="255"/>
      <c r="U252" s="262"/>
      <c r="V252" s="279"/>
    </row>
    <row r="253" spans="1:22" x14ac:dyDescent="0.25">
      <c r="A253" s="266"/>
      <c r="B253" s="259"/>
      <c r="C253" s="260"/>
      <c r="D253" s="249"/>
      <c r="E253" s="249"/>
      <c r="F253" s="249"/>
      <c r="G253" s="249"/>
      <c r="H253" s="249"/>
      <c r="I253" s="249"/>
      <c r="J253" s="249"/>
      <c r="K253" s="252"/>
      <c r="L253" s="251"/>
      <c r="M253" s="252"/>
      <c r="N253" s="253"/>
      <c r="O253" s="253"/>
      <c r="P253" s="253"/>
      <c r="Q253" s="254"/>
      <c r="R253" s="255"/>
      <c r="S253" s="255"/>
      <c r="T253" s="255"/>
      <c r="U253" s="262"/>
      <c r="V253" s="279"/>
    </row>
    <row r="254" spans="1:22" x14ac:dyDescent="0.25">
      <c r="A254" s="266"/>
      <c r="B254" s="259"/>
      <c r="C254" s="260"/>
      <c r="D254" s="249"/>
      <c r="E254" s="249"/>
      <c r="F254" s="249"/>
      <c r="G254" s="249"/>
      <c r="H254" s="249"/>
      <c r="I254" s="249"/>
      <c r="J254" s="249"/>
      <c r="K254" s="252"/>
      <c r="L254" s="251"/>
      <c r="M254" s="252"/>
      <c r="N254" s="253"/>
      <c r="O254" s="253"/>
      <c r="P254" s="253"/>
      <c r="Q254" s="254"/>
      <c r="R254" s="255"/>
      <c r="S254" s="255"/>
      <c r="T254" s="255"/>
      <c r="U254" s="262"/>
      <c r="V254" s="279"/>
    </row>
    <row r="255" spans="1:22" x14ac:dyDescent="0.25">
      <c r="A255" s="266"/>
      <c r="B255" s="259"/>
      <c r="C255" s="260"/>
      <c r="D255" s="249"/>
      <c r="E255" s="249"/>
      <c r="F255" s="249"/>
      <c r="G255" s="249"/>
      <c r="H255" s="249"/>
      <c r="I255" s="249"/>
      <c r="J255" s="249"/>
      <c r="K255" s="252"/>
      <c r="L255" s="251"/>
      <c r="M255" s="252"/>
      <c r="N255" s="253"/>
      <c r="O255" s="253"/>
      <c r="P255" s="253"/>
      <c r="Q255" s="254"/>
      <c r="R255" s="255"/>
      <c r="S255" s="255"/>
      <c r="T255" s="255"/>
      <c r="U255" s="262"/>
      <c r="V255" s="279"/>
    </row>
    <row r="256" spans="1:22" x14ac:dyDescent="0.25">
      <c r="A256" s="266"/>
      <c r="B256" s="259"/>
      <c r="C256" s="260"/>
      <c r="D256" s="249"/>
      <c r="E256" s="249"/>
      <c r="F256" s="249"/>
      <c r="G256" s="249"/>
      <c r="H256" s="249"/>
      <c r="I256" s="249"/>
      <c r="J256" s="249"/>
      <c r="K256" s="252"/>
      <c r="L256" s="251"/>
      <c r="M256" s="252"/>
      <c r="N256" s="253"/>
      <c r="O256" s="253"/>
      <c r="P256" s="253"/>
      <c r="Q256" s="254"/>
      <c r="R256" s="255"/>
      <c r="S256" s="255"/>
      <c r="T256" s="255"/>
      <c r="U256" s="262"/>
      <c r="V256" s="279"/>
    </row>
    <row r="257" spans="1:22" x14ac:dyDescent="0.25">
      <c r="A257" s="266"/>
      <c r="B257" s="259"/>
      <c r="C257" s="260"/>
      <c r="D257" s="249"/>
      <c r="E257" s="249"/>
      <c r="F257" s="249"/>
      <c r="G257" s="249"/>
      <c r="H257" s="249"/>
      <c r="I257" s="249"/>
      <c r="J257" s="249"/>
      <c r="K257" s="252"/>
      <c r="L257" s="251"/>
      <c r="M257" s="252"/>
      <c r="N257" s="253"/>
      <c r="O257" s="253"/>
      <c r="P257" s="253"/>
      <c r="Q257" s="254"/>
      <c r="R257" s="255"/>
      <c r="S257" s="255"/>
      <c r="T257" s="255"/>
      <c r="U257" s="262"/>
      <c r="V257" s="279"/>
    </row>
    <row r="258" spans="1:22" x14ac:dyDescent="0.25">
      <c r="A258" s="266"/>
      <c r="B258" s="259"/>
      <c r="C258" s="260"/>
      <c r="D258" s="249"/>
      <c r="E258" s="249"/>
      <c r="F258" s="249"/>
      <c r="G258" s="249"/>
      <c r="H258" s="249"/>
      <c r="I258" s="249"/>
      <c r="J258" s="249"/>
      <c r="K258" s="252"/>
      <c r="L258" s="251"/>
      <c r="M258" s="252"/>
      <c r="N258" s="253"/>
      <c r="O258" s="253"/>
      <c r="P258" s="253"/>
      <c r="Q258" s="254"/>
      <c r="R258" s="255"/>
      <c r="S258" s="255"/>
      <c r="T258" s="255"/>
      <c r="U258" s="262"/>
      <c r="V258" s="279"/>
    </row>
    <row r="259" spans="1:22" x14ac:dyDescent="0.25">
      <c r="A259" s="266"/>
      <c r="B259" s="259"/>
      <c r="C259" s="260"/>
      <c r="D259" s="249"/>
      <c r="E259" s="249"/>
      <c r="F259" s="249"/>
      <c r="G259" s="249"/>
      <c r="H259" s="249"/>
      <c r="I259" s="249"/>
      <c r="J259" s="249"/>
      <c r="K259" s="252"/>
      <c r="L259" s="251"/>
      <c r="M259" s="252"/>
      <c r="N259" s="253"/>
      <c r="O259" s="253"/>
      <c r="P259" s="253"/>
      <c r="Q259" s="254"/>
      <c r="R259" s="255"/>
      <c r="S259" s="255"/>
      <c r="T259" s="255"/>
      <c r="U259" s="262"/>
      <c r="V259" s="279"/>
    </row>
    <row r="260" spans="1:22" x14ac:dyDescent="0.25">
      <c r="A260" s="266"/>
      <c r="B260" s="259"/>
      <c r="C260" s="260"/>
      <c r="D260" s="249"/>
      <c r="E260" s="249"/>
      <c r="F260" s="249"/>
      <c r="G260" s="249"/>
      <c r="H260" s="249"/>
      <c r="I260" s="249"/>
      <c r="J260" s="249"/>
      <c r="K260" s="252"/>
      <c r="L260" s="251"/>
      <c r="M260" s="252"/>
      <c r="N260" s="253"/>
      <c r="O260" s="253"/>
      <c r="P260" s="253"/>
      <c r="Q260" s="254"/>
      <c r="R260" s="255"/>
      <c r="S260" s="255"/>
      <c r="T260" s="255"/>
      <c r="U260" s="262"/>
      <c r="V260" s="279"/>
    </row>
    <row r="261" spans="1:22" x14ac:dyDescent="0.25">
      <c r="A261" s="266"/>
      <c r="B261" s="259"/>
      <c r="C261" s="260"/>
      <c r="D261" s="249"/>
      <c r="E261" s="249"/>
      <c r="F261" s="249"/>
      <c r="G261" s="249"/>
      <c r="H261" s="249"/>
      <c r="I261" s="249"/>
      <c r="J261" s="249"/>
      <c r="K261" s="252"/>
      <c r="L261" s="251"/>
      <c r="M261" s="252"/>
      <c r="N261" s="253"/>
      <c r="O261" s="253"/>
      <c r="P261" s="253"/>
      <c r="Q261" s="254"/>
      <c r="R261" s="255"/>
      <c r="S261" s="255"/>
      <c r="T261" s="255"/>
      <c r="U261" s="262"/>
      <c r="V261" s="279"/>
    </row>
    <row r="262" spans="1:22" x14ac:dyDescent="0.25">
      <c r="A262" s="266"/>
      <c r="B262" s="259"/>
      <c r="C262" s="260"/>
      <c r="D262" s="249"/>
      <c r="E262" s="249"/>
      <c r="F262" s="249"/>
      <c r="G262" s="249"/>
      <c r="H262" s="249"/>
      <c r="I262" s="249"/>
      <c r="J262" s="249"/>
      <c r="K262" s="252"/>
      <c r="L262" s="251"/>
      <c r="M262" s="252"/>
      <c r="N262" s="253"/>
      <c r="O262" s="253"/>
      <c r="P262" s="253"/>
      <c r="Q262" s="254"/>
      <c r="R262" s="255"/>
      <c r="S262" s="255"/>
      <c r="T262" s="255"/>
      <c r="U262" s="262"/>
      <c r="V262" s="279"/>
    </row>
    <row r="263" spans="1:22" x14ac:dyDescent="0.25">
      <c r="A263" s="266"/>
      <c r="B263" s="259"/>
      <c r="C263" s="260"/>
      <c r="D263" s="249"/>
      <c r="E263" s="249"/>
      <c r="F263" s="249"/>
      <c r="G263" s="249"/>
      <c r="H263" s="249"/>
      <c r="I263" s="249"/>
      <c r="J263" s="249"/>
      <c r="K263" s="252"/>
      <c r="L263" s="251"/>
      <c r="M263" s="252"/>
      <c r="N263" s="253"/>
      <c r="O263" s="253"/>
      <c r="P263" s="253"/>
      <c r="Q263" s="254"/>
      <c r="R263" s="255"/>
      <c r="S263" s="255"/>
      <c r="T263" s="255"/>
      <c r="U263" s="262"/>
      <c r="V263" s="279"/>
    </row>
    <row r="264" spans="1:22" x14ac:dyDescent="0.25">
      <c r="A264" s="266"/>
      <c r="B264" s="259"/>
      <c r="C264" s="260"/>
      <c r="D264" s="249"/>
      <c r="E264" s="249"/>
      <c r="F264" s="249"/>
      <c r="G264" s="249"/>
      <c r="H264" s="249"/>
      <c r="I264" s="249"/>
      <c r="J264" s="249"/>
      <c r="K264" s="252"/>
      <c r="L264" s="251"/>
      <c r="M264" s="252"/>
      <c r="N264" s="253"/>
      <c r="O264" s="253"/>
      <c r="P264" s="253"/>
      <c r="Q264" s="254"/>
      <c r="R264" s="255"/>
      <c r="S264" s="255"/>
      <c r="T264" s="255"/>
      <c r="U264" s="262"/>
      <c r="V264" s="279"/>
    </row>
    <row r="265" spans="1:22" x14ac:dyDescent="0.25">
      <c r="A265" s="266"/>
      <c r="B265" s="259"/>
      <c r="C265" s="260"/>
      <c r="D265" s="249"/>
      <c r="E265" s="249"/>
      <c r="F265" s="249"/>
      <c r="G265" s="249"/>
      <c r="H265" s="249"/>
      <c r="I265" s="249"/>
      <c r="J265" s="249"/>
      <c r="K265" s="252"/>
      <c r="L265" s="251"/>
      <c r="M265" s="252"/>
      <c r="N265" s="253"/>
      <c r="O265" s="253"/>
      <c r="P265" s="253"/>
      <c r="Q265" s="254"/>
      <c r="R265" s="255"/>
      <c r="S265" s="255"/>
      <c r="T265" s="255"/>
      <c r="U265" s="262"/>
      <c r="V265" s="279"/>
    </row>
    <row r="266" spans="1:22" x14ac:dyDescent="0.25">
      <c r="A266" s="266"/>
      <c r="B266" s="259"/>
      <c r="C266" s="260"/>
      <c r="D266" s="249"/>
      <c r="E266" s="249"/>
      <c r="F266" s="249"/>
      <c r="G266" s="249"/>
      <c r="H266" s="249"/>
      <c r="I266" s="249"/>
      <c r="J266" s="249"/>
      <c r="K266" s="252"/>
      <c r="L266" s="251"/>
      <c r="M266" s="252"/>
      <c r="N266" s="253"/>
      <c r="O266" s="253"/>
      <c r="P266" s="253"/>
      <c r="Q266" s="254"/>
      <c r="R266" s="255"/>
      <c r="S266" s="255"/>
      <c r="T266" s="255"/>
      <c r="U266" s="262"/>
      <c r="V266" s="279"/>
    </row>
    <row r="267" spans="1:22" x14ac:dyDescent="0.25">
      <c r="A267" s="266"/>
      <c r="B267" s="259"/>
      <c r="C267" s="260"/>
      <c r="D267" s="249"/>
      <c r="E267" s="249"/>
      <c r="F267" s="249"/>
      <c r="G267" s="249"/>
      <c r="H267" s="249"/>
      <c r="I267" s="249"/>
      <c r="J267" s="249"/>
      <c r="K267" s="252"/>
      <c r="L267" s="251"/>
      <c r="M267" s="252"/>
      <c r="N267" s="253"/>
      <c r="O267" s="253"/>
      <c r="P267" s="253"/>
      <c r="Q267" s="254"/>
      <c r="R267" s="255"/>
      <c r="S267" s="255"/>
      <c r="T267" s="255"/>
      <c r="U267" s="262"/>
      <c r="V267" s="279"/>
    </row>
    <row r="268" spans="1:22" x14ac:dyDescent="0.25">
      <c r="A268" s="266"/>
      <c r="B268" s="259"/>
      <c r="C268" s="260"/>
      <c r="D268" s="249"/>
      <c r="E268" s="249"/>
      <c r="F268" s="249"/>
      <c r="G268" s="249"/>
      <c r="H268" s="249"/>
      <c r="I268" s="249"/>
      <c r="J268" s="249"/>
      <c r="K268" s="252"/>
      <c r="L268" s="251"/>
      <c r="M268" s="252"/>
      <c r="N268" s="253"/>
      <c r="O268" s="253"/>
      <c r="P268" s="253"/>
      <c r="Q268" s="254"/>
      <c r="R268" s="255"/>
      <c r="S268" s="255"/>
      <c r="T268" s="255"/>
      <c r="U268" s="262"/>
      <c r="V268" s="279"/>
    </row>
    <row r="269" spans="1:22" x14ac:dyDescent="0.25">
      <c r="A269" s="266"/>
      <c r="B269" s="259"/>
      <c r="C269" s="260"/>
      <c r="D269" s="249"/>
      <c r="E269" s="249"/>
      <c r="F269" s="249"/>
      <c r="G269" s="249"/>
      <c r="H269" s="249"/>
      <c r="I269" s="249"/>
      <c r="J269" s="249"/>
      <c r="K269" s="252"/>
      <c r="L269" s="251"/>
      <c r="M269" s="252"/>
      <c r="N269" s="253"/>
      <c r="O269" s="253"/>
      <c r="P269" s="253"/>
      <c r="Q269" s="254"/>
      <c r="R269" s="255"/>
      <c r="S269" s="255"/>
      <c r="T269" s="255"/>
      <c r="U269" s="262"/>
      <c r="V269" s="279"/>
    </row>
    <row r="270" spans="1:22" x14ac:dyDescent="0.25">
      <c r="A270" s="266"/>
      <c r="B270" s="259"/>
      <c r="C270" s="260"/>
      <c r="D270" s="249"/>
      <c r="E270" s="249"/>
      <c r="F270" s="249"/>
      <c r="G270" s="249"/>
      <c r="H270" s="249"/>
      <c r="I270" s="249"/>
      <c r="J270" s="249"/>
      <c r="K270" s="252"/>
      <c r="L270" s="251"/>
      <c r="M270" s="252"/>
      <c r="N270" s="253"/>
      <c r="O270" s="253"/>
      <c r="P270" s="253"/>
      <c r="Q270" s="254"/>
      <c r="R270" s="255"/>
      <c r="S270" s="255"/>
      <c r="T270" s="255"/>
      <c r="U270" s="262"/>
      <c r="V270" s="279"/>
    </row>
    <row r="271" spans="1:22" x14ac:dyDescent="0.25">
      <c r="A271" s="266"/>
      <c r="B271" s="259"/>
      <c r="C271" s="260"/>
      <c r="D271" s="249"/>
      <c r="E271" s="249"/>
      <c r="F271" s="249"/>
      <c r="G271" s="249"/>
      <c r="H271" s="249"/>
      <c r="I271" s="249"/>
      <c r="J271" s="249"/>
      <c r="K271" s="252"/>
      <c r="L271" s="251"/>
      <c r="M271" s="252"/>
      <c r="N271" s="253"/>
      <c r="O271" s="253"/>
      <c r="P271" s="253"/>
      <c r="Q271" s="254"/>
      <c r="R271" s="255"/>
      <c r="S271" s="255"/>
      <c r="T271" s="255"/>
      <c r="U271" s="262"/>
      <c r="V271" s="279"/>
    </row>
    <row r="272" spans="1:22" x14ac:dyDescent="0.25">
      <c r="A272" s="266"/>
      <c r="B272" s="259"/>
      <c r="C272" s="260"/>
      <c r="D272" s="249"/>
      <c r="E272" s="249"/>
      <c r="F272" s="249"/>
      <c r="G272" s="249"/>
      <c r="H272" s="249"/>
      <c r="I272" s="249"/>
      <c r="J272" s="249"/>
      <c r="K272" s="252"/>
      <c r="L272" s="251"/>
      <c r="M272" s="252"/>
      <c r="N272" s="253"/>
      <c r="O272" s="253"/>
      <c r="P272" s="253"/>
      <c r="Q272" s="254"/>
      <c r="R272" s="255"/>
      <c r="S272" s="255"/>
      <c r="T272" s="255"/>
      <c r="U272" s="262"/>
      <c r="V272" s="279"/>
    </row>
    <row r="273" spans="1:22" x14ac:dyDescent="0.25">
      <c r="A273" s="266"/>
      <c r="B273" s="259"/>
      <c r="C273" s="260"/>
      <c r="D273" s="249"/>
      <c r="E273" s="249"/>
      <c r="F273" s="249"/>
      <c r="G273" s="249"/>
      <c r="H273" s="249"/>
      <c r="I273" s="249"/>
      <c r="J273" s="249"/>
      <c r="K273" s="252"/>
      <c r="L273" s="251"/>
      <c r="M273" s="252"/>
      <c r="N273" s="253"/>
      <c r="O273" s="253"/>
      <c r="P273" s="253"/>
      <c r="Q273" s="254"/>
      <c r="R273" s="255"/>
      <c r="S273" s="255"/>
      <c r="T273" s="255"/>
      <c r="U273" s="262"/>
      <c r="V273" s="279"/>
    </row>
    <row r="274" spans="1:22" x14ac:dyDescent="0.25">
      <c r="A274" s="266"/>
      <c r="B274" s="259"/>
      <c r="C274" s="260"/>
      <c r="D274" s="249"/>
      <c r="E274" s="249"/>
      <c r="F274" s="249"/>
      <c r="G274" s="249"/>
      <c r="H274" s="249"/>
      <c r="I274" s="249"/>
      <c r="J274" s="249"/>
      <c r="K274" s="252"/>
      <c r="L274" s="251"/>
      <c r="M274" s="252"/>
      <c r="N274" s="253"/>
      <c r="O274" s="253"/>
      <c r="P274" s="253"/>
      <c r="Q274" s="254"/>
      <c r="R274" s="255"/>
      <c r="S274" s="255"/>
      <c r="T274" s="255"/>
      <c r="U274" s="262"/>
      <c r="V274" s="279"/>
    </row>
    <row r="275" spans="1:22" x14ac:dyDescent="0.25">
      <c r="A275" s="266"/>
      <c r="B275" s="259"/>
      <c r="C275" s="260"/>
      <c r="D275" s="249"/>
      <c r="E275" s="249"/>
      <c r="F275" s="249"/>
      <c r="G275" s="249"/>
      <c r="H275" s="249"/>
      <c r="I275" s="249"/>
      <c r="J275" s="249"/>
      <c r="K275" s="252"/>
      <c r="L275" s="251"/>
      <c r="M275" s="252"/>
      <c r="N275" s="253"/>
      <c r="O275" s="253"/>
      <c r="P275" s="253"/>
      <c r="Q275" s="254"/>
      <c r="R275" s="255"/>
      <c r="S275" s="255"/>
      <c r="T275" s="255"/>
      <c r="U275" s="262"/>
      <c r="V275" s="279"/>
    </row>
    <row r="276" spans="1:22" x14ac:dyDescent="0.25">
      <c r="A276" s="266"/>
      <c r="B276" s="259"/>
      <c r="C276" s="260"/>
      <c r="D276" s="249"/>
      <c r="E276" s="249"/>
      <c r="F276" s="249"/>
      <c r="G276" s="249"/>
      <c r="H276" s="249"/>
      <c r="I276" s="249"/>
      <c r="J276" s="249"/>
      <c r="K276" s="252"/>
      <c r="L276" s="251"/>
      <c r="M276" s="252"/>
      <c r="N276" s="253"/>
      <c r="O276" s="253"/>
      <c r="P276" s="253"/>
      <c r="Q276" s="254"/>
      <c r="R276" s="255"/>
      <c r="S276" s="255"/>
      <c r="T276" s="255"/>
      <c r="U276" s="262"/>
      <c r="V276" s="279"/>
    </row>
    <row r="277" spans="1:22" x14ac:dyDescent="0.25">
      <c r="A277" s="266"/>
      <c r="B277" s="259"/>
      <c r="C277" s="260"/>
      <c r="D277" s="249"/>
      <c r="E277" s="249"/>
      <c r="F277" s="249"/>
      <c r="G277" s="249"/>
      <c r="H277" s="249"/>
      <c r="I277" s="249"/>
      <c r="J277" s="249"/>
      <c r="K277" s="252"/>
      <c r="L277" s="251"/>
      <c r="M277" s="252"/>
      <c r="N277" s="253"/>
      <c r="O277" s="253"/>
      <c r="P277" s="253"/>
      <c r="Q277" s="254"/>
      <c r="R277" s="255"/>
      <c r="S277" s="255"/>
      <c r="T277" s="255"/>
      <c r="U277" s="262"/>
      <c r="V277" s="279"/>
    </row>
    <row r="278" spans="1:22" x14ac:dyDescent="0.25">
      <c r="A278" s="266"/>
      <c r="B278" s="259"/>
      <c r="C278" s="260"/>
      <c r="D278" s="249"/>
      <c r="E278" s="249"/>
      <c r="F278" s="249"/>
      <c r="G278" s="249"/>
      <c r="H278" s="249"/>
      <c r="I278" s="249"/>
      <c r="J278" s="249"/>
      <c r="K278" s="252"/>
      <c r="L278" s="251"/>
      <c r="M278" s="252"/>
      <c r="N278" s="253"/>
      <c r="O278" s="253"/>
      <c r="P278" s="253"/>
      <c r="Q278" s="254"/>
      <c r="R278" s="255"/>
      <c r="S278" s="255"/>
      <c r="T278" s="255"/>
      <c r="U278" s="262"/>
      <c r="V278" s="279"/>
    </row>
    <row r="279" spans="1:22" x14ac:dyDescent="0.25">
      <c r="A279" s="266"/>
      <c r="B279" s="259"/>
      <c r="C279" s="260"/>
      <c r="D279" s="249"/>
      <c r="E279" s="249"/>
      <c r="F279" s="249"/>
      <c r="G279" s="249"/>
      <c r="H279" s="249"/>
      <c r="I279" s="249"/>
      <c r="J279" s="249"/>
      <c r="K279" s="252"/>
      <c r="L279" s="251"/>
      <c r="M279" s="252"/>
      <c r="N279" s="253"/>
      <c r="O279" s="253"/>
      <c r="P279" s="253"/>
      <c r="Q279" s="254"/>
      <c r="R279" s="255"/>
      <c r="S279" s="255"/>
      <c r="T279" s="255"/>
      <c r="U279" s="262"/>
      <c r="V279" s="279"/>
    </row>
    <row r="280" spans="1:22" x14ac:dyDescent="0.25">
      <c r="A280" s="266"/>
      <c r="B280" s="259"/>
      <c r="C280" s="260"/>
      <c r="D280" s="249"/>
      <c r="E280" s="249"/>
      <c r="F280" s="249"/>
      <c r="G280" s="249"/>
      <c r="H280" s="249"/>
      <c r="I280" s="249"/>
      <c r="J280" s="249"/>
      <c r="K280" s="252"/>
      <c r="L280" s="251"/>
      <c r="M280" s="252"/>
      <c r="N280" s="253"/>
      <c r="O280" s="253"/>
      <c r="P280" s="253"/>
      <c r="Q280" s="254"/>
      <c r="R280" s="255"/>
      <c r="S280" s="255"/>
      <c r="T280" s="255"/>
      <c r="U280" s="262"/>
      <c r="V280" s="279"/>
    </row>
    <row r="281" spans="1:22" x14ac:dyDescent="0.25">
      <c r="A281" s="266"/>
      <c r="B281" s="259"/>
      <c r="C281" s="260"/>
      <c r="D281" s="249"/>
      <c r="E281" s="249"/>
      <c r="F281" s="249"/>
      <c r="G281" s="249"/>
      <c r="H281" s="249"/>
      <c r="I281" s="249"/>
      <c r="J281" s="249"/>
      <c r="K281" s="252"/>
      <c r="L281" s="251"/>
      <c r="M281" s="252"/>
      <c r="N281" s="253"/>
      <c r="O281" s="253"/>
      <c r="P281" s="253"/>
      <c r="Q281" s="254"/>
      <c r="R281" s="255"/>
      <c r="S281" s="255"/>
      <c r="T281" s="255"/>
      <c r="U281" s="262"/>
      <c r="V281" s="279"/>
    </row>
    <row r="282" spans="1:22" x14ac:dyDescent="0.25">
      <c r="A282" s="266"/>
      <c r="B282" s="259"/>
      <c r="C282" s="260"/>
      <c r="D282" s="249"/>
      <c r="E282" s="249"/>
      <c r="F282" s="249"/>
      <c r="G282" s="249"/>
      <c r="H282" s="249"/>
      <c r="I282" s="249"/>
      <c r="J282" s="249"/>
      <c r="K282" s="252"/>
      <c r="L282" s="251"/>
      <c r="M282" s="252"/>
      <c r="N282" s="253"/>
      <c r="O282" s="253"/>
      <c r="P282" s="253"/>
      <c r="Q282" s="254"/>
      <c r="R282" s="255"/>
      <c r="S282" s="255"/>
      <c r="T282" s="255"/>
      <c r="U282" s="262"/>
      <c r="V282" s="279"/>
    </row>
    <row r="283" spans="1:22" x14ac:dyDescent="0.25">
      <c r="A283" s="266"/>
      <c r="B283" s="259"/>
      <c r="C283" s="260"/>
      <c r="D283" s="249"/>
      <c r="E283" s="249"/>
      <c r="F283" s="249"/>
      <c r="G283" s="249"/>
      <c r="H283" s="249"/>
      <c r="I283" s="249"/>
      <c r="J283" s="249"/>
      <c r="K283" s="252"/>
      <c r="L283" s="251"/>
      <c r="M283" s="252"/>
      <c r="N283" s="253"/>
      <c r="O283" s="253"/>
      <c r="P283" s="253"/>
      <c r="Q283" s="254"/>
      <c r="R283" s="255"/>
      <c r="S283" s="255"/>
      <c r="T283" s="255"/>
      <c r="U283" s="262"/>
      <c r="V283" s="279"/>
    </row>
    <row r="284" spans="1:22" x14ac:dyDescent="0.25">
      <c r="A284" s="266"/>
      <c r="B284" s="259"/>
      <c r="C284" s="260"/>
      <c r="D284" s="249"/>
      <c r="E284" s="249"/>
      <c r="F284" s="249"/>
      <c r="G284" s="249"/>
      <c r="H284" s="249"/>
      <c r="I284" s="249"/>
      <c r="J284" s="249"/>
      <c r="K284" s="252"/>
      <c r="L284" s="251"/>
      <c r="M284" s="252"/>
      <c r="N284" s="253"/>
      <c r="O284" s="253"/>
      <c r="P284" s="253"/>
      <c r="Q284" s="254"/>
      <c r="R284" s="255"/>
      <c r="S284" s="255"/>
      <c r="T284" s="255"/>
      <c r="U284" s="262"/>
      <c r="V284" s="279"/>
    </row>
    <row r="285" spans="1:22" x14ac:dyDescent="0.25">
      <c r="A285" s="266"/>
      <c r="B285" s="259"/>
      <c r="C285" s="260"/>
      <c r="D285" s="249"/>
      <c r="E285" s="249"/>
      <c r="F285" s="249"/>
      <c r="G285" s="249"/>
      <c r="H285" s="249"/>
      <c r="I285" s="249"/>
      <c r="J285" s="249"/>
      <c r="K285" s="252"/>
      <c r="L285" s="251"/>
      <c r="M285" s="252"/>
      <c r="N285" s="253"/>
      <c r="O285" s="253"/>
      <c r="P285" s="253"/>
      <c r="Q285" s="254"/>
      <c r="R285" s="255"/>
      <c r="S285" s="255"/>
      <c r="T285" s="255"/>
      <c r="U285" s="262"/>
      <c r="V285" s="279"/>
    </row>
    <row r="286" spans="1:22" x14ac:dyDescent="0.25">
      <c r="A286" s="266"/>
      <c r="B286" s="259"/>
      <c r="C286" s="260"/>
      <c r="D286" s="249"/>
      <c r="E286" s="249"/>
      <c r="F286" s="249"/>
      <c r="G286" s="249"/>
      <c r="H286" s="249"/>
      <c r="I286" s="249"/>
      <c r="J286" s="249"/>
      <c r="K286" s="252"/>
      <c r="L286" s="251"/>
      <c r="M286" s="252"/>
      <c r="N286" s="253"/>
      <c r="O286" s="253"/>
      <c r="P286" s="253"/>
      <c r="Q286" s="254"/>
      <c r="R286" s="255"/>
      <c r="S286" s="255"/>
      <c r="T286" s="255"/>
      <c r="U286" s="262"/>
      <c r="V286" s="279"/>
    </row>
    <row r="287" spans="1:22" x14ac:dyDescent="0.25">
      <c r="A287" s="266"/>
      <c r="B287" s="259"/>
      <c r="C287" s="260"/>
      <c r="D287" s="249"/>
      <c r="E287" s="249"/>
      <c r="F287" s="249"/>
      <c r="G287" s="249"/>
      <c r="H287" s="249"/>
      <c r="I287" s="249"/>
      <c r="J287" s="249"/>
      <c r="K287" s="252"/>
      <c r="L287" s="251"/>
      <c r="M287" s="252"/>
      <c r="N287" s="253"/>
      <c r="O287" s="253"/>
      <c r="P287" s="253"/>
      <c r="Q287" s="254"/>
      <c r="R287" s="255"/>
      <c r="S287" s="255"/>
      <c r="T287" s="255"/>
      <c r="U287" s="262"/>
      <c r="V287" s="279"/>
    </row>
    <row r="288" spans="1:22" x14ac:dyDescent="0.25">
      <c r="A288" s="266"/>
      <c r="B288" s="259"/>
      <c r="C288" s="260"/>
      <c r="D288" s="249"/>
      <c r="E288" s="249"/>
      <c r="F288" s="249"/>
      <c r="G288" s="249"/>
      <c r="H288" s="249"/>
      <c r="I288" s="249"/>
      <c r="J288" s="249"/>
      <c r="K288" s="252"/>
      <c r="L288" s="251"/>
      <c r="M288" s="252"/>
      <c r="N288" s="253"/>
      <c r="O288" s="253"/>
      <c r="P288" s="253"/>
      <c r="Q288" s="254"/>
      <c r="R288" s="255"/>
      <c r="S288" s="255"/>
      <c r="T288" s="255"/>
      <c r="U288" s="262"/>
      <c r="V288" s="279"/>
    </row>
    <row r="289" spans="1:22" x14ac:dyDescent="0.25">
      <c r="A289" s="266"/>
      <c r="B289" s="259"/>
      <c r="C289" s="260"/>
      <c r="D289" s="249"/>
      <c r="E289" s="249"/>
      <c r="F289" s="249"/>
      <c r="G289" s="249"/>
      <c r="H289" s="249"/>
      <c r="I289" s="249"/>
      <c r="J289" s="249"/>
      <c r="K289" s="252"/>
      <c r="L289" s="251"/>
      <c r="M289" s="252"/>
      <c r="N289" s="253"/>
      <c r="O289" s="253"/>
      <c r="P289" s="253"/>
      <c r="Q289" s="254"/>
      <c r="R289" s="255"/>
      <c r="S289" s="255"/>
      <c r="T289" s="255"/>
      <c r="U289" s="262"/>
      <c r="V289" s="279"/>
    </row>
    <row r="290" spans="1:22" x14ac:dyDescent="0.25">
      <c r="A290" s="266"/>
      <c r="B290" s="259"/>
      <c r="C290" s="260"/>
      <c r="D290" s="249"/>
      <c r="E290" s="249"/>
      <c r="F290" s="249"/>
      <c r="G290" s="249"/>
      <c r="H290" s="249"/>
      <c r="I290" s="249"/>
      <c r="J290" s="249"/>
      <c r="K290" s="252"/>
      <c r="L290" s="251"/>
      <c r="M290" s="252"/>
      <c r="N290" s="253"/>
      <c r="O290" s="253"/>
      <c r="P290" s="253"/>
      <c r="Q290" s="254"/>
      <c r="R290" s="255"/>
      <c r="S290" s="255"/>
      <c r="T290" s="255"/>
      <c r="U290" s="262"/>
      <c r="V290" s="279"/>
    </row>
    <row r="291" spans="1:22" x14ac:dyDescent="0.25">
      <c r="A291" s="266"/>
      <c r="B291" s="259"/>
      <c r="C291" s="260"/>
      <c r="D291" s="249"/>
      <c r="E291" s="249"/>
      <c r="F291" s="249"/>
      <c r="G291" s="249"/>
      <c r="H291" s="249"/>
      <c r="I291" s="249"/>
      <c r="J291" s="249"/>
      <c r="K291" s="252"/>
      <c r="L291" s="251"/>
      <c r="M291" s="252"/>
      <c r="N291" s="253"/>
      <c r="O291" s="253"/>
      <c r="P291" s="253"/>
      <c r="Q291" s="254"/>
      <c r="R291" s="255"/>
      <c r="S291" s="255"/>
      <c r="T291" s="255"/>
      <c r="U291" s="262"/>
      <c r="V291" s="279"/>
    </row>
    <row r="292" spans="1:22" x14ac:dyDescent="0.25">
      <c r="A292" s="266"/>
      <c r="B292" s="259"/>
      <c r="C292" s="260"/>
      <c r="D292" s="249"/>
      <c r="E292" s="249"/>
      <c r="F292" s="249"/>
      <c r="G292" s="249"/>
      <c r="H292" s="249"/>
      <c r="I292" s="249"/>
      <c r="J292" s="249"/>
      <c r="K292" s="252"/>
      <c r="L292" s="251"/>
      <c r="M292" s="252"/>
      <c r="N292" s="253"/>
      <c r="O292" s="253"/>
      <c r="P292" s="253"/>
      <c r="Q292" s="254"/>
      <c r="R292" s="255"/>
      <c r="S292" s="255"/>
      <c r="T292" s="255"/>
      <c r="U292" s="262"/>
      <c r="V292" s="279"/>
    </row>
    <row r="293" spans="1:22" x14ac:dyDescent="0.25">
      <c r="A293" s="266"/>
      <c r="B293" s="259"/>
      <c r="C293" s="260"/>
      <c r="D293" s="249"/>
      <c r="E293" s="249"/>
      <c r="F293" s="249"/>
      <c r="G293" s="249"/>
      <c r="H293" s="249"/>
      <c r="I293" s="249"/>
      <c r="J293" s="249"/>
      <c r="K293" s="252"/>
      <c r="L293" s="251"/>
      <c r="M293" s="252"/>
      <c r="N293" s="253"/>
      <c r="O293" s="253"/>
      <c r="P293" s="253"/>
      <c r="Q293" s="254"/>
      <c r="R293" s="255"/>
      <c r="S293" s="255"/>
      <c r="T293" s="255"/>
      <c r="U293" s="262"/>
      <c r="V293" s="279"/>
    </row>
    <row r="294" spans="1:22" x14ac:dyDescent="0.25">
      <c r="A294" s="266"/>
      <c r="B294" s="259"/>
      <c r="C294" s="260"/>
      <c r="D294" s="249"/>
      <c r="E294" s="249"/>
      <c r="F294" s="249"/>
      <c r="G294" s="249"/>
      <c r="H294" s="249"/>
      <c r="I294" s="249"/>
      <c r="J294" s="249"/>
      <c r="K294" s="252"/>
      <c r="L294" s="251"/>
      <c r="M294" s="252"/>
      <c r="N294" s="253"/>
      <c r="O294" s="253"/>
      <c r="P294" s="253"/>
      <c r="Q294" s="254"/>
      <c r="R294" s="255"/>
      <c r="S294" s="255"/>
      <c r="T294" s="255"/>
      <c r="U294" s="262"/>
      <c r="V294" s="279"/>
    </row>
    <row r="295" spans="1:22" x14ac:dyDescent="0.25">
      <c r="A295" s="266"/>
      <c r="B295" s="259"/>
      <c r="C295" s="260"/>
      <c r="D295" s="249"/>
      <c r="E295" s="249"/>
      <c r="F295" s="249"/>
      <c r="G295" s="249"/>
      <c r="H295" s="249"/>
      <c r="I295" s="249"/>
      <c r="J295" s="249"/>
      <c r="K295" s="252"/>
      <c r="L295" s="251"/>
      <c r="M295" s="252"/>
      <c r="N295" s="253"/>
      <c r="O295" s="253"/>
      <c r="P295" s="253"/>
      <c r="Q295" s="254"/>
      <c r="R295" s="255"/>
      <c r="S295" s="255"/>
      <c r="T295" s="255"/>
      <c r="U295" s="262"/>
      <c r="V295" s="279"/>
    </row>
    <row r="296" spans="1:22" x14ac:dyDescent="0.25">
      <c r="A296" s="266"/>
      <c r="B296" s="259"/>
      <c r="C296" s="260"/>
      <c r="D296" s="249"/>
      <c r="E296" s="249"/>
      <c r="F296" s="249"/>
      <c r="G296" s="249"/>
      <c r="H296" s="249"/>
      <c r="I296" s="249"/>
      <c r="J296" s="249"/>
      <c r="K296" s="252"/>
      <c r="L296" s="251"/>
      <c r="M296" s="252"/>
      <c r="N296" s="253"/>
      <c r="O296" s="253"/>
      <c r="P296" s="253"/>
      <c r="Q296" s="254"/>
      <c r="R296" s="255"/>
      <c r="S296" s="255"/>
      <c r="T296" s="255"/>
      <c r="U296" s="262"/>
      <c r="V296" s="279"/>
    </row>
    <row r="297" spans="1:22" x14ac:dyDescent="0.25">
      <c r="A297" s="266"/>
      <c r="B297" s="259"/>
      <c r="C297" s="260"/>
      <c r="D297" s="249"/>
      <c r="E297" s="249"/>
      <c r="F297" s="249"/>
      <c r="G297" s="249"/>
      <c r="H297" s="249"/>
      <c r="I297" s="249"/>
      <c r="J297" s="249"/>
      <c r="K297" s="252"/>
      <c r="L297" s="251"/>
      <c r="M297" s="252"/>
      <c r="N297" s="253"/>
      <c r="O297" s="253"/>
      <c r="P297" s="253"/>
      <c r="Q297" s="254"/>
      <c r="R297" s="255"/>
      <c r="S297" s="255"/>
      <c r="T297" s="255"/>
      <c r="U297" s="262"/>
      <c r="V297" s="279"/>
    </row>
    <row r="298" spans="1:22" x14ac:dyDescent="0.25">
      <c r="A298" s="266"/>
      <c r="B298" s="259"/>
      <c r="C298" s="260"/>
      <c r="D298" s="249"/>
      <c r="E298" s="249"/>
      <c r="F298" s="249"/>
      <c r="G298" s="249"/>
      <c r="H298" s="249"/>
      <c r="I298" s="249"/>
      <c r="J298" s="249"/>
      <c r="K298" s="252"/>
      <c r="L298" s="251"/>
      <c r="M298" s="252"/>
      <c r="N298" s="253"/>
      <c r="O298" s="253"/>
      <c r="P298" s="253"/>
      <c r="Q298" s="254"/>
      <c r="R298" s="255"/>
      <c r="S298" s="255"/>
      <c r="T298" s="255"/>
      <c r="U298" s="262"/>
      <c r="V298" s="279"/>
    </row>
    <row r="299" spans="1:22" x14ac:dyDescent="0.25">
      <c r="A299" s="266"/>
      <c r="B299" s="259"/>
      <c r="C299" s="260"/>
      <c r="D299" s="249"/>
      <c r="E299" s="249"/>
      <c r="F299" s="249"/>
      <c r="G299" s="249"/>
      <c r="H299" s="249"/>
      <c r="I299" s="249"/>
      <c r="J299" s="249"/>
      <c r="K299" s="252"/>
      <c r="L299" s="251"/>
      <c r="M299" s="252"/>
      <c r="N299" s="253"/>
      <c r="O299" s="253"/>
      <c r="P299" s="253"/>
      <c r="Q299" s="254"/>
      <c r="R299" s="255"/>
      <c r="S299" s="255"/>
      <c r="T299" s="255"/>
      <c r="U299" s="262"/>
      <c r="V299" s="279"/>
    </row>
    <row r="300" spans="1:22" x14ac:dyDescent="0.25">
      <c r="A300" s="266"/>
      <c r="B300" s="259"/>
      <c r="C300" s="260"/>
      <c r="D300" s="249"/>
      <c r="E300" s="249"/>
      <c r="F300" s="249"/>
      <c r="G300" s="249"/>
      <c r="H300" s="249"/>
      <c r="I300" s="249"/>
      <c r="J300" s="249"/>
      <c r="K300" s="252"/>
      <c r="L300" s="251"/>
      <c r="M300" s="252"/>
      <c r="N300" s="253"/>
      <c r="O300" s="253"/>
      <c r="P300" s="253"/>
      <c r="Q300" s="254"/>
      <c r="R300" s="255"/>
      <c r="S300" s="255"/>
      <c r="T300" s="255"/>
      <c r="U300" s="262"/>
      <c r="V300" s="279"/>
    </row>
    <row r="301" spans="1:22" x14ac:dyDescent="0.25">
      <c r="A301" s="266"/>
      <c r="B301" s="259"/>
      <c r="C301" s="260"/>
      <c r="D301" s="249"/>
      <c r="E301" s="249"/>
      <c r="F301" s="249"/>
      <c r="G301" s="249"/>
      <c r="H301" s="249"/>
      <c r="I301" s="249"/>
      <c r="J301" s="249"/>
      <c r="K301" s="252"/>
      <c r="L301" s="251"/>
      <c r="M301" s="252"/>
      <c r="N301" s="253"/>
      <c r="O301" s="253"/>
      <c r="P301" s="253"/>
      <c r="Q301" s="254"/>
      <c r="R301" s="255"/>
      <c r="S301" s="255"/>
      <c r="T301" s="255"/>
      <c r="U301" s="262"/>
      <c r="V301" s="279"/>
    </row>
    <row r="302" spans="1:22" x14ac:dyDescent="0.25">
      <c r="A302" s="266"/>
      <c r="B302" s="259"/>
      <c r="C302" s="260"/>
      <c r="D302" s="249"/>
      <c r="E302" s="249"/>
      <c r="F302" s="249"/>
      <c r="G302" s="249"/>
      <c r="H302" s="249"/>
      <c r="I302" s="249"/>
      <c r="J302" s="249"/>
      <c r="K302" s="252"/>
      <c r="L302" s="251"/>
      <c r="M302" s="252"/>
      <c r="N302" s="253"/>
      <c r="O302" s="253"/>
      <c r="P302" s="253"/>
      <c r="Q302" s="254"/>
      <c r="R302" s="255"/>
      <c r="S302" s="255"/>
      <c r="T302" s="255"/>
      <c r="U302" s="262"/>
      <c r="V302" s="279"/>
    </row>
    <row r="303" spans="1:22" x14ac:dyDescent="0.25">
      <c r="A303" s="266"/>
      <c r="B303" s="259"/>
      <c r="C303" s="260"/>
      <c r="D303" s="249"/>
      <c r="E303" s="249"/>
      <c r="F303" s="249"/>
      <c r="G303" s="249"/>
      <c r="H303" s="249"/>
      <c r="I303" s="249"/>
      <c r="J303" s="249"/>
      <c r="K303" s="252"/>
      <c r="L303" s="251"/>
      <c r="M303" s="252"/>
      <c r="N303" s="253"/>
      <c r="O303" s="253"/>
      <c r="P303" s="253"/>
      <c r="Q303" s="254"/>
      <c r="R303" s="255"/>
      <c r="S303" s="255"/>
      <c r="T303" s="255"/>
      <c r="U303" s="262"/>
      <c r="V303" s="279"/>
    </row>
    <row r="304" spans="1:22" x14ac:dyDescent="0.25">
      <c r="A304" s="266"/>
      <c r="B304" s="259"/>
      <c r="C304" s="260"/>
      <c r="D304" s="249"/>
      <c r="E304" s="249"/>
      <c r="F304" s="249"/>
      <c r="G304" s="249"/>
      <c r="H304" s="249"/>
      <c r="I304" s="249"/>
      <c r="J304" s="249"/>
      <c r="K304" s="252"/>
      <c r="L304" s="251"/>
      <c r="M304" s="252"/>
      <c r="N304" s="253"/>
      <c r="O304" s="253"/>
      <c r="P304" s="253"/>
      <c r="Q304" s="254"/>
      <c r="R304" s="255"/>
      <c r="S304" s="255"/>
      <c r="T304" s="255"/>
      <c r="U304" s="262"/>
      <c r="V304" s="279"/>
    </row>
    <row r="305" spans="1:22" x14ac:dyDescent="0.25">
      <c r="A305" s="266"/>
      <c r="B305" s="259"/>
      <c r="C305" s="260"/>
      <c r="D305" s="249"/>
      <c r="E305" s="249"/>
      <c r="F305" s="249"/>
      <c r="G305" s="249"/>
      <c r="H305" s="249"/>
      <c r="I305" s="249"/>
      <c r="J305" s="249"/>
      <c r="K305" s="252"/>
      <c r="L305" s="251"/>
      <c r="M305" s="252"/>
      <c r="N305" s="253"/>
      <c r="O305" s="253"/>
      <c r="P305" s="253"/>
      <c r="Q305" s="254"/>
      <c r="R305" s="255"/>
      <c r="S305" s="255"/>
      <c r="T305" s="255"/>
      <c r="U305" s="262"/>
      <c r="V305" s="279"/>
    </row>
    <row r="306" spans="1:22" x14ac:dyDescent="0.25">
      <c r="A306" s="266"/>
      <c r="B306" s="259"/>
      <c r="C306" s="260"/>
      <c r="D306" s="249"/>
      <c r="E306" s="249"/>
      <c r="F306" s="249"/>
      <c r="G306" s="249"/>
      <c r="H306" s="249"/>
      <c r="I306" s="249"/>
      <c r="J306" s="249"/>
      <c r="K306" s="252"/>
      <c r="L306" s="251"/>
      <c r="M306" s="252"/>
      <c r="N306" s="253"/>
      <c r="O306" s="253"/>
      <c r="P306" s="253"/>
      <c r="Q306" s="254"/>
      <c r="R306" s="255"/>
      <c r="S306" s="255"/>
      <c r="T306" s="255"/>
      <c r="U306" s="262"/>
      <c r="V306" s="279"/>
    </row>
    <row r="307" spans="1:22" x14ac:dyDescent="0.25">
      <c r="A307" s="266"/>
      <c r="B307" s="259"/>
      <c r="C307" s="260"/>
      <c r="D307" s="249"/>
      <c r="E307" s="249"/>
      <c r="F307" s="249"/>
      <c r="G307" s="249"/>
      <c r="H307" s="249"/>
      <c r="I307" s="249"/>
      <c r="J307" s="249"/>
      <c r="K307" s="252"/>
      <c r="L307" s="251"/>
      <c r="M307" s="252"/>
      <c r="N307" s="253"/>
      <c r="O307" s="253"/>
      <c r="P307" s="253"/>
      <c r="Q307" s="254"/>
      <c r="R307" s="255"/>
      <c r="S307" s="255"/>
      <c r="T307" s="255"/>
      <c r="U307" s="262"/>
      <c r="V307" s="279"/>
    </row>
    <row r="308" spans="1:22" x14ac:dyDescent="0.25">
      <c r="A308" s="266"/>
      <c r="B308" s="259"/>
      <c r="C308" s="260"/>
      <c r="D308" s="249"/>
      <c r="E308" s="249"/>
      <c r="F308" s="249"/>
      <c r="G308" s="249"/>
      <c r="H308" s="249"/>
      <c r="I308" s="249"/>
      <c r="J308" s="249"/>
      <c r="K308" s="252"/>
      <c r="L308" s="251"/>
      <c r="M308" s="252"/>
      <c r="N308" s="253"/>
      <c r="O308" s="253"/>
      <c r="P308" s="253"/>
      <c r="Q308" s="254"/>
      <c r="R308" s="255"/>
      <c r="S308" s="255"/>
      <c r="T308" s="255"/>
      <c r="U308" s="262"/>
      <c r="V308" s="279"/>
    </row>
    <row r="309" spans="1:22" x14ac:dyDescent="0.25">
      <c r="A309" s="266"/>
      <c r="B309" s="259"/>
      <c r="C309" s="260"/>
      <c r="D309" s="249"/>
      <c r="E309" s="249"/>
      <c r="F309" s="249"/>
      <c r="G309" s="249"/>
      <c r="H309" s="249"/>
      <c r="I309" s="249"/>
      <c r="J309" s="249"/>
      <c r="K309" s="252"/>
      <c r="L309" s="251"/>
      <c r="M309" s="252"/>
      <c r="N309" s="253"/>
      <c r="O309" s="253"/>
      <c r="P309" s="253"/>
      <c r="Q309" s="254"/>
      <c r="R309" s="255"/>
      <c r="S309" s="255"/>
      <c r="T309" s="255"/>
      <c r="U309" s="262"/>
      <c r="V309" s="279"/>
    </row>
    <row r="310" spans="1:22" x14ac:dyDescent="0.25">
      <c r="A310" s="266"/>
      <c r="B310" s="259" t="str">
        <f t="shared" ref="B310:B357" si="0">IFERROR(VLOOKUP(A310,Personal,2,0),"")</f>
        <v/>
      </c>
      <c r="C310" s="260" t="str">
        <f t="shared" ref="C310:C330" si="1">IFERROR(VLOOKUP(A310,Personal,3,0),"")</f>
        <v/>
      </c>
      <c r="D310" s="249" t="str">
        <f t="shared" ref="D310:D330" si="2">IFERROR(VLOOKUP(A310,Personal,4,0),"")</f>
        <v/>
      </c>
      <c r="E310" s="249" t="str">
        <f t="shared" ref="E310:E330" si="3">IFERROR(VLOOKUP(A310,Personal,5,0),"")</f>
        <v/>
      </c>
      <c r="F310" s="249" t="str">
        <f t="shared" ref="F310:F330" si="4">IFERROR(VLOOKUP(A310,Personal,6,0),"")</f>
        <v/>
      </c>
      <c r="G310" s="249" t="str">
        <f t="shared" ref="G310:G330" si="5">IFERROR(VLOOKUP(A310,Personal,7,0),"")</f>
        <v/>
      </c>
      <c r="H310" s="249" t="str">
        <f t="shared" ref="H310:H330" si="6">IFERROR(VLOOKUP(A310,Personal,8,0),"")</f>
        <v/>
      </c>
      <c r="I310" s="249"/>
      <c r="J310" s="249"/>
      <c r="K310" s="252"/>
      <c r="L310" s="251"/>
      <c r="M310" s="252"/>
      <c r="N310" s="253"/>
      <c r="O310" s="253"/>
      <c r="P310" s="253"/>
      <c r="Q310" s="254" t="str">
        <f t="shared" ref="Q310:Q330" si="7">IF(AND(N310&lt;&gt;"",O310&lt;&gt;""),IF(DATEDIF(N310,O310,"d")&gt;=0,SUM(1+DATEDIF(N310,O310,"d")),""),"")</f>
        <v/>
      </c>
      <c r="R310" s="255" t="str">
        <f t="shared" ref="R310:R344" si="8">IF(N310&lt;&gt;"",TEXT(N310,"DDDD"),"")</f>
        <v/>
      </c>
      <c r="S310" s="255" t="str">
        <f t="shared" ref="S310:S344" si="9">IF(N310&lt;&gt;"",TEXT(N310,"MMMM"),"")</f>
        <v/>
      </c>
      <c r="T310" s="255" t="str">
        <f t="shared" ref="T310:T330" si="10">IF(O310&lt;&gt;"",TEXT(O310,"YYYY"),"")</f>
        <v/>
      </c>
      <c r="U310" s="262" t="str">
        <f t="shared" ref="U310:U352" si="11">IFERROR(VLOOKUP(M310,CIE,2,0),"")</f>
        <v/>
      </c>
      <c r="V310" s="279"/>
    </row>
    <row r="311" spans="1:22" x14ac:dyDescent="0.25">
      <c r="A311" s="266"/>
      <c r="B311" s="259" t="str">
        <f t="shared" si="0"/>
        <v/>
      </c>
      <c r="C311" s="260" t="str">
        <f t="shared" si="1"/>
        <v/>
      </c>
      <c r="D311" s="249" t="str">
        <f t="shared" si="2"/>
        <v/>
      </c>
      <c r="E311" s="249" t="str">
        <f t="shared" si="3"/>
        <v/>
      </c>
      <c r="F311" s="249" t="str">
        <f t="shared" si="4"/>
        <v/>
      </c>
      <c r="G311" s="249" t="str">
        <f t="shared" si="5"/>
        <v/>
      </c>
      <c r="H311" s="249" t="str">
        <f t="shared" si="6"/>
        <v/>
      </c>
      <c r="I311" s="249"/>
      <c r="J311" s="249"/>
      <c r="K311" s="252"/>
      <c r="L311" s="251"/>
      <c r="M311" s="252"/>
      <c r="N311" s="253"/>
      <c r="O311" s="253"/>
      <c r="P311" s="253"/>
      <c r="Q311" s="254" t="str">
        <f t="shared" si="7"/>
        <v/>
      </c>
      <c r="R311" s="255" t="str">
        <f t="shared" si="8"/>
        <v/>
      </c>
      <c r="S311" s="255" t="str">
        <f t="shared" si="9"/>
        <v/>
      </c>
      <c r="T311" s="255" t="str">
        <f t="shared" si="10"/>
        <v/>
      </c>
      <c r="U311" s="262" t="str">
        <f t="shared" si="11"/>
        <v/>
      </c>
      <c r="V311" s="279"/>
    </row>
    <row r="312" spans="1:22" x14ac:dyDescent="0.25">
      <c r="A312" s="266"/>
      <c r="B312" s="259" t="str">
        <f t="shared" si="0"/>
        <v/>
      </c>
      <c r="C312" s="260" t="str">
        <f t="shared" si="1"/>
        <v/>
      </c>
      <c r="D312" s="249" t="str">
        <f t="shared" si="2"/>
        <v/>
      </c>
      <c r="E312" s="249" t="str">
        <f t="shared" si="3"/>
        <v/>
      </c>
      <c r="F312" s="249" t="str">
        <f t="shared" si="4"/>
        <v/>
      </c>
      <c r="G312" s="249" t="str">
        <f t="shared" si="5"/>
        <v/>
      </c>
      <c r="H312" s="249" t="str">
        <f t="shared" si="6"/>
        <v/>
      </c>
      <c r="I312" s="249"/>
      <c r="J312" s="249"/>
      <c r="K312" s="252"/>
      <c r="L312" s="251"/>
      <c r="M312" s="252"/>
      <c r="N312" s="253"/>
      <c r="O312" s="253"/>
      <c r="P312" s="253"/>
      <c r="Q312" s="254" t="str">
        <f t="shared" si="7"/>
        <v/>
      </c>
      <c r="R312" s="255" t="str">
        <f t="shared" si="8"/>
        <v/>
      </c>
      <c r="S312" s="255" t="str">
        <f t="shared" si="9"/>
        <v/>
      </c>
      <c r="T312" s="255" t="str">
        <f t="shared" si="10"/>
        <v/>
      </c>
      <c r="U312" s="262" t="str">
        <f t="shared" si="11"/>
        <v/>
      </c>
      <c r="V312" s="279"/>
    </row>
    <row r="313" spans="1:22" x14ac:dyDescent="0.25">
      <c r="A313" s="266"/>
      <c r="B313" s="259" t="str">
        <f t="shared" si="0"/>
        <v/>
      </c>
      <c r="C313" s="260" t="str">
        <f t="shared" si="1"/>
        <v/>
      </c>
      <c r="D313" s="249" t="str">
        <f t="shared" si="2"/>
        <v/>
      </c>
      <c r="E313" s="249" t="str">
        <f t="shared" si="3"/>
        <v/>
      </c>
      <c r="F313" s="249" t="str">
        <f t="shared" si="4"/>
        <v/>
      </c>
      <c r="G313" s="249" t="str">
        <f t="shared" si="5"/>
        <v/>
      </c>
      <c r="H313" s="249" t="str">
        <f t="shared" si="6"/>
        <v/>
      </c>
      <c r="I313" s="249"/>
      <c r="J313" s="249"/>
      <c r="K313" s="252"/>
      <c r="L313" s="251"/>
      <c r="M313" s="252"/>
      <c r="N313" s="253"/>
      <c r="O313" s="253"/>
      <c r="P313" s="253"/>
      <c r="Q313" s="254" t="str">
        <f t="shared" si="7"/>
        <v/>
      </c>
      <c r="R313" s="255" t="str">
        <f t="shared" si="8"/>
        <v/>
      </c>
      <c r="S313" s="255" t="str">
        <f t="shared" si="9"/>
        <v/>
      </c>
      <c r="T313" s="255" t="str">
        <f t="shared" si="10"/>
        <v/>
      </c>
      <c r="U313" s="262" t="str">
        <f t="shared" si="11"/>
        <v/>
      </c>
      <c r="V313" s="279"/>
    </row>
    <row r="314" spans="1:22" x14ac:dyDescent="0.25">
      <c r="A314" s="266"/>
      <c r="B314" s="259" t="str">
        <f t="shared" si="0"/>
        <v/>
      </c>
      <c r="C314" s="260" t="str">
        <f t="shared" si="1"/>
        <v/>
      </c>
      <c r="D314" s="249" t="str">
        <f t="shared" si="2"/>
        <v/>
      </c>
      <c r="E314" s="249" t="str">
        <f t="shared" si="3"/>
        <v/>
      </c>
      <c r="F314" s="249" t="str">
        <f t="shared" si="4"/>
        <v/>
      </c>
      <c r="G314" s="249" t="str">
        <f t="shared" si="5"/>
        <v/>
      </c>
      <c r="H314" s="249" t="str">
        <f t="shared" si="6"/>
        <v/>
      </c>
      <c r="I314" s="249"/>
      <c r="J314" s="249"/>
      <c r="K314" s="252"/>
      <c r="L314" s="251"/>
      <c r="M314" s="252"/>
      <c r="N314" s="253"/>
      <c r="O314" s="253"/>
      <c r="P314" s="253"/>
      <c r="Q314" s="254" t="str">
        <f t="shared" si="7"/>
        <v/>
      </c>
      <c r="R314" s="255" t="str">
        <f t="shared" si="8"/>
        <v/>
      </c>
      <c r="S314" s="255" t="str">
        <f t="shared" si="9"/>
        <v/>
      </c>
      <c r="T314" s="255" t="str">
        <f t="shared" si="10"/>
        <v/>
      </c>
      <c r="U314" s="262" t="str">
        <f t="shared" si="11"/>
        <v/>
      </c>
      <c r="V314" s="279"/>
    </row>
    <row r="315" spans="1:22" x14ac:dyDescent="0.25">
      <c r="A315" s="266"/>
      <c r="B315" s="259" t="str">
        <f t="shared" si="0"/>
        <v/>
      </c>
      <c r="C315" s="260" t="str">
        <f t="shared" si="1"/>
        <v/>
      </c>
      <c r="D315" s="249" t="str">
        <f t="shared" si="2"/>
        <v/>
      </c>
      <c r="E315" s="249" t="str">
        <f t="shared" si="3"/>
        <v/>
      </c>
      <c r="F315" s="249" t="str">
        <f t="shared" si="4"/>
        <v/>
      </c>
      <c r="G315" s="249" t="str">
        <f t="shared" si="5"/>
        <v/>
      </c>
      <c r="H315" s="249" t="str">
        <f t="shared" si="6"/>
        <v/>
      </c>
      <c r="I315" s="249"/>
      <c r="J315" s="249"/>
      <c r="K315" s="252"/>
      <c r="L315" s="251"/>
      <c r="M315" s="252"/>
      <c r="N315" s="253"/>
      <c r="O315" s="253"/>
      <c r="P315" s="253"/>
      <c r="Q315" s="254" t="str">
        <f t="shared" si="7"/>
        <v/>
      </c>
      <c r="R315" s="255" t="str">
        <f t="shared" si="8"/>
        <v/>
      </c>
      <c r="S315" s="255" t="str">
        <f t="shared" si="9"/>
        <v/>
      </c>
      <c r="T315" s="255" t="str">
        <f t="shared" si="10"/>
        <v/>
      </c>
      <c r="U315" s="262" t="str">
        <f t="shared" si="11"/>
        <v/>
      </c>
      <c r="V315" s="279"/>
    </row>
    <row r="316" spans="1:22" x14ac:dyDescent="0.25">
      <c r="A316" s="266"/>
      <c r="B316" s="259" t="str">
        <f t="shared" si="0"/>
        <v/>
      </c>
      <c r="C316" s="260" t="str">
        <f t="shared" si="1"/>
        <v/>
      </c>
      <c r="D316" s="249" t="str">
        <f t="shared" si="2"/>
        <v/>
      </c>
      <c r="E316" s="249" t="str">
        <f t="shared" si="3"/>
        <v/>
      </c>
      <c r="F316" s="249" t="str">
        <f t="shared" si="4"/>
        <v/>
      </c>
      <c r="G316" s="249" t="str">
        <f t="shared" si="5"/>
        <v/>
      </c>
      <c r="H316" s="249" t="str">
        <f t="shared" si="6"/>
        <v/>
      </c>
      <c r="I316" s="249"/>
      <c r="J316" s="249"/>
      <c r="K316" s="252"/>
      <c r="L316" s="251"/>
      <c r="M316" s="252"/>
      <c r="N316" s="253"/>
      <c r="O316" s="253"/>
      <c r="P316" s="253"/>
      <c r="Q316" s="254" t="str">
        <f t="shared" si="7"/>
        <v/>
      </c>
      <c r="R316" s="255" t="str">
        <f t="shared" si="8"/>
        <v/>
      </c>
      <c r="S316" s="255" t="str">
        <f t="shared" si="9"/>
        <v/>
      </c>
      <c r="T316" s="255" t="str">
        <f t="shared" si="10"/>
        <v/>
      </c>
      <c r="U316" s="262" t="str">
        <f t="shared" si="11"/>
        <v/>
      </c>
      <c r="V316" s="279"/>
    </row>
    <row r="317" spans="1:22" x14ac:dyDescent="0.25">
      <c r="A317" s="266"/>
      <c r="B317" s="259" t="str">
        <f t="shared" si="0"/>
        <v/>
      </c>
      <c r="C317" s="260" t="str">
        <f t="shared" si="1"/>
        <v/>
      </c>
      <c r="D317" s="249" t="str">
        <f t="shared" si="2"/>
        <v/>
      </c>
      <c r="E317" s="249" t="str">
        <f t="shared" si="3"/>
        <v/>
      </c>
      <c r="F317" s="249" t="str">
        <f t="shared" si="4"/>
        <v/>
      </c>
      <c r="G317" s="249" t="str">
        <f t="shared" si="5"/>
        <v/>
      </c>
      <c r="H317" s="249" t="str">
        <f t="shared" si="6"/>
        <v/>
      </c>
      <c r="I317" s="249"/>
      <c r="J317" s="249"/>
      <c r="K317" s="252"/>
      <c r="L317" s="251"/>
      <c r="M317" s="252"/>
      <c r="N317" s="253"/>
      <c r="O317" s="253"/>
      <c r="P317" s="253"/>
      <c r="Q317" s="254" t="str">
        <f t="shared" si="7"/>
        <v/>
      </c>
      <c r="R317" s="255" t="str">
        <f t="shared" si="8"/>
        <v/>
      </c>
      <c r="S317" s="255" t="str">
        <f t="shared" si="9"/>
        <v/>
      </c>
      <c r="T317" s="255" t="str">
        <f t="shared" si="10"/>
        <v/>
      </c>
      <c r="U317" s="262" t="str">
        <f t="shared" si="11"/>
        <v/>
      </c>
      <c r="V317" s="279"/>
    </row>
    <row r="318" spans="1:22" x14ac:dyDescent="0.25">
      <c r="A318" s="266"/>
      <c r="B318" s="259" t="str">
        <f t="shared" si="0"/>
        <v/>
      </c>
      <c r="C318" s="260" t="str">
        <f t="shared" si="1"/>
        <v/>
      </c>
      <c r="D318" s="249" t="str">
        <f t="shared" si="2"/>
        <v/>
      </c>
      <c r="E318" s="249" t="str">
        <f t="shared" si="3"/>
        <v/>
      </c>
      <c r="F318" s="249" t="str">
        <f t="shared" si="4"/>
        <v/>
      </c>
      <c r="G318" s="249" t="str">
        <f t="shared" si="5"/>
        <v/>
      </c>
      <c r="H318" s="249" t="str">
        <f t="shared" si="6"/>
        <v/>
      </c>
      <c r="I318" s="249"/>
      <c r="J318" s="249"/>
      <c r="K318" s="252"/>
      <c r="L318" s="251"/>
      <c r="M318" s="252"/>
      <c r="N318" s="253"/>
      <c r="O318" s="253"/>
      <c r="P318" s="253"/>
      <c r="Q318" s="254" t="str">
        <f t="shared" si="7"/>
        <v/>
      </c>
      <c r="R318" s="255" t="str">
        <f t="shared" si="8"/>
        <v/>
      </c>
      <c r="S318" s="255" t="str">
        <f t="shared" si="9"/>
        <v/>
      </c>
      <c r="T318" s="255" t="str">
        <f t="shared" si="10"/>
        <v/>
      </c>
      <c r="U318" s="262" t="str">
        <f t="shared" si="11"/>
        <v/>
      </c>
      <c r="V318" s="279"/>
    </row>
    <row r="319" spans="1:22" x14ac:dyDescent="0.25">
      <c r="A319" s="266"/>
      <c r="B319" s="259" t="str">
        <f t="shared" si="0"/>
        <v/>
      </c>
      <c r="C319" s="260" t="str">
        <f t="shared" si="1"/>
        <v/>
      </c>
      <c r="D319" s="249" t="str">
        <f t="shared" si="2"/>
        <v/>
      </c>
      <c r="E319" s="249" t="str">
        <f t="shared" si="3"/>
        <v/>
      </c>
      <c r="F319" s="249" t="str">
        <f t="shared" si="4"/>
        <v/>
      </c>
      <c r="G319" s="249" t="str">
        <f t="shared" si="5"/>
        <v/>
      </c>
      <c r="H319" s="249" t="str">
        <f t="shared" si="6"/>
        <v/>
      </c>
      <c r="I319" s="249"/>
      <c r="J319" s="249"/>
      <c r="K319" s="252"/>
      <c r="L319" s="251"/>
      <c r="M319" s="252"/>
      <c r="N319" s="253"/>
      <c r="O319" s="253"/>
      <c r="P319" s="253"/>
      <c r="Q319" s="254" t="str">
        <f t="shared" si="7"/>
        <v/>
      </c>
      <c r="R319" s="255" t="str">
        <f t="shared" si="8"/>
        <v/>
      </c>
      <c r="S319" s="255" t="str">
        <f t="shared" si="9"/>
        <v/>
      </c>
      <c r="T319" s="255" t="str">
        <f t="shared" si="10"/>
        <v/>
      </c>
      <c r="U319" s="262" t="str">
        <f t="shared" si="11"/>
        <v/>
      </c>
      <c r="V319" s="279"/>
    </row>
    <row r="320" spans="1:22" x14ac:dyDescent="0.25">
      <c r="A320" s="266"/>
      <c r="B320" s="259" t="str">
        <f t="shared" si="0"/>
        <v/>
      </c>
      <c r="C320" s="260" t="str">
        <f t="shared" si="1"/>
        <v/>
      </c>
      <c r="D320" s="249" t="str">
        <f t="shared" si="2"/>
        <v/>
      </c>
      <c r="E320" s="249" t="str">
        <f t="shared" si="3"/>
        <v/>
      </c>
      <c r="F320" s="249" t="str">
        <f t="shared" si="4"/>
        <v/>
      </c>
      <c r="G320" s="249" t="str">
        <f t="shared" si="5"/>
        <v/>
      </c>
      <c r="H320" s="249" t="str">
        <f t="shared" si="6"/>
        <v/>
      </c>
      <c r="I320" s="249"/>
      <c r="J320" s="249"/>
      <c r="K320" s="252"/>
      <c r="L320" s="251"/>
      <c r="M320" s="252"/>
      <c r="N320" s="253"/>
      <c r="O320" s="253"/>
      <c r="P320" s="253"/>
      <c r="Q320" s="254" t="str">
        <f t="shared" si="7"/>
        <v/>
      </c>
      <c r="R320" s="255" t="str">
        <f t="shared" si="8"/>
        <v/>
      </c>
      <c r="S320" s="255" t="str">
        <f t="shared" si="9"/>
        <v/>
      </c>
      <c r="T320" s="255" t="str">
        <f t="shared" si="10"/>
        <v/>
      </c>
      <c r="U320" s="262" t="str">
        <f t="shared" si="11"/>
        <v/>
      </c>
      <c r="V320" s="279"/>
    </row>
    <row r="321" spans="1:22" x14ac:dyDescent="0.25">
      <c r="A321" s="266"/>
      <c r="B321" s="259" t="str">
        <f t="shared" si="0"/>
        <v/>
      </c>
      <c r="C321" s="260" t="str">
        <f t="shared" si="1"/>
        <v/>
      </c>
      <c r="D321" s="249" t="str">
        <f t="shared" si="2"/>
        <v/>
      </c>
      <c r="E321" s="249" t="str">
        <f t="shared" si="3"/>
        <v/>
      </c>
      <c r="F321" s="249" t="str">
        <f t="shared" si="4"/>
        <v/>
      </c>
      <c r="G321" s="249" t="str">
        <f t="shared" si="5"/>
        <v/>
      </c>
      <c r="H321" s="249" t="str">
        <f t="shared" si="6"/>
        <v/>
      </c>
      <c r="I321" s="249"/>
      <c r="J321" s="249"/>
      <c r="K321" s="252"/>
      <c r="L321" s="251"/>
      <c r="M321" s="252"/>
      <c r="N321" s="253"/>
      <c r="O321" s="253"/>
      <c r="P321" s="253"/>
      <c r="Q321" s="254" t="str">
        <f t="shared" si="7"/>
        <v/>
      </c>
      <c r="R321" s="255" t="str">
        <f t="shared" si="8"/>
        <v/>
      </c>
      <c r="S321" s="255" t="str">
        <f t="shared" si="9"/>
        <v/>
      </c>
      <c r="T321" s="255" t="str">
        <f t="shared" si="10"/>
        <v/>
      </c>
      <c r="U321" s="262" t="str">
        <f t="shared" si="11"/>
        <v/>
      </c>
      <c r="V321" s="279"/>
    </row>
    <row r="322" spans="1:22" x14ac:dyDescent="0.25">
      <c r="A322" s="266"/>
      <c r="B322" s="259" t="str">
        <f t="shared" si="0"/>
        <v/>
      </c>
      <c r="C322" s="260" t="str">
        <f t="shared" si="1"/>
        <v/>
      </c>
      <c r="D322" s="249" t="str">
        <f t="shared" si="2"/>
        <v/>
      </c>
      <c r="E322" s="249" t="str">
        <f t="shared" si="3"/>
        <v/>
      </c>
      <c r="F322" s="249" t="str">
        <f t="shared" si="4"/>
        <v/>
      </c>
      <c r="G322" s="249" t="str">
        <f t="shared" si="5"/>
        <v/>
      </c>
      <c r="H322" s="249" t="str">
        <f t="shared" si="6"/>
        <v/>
      </c>
      <c r="I322" s="249"/>
      <c r="J322" s="249"/>
      <c r="K322" s="252"/>
      <c r="L322" s="251"/>
      <c r="M322" s="252"/>
      <c r="N322" s="253"/>
      <c r="O322" s="253"/>
      <c r="P322" s="253"/>
      <c r="Q322" s="254" t="str">
        <f t="shared" si="7"/>
        <v/>
      </c>
      <c r="R322" s="255" t="str">
        <f t="shared" si="8"/>
        <v/>
      </c>
      <c r="S322" s="255" t="str">
        <f t="shared" si="9"/>
        <v/>
      </c>
      <c r="T322" s="255" t="str">
        <f t="shared" si="10"/>
        <v/>
      </c>
      <c r="U322" s="262" t="str">
        <f t="shared" si="11"/>
        <v/>
      </c>
      <c r="V322" s="279"/>
    </row>
    <row r="323" spans="1:22" x14ac:dyDescent="0.25">
      <c r="A323" s="266"/>
      <c r="B323" s="259" t="str">
        <f t="shared" si="0"/>
        <v/>
      </c>
      <c r="C323" s="260" t="str">
        <f t="shared" si="1"/>
        <v/>
      </c>
      <c r="D323" s="249" t="str">
        <f t="shared" si="2"/>
        <v/>
      </c>
      <c r="E323" s="249" t="str">
        <f t="shared" si="3"/>
        <v/>
      </c>
      <c r="F323" s="249" t="str">
        <f t="shared" si="4"/>
        <v/>
      </c>
      <c r="G323" s="249" t="str">
        <f t="shared" si="5"/>
        <v/>
      </c>
      <c r="H323" s="249" t="str">
        <f t="shared" si="6"/>
        <v/>
      </c>
      <c r="I323" s="249"/>
      <c r="J323" s="249"/>
      <c r="K323" s="252"/>
      <c r="L323" s="251"/>
      <c r="M323" s="252"/>
      <c r="N323" s="253"/>
      <c r="O323" s="253"/>
      <c r="P323" s="253"/>
      <c r="Q323" s="254" t="str">
        <f t="shared" si="7"/>
        <v/>
      </c>
      <c r="R323" s="255" t="str">
        <f t="shared" si="8"/>
        <v/>
      </c>
      <c r="S323" s="255" t="str">
        <f t="shared" si="9"/>
        <v/>
      </c>
      <c r="T323" s="255" t="str">
        <f t="shared" si="10"/>
        <v/>
      </c>
      <c r="U323" s="262" t="str">
        <f t="shared" si="11"/>
        <v/>
      </c>
      <c r="V323" s="279"/>
    </row>
    <row r="324" spans="1:22" x14ac:dyDescent="0.25">
      <c r="A324" s="266"/>
      <c r="B324" s="259" t="str">
        <f t="shared" si="0"/>
        <v/>
      </c>
      <c r="C324" s="260" t="str">
        <f t="shared" si="1"/>
        <v/>
      </c>
      <c r="D324" s="249" t="str">
        <f t="shared" si="2"/>
        <v/>
      </c>
      <c r="E324" s="249" t="str">
        <f t="shared" si="3"/>
        <v/>
      </c>
      <c r="F324" s="249" t="str">
        <f t="shared" si="4"/>
        <v/>
      </c>
      <c r="G324" s="249" t="str">
        <f t="shared" si="5"/>
        <v/>
      </c>
      <c r="H324" s="249" t="str">
        <f t="shared" si="6"/>
        <v/>
      </c>
      <c r="I324" s="249"/>
      <c r="J324" s="249"/>
      <c r="K324" s="252"/>
      <c r="L324" s="251"/>
      <c r="M324" s="252"/>
      <c r="N324" s="253"/>
      <c r="O324" s="253"/>
      <c r="P324" s="253"/>
      <c r="Q324" s="254" t="str">
        <f t="shared" si="7"/>
        <v/>
      </c>
      <c r="R324" s="255" t="str">
        <f t="shared" si="8"/>
        <v/>
      </c>
      <c r="S324" s="255" t="str">
        <f t="shared" si="9"/>
        <v/>
      </c>
      <c r="T324" s="255" t="str">
        <f t="shared" si="10"/>
        <v/>
      </c>
      <c r="U324" s="262" t="str">
        <f t="shared" si="11"/>
        <v/>
      </c>
      <c r="V324" s="279"/>
    </row>
    <row r="325" spans="1:22" x14ac:dyDescent="0.25">
      <c r="A325" s="266"/>
      <c r="B325" s="259" t="str">
        <f t="shared" si="0"/>
        <v/>
      </c>
      <c r="C325" s="260" t="str">
        <f t="shared" si="1"/>
        <v/>
      </c>
      <c r="D325" s="249" t="str">
        <f t="shared" si="2"/>
        <v/>
      </c>
      <c r="E325" s="249" t="str">
        <f t="shared" si="3"/>
        <v/>
      </c>
      <c r="F325" s="249" t="str">
        <f t="shared" si="4"/>
        <v/>
      </c>
      <c r="G325" s="249" t="str">
        <f t="shared" si="5"/>
        <v/>
      </c>
      <c r="H325" s="249" t="str">
        <f t="shared" si="6"/>
        <v/>
      </c>
      <c r="I325" s="249"/>
      <c r="J325" s="249"/>
      <c r="K325" s="252"/>
      <c r="L325" s="251"/>
      <c r="M325" s="252"/>
      <c r="N325" s="253"/>
      <c r="O325" s="253"/>
      <c r="P325" s="253"/>
      <c r="Q325" s="254" t="str">
        <f t="shared" si="7"/>
        <v/>
      </c>
      <c r="R325" s="255" t="str">
        <f t="shared" si="8"/>
        <v/>
      </c>
      <c r="S325" s="255" t="str">
        <f t="shared" si="9"/>
        <v/>
      </c>
      <c r="T325" s="255" t="str">
        <f t="shared" si="10"/>
        <v/>
      </c>
      <c r="U325" s="262" t="str">
        <f t="shared" si="11"/>
        <v/>
      </c>
      <c r="V325" s="279"/>
    </row>
    <row r="326" spans="1:22" x14ac:dyDescent="0.25">
      <c r="A326" s="266"/>
      <c r="B326" s="259" t="str">
        <f t="shared" si="0"/>
        <v/>
      </c>
      <c r="C326" s="260" t="str">
        <f t="shared" si="1"/>
        <v/>
      </c>
      <c r="D326" s="249" t="str">
        <f t="shared" si="2"/>
        <v/>
      </c>
      <c r="E326" s="249" t="str">
        <f t="shared" si="3"/>
        <v/>
      </c>
      <c r="F326" s="249" t="str">
        <f t="shared" si="4"/>
        <v/>
      </c>
      <c r="G326" s="249" t="str">
        <f t="shared" si="5"/>
        <v/>
      </c>
      <c r="H326" s="249" t="str">
        <f t="shared" si="6"/>
        <v/>
      </c>
      <c r="I326" s="249"/>
      <c r="J326" s="249"/>
      <c r="K326" s="252"/>
      <c r="L326" s="251"/>
      <c r="M326" s="252"/>
      <c r="N326" s="253"/>
      <c r="O326" s="253"/>
      <c r="P326" s="253"/>
      <c r="Q326" s="254" t="str">
        <f t="shared" si="7"/>
        <v/>
      </c>
      <c r="R326" s="255" t="str">
        <f t="shared" si="8"/>
        <v/>
      </c>
      <c r="S326" s="255" t="str">
        <f t="shared" si="9"/>
        <v/>
      </c>
      <c r="T326" s="255" t="str">
        <f t="shared" si="10"/>
        <v/>
      </c>
      <c r="U326" s="262" t="str">
        <f t="shared" si="11"/>
        <v/>
      </c>
      <c r="V326" s="279"/>
    </row>
    <row r="327" spans="1:22" x14ac:dyDescent="0.25">
      <c r="A327" s="266"/>
      <c r="B327" s="259" t="str">
        <f t="shared" si="0"/>
        <v/>
      </c>
      <c r="C327" s="260" t="str">
        <f t="shared" si="1"/>
        <v/>
      </c>
      <c r="D327" s="249" t="str">
        <f t="shared" si="2"/>
        <v/>
      </c>
      <c r="E327" s="249" t="str">
        <f t="shared" si="3"/>
        <v/>
      </c>
      <c r="F327" s="249" t="str">
        <f t="shared" si="4"/>
        <v/>
      </c>
      <c r="G327" s="249" t="str">
        <f t="shared" si="5"/>
        <v/>
      </c>
      <c r="H327" s="249" t="str">
        <f t="shared" si="6"/>
        <v/>
      </c>
      <c r="I327" s="249"/>
      <c r="J327" s="249"/>
      <c r="K327" s="252"/>
      <c r="L327" s="251"/>
      <c r="M327" s="252"/>
      <c r="N327" s="253"/>
      <c r="O327" s="253"/>
      <c r="P327" s="253"/>
      <c r="Q327" s="254" t="str">
        <f t="shared" si="7"/>
        <v/>
      </c>
      <c r="R327" s="255" t="str">
        <f t="shared" si="8"/>
        <v/>
      </c>
      <c r="S327" s="255" t="str">
        <f t="shared" si="9"/>
        <v/>
      </c>
      <c r="T327" s="255" t="str">
        <f t="shared" si="10"/>
        <v/>
      </c>
      <c r="U327" s="262" t="str">
        <f t="shared" si="11"/>
        <v/>
      </c>
      <c r="V327" s="279"/>
    </row>
    <row r="328" spans="1:22" x14ac:dyDescent="0.25">
      <c r="A328" s="266"/>
      <c r="B328" s="259" t="str">
        <f t="shared" si="0"/>
        <v/>
      </c>
      <c r="C328" s="260" t="str">
        <f t="shared" si="1"/>
        <v/>
      </c>
      <c r="D328" s="249" t="str">
        <f t="shared" si="2"/>
        <v/>
      </c>
      <c r="E328" s="249" t="str">
        <f t="shared" si="3"/>
        <v/>
      </c>
      <c r="F328" s="249" t="str">
        <f t="shared" si="4"/>
        <v/>
      </c>
      <c r="G328" s="249" t="str">
        <f t="shared" si="5"/>
        <v/>
      </c>
      <c r="H328" s="249" t="str">
        <f t="shared" si="6"/>
        <v/>
      </c>
      <c r="I328" s="249"/>
      <c r="J328" s="249"/>
      <c r="K328" s="252"/>
      <c r="L328" s="251"/>
      <c r="M328" s="252"/>
      <c r="N328" s="253"/>
      <c r="O328" s="253"/>
      <c r="P328" s="253"/>
      <c r="Q328" s="254" t="str">
        <f t="shared" si="7"/>
        <v/>
      </c>
      <c r="R328" s="255" t="str">
        <f t="shared" si="8"/>
        <v/>
      </c>
      <c r="S328" s="255" t="str">
        <f t="shared" si="9"/>
        <v/>
      </c>
      <c r="T328" s="255" t="str">
        <f t="shared" si="10"/>
        <v/>
      </c>
      <c r="U328" s="262" t="str">
        <f t="shared" si="11"/>
        <v/>
      </c>
      <c r="V328" s="279"/>
    </row>
    <row r="329" spans="1:22" x14ac:dyDescent="0.25">
      <c r="A329" s="266"/>
      <c r="B329" s="259" t="str">
        <f t="shared" si="0"/>
        <v/>
      </c>
      <c r="C329" s="260" t="str">
        <f t="shared" si="1"/>
        <v/>
      </c>
      <c r="D329" s="249" t="str">
        <f t="shared" si="2"/>
        <v/>
      </c>
      <c r="E329" s="249" t="str">
        <f t="shared" si="3"/>
        <v/>
      </c>
      <c r="F329" s="249" t="str">
        <f t="shared" si="4"/>
        <v/>
      </c>
      <c r="G329" s="249" t="str">
        <f t="shared" si="5"/>
        <v/>
      </c>
      <c r="H329" s="249" t="str">
        <f t="shared" si="6"/>
        <v/>
      </c>
      <c r="I329" s="249"/>
      <c r="J329" s="249"/>
      <c r="K329" s="252"/>
      <c r="L329" s="251"/>
      <c r="M329" s="252"/>
      <c r="N329" s="253"/>
      <c r="O329" s="253"/>
      <c r="P329" s="253"/>
      <c r="Q329" s="254" t="str">
        <f t="shared" si="7"/>
        <v/>
      </c>
      <c r="R329" s="255" t="str">
        <f t="shared" si="8"/>
        <v/>
      </c>
      <c r="S329" s="255" t="str">
        <f t="shared" si="9"/>
        <v/>
      </c>
      <c r="T329" s="255" t="str">
        <f t="shared" si="10"/>
        <v/>
      </c>
      <c r="U329" s="262" t="str">
        <f t="shared" si="11"/>
        <v/>
      </c>
      <c r="V329" s="279"/>
    </row>
    <row r="330" spans="1:22" x14ac:dyDescent="0.25">
      <c r="A330" s="266"/>
      <c r="B330" s="259" t="str">
        <f t="shared" si="0"/>
        <v/>
      </c>
      <c r="C330" s="260" t="str">
        <f t="shared" si="1"/>
        <v/>
      </c>
      <c r="D330" s="249" t="str">
        <f t="shared" si="2"/>
        <v/>
      </c>
      <c r="E330" s="249" t="str">
        <f t="shared" si="3"/>
        <v/>
      </c>
      <c r="F330" s="249" t="str">
        <f t="shared" si="4"/>
        <v/>
      </c>
      <c r="G330" s="249" t="str">
        <f t="shared" si="5"/>
        <v/>
      </c>
      <c r="H330" s="249" t="str">
        <f t="shared" si="6"/>
        <v/>
      </c>
      <c r="I330" s="249"/>
      <c r="J330" s="249"/>
      <c r="K330" s="252"/>
      <c r="L330" s="251"/>
      <c r="M330" s="252"/>
      <c r="N330" s="253"/>
      <c r="O330" s="253"/>
      <c r="P330" s="253"/>
      <c r="Q330" s="254" t="str">
        <f t="shared" si="7"/>
        <v/>
      </c>
      <c r="R330" s="255" t="str">
        <f t="shared" si="8"/>
        <v/>
      </c>
      <c r="S330" s="255" t="str">
        <f t="shared" si="9"/>
        <v/>
      </c>
      <c r="T330" s="255" t="str">
        <f t="shared" si="10"/>
        <v/>
      </c>
      <c r="U330" s="262" t="str">
        <f t="shared" si="11"/>
        <v/>
      </c>
      <c r="V330" s="279"/>
    </row>
    <row r="331" spans="1:22" x14ac:dyDescent="0.25">
      <c r="A331" s="266"/>
      <c r="B331" s="259" t="str">
        <f t="shared" si="0"/>
        <v/>
      </c>
      <c r="C331" s="260" t="str">
        <f t="shared" ref="C331:C394" si="12">IFERROR(VLOOKUP(A331,Personal,3,0),"")</f>
        <v/>
      </c>
      <c r="D331" s="249" t="str">
        <f t="shared" ref="D331:D394" si="13">IFERROR(VLOOKUP(A331,Personal,4,0),"")</f>
        <v/>
      </c>
      <c r="E331" s="249" t="str">
        <f t="shared" ref="E331:E394" si="14">IFERROR(VLOOKUP(A331,Personal,5,0),"")</f>
        <v/>
      </c>
      <c r="F331" s="249" t="str">
        <f t="shared" ref="F331:F394" si="15">IFERROR(VLOOKUP(A331,Personal,6,0),"")</f>
        <v/>
      </c>
      <c r="G331" s="249" t="str">
        <f t="shared" ref="G331:G394" si="16">IFERROR(VLOOKUP(A331,Personal,7,0),"")</f>
        <v/>
      </c>
      <c r="H331" s="249" t="str">
        <f t="shared" ref="H331:H394" si="17">IFERROR(VLOOKUP(A331,Personal,8,0),"")</f>
        <v/>
      </c>
      <c r="I331" s="249"/>
      <c r="J331" s="249"/>
      <c r="K331" s="252"/>
      <c r="L331" s="251"/>
      <c r="M331" s="252"/>
      <c r="N331" s="253"/>
      <c r="O331" s="253"/>
      <c r="P331" s="253"/>
      <c r="Q331" s="254" t="str">
        <f t="shared" ref="Q331:Q394" si="18">IF(AND(N331&lt;&gt;"",O331&lt;&gt;""),IF(DATEDIF(N331,O331,"d")&gt;=0,SUM(1+DATEDIF(N331,O331,"d")),""),"")</f>
        <v/>
      </c>
      <c r="R331" s="255" t="str">
        <f t="shared" si="8"/>
        <v/>
      </c>
      <c r="S331" s="255" t="str">
        <f t="shared" si="9"/>
        <v/>
      </c>
      <c r="T331" s="255" t="str">
        <f t="shared" ref="T331:T394" si="19">IF(O331&lt;&gt;"",TEXT(O331,"YYYY"),"")</f>
        <v/>
      </c>
      <c r="U331" s="262" t="str">
        <f t="shared" si="11"/>
        <v/>
      </c>
      <c r="V331" s="279"/>
    </row>
    <row r="332" spans="1:22" x14ac:dyDescent="0.25">
      <c r="A332" s="266"/>
      <c r="B332" s="259" t="str">
        <f t="shared" si="0"/>
        <v/>
      </c>
      <c r="C332" s="260" t="str">
        <f t="shared" si="12"/>
        <v/>
      </c>
      <c r="D332" s="249" t="str">
        <f t="shared" si="13"/>
        <v/>
      </c>
      <c r="E332" s="249" t="str">
        <f t="shared" si="14"/>
        <v/>
      </c>
      <c r="F332" s="249" t="str">
        <f t="shared" si="15"/>
        <v/>
      </c>
      <c r="G332" s="249" t="str">
        <f t="shared" si="16"/>
        <v/>
      </c>
      <c r="H332" s="249" t="str">
        <f t="shared" si="17"/>
        <v/>
      </c>
      <c r="I332" s="249"/>
      <c r="J332" s="249"/>
      <c r="K332" s="252"/>
      <c r="L332" s="251"/>
      <c r="M332" s="252"/>
      <c r="N332" s="253"/>
      <c r="O332" s="253"/>
      <c r="P332" s="253"/>
      <c r="Q332" s="254" t="str">
        <f t="shared" si="18"/>
        <v/>
      </c>
      <c r="R332" s="255" t="str">
        <f t="shared" si="8"/>
        <v/>
      </c>
      <c r="S332" s="255" t="str">
        <f t="shared" si="9"/>
        <v/>
      </c>
      <c r="T332" s="255" t="str">
        <f t="shared" si="19"/>
        <v/>
      </c>
      <c r="U332" s="262" t="str">
        <f t="shared" si="11"/>
        <v/>
      </c>
      <c r="V332" s="279"/>
    </row>
    <row r="333" spans="1:22" x14ac:dyDescent="0.25">
      <c r="A333" s="266"/>
      <c r="B333" s="259" t="str">
        <f t="shared" si="0"/>
        <v/>
      </c>
      <c r="C333" s="260" t="str">
        <f t="shared" si="12"/>
        <v/>
      </c>
      <c r="D333" s="249" t="str">
        <f t="shared" si="13"/>
        <v/>
      </c>
      <c r="E333" s="249" t="str">
        <f t="shared" si="14"/>
        <v/>
      </c>
      <c r="F333" s="249" t="str">
        <f t="shared" si="15"/>
        <v/>
      </c>
      <c r="G333" s="249" t="str">
        <f t="shared" si="16"/>
        <v/>
      </c>
      <c r="H333" s="249" t="str">
        <f t="shared" si="17"/>
        <v/>
      </c>
      <c r="I333" s="249"/>
      <c r="J333" s="249"/>
      <c r="K333" s="252"/>
      <c r="L333" s="251"/>
      <c r="M333" s="252"/>
      <c r="N333" s="253"/>
      <c r="O333" s="253"/>
      <c r="P333" s="253"/>
      <c r="Q333" s="254" t="str">
        <f t="shared" si="18"/>
        <v/>
      </c>
      <c r="R333" s="255" t="str">
        <f t="shared" si="8"/>
        <v/>
      </c>
      <c r="S333" s="255" t="str">
        <f t="shared" si="9"/>
        <v/>
      </c>
      <c r="T333" s="255" t="str">
        <f t="shared" si="19"/>
        <v/>
      </c>
      <c r="U333" s="262" t="str">
        <f t="shared" si="11"/>
        <v/>
      </c>
      <c r="V333" s="279"/>
    </row>
    <row r="334" spans="1:22" x14ac:dyDescent="0.25">
      <c r="A334" s="266"/>
      <c r="B334" s="259" t="str">
        <f t="shared" si="0"/>
        <v/>
      </c>
      <c r="C334" s="260" t="str">
        <f t="shared" si="12"/>
        <v/>
      </c>
      <c r="D334" s="249" t="str">
        <f t="shared" si="13"/>
        <v/>
      </c>
      <c r="E334" s="249" t="str">
        <f t="shared" si="14"/>
        <v/>
      </c>
      <c r="F334" s="249" t="str">
        <f t="shared" si="15"/>
        <v/>
      </c>
      <c r="G334" s="249" t="str">
        <f t="shared" si="16"/>
        <v/>
      </c>
      <c r="H334" s="249" t="str">
        <f t="shared" si="17"/>
        <v/>
      </c>
      <c r="I334" s="249"/>
      <c r="J334" s="249"/>
      <c r="K334" s="252"/>
      <c r="L334" s="251"/>
      <c r="M334" s="252"/>
      <c r="N334" s="253"/>
      <c r="O334" s="253"/>
      <c r="P334" s="253"/>
      <c r="Q334" s="254" t="str">
        <f t="shared" si="18"/>
        <v/>
      </c>
      <c r="R334" s="255" t="str">
        <f t="shared" si="8"/>
        <v/>
      </c>
      <c r="S334" s="255" t="str">
        <f t="shared" si="9"/>
        <v/>
      </c>
      <c r="T334" s="255" t="str">
        <f t="shared" si="19"/>
        <v/>
      </c>
      <c r="U334" s="262" t="str">
        <f t="shared" si="11"/>
        <v/>
      </c>
      <c r="V334" s="279"/>
    </row>
    <row r="335" spans="1:22" x14ac:dyDescent="0.25">
      <c r="A335" s="266"/>
      <c r="B335" s="259" t="str">
        <f t="shared" si="0"/>
        <v/>
      </c>
      <c r="C335" s="260" t="str">
        <f t="shared" si="12"/>
        <v/>
      </c>
      <c r="D335" s="249" t="str">
        <f t="shared" si="13"/>
        <v/>
      </c>
      <c r="E335" s="249" t="str">
        <f t="shared" si="14"/>
        <v/>
      </c>
      <c r="F335" s="249" t="str">
        <f t="shared" si="15"/>
        <v/>
      </c>
      <c r="G335" s="249" t="str">
        <f t="shared" si="16"/>
        <v/>
      </c>
      <c r="H335" s="249" t="str">
        <f t="shared" si="17"/>
        <v/>
      </c>
      <c r="I335" s="249"/>
      <c r="J335" s="249"/>
      <c r="K335" s="252"/>
      <c r="L335" s="251"/>
      <c r="M335" s="252"/>
      <c r="N335" s="253"/>
      <c r="O335" s="253"/>
      <c r="P335" s="253"/>
      <c r="Q335" s="254" t="str">
        <f t="shared" si="18"/>
        <v/>
      </c>
      <c r="R335" s="255" t="str">
        <f t="shared" si="8"/>
        <v/>
      </c>
      <c r="S335" s="255" t="str">
        <f t="shared" si="9"/>
        <v/>
      </c>
      <c r="T335" s="255" t="str">
        <f t="shared" si="19"/>
        <v/>
      </c>
      <c r="U335" s="262" t="str">
        <f t="shared" si="11"/>
        <v/>
      </c>
      <c r="V335" s="279"/>
    </row>
    <row r="336" spans="1:22" x14ac:dyDescent="0.25">
      <c r="A336" s="266"/>
      <c r="B336" s="259" t="str">
        <f t="shared" si="0"/>
        <v/>
      </c>
      <c r="C336" s="260" t="str">
        <f t="shared" si="12"/>
        <v/>
      </c>
      <c r="D336" s="249" t="str">
        <f t="shared" si="13"/>
        <v/>
      </c>
      <c r="E336" s="249" t="str">
        <f t="shared" si="14"/>
        <v/>
      </c>
      <c r="F336" s="249" t="str">
        <f t="shared" si="15"/>
        <v/>
      </c>
      <c r="G336" s="249" t="str">
        <f t="shared" si="16"/>
        <v/>
      </c>
      <c r="H336" s="249" t="str">
        <f t="shared" si="17"/>
        <v/>
      </c>
      <c r="I336" s="249"/>
      <c r="J336" s="249"/>
      <c r="K336" s="252"/>
      <c r="L336" s="251"/>
      <c r="M336" s="252"/>
      <c r="N336" s="253"/>
      <c r="O336" s="253"/>
      <c r="P336" s="253"/>
      <c r="Q336" s="254" t="str">
        <f t="shared" si="18"/>
        <v/>
      </c>
      <c r="R336" s="255" t="str">
        <f t="shared" si="8"/>
        <v/>
      </c>
      <c r="S336" s="255" t="str">
        <f t="shared" si="9"/>
        <v/>
      </c>
      <c r="T336" s="255" t="str">
        <f t="shared" si="19"/>
        <v/>
      </c>
      <c r="U336" s="262" t="str">
        <f t="shared" si="11"/>
        <v/>
      </c>
      <c r="V336" s="279"/>
    </row>
    <row r="337" spans="1:22" x14ac:dyDescent="0.25">
      <c r="A337" s="266"/>
      <c r="B337" s="259" t="str">
        <f t="shared" si="0"/>
        <v/>
      </c>
      <c r="C337" s="260" t="str">
        <f t="shared" si="12"/>
        <v/>
      </c>
      <c r="D337" s="249" t="str">
        <f t="shared" si="13"/>
        <v/>
      </c>
      <c r="E337" s="249" t="str">
        <f t="shared" si="14"/>
        <v/>
      </c>
      <c r="F337" s="249" t="str">
        <f t="shared" si="15"/>
        <v/>
      </c>
      <c r="G337" s="249" t="str">
        <f t="shared" si="16"/>
        <v/>
      </c>
      <c r="H337" s="249" t="str">
        <f t="shared" si="17"/>
        <v/>
      </c>
      <c r="I337" s="249"/>
      <c r="J337" s="249"/>
      <c r="K337" s="252"/>
      <c r="L337" s="251"/>
      <c r="M337" s="252"/>
      <c r="N337" s="253"/>
      <c r="O337" s="253"/>
      <c r="P337" s="253"/>
      <c r="Q337" s="254" t="str">
        <f t="shared" si="18"/>
        <v/>
      </c>
      <c r="R337" s="255" t="str">
        <f t="shared" si="8"/>
        <v/>
      </c>
      <c r="S337" s="255" t="str">
        <f t="shared" si="9"/>
        <v/>
      </c>
      <c r="T337" s="255" t="str">
        <f t="shared" si="19"/>
        <v/>
      </c>
      <c r="U337" s="262" t="str">
        <f t="shared" si="11"/>
        <v/>
      </c>
      <c r="V337" s="279"/>
    </row>
    <row r="338" spans="1:22" x14ac:dyDescent="0.25">
      <c r="A338" s="266"/>
      <c r="B338" s="259" t="str">
        <f t="shared" si="0"/>
        <v/>
      </c>
      <c r="C338" s="260" t="str">
        <f t="shared" si="12"/>
        <v/>
      </c>
      <c r="D338" s="249" t="str">
        <f t="shared" si="13"/>
        <v/>
      </c>
      <c r="E338" s="249" t="str">
        <f t="shared" si="14"/>
        <v/>
      </c>
      <c r="F338" s="249" t="str">
        <f t="shared" si="15"/>
        <v/>
      </c>
      <c r="G338" s="249" t="str">
        <f t="shared" si="16"/>
        <v/>
      </c>
      <c r="H338" s="249" t="str">
        <f t="shared" si="17"/>
        <v/>
      </c>
      <c r="I338" s="249"/>
      <c r="J338" s="249"/>
      <c r="K338" s="252"/>
      <c r="L338" s="251"/>
      <c r="M338" s="252"/>
      <c r="N338" s="253"/>
      <c r="O338" s="253"/>
      <c r="P338" s="253"/>
      <c r="Q338" s="254" t="str">
        <f t="shared" si="18"/>
        <v/>
      </c>
      <c r="R338" s="255" t="str">
        <f t="shared" si="8"/>
        <v/>
      </c>
      <c r="S338" s="255" t="str">
        <f t="shared" si="9"/>
        <v/>
      </c>
      <c r="T338" s="255" t="str">
        <f t="shared" si="19"/>
        <v/>
      </c>
      <c r="U338" s="262" t="str">
        <f t="shared" si="11"/>
        <v/>
      </c>
      <c r="V338" s="279"/>
    </row>
    <row r="339" spans="1:22" x14ac:dyDescent="0.25">
      <c r="A339" s="266"/>
      <c r="B339" s="259" t="str">
        <f t="shared" si="0"/>
        <v/>
      </c>
      <c r="C339" s="260" t="str">
        <f t="shared" si="12"/>
        <v/>
      </c>
      <c r="D339" s="249" t="str">
        <f t="shared" si="13"/>
        <v/>
      </c>
      <c r="E339" s="249" t="str">
        <f t="shared" si="14"/>
        <v/>
      </c>
      <c r="F339" s="249" t="str">
        <f t="shared" si="15"/>
        <v/>
      </c>
      <c r="G339" s="249" t="str">
        <f t="shared" si="16"/>
        <v/>
      </c>
      <c r="H339" s="249" t="str">
        <f t="shared" si="17"/>
        <v/>
      </c>
      <c r="I339" s="249"/>
      <c r="J339" s="249"/>
      <c r="K339" s="252"/>
      <c r="L339" s="251"/>
      <c r="M339" s="252"/>
      <c r="N339" s="253"/>
      <c r="O339" s="253"/>
      <c r="P339" s="253"/>
      <c r="Q339" s="254" t="str">
        <f t="shared" si="18"/>
        <v/>
      </c>
      <c r="R339" s="255" t="str">
        <f t="shared" si="8"/>
        <v/>
      </c>
      <c r="S339" s="255" t="str">
        <f t="shared" si="9"/>
        <v/>
      </c>
      <c r="T339" s="255" t="str">
        <f t="shared" si="19"/>
        <v/>
      </c>
      <c r="U339" s="262" t="str">
        <f t="shared" si="11"/>
        <v/>
      </c>
      <c r="V339" s="279"/>
    </row>
    <row r="340" spans="1:22" x14ac:dyDescent="0.25">
      <c r="A340" s="266"/>
      <c r="B340" s="259" t="str">
        <f t="shared" si="0"/>
        <v/>
      </c>
      <c r="C340" s="260" t="str">
        <f t="shared" si="12"/>
        <v/>
      </c>
      <c r="D340" s="249" t="str">
        <f t="shared" si="13"/>
        <v/>
      </c>
      <c r="E340" s="249" t="str">
        <f t="shared" si="14"/>
        <v/>
      </c>
      <c r="F340" s="249" t="str">
        <f t="shared" si="15"/>
        <v/>
      </c>
      <c r="G340" s="249" t="str">
        <f t="shared" si="16"/>
        <v/>
      </c>
      <c r="H340" s="249" t="str">
        <f t="shared" si="17"/>
        <v/>
      </c>
      <c r="I340" s="249"/>
      <c r="J340" s="249"/>
      <c r="K340" s="252"/>
      <c r="L340" s="251"/>
      <c r="M340" s="252"/>
      <c r="N340" s="253"/>
      <c r="O340" s="253"/>
      <c r="P340" s="253"/>
      <c r="Q340" s="254" t="str">
        <f t="shared" si="18"/>
        <v/>
      </c>
      <c r="R340" s="255" t="str">
        <f t="shared" si="8"/>
        <v/>
      </c>
      <c r="S340" s="255" t="str">
        <f t="shared" si="9"/>
        <v/>
      </c>
      <c r="T340" s="255" t="str">
        <f t="shared" si="19"/>
        <v/>
      </c>
      <c r="U340" s="262" t="str">
        <f t="shared" si="11"/>
        <v/>
      </c>
      <c r="V340" s="279"/>
    </row>
    <row r="341" spans="1:22" x14ac:dyDescent="0.25">
      <c r="A341" s="266"/>
      <c r="B341" s="259" t="str">
        <f t="shared" si="0"/>
        <v/>
      </c>
      <c r="C341" s="260" t="str">
        <f t="shared" si="12"/>
        <v/>
      </c>
      <c r="D341" s="249" t="str">
        <f t="shared" si="13"/>
        <v/>
      </c>
      <c r="E341" s="249" t="str">
        <f t="shared" si="14"/>
        <v/>
      </c>
      <c r="F341" s="249" t="str">
        <f t="shared" si="15"/>
        <v/>
      </c>
      <c r="G341" s="249" t="str">
        <f t="shared" si="16"/>
        <v/>
      </c>
      <c r="H341" s="249" t="str">
        <f t="shared" si="17"/>
        <v/>
      </c>
      <c r="I341" s="249"/>
      <c r="J341" s="249"/>
      <c r="K341" s="252"/>
      <c r="L341" s="251"/>
      <c r="M341" s="252"/>
      <c r="N341" s="253"/>
      <c r="O341" s="253"/>
      <c r="P341" s="253"/>
      <c r="Q341" s="254" t="str">
        <f t="shared" si="18"/>
        <v/>
      </c>
      <c r="R341" s="255" t="str">
        <f t="shared" si="8"/>
        <v/>
      </c>
      <c r="S341" s="255" t="str">
        <f t="shared" si="9"/>
        <v/>
      </c>
      <c r="T341" s="255" t="str">
        <f t="shared" si="19"/>
        <v/>
      </c>
      <c r="U341" s="262" t="str">
        <f t="shared" si="11"/>
        <v/>
      </c>
      <c r="V341" s="279"/>
    </row>
    <row r="342" spans="1:22" x14ac:dyDescent="0.25">
      <c r="A342" s="266"/>
      <c r="B342" s="259" t="str">
        <f t="shared" si="0"/>
        <v/>
      </c>
      <c r="C342" s="260" t="str">
        <f t="shared" si="12"/>
        <v/>
      </c>
      <c r="D342" s="249" t="str">
        <f t="shared" si="13"/>
        <v/>
      </c>
      <c r="E342" s="249" t="str">
        <f t="shared" si="14"/>
        <v/>
      </c>
      <c r="F342" s="249" t="str">
        <f t="shared" si="15"/>
        <v/>
      </c>
      <c r="G342" s="249" t="str">
        <f t="shared" si="16"/>
        <v/>
      </c>
      <c r="H342" s="249" t="str">
        <f t="shared" si="17"/>
        <v/>
      </c>
      <c r="I342" s="249"/>
      <c r="J342" s="249"/>
      <c r="K342" s="252"/>
      <c r="L342" s="251"/>
      <c r="M342" s="252"/>
      <c r="N342" s="253"/>
      <c r="O342" s="253"/>
      <c r="P342" s="253"/>
      <c r="Q342" s="254" t="str">
        <f t="shared" si="18"/>
        <v/>
      </c>
      <c r="R342" s="255" t="str">
        <f t="shared" si="8"/>
        <v/>
      </c>
      <c r="S342" s="255" t="str">
        <f t="shared" si="9"/>
        <v/>
      </c>
      <c r="T342" s="255" t="str">
        <f t="shared" si="19"/>
        <v/>
      </c>
      <c r="U342" s="262" t="str">
        <f t="shared" si="11"/>
        <v/>
      </c>
      <c r="V342" s="279"/>
    </row>
    <row r="343" spans="1:22" x14ac:dyDescent="0.25">
      <c r="A343" s="266"/>
      <c r="B343" s="259" t="str">
        <f t="shared" si="0"/>
        <v/>
      </c>
      <c r="C343" s="260" t="str">
        <f t="shared" si="12"/>
        <v/>
      </c>
      <c r="D343" s="249" t="str">
        <f t="shared" si="13"/>
        <v/>
      </c>
      <c r="E343" s="249" t="str">
        <f t="shared" si="14"/>
        <v/>
      </c>
      <c r="F343" s="249" t="str">
        <f t="shared" si="15"/>
        <v/>
      </c>
      <c r="G343" s="249" t="str">
        <f t="shared" si="16"/>
        <v/>
      </c>
      <c r="H343" s="249" t="str">
        <f t="shared" si="17"/>
        <v/>
      </c>
      <c r="I343" s="249"/>
      <c r="J343" s="249"/>
      <c r="K343" s="252"/>
      <c r="L343" s="251"/>
      <c r="M343" s="252"/>
      <c r="N343" s="253"/>
      <c r="O343" s="253"/>
      <c r="P343" s="253"/>
      <c r="Q343" s="254" t="str">
        <f t="shared" si="18"/>
        <v/>
      </c>
      <c r="R343" s="255" t="str">
        <f t="shared" si="8"/>
        <v/>
      </c>
      <c r="S343" s="255" t="str">
        <f t="shared" si="9"/>
        <v/>
      </c>
      <c r="T343" s="255" t="str">
        <f t="shared" si="19"/>
        <v/>
      </c>
      <c r="U343" s="262" t="str">
        <f t="shared" si="11"/>
        <v/>
      </c>
      <c r="V343" s="279"/>
    </row>
    <row r="344" spans="1:22" x14ac:dyDescent="0.25">
      <c r="A344" s="266"/>
      <c r="B344" s="259" t="str">
        <f t="shared" si="0"/>
        <v/>
      </c>
      <c r="C344" s="260" t="str">
        <f t="shared" si="12"/>
        <v/>
      </c>
      <c r="D344" s="249" t="str">
        <f t="shared" si="13"/>
        <v/>
      </c>
      <c r="E344" s="249" t="str">
        <f t="shared" si="14"/>
        <v/>
      </c>
      <c r="F344" s="249" t="str">
        <f t="shared" si="15"/>
        <v/>
      </c>
      <c r="G344" s="249" t="str">
        <f t="shared" si="16"/>
        <v/>
      </c>
      <c r="H344" s="249" t="str">
        <f t="shared" si="17"/>
        <v/>
      </c>
      <c r="I344" s="249"/>
      <c r="J344" s="249"/>
      <c r="K344" s="252"/>
      <c r="L344" s="251"/>
      <c r="M344" s="252"/>
      <c r="N344" s="253"/>
      <c r="O344" s="253"/>
      <c r="P344" s="253"/>
      <c r="Q344" s="254" t="str">
        <f t="shared" si="18"/>
        <v/>
      </c>
      <c r="R344" s="255" t="str">
        <f t="shared" si="8"/>
        <v/>
      </c>
      <c r="S344" s="255" t="str">
        <f t="shared" si="9"/>
        <v/>
      </c>
      <c r="T344" s="255" t="str">
        <f t="shared" si="19"/>
        <v/>
      </c>
      <c r="U344" s="262" t="str">
        <f t="shared" si="11"/>
        <v/>
      </c>
      <c r="V344" s="279"/>
    </row>
    <row r="345" spans="1:22" x14ac:dyDescent="0.25">
      <c r="A345" s="266"/>
      <c r="B345" s="259" t="str">
        <f t="shared" si="0"/>
        <v/>
      </c>
      <c r="C345" s="260" t="str">
        <f t="shared" si="12"/>
        <v/>
      </c>
      <c r="D345" s="249" t="str">
        <f t="shared" si="13"/>
        <v/>
      </c>
      <c r="E345" s="249" t="str">
        <f t="shared" si="14"/>
        <v/>
      </c>
      <c r="F345" s="249" t="str">
        <f t="shared" si="15"/>
        <v/>
      </c>
      <c r="G345" s="249" t="str">
        <f t="shared" si="16"/>
        <v/>
      </c>
      <c r="H345" s="249" t="str">
        <f t="shared" si="17"/>
        <v/>
      </c>
      <c r="I345" s="249"/>
      <c r="J345" s="249"/>
      <c r="K345" s="252"/>
      <c r="L345" s="251"/>
      <c r="M345" s="252"/>
      <c r="N345" s="253"/>
      <c r="O345" s="253"/>
      <c r="P345" s="253"/>
      <c r="Q345" s="254" t="str">
        <f t="shared" si="18"/>
        <v/>
      </c>
      <c r="R345" s="255" t="str">
        <f t="shared" ref="R345:R408" si="20">IF(N345&lt;&gt;"",TEXT(N345,"DDDD"),"")</f>
        <v/>
      </c>
      <c r="S345" s="255" t="str">
        <f t="shared" ref="S345:S408" si="21">IF(N345&lt;&gt;"",TEXT(N345,"MMMM"),"")</f>
        <v/>
      </c>
      <c r="T345" s="255" t="str">
        <f t="shared" si="19"/>
        <v/>
      </c>
      <c r="U345" s="262" t="str">
        <f t="shared" si="11"/>
        <v/>
      </c>
      <c r="V345" s="279"/>
    </row>
    <row r="346" spans="1:22" x14ac:dyDescent="0.25">
      <c r="A346" s="266"/>
      <c r="B346" s="259" t="str">
        <f t="shared" si="0"/>
        <v/>
      </c>
      <c r="C346" s="260" t="str">
        <f t="shared" si="12"/>
        <v/>
      </c>
      <c r="D346" s="249" t="str">
        <f t="shared" si="13"/>
        <v/>
      </c>
      <c r="E346" s="249" t="str">
        <f t="shared" si="14"/>
        <v/>
      </c>
      <c r="F346" s="249" t="str">
        <f t="shared" si="15"/>
        <v/>
      </c>
      <c r="G346" s="249" t="str">
        <f t="shared" si="16"/>
        <v/>
      </c>
      <c r="H346" s="249" t="str">
        <f t="shared" si="17"/>
        <v/>
      </c>
      <c r="I346" s="249"/>
      <c r="J346" s="249"/>
      <c r="K346" s="252"/>
      <c r="L346" s="251"/>
      <c r="M346" s="252"/>
      <c r="N346" s="253"/>
      <c r="O346" s="253"/>
      <c r="P346" s="253"/>
      <c r="Q346" s="254" t="str">
        <f t="shared" si="18"/>
        <v/>
      </c>
      <c r="R346" s="255" t="str">
        <f t="shared" si="20"/>
        <v/>
      </c>
      <c r="S346" s="255" t="str">
        <f t="shared" si="21"/>
        <v/>
      </c>
      <c r="T346" s="255" t="str">
        <f t="shared" si="19"/>
        <v/>
      </c>
      <c r="U346" s="262" t="str">
        <f t="shared" si="11"/>
        <v/>
      </c>
      <c r="V346" s="279"/>
    </row>
    <row r="347" spans="1:22" x14ac:dyDescent="0.25">
      <c r="A347" s="266"/>
      <c r="B347" s="259" t="str">
        <f t="shared" si="0"/>
        <v/>
      </c>
      <c r="C347" s="260" t="str">
        <f t="shared" si="12"/>
        <v/>
      </c>
      <c r="D347" s="249" t="str">
        <f t="shared" si="13"/>
        <v/>
      </c>
      <c r="E347" s="249" t="str">
        <f t="shared" si="14"/>
        <v/>
      </c>
      <c r="F347" s="249" t="str">
        <f t="shared" si="15"/>
        <v/>
      </c>
      <c r="G347" s="249" t="str">
        <f t="shared" si="16"/>
        <v/>
      </c>
      <c r="H347" s="249" t="str">
        <f t="shared" si="17"/>
        <v/>
      </c>
      <c r="I347" s="249"/>
      <c r="J347" s="249"/>
      <c r="K347" s="252"/>
      <c r="L347" s="251"/>
      <c r="M347" s="252"/>
      <c r="N347" s="253"/>
      <c r="O347" s="253"/>
      <c r="P347" s="253"/>
      <c r="Q347" s="254" t="str">
        <f t="shared" si="18"/>
        <v/>
      </c>
      <c r="R347" s="255" t="str">
        <f t="shared" si="20"/>
        <v/>
      </c>
      <c r="S347" s="255" t="str">
        <f t="shared" si="21"/>
        <v/>
      </c>
      <c r="T347" s="255" t="str">
        <f t="shared" si="19"/>
        <v/>
      </c>
      <c r="U347" s="262" t="str">
        <f t="shared" si="11"/>
        <v/>
      </c>
      <c r="V347" s="279"/>
    </row>
    <row r="348" spans="1:22" x14ac:dyDescent="0.25">
      <c r="A348" s="266"/>
      <c r="B348" s="259" t="str">
        <f t="shared" si="0"/>
        <v/>
      </c>
      <c r="C348" s="260" t="str">
        <f t="shared" si="12"/>
        <v/>
      </c>
      <c r="D348" s="249" t="str">
        <f t="shared" si="13"/>
        <v/>
      </c>
      <c r="E348" s="249" t="str">
        <f t="shared" si="14"/>
        <v/>
      </c>
      <c r="F348" s="249" t="str">
        <f t="shared" si="15"/>
        <v/>
      </c>
      <c r="G348" s="249" t="str">
        <f t="shared" si="16"/>
        <v/>
      </c>
      <c r="H348" s="249" t="str">
        <f t="shared" si="17"/>
        <v/>
      </c>
      <c r="I348" s="249"/>
      <c r="J348" s="249"/>
      <c r="K348" s="252"/>
      <c r="L348" s="251"/>
      <c r="M348" s="252"/>
      <c r="N348" s="253"/>
      <c r="O348" s="253"/>
      <c r="P348" s="253"/>
      <c r="Q348" s="254" t="str">
        <f t="shared" si="18"/>
        <v/>
      </c>
      <c r="R348" s="255" t="str">
        <f t="shared" si="20"/>
        <v/>
      </c>
      <c r="S348" s="255" t="str">
        <f t="shared" si="21"/>
        <v/>
      </c>
      <c r="T348" s="255" t="str">
        <f t="shared" si="19"/>
        <v/>
      </c>
      <c r="U348" s="262" t="str">
        <f t="shared" si="11"/>
        <v/>
      </c>
      <c r="V348" s="279"/>
    </row>
    <row r="349" spans="1:22" x14ac:dyDescent="0.25">
      <c r="A349" s="266"/>
      <c r="B349" s="259" t="str">
        <f t="shared" si="0"/>
        <v/>
      </c>
      <c r="C349" s="260" t="str">
        <f t="shared" si="12"/>
        <v/>
      </c>
      <c r="D349" s="249" t="str">
        <f t="shared" si="13"/>
        <v/>
      </c>
      <c r="E349" s="249" t="str">
        <f t="shared" si="14"/>
        <v/>
      </c>
      <c r="F349" s="249" t="str">
        <f t="shared" si="15"/>
        <v/>
      </c>
      <c r="G349" s="249" t="str">
        <f t="shared" si="16"/>
        <v/>
      </c>
      <c r="H349" s="249" t="str">
        <f t="shared" si="17"/>
        <v/>
      </c>
      <c r="I349" s="249"/>
      <c r="J349" s="249"/>
      <c r="K349" s="252"/>
      <c r="L349" s="251"/>
      <c r="M349" s="252"/>
      <c r="N349" s="253"/>
      <c r="O349" s="253"/>
      <c r="P349" s="253"/>
      <c r="Q349" s="254" t="str">
        <f t="shared" si="18"/>
        <v/>
      </c>
      <c r="R349" s="255" t="str">
        <f t="shared" si="20"/>
        <v/>
      </c>
      <c r="S349" s="255" t="str">
        <f t="shared" si="21"/>
        <v/>
      </c>
      <c r="T349" s="255" t="str">
        <f t="shared" si="19"/>
        <v/>
      </c>
      <c r="U349" s="262" t="str">
        <f t="shared" si="11"/>
        <v/>
      </c>
      <c r="V349" s="279"/>
    </row>
    <row r="350" spans="1:22" x14ac:dyDescent="0.25">
      <c r="A350" s="266"/>
      <c r="B350" s="259" t="str">
        <f t="shared" si="0"/>
        <v/>
      </c>
      <c r="C350" s="260" t="str">
        <f t="shared" si="12"/>
        <v/>
      </c>
      <c r="D350" s="249" t="str">
        <f t="shared" si="13"/>
        <v/>
      </c>
      <c r="E350" s="249" t="str">
        <f t="shared" si="14"/>
        <v/>
      </c>
      <c r="F350" s="249" t="str">
        <f t="shared" si="15"/>
        <v/>
      </c>
      <c r="G350" s="249" t="str">
        <f t="shared" si="16"/>
        <v/>
      </c>
      <c r="H350" s="249" t="str">
        <f t="shared" si="17"/>
        <v/>
      </c>
      <c r="I350" s="249"/>
      <c r="J350" s="249"/>
      <c r="K350" s="252"/>
      <c r="L350" s="251"/>
      <c r="M350" s="252"/>
      <c r="N350" s="253"/>
      <c r="O350" s="253"/>
      <c r="P350" s="253"/>
      <c r="Q350" s="254" t="str">
        <f t="shared" si="18"/>
        <v/>
      </c>
      <c r="R350" s="255" t="str">
        <f t="shared" si="20"/>
        <v/>
      </c>
      <c r="S350" s="255" t="str">
        <f t="shared" si="21"/>
        <v/>
      </c>
      <c r="T350" s="255" t="str">
        <f t="shared" si="19"/>
        <v/>
      </c>
      <c r="U350" s="262" t="str">
        <f t="shared" si="11"/>
        <v/>
      </c>
      <c r="V350" s="279"/>
    </row>
    <row r="351" spans="1:22" x14ac:dyDescent="0.25">
      <c r="A351" s="266"/>
      <c r="B351" s="259" t="str">
        <f t="shared" si="0"/>
        <v/>
      </c>
      <c r="C351" s="260" t="str">
        <f t="shared" si="12"/>
        <v/>
      </c>
      <c r="D351" s="249" t="str">
        <f t="shared" si="13"/>
        <v/>
      </c>
      <c r="E351" s="249" t="str">
        <f t="shared" si="14"/>
        <v/>
      </c>
      <c r="F351" s="249" t="str">
        <f t="shared" si="15"/>
        <v/>
      </c>
      <c r="G351" s="249" t="str">
        <f t="shared" si="16"/>
        <v/>
      </c>
      <c r="H351" s="249" t="str">
        <f t="shared" si="17"/>
        <v/>
      </c>
      <c r="I351" s="249"/>
      <c r="J351" s="249"/>
      <c r="K351" s="252"/>
      <c r="L351" s="251"/>
      <c r="M351" s="252"/>
      <c r="N351" s="253"/>
      <c r="O351" s="253"/>
      <c r="P351" s="253"/>
      <c r="Q351" s="254" t="str">
        <f t="shared" si="18"/>
        <v/>
      </c>
      <c r="R351" s="255" t="str">
        <f t="shared" si="20"/>
        <v/>
      </c>
      <c r="S351" s="255" t="str">
        <f t="shared" si="21"/>
        <v/>
      </c>
      <c r="T351" s="255" t="str">
        <f t="shared" si="19"/>
        <v/>
      </c>
      <c r="U351" s="262" t="str">
        <f t="shared" si="11"/>
        <v/>
      </c>
      <c r="V351" s="279"/>
    </row>
    <row r="352" spans="1:22" x14ac:dyDescent="0.25">
      <c r="A352" s="266"/>
      <c r="B352" s="259" t="str">
        <f t="shared" si="0"/>
        <v/>
      </c>
      <c r="C352" s="260" t="str">
        <f t="shared" si="12"/>
        <v/>
      </c>
      <c r="D352" s="249" t="str">
        <f t="shared" si="13"/>
        <v/>
      </c>
      <c r="E352" s="249" t="str">
        <f t="shared" si="14"/>
        <v/>
      </c>
      <c r="F352" s="249" t="str">
        <f t="shared" si="15"/>
        <v/>
      </c>
      <c r="G352" s="249" t="str">
        <f t="shared" si="16"/>
        <v/>
      </c>
      <c r="H352" s="249" t="str">
        <f t="shared" si="17"/>
        <v/>
      </c>
      <c r="I352" s="249"/>
      <c r="J352" s="249"/>
      <c r="K352" s="252"/>
      <c r="L352" s="251"/>
      <c r="M352" s="252"/>
      <c r="N352" s="253"/>
      <c r="O352" s="253"/>
      <c r="P352" s="253"/>
      <c r="Q352" s="254" t="str">
        <f t="shared" si="18"/>
        <v/>
      </c>
      <c r="R352" s="255" t="str">
        <f t="shared" si="20"/>
        <v/>
      </c>
      <c r="S352" s="255" t="str">
        <f t="shared" si="21"/>
        <v/>
      </c>
      <c r="T352" s="255" t="str">
        <f t="shared" si="19"/>
        <v/>
      </c>
      <c r="U352" s="262" t="str">
        <f t="shared" si="11"/>
        <v/>
      </c>
      <c r="V352" s="279"/>
    </row>
    <row r="353" spans="1:22" x14ac:dyDescent="0.25">
      <c r="A353" s="266"/>
      <c r="B353" s="259" t="str">
        <f t="shared" si="0"/>
        <v/>
      </c>
      <c r="C353" s="260" t="str">
        <f t="shared" si="12"/>
        <v/>
      </c>
      <c r="D353" s="249" t="str">
        <f t="shared" si="13"/>
        <v/>
      </c>
      <c r="E353" s="249" t="str">
        <f t="shared" si="14"/>
        <v/>
      </c>
      <c r="F353" s="249" t="str">
        <f t="shared" si="15"/>
        <v/>
      </c>
      <c r="G353" s="249" t="str">
        <f t="shared" si="16"/>
        <v/>
      </c>
      <c r="H353" s="249" t="str">
        <f t="shared" si="17"/>
        <v/>
      </c>
      <c r="I353" s="249"/>
      <c r="J353" s="249"/>
      <c r="K353" s="252"/>
      <c r="L353" s="251"/>
      <c r="M353" s="252"/>
      <c r="N353" s="253"/>
      <c r="O353" s="253"/>
      <c r="P353" s="253"/>
      <c r="Q353" s="254" t="str">
        <f t="shared" si="18"/>
        <v/>
      </c>
      <c r="R353" s="255" t="str">
        <f t="shared" si="20"/>
        <v/>
      </c>
      <c r="S353" s="255" t="str">
        <f t="shared" si="21"/>
        <v/>
      </c>
      <c r="T353" s="255" t="str">
        <f t="shared" si="19"/>
        <v/>
      </c>
      <c r="U353" s="262" t="str">
        <f t="shared" ref="U353:U416" si="22">IFERROR(VLOOKUP(M353,CIE,2,0),"")</f>
        <v/>
      </c>
      <c r="V353" s="279"/>
    </row>
    <row r="354" spans="1:22" x14ac:dyDescent="0.25">
      <c r="A354" s="266"/>
      <c r="B354" s="259" t="str">
        <f t="shared" si="0"/>
        <v/>
      </c>
      <c r="C354" s="260" t="str">
        <f t="shared" si="12"/>
        <v/>
      </c>
      <c r="D354" s="249" t="str">
        <f t="shared" si="13"/>
        <v/>
      </c>
      <c r="E354" s="249" t="str">
        <f t="shared" si="14"/>
        <v/>
      </c>
      <c r="F354" s="249" t="str">
        <f t="shared" si="15"/>
        <v/>
      </c>
      <c r="G354" s="249" t="str">
        <f t="shared" si="16"/>
        <v/>
      </c>
      <c r="H354" s="249" t="str">
        <f t="shared" si="17"/>
        <v/>
      </c>
      <c r="I354" s="249"/>
      <c r="J354" s="249"/>
      <c r="K354" s="252"/>
      <c r="L354" s="251"/>
      <c r="M354" s="252"/>
      <c r="N354" s="253"/>
      <c r="O354" s="253"/>
      <c r="P354" s="253"/>
      <c r="Q354" s="254" t="str">
        <f t="shared" si="18"/>
        <v/>
      </c>
      <c r="R354" s="255" t="str">
        <f t="shared" si="20"/>
        <v/>
      </c>
      <c r="S354" s="255" t="str">
        <f t="shared" si="21"/>
        <v/>
      </c>
      <c r="T354" s="255" t="str">
        <f t="shared" si="19"/>
        <v/>
      </c>
      <c r="U354" s="262" t="str">
        <f t="shared" si="22"/>
        <v/>
      </c>
      <c r="V354" s="279"/>
    </row>
    <row r="355" spans="1:22" x14ac:dyDescent="0.25">
      <c r="A355" s="266"/>
      <c r="B355" s="259" t="str">
        <f t="shared" si="0"/>
        <v/>
      </c>
      <c r="C355" s="260" t="str">
        <f t="shared" si="12"/>
        <v/>
      </c>
      <c r="D355" s="249" t="str">
        <f t="shared" si="13"/>
        <v/>
      </c>
      <c r="E355" s="249" t="str">
        <f t="shared" si="14"/>
        <v/>
      </c>
      <c r="F355" s="249" t="str">
        <f t="shared" si="15"/>
        <v/>
      </c>
      <c r="G355" s="249" t="str">
        <f t="shared" si="16"/>
        <v/>
      </c>
      <c r="H355" s="249" t="str">
        <f t="shared" si="17"/>
        <v/>
      </c>
      <c r="I355" s="249"/>
      <c r="J355" s="249"/>
      <c r="K355" s="252"/>
      <c r="L355" s="251"/>
      <c r="M355" s="252"/>
      <c r="N355" s="253"/>
      <c r="O355" s="253"/>
      <c r="P355" s="253"/>
      <c r="Q355" s="254" t="str">
        <f t="shared" si="18"/>
        <v/>
      </c>
      <c r="R355" s="255" t="str">
        <f t="shared" si="20"/>
        <v/>
      </c>
      <c r="S355" s="255" t="str">
        <f t="shared" si="21"/>
        <v/>
      </c>
      <c r="T355" s="255" t="str">
        <f t="shared" si="19"/>
        <v/>
      </c>
      <c r="U355" s="262" t="str">
        <f t="shared" si="22"/>
        <v/>
      </c>
      <c r="V355" s="279"/>
    </row>
    <row r="356" spans="1:22" x14ac:dyDescent="0.25">
      <c r="A356" s="266"/>
      <c r="B356" s="259" t="str">
        <f t="shared" si="0"/>
        <v/>
      </c>
      <c r="C356" s="260" t="str">
        <f t="shared" si="12"/>
        <v/>
      </c>
      <c r="D356" s="249" t="str">
        <f t="shared" si="13"/>
        <v/>
      </c>
      <c r="E356" s="249" t="str">
        <f t="shared" si="14"/>
        <v/>
      </c>
      <c r="F356" s="249" t="str">
        <f t="shared" si="15"/>
        <v/>
      </c>
      <c r="G356" s="249" t="str">
        <f t="shared" si="16"/>
        <v/>
      </c>
      <c r="H356" s="249" t="str">
        <f t="shared" si="17"/>
        <v/>
      </c>
      <c r="I356" s="249"/>
      <c r="J356" s="249"/>
      <c r="K356" s="252"/>
      <c r="L356" s="251"/>
      <c r="M356" s="252"/>
      <c r="N356" s="253"/>
      <c r="O356" s="253"/>
      <c r="P356" s="253"/>
      <c r="Q356" s="254" t="str">
        <f t="shared" si="18"/>
        <v/>
      </c>
      <c r="R356" s="255" t="str">
        <f t="shared" si="20"/>
        <v/>
      </c>
      <c r="S356" s="255" t="str">
        <f t="shared" si="21"/>
        <v/>
      </c>
      <c r="T356" s="255" t="str">
        <f t="shared" si="19"/>
        <v/>
      </c>
      <c r="U356" s="262" t="str">
        <f t="shared" si="22"/>
        <v/>
      </c>
      <c r="V356" s="279"/>
    </row>
    <row r="357" spans="1:22" x14ac:dyDescent="0.25">
      <c r="A357" s="266"/>
      <c r="B357" s="259" t="str">
        <f t="shared" si="0"/>
        <v/>
      </c>
      <c r="C357" s="260" t="str">
        <f t="shared" si="12"/>
        <v/>
      </c>
      <c r="D357" s="249" t="str">
        <f t="shared" si="13"/>
        <v/>
      </c>
      <c r="E357" s="249" t="str">
        <f t="shared" si="14"/>
        <v/>
      </c>
      <c r="F357" s="249" t="str">
        <f t="shared" si="15"/>
        <v/>
      </c>
      <c r="G357" s="249" t="str">
        <f t="shared" si="16"/>
        <v/>
      </c>
      <c r="H357" s="249" t="str">
        <f t="shared" si="17"/>
        <v/>
      </c>
      <c r="I357" s="249"/>
      <c r="J357" s="249"/>
      <c r="K357" s="252"/>
      <c r="L357" s="251"/>
      <c r="M357" s="252"/>
      <c r="N357" s="253"/>
      <c r="O357" s="253"/>
      <c r="P357" s="253"/>
      <c r="Q357" s="254" t="str">
        <f t="shared" si="18"/>
        <v/>
      </c>
      <c r="R357" s="255" t="str">
        <f t="shared" si="20"/>
        <v/>
      </c>
      <c r="S357" s="255" t="str">
        <f t="shared" si="21"/>
        <v/>
      </c>
      <c r="T357" s="255" t="str">
        <f t="shared" si="19"/>
        <v/>
      </c>
      <c r="U357" s="262" t="str">
        <f t="shared" si="22"/>
        <v/>
      </c>
      <c r="V357" s="279"/>
    </row>
    <row r="358" spans="1:22" x14ac:dyDescent="0.25">
      <c r="A358" s="266"/>
      <c r="B358" s="259" t="str">
        <f t="shared" ref="B358:B421" si="23">IFERROR(VLOOKUP(A358,Personal,2,0),"")</f>
        <v/>
      </c>
      <c r="C358" s="260" t="str">
        <f t="shared" si="12"/>
        <v/>
      </c>
      <c r="D358" s="249" t="str">
        <f t="shared" si="13"/>
        <v/>
      </c>
      <c r="E358" s="249" t="str">
        <f t="shared" si="14"/>
        <v/>
      </c>
      <c r="F358" s="249" t="str">
        <f t="shared" si="15"/>
        <v/>
      </c>
      <c r="G358" s="249" t="str">
        <f t="shared" si="16"/>
        <v/>
      </c>
      <c r="H358" s="249" t="str">
        <f t="shared" si="17"/>
        <v/>
      </c>
      <c r="I358" s="249"/>
      <c r="J358" s="249"/>
      <c r="K358" s="252"/>
      <c r="L358" s="251"/>
      <c r="M358" s="252"/>
      <c r="N358" s="253"/>
      <c r="O358" s="253"/>
      <c r="P358" s="253"/>
      <c r="Q358" s="254" t="str">
        <f t="shared" si="18"/>
        <v/>
      </c>
      <c r="R358" s="255" t="str">
        <f t="shared" si="20"/>
        <v/>
      </c>
      <c r="S358" s="255" t="str">
        <f t="shared" si="21"/>
        <v/>
      </c>
      <c r="T358" s="255" t="str">
        <f t="shared" si="19"/>
        <v/>
      </c>
      <c r="U358" s="262" t="str">
        <f t="shared" si="22"/>
        <v/>
      </c>
      <c r="V358" s="279"/>
    </row>
    <row r="359" spans="1:22" x14ac:dyDescent="0.25">
      <c r="A359" s="266"/>
      <c r="B359" s="259" t="str">
        <f t="shared" si="23"/>
        <v/>
      </c>
      <c r="C359" s="260" t="str">
        <f t="shared" si="12"/>
        <v/>
      </c>
      <c r="D359" s="249" t="str">
        <f t="shared" si="13"/>
        <v/>
      </c>
      <c r="E359" s="249" t="str">
        <f t="shared" si="14"/>
        <v/>
      </c>
      <c r="F359" s="249" t="str">
        <f t="shared" si="15"/>
        <v/>
      </c>
      <c r="G359" s="249" t="str">
        <f t="shared" si="16"/>
        <v/>
      </c>
      <c r="H359" s="249" t="str">
        <f t="shared" si="17"/>
        <v/>
      </c>
      <c r="I359" s="249"/>
      <c r="J359" s="249"/>
      <c r="K359" s="252"/>
      <c r="L359" s="251"/>
      <c r="M359" s="252"/>
      <c r="N359" s="253"/>
      <c r="O359" s="253"/>
      <c r="P359" s="253"/>
      <c r="Q359" s="254" t="str">
        <f t="shared" si="18"/>
        <v/>
      </c>
      <c r="R359" s="255" t="str">
        <f t="shared" si="20"/>
        <v/>
      </c>
      <c r="S359" s="255" t="str">
        <f t="shared" si="21"/>
        <v/>
      </c>
      <c r="T359" s="255" t="str">
        <f t="shared" si="19"/>
        <v/>
      </c>
      <c r="U359" s="262" t="str">
        <f t="shared" si="22"/>
        <v/>
      </c>
      <c r="V359" s="279"/>
    </row>
    <row r="360" spans="1:22" x14ac:dyDescent="0.25">
      <c r="A360" s="266"/>
      <c r="B360" s="259" t="str">
        <f t="shared" si="23"/>
        <v/>
      </c>
      <c r="C360" s="260" t="str">
        <f t="shared" si="12"/>
        <v/>
      </c>
      <c r="D360" s="249" t="str">
        <f t="shared" si="13"/>
        <v/>
      </c>
      <c r="E360" s="249" t="str">
        <f t="shared" si="14"/>
        <v/>
      </c>
      <c r="F360" s="249" t="str">
        <f t="shared" si="15"/>
        <v/>
      </c>
      <c r="G360" s="249" t="str">
        <f t="shared" si="16"/>
        <v/>
      </c>
      <c r="H360" s="249" t="str">
        <f t="shared" si="17"/>
        <v/>
      </c>
      <c r="I360" s="249"/>
      <c r="J360" s="249"/>
      <c r="K360" s="252"/>
      <c r="L360" s="251"/>
      <c r="M360" s="252"/>
      <c r="N360" s="253"/>
      <c r="O360" s="253"/>
      <c r="P360" s="253"/>
      <c r="Q360" s="254" t="str">
        <f t="shared" si="18"/>
        <v/>
      </c>
      <c r="R360" s="255" t="str">
        <f t="shared" si="20"/>
        <v/>
      </c>
      <c r="S360" s="255" t="str">
        <f t="shared" si="21"/>
        <v/>
      </c>
      <c r="T360" s="255" t="str">
        <f t="shared" si="19"/>
        <v/>
      </c>
      <c r="U360" s="262" t="str">
        <f t="shared" si="22"/>
        <v/>
      </c>
      <c r="V360" s="279"/>
    </row>
    <row r="361" spans="1:22" x14ac:dyDescent="0.25">
      <c r="A361" s="266"/>
      <c r="B361" s="259" t="str">
        <f t="shared" si="23"/>
        <v/>
      </c>
      <c r="C361" s="260" t="str">
        <f t="shared" si="12"/>
        <v/>
      </c>
      <c r="D361" s="249" t="str">
        <f t="shared" si="13"/>
        <v/>
      </c>
      <c r="E361" s="249" t="str">
        <f t="shared" si="14"/>
        <v/>
      </c>
      <c r="F361" s="249" t="str">
        <f t="shared" si="15"/>
        <v/>
      </c>
      <c r="G361" s="249" t="str">
        <f t="shared" si="16"/>
        <v/>
      </c>
      <c r="H361" s="249" t="str">
        <f t="shared" si="17"/>
        <v/>
      </c>
      <c r="I361" s="249"/>
      <c r="J361" s="249"/>
      <c r="K361" s="252"/>
      <c r="L361" s="251"/>
      <c r="M361" s="252"/>
      <c r="N361" s="253"/>
      <c r="O361" s="253"/>
      <c r="P361" s="253"/>
      <c r="Q361" s="254" t="str">
        <f t="shared" si="18"/>
        <v/>
      </c>
      <c r="R361" s="255" t="str">
        <f t="shared" si="20"/>
        <v/>
      </c>
      <c r="S361" s="255" t="str">
        <f t="shared" si="21"/>
        <v/>
      </c>
      <c r="T361" s="255" t="str">
        <f t="shared" si="19"/>
        <v/>
      </c>
      <c r="U361" s="262" t="str">
        <f t="shared" si="22"/>
        <v/>
      </c>
      <c r="V361" s="279"/>
    </row>
    <row r="362" spans="1:22" x14ac:dyDescent="0.25">
      <c r="A362" s="266"/>
      <c r="B362" s="259" t="str">
        <f t="shared" si="23"/>
        <v/>
      </c>
      <c r="C362" s="260" t="str">
        <f t="shared" si="12"/>
        <v/>
      </c>
      <c r="D362" s="249" t="str">
        <f t="shared" si="13"/>
        <v/>
      </c>
      <c r="E362" s="249" t="str">
        <f t="shared" si="14"/>
        <v/>
      </c>
      <c r="F362" s="249" t="str">
        <f t="shared" si="15"/>
        <v/>
      </c>
      <c r="G362" s="249" t="str">
        <f t="shared" si="16"/>
        <v/>
      </c>
      <c r="H362" s="249" t="str">
        <f t="shared" si="17"/>
        <v/>
      </c>
      <c r="I362" s="249"/>
      <c r="J362" s="249"/>
      <c r="K362" s="252"/>
      <c r="L362" s="251"/>
      <c r="M362" s="252"/>
      <c r="N362" s="253"/>
      <c r="O362" s="253"/>
      <c r="P362" s="253"/>
      <c r="Q362" s="254" t="str">
        <f t="shared" si="18"/>
        <v/>
      </c>
      <c r="R362" s="255" t="str">
        <f t="shared" si="20"/>
        <v/>
      </c>
      <c r="S362" s="255" t="str">
        <f t="shared" si="21"/>
        <v/>
      </c>
      <c r="T362" s="255" t="str">
        <f t="shared" si="19"/>
        <v/>
      </c>
      <c r="U362" s="262" t="str">
        <f t="shared" si="22"/>
        <v/>
      </c>
      <c r="V362" s="279"/>
    </row>
    <row r="363" spans="1:22" x14ac:dyDescent="0.25">
      <c r="A363" s="266"/>
      <c r="B363" s="259" t="str">
        <f t="shared" si="23"/>
        <v/>
      </c>
      <c r="C363" s="260" t="str">
        <f t="shared" si="12"/>
        <v/>
      </c>
      <c r="D363" s="249" t="str">
        <f t="shared" si="13"/>
        <v/>
      </c>
      <c r="E363" s="249" t="str">
        <f t="shared" si="14"/>
        <v/>
      </c>
      <c r="F363" s="249" t="str">
        <f t="shared" si="15"/>
        <v/>
      </c>
      <c r="G363" s="249" t="str">
        <f t="shared" si="16"/>
        <v/>
      </c>
      <c r="H363" s="249" t="str">
        <f t="shared" si="17"/>
        <v/>
      </c>
      <c r="I363" s="249"/>
      <c r="J363" s="249"/>
      <c r="K363" s="252"/>
      <c r="L363" s="251"/>
      <c r="M363" s="252"/>
      <c r="N363" s="253"/>
      <c r="O363" s="253"/>
      <c r="P363" s="253"/>
      <c r="Q363" s="254" t="str">
        <f t="shared" si="18"/>
        <v/>
      </c>
      <c r="R363" s="255" t="str">
        <f t="shared" si="20"/>
        <v/>
      </c>
      <c r="S363" s="255" t="str">
        <f t="shared" si="21"/>
        <v/>
      </c>
      <c r="T363" s="255" t="str">
        <f t="shared" si="19"/>
        <v/>
      </c>
      <c r="U363" s="262" t="str">
        <f t="shared" si="22"/>
        <v/>
      </c>
      <c r="V363" s="279"/>
    </row>
    <row r="364" spans="1:22" x14ac:dyDescent="0.25">
      <c r="A364" s="266"/>
      <c r="B364" s="259" t="str">
        <f t="shared" si="23"/>
        <v/>
      </c>
      <c r="C364" s="260" t="str">
        <f t="shared" si="12"/>
        <v/>
      </c>
      <c r="D364" s="249" t="str">
        <f t="shared" si="13"/>
        <v/>
      </c>
      <c r="E364" s="249" t="str">
        <f t="shared" si="14"/>
        <v/>
      </c>
      <c r="F364" s="249" t="str">
        <f t="shared" si="15"/>
        <v/>
      </c>
      <c r="G364" s="249" t="str">
        <f t="shared" si="16"/>
        <v/>
      </c>
      <c r="H364" s="249" t="str">
        <f t="shared" si="17"/>
        <v/>
      </c>
      <c r="I364" s="249"/>
      <c r="J364" s="249"/>
      <c r="K364" s="252"/>
      <c r="L364" s="251"/>
      <c r="M364" s="252"/>
      <c r="N364" s="253"/>
      <c r="O364" s="253"/>
      <c r="P364" s="253"/>
      <c r="Q364" s="254" t="str">
        <f t="shared" si="18"/>
        <v/>
      </c>
      <c r="R364" s="255" t="str">
        <f t="shared" si="20"/>
        <v/>
      </c>
      <c r="S364" s="255" t="str">
        <f t="shared" si="21"/>
        <v/>
      </c>
      <c r="T364" s="255" t="str">
        <f t="shared" si="19"/>
        <v/>
      </c>
      <c r="U364" s="262" t="str">
        <f t="shared" si="22"/>
        <v/>
      </c>
      <c r="V364" s="279"/>
    </row>
    <row r="365" spans="1:22" x14ac:dyDescent="0.25">
      <c r="A365" s="266"/>
      <c r="B365" s="259" t="str">
        <f t="shared" si="23"/>
        <v/>
      </c>
      <c r="C365" s="260" t="str">
        <f t="shared" si="12"/>
        <v/>
      </c>
      <c r="D365" s="249" t="str">
        <f t="shared" si="13"/>
        <v/>
      </c>
      <c r="E365" s="249" t="str">
        <f t="shared" si="14"/>
        <v/>
      </c>
      <c r="F365" s="249" t="str">
        <f t="shared" si="15"/>
        <v/>
      </c>
      <c r="G365" s="249" t="str">
        <f t="shared" si="16"/>
        <v/>
      </c>
      <c r="H365" s="249" t="str">
        <f t="shared" si="17"/>
        <v/>
      </c>
      <c r="I365" s="249"/>
      <c r="J365" s="249"/>
      <c r="K365" s="252"/>
      <c r="L365" s="251"/>
      <c r="M365" s="252"/>
      <c r="N365" s="253"/>
      <c r="O365" s="253"/>
      <c r="P365" s="253"/>
      <c r="Q365" s="254" t="str">
        <f t="shared" si="18"/>
        <v/>
      </c>
      <c r="R365" s="255" t="str">
        <f t="shared" si="20"/>
        <v/>
      </c>
      <c r="S365" s="255" t="str">
        <f t="shared" si="21"/>
        <v/>
      </c>
      <c r="T365" s="255" t="str">
        <f t="shared" si="19"/>
        <v/>
      </c>
      <c r="U365" s="262" t="str">
        <f t="shared" si="22"/>
        <v/>
      </c>
      <c r="V365" s="279"/>
    </row>
    <row r="366" spans="1:22" x14ac:dyDescent="0.25">
      <c r="A366" s="266"/>
      <c r="B366" s="259" t="str">
        <f t="shared" si="23"/>
        <v/>
      </c>
      <c r="C366" s="260" t="str">
        <f t="shared" si="12"/>
        <v/>
      </c>
      <c r="D366" s="249" t="str">
        <f t="shared" si="13"/>
        <v/>
      </c>
      <c r="E366" s="249" t="str">
        <f t="shared" si="14"/>
        <v/>
      </c>
      <c r="F366" s="249" t="str">
        <f t="shared" si="15"/>
        <v/>
      </c>
      <c r="G366" s="249" t="str">
        <f t="shared" si="16"/>
        <v/>
      </c>
      <c r="H366" s="249" t="str">
        <f t="shared" si="17"/>
        <v/>
      </c>
      <c r="I366" s="249"/>
      <c r="J366" s="249"/>
      <c r="K366" s="252"/>
      <c r="L366" s="251"/>
      <c r="M366" s="252"/>
      <c r="N366" s="253"/>
      <c r="O366" s="253"/>
      <c r="P366" s="253"/>
      <c r="Q366" s="254" t="str">
        <f t="shared" si="18"/>
        <v/>
      </c>
      <c r="R366" s="255" t="str">
        <f t="shared" si="20"/>
        <v/>
      </c>
      <c r="S366" s="255" t="str">
        <f t="shared" si="21"/>
        <v/>
      </c>
      <c r="T366" s="255" t="str">
        <f t="shared" si="19"/>
        <v/>
      </c>
      <c r="U366" s="262" t="str">
        <f t="shared" si="22"/>
        <v/>
      </c>
      <c r="V366" s="279"/>
    </row>
    <row r="367" spans="1:22" x14ac:dyDescent="0.25">
      <c r="A367" s="266"/>
      <c r="B367" s="259" t="str">
        <f t="shared" si="23"/>
        <v/>
      </c>
      <c r="C367" s="260" t="str">
        <f t="shared" si="12"/>
        <v/>
      </c>
      <c r="D367" s="249" t="str">
        <f t="shared" si="13"/>
        <v/>
      </c>
      <c r="E367" s="249" t="str">
        <f t="shared" si="14"/>
        <v/>
      </c>
      <c r="F367" s="249" t="str">
        <f t="shared" si="15"/>
        <v/>
      </c>
      <c r="G367" s="249" t="str">
        <f t="shared" si="16"/>
        <v/>
      </c>
      <c r="H367" s="249" t="str">
        <f t="shared" si="17"/>
        <v/>
      </c>
      <c r="I367" s="249"/>
      <c r="J367" s="249"/>
      <c r="K367" s="252"/>
      <c r="L367" s="251"/>
      <c r="M367" s="252"/>
      <c r="N367" s="253"/>
      <c r="O367" s="253"/>
      <c r="P367" s="253"/>
      <c r="Q367" s="254" t="str">
        <f t="shared" si="18"/>
        <v/>
      </c>
      <c r="R367" s="255" t="str">
        <f t="shared" si="20"/>
        <v/>
      </c>
      <c r="S367" s="255" t="str">
        <f t="shared" si="21"/>
        <v/>
      </c>
      <c r="T367" s="255" t="str">
        <f t="shared" si="19"/>
        <v/>
      </c>
      <c r="U367" s="262" t="str">
        <f t="shared" si="22"/>
        <v/>
      </c>
      <c r="V367" s="279"/>
    </row>
    <row r="368" spans="1:22" x14ac:dyDescent="0.25">
      <c r="A368" s="266"/>
      <c r="B368" s="259" t="str">
        <f t="shared" si="23"/>
        <v/>
      </c>
      <c r="C368" s="260" t="str">
        <f t="shared" si="12"/>
        <v/>
      </c>
      <c r="D368" s="249" t="str">
        <f t="shared" si="13"/>
        <v/>
      </c>
      <c r="E368" s="249" t="str">
        <f t="shared" si="14"/>
        <v/>
      </c>
      <c r="F368" s="249" t="str">
        <f t="shared" si="15"/>
        <v/>
      </c>
      <c r="G368" s="249" t="str">
        <f t="shared" si="16"/>
        <v/>
      </c>
      <c r="H368" s="249" t="str">
        <f t="shared" si="17"/>
        <v/>
      </c>
      <c r="I368" s="249"/>
      <c r="J368" s="249"/>
      <c r="K368" s="252"/>
      <c r="L368" s="251"/>
      <c r="M368" s="252"/>
      <c r="N368" s="253"/>
      <c r="O368" s="253"/>
      <c r="P368" s="253"/>
      <c r="Q368" s="254" t="str">
        <f t="shared" si="18"/>
        <v/>
      </c>
      <c r="R368" s="255" t="str">
        <f t="shared" si="20"/>
        <v/>
      </c>
      <c r="S368" s="255" t="str">
        <f t="shared" si="21"/>
        <v/>
      </c>
      <c r="T368" s="255" t="str">
        <f t="shared" si="19"/>
        <v/>
      </c>
      <c r="U368" s="262" t="str">
        <f t="shared" si="22"/>
        <v/>
      </c>
      <c r="V368" s="279"/>
    </row>
    <row r="369" spans="1:22" x14ac:dyDescent="0.25">
      <c r="A369" s="266"/>
      <c r="B369" s="259" t="str">
        <f t="shared" si="23"/>
        <v/>
      </c>
      <c r="C369" s="260" t="str">
        <f t="shared" si="12"/>
        <v/>
      </c>
      <c r="D369" s="249" t="str">
        <f t="shared" si="13"/>
        <v/>
      </c>
      <c r="E369" s="249" t="str">
        <f t="shared" si="14"/>
        <v/>
      </c>
      <c r="F369" s="249" t="str">
        <f t="shared" si="15"/>
        <v/>
      </c>
      <c r="G369" s="249" t="str">
        <f t="shared" si="16"/>
        <v/>
      </c>
      <c r="H369" s="249" t="str">
        <f t="shared" si="17"/>
        <v/>
      </c>
      <c r="I369" s="249"/>
      <c r="J369" s="249"/>
      <c r="K369" s="252"/>
      <c r="L369" s="251"/>
      <c r="M369" s="252"/>
      <c r="N369" s="253"/>
      <c r="O369" s="253"/>
      <c r="P369" s="253"/>
      <c r="Q369" s="254" t="str">
        <f t="shared" si="18"/>
        <v/>
      </c>
      <c r="R369" s="255" t="str">
        <f t="shared" si="20"/>
        <v/>
      </c>
      <c r="S369" s="255" t="str">
        <f t="shared" si="21"/>
        <v/>
      </c>
      <c r="T369" s="255" t="str">
        <f t="shared" si="19"/>
        <v/>
      </c>
      <c r="U369" s="262" t="str">
        <f t="shared" si="22"/>
        <v/>
      </c>
      <c r="V369" s="279"/>
    </row>
    <row r="370" spans="1:22" x14ac:dyDescent="0.25">
      <c r="A370" s="266"/>
      <c r="B370" s="259" t="str">
        <f t="shared" si="23"/>
        <v/>
      </c>
      <c r="C370" s="260" t="str">
        <f t="shared" si="12"/>
        <v/>
      </c>
      <c r="D370" s="249" t="str">
        <f t="shared" si="13"/>
        <v/>
      </c>
      <c r="E370" s="249" t="str">
        <f t="shared" si="14"/>
        <v/>
      </c>
      <c r="F370" s="249" t="str">
        <f t="shared" si="15"/>
        <v/>
      </c>
      <c r="G370" s="249" t="str">
        <f t="shared" si="16"/>
        <v/>
      </c>
      <c r="H370" s="249" t="str">
        <f t="shared" si="17"/>
        <v/>
      </c>
      <c r="I370" s="249"/>
      <c r="J370" s="249"/>
      <c r="K370" s="252"/>
      <c r="L370" s="251"/>
      <c r="M370" s="252"/>
      <c r="N370" s="253"/>
      <c r="O370" s="253"/>
      <c r="P370" s="253"/>
      <c r="Q370" s="254" t="str">
        <f t="shared" si="18"/>
        <v/>
      </c>
      <c r="R370" s="255" t="str">
        <f t="shared" si="20"/>
        <v/>
      </c>
      <c r="S370" s="255" t="str">
        <f t="shared" si="21"/>
        <v/>
      </c>
      <c r="T370" s="255" t="str">
        <f t="shared" si="19"/>
        <v/>
      </c>
      <c r="U370" s="262" t="str">
        <f t="shared" si="22"/>
        <v/>
      </c>
      <c r="V370" s="279"/>
    </row>
    <row r="371" spans="1:22" x14ac:dyDescent="0.25">
      <c r="A371" s="266"/>
      <c r="B371" s="259" t="str">
        <f t="shared" si="23"/>
        <v/>
      </c>
      <c r="C371" s="260" t="str">
        <f t="shared" si="12"/>
        <v/>
      </c>
      <c r="D371" s="249" t="str">
        <f t="shared" si="13"/>
        <v/>
      </c>
      <c r="E371" s="249" t="str">
        <f t="shared" si="14"/>
        <v/>
      </c>
      <c r="F371" s="249" t="str">
        <f t="shared" si="15"/>
        <v/>
      </c>
      <c r="G371" s="249" t="str">
        <f t="shared" si="16"/>
        <v/>
      </c>
      <c r="H371" s="249" t="str">
        <f t="shared" si="17"/>
        <v/>
      </c>
      <c r="I371" s="249"/>
      <c r="J371" s="249"/>
      <c r="K371" s="252"/>
      <c r="L371" s="251"/>
      <c r="M371" s="252"/>
      <c r="N371" s="253"/>
      <c r="O371" s="253"/>
      <c r="P371" s="253"/>
      <c r="Q371" s="254" t="str">
        <f t="shared" si="18"/>
        <v/>
      </c>
      <c r="R371" s="255" t="str">
        <f t="shared" si="20"/>
        <v/>
      </c>
      <c r="S371" s="255" t="str">
        <f t="shared" si="21"/>
        <v/>
      </c>
      <c r="T371" s="255" t="str">
        <f t="shared" si="19"/>
        <v/>
      </c>
      <c r="U371" s="262" t="str">
        <f t="shared" si="22"/>
        <v/>
      </c>
      <c r="V371" s="279"/>
    </row>
    <row r="372" spans="1:22" x14ac:dyDescent="0.25">
      <c r="A372" s="266"/>
      <c r="B372" s="259" t="str">
        <f t="shared" si="23"/>
        <v/>
      </c>
      <c r="C372" s="260" t="str">
        <f t="shared" si="12"/>
        <v/>
      </c>
      <c r="D372" s="249" t="str">
        <f t="shared" si="13"/>
        <v/>
      </c>
      <c r="E372" s="249" t="str">
        <f t="shared" si="14"/>
        <v/>
      </c>
      <c r="F372" s="249" t="str">
        <f t="shared" si="15"/>
        <v/>
      </c>
      <c r="G372" s="249" t="str">
        <f t="shared" si="16"/>
        <v/>
      </c>
      <c r="H372" s="249" t="str">
        <f t="shared" si="17"/>
        <v/>
      </c>
      <c r="I372" s="249"/>
      <c r="J372" s="249"/>
      <c r="K372" s="252"/>
      <c r="L372" s="251"/>
      <c r="M372" s="252"/>
      <c r="N372" s="253"/>
      <c r="O372" s="253"/>
      <c r="P372" s="253"/>
      <c r="Q372" s="254" t="str">
        <f t="shared" si="18"/>
        <v/>
      </c>
      <c r="R372" s="255" t="str">
        <f t="shared" si="20"/>
        <v/>
      </c>
      <c r="S372" s="255" t="str">
        <f t="shared" si="21"/>
        <v/>
      </c>
      <c r="T372" s="255" t="str">
        <f t="shared" si="19"/>
        <v/>
      </c>
      <c r="U372" s="262" t="str">
        <f t="shared" si="22"/>
        <v/>
      </c>
      <c r="V372" s="279"/>
    </row>
    <row r="373" spans="1:22" x14ac:dyDescent="0.25">
      <c r="A373" s="266"/>
      <c r="B373" s="259" t="str">
        <f t="shared" si="23"/>
        <v/>
      </c>
      <c r="C373" s="260" t="str">
        <f t="shared" si="12"/>
        <v/>
      </c>
      <c r="D373" s="249" t="str">
        <f t="shared" si="13"/>
        <v/>
      </c>
      <c r="E373" s="249" t="str">
        <f t="shared" si="14"/>
        <v/>
      </c>
      <c r="F373" s="249" t="str">
        <f t="shared" si="15"/>
        <v/>
      </c>
      <c r="G373" s="249" t="str">
        <f t="shared" si="16"/>
        <v/>
      </c>
      <c r="H373" s="249" t="str">
        <f t="shared" si="17"/>
        <v/>
      </c>
      <c r="I373" s="249"/>
      <c r="J373" s="249"/>
      <c r="K373" s="252"/>
      <c r="L373" s="251"/>
      <c r="M373" s="252"/>
      <c r="N373" s="253"/>
      <c r="O373" s="253"/>
      <c r="P373" s="253"/>
      <c r="Q373" s="254" t="str">
        <f t="shared" si="18"/>
        <v/>
      </c>
      <c r="R373" s="255" t="str">
        <f t="shared" si="20"/>
        <v/>
      </c>
      <c r="S373" s="255" t="str">
        <f t="shared" si="21"/>
        <v/>
      </c>
      <c r="T373" s="255" t="str">
        <f t="shared" si="19"/>
        <v/>
      </c>
      <c r="U373" s="262" t="str">
        <f t="shared" si="22"/>
        <v/>
      </c>
      <c r="V373" s="279"/>
    </row>
    <row r="374" spans="1:22" x14ac:dyDescent="0.25">
      <c r="A374" s="266"/>
      <c r="B374" s="259" t="str">
        <f t="shared" si="23"/>
        <v/>
      </c>
      <c r="C374" s="260" t="str">
        <f t="shared" si="12"/>
        <v/>
      </c>
      <c r="D374" s="249" t="str">
        <f t="shared" si="13"/>
        <v/>
      </c>
      <c r="E374" s="249" t="str">
        <f t="shared" si="14"/>
        <v/>
      </c>
      <c r="F374" s="249" t="str">
        <f t="shared" si="15"/>
        <v/>
      </c>
      <c r="G374" s="249" t="str">
        <f t="shared" si="16"/>
        <v/>
      </c>
      <c r="H374" s="249" t="str">
        <f t="shared" si="17"/>
        <v/>
      </c>
      <c r="I374" s="249"/>
      <c r="J374" s="249"/>
      <c r="K374" s="252"/>
      <c r="L374" s="251"/>
      <c r="M374" s="252"/>
      <c r="N374" s="253"/>
      <c r="O374" s="253"/>
      <c r="P374" s="253"/>
      <c r="Q374" s="254" t="str">
        <f t="shared" si="18"/>
        <v/>
      </c>
      <c r="R374" s="255" t="str">
        <f t="shared" si="20"/>
        <v/>
      </c>
      <c r="S374" s="255" t="str">
        <f t="shared" si="21"/>
        <v/>
      </c>
      <c r="T374" s="255" t="str">
        <f t="shared" si="19"/>
        <v/>
      </c>
      <c r="U374" s="262" t="str">
        <f t="shared" si="22"/>
        <v/>
      </c>
      <c r="V374" s="279"/>
    </row>
    <row r="375" spans="1:22" x14ac:dyDescent="0.25">
      <c r="A375" s="266"/>
      <c r="B375" s="259" t="str">
        <f t="shared" si="23"/>
        <v/>
      </c>
      <c r="C375" s="260" t="str">
        <f t="shared" si="12"/>
        <v/>
      </c>
      <c r="D375" s="249" t="str">
        <f t="shared" si="13"/>
        <v/>
      </c>
      <c r="E375" s="249" t="str">
        <f t="shared" si="14"/>
        <v/>
      </c>
      <c r="F375" s="249" t="str">
        <f t="shared" si="15"/>
        <v/>
      </c>
      <c r="G375" s="249" t="str">
        <f t="shared" si="16"/>
        <v/>
      </c>
      <c r="H375" s="249" t="str">
        <f t="shared" si="17"/>
        <v/>
      </c>
      <c r="I375" s="249"/>
      <c r="J375" s="249"/>
      <c r="K375" s="252"/>
      <c r="L375" s="251"/>
      <c r="M375" s="252"/>
      <c r="N375" s="253"/>
      <c r="O375" s="253"/>
      <c r="P375" s="253"/>
      <c r="Q375" s="254" t="str">
        <f t="shared" si="18"/>
        <v/>
      </c>
      <c r="R375" s="255" t="str">
        <f t="shared" si="20"/>
        <v/>
      </c>
      <c r="S375" s="255" t="str">
        <f t="shared" si="21"/>
        <v/>
      </c>
      <c r="T375" s="255" t="str">
        <f t="shared" si="19"/>
        <v/>
      </c>
      <c r="U375" s="262" t="str">
        <f t="shared" si="22"/>
        <v/>
      </c>
      <c r="V375" s="279"/>
    </row>
    <row r="376" spans="1:22" x14ac:dyDescent="0.25">
      <c r="A376" s="266"/>
      <c r="B376" s="259" t="str">
        <f t="shared" si="23"/>
        <v/>
      </c>
      <c r="C376" s="260" t="str">
        <f t="shared" si="12"/>
        <v/>
      </c>
      <c r="D376" s="249" t="str">
        <f t="shared" si="13"/>
        <v/>
      </c>
      <c r="E376" s="249" t="str">
        <f t="shared" si="14"/>
        <v/>
      </c>
      <c r="F376" s="249" t="str">
        <f t="shared" si="15"/>
        <v/>
      </c>
      <c r="G376" s="249" t="str">
        <f t="shared" si="16"/>
        <v/>
      </c>
      <c r="H376" s="249" t="str">
        <f t="shared" si="17"/>
        <v/>
      </c>
      <c r="I376" s="249"/>
      <c r="J376" s="249"/>
      <c r="K376" s="252"/>
      <c r="L376" s="251"/>
      <c r="M376" s="252"/>
      <c r="N376" s="253"/>
      <c r="O376" s="253"/>
      <c r="P376" s="253"/>
      <c r="Q376" s="254" t="str">
        <f t="shared" si="18"/>
        <v/>
      </c>
      <c r="R376" s="255" t="str">
        <f t="shared" si="20"/>
        <v/>
      </c>
      <c r="S376" s="255" t="str">
        <f t="shared" si="21"/>
        <v/>
      </c>
      <c r="T376" s="255" t="str">
        <f t="shared" si="19"/>
        <v/>
      </c>
      <c r="U376" s="262" t="str">
        <f t="shared" si="22"/>
        <v/>
      </c>
      <c r="V376" s="279"/>
    </row>
    <row r="377" spans="1:22" x14ac:dyDescent="0.25">
      <c r="A377" s="266"/>
      <c r="B377" s="259" t="str">
        <f t="shared" si="23"/>
        <v/>
      </c>
      <c r="C377" s="260" t="str">
        <f t="shared" si="12"/>
        <v/>
      </c>
      <c r="D377" s="249" t="str">
        <f t="shared" si="13"/>
        <v/>
      </c>
      <c r="E377" s="249" t="str">
        <f t="shared" si="14"/>
        <v/>
      </c>
      <c r="F377" s="249" t="str">
        <f t="shared" si="15"/>
        <v/>
      </c>
      <c r="G377" s="249" t="str">
        <f t="shared" si="16"/>
        <v/>
      </c>
      <c r="H377" s="249" t="str">
        <f t="shared" si="17"/>
        <v/>
      </c>
      <c r="I377" s="249"/>
      <c r="J377" s="249"/>
      <c r="K377" s="252"/>
      <c r="L377" s="251"/>
      <c r="M377" s="252"/>
      <c r="N377" s="253"/>
      <c r="O377" s="253"/>
      <c r="P377" s="253"/>
      <c r="Q377" s="254" t="str">
        <f t="shared" si="18"/>
        <v/>
      </c>
      <c r="R377" s="255" t="str">
        <f t="shared" si="20"/>
        <v/>
      </c>
      <c r="S377" s="255" t="str">
        <f t="shared" si="21"/>
        <v/>
      </c>
      <c r="T377" s="255" t="str">
        <f t="shared" si="19"/>
        <v/>
      </c>
      <c r="U377" s="262" t="str">
        <f t="shared" si="22"/>
        <v/>
      </c>
      <c r="V377" s="279"/>
    </row>
    <row r="378" spans="1:22" x14ac:dyDescent="0.25">
      <c r="A378" s="266"/>
      <c r="B378" s="259" t="str">
        <f t="shared" si="23"/>
        <v/>
      </c>
      <c r="C378" s="260" t="str">
        <f t="shared" si="12"/>
        <v/>
      </c>
      <c r="D378" s="249" t="str">
        <f t="shared" si="13"/>
        <v/>
      </c>
      <c r="E378" s="249" t="str">
        <f t="shared" si="14"/>
        <v/>
      </c>
      <c r="F378" s="249" t="str">
        <f t="shared" si="15"/>
        <v/>
      </c>
      <c r="G378" s="249" t="str">
        <f t="shared" si="16"/>
        <v/>
      </c>
      <c r="H378" s="249" t="str">
        <f t="shared" si="17"/>
        <v/>
      </c>
      <c r="I378" s="249"/>
      <c r="J378" s="249"/>
      <c r="K378" s="252"/>
      <c r="L378" s="251"/>
      <c r="M378" s="252"/>
      <c r="N378" s="253"/>
      <c r="O378" s="253"/>
      <c r="P378" s="253"/>
      <c r="Q378" s="254" t="str">
        <f t="shared" si="18"/>
        <v/>
      </c>
      <c r="R378" s="255" t="str">
        <f t="shared" si="20"/>
        <v/>
      </c>
      <c r="S378" s="255" t="str">
        <f t="shared" si="21"/>
        <v/>
      </c>
      <c r="T378" s="255" t="str">
        <f t="shared" si="19"/>
        <v/>
      </c>
      <c r="U378" s="262" t="str">
        <f t="shared" si="22"/>
        <v/>
      </c>
      <c r="V378" s="279"/>
    </row>
    <row r="379" spans="1:22" x14ac:dyDescent="0.25">
      <c r="A379" s="266"/>
      <c r="B379" s="259" t="str">
        <f t="shared" si="23"/>
        <v/>
      </c>
      <c r="C379" s="260" t="str">
        <f t="shared" si="12"/>
        <v/>
      </c>
      <c r="D379" s="249" t="str">
        <f t="shared" si="13"/>
        <v/>
      </c>
      <c r="E379" s="249" t="str">
        <f t="shared" si="14"/>
        <v/>
      </c>
      <c r="F379" s="249" t="str">
        <f t="shared" si="15"/>
        <v/>
      </c>
      <c r="G379" s="249" t="str">
        <f t="shared" si="16"/>
        <v/>
      </c>
      <c r="H379" s="249" t="str">
        <f t="shared" si="17"/>
        <v/>
      </c>
      <c r="I379" s="249"/>
      <c r="J379" s="249"/>
      <c r="K379" s="252"/>
      <c r="L379" s="251"/>
      <c r="M379" s="252"/>
      <c r="N379" s="253"/>
      <c r="O379" s="253"/>
      <c r="P379" s="253"/>
      <c r="Q379" s="254" t="str">
        <f t="shared" si="18"/>
        <v/>
      </c>
      <c r="R379" s="255" t="str">
        <f t="shared" si="20"/>
        <v/>
      </c>
      <c r="S379" s="255" t="str">
        <f t="shared" si="21"/>
        <v/>
      </c>
      <c r="T379" s="255" t="str">
        <f t="shared" si="19"/>
        <v/>
      </c>
      <c r="U379" s="262" t="str">
        <f t="shared" si="22"/>
        <v/>
      </c>
      <c r="V379" s="279"/>
    </row>
    <row r="380" spans="1:22" x14ac:dyDescent="0.25">
      <c r="A380" s="266"/>
      <c r="B380" s="259" t="str">
        <f t="shared" si="23"/>
        <v/>
      </c>
      <c r="C380" s="260" t="str">
        <f t="shared" si="12"/>
        <v/>
      </c>
      <c r="D380" s="249" t="str">
        <f t="shared" si="13"/>
        <v/>
      </c>
      <c r="E380" s="249" t="str">
        <f t="shared" si="14"/>
        <v/>
      </c>
      <c r="F380" s="249" t="str">
        <f t="shared" si="15"/>
        <v/>
      </c>
      <c r="G380" s="249" t="str">
        <f t="shared" si="16"/>
        <v/>
      </c>
      <c r="H380" s="249" t="str">
        <f t="shared" si="17"/>
        <v/>
      </c>
      <c r="I380" s="249"/>
      <c r="J380" s="249"/>
      <c r="K380" s="252"/>
      <c r="L380" s="251"/>
      <c r="M380" s="252"/>
      <c r="N380" s="253"/>
      <c r="O380" s="253"/>
      <c r="P380" s="253"/>
      <c r="Q380" s="254" t="str">
        <f t="shared" si="18"/>
        <v/>
      </c>
      <c r="R380" s="255" t="str">
        <f t="shared" si="20"/>
        <v/>
      </c>
      <c r="S380" s="255" t="str">
        <f t="shared" si="21"/>
        <v/>
      </c>
      <c r="T380" s="255" t="str">
        <f t="shared" si="19"/>
        <v/>
      </c>
      <c r="U380" s="262" t="str">
        <f t="shared" si="22"/>
        <v/>
      </c>
      <c r="V380" s="279"/>
    </row>
    <row r="381" spans="1:22" x14ac:dyDescent="0.25">
      <c r="A381" s="266"/>
      <c r="B381" s="259" t="str">
        <f t="shared" si="23"/>
        <v/>
      </c>
      <c r="C381" s="260" t="str">
        <f t="shared" si="12"/>
        <v/>
      </c>
      <c r="D381" s="249" t="str">
        <f t="shared" si="13"/>
        <v/>
      </c>
      <c r="E381" s="249" t="str">
        <f t="shared" si="14"/>
        <v/>
      </c>
      <c r="F381" s="249" t="str">
        <f t="shared" si="15"/>
        <v/>
      </c>
      <c r="G381" s="249" t="str">
        <f t="shared" si="16"/>
        <v/>
      </c>
      <c r="H381" s="249" t="str">
        <f t="shared" si="17"/>
        <v/>
      </c>
      <c r="I381" s="249"/>
      <c r="J381" s="249"/>
      <c r="K381" s="252"/>
      <c r="L381" s="251"/>
      <c r="M381" s="252"/>
      <c r="N381" s="253"/>
      <c r="O381" s="253"/>
      <c r="P381" s="253"/>
      <c r="Q381" s="254" t="str">
        <f t="shared" si="18"/>
        <v/>
      </c>
      <c r="R381" s="255" t="str">
        <f t="shared" si="20"/>
        <v/>
      </c>
      <c r="S381" s="255" t="str">
        <f t="shared" si="21"/>
        <v/>
      </c>
      <c r="T381" s="255" t="str">
        <f t="shared" si="19"/>
        <v/>
      </c>
      <c r="U381" s="262" t="str">
        <f t="shared" si="22"/>
        <v/>
      </c>
      <c r="V381" s="279"/>
    </row>
    <row r="382" spans="1:22" x14ac:dyDescent="0.25">
      <c r="A382" s="266"/>
      <c r="B382" s="259" t="str">
        <f t="shared" si="23"/>
        <v/>
      </c>
      <c r="C382" s="260" t="str">
        <f t="shared" si="12"/>
        <v/>
      </c>
      <c r="D382" s="249" t="str">
        <f t="shared" si="13"/>
        <v/>
      </c>
      <c r="E382" s="249" t="str">
        <f t="shared" si="14"/>
        <v/>
      </c>
      <c r="F382" s="249" t="str">
        <f t="shared" si="15"/>
        <v/>
      </c>
      <c r="G382" s="249" t="str">
        <f t="shared" si="16"/>
        <v/>
      </c>
      <c r="H382" s="249" t="str">
        <f t="shared" si="17"/>
        <v/>
      </c>
      <c r="I382" s="249"/>
      <c r="J382" s="249"/>
      <c r="K382" s="252"/>
      <c r="L382" s="251"/>
      <c r="M382" s="252"/>
      <c r="N382" s="253"/>
      <c r="O382" s="253"/>
      <c r="P382" s="253"/>
      <c r="Q382" s="254" t="str">
        <f t="shared" si="18"/>
        <v/>
      </c>
      <c r="R382" s="255" t="str">
        <f t="shared" si="20"/>
        <v/>
      </c>
      <c r="S382" s="255" t="str">
        <f t="shared" si="21"/>
        <v/>
      </c>
      <c r="T382" s="255" t="str">
        <f t="shared" si="19"/>
        <v/>
      </c>
      <c r="U382" s="262" t="str">
        <f t="shared" si="22"/>
        <v/>
      </c>
      <c r="V382" s="279"/>
    </row>
    <row r="383" spans="1:22" x14ac:dyDescent="0.25">
      <c r="A383" s="266"/>
      <c r="B383" s="259" t="str">
        <f t="shared" si="23"/>
        <v/>
      </c>
      <c r="C383" s="260" t="str">
        <f t="shared" si="12"/>
        <v/>
      </c>
      <c r="D383" s="249" t="str">
        <f t="shared" si="13"/>
        <v/>
      </c>
      <c r="E383" s="249" t="str">
        <f t="shared" si="14"/>
        <v/>
      </c>
      <c r="F383" s="249" t="str">
        <f t="shared" si="15"/>
        <v/>
      </c>
      <c r="G383" s="249" t="str">
        <f t="shared" si="16"/>
        <v/>
      </c>
      <c r="H383" s="249" t="str">
        <f t="shared" si="17"/>
        <v/>
      </c>
      <c r="I383" s="249"/>
      <c r="J383" s="249"/>
      <c r="K383" s="252"/>
      <c r="L383" s="251"/>
      <c r="M383" s="252"/>
      <c r="N383" s="253"/>
      <c r="O383" s="253"/>
      <c r="P383" s="253"/>
      <c r="Q383" s="254" t="str">
        <f t="shared" si="18"/>
        <v/>
      </c>
      <c r="R383" s="255" t="str">
        <f t="shared" si="20"/>
        <v/>
      </c>
      <c r="S383" s="255" t="str">
        <f t="shared" si="21"/>
        <v/>
      </c>
      <c r="T383" s="255" t="str">
        <f t="shared" si="19"/>
        <v/>
      </c>
      <c r="U383" s="262" t="str">
        <f t="shared" si="22"/>
        <v/>
      </c>
      <c r="V383" s="279"/>
    </row>
    <row r="384" spans="1:22" x14ac:dyDescent="0.25">
      <c r="A384" s="266"/>
      <c r="B384" s="259" t="str">
        <f t="shared" si="23"/>
        <v/>
      </c>
      <c r="C384" s="260" t="str">
        <f t="shared" si="12"/>
        <v/>
      </c>
      <c r="D384" s="249" t="str">
        <f t="shared" si="13"/>
        <v/>
      </c>
      <c r="E384" s="249" t="str">
        <f t="shared" si="14"/>
        <v/>
      </c>
      <c r="F384" s="249" t="str">
        <f t="shared" si="15"/>
        <v/>
      </c>
      <c r="G384" s="249" t="str">
        <f t="shared" si="16"/>
        <v/>
      </c>
      <c r="H384" s="249" t="str">
        <f t="shared" si="17"/>
        <v/>
      </c>
      <c r="I384" s="249"/>
      <c r="J384" s="249"/>
      <c r="K384" s="252"/>
      <c r="L384" s="251"/>
      <c r="M384" s="252"/>
      <c r="N384" s="253"/>
      <c r="O384" s="253"/>
      <c r="P384" s="253"/>
      <c r="Q384" s="254" t="str">
        <f t="shared" si="18"/>
        <v/>
      </c>
      <c r="R384" s="255" t="str">
        <f t="shared" si="20"/>
        <v/>
      </c>
      <c r="S384" s="255" t="str">
        <f t="shared" si="21"/>
        <v/>
      </c>
      <c r="T384" s="255" t="str">
        <f t="shared" si="19"/>
        <v/>
      </c>
      <c r="U384" s="262" t="str">
        <f t="shared" si="22"/>
        <v/>
      </c>
      <c r="V384" s="279"/>
    </row>
    <row r="385" spans="1:22" x14ac:dyDescent="0.25">
      <c r="A385" s="266"/>
      <c r="B385" s="259" t="str">
        <f t="shared" si="23"/>
        <v/>
      </c>
      <c r="C385" s="260" t="str">
        <f t="shared" si="12"/>
        <v/>
      </c>
      <c r="D385" s="249" t="str">
        <f t="shared" si="13"/>
        <v/>
      </c>
      <c r="E385" s="249" t="str">
        <f t="shared" si="14"/>
        <v/>
      </c>
      <c r="F385" s="249" t="str">
        <f t="shared" si="15"/>
        <v/>
      </c>
      <c r="G385" s="249" t="str">
        <f t="shared" si="16"/>
        <v/>
      </c>
      <c r="H385" s="249" t="str">
        <f t="shared" si="17"/>
        <v/>
      </c>
      <c r="I385" s="249"/>
      <c r="J385" s="249"/>
      <c r="K385" s="252"/>
      <c r="L385" s="251"/>
      <c r="M385" s="252"/>
      <c r="N385" s="253"/>
      <c r="O385" s="253"/>
      <c r="P385" s="253"/>
      <c r="Q385" s="254" t="str">
        <f t="shared" si="18"/>
        <v/>
      </c>
      <c r="R385" s="255" t="str">
        <f t="shared" si="20"/>
        <v/>
      </c>
      <c r="S385" s="255" t="str">
        <f t="shared" si="21"/>
        <v/>
      </c>
      <c r="T385" s="255" t="str">
        <f t="shared" si="19"/>
        <v/>
      </c>
      <c r="U385" s="262" t="str">
        <f t="shared" si="22"/>
        <v/>
      </c>
      <c r="V385" s="279"/>
    </row>
    <row r="386" spans="1:22" x14ac:dyDescent="0.25">
      <c r="A386" s="266"/>
      <c r="B386" s="259" t="str">
        <f t="shared" si="23"/>
        <v/>
      </c>
      <c r="C386" s="260" t="str">
        <f t="shared" si="12"/>
        <v/>
      </c>
      <c r="D386" s="249" t="str">
        <f t="shared" si="13"/>
        <v/>
      </c>
      <c r="E386" s="249" t="str">
        <f t="shared" si="14"/>
        <v/>
      </c>
      <c r="F386" s="249" t="str">
        <f t="shared" si="15"/>
        <v/>
      </c>
      <c r="G386" s="249" t="str">
        <f t="shared" si="16"/>
        <v/>
      </c>
      <c r="H386" s="249" t="str">
        <f t="shared" si="17"/>
        <v/>
      </c>
      <c r="I386" s="249"/>
      <c r="J386" s="249"/>
      <c r="K386" s="252"/>
      <c r="L386" s="251"/>
      <c r="M386" s="252"/>
      <c r="N386" s="253"/>
      <c r="O386" s="253"/>
      <c r="P386" s="253"/>
      <c r="Q386" s="254" t="str">
        <f t="shared" si="18"/>
        <v/>
      </c>
      <c r="R386" s="255" t="str">
        <f t="shared" si="20"/>
        <v/>
      </c>
      <c r="S386" s="255" t="str">
        <f t="shared" si="21"/>
        <v/>
      </c>
      <c r="T386" s="255" t="str">
        <f t="shared" si="19"/>
        <v/>
      </c>
      <c r="U386" s="262" t="str">
        <f t="shared" si="22"/>
        <v/>
      </c>
      <c r="V386" s="279"/>
    </row>
    <row r="387" spans="1:22" x14ac:dyDescent="0.25">
      <c r="A387" s="266"/>
      <c r="B387" s="259" t="str">
        <f t="shared" si="23"/>
        <v/>
      </c>
      <c r="C387" s="260" t="str">
        <f t="shared" si="12"/>
        <v/>
      </c>
      <c r="D387" s="249" t="str">
        <f t="shared" si="13"/>
        <v/>
      </c>
      <c r="E387" s="249" t="str">
        <f t="shared" si="14"/>
        <v/>
      </c>
      <c r="F387" s="249" t="str">
        <f t="shared" si="15"/>
        <v/>
      </c>
      <c r="G387" s="249" t="str">
        <f t="shared" si="16"/>
        <v/>
      </c>
      <c r="H387" s="249" t="str">
        <f t="shared" si="17"/>
        <v/>
      </c>
      <c r="I387" s="249"/>
      <c r="J387" s="249"/>
      <c r="K387" s="252"/>
      <c r="L387" s="251"/>
      <c r="M387" s="252"/>
      <c r="N387" s="253"/>
      <c r="O387" s="253"/>
      <c r="P387" s="253"/>
      <c r="Q387" s="254" t="str">
        <f t="shared" si="18"/>
        <v/>
      </c>
      <c r="R387" s="255" t="str">
        <f t="shared" si="20"/>
        <v/>
      </c>
      <c r="S387" s="255" t="str">
        <f t="shared" si="21"/>
        <v/>
      </c>
      <c r="T387" s="255" t="str">
        <f t="shared" si="19"/>
        <v/>
      </c>
      <c r="U387" s="262" t="str">
        <f t="shared" si="22"/>
        <v/>
      </c>
      <c r="V387" s="279"/>
    </row>
    <row r="388" spans="1:22" x14ac:dyDescent="0.25">
      <c r="A388" s="266"/>
      <c r="B388" s="259" t="str">
        <f t="shared" si="23"/>
        <v/>
      </c>
      <c r="C388" s="260" t="str">
        <f t="shared" si="12"/>
        <v/>
      </c>
      <c r="D388" s="249" t="str">
        <f t="shared" si="13"/>
        <v/>
      </c>
      <c r="E388" s="249" t="str">
        <f t="shared" si="14"/>
        <v/>
      </c>
      <c r="F388" s="249" t="str">
        <f t="shared" si="15"/>
        <v/>
      </c>
      <c r="G388" s="249" t="str">
        <f t="shared" si="16"/>
        <v/>
      </c>
      <c r="H388" s="249" t="str">
        <f t="shared" si="17"/>
        <v/>
      </c>
      <c r="I388" s="249"/>
      <c r="J388" s="249"/>
      <c r="K388" s="252"/>
      <c r="L388" s="251"/>
      <c r="M388" s="252"/>
      <c r="N388" s="253"/>
      <c r="O388" s="253"/>
      <c r="P388" s="253"/>
      <c r="Q388" s="254" t="str">
        <f t="shared" si="18"/>
        <v/>
      </c>
      <c r="R388" s="255" t="str">
        <f t="shared" si="20"/>
        <v/>
      </c>
      <c r="S388" s="255" t="str">
        <f t="shared" si="21"/>
        <v/>
      </c>
      <c r="T388" s="255" t="str">
        <f t="shared" si="19"/>
        <v/>
      </c>
      <c r="U388" s="262" t="str">
        <f t="shared" si="22"/>
        <v/>
      </c>
      <c r="V388" s="279"/>
    </row>
    <row r="389" spans="1:22" x14ac:dyDescent="0.25">
      <c r="A389" s="266"/>
      <c r="B389" s="259" t="str">
        <f t="shared" si="23"/>
        <v/>
      </c>
      <c r="C389" s="260" t="str">
        <f t="shared" si="12"/>
        <v/>
      </c>
      <c r="D389" s="249" t="str">
        <f t="shared" si="13"/>
        <v/>
      </c>
      <c r="E389" s="249" t="str">
        <f t="shared" si="14"/>
        <v/>
      </c>
      <c r="F389" s="249" t="str">
        <f t="shared" si="15"/>
        <v/>
      </c>
      <c r="G389" s="249" t="str">
        <f t="shared" si="16"/>
        <v/>
      </c>
      <c r="H389" s="249" t="str">
        <f t="shared" si="17"/>
        <v/>
      </c>
      <c r="I389" s="249"/>
      <c r="J389" s="249"/>
      <c r="K389" s="252"/>
      <c r="L389" s="251"/>
      <c r="M389" s="252"/>
      <c r="N389" s="253"/>
      <c r="O389" s="253"/>
      <c r="P389" s="253"/>
      <c r="Q389" s="254" t="str">
        <f t="shared" si="18"/>
        <v/>
      </c>
      <c r="R389" s="255" t="str">
        <f t="shared" si="20"/>
        <v/>
      </c>
      <c r="S389" s="255" t="str">
        <f t="shared" si="21"/>
        <v/>
      </c>
      <c r="T389" s="255" t="str">
        <f t="shared" si="19"/>
        <v/>
      </c>
      <c r="U389" s="262" t="str">
        <f t="shared" si="22"/>
        <v/>
      </c>
      <c r="V389" s="279"/>
    </row>
    <row r="390" spans="1:22" x14ac:dyDescent="0.25">
      <c r="A390" s="266"/>
      <c r="B390" s="259" t="str">
        <f t="shared" si="23"/>
        <v/>
      </c>
      <c r="C390" s="260" t="str">
        <f t="shared" si="12"/>
        <v/>
      </c>
      <c r="D390" s="249" t="str">
        <f t="shared" si="13"/>
        <v/>
      </c>
      <c r="E390" s="249" t="str">
        <f t="shared" si="14"/>
        <v/>
      </c>
      <c r="F390" s="249" t="str">
        <f t="shared" si="15"/>
        <v/>
      </c>
      <c r="G390" s="249" t="str">
        <f t="shared" si="16"/>
        <v/>
      </c>
      <c r="H390" s="249" t="str">
        <f t="shared" si="17"/>
        <v/>
      </c>
      <c r="I390" s="249"/>
      <c r="J390" s="249"/>
      <c r="K390" s="252"/>
      <c r="L390" s="251"/>
      <c r="M390" s="252"/>
      <c r="N390" s="253"/>
      <c r="O390" s="253"/>
      <c r="P390" s="253"/>
      <c r="Q390" s="254" t="str">
        <f t="shared" si="18"/>
        <v/>
      </c>
      <c r="R390" s="255" t="str">
        <f t="shared" si="20"/>
        <v/>
      </c>
      <c r="S390" s="255" t="str">
        <f t="shared" si="21"/>
        <v/>
      </c>
      <c r="T390" s="255" t="str">
        <f t="shared" si="19"/>
        <v/>
      </c>
      <c r="U390" s="262" t="str">
        <f t="shared" si="22"/>
        <v/>
      </c>
      <c r="V390" s="279"/>
    </row>
    <row r="391" spans="1:22" x14ac:dyDescent="0.25">
      <c r="A391" s="266"/>
      <c r="B391" s="259" t="str">
        <f t="shared" si="23"/>
        <v/>
      </c>
      <c r="C391" s="260" t="str">
        <f t="shared" si="12"/>
        <v/>
      </c>
      <c r="D391" s="249" t="str">
        <f t="shared" si="13"/>
        <v/>
      </c>
      <c r="E391" s="249" t="str">
        <f t="shared" si="14"/>
        <v/>
      </c>
      <c r="F391" s="249" t="str">
        <f t="shared" si="15"/>
        <v/>
      </c>
      <c r="G391" s="249" t="str">
        <f t="shared" si="16"/>
        <v/>
      </c>
      <c r="H391" s="249" t="str">
        <f t="shared" si="17"/>
        <v/>
      </c>
      <c r="I391" s="249"/>
      <c r="J391" s="249"/>
      <c r="K391" s="252"/>
      <c r="L391" s="251"/>
      <c r="M391" s="252"/>
      <c r="N391" s="253"/>
      <c r="O391" s="253"/>
      <c r="P391" s="253"/>
      <c r="Q391" s="254" t="str">
        <f t="shared" si="18"/>
        <v/>
      </c>
      <c r="R391" s="255" t="str">
        <f t="shared" si="20"/>
        <v/>
      </c>
      <c r="S391" s="255" t="str">
        <f t="shared" si="21"/>
        <v/>
      </c>
      <c r="T391" s="255" t="str">
        <f t="shared" si="19"/>
        <v/>
      </c>
      <c r="U391" s="262" t="str">
        <f t="shared" si="22"/>
        <v/>
      </c>
      <c r="V391" s="279"/>
    </row>
    <row r="392" spans="1:22" x14ac:dyDescent="0.25">
      <c r="A392" s="266"/>
      <c r="B392" s="259" t="str">
        <f t="shared" si="23"/>
        <v/>
      </c>
      <c r="C392" s="260" t="str">
        <f t="shared" si="12"/>
        <v/>
      </c>
      <c r="D392" s="249" t="str">
        <f t="shared" si="13"/>
        <v/>
      </c>
      <c r="E392" s="249" t="str">
        <f t="shared" si="14"/>
        <v/>
      </c>
      <c r="F392" s="249" t="str">
        <f t="shared" si="15"/>
        <v/>
      </c>
      <c r="G392" s="249" t="str">
        <f t="shared" si="16"/>
        <v/>
      </c>
      <c r="H392" s="249" t="str">
        <f t="shared" si="17"/>
        <v/>
      </c>
      <c r="I392" s="249"/>
      <c r="J392" s="249"/>
      <c r="K392" s="252"/>
      <c r="L392" s="251"/>
      <c r="M392" s="252"/>
      <c r="N392" s="253"/>
      <c r="O392" s="253"/>
      <c r="P392" s="253"/>
      <c r="Q392" s="254" t="str">
        <f t="shared" si="18"/>
        <v/>
      </c>
      <c r="R392" s="255" t="str">
        <f t="shared" si="20"/>
        <v/>
      </c>
      <c r="S392" s="255" t="str">
        <f t="shared" si="21"/>
        <v/>
      </c>
      <c r="T392" s="255" t="str">
        <f t="shared" si="19"/>
        <v/>
      </c>
      <c r="U392" s="262" t="str">
        <f t="shared" si="22"/>
        <v/>
      </c>
      <c r="V392" s="279"/>
    </row>
    <row r="393" spans="1:22" x14ac:dyDescent="0.25">
      <c r="A393" s="266"/>
      <c r="B393" s="259" t="str">
        <f t="shared" si="23"/>
        <v/>
      </c>
      <c r="C393" s="260" t="str">
        <f t="shared" si="12"/>
        <v/>
      </c>
      <c r="D393" s="249" t="str">
        <f t="shared" si="13"/>
        <v/>
      </c>
      <c r="E393" s="249" t="str">
        <f t="shared" si="14"/>
        <v/>
      </c>
      <c r="F393" s="249" t="str">
        <f t="shared" si="15"/>
        <v/>
      </c>
      <c r="G393" s="249" t="str">
        <f t="shared" si="16"/>
        <v/>
      </c>
      <c r="H393" s="249" t="str">
        <f t="shared" si="17"/>
        <v/>
      </c>
      <c r="I393" s="249"/>
      <c r="J393" s="249"/>
      <c r="K393" s="252"/>
      <c r="L393" s="251"/>
      <c r="M393" s="252"/>
      <c r="N393" s="253"/>
      <c r="O393" s="253"/>
      <c r="P393" s="253"/>
      <c r="Q393" s="254" t="str">
        <f t="shared" si="18"/>
        <v/>
      </c>
      <c r="R393" s="255" t="str">
        <f t="shared" si="20"/>
        <v/>
      </c>
      <c r="S393" s="255" t="str">
        <f t="shared" si="21"/>
        <v/>
      </c>
      <c r="T393" s="255" t="str">
        <f t="shared" si="19"/>
        <v/>
      </c>
      <c r="U393" s="262" t="str">
        <f t="shared" si="22"/>
        <v/>
      </c>
      <c r="V393" s="279"/>
    </row>
    <row r="394" spans="1:22" x14ac:dyDescent="0.25">
      <c r="A394" s="266"/>
      <c r="B394" s="259" t="str">
        <f t="shared" si="23"/>
        <v/>
      </c>
      <c r="C394" s="260" t="str">
        <f t="shared" si="12"/>
        <v/>
      </c>
      <c r="D394" s="249" t="str">
        <f t="shared" si="13"/>
        <v/>
      </c>
      <c r="E394" s="249" t="str">
        <f t="shared" si="14"/>
        <v/>
      </c>
      <c r="F394" s="249" t="str">
        <f t="shared" si="15"/>
        <v/>
      </c>
      <c r="G394" s="249" t="str">
        <f t="shared" si="16"/>
        <v/>
      </c>
      <c r="H394" s="249" t="str">
        <f t="shared" si="17"/>
        <v/>
      </c>
      <c r="I394" s="249"/>
      <c r="J394" s="249"/>
      <c r="K394" s="252"/>
      <c r="L394" s="251"/>
      <c r="M394" s="252"/>
      <c r="N394" s="253"/>
      <c r="O394" s="253"/>
      <c r="P394" s="253"/>
      <c r="Q394" s="254" t="str">
        <f t="shared" si="18"/>
        <v/>
      </c>
      <c r="R394" s="255" t="str">
        <f t="shared" si="20"/>
        <v/>
      </c>
      <c r="S394" s="255" t="str">
        <f t="shared" si="21"/>
        <v/>
      </c>
      <c r="T394" s="255" t="str">
        <f t="shared" si="19"/>
        <v/>
      </c>
      <c r="U394" s="262" t="str">
        <f t="shared" si="22"/>
        <v/>
      </c>
      <c r="V394" s="279"/>
    </row>
    <row r="395" spans="1:22" x14ac:dyDescent="0.25">
      <c r="A395" s="266"/>
      <c r="B395" s="259" t="str">
        <f t="shared" si="23"/>
        <v/>
      </c>
      <c r="C395" s="260" t="str">
        <f t="shared" ref="C395:C458" si="24">IFERROR(VLOOKUP(A395,Personal,3,0),"")</f>
        <v/>
      </c>
      <c r="D395" s="249" t="str">
        <f t="shared" ref="D395:D458" si="25">IFERROR(VLOOKUP(A395,Personal,4,0),"")</f>
        <v/>
      </c>
      <c r="E395" s="249" t="str">
        <f t="shared" ref="E395:E458" si="26">IFERROR(VLOOKUP(A395,Personal,5,0),"")</f>
        <v/>
      </c>
      <c r="F395" s="249" t="str">
        <f t="shared" ref="F395:F458" si="27">IFERROR(VLOOKUP(A395,Personal,6,0),"")</f>
        <v/>
      </c>
      <c r="G395" s="249" t="str">
        <f t="shared" ref="G395:G458" si="28">IFERROR(VLOOKUP(A395,Personal,7,0),"")</f>
        <v/>
      </c>
      <c r="H395" s="249" t="str">
        <f t="shared" ref="H395:H458" si="29">IFERROR(VLOOKUP(A395,Personal,8,0),"")</f>
        <v/>
      </c>
      <c r="I395" s="249"/>
      <c r="J395" s="249"/>
      <c r="K395" s="252"/>
      <c r="L395" s="251"/>
      <c r="M395" s="252"/>
      <c r="N395" s="253"/>
      <c r="O395" s="253"/>
      <c r="P395" s="253"/>
      <c r="Q395" s="254" t="str">
        <f t="shared" ref="Q395:Q458" si="30">IF(AND(N395&lt;&gt;"",O395&lt;&gt;""),IF(DATEDIF(N395,O395,"d")&gt;=0,SUM(1+DATEDIF(N395,O395,"d")),""),"")</f>
        <v/>
      </c>
      <c r="R395" s="255" t="str">
        <f t="shared" si="20"/>
        <v/>
      </c>
      <c r="S395" s="255" t="str">
        <f t="shared" si="21"/>
        <v/>
      </c>
      <c r="T395" s="255" t="str">
        <f t="shared" ref="T395:T458" si="31">IF(O395&lt;&gt;"",TEXT(O395,"YYYY"),"")</f>
        <v/>
      </c>
      <c r="U395" s="262" t="str">
        <f t="shared" si="22"/>
        <v/>
      </c>
      <c r="V395" s="279"/>
    </row>
    <row r="396" spans="1:22" x14ac:dyDescent="0.25">
      <c r="A396" s="266"/>
      <c r="B396" s="259" t="str">
        <f t="shared" si="23"/>
        <v/>
      </c>
      <c r="C396" s="260" t="str">
        <f t="shared" si="24"/>
        <v/>
      </c>
      <c r="D396" s="249" t="str">
        <f t="shared" si="25"/>
        <v/>
      </c>
      <c r="E396" s="249" t="str">
        <f t="shared" si="26"/>
        <v/>
      </c>
      <c r="F396" s="249" t="str">
        <f t="shared" si="27"/>
        <v/>
      </c>
      <c r="G396" s="249" t="str">
        <f t="shared" si="28"/>
        <v/>
      </c>
      <c r="H396" s="249" t="str">
        <f t="shared" si="29"/>
        <v/>
      </c>
      <c r="I396" s="249"/>
      <c r="J396" s="249"/>
      <c r="K396" s="252"/>
      <c r="L396" s="251"/>
      <c r="M396" s="252"/>
      <c r="N396" s="253"/>
      <c r="O396" s="253"/>
      <c r="P396" s="253"/>
      <c r="Q396" s="254" t="str">
        <f t="shared" si="30"/>
        <v/>
      </c>
      <c r="R396" s="255" t="str">
        <f t="shared" si="20"/>
        <v/>
      </c>
      <c r="S396" s="255" t="str">
        <f t="shared" si="21"/>
        <v/>
      </c>
      <c r="T396" s="255" t="str">
        <f t="shared" si="31"/>
        <v/>
      </c>
      <c r="U396" s="262" t="str">
        <f t="shared" si="22"/>
        <v/>
      </c>
      <c r="V396" s="279"/>
    </row>
    <row r="397" spans="1:22" x14ac:dyDescent="0.25">
      <c r="A397" s="266"/>
      <c r="B397" s="259" t="str">
        <f t="shared" si="23"/>
        <v/>
      </c>
      <c r="C397" s="260" t="str">
        <f t="shared" si="24"/>
        <v/>
      </c>
      <c r="D397" s="249" t="str">
        <f t="shared" si="25"/>
        <v/>
      </c>
      <c r="E397" s="249" t="str">
        <f t="shared" si="26"/>
        <v/>
      </c>
      <c r="F397" s="249" t="str">
        <f t="shared" si="27"/>
        <v/>
      </c>
      <c r="G397" s="249" t="str">
        <f t="shared" si="28"/>
        <v/>
      </c>
      <c r="H397" s="249" t="str">
        <f t="shared" si="29"/>
        <v/>
      </c>
      <c r="I397" s="249"/>
      <c r="J397" s="249"/>
      <c r="K397" s="252"/>
      <c r="L397" s="251"/>
      <c r="M397" s="252"/>
      <c r="N397" s="253"/>
      <c r="O397" s="253"/>
      <c r="P397" s="253"/>
      <c r="Q397" s="254" t="str">
        <f t="shared" si="30"/>
        <v/>
      </c>
      <c r="R397" s="255" t="str">
        <f t="shared" si="20"/>
        <v/>
      </c>
      <c r="S397" s="255" t="str">
        <f t="shared" si="21"/>
        <v/>
      </c>
      <c r="T397" s="255" t="str">
        <f t="shared" si="31"/>
        <v/>
      </c>
      <c r="U397" s="262" t="str">
        <f t="shared" si="22"/>
        <v/>
      </c>
      <c r="V397" s="279"/>
    </row>
    <row r="398" spans="1:22" x14ac:dyDescent="0.25">
      <c r="A398" s="266"/>
      <c r="B398" s="259" t="str">
        <f t="shared" si="23"/>
        <v/>
      </c>
      <c r="C398" s="260" t="str">
        <f t="shared" si="24"/>
        <v/>
      </c>
      <c r="D398" s="249" t="str">
        <f t="shared" si="25"/>
        <v/>
      </c>
      <c r="E398" s="249" t="str">
        <f t="shared" si="26"/>
        <v/>
      </c>
      <c r="F398" s="249" t="str">
        <f t="shared" si="27"/>
        <v/>
      </c>
      <c r="G398" s="249" t="str">
        <f t="shared" si="28"/>
        <v/>
      </c>
      <c r="H398" s="249" t="str">
        <f t="shared" si="29"/>
        <v/>
      </c>
      <c r="I398" s="249"/>
      <c r="J398" s="249"/>
      <c r="K398" s="252"/>
      <c r="L398" s="251"/>
      <c r="M398" s="252"/>
      <c r="N398" s="253"/>
      <c r="O398" s="253"/>
      <c r="P398" s="253"/>
      <c r="Q398" s="254" t="str">
        <f t="shared" si="30"/>
        <v/>
      </c>
      <c r="R398" s="255" t="str">
        <f t="shared" si="20"/>
        <v/>
      </c>
      <c r="S398" s="255" t="str">
        <f t="shared" si="21"/>
        <v/>
      </c>
      <c r="T398" s="255" t="str">
        <f t="shared" si="31"/>
        <v/>
      </c>
      <c r="U398" s="262" t="str">
        <f t="shared" si="22"/>
        <v/>
      </c>
      <c r="V398" s="279"/>
    </row>
    <row r="399" spans="1:22" x14ac:dyDescent="0.25">
      <c r="A399" s="266"/>
      <c r="B399" s="259" t="str">
        <f t="shared" si="23"/>
        <v/>
      </c>
      <c r="C399" s="260" t="str">
        <f t="shared" si="24"/>
        <v/>
      </c>
      <c r="D399" s="249" t="str">
        <f t="shared" si="25"/>
        <v/>
      </c>
      <c r="E399" s="249" t="str">
        <f t="shared" si="26"/>
        <v/>
      </c>
      <c r="F399" s="249" t="str">
        <f t="shared" si="27"/>
        <v/>
      </c>
      <c r="G399" s="249" t="str">
        <f t="shared" si="28"/>
        <v/>
      </c>
      <c r="H399" s="249" t="str">
        <f t="shared" si="29"/>
        <v/>
      </c>
      <c r="I399" s="249"/>
      <c r="J399" s="249"/>
      <c r="K399" s="252"/>
      <c r="L399" s="251"/>
      <c r="M399" s="252"/>
      <c r="N399" s="253"/>
      <c r="O399" s="253"/>
      <c r="P399" s="253"/>
      <c r="Q399" s="254" t="str">
        <f t="shared" si="30"/>
        <v/>
      </c>
      <c r="R399" s="255" t="str">
        <f t="shared" si="20"/>
        <v/>
      </c>
      <c r="S399" s="255" t="str">
        <f t="shared" si="21"/>
        <v/>
      </c>
      <c r="T399" s="255" t="str">
        <f t="shared" si="31"/>
        <v/>
      </c>
      <c r="U399" s="262" t="str">
        <f t="shared" si="22"/>
        <v/>
      </c>
      <c r="V399" s="279"/>
    </row>
    <row r="400" spans="1:22" x14ac:dyDescent="0.25">
      <c r="A400" s="266"/>
      <c r="B400" s="259" t="str">
        <f t="shared" si="23"/>
        <v/>
      </c>
      <c r="C400" s="260" t="str">
        <f t="shared" si="24"/>
        <v/>
      </c>
      <c r="D400" s="249" t="str">
        <f t="shared" si="25"/>
        <v/>
      </c>
      <c r="E400" s="249" t="str">
        <f t="shared" si="26"/>
        <v/>
      </c>
      <c r="F400" s="249" t="str">
        <f t="shared" si="27"/>
        <v/>
      </c>
      <c r="G400" s="249" t="str">
        <f t="shared" si="28"/>
        <v/>
      </c>
      <c r="H400" s="249" t="str">
        <f t="shared" si="29"/>
        <v/>
      </c>
      <c r="I400" s="249"/>
      <c r="J400" s="249"/>
      <c r="K400" s="252"/>
      <c r="L400" s="251"/>
      <c r="M400" s="252"/>
      <c r="N400" s="253"/>
      <c r="O400" s="253"/>
      <c r="P400" s="253"/>
      <c r="Q400" s="254" t="str">
        <f t="shared" si="30"/>
        <v/>
      </c>
      <c r="R400" s="255" t="str">
        <f t="shared" si="20"/>
        <v/>
      </c>
      <c r="S400" s="255" t="str">
        <f t="shared" si="21"/>
        <v/>
      </c>
      <c r="T400" s="255" t="str">
        <f t="shared" si="31"/>
        <v/>
      </c>
      <c r="U400" s="262" t="str">
        <f t="shared" si="22"/>
        <v/>
      </c>
      <c r="V400" s="279"/>
    </row>
    <row r="401" spans="1:22" x14ac:dyDescent="0.25">
      <c r="A401" s="266"/>
      <c r="B401" s="259" t="str">
        <f t="shared" si="23"/>
        <v/>
      </c>
      <c r="C401" s="260" t="str">
        <f t="shared" si="24"/>
        <v/>
      </c>
      <c r="D401" s="249" t="str">
        <f t="shared" si="25"/>
        <v/>
      </c>
      <c r="E401" s="249" t="str">
        <f t="shared" si="26"/>
        <v/>
      </c>
      <c r="F401" s="249" t="str">
        <f t="shared" si="27"/>
        <v/>
      </c>
      <c r="G401" s="249" t="str">
        <f t="shared" si="28"/>
        <v/>
      </c>
      <c r="H401" s="249" t="str">
        <f t="shared" si="29"/>
        <v/>
      </c>
      <c r="I401" s="249"/>
      <c r="J401" s="249"/>
      <c r="K401" s="252"/>
      <c r="L401" s="251"/>
      <c r="M401" s="252"/>
      <c r="N401" s="253"/>
      <c r="O401" s="253"/>
      <c r="P401" s="253"/>
      <c r="Q401" s="254" t="str">
        <f t="shared" si="30"/>
        <v/>
      </c>
      <c r="R401" s="255" t="str">
        <f t="shared" si="20"/>
        <v/>
      </c>
      <c r="S401" s="255" t="str">
        <f t="shared" si="21"/>
        <v/>
      </c>
      <c r="T401" s="255" t="str">
        <f t="shared" si="31"/>
        <v/>
      </c>
      <c r="U401" s="262" t="str">
        <f t="shared" si="22"/>
        <v/>
      </c>
      <c r="V401" s="279"/>
    </row>
    <row r="402" spans="1:22" x14ac:dyDescent="0.25">
      <c r="A402" s="266"/>
      <c r="B402" s="259" t="str">
        <f t="shared" si="23"/>
        <v/>
      </c>
      <c r="C402" s="260" t="str">
        <f t="shared" si="24"/>
        <v/>
      </c>
      <c r="D402" s="249" t="str">
        <f t="shared" si="25"/>
        <v/>
      </c>
      <c r="E402" s="249" t="str">
        <f t="shared" si="26"/>
        <v/>
      </c>
      <c r="F402" s="249" t="str">
        <f t="shared" si="27"/>
        <v/>
      </c>
      <c r="G402" s="249" t="str">
        <f t="shared" si="28"/>
        <v/>
      </c>
      <c r="H402" s="249" t="str">
        <f t="shared" si="29"/>
        <v/>
      </c>
      <c r="I402" s="249"/>
      <c r="J402" s="249"/>
      <c r="K402" s="252"/>
      <c r="L402" s="251"/>
      <c r="M402" s="252"/>
      <c r="N402" s="253"/>
      <c r="O402" s="253"/>
      <c r="P402" s="253"/>
      <c r="Q402" s="254" t="str">
        <f t="shared" si="30"/>
        <v/>
      </c>
      <c r="R402" s="255" t="str">
        <f t="shared" si="20"/>
        <v/>
      </c>
      <c r="S402" s="255" t="str">
        <f t="shared" si="21"/>
        <v/>
      </c>
      <c r="T402" s="255" t="str">
        <f t="shared" si="31"/>
        <v/>
      </c>
      <c r="U402" s="262" t="str">
        <f t="shared" si="22"/>
        <v/>
      </c>
      <c r="V402" s="279"/>
    </row>
    <row r="403" spans="1:22" x14ac:dyDescent="0.25">
      <c r="A403" s="266"/>
      <c r="B403" s="259" t="str">
        <f t="shared" si="23"/>
        <v/>
      </c>
      <c r="C403" s="260" t="str">
        <f t="shared" si="24"/>
        <v/>
      </c>
      <c r="D403" s="249" t="str">
        <f t="shared" si="25"/>
        <v/>
      </c>
      <c r="E403" s="249" t="str">
        <f t="shared" si="26"/>
        <v/>
      </c>
      <c r="F403" s="249" t="str">
        <f t="shared" si="27"/>
        <v/>
      </c>
      <c r="G403" s="249" t="str">
        <f t="shared" si="28"/>
        <v/>
      </c>
      <c r="H403" s="249" t="str">
        <f t="shared" si="29"/>
        <v/>
      </c>
      <c r="I403" s="249"/>
      <c r="J403" s="249"/>
      <c r="K403" s="252"/>
      <c r="L403" s="251"/>
      <c r="M403" s="252"/>
      <c r="N403" s="253"/>
      <c r="O403" s="253"/>
      <c r="P403" s="253"/>
      <c r="Q403" s="254" t="str">
        <f t="shared" si="30"/>
        <v/>
      </c>
      <c r="R403" s="255" t="str">
        <f t="shared" si="20"/>
        <v/>
      </c>
      <c r="S403" s="255" t="str">
        <f t="shared" si="21"/>
        <v/>
      </c>
      <c r="T403" s="255" t="str">
        <f t="shared" si="31"/>
        <v/>
      </c>
      <c r="U403" s="262" t="str">
        <f t="shared" si="22"/>
        <v/>
      </c>
      <c r="V403" s="279"/>
    </row>
    <row r="404" spans="1:22" x14ac:dyDescent="0.25">
      <c r="A404" s="266"/>
      <c r="B404" s="259" t="str">
        <f t="shared" si="23"/>
        <v/>
      </c>
      <c r="C404" s="260" t="str">
        <f t="shared" si="24"/>
        <v/>
      </c>
      <c r="D404" s="249" t="str">
        <f t="shared" si="25"/>
        <v/>
      </c>
      <c r="E404" s="249" t="str">
        <f t="shared" si="26"/>
        <v/>
      </c>
      <c r="F404" s="249" t="str">
        <f t="shared" si="27"/>
        <v/>
      </c>
      <c r="G404" s="249" t="str">
        <f t="shared" si="28"/>
        <v/>
      </c>
      <c r="H404" s="249" t="str">
        <f t="shared" si="29"/>
        <v/>
      </c>
      <c r="I404" s="249"/>
      <c r="J404" s="249"/>
      <c r="K404" s="252"/>
      <c r="L404" s="251"/>
      <c r="M404" s="252"/>
      <c r="N404" s="253"/>
      <c r="O404" s="253"/>
      <c r="P404" s="253"/>
      <c r="Q404" s="254" t="str">
        <f t="shared" si="30"/>
        <v/>
      </c>
      <c r="R404" s="255" t="str">
        <f t="shared" si="20"/>
        <v/>
      </c>
      <c r="S404" s="255" t="str">
        <f t="shared" si="21"/>
        <v/>
      </c>
      <c r="T404" s="255" t="str">
        <f t="shared" si="31"/>
        <v/>
      </c>
      <c r="U404" s="262" t="str">
        <f t="shared" si="22"/>
        <v/>
      </c>
      <c r="V404" s="279"/>
    </row>
    <row r="405" spans="1:22" x14ac:dyDescent="0.25">
      <c r="A405" s="266"/>
      <c r="B405" s="259" t="str">
        <f t="shared" si="23"/>
        <v/>
      </c>
      <c r="C405" s="260" t="str">
        <f t="shared" si="24"/>
        <v/>
      </c>
      <c r="D405" s="249" t="str">
        <f t="shared" si="25"/>
        <v/>
      </c>
      <c r="E405" s="249" t="str">
        <f t="shared" si="26"/>
        <v/>
      </c>
      <c r="F405" s="249" t="str">
        <f t="shared" si="27"/>
        <v/>
      </c>
      <c r="G405" s="249" t="str">
        <f t="shared" si="28"/>
        <v/>
      </c>
      <c r="H405" s="249" t="str">
        <f t="shared" si="29"/>
        <v/>
      </c>
      <c r="I405" s="249"/>
      <c r="J405" s="249"/>
      <c r="K405" s="252"/>
      <c r="L405" s="251"/>
      <c r="M405" s="252"/>
      <c r="N405" s="253"/>
      <c r="O405" s="253"/>
      <c r="P405" s="253"/>
      <c r="Q405" s="254" t="str">
        <f t="shared" si="30"/>
        <v/>
      </c>
      <c r="R405" s="255" t="str">
        <f t="shared" si="20"/>
        <v/>
      </c>
      <c r="S405" s="255" t="str">
        <f t="shared" si="21"/>
        <v/>
      </c>
      <c r="T405" s="255" t="str">
        <f t="shared" si="31"/>
        <v/>
      </c>
      <c r="U405" s="262" t="str">
        <f t="shared" si="22"/>
        <v/>
      </c>
      <c r="V405" s="279"/>
    </row>
    <row r="406" spans="1:22" x14ac:dyDescent="0.25">
      <c r="A406" s="266"/>
      <c r="B406" s="259" t="str">
        <f t="shared" si="23"/>
        <v/>
      </c>
      <c r="C406" s="260" t="str">
        <f t="shared" si="24"/>
        <v/>
      </c>
      <c r="D406" s="249" t="str">
        <f t="shared" si="25"/>
        <v/>
      </c>
      <c r="E406" s="249" t="str">
        <f t="shared" si="26"/>
        <v/>
      </c>
      <c r="F406" s="249" t="str">
        <f t="shared" si="27"/>
        <v/>
      </c>
      <c r="G406" s="249" t="str">
        <f t="shared" si="28"/>
        <v/>
      </c>
      <c r="H406" s="249" t="str">
        <f t="shared" si="29"/>
        <v/>
      </c>
      <c r="I406" s="249"/>
      <c r="J406" s="249"/>
      <c r="K406" s="252"/>
      <c r="L406" s="251"/>
      <c r="M406" s="252"/>
      <c r="N406" s="253"/>
      <c r="O406" s="253"/>
      <c r="P406" s="253"/>
      <c r="Q406" s="254" t="str">
        <f t="shared" si="30"/>
        <v/>
      </c>
      <c r="R406" s="255" t="str">
        <f t="shared" si="20"/>
        <v/>
      </c>
      <c r="S406" s="255" t="str">
        <f t="shared" si="21"/>
        <v/>
      </c>
      <c r="T406" s="255" t="str">
        <f t="shared" si="31"/>
        <v/>
      </c>
      <c r="U406" s="262" t="str">
        <f t="shared" si="22"/>
        <v/>
      </c>
      <c r="V406" s="279"/>
    </row>
    <row r="407" spans="1:22" x14ac:dyDescent="0.25">
      <c r="A407" s="266"/>
      <c r="B407" s="259" t="str">
        <f t="shared" si="23"/>
        <v/>
      </c>
      <c r="C407" s="260" t="str">
        <f t="shared" si="24"/>
        <v/>
      </c>
      <c r="D407" s="249" t="str">
        <f t="shared" si="25"/>
        <v/>
      </c>
      <c r="E407" s="249" t="str">
        <f t="shared" si="26"/>
        <v/>
      </c>
      <c r="F407" s="249" t="str">
        <f t="shared" si="27"/>
        <v/>
      </c>
      <c r="G407" s="249" t="str">
        <f t="shared" si="28"/>
        <v/>
      </c>
      <c r="H407" s="249" t="str">
        <f t="shared" si="29"/>
        <v/>
      </c>
      <c r="I407" s="249"/>
      <c r="J407" s="249"/>
      <c r="K407" s="252"/>
      <c r="L407" s="251"/>
      <c r="M407" s="252"/>
      <c r="N407" s="253"/>
      <c r="O407" s="253"/>
      <c r="P407" s="253"/>
      <c r="Q407" s="254" t="str">
        <f t="shared" si="30"/>
        <v/>
      </c>
      <c r="R407" s="255" t="str">
        <f t="shared" si="20"/>
        <v/>
      </c>
      <c r="S407" s="255" t="str">
        <f t="shared" si="21"/>
        <v/>
      </c>
      <c r="T407" s="255" t="str">
        <f t="shared" si="31"/>
        <v/>
      </c>
      <c r="U407" s="262" t="str">
        <f t="shared" si="22"/>
        <v/>
      </c>
      <c r="V407" s="279"/>
    </row>
    <row r="408" spans="1:22" x14ac:dyDescent="0.25">
      <c r="A408" s="266"/>
      <c r="B408" s="259" t="str">
        <f t="shared" si="23"/>
        <v/>
      </c>
      <c r="C408" s="260" t="str">
        <f t="shared" si="24"/>
        <v/>
      </c>
      <c r="D408" s="249" t="str">
        <f t="shared" si="25"/>
        <v/>
      </c>
      <c r="E408" s="249" t="str">
        <f t="shared" si="26"/>
        <v/>
      </c>
      <c r="F408" s="249" t="str">
        <f t="shared" si="27"/>
        <v/>
      </c>
      <c r="G408" s="249" t="str">
        <f t="shared" si="28"/>
        <v/>
      </c>
      <c r="H408" s="249" t="str">
        <f t="shared" si="29"/>
        <v/>
      </c>
      <c r="I408" s="249"/>
      <c r="J408" s="249"/>
      <c r="K408" s="252"/>
      <c r="L408" s="251"/>
      <c r="M408" s="252"/>
      <c r="N408" s="253"/>
      <c r="O408" s="253"/>
      <c r="P408" s="253"/>
      <c r="Q408" s="254" t="str">
        <f t="shared" si="30"/>
        <v/>
      </c>
      <c r="R408" s="255" t="str">
        <f t="shared" si="20"/>
        <v/>
      </c>
      <c r="S408" s="255" t="str">
        <f t="shared" si="21"/>
        <v/>
      </c>
      <c r="T408" s="255" t="str">
        <f t="shared" si="31"/>
        <v/>
      </c>
      <c r="U408" s="262" t="str">
        <f t="shared" si="22"/>
        <v/>
      </c>
      <c r="V408" s="279"/>
    </row>
    <row r="409" spans="1:22" x14ac:dyDescent="0.25">
      <c r="A409" s="266"/>
      <c r="B409" s="259" t="str">
        <f t="shared" si="23"/>
        <v/>
      </c>
      <c r="C409" s="260" t="str">
        <f t="shared" si="24"/>
        <v/>
      </c>
      <c r="D409" s="249" t="str">
        <f t="shared" si="25"/>
        <v/>
      </c>
      <c r="E409" s="249" t="str">
        <f t="shared" si="26"/>
        <v/>
      </c>
      <c r="F409" s="249" t="str">
        <f t="shared" si="27"/>
        <v/>
      </c>
      <c r="G409" s="249" t="str">
        <f t="shared" si="28"/>
        <v/>
      </c>
      <c r="H409" s="249" t="str">
        <f t="shared" si="29"/>
        <v/>
      </c>
      <c r="I409" s="249"/>
      <c r="J409" s="249"/>
      <c r="K409" s="252"/>
      <c r="L409" s="251"/>
      <c r="M409" s="252"/>
      <c r="N409" s="253"/>
      <c r="O409" s="253"/>
      <c r="P409" s="253"/>
      <c r="Q409" s="254" t="str">
        <f t="shared" si="30"/>
        <v/>
      </c>
      <c r="R409" s="255" t="str">
        <f t="shared" ref="R409:R472" si="32">IF(N409&lt;&gt;"",TEXT(N409,"DDDD"),"")</f>
        <v/>
      </c>
      <c r="S409" s="255" t="str">
        <f t="shared" ref="S409:S472" si="33">IF(N409&lt;&gt;"",TEXT(N409,"MMMM"),"")</f>
        <v/>
      </c>
      <c r="T409" s="255" t="str">
        <f t="shared" si="31"/>
        <v/>
      </c>
      <c r="U409" s="262" t="str">
        <f t="shared" si="22"/>
        <v/>
      </c>
      <c r="V409" s="279"/>
    </row>
    <row r="410" spans="1:22" x14ac:dyDescent="0.25">
      <c r="A410" s="266"/>
      <c r="B410" s="259" t="str">
        <f t="shared" si="23"/>
        <v/>
      </c>
      <c r="C410" s="260" t="str">
        <f t="shared" si="24"/>
        <v/>
      </c>
      <c r="D410" s="249" t="str">
        <f t="shared" si="25"/>
        <v/>
      </c>
      <c r="E410" s="249" t="str">
        <f t="shared" si="26"/>
        <v/>
      </c>
      <c r="F410" s="249" t="str">
        <f t="shared" si="27"/>
        <v/>
      </c>
      <c r="G410" s="249" t="str">
        <f t="shared" si="28"/>
        <v/>
      </c>
      <c r="H410" s="249" t="str">
        <f t="shared" si="29"/>
        <v/>
      </c>
      <c r="I410" s="249"/>
      <c r="J410" s="249"/>
      <c r="K410" s="252"/>
      <c r="L410" s="251"/>
      <c r="M410" s="252"/>
      <c r="N410" s="253"/>
      <c r="O410" s="253"/>
      <c r="P410" s="253"/>
      <c r="Q410" s="254" t="str">
        <f t="shared" si="30"/>
        <v/>
      </c>
      <c r="R410" s="255" t="str">
        <f t="shared" si="32"/>
        <v/>
      </c>
      <c r="S410" s="255" t="str">
        <f t="shared" si="33"/>
        <v/>
      </c>
      <c r="T410" s="255" t="str">
        <f t="shared" si="31"/>
        <v/>
      </c>
      <c r="U410" s="262" t="str">
        <f t="shared" si="22"/>
        <v/>
      </c>
      <c r="V410" s="279"/>
    </row>
    <row r="411" spans="1:22" x14ac:dyDescent="0.25">
      <c r="A411" s="266"/>
      <c r="B411" s="259" t="str">
        <f t="shared" si="23"/>
        <v/>
      </c>
      <c r="C411" s="260" t="str">
        <f t="shared" si="24"/>
        <v/>
      </c>
      <c r="D411" s="249" t="str">
        <f t="shared" si="25"/>
        <v/>
      </c>
      <c r="E411" s="249" t="str">
        <f t="shared" si="26"/>
        <v/>
      </c>
      <c r="F411" s="249" t="str">
        <f t="shared" si="27"/>
        <v/>
      </c>
      <c r="G411" s="249" t="str">
        <f t="shared" si="28"/>
        <v/>
      </c>
      <c r="H411" s="249" t="str">
        <f t="shared" si="29"/>
        <v/>
      </c>
      <c r="I411" s="249"/>
      <c r="J411" s="249"/>
      <c r="K411" s="252"/>
      <c r="L411" s="251"/>
      <c r="M411" s="252"/>
      <c r="N411" s="253"/>
      <c r="O411" s="253"/>
      <c r="P411" s="253"/>
      <c r="Q411" s="254" t="str">
        <f t="shared" si="30"/>
        <v/>
      </c>
      <c r="R411" s="255" t="str">
        <f t="shared" si="32"/>
        <v/>
      </c>
      <c r="S411" s="255" t="str">
        <f t="shared" si="33"/>
        <v/>
      </c>
      <c r="T411" s="255" t="str">
        <f t="shared" si="31"/>
        <v/>
      </c>
      <c r="U411" s="262" t="str">
        <f t="shared" si="22"/>
        <v/>
      </c>
      <c r="V411" s="279"/>
    </row>
    <row r="412" spans="1:22" x14ac:dyDescent="0.25">
      <c r="A412" s="266"/>
      <c r="B412" s="259" t="str">
        <f t="shared" si="23"/>
        <v/>
      </c>
      <c r="C412" s="260" t="str">
        <f t="shared" si="24"/>
        <v/>
      </c>
      <c r="D412" s="249" t="str">
        <f t="shared" si="25"/>
        <v/>
      </c>
      <c r="E412" s="249" t="str">
        <f t="shared" si="26"/>
        <v/>
      </c>
      <c r="F412" s="249" t="str">
        <f t="shared" si="27"/>
        <v/>
      </c>
      <c r="G412" s="249" t="str">
        <f t="shared" si="28"/>
        <v/>
      </c>
      <c r="H412" s="249" t="str">
        <f t="shared" si="29"/>
        <v/>
      </c>
      <c r="I412" s="249"/>
      <c r="J412" s="249"/>
      <c r="K412" s="252"/>
      <c r="L412" s="251"/>
      <c r="M412" s="252"/>
      <c r="N412" s="253"/>
      <c r="O412" s="253"/>
      <c r="P412" s="253"/>
      <c r="Q412" s="254" t="str">
        <f t="shared" si="30"/>
        <v/>
      </c>
      <c r="R412" s="255" t="str">
        <f t="shared" si="32"/>
        <v/>
      </c>
      <c r="S412" s="255" t="str">
        <f t="shared" si="33"/>
        <v/>
      </c>
      <c r="T412" s="255" t="str">
        <f t="shared" si="31"/>
        <v/>
      </c>
      <c r="U412" s="262" t="str">
        <f t="shared" si="22"/>
        <v/>
      </c>
      <c r="V412" s="279"/>
    </row>
    <row r="413" spans="1:22" x14ac:dyDescent="0.25">
      <c r="A413" s="266"/>
      <c r="B413" s="259" t="str">
        <f t="shared" si="23"/>
        <v/>
      </c>
      <c r="C413" s="260" t="str">
        <f t="shared" si="24"/>
        <v/>
      </c>
      <c r="D413" s="249" t="str">
        <f t="shared" si="25"/>
        <v/>
      </c>
      <c r="E413" s="249" t="str">
        <f t="shared" si="26"/>
        <v/>
      </c>
      <c r="F413" s="249" t="str">
        <f t="shared" si="27"/>
        <v/>
      </c>
      <c r="G413" s="249" t="str">
        <f t="shared" si="28"/>
        <v/>
      </c>
      <c r="H413" s="249" t="str">
        <f t="shared" si="29"/>
        <v/>
      </c>
      <c r="I413" s="249"/>
      <c r="J413" s="249"/>
      <c r="K413" s="252"/>
      <c r="L413" s="251"/>
      <c r="M413" s="252"/>
      <c r="N413" s="253"/>
      <c r="O413" s="253"/>
      <c r="P413" s="253"/>
      <c r="Q413" s="254" t="str">
        <f t="shared" si="30"/>
        <v/>
      </c>
      <c r="R413" s="255" t="str">
        <f t="shared" si="32"/>
        <v/>
      </c>
      <c r="S413" s="255" t="str">
        <f t="shared" si="33"/>
        <v/>
      </c>
      <c r="T413" s="255" t="str">
        <f t="shared" si="31"/>
        <v/>
      </c>
      <c r="U413" s="262" t="str">
        <f t="shared" si="22"/>
        <v/>
      </c>
      <c r="V413" s="279"/>
    </row>
    <row r="414" spans="1:22" x14ac:dyDescent="0.25">
      <c r="A414" s="266"/>
      <c r="B414" s="259" t="str">
        <f t="shared" si="23"/>
        <v/>
      </c>
      <c r="C414" s="260" t="str">
        <f t="shared" si="24"/>
        <v/>
      </c>
      <c r="D414" s="249" t="str">
        <f t="shared" si="25"/>
        <v/>
      </c>
      <c r="E414" s="249" t="str">
        <f t="shared" si="26"/>
        <v/>
      </c>
      <c r="F414" s="249" t="str">
        <f t="shared" si="27"/>
        <v/>
      </c>
      <c r="G414" s="249" t="str">
        <f t="shared" si="28"/>
        <v/>
      </c>
      <c r="H414" s="249" t="str">
        <f t="shared" si="29"/>
        <v/>
      </c>
      <c r="I414" s="249"/>
      <c r="J414" s="249"/>
      <c r="K414" s="252"/>
      <c r="L414" s="251"/>
      <c r="M414" s="252"/>
      <c r="N414" s="253"/>
      <c r="O414" s="253"/>
      <c r="P414" s="253"/>
      <c r="Q414" s="254" t="str">
        <f t="shared" si="30"/>
        <v/>
      </c>
      <c r="R414" s="255" t="str">
        <f t="shared" si="32"/>
        <v/>
      </c>
      <c r="S414" s="255" t="str">
        <f t="shared" si="33"/>
        <v/>
      </c>
      <c r="T414" s="255" t="str">
        <f t="shared" si="31"/>
        <v/>
      </c>
      <c r="U414" s="262" t="str">
        <f t="shared" si="22"/>
        <v/>
      </c>
      <c r="V414" s="279"/>
    </row>
    <row r="415" spans="1:22" x14ac:dyDescent="0.25">
      <c r="A415" s="266"/>
      <c r="B415" s="259" t="str">
        <f t="shared" si="23"/>
        <v/>
      </c>
      <c r="C415" s="260" t="str">
        <f t="shared" si="24"/>
        <v/>
      </c>
      <c r="D415" s="249" t="str">
        <f t="shared" si="25"/>
        <v/>
      </c>
      <c r="E415" s="249" t="str">
        <f t="shared" si="26"/>
        <v/>
      </c>
      <c r="F415" s="249" t="str">
        <f t="shared" si="27"/>
        <v/>
      </c>
      <c r="G415" s="249" t="str">
        <f t="shared" si="28"/>
        <v/>
      </c>
      <c r="H415" s="249" t="str">
        <f t="shared" si="29"/>
        <v/>
      </c>
      <c r="I415" s="249"/>
      <c r="J415" s="249"/>
      <c r="K415" s="252"/>
      <c r="L415" s="251"/>
      <c r="M415" s="252"/>
      <c r="N415" s="261"/>
      <c r="O415" s="261"/>
      <c r="P415" s="253"/>
      <c r="Q415" s="254" t="str">
        <f t="shared" si="30"/>
        <v/>
      </c>
      <c r="R415" s="255" t="str">
        <f t="shared" si="32"/>
        <v/>
      </c>
      <c r="S415" s="255" t="str">
        <f t="shared" si="33"/>
        <v/>
      </c>
      <c r="T415" s="255" t="str">
        <f t="shared" si="31"/>
        <v/>
      </c>
      <c r="U415" s="262" t="str">
        <f t="shared" si="22"/>
        <v/>
      </c>
      <c r="V415" s="279"/>
    </row>
    <row r="416" spans="1:22" x14ac:dyDescent="0.25">
      <c r="A416" s="266"/>
      <c r="B416" s="259" t="str">
        <f t="shared" si="23"/>
        <v/>
      </c>
      <c r="C416" s="260" t="str">
        <f t="shared" si="24"/>
        <v/>
      </c>
      <c r="D416" s="249" t="str">
        <f t="shared" si="25"/>
        <v/>
      </c>
      <c r="E416" s="249" t="str">
        <f t="shared" si="26"/>
        <v/>
      </c>
      <c r="F416" s="249" t="str">
        <f t="shared" si="27"/>
        <v/>
      </c>
      <c r="G416" s="249" t="str">
        <f t="shared" si="28"/>
        <v/>
      </c>
      <c r="H416" s="249" t="str">
        <f t="shared" si="29"/>
        <v/>
      </c>
      <c r="I416" s="249"/>
      <c r="J416" s="249"/>
      <c r="K416" s="252"/>
      <c r="L416" s="251"/>
      <c r="M416" s="252"/>
      <c r="N416" s="261"/>
      <c r="O416" s="261"/>
      <c r="P416" s="253"/>
      <c r="Q416" s="254" t="str">
        <f t="shared" si="30"/>
        <v/>
      </c>
      <c r="R416" s="255" t="str">
        <f t="shared" si="32"/>
        <v/>
      </c>
      <c r="S416" s="255" t="str">
        <f t="shared" si="33"/>
        <v/>
      </c>
      <c r="T416" s="255" t="str">
        <f t="shared" si="31"/>
        <v/>
      </c>
      <c r="U416" s="262" t="str">
        <f t="shared" si="22"/>
        <v/>
      </c>
      <c r="V416" s="279"/>
    </row>
    <row r="417" spans="1:22" x14ac:dyDescent="0.25">
      <c r="A417" s="266"/>
      <c r="B417" s="259" t="str">
        <f t="shared" si="23"/>
        <v/>
      </c>
      <c r="C417" s="260" t="str">
        <f t="shared" si="24"/>
        <v/>
      </c>
      <c r="D417" s="249" t="str">
        <f t="shared" si="25"/>
        <v/>
      </c>
      <c r="E417" s="249" t="str">
        <f t="shared" si="26"/>
        <v/>
      </c>
      <c r="F417" s="249" t="str">
        <f t="shared" si="27"/>
        <v/>
      </c>
      <c r="G417" s="249" t="str">
        <f t="shared" si="28"/>
        <v/>
      </c>
      <c r="H417" s="249" t="str">
        <f t="shared" si="29"/>
        <v/>
      </c>
      <c r="I417" s="249"/>
      <c r="J417" s="249"/>
      <c r="K417" s="252"/>
      <c r="L417" s="251"/>
      <c r="M417" s="252"/>
      <c r="N417" s="261"/>
      <c r="O417" s="261"/>
      <c r="P417" s="253"/>
      <c r="Q417" s="254" t="str">
        <f t="shared" si="30"/>
        <v/>
      </c>
      <c r="R417" s="255" t="str">
        <f t="shared" si="32"/>
        <v/>
      </c>
      <c r="S417" s="255" t="str">
        <f t="shared" si="33"/>
        <v/>
      </c>
      <c r="T417" s="255" t="str">
        <f t="shared" si="31"/>
        <v/>
      </c>
      <c r="U417" s="262" t="str">
        <f t="shared" ref="U417:U480" si="34">IFERROR(VLOOKUP(M417,CIE,2,0),"")</f>
        <v/>
      </c>
      <c r="V417" s="279"/>
    </row>
    <row r="418" spans="1:22" x14ac:dyDescent="0.25">
      <c r="A418" s="266"/>
      <c r="B418" s="259" t="str">
        <f t="shared" si="23"/>
        <v/>
      </c>
      <c r="C418" s="260" t="str">
        <f t="shared" si="24"/>
        <v/>
      </c>
      <c r="D418" s="249" t="str">
        <f t="shared" si="25"/>
        <v/>
      </c>
      <c r="E418" s="249" t="str">
        <f t="shared" si="26"/>
        <v/>
      </c>
      <c r="F418" s="249" t="str">
        <f t="shared" si="27"/>
        <v/>
      </c>
      <c r="G418" s="249" t="str">
        <f t="shared" si="28"/>
        <v/>
      </c>
      <c r="H418" s="249" t="str">
        <f t="shared" si="29"/>
        <v/>
      </c>
      <c r="I418" s="249"/>
      <c r="J418" s="249"/>
      <c r="K418" s="252"/>
      <c r="L418" s="251"/>
      <c r="M418" s="252"/>
      <c r="N418" s="261"/>
      <c r="O418" s="261"/>
      <c r="P418" s="253"/>
      <c r="Q418" s="254" t="str">
        <f t="shared" si="30"/>
        <v/>
      </c>
      <c r="R418" s="255" t="str">
        <f t="shared" si="32"/>
        <v/>
      </c>
      <c r="S418" s="255" t="str">
        <f t="shared" si="33"/>
        <v/>
      </c>
      <c r="T418" s="255" t="str">
        <f t="shared" si="31"/>
        <v/>
      </c>
      <c r="U418" s="262" t="str">
        <f t="shared" si="34"/>
        <v/>
      </c>
      <c r="V418" s="279"/>
    </row>
    <row r="419" spans="1:22" x14ac:dyDescent="0.25">
      <c r="A419" s="266"/>
      <c r="B419" s="259" t="str">
        <f t="shared" si="23"/>
        <v/>
      </c>
      <c r="C419" s="260" t="str">
        <f t="shared" si="24"/>
        <v/>
      </c>
      <c r="D419" s="249" t="str">
        <f t="shared" si="25"/>
        <v/>
      </c>
      <c r="E419" s="249" t="str">
        <f t="shared" si="26"/>
        <v/>
      </c>
      <c r="F419" s="249" t="str">
        <f t="shared" si="27"/>
        <v/>
      </c>
      <c r="G419" s="249" t="str">
        <f t="shared" si="28"/>
        <v/>
      </c>
      <c r="H419" s="249" t="str">
        <f t="shared" si="29"/>
        <v/>
      </c>
      <c r="I419" s="249"/>
      <c r="J419" s="249"/>
      <c r="K419" s="252"/>
      <c r="L419" s="251"/>
      <c r="M419" s="252"/>
      <c r="N419" s="261"/>
      <c r="O419" s="261"/>
      <c r="P419" s="253"/>
      <c r="Q419" s="254" t="str">
        <f t="shared" si="30"/>
        <v/>
      </c>
      <c r="R419" s="255" t="str">
        <f t="shared" si="32"/>
        <v/>
      </c>
      <c r="S419" s="255" t="str">
        <f t="shared" si="33"/>
        <v/>
      </c>
      <c r="T419" s="255" t="str">
        <f t="shared" si="31"/>
        <v/>
      </c>
      <c r="U419" s="262" t="str">
        <f t="shared" si="34"/>
        <v/>
      </c>
      <c r="V419" s="279"/>
    </row>
    <row r="420" spans="1:22" x14ac:dyDescent="0.25">
      <c r="A420" s="266"/>
      <c r="B420" s="259" t="str">
        <f t="shared" si="23"/>
        <v/>
      </c>
      <c r="C420" s="260" t="str">
        <f t="shared" si="24"/>
        <v/>
      </c>
      <c r="D420" s="249" t="str">
        <f t="shared" si="25"/>
        <v/>
      </c>
      <c r="E420" s="249" t="str">
        <f t="shared" si="26"/>
        <v/>
      </c>
      <c r="F420" s="249" t="str">
        <f t="shared" si="27"/>
        <v/>
      </c>
      <c r="G420" s="249" t="str">
        <f t="shared" si="28"/>
        <v/>
      </c>
      <c r="H420" s="249" t="str">
        <f t="shared" si="29"/>
        <v/>
      </c>
      <c r="I420" s="249"/>
      <c r="J420" s="249"/>
      <c r="K420" s="252"/>
      <c r="L420" s="251"/>
      <c r="M420" s="252"/>
      <c r="N420" s="261"/>
      <c r="O420" s="261"/>
      <c r="P420" s="253"/>
      <c r="Q420" s="254" t="str">
        <f t="shared" si="30"/>
        <v/>
      </c>
      <c r="R420" s="255" t="str">
        <f t="shared" si="32"/>
        <v/>
      </c>
      <c r="S420" s="255" t="str">
        <f t="shared" si="33"/>
        <v/>
      </c>
      <c r="T420" s="255" t="str">
        <f t="shared" si="31"/>
        <v/>
      </c>
      <c r="U420" s="262" t="str">
        <f t="shared" si="34"/>
        <v/>
      </c>
      <c r="V420" s="279"/>
    </row>
    <row r="421" spans="1:22" x14ac:dyDescent="0.25">
      <c r="A421" s="266"/>
      <c r="B421" s="259" t="str">
        <f t="shared" si="23"/>
        <v/>
      </c>
      <c r="C421" s="260" t="str">
        <f t="shared" si="24"/>
        <v/>
      </c>
      <c r="D421" s="249" t="str">
        <f t="shared" si="25"/>
        <v/>
      </c>
      <c r="E421" s="249" t="str">
        <f t="shared" si="26"/>
        <v/>
      </c>
      <c r="F421" s="249" t="str">
        <f t="shared" si="27"/>
        <v/>
      </c>
      <c r="G421" s="249" t="str">
        <f t="shared" si="28"/>
        <v/>
      </c>
      <c r="H421" s="249" t="str">
        <f t="shared" si="29"/>
        <v/>
      </c>
      <c r="I421" s="249"/>
      <c r="J421" s="249"/>
      <c r="K421" s="252"/>
      <c r="L421" s="251"/>
      <c r="M421" s="252"/>
      <c r="N421" s="261"/>
      <c r="O421" s="261"/>
      <c r="P421" s="253"/>
      <c r="Q421" s="254" t="str">
        <f t="shared" si="30"/>
        <v/>
      </c>
      <c r="R421" s="255" t="str">
        <f t="shared" si="32"/>
        <v/>
      </c>
      <c r="S421" s="255" t="str">
        <f t="shared" si="33"/>
        <v/>
      </c>
      <c r="T421" s="255" t="str">
        <f t="shared" si="31"/>
        <v/>
      </c>
      <c r="U421" s="262" t="str">
        <f t="shared" si="34"/>
        <v/>
      </c>
      <c r="V421" s="279"/>
    </row>
    <row r="422" spans="1:22" x14ac:dyDescent="0.25">
      <c r="A422" s="266"/>
      <c r="B422" s="259" t="str">
        <f t="shared" ref="B422:B485" si="35">IFERROR(VLOOKUP(A422,Personal,2,0),"")</f>
        <v/>
      </c>
      <c r="C422" s="260" t="str">
        <f t="shared" si="24"/>
        <v/>
      </c>
      <c r="D422" s="249" t="str">
        <f t="shared" si="25"/>
        <v/>
      </c>
      <c r="E422" s="249" t="str">
        <f t="shared" si="26"/>
        <v/>
      </c>
      <c r="F422" s="249" t="str">
        <f t="shared" si="27"/>
        <v/>
      </c>
      <c r="G422" s="249" t="str">
        <f t="shared" si="28"/>
        <v/>
      </c>
      <c r="H422" s="249" t="str">
        <f t="shared" si="29"/>
        <v/>
      </c>
      <c r="I422" s="249"/>
      <c r="J422" s="249"/>
      <c r="K422" s="252"/>
      <c r="L422" s="251"/>
      <c r="M422" s="252"/>
      <c r="N422" s="261"/>
      <c r="O422" s="261"/>
      <c r="P422" s="253"/>
      <c r="Q422" s="254" t="str">
        <f t="shared" si="30"/>
        <v/>
      </c>
      <c r="R422" s="255" t="str">
        <f t="shared" si="32"/>
        <v/>
      </c>
      <c r="S422" s="255" t="str">
        <f t="shared" si="33"/>
        <v/>
      </c>
      <c r="T422" s="255" t="str">
        <f t="shared" si="31"/>
        <v/>
      </c>
      <c r="U422" s="262" t="str">
        <f t="shared" si="34"/>
        <v/>
      </c>
      <c r="V422" s="279"/>
    </row>
    <row r="423" spans="1:22" x14ac:dyDescent="0.25">
      <c r="A423" s="266"/>
      <c r="B423" s="259" t="str">
        <f t="shared" si="35"/>
        <v/>
      </c>
      <c r="C423" s="260" t="str">
        <f t="shared" si="24"/>
        <v/>
      </c>
      <c r="D423" s="249" t="str">
        <f t="shared" si="25"/>
        <v/>
      </c>
      <c r="E423" s="249" t="str">
        <f t="shared" si="26"/>
        <v/>
      </c>
      <c r="F423" s="249" t="str">
        <f t="shared" si="27"/>
        <v/>
      </c>
      <c r="G423" s="249" t="str">
        <f t="shared" si="28"/>
        <v/>
      </c>
      <c r="H423" s="249" t="str">
        <f t="shared" si="29"/>
        <v/>
      </c>
      <c r="I423" s="249"/>
      <c r="J423" s="249"/>
      <c r="K423" s="252"/>
      <c r="L423" s="251"/>
      <c r="M423" s="252"/>
      <c r="N423" s="261"/>
      <c r="O423" s="261"/>
      <c r="P423" s="253"/>
      <c r="Q423" s="254" t="str">
        <f t="shared" si="30"/>
        <v/>
      </c>
      <c r="R423" s="255" t="str">
        <f t="shared" si="32"/>
        <v/>
      </c>
      <c r="S423" s="255" t="str">
        <f t="shared" si="33"/>
        <v/>
      </c>
      <c r="T423" s="255" t="str">
        <f t="shared" si="31"/>
        <v/>
      </c>
      <c r="U423" s="262" t="str">
        <f t="shared" si="34"/>
        <v/>
      </c>
      <c r="V423" s="279"/>
    </row>
    <row r="424" spans="1:22" x14ac:dyDescent="0.25">
      <c r="A424" s="266"/>
      <c r="B424" s="259" t="str">
        <f t="shared" si="35"/>
        <v/>
      </c>
      <c r="C424" s="260" t="str">
        <f t="shared" si="24"/>
        <v/>
      </c>
      <c r="D424" s="249" t="str">
        <f t="shared" si="25"/>
        <v/>
      </c>
      <c r="E424" s="249" t="str">
        <f t="shared" si="26"/>
        <v/>
      </c>
      <c r="F424" s="249" t="str">
        <f t="shared" si="27"/>
        <v/>
      </c>
      <c r="G424" s="249" t="str">
        <f t="shared" si="28"/>
        <v/>
      </c>
      <c r="H424" s="249" t="str">
        <f t="shared" si="29"/>
        <v/>
      </c>
      <c r="I424" s="249"/>
      <c r="J424" s="249"/>
      <c r="K424" s="252"/>
      <c r="L424" s="251"/>
      <c r="M424" s="252"/>
      <c r="N424" s="261"/>
      <c r="O424" s="261"/>
      <c r="P424" s="253"/>
      <c r="Q424" s="254" t="str">
        <f t="shared" si="30"/>
        <v/>
      </c>
      <c r="R424" s="255" t="str">
        <f t="shared" si="32"/>
        <v/>
      </c>
      <c r="S424" s="255" t="str">
        <f t="shared" si="33"/>
        <v/>
      </c>
      <c r="T424" s="255" t="str">
        <f t="shared" si="31"/>
        <v/>
      </c>
      <c r="U424" s="262" t="str">
        <f t="shared" si="34"/>
        <v/>
      </c>
      <c r="V424" s="279"/>
    </row>
    <row r="425" spans="1:22" x14ac:dyDescent="0.25">
      <c r="A425" s="266"/>
      <c r="B425" s="259" t="str">
        <f t="shared" si="35"/>
        <v/>
      </c>
      <c r="C425" s="260" t="str">
        <f t="shared" si="24"/>
        <v/>
      </c>
      <c r="D425" s="249" t="str">
        <f t="shared" si="25"/>
        <v/>
      </c>
      <c r="E425" s="249" t="str">
        <f t="shared" si="26"/>
        <v/>
      </c>
      <c r="F425" s="249" t="str">
        <f t="shared" si="27"/>
        <v/>
      </c>
      <c r="G425" s="249" t="str">
        <f t="shared" si="28"/>
        <v/>
      </c>
      <c r="H425" s="249" t="str">
        <f t="shared" si="29"/>
        <v/>
      </c>
      <c r="I425" s="249"/>
      <c r="J425" s="249"/>
      <c r="K425" s="252"/>
      <c r="L425" s="251"/>
      <c r="M425" s="252"/>
      <c r="N425" s="261"/>
      <c r="O425" s="261"/>
      <c r="P425" s="253"/>
      <c r="Q425" s="254" t="str">
        <f t="shared" si="30"/>
        <v/>
      </c>
      <c r="R425" s="255" t="str">
        <f t="shared" si="32"/>
        <v/>
      </c>
      <c r="S425" s="255" t="str">
        <f t="shared" si="33"/>
        <v/>
      </c>
      <c r="T425" s="255" t="str">
        <f t="shared" si="31"/>
        <v/>
      </c>
      <c r="U425" s="262" t="str">
        <f t="shared" si="34"/>
        <v/>
      </c>
      <c r="V425" s="279"/>
    </row>
    <row r="426" spans="1:22" x14ac:dyDescent="0.25">
      <c r="A426" s="266"/>
      <c r="B426" s="259" t="str">
        <f t="shared" si="35"/>
        <v/>
      </c>
      <c r="C426" s="260" t="str">
        <f t="shared" si="24"/>
        <v/>
      </c>
      <c r="D426" s="249" t="str">
        <f t="shared" si="25"/>
        <v/>
      </c>
      <c r="E426" s="249" t="str">
        <f t="shared" si="26"/>
        <v/>
      </c>
      <c r="F426" s="249" t="str">
        <f t="shared" si="27"/>
        <v/>
      </c>
      <c r="G426" s="249" t="str">
        <f t="shared" si="28"/>
        <v/>
      </c>
      <c r="H426" s="249" t="str">
        <f t="shared" si="29"/>
        <v/>
      </c>
      <c r="I426" s="249"/>
      <c r="J426" s="249"/>
      <c r="K426" s="252"/>
      <c r="L426" s="251"/>
      <c r="M426" s="252"/>
      <c r="N426" s="261"/>
      <c r="O426" s="261"/>
      <c r="P426" s="253"/>
      <c r="Q426" s="254" t="str">
        <f t="shared" si="30"/>
        <v/>
      </c>
      <c r="R426" s="255" t="str">
        <f t="shared" si="32"/>
        <v/>
      </c>
      <c r="S426" s="255" t="str">
        <f t="shared" si="33"/>
        <v/>
      </c>
      <c r="T426" s="255" t="str">
        <f t="shared" si="31"/>
        <v/>
      </c>
      <c r="U426" s="262" t="str">
        <f t="shared" si="34"/>
        <v/>
      </c>
      <c r="V426" s="279"/>
    </row>
    <row r="427" spans="1:22" x14ac:dyDescent="0.25">
      <c r="A427" s="266"/>
      <c r="B427" s="259" t="str">
        <f t="shared" si="35"/>
        <v/>
      </c>
      <c r="C427" s="260" t="str">
        <f t="shared" si="24"/>
        <v/>
      </c>
      <c r="D427" s="249" t="str">
        <f t="shared" si="25"/>
        <v/>
      </c>
      <c r="E427" s="249" t="str">
        <f t="shared" si="26"/>
        <v/>
      </c>
      <c r="F427" s="249" t="str">
        <f t="shared" si="27"/>
        <v/>
      </c>
      <c r="G427" s="249" t="str">
        <f t="shared" si="28"/>
        <v/>
      </c>
      <c r="H427" s="249" t="str">
        <f t="shared" si="29"/>
        <v/>
      </c>
      <c r="I427" s="249"/>
      <c r="J427" s="249"/>
      <c r="K427" s="252"/>
      <c r="L427" s="251"/>
      <c r="M427" s="252"/>
      <c r="N427" s="261"/>
      <c r="O427" s="261"/>
      <c r="P427" s="253"/>
      <c r="Q427" s="254" t="str">
        <f t="shared" si="30"/>
        <v/>
      </c>
      <c r="R427" s="255" t="str">
        <f t="shared" si="32"/>
        <v/>
      </c>
      <c r="S427" s="255" t="str">
        <f t="shared" si="33"/>
        <v/>
      </c>
      <c r="T427" s="255" t="str">
        <f t="shared" si="31"/>
        <v/>
      </c>
      <c r="U427" s="262" t="str">
        <f t="shared" si="34"/>
        <v/>
      </c>
      <c r="V427" s="279"/>
    </row>
    <row r="428" spans="1:22" x14ac:dyDescent="0.25">
      <c r="A428" s="266"/>
      <c r="B428" s="259" t="str">
        <f t="shared" si="35"/>
        <v/>
      </c>
      <c r="C428" s="260" t="str">
        <f t="shared" si="24"/>
        <v/>
      </c>
      <c r="D428" s="249" t="str">
        <f t="shared" si="25"/>
        <v/>
      </c>
      <c r="E428" s="249" t="str">
        <f t="shared" si="26"/>
        <v/>
      </c>
      <c r="F428" s="249" t="str">
        <f t="shared" si="27"/>
        <v/>
      </c>
      <c r="G428" s="249" t="str">
        <f t="shared" si="28"/>
        <v/>
      </c>
      <c r="H428" s="249" t="str">
        <f t="shared" si="29"/>
        <v/>
      </c>
      <c r="I428" s="249"/>
      <c r="J428" s="249"/>
      <c r="K428" s="252"/>
      <c r="L428" s="251"/>
      <c r="M428" s="252"/>
      <c r="N428" s="261"/>
      <c r="O428" s="261"/>
      <c r="P428" s="253"/>
      <c r="Q428" s="254" t="str">
        <f t="shared" si="30"/>
        <v/>
      </c>
      <c r="R428" s="255" t="str">
        <f t="shared" si="32"/>
        <v/>
      </c>
      <c r="S428" s="255" t="str">
        <f t="shared" si="33"/>
        <v/>
      </c>
      <c r="T428" s="255" t="str">
        <f t="shared" si="31"/>
        <v/>
      </c>
      <c r="U428" s="262" t="str">
        <f t="shared" si="34"/>
        <v/>
      </c>
      <c r="V428" s="279"/>
    </row>
    <row r="429" spans="1:22" x14ac:dyDescent="0.25">
      <c r="A429" s="266"/>
      <c r="B429" s="259" t="str">
        <f t="shared" si="35"/>
        <v/>
      </c>
      <c r="C429" s="260" t="str">
        <f t="shared" si="24"/>
        <v/>
      </c>
      <c r="D429" s="249" t="str">
        <f t="shared" si="25"/>
        <v/>
      </c>
      <c r="E429" s="249" t="str">
        <f t="shared" si="26"/>
        <v/>
      </c>
      <c r="F429" s="249" t="str">
        <f t="shared" si="27"/>
        <v/>
      </c>
      <c r="G429" s="249" t="str">
        <f t="shared" si="28"/>
        <v/>
      </c>
      <c r="H429" s="249" t="str">
        <f t="shared" si="29"/>
        <v/>
      </c>
      <c r="I429" s="249"/>
      <c r="J429" s="249"/>
      <c r="K429" s="252"/>
      <c r="L429" s="251"/>
      <c r="M429" s="252"/>
      <c r="N429" s="261"/>
      <c r="O429" s="261"/>
      <c r="P429" s="253"/>
      <c r="Q429" s="254" t="str">
        <f t="shared" si="30"/>
        <v/>
      </c>
      <c r="R429" s="255" t="str">
        <f t="shared" si="32"/>
        <v/>
      </c>
      <c r="S429" s="255" t="str">
        <f t="shared" si="33"/>
        <v/>
      </c>
      <c r="T429" s="255" t="str">
        <f t="shared" si="31"/>
        <v/>
      </c>
      <c r="U429" s="262" t="str">
        <f t="shared" si="34"/>
        <v/>
      </c>
      <c r="V429" s="279"/>
    </row>
    <row r="430" spans="1:22" x14ac:dyDescent="0.25">
      <c r="A430" s="266"/>
      <c r="B430" s="259" t="str">
        <f t="shared" si="35"/>
        <v/>
      </c>
      <c r="C430" s="260" t="str">
        <f t="shared" si="24"/>
        <v/>
      </c>
      <c r="D430" s="249" t="str">
        <f t="shared" si="25"/>
        <v/>
      </c>
      <c r="E430" s="249" t="str">
        <f t="shared" si="26"/>
        <v/>
      </c>
      <c r="F430" s="249" t="str">
        <f t="shared" si="27"/>
        <v/>
      </c>
      <c r="G430" s="249" t="str">
        <f t="shared" si="28"/>
        <v/>
      </c>
      <c r="H430" s="249" t="str">
        <f t="shared" si="29"/>
        <v/>
      </c>
      <c r="I430" s="249"/>
      <c r="J430" s="249"/>
      <c r="K430" s="252"/>
      <c r="L430" s="251"/>
      <c r="M430" s="252"/>
      <c r="N430" s="261"/>
      <c r="O430" s="261"/>
      <c r="P430" s="253"/>
      <c r="Q430" s="254" t="str">
        <f t="shared" si="30"/>
        <v/>
      </c>
      <c r="R430" s="255" t="str">
        <f t="shared" si="32"/>
        <v/>
      </c>
      <c r="S430" s="255" t="str">
        <f t="shared" si="33"/>
        <v/>
      </c>
      <c r="T430" s="255" t="str">
        <f t="shared" si="31"/>
        <v/>
      </c>
      <c r="U430" s="262" t="str">
        <f t="shared" si="34"/>
        <v/>
      </c>
      <c r="V430" s="279"/>
    </row>
    <row r="431" spans="1:22" x14ac:dyDescent="0.25">
      <c r="A431" s="266"/>
      <c r="B431" s="259" t="str">
        <f t="shared" si="35"/>
        <v/>
      </c>
      <c r="C431" s="260" t="str">
        <f t="shared" si="24"/>
        <v/>
      </c>
      <c r="D431" s="249" t="str">
        <f t="shared" si="25"/>
        <v/>
      </c>
      <c r="E431" s="249" t="str">
        <f t="shared" si="26"/>
        <v/>
      </c>
      <c r="F431" s="249" t="str">
        <f t="shared" si="27"/>
        <v/>
      </c>
      <c r="G431" s="249" t="str">
        <f t="shared" si="28"/>
        <v/>
      </c>
      <c r="H431" s="249" t="str">
        <f t="shared" si="29"/>
        <v/>
      </c>
      <c r="I431" s="249"/>
      <c r="J431" s="249"/>
      <c r="K431" s="252"/>
      <c r="L431" s="251"/>
      <c r="M431" s="252"/>
      <c r="N431" s="261"/>
      <c r="O431" s="261"/>
      <c r="P431" s="253"/>
      <c r="Q431" s="254" t="str">
        <f t="shared" si="30"/>
        <v/>
      </c>
      <c r="R431" s="255" t="str">
        <f t="shared" si="32"/>
        <v/>
      </c>
      <c r="S431" s="255" t="str">
        <f t="shared" si="33"/>
        <v/>
      </c>
      <c r="T431" s="255" t="str">
        <f t="shared" si="31"/>
        <v/>
      </c>
      <c r="U431" s="262" t="str">
        <f t="shared" si="34"/>
        <v/>
      </c>
      <c r="V431" s="279"/>
    </row>
    <row r="432" spans="1:22" x14ac:dyDescent="0.25">
      <c r="A432" s="266"/>
      <c r="B432" s="259" t="str">
        <f t="shared" si="35"/>
        <v/>
      </c>
      <c r="C432" s="260" t="str">
        <f t="shared" si="24"/>
        <v/>
      </c>
      <c r="D432" s="249" t="str">
        <f t="shared" si="25"/>
        <v/>
      </c>
      <c r="E432" s="249" t="str">
        <f t="shared" si="26"/>
        <v/>
      </c>
      <c r="F432" s="249" t="str">
        <f t="shared" si="27"/>
        <v/>
      </c>
      <c r="G432" s="249" t="str">
        <f t="shared" si="28"/>
        <v/>
      </c>
      <c r="H432" s="249" t="str">
        <f t="shared" si="29"/>
        <v/>
      </c>
      <c r="I432" s="249"/>
      <c r="J432" s="249"/>
      <c r="K432" s="252"/>
      <c r="L432" s="251"/>
      <c r="M432" s="252"/>
      <c r="N432" s="261"/>
      <c r="O432" s="261"/>
      <c r="P432" s="253"/>
      <c r="Q432" s="254" t="str">
        <f t="shared" si="30"/>
        <v/>
      </c>
      <c r="R432" s="255" t="str">
        <f t="shared" si="32"/>
        <v/>
      </c>
      <c r="S432" s="255" t="str">
        <f t="shared" si="33"/>
        <v/>
      </c>
      <c r="T432" s="255" t="str">
        <f t="shared" si="31"/>
        <v/>
      </c>
      <c r="U432" s="262" t="str">
        <f t="shared" si="34"/>
        <v/>
      </c>
      <c r="V432" s="279"/>
    </row>
    <row r="433" spans="1:22" x14ac:dyDescent="0.25">
      <c r="A433" s="266"/>
      <c r="B433" s="259" t="str">
        <f t="shared" si="35"/>
        <v/>
      </c>
      <c r="C433" s="260" t="str">
        <f t="shared" si="24"/>
        <v/>
      </c>
      <c r="D433" s="249" t="str">
        <f t="shared" si="25"/>
        <v/>
      </c>
      <c r="E433" s="249" t="str">
        <f t="shared" si="26"/>
        <v/>
      </c>
      <c r="F433" s="249" t="str">
        <f t="shared" si="27"/>
        <v/>
      </c>
      <c r="G433" s="249" t="str">
        <f t="shared" si="28"/>
        <v/>
      </c>
      <c r="H433" s="249" t="str">
        <f t="shared" si="29"/>
        <v/>
      </c>
      <c r="I433" s="249"/>
      <c r="J433" s="249"/>
      <c r="K433" s="252"/>
      <c r="L433" s="251"/>
      <c r="M433" s="252"/>
      <c r="N433" s="261"/>
      <c r="O433" s="261"/>
      <c r="P433" s="253"/>
      <c r="Q433" s="254" t="str">
        <f t="shared" si="30"/>
        <v/>
      </c>
      <c r="R433" s="255" t="str">
        <f t="shared" si="32"/>
        <v/>
      </c>
      <c r="S433" s="255" t="str">
        <f t="shared" si="33"/>
        <v/>
      </c>
      <c r="T433" s="255" t="str">
        <f t="shared" si="31"/>
        <v/>
      </c>
      <c r="U433" s="262" t="str">
        <f t="shared" si="34"/>
        <v/>
      </c>
      <c r="V433" s="279"/>
    </row>
    <row r="434" spans="1:22" x14ac:dyDescent="0.25">
      <c r="A434" s="266"/>
      <c r="B434" s="259" t="str">
        <f t="shared" si="35"/>
        <v/>
      </c>
      <c r="C434" s="260" t="str">
        <f t="shared" si="24"/>
        <v/>
      </c>
      <c r="D434" s="249" t="str">
        <f t="shared" si="25"/>
        <v/>
      </c>
      <c r="E434" s="249" t="str">
        <f t="shared" si="26"/>
        <v/>
      </c>
      <c r="F434" s="249" t="str">
        <f t="shared" si="27"/>
        <v/>
      </c>
      <c r="G434" s="249" t="str">
        <f t="shared" si="28"/>
        <v/>
      </c>
      <c r="H434" s="249" t="str">
        <f t="shared" si="29"/>
        <v/>
      </c>
      <c r="I434" s="249"/>
      <c r="J434" s="249"/>
      <c r="K434" s="252"/>
      <c r="L434" s="251"/>
      <c r="M434" s="252"/>
      <c r="N434" s="261"/>
      <c r="O434" s="261"/>
      <c r="P434" s="253"/>
      <c r="Q434" s="254" t="str">
        <f t="shared" si="30"/>
        <v/>
      </c>
      <c r="R434" s="255" t="str">
        <f t="shared" si="32"/>
        <v/>
      </c>
      <c r="S434" s="255" t="str">
        <f t="shared" si="33"/>
        <v/>
      </c>
      <c r="T434" s="255" t="str">
        <f t="shared" si="31"/>
        <v/>
      </c>
      <c r="U434" s="262" t="str">
        <f t="shared" si="34"/>
        <v/>
      </c>
      <c r="V434" s="279"/>
    </row>
    <row r="435" spans="1:22" x14ac:dyDescent="0.25">
      <c r="A435" s="266"/>
      <c r="B435" s="259" t="str">
        <f t="shared" si="35"/>
        <v/>
      </c>
      <c r="C435" s="260" t="str">
        <f t="shared" si="24"/>
        <v/>
      </c>
      <c r="D435" s="249" t="str">
        <f t="shared" si="25"/>
        <v/>
      </c>
      <c r="E435" s="249" t="str">
        <f t="shared" si="26"/>
        <v/>
      </c>
      <c r="F435" s="249" t="str">
        <f t="shared" si="27"/>
        <v/>
      </c>
      <c r="G435" s="249" t="str">
        <f t="shared" si="28"/>
        <v/>
      </c>
      <c r="H435" s="249" t="str">
        <f t="shared" si="29"/>
        <v/>
      </c>
      <c r="I435" s="249"/>
      <c r="J435" s="249"/>
      <c r="K435" s="252"/>
      <c r="L435" s="251"/>
      <c r="M435" s="252"/>
      <c r="N435" s="261"/>
      <c r="O435" s="261"/>
      <c r="P435" s="253"/>
      <c r="Q435" s="254" t="str">
        <f t="shared" si="30"/>
        <v/>
      </c>
      <c r="R435" s="255" t="str">
        <f t="shared" si="32"/>
        <v/>
      </c>
      <c r="S435" s="255" t="str">
        <f t="shared" si="33"/>
        <v/>
      </c>
      <c r="T435" s="255" t="str">
        <f t="shared" si="31"/>
        <v/>
      </c>
      <c r="U435" s="262" t="str">
        <f t="shared" si="34"/>
        <v/>
      </c>
      <c r="V435" s="279"/>
    </row>
    <row r="436" spans="1:22" x14ac:dyDescent="0.25">
      <c r="A436" s="266"/>
      <c r="B436" s="259" t="str">
        <f t="shared" si="35"/>
        <v/>
      </c>
      <c r="C436" s="260" t="str">
        <f t="shared" si="24"/>
        <v/>
      </c>
      <c r="D436" s="249" t="str">
        <f t="shared" si="25"/>
        <v/>
      </c>
      <c r="E436" s="249" t="str">
        <f t="shared" si="26"/>
        <v/>
      </c>
      <c r="F436" s="249" t="str">
        <f t="shared" si="27"/>
        <v/>
      </c>
      <c r="G436" s="249" t="str">
        <f t="shared" si="28"/>
        <v/>
      </c>
      <c r="H436" s="249" t="str">
        <f t="shared" si="29"/>
        <v/>
      </c>
      <c r="I436" s="249"/>
      <c r="J436" s="249"/>
      <c r="K436" s="252"/>
      <c r="L436" s="251"/>
      <c r="M436" s="252"/>
      <c r="N436" s="261"/>
      <c r="O436" s="261"/>
      <c r="P436" s="253"/>
      <c r="Q436" s="254" t="str">
        <f t="shared" si="30"/>
        <v/>
      </c>
      <c r="R436" s="255" t="str">
        <f t="shared" si="32"/>
        <v/>
      </c>
      <c r="S436" s="255" t="str">
        <f t="shared" si="33"/>
        <v/>
      </c>
      <c r="T436" s="255" t="str">
        <f t="shared" si="31"/>
        <v/>
      </c>
      <c r="U436" s="262" t="str">
        <f t="shared" si="34"/>
        <v/>
      </c>
      <c r="V436" s="279"/>
    </row>
    <row r="437" spans="1:22" x14ac:dyDescent="0.25">
      <c r="A437" s="266"/>
      <c r="B437" s="259" t="str">
        <f t="shared" si="35"/>
        <v/>
      </c>
      <c r="C437" s="260" t="str">
        <f t="shared" si="24"/>
        <v/>
      </c>
      <c r="D437" s="249" t="str">
        <f t="shared" si="25"/>
        <v/>
      </c>
      <c r="E437" s="249" t="str">
        <f t="shared" si="26"/>
        <v/>
      </c>
      <c r="F437" s="249" t="str">
        <f t="shared" si="27"/>
        <v/>
      </c>
      <c r="G437" s="249" t="str">
        <f t="shared" si="28"/>
        <v/>
      </c>
      <c r="H437" s="249" t="str">
        <f t="shared" si="29"/>
        <v/>
      </c>
      <c r="I437" s="249"/>
      <c r="J437" s="249"/>
      <c r="K437" s="252"/>
      <c r="L437" s="251"/>
      <c r="M437" s="252"/>
      <c r="N437" s="261"/>
      <c r="O437" s="261"/>
      <c r="P437" s="253"/>
      <c r="Q437" s="254" t="str">
        <f t="shared" si="30"/>
        <v/>
      </c>
      <c r="R437" s="255" t="str">
        <f t="shared" si="32"/>
        <v/>
      </c>
      <c r="S437" s="255" t="str">
        <f t="shared" si="33"/>
        <v/>
      </c>
      <c r="T437" s="255" t="str">
        <f t="shared" si="31"/>
        <v/>
      </c>
      <c r="U437" s="262" t="str">
        <f t="shared" si="34"/>
        <v/>
      </c>
      <c r="V437" s="279"/>
    </row>
    <row r="438" spans="1:22" x14ac:dyDescent="0.25">
      <c r="A438" s="266"/>
      <c r="B438" s="259" t="str">
        <f t="shared" si="35"/>
        <v/>
      </c>
      <c r="C438" s="260" t="str">
        <f t="shared" si="24"/>
        <v/>
      </c>
      <c r="D438" s="249" t="str">
        <f t="shared" si="25"/>
        <v/>
      </c>
      <c r="E438" s="249" t="str">
        <f t="shared" si="26"/>
        <v/>
      </c>
      <c r="F438" s="249" t="str">
        <f t="shared" si="27"/>
        <v/>
      </c>
      <c r="G438" s="249" t="str">
        <f t="shared" si="28"/>
        <v/>
      </c>
      <c r="H438" s="249" t="str">
        <f t="shared" si="29"/>
        <v/>
      </c>
      <c r="I438" s="249"/>
      <c r="J438" s="249"/>
      <c r="K438" s="252"/>
      <c r="L438" s="251"/>
      <c r="M438" s="252"/>
      <c r="N438" s="261"/>
      <c r="O438" s="261"/>
      <c r="P438" s="253"/>
      <c r="Q438" s="254" t="str">
        <f t="shared" si="30"/>
        <v/>
      </c>
      <c r="R438" s="255" t="str">
        <f t="shared" si="32"/>
        <v/>
      </c>
      <c r="S438" s="255" t="str">
        <f t="shared" si="33"/>
        <v/>
      </c>
      <c r="T438" s="255" t="str">
        <f t="shared" si="31"/>
        <v/>
      </c>
      <c r="U438" s="262" t="str">
        <f t="shared" si="34"/>
        <v/>
      </c>
      <c r="V438" s="279"/>
    </row>
    <row r="439" spans="1:22" x14ac:dyDescent="0.25">
      <c r="A439" s="266"/>
      <c r="B439" s="259" t="str">
        <f t="shared" si="35"/>
        <v/>
      </c>
      <c r="C439" s="260" t="str">
        <f t="shared" si="24"/>
        <v/>
      </c>
      <c r="D439" s="249" t="str">
        <f t="shared" si="25"/>
        <v/>
      </c>
      <c r="E439" s="249" t="str">
        <f t="shared" si="26"/>
        <v/>
      </c>
      <c r="F439" s="249" t="str">
        <f t="shared" si="27"/>
        <v/>
      </c>
      <c r="G439" s="249" t="str">
        <f t="shared" si="28"/>
        <v/>
      </c>
      <c r="H439" s="249" t="str">
        <f t="shared" si="29"/>
        <v/>
      </c>
      <c r="I439" s="249"/>
      <c r="J439" s="249"/>
      <c r="K439" s="252"/>
      <c r="L439" s="251"/>
      <c r="M439" s="252"/>
      <c r="N439" s="261"/>
      <c r="O439" s="261"/>
      <c r="P439" s="253"/>
      <c r="Q439" s="254" t="str">
        <f t="shared" si="30"/>
        <v/>
      </c>
      <c r="R439" s="255" t="str">
        <f t="shared" si="32"/>
        <v/>
      </c>
      <c r="S439" s="255" t="str">
        <f t="shared" si="33"/>
        <v/>
      </c>
      <c r="T439" s="255" t="str">
        <f t="shared" si="31"/>
        <v/>
      </c>
      <c r="U439" s="262" t="str">
        <f t="shared" si="34"/>
        <v/>
      </c>
      <c r="V439" s="279"/>
    </row>
    <row r="440" spans="1:22" x14ac:dyDescent="0.25">
      <c r="A440" s="266"/>
      <c r="B440" s="259" t="str">
        <f t="shared" si="35"/>
        <v/>
      </c>
      <c r="C440" s="260" t="str">
        <f t="shared" si="24"/>
        <v/>
      </c>
      <c r="D440" s="249" t="str">
        <f t="shared" si="25"/>
        <v/>
      </c>
      <c r="E440" s="249" t="str">
        <f t="shared" si="26"/>
        <v/>
      </c>
      <c r="F440" s="249" t="str">
        <f t="shared" si="27"/>
        <v/>
      </c>
      <c r="G440" s="249" t="str">
        <f t="shared" si="28"/>
        <v/>
      </c>
      <c r="H440" s="249" t="str">
        <f t="shared" si="29"/>
        <v/>
      </c>
      <c r="I440" s="249"/>
      <c r="J440" s="249"/>
      <c r="K440" s="252"/>
      <c r="L440" s="251"/>
      <c r="M440" s="252"/>
      <c r="N440" s="261"/>
      <c r="O440" s="261"/>
      <c r="P440" s="253"/>
      <c r="Q440" s="254" t="str">
        <f t="shared" si="30"/>
        <v/>
      </c>
      <c r="R440" s="255" t="str">
        <f t="shared" si="32"/>
        <v/>
      </c>
      <c r="S440" s="255" t="str">
        <f t="shared" si="33"/>
        <v/>
      </c>
      <c r="T440" s="255" t="str">
        <f t="shared" si="31"/>
        <v/>
      </c>
      <c r="U440" s="262" t="str">
        <f t="shared" si="34"/>
        <v/>
      </c>
      <c r="V440" s="279"/>
    </row>
    <row r="441" spans="1:22" x14ac:dyDescent="0.25">
      <c r="A441" s="266"/>
      <c r="B441" s="259" t="str">
        <f t="shared" si="35"/>
        <v/>
      </c>
      <c r="C441" s="260" t="str">
        <f t="shared" si="24"/>
        <v/>
      </c>
      <c r="D441" s="249" t="str">
        <f t="shared" si="25"/>
        <v/>
      </c>
      <c r="E441" s="249" t="str">
        <f t="shared" si="26"/>
        <v/>
      </c>
      <c r="F441" s="249" t="str">
        <f t="shared" si="27"/>
        <v/>
      </c>
      <c r="G441" s="249" t="str">
        <f t="shared" si="28"/>
        <v/>
      </c>
      <c r="H441" s="249" t="str">
        <f t="shared" si="29"/>
        <v/>
      </c>
      <c r="I441" s="249"/>
      <c r="J441" s="249"/>
      <c r="K441" s="252"/>
      <c r="L441" s="251"/>
      <c r="M441" s="252"/>
      <c r="N441" s="261"/>
      <c r="O441" s="261"/>
      <c r="P441" s="253"/>
      <c r="Q441" s="254" t="str">
        <f t="shared" si="30"/>
        <v/>
      </c>
      <c r="R441" s="255" t="str">
        <f t="shared" si="32"/>
        <v/>
      </c>
      <c r="S441" s="255" t="str">
        <f t="shared" si="33"/>
        <v/>
      </c>
      <c r="T441" s="255" t="str">
        <f t="shared" si="31"/>
        <v/>
      </c>
      <c r="U441" s="262" t="str">
        <f t="shared" si="34"/>
        <v/>
      </c>
      <c r="V441" s="279"/>
    </row>
    <row r="442" spans="1:22" x14ac:dyDescent="0.25">
      <c r="A442" s="266"/>
      <c r="B442" s="259" t="str">
        <f t="shared" si="35"/>
        <v/>
      </c>
      <c r="C442" s="260" t="str">
        <f t="shared" si="24"/>
        <v/>
      </c>
      <c r="D442" s="249" t="str">
        <f t="shared" si="25"/>
        <v/>
      </c>
      <c r="E442" s="249" t="str">
        <f t="shared" si="26"/>
        <v/>
      </c>
      <c r="F442" s="249" t="str">
        <f t="shared" si="27"/>
        <v/>
      </c>
      <c r="G442" s="249" t="str">
        <f t="shared" si="28"/>
        <v/>
      </c>
      <c r="H442" s="249" t="str">
        <f t="shared" si="29"/>
        <v/>
      </c>
      <c r="I442" s="249"/>
      <c r="J442" s="249"/>
      <c r="K442" s="252"/>
      <c r="L442" s="251"/>
      <c r="M442" s="252"/>
      <c r="N442" s="261"/>
      <c r="O442" s="261"/>
      <c r="P442" s="253"/>
      <c r="Q442" s="254" t="str">
        <f t="shared" si="30"/>
        <v/>
      </c>
      <c r="R442" s="255" t="str">
        <f t="shared" si="32"/>
        <v/>
      </c>
      <c r="S442" s="255" t="str">
        <f t="shared" si="33"/>
        <v/>
      </c>
      <c r="T442" s="255" t="str">
        <f t="shared" si="31"/>
        <v/>
      </c>
      <c r="U442" s="262" t="str">
        <f t="shared" si="34"/>
        <v/>
      </c>
      <c r="V442" s="279"/>
    </row>
    <row r="443" spans="1:22" x14ac:dyDescent="0.25">
      <c r="A443" s="266"/>
      <c r="B443" s="259" t="str">
        <f t="shared" si="35"/>
        <v/>
      </c>
      <c r="C443" s="260" t="str">
        <f t="shared" si="24"/>
        <v/>
      </c>
      <c r="D443" s="249" t="str">
        <f t="shared" si="25"/>
        <v/>
      </c>
      <c r="E443" s="249" t="str">
        <f t="shared" si="26"/>
        <v/>
      </c>
      <c r="F443" s="249" t="str">
        <f t="shared" si="27"/>
        <v/>
      </c>
      <c r="G443" s="249" t="str">
        <f t="shared" si="28"/>
        <v/>
      </c>
      <c r="H443" s="249" t="str">
        <f t="shared" si="29"/>
        <v/>
      </c>
      <c r="I443" s="249"/>
      <c r="J443" s="249"/>
      <c r="K443" s="252"/>
      <c r="L443" s="251"/>
      <c r="M443" s="252"/>
      <c r="N443" s="261"/>
      <c r="O443" s="261"/>
      <c r="P443" s="253"/>
      <c r="Q443" s="254" t="str">
        <f t="shared" si="30"/>
        <v/>
      </c>
      <c r="R443" s="255" t="str">
        <f t="shared" si="32"/>
        <v/>
      </c>
      <c r="S443" s="255" t="str">
        <f t="shared" si="33"/>
        <v/>
      </c>
      <c r="T443" s="255" t="str">
        <f t="shared" si="31"/>
        <v/>
      </c>
      <c r="U443" s="262" t="str">
        <f t="shared" si="34"/>
        <v/>
      </c>
      <c r="V443" s="279"/>
    </row>
    <row r="444" spans="1:22" x14ac:dyDescent="0.25">
      <c r="A444" s="266"/>
      <c r="B444" s="259" t="str">
        <f t="shared" si="35"/>
        <v/>
      </c>
      <c r="C444" s="260" t="str">
        <f t="shared" si="24"/>
        <v/>
      </c>
      <c r="D444" s="249" t="str">
        <f t="shared" si="25"/>
        <v/>
      </c>
      <c r="E444" s="249" t="str">
        <f t="shared" si="26"/>
        <v/>
      </c>
      <c r="F444" s="249" t="str">
        <f t="shared" si="27"/>
        <v/>
      </c>
      <c r="G444" s="249" t="str">
        <f t="shared" si="28"/>
        <v/>
      </c>
      <c r="H444" s="249" t="str">
        <f t="shared" si="29"/>
        <v/>
      </c>
      <c r="I444" s="249"/>
      <c r="J444" s="249"/>
      <c r="K444" s="252"/>
      <c r="L444" s="251"/>
      <c r="M444" s="252"/>
      <c r="N444" s="261"/>
      <c r="O444" s="261"/>
      <c r="P444" s="253"/>
      <c r="Q444" s="254" t="str">
        <f t="shared" si="30"/>
        <v/>
      </c>
      <c r="R444" s="255" t="str">
        <f t="shared" si="32"/>
        <v/>
      </c>
      <c r="S444" s="255" t="str">
        <f t="shared" si="33"/>
        <v/>
      </c>
      <c r="T444" s="255" t="str">
        <f t="shared" si="31"/>
        <v/>
      </c>
      <c r="U444" s="262" t="str">
        <f t="shared" si="34"/>
        <v/>
      </c>
      <c r="V444" s="279"/>
    </row>
    <row r="445" spans="1:22" x14ac:dyDescent="0.25">
      <c r="A445" s="266"/>
      <c r="B445" s="259" t="str">
        <f t="shared" si="35"/>
        <v/>
      </c>
      <c r="C445" s="260" t="str">
        <f t="shared" si="24"/>
        <v/>
      </c>
      <c r="D445" s="249" t="str">
        <f t="shared" si="25"/>
        <v/>
      </c>
      <c r="E445" s="249" t="str">
        <f t="shared" si="26"/>
        <v/>
      </c>
      <c r="F445" s="249" t="str">
        <f t="shared" si="27"/>
        <v/>
      </c>
      <c r="G445" s="249" t="str">
        <f t="shared" si="28"/>
        <v/>
      </c>
      <c r="H445" s="249" t="str">
        <f t="shared" si="29"/>
        <v/>
      </c>
      <c r="I445" s="249"/>
      <c r="J445" s="249"/>
      <c r="K445" s="252"/>
      <c r="L445" s="251"/>
      <c r="M445" s="252"/>
      <c r="N445" s="261"/>
      <c r="O445" s="261"/>
      <c r="P445" s="253"/>
      <c r="Q445" s="254" t="str">
        <f t="shared" si="30"/>
        <v/>
      </c>
      <c r="R445" s="255" t="str">
        <f t="shared" si="32"/>
        <v/>
      </c>
      <c r="S445" s="255" t="str">
        <f t="shared" si="33"/>
        <v/>
      </c>
      <c r="T445" s="255" t="str">
        <f t="shared" si="31"/>
        <v/>
      </c>
      <c r="U445" s="262" t="str">
        <f t="shared" si="34"/>
        <v/>
      </c>
      <c r="V445" s="279"/>
    </row>
    <row r="446" spans="1:22" x14ac:dyDescent="0.25">
      <c r="A446" s="266"/>
      <c r="B446" s="259" t="str">
        <f t="shared" si="35"/>
        <v/>
      </c>
      <c r="C446" s="260" t="str">
        <f t="shared" si="24"/>
        <v/>
      </c>
      <c r="D446" s="249" t="str">
        <f t="shared" si="25"/>
        <v/>
      </c>
      <c r="E446" s="249" t="str">
        <f t="shared" si="26"/>
        <v/>
      </c>
      <c r="F446" s="249" t="str">
        <f t="shared" si="27"/>
        <v/>
      </c>
      <c r="G446" s="249" t="str">
        <f t="shared" si="28"/>
        <v/>
      </c>
      <c r="H446" s="249" t="str">
        <f t="shared" si="29"/>
        <v/>
      </c>
      <c r="I446" s="249"/>
      <c r="J446" s="249"/>
      <c r="K446" s="252"/>
      <c r="L446" s="251"/>
      <c r="M446" s="252"/>
      <c r="N446" s="261"/>
      <c r="O446" s="261"/>
      <c r="P446" s="253"/>
      <c r="Q446" s="254" t="str">
        <f t="shared" si="30"/>
        <v/>
      </c>
      <c r="R446" s="255" t="str">
        <f t="shared" si="32"/>
        <v/>
      </c>
      <c r="S446" s="255" t="str">
        <f t="shared" si="33"/>
        <v/>
      </c>
      <c r="T446" s="255" t="str">
        <f t="shared" si="31"/>
        <v/>
      </c>
      <c r="U446" s="262" t="str">
        <f t="shared" si="34"/>
        <v/>
      </c>
      <c r="V446" s="279"/>
    </row>
    <row r="447" spans="1:22" x14ac:dyDescent="0.25">
      <c r="A447" s="266"/>
      <c r="B447" s="259" t="str">
        <f t="shared" si="35"/>
        <v/>
      </c>
      <c r="C447" s="260" t="str">
        <f t="shared" si="24"/>
        <v/>
      </c>
      <c r="D447" s="249" t="str">
        <f t="shared" si="25"/>
        <v/>
      </c>
      <c r="E447" s="249" t="str">
        <f t="shared" si="26"/>
        <v/>
      </c>
      <c r="F447" s="249" t="str">
        <f t="shared" si="27"/>
        <v/>
      </c>
      <c r="G447" s="249" t="str">
        <f t="shared" si="28"/>
        <v/>
      </c>
      <c r="H447" s="249" t="str">
        <f t="shared" si="29"/>
        <v/>
      </c>
      <c r="I447" s="249"/>
      <c r="J447" s="249"/>
      <c r="K447" s="252"/>
      <c r="L447" s="251"/>
      <c r="M447" s="252"/>
      <c r="N447" s="261"/>
      <c r="O447" s="261"/>
      <c r="P447" s="253"/>
      <c r="Q447" s="254" t="str">
        <f t="shared" si="30"/>
        <v/>
      </c>
      <c r="R447" s="255" t="str">
        <f t="shared" si="32"/>
        <v/>
      </c>
      <c r="S447" s="255" t="str">
        <f t="shared" si="33"/>
        <v/>
      </c>
      <c r="T447" s="255" t="str">
        <f t="shared" si="31"/>
        <v/>
      </c>
      <c r="U447" s="262" t="str">
        <f t="shared" si="34"/>
        <v/>
      </c>
      <c r="V447" s="279"/>
    </row>
    <row r="448" spans="1:22" x14ac:dyDescent="0.25">
      <c r="A448" s="266"/>
      <c r="B448" s="259" t="str">
        <f t="shared" si="35"/>
        <v/>
      </c>
      <c r="C448" s="260" t="str">
        <f t="shared" si="24"/>
        <v/>
      </c>
      <c r="D448" s="249" t="str">
        <f t="shared" si="25"/>
        <v/>
      </c>
      <c r="E448" s="249" t="str">
        <f t="shared" si="26"/>
        <v/>
      </c>
      <c r="F448" s="249" t="str">
        <f t="shared" si="27"/>
        <v/>
      </c>
      <c r="G448" s="249" t="str">
        <f t="shared" si="28"/>
        <v/>
      </c>
      <c r="H448" s="249" t="str">
        <f t="shared" si="29"/>
        <v/>
      </c>
      <c r="I448" s="249"/>
      <c r="J448" s="249"/>
      <c r="K448" s="252"/>
      <c r="L448" s="251"/>
      <c r="M448" s="252"/>
      <c r="N448" s="261"/>
      <c r="O448" s="261"/>
      <c r="P448" s="253"/>
      <c r="Q448" s="254" t="str">
        <f t="shared" si="30"/>
        <v/>
      </c>
      <c r="R448" s="255" t="str">
        <f t="shared" si="32"/>
        <v/>
      </c>
      <c r="S448" s="255" t="str">
        <f t="shared" si="33"/>
        <v/>
      </c>
      <c r="T448" s="255" t="str">
        <f t="shared" si="31"/>
        <v/>
      </c>
      <c r="U448" s="262" t="str">
        <f t="shared" si="34"/>
        <v/>
      </c>
      <c r="V448" s="279"/>
    </row>
    <row r="449" spans="1:22" x14ac:dyDescent="0.25">
      <c r="A449" s="266"/>
      <c r="B449" s="259" t="str">
        <f t="shared" si="35"/>
        <v/>
      </c>
      <c r="C449" s="260" t="str">
        <f t="shared" si="24"/>
        <v/>
      </c>
      <c r="D449" s="249" t="str">
        <f t="shared" si="25"/>
        <v/>
      </c>
      <c r="E449" s="249" t="str">
        <f t="shared" si="26"/>
        <v/>
      </c>
      <c r="F449" s="249" t="str">
        <f t="shared" si="27"/>
        <v/>
      </c>
      <c r="G449" s="249" t="str">
        <f t="shared" si="28"/>
        <v/>
      </c>
      <c r="H449" s="249" t="str">
        <f t="shared" si="29"/>
        <v/>
      </c>
      <c r="I449" s="249"/>
      <c r="J449" s="249"/>
      <c r="K449" s="252"/>
      <c r="L449" s="251"/>
      <c r="M449" s="252"/>
      <c r="N449" s="261"/>
      <c r="O449" s="261"/>
      <c r="P449" s="253"/>
      <c r="Q449" s="254" t="str">
        <f t="shared" si="30"/>
        <v/>
      </c>
      <c r="R449" s="255" t="str">
        <f t="shared" si="32"/>
        <v/>
      </c>
      <c r="S449" s="255" t="str">
        <f t="shared" si="33"/>
        <v/>
      </c>
      <c r="T449" s="255" t="str">
        <f t="shared" si="31"/>
        <v/>
      </c>
      <c r="U449" s="262" t="str">
        <f t="shared" si="34"/>
        <v/>
      </c>
      <c r="V449" s="279"/>
    </row>
    <row r="450" spans="1:22" x14ac:dyDescent="0.25">
      <c r="A450" s="266"/>
      <c r="B450" s="259" t="str">
        <f t="shared" si="35"/>
        <v/>
      </c>
      <c r="C450" s="260" t="str">
        <f t="shared" si="24"/>
        <v/>
      </c>
      <c r="D450" s="249" t="str">
        <f t="shared" si="25"/>
        <v/>
      </c>
      <c r="E450" s="249" t="str">
        <f t="shared" si="26"/>
        <v/>
      </c>
      <c r="F450" s="249" t="str">
        <f t="shared" si="27"/>
        <v/>
      </c>
      <c r="G450" s="249" t="str">
        <f t="shared" si="28"/>
        <v/>
      </c>
      <c r="H450" s="249" t="str">
        <f t="shared" si="29"/>
        <v/>
      </c>
      <c r="I450" s="249"/>
      <c r="J450" s="249"/>
      <c r="K450" s="252"/>
      <c r="L450" s="251"/>
      <c r="M450" s="252"/>
      <c r="N450" s="261"/>
      <c r="O450" s="261"/>
      <c r="P450" s="253"/>
      <c r="Q450" s="254" t="str">
        <f t="shared" si="30"/>
        <v/>
      </c>
      <c r="R450" s="255" t="str">
        <f t="shared" si="32"/>
        <v/>
      </c>
      <c r="S450" s="255" t="str">
        <f t="shared" si="33"/>
        <v/>
      </c>
      <c r="T450" s="255" t="str">
        <f t="shared" si="31"/>
        <v/>
      </c>
      <c r="U450" s="262" t="str">
        <f t="shared" si="34"/>
        <v/>
      </c>
      <c r="V450" s="279"/>
    </row>
    <row r="451" spans="1:22" x14ac:dyDescent="0.25">
      <c r="A451" s="266"/>
      <c r="B451" s="259" t="str">
        <f t="shared" si="35"/>
        <v/>
      </c>
      <c r="C451" s="260" t="str">
        <f t="shared" si="24"/>
        <v/>
      </c>
      <c r="D451" s="249" t="str">
        <f t="shared" si="25"/>
        <v/>
      </c>
      <c r="E451" s="249" t="str">
        <f t="shared" si="26"/>
        <v/>
      </c>
      <c r="F451" s="249" t="str">
        <f t="shared" si="27"/>
        <v/>
      </c>
      <c r="G451" s="249" t="str">
        <f t="shared" si="28"/>
        <v/>
      </c>
      <c r="H451" s="249" t="str">
        <f t="shared" si="29"/>
        <v/>
      </c>
      <c r="I451" s="249"/>
      <c r="J451" s="249"/>
      <c r="K451" s="252"/>
      <c r="L451" s="251"/>
      <c r="M451" s="252"/>
      <c r="N451" s="261"/>
      <c r="O451" s="261"/>
      <c r="P451" s="253"/>
      <c r="Q451" s="254" t="str">
        <f t="shared" si="30"/>
        <v/>
      </c>
      <c r="R451" s="255" t="str">
        <f t="shared" si="32"/>
        <v/>
      </c>
      <c r="S451" s="255" t="str">
        <f t="shared" si="33"/>
        <v/>
      </c>
      <c r="T451" s="255" t="str">
        <f t="shared" si="31"/>
        <v/>
      </c>
      <c r="U451" s="262" t="str">
        <f t="shared" si="34"/>
        <v/>
      </c>
      <c r="V451" s="279"/>
    </row>
    <row r="452" spans="1:22" x14ac:dyDescent="0.25">
      <c r="A452" s="266"/>
      <c r="B452" s="259" t="str">
        <f t="shared" si="35"/>
        <v/>
      </c>
      <c r="C452" s="260" t="str">
        <f t="shared" si="24"/>
        <v/>
      </c>
      <c r="D452" s="249" t="str">
        <f t="shared" si="25"/>
        <v/>
      </c>
      <c r="E452" s="249" t="str">
        <f t="shared" si="26"/>
        <v/>
      </c>
      <c r="F452" s="249" t="str">
        <f t="shared" si="27"/>
        <v/>
      </c>
      <c r="G452" s="249" t="str">
        <f t="shared" si="28"/>
        <v/>
      </c>
      <c r="H452" s="249" t="str">
        <f t="shared" si="29"/>
        <v/>
      </c>
      <c r="I452" s="249"/>
      <c r="J452" s="249"/>
      <c r="K452" s="252"/>
      <c r="L452" s="251"/>
      <c r="M452" s="252"/>
      <c r="N452" s="261"/>
      <c r="O452" s="261"/>
      <c r="P452" s="253"/>
      <c r="Q452" s="254" t="str">
        <f t="shared" si="30"/>
        <v/>
      </c>
      <c r="R452" s="255" t="str">
        <f t="shared" si="32"/>
        <v/>
      </c>
      <c r="S452" s="255" t="str">
        <f t="shared" si="33"/>
        <v/>
      </c>
      <c r="T452" s="255" t="str">
        <f t="shared" si="31"/>
        <v/>
      </c>
      <c r="U452" s="262" t="str">
        <f t="shared" si="34"/>
        <v/>
      </c>
      <c r="V452" s="279"/>
    </row>
    <row r="453" spans="1:22" x14ac:dyDescent="0.25">
      <c r="A453" s="266"/>
      <c r="B453" s="259" t="str">
        <f t="shared" si="35"/>
        <v/>
      </c>
      <c r="C453" s="260" t="str">
        <f t="shared" si="24"/>
        <v/>
      </c>
      <c r="D453" s="249" t="str">
        <f t="shared" si="25"/>
        <v/>
      </c>
      <c r="E453" s="249" t="str">
        <f t="shared" si="26"/>
        <v/>
      </c>
      <c r="F453" s="249" t="str">
        <f t="shared" si="27"/>
        <v/>
      </c>
      <c r="G453" s="249" t="str">
        <f t="shared" si="28"/>
        <v/>
      </c>
      <c r="H453" s="249" t="str">
        <f t="shared" si="29"/>
        <v/>
      </c>
      <c r="I453" s="249"/>
      <c r="J453" s="249"/>
      <c r="K453" s="252"/>
      <c r="L453" s="251"/>
      <c r="M453" s="252"/>
      <c r="N453" s="261"/>
      <c r="O453" s="261"/>
      <c r="P453" s="253"/>
      <c r="Q453" s="254" t="str">
        <f t="shared" si="30"/>
        <v/>
      </c>
      <c r="R453" s="255" t="str">
        <f t="shared" si="32"/>
        <v/>
      </c>
      <c r="S453" s="255" t="str">
        <f t="shared" si="33"/>
        <v/>
      </c>
      <c r="T453" s="255" t="str">
        <f t="shared" si="31"/>
        <v/>
      </c>
      <c r="U453" s="262" t="str">
        <f t="shared" si="34"/>
        <v/>
      </c>
      <c r="V453" s="279"/>
    </row>
    <row r="454" spans="1:22" x14ac:dyDescent="0.25">
      <c r="A454" s="266"/>
      <c r="B454" s="259" t="str">
        <f t="shared" si="35"/>
        <v/>
      </c>
      <c r="C454" s="260" t="str">
        <f t="shared" si="24"/>
        <v/>
      </c>
      <c r="D454" s="249" t="str">
        <f t="shared" si="25"/>
        <v/>
      </c>
      <c r="E454" s="249" t="str">
        <f t="shared" si="26"/>
        <v/>
      </c>
      <c r="F454" s="249" t="str">
        <f t="shared" si="27"/>
        <v/>
      </c>
      <c r="G454" s="249" t="str">
        <f t="shared" si="28"/>
        <v/>
      </c>
      <c r="H454" s="249" t="str">
        <f t="shared" si="29"/>
        <v/>
      </c>
      <c r="I454" s="249"/>
      <c r="J454" s="249"/>
      <c r="K454" s="252"/>
      <c r="L454" s="251"/>
      <c r="M454" s="252"/>
      <c r="N454" s="261"/>
      <c r="O454" s="261"/>
      <c r="P454" s="253"/>
      <c r="Q454" s="254" t="str">
        <f t="shared" si="30"/>
        <v/>
      </c>
      <c r="R454" s="255" t="str">
        <f t="shared" si="32"/>
        <v/>
      </c>
      <c r="S454" s="255" t="str">
        <f t="shared" si="33"/>
        <v/>
      </c>
      <c r="T454" s="255" t="str">
        <f t="shared" si="31"/>
        <v/>
      </c>
      <c r="U454" s="262" t="str">
        <f t="shared" si="34"/>
        <v/>
      </c>
      <c r="V454" s="279"/>
    </row>
    <row r="455" spans="1:22" x14ac:dyDescent="0.25">
      <c r="A455" s="266"/>
      <c r="B455" s="259" t="str">
        <f t="shared" si="35"/>
        <v/>
      </c>
      <c r="C455" s="260" t="str">
        <f t="shared" si="24"/>
        <v/>
      </c>
      <c r="D455" s="249" t="str">
        <f t="shared" si="25"/>
        <v/>
      </c>
      <c r="E455" s="249" t="str">
        <f t="shared" si="26"/>
        <v/>
      </c>
      <c r="F455" s="249" t="str">
        <f t="shared" si="27"/>
        <v/>
      </c>
      <c r="G455" s="249" t="str">
        <f t="shared" si="28"/>
        <v/>
      </c>
      <c r="H455" s="249" t="str">
        <f t="shared" si="29"/>
        <v/>
      </c>
      <c r="I455" s="249"/>
      <c r="J455" s="249"/>
      <c r="K455" s="252"/>
      <c r="L455" s="251"/>
      <c r="M455" s="252"/>
      <c r="N455" s="261"/>
      <c r="O455" s="261"/>
      <c r="P455" s="253"/>
      <c r="Q455" s="254" t="str">
        <f t="shared" si="30"/>
        <v/>
      </c>
      <c r="R455" s="255" t="str">
        <f t="shared" si="32"/>
        <v/>
      </c>
      <c r="S455" s="255" t="str">
        <f t="shared" si="33"/>
        <v/>
      </c>
      <c r="T455" s="255" t="str">
        <f t="shared" si="31"/>
        <v/>
      </c>
      <c r="U455" s="262" t="str">
        <f t="shared" si="34"/>
        <v/>
      </c>
      <c r="V455" s="279"/>
    </row>
    <row r="456" spans="1:22" x14ac:dyDescent="0.25">
      <c r="A456" s="266"/>
      <c r="B456" s="259" t="str">
        <f t="shared" si="35"/>
        <v/>
      </c>
      <c r="C456" s="260" t="str">
        <f t="shared" si="24"/>
        <v/>
      </c>
      <c r="D456" s="249" t="str">
        <f t="shared" si="25"/>
        <v/>
      </c>
      <c r="E456" s="249" t="str">
        <f t="shared" si="26"/>
        <v/>
      </c>
      <c r="F456" s="249" t="str">
        <f t="shared" si="27"/>
        <v/>
      </c>
      <c r="G456" s="249" t="str">
        <f t="shared" si="28"/>
        <v/>
      </c>
      <c r="H456" s="249" t="str">
        <f t="shared" si="29"/>
        <v/>
      </c>
      <c r="I456" s="249"/>
      <c r="J456" s="249"/>
      <c r="K456" s="252"/>
      <c r="L456" s="251"/>
      <c r="M456" s="252"/>
      <c r="N456" s="261"/>
      <c r="O456" s="261"/>
      <c r="P456" s="253"/>
      <c r="Q456" s="254" t="str">
        <f t="shared" si="30"/>
        <v/>
      </c>
      <c r="R456" s="255" t="str">
        <f t="shared" si="32"/>
        <v/>
      </c>
      <c r="S456" s="255" t="str">
        <f t="shared" si="33"/>
        <v/>
      </c>
      <c r="T456" s="255" t="str">
        <f t="shared" si="31"/>
        <v/>
      </c>
      <c r="U456" s="262" t="str">
        <f t="shared" si="34"/>
        <v/>
      </c>
      <c r="V456" s="279"/>
    </row>
    <row r="457" spans="1:22" x14ac:dyDescent="0.25">
      <c r="A457" s="266"/>
      <c r="B457" s="259" t="str">
        <f t="shared" si="35"/>
        <v/>
      </c>
      <c r="C457" s="260" t="str">
        <f t="shared" si="24"/>
        <v/>
      </c>
      <c r="D457" s="249" t="str">
        <f t="shared" si="25"/>
        <v/>
      </c>
      <c r="E457" s="249" t="str">
        <f t="shared" si="26"/>
        <v/>
      </c>
      <c r="F457" s="249" t="str">
        <f t="shared" si="27"/>
        <v/>
      </c>
      <c r="G457" s="249" t="str">
        <f t="shared" si="28"/>
        <v/>
      </c>
      <c r="H457" s="249" t="str">
        <f t="shared" si="29"/>
        <v/>
      </c>
      <c r="I457" s="249"/>
      <c r="J457" s="249"/>
      <c r="K457" s="252"/>
      <c r="L457" s="251"/>
      <c r="M457" s="252"/>
      <c r="N457" s="261"/>
      <c r="O457" s="261"/>
      <c r="P457" s="253"/>
      <c r="Q457" s="254" t="str">
        <f t="shared" si="30"/>
        <v/>
      </c>
      <c r="R457" s="255" t="str">
        <f t="shared" si="32"/>
        <v/>
      </c>
      <c r="S457" s="255" t="str">
        <f t="shared" si="33"/>
        <v/>
      </c>
      <c r="T457" s="255" t="str">
        <f t="shared" si="31"/>
        <v/>
      </c>
      <c r="U457" s="262" t="str">
        <f t="shared" si="34"/>
        <v/>
      </c>
      <c r="V457" s="279"/>
    </row>
    <row r="458" spans="1:22" x14ac:dyDescent="0.25">
      <c r="A458" s="266"/>
      <c r="B458" s="259" t="str">
        <f t="shared" si="35"/>
        <v/>
      </c>
      <c r="C458" s="260" t="str">
        <f t="shared" si="24"/>
        <v/>
      </c>
      <c r="D458" s="249" t="str">
        <f t="shared" si="25"/>
        <v/>
      </c>
      <c r="E458" s="249" t="str">
        <f t="shared" si="26"/>
        <v/>
      </c>
      <c r="F458" s="249" t="str">
        <f t="shared" si="27"/>
        <v/>
      </c>
      <c r="G458" s="249" t="str">
        <f t="shared" si="28"/>
        <v/>
      </c>
      <c r="H458" s="249" t="str">
        <f t="shared" si="29"/>
        <v/>
      </c>
      <c r="I458" s="249"/>
      <c r="J458" s="249"/>
      <c r="K458" s="252"/>
      <c r="L458" s="251"/>
      <c r="M458" s="252"/>
      <c r="N458" s="261"/>
      <c r="O458" s="261"/>
      <c r="P458" s="253"/>
      <c r="Q458" s="254" t="str">
        <f t="shared" si="30"/>
        <v/>
      </c>
      <c r="R458" s="255" t="str">
        <f t="shared" si="32"/>
        <v/>
      </c>
      <c r="S458" s="255" t="str">
        <f t="shared" si="33"/>
        <v/>
      </c>
      <c r="T458" s="255" t="str">
        <f t="shared" si="31"/>
        <v/>
      </c>
      <c r="U458" s="262" t="str">
        <f t="shared" si="34"/>
        <v/>
      </c>
      <c r="V458" s="279"/>
    </row>
    <row r="459" spans="1:22" x14ac:dyDescent="0.25">
      <c r="A459" s="266"/>
      <c r="B459" s="259" t="str">
        <f t="shared" si="35"/>
        <v/>
      </c>
      <c r="C459" s="260" t="str">
        <f t="shared" ref="C459:C522" si="36">IFERROR(VLOOKUP(A459,Personal,3,0),"")</f>
        <v/>
      </c>
      <c r="D459" s="249" t="str">
        <f t="shared" ref="D459:D522" si="37">IFERROR(VLOOKUP(A459,Personal,4,0),"")</f>
        <v/>
      </c>
      <c r="E459" s="249" t="str">
        <f t="shared" ref="E459:E522" si="38">IFERROR(VLOOKUP(A459,Personal,5,0),"")</f>
        <v/>
      </c>
      <c r="F459" s="249" t="str">
        <f t="shared" ref="F459:F522" si="39">IFERROR(VLOOKUP(A459,Personal,6,0),"")</f>
        <v/>
      </c>
      <c r="G459" s="249" t="str">
        <f t="shared" ref="G459:G522" si="40">IFERROR(VLOOKUP(A459,Personal,7,0),"")</f>
        <v/>
      </c>
      <c r="H459" s="249" t="str">
        <f t="shared" ref="H459:H522" si="41">IFERROR(VLOOKUP(A459,Personal,8,0),"")</f>
        <v/>
      </c>
      <c r="I459" s="249"/>
      <c r="J459" s="249"/>
      <c r="K459" s="252"/>
      <c r="L459" s="251"/>
      <c r="M459" s="252"/>
      <c r="N459" s="261"/>
      <c r="O459" s="261"/>
      <c r="P459" s="253"/>
      <c r="Q459" s="254" t="str">
        <f t="shared" ref="Q459:Q522" si="42">IF(AND(N459&lt;&gt;"",O459&lt;&gt;""),IF(DATEDIF(N459,O459,"d")&gt;=0,SUM(1+DATEDIF(N459,O459,"d")),""),"")</f>
        <v/>
      </c>
      <c r="R459" s="255" t="str">
        <f t="shared" si="32"/>
        <v/>
      </c>
      <c r="S459" s="255" t="str">
        <f t="shared" si="33"/>
        <v/>
      </c>
      <c r="T459" s="255" t="str">
        <f t="shared" ref="T459:T522" si="43">IF(O459&lt;&gt;"",TEXT(O459,"YYYY"),"")</f>
        <v/>
      </c>
      <c r="U459" s="262" t="str">
        <f t="shared" si="34"/>
        <v/>
      </c>
      <c r="V459" s="279"/>
    </row>
    <row r="460" spans="1:22" x14ac:dyDescent="0.25">
      <c r="A460" s="266"/>
      <c r="B460" s="259" t="str">
        <f t="shared" si="35"/>
        <v/>
      </c>
      <c r="C460" s="260" t="str">
        <f t="shared" si="36"/>
        <v/>
      </c>
      <c r="D460" s="249" t="str">
        <f t="shared" si="37"/>
        <v/>
      </c>
      <c r="E460" s="249" t="str">
        <f t="shared" si="38"/>
        <v/>
      </c>
      <c r="F460" s="249" t="str">
        <f t="shared" si="39"/>
        <v/>
      </c>
      <c r="G460" s="249" t="str">
        <f t="shared" si="40"/>
        <v/>
      </c>
      <c r="H460" s="249" t="str">
        <f t="shared" si="41"/>
        <v/>
      </c>
      <c r="I460" s="249"/>
      <c r="J460" s="249"/>
      <c r="K460" s="252"/>
      <c r="L460" s="251"/>
      <c r="M460" s="252"/>
      <c r="N460" s="261"/>
      <c r="O460" s="261"/>
      <c r="P460" s="253"/>
      <c r="Q460" s="254" t="str">
        <f t="shared" si="42"/>
        <v/>
      </c>
      <c r="R460" s="255" t="str">
        <f t="shared" si="32"/>
        <v/>
      </c>
      <c r="S460" s="255" t="str">
        <f t="shared" si="33"/>
        <v/>
      </c>
      <c r="T460" s="255" t="str">
        <f t="shared" si="43"/>
        <v/>
      </c>
      <c r="U460" s="262" t="str">
        <f t="shared" si="34"/>
        <v/>
      </c>
      <c r="V460" s="279"/>
    </row>
    <row r="461" spans="1:22" x14ac:dyDescent="0.25">
      <c r="A461" s="266"/>
      <c r="B461" s="259" t="str">
        <f t="shared" si="35"/>
        <v/>
      </c>
      <c r="C461" s="260" t="str">
        <f t="shared" si="36"/>
        <v/>
      </c>
      <c r="D461" s="249" t="str">
        <f t="shared" si="37"/>
        <v/>
      </c>
      <c r="E461" s="249" t="str">
        <f t="shared" si="38"/>
        <v/>
      </c>
      <c r="F461" s="249" t="str">
        <f t="shared" si="39"/>
        <v/>
      </c>
      <c r="G461" s="249" t="str">
        <f t="shared" si="40"/>
        <v/>
      </c>
      <c r="H461" s="249" t="str">
        <f t="shared" si="41"/>
        <v/>
      </c>
      <c r="I461" s="249"/>
      <c r="J461" s="249"/>
      <c r="K461" s="252"/>
      <c r="L461" s="251"/>
      <c r="M461" s="252"/>
      <c r="N461" s="261"/>
      <c r="O461" s="261"/>
      <c r="P461" s="253"/>
      <c r="Q461" s="254" t="str">
        <f t="shared" si="42"/>
        <v/>
      </c>
      <c r="R461" s="255" t="str">
        <f t="shared" si="32"/>
        <v/>
      </c>
      <c r="S461" s="255" t="str">
        <f t="shared" si="33"/>
        <v/>
      </c>
      <c r="T461" s="255" t="str">
        <f t="shared" si="43"/>
        <v/>
      </c>
      <c r="U461" s="262" t="str">
        <f t="shared" si="34"/>
        <v/>
      </c>
      <c r="V461" s="279"/>
    </row>
    <row r="462" spans="1:22" x14ac:dyDescent="0.25">
      <c r="A462" s="266"/>
      <c r="B462" s="259" t="str">
        <f t="shared" si="35"/>
        <v/>
      </c>
      <c r="C462" s="260" t="str">
        <f t="shared" si="36"/>
        <v/>
      </c>
      <c r="D462" s="249" t="str">
        <f t="shared" si="37"/>
        <v/>
      </c>
      <c r="E462" s="249" t="str">
        <f t="shared" si="38"/>
        <v/>
      </c>
      <c r="F462" s="249" t="str">
        <f t="shared" si="39"/>
        <v/>
      </c>
      <c r="G462" s="249" t="str">
        <f t="shared" si="40"/>
        <v/>
      </c>
      <c r="H462" s="249" t="str">
        <f t="shared" si="41"/>
        <v/>
      </c>
      <c r="I462" s="249"/>
      <c r="J462" s="249"/>
      <c r="K462" s="252"/>
      <c r="L462" s="251"/>
      <c r="M462" s="252"/>
      <c r="N462" s="261"/>
      <c r="O462" s="261"/>
      <c r="P462" s="253"/>
      <c r="Q462" s="254" t="str">
        <f t="shared" si="42"/>
        <v/>
      </c>
      <c r="R462" s="255" t="str">
        <f t="shared" si="32"/>
        <v/>
      </c>
      <c r="S462" s="255" t="str">
        <f t="shared" si="33"/>
        <v/>
      </c>
      <c r="T462" s="255" t="str">
        <f t="shared" si="43"/>
        <v/>
      </c>
      <c r="U462" s="262" t="str">
        <f t="shared" si="34"/>
        <v/>
      </c>
      <c r="V462" s="279"/>
    </row>
    <row r="463" spans="1:22" x14ac:dyDescent="0.25">
      <c r="A463" s="266"/>
      <c r="B463" s="259" t="str">
        <f t="shared" si="35"/>
        <v/>
      </c>
      <c r="C463" s="260" t="str">
        <f t="shared" si="36"/>
        <v/>
      </c>
      <c r="D463" s="249" t="str">
        <f t="shared" si="37"/>
        <v/>
      </c>
      <c r="E463" s="249" t="str">
        <f t="shared" si="38"/>
        <v/>
      </c>
      <c r="F463" s="249" t="str">
        <f t="shared" si="39"/>
        <v/>
      </c>
      <c r="G463" s="249" t="str">
        <f t="shared" si="40"/>
        <v/>
      </c>
      <c r="H463" s="249" t="str">
        <f t="shared" si="41"/>
        <v/>
      </c>
      <c r="I463" s="249"/>
      <c r="J463" s="249"/>
      <c r="K463" s="252"/>
      <c r="L463" s="251"/>
      <c r="M463" s="252"/>
      <c r="N463" s="261"/>
      <c r="O463" s="261"/>
      <c r="P463" s="253"/>
      <c r="Q463" s="254" t="str">
        <f t="shared" si="42"/>
        <v/>
      </c>
      <c r="R463" s="255" t="str">
        <f t="shared" si="32"/>
        <v/>
      </c>
      <c r="S463" s="255" t="str">
        <f t="shared" si="33"/>
        <v/>
      </c>
      <c r="T463" s="255" t="str">
        <f t="shared" si="43"/>
        <v/>
      </c>
      <c r="U463" s="262" t="str">
        <f t="shared" si="34"/>
        <v/>
      </c>
      <c r="V463" s="279"/>
    </row>
    <row r="464" spans="1:22" x14ac:dyDescent="0.25">
      <c r="A464" s="266"/>
      <c r="B464" s="259" t="str">
        <f t="shared" si="35"/>
        <v/>
      </c>
      <c r="C464" s="260" t="str">
        <f t="shared" si="36"/>
        <v/>
      </c>
      <c r="D464" s="249" t="str">
        <f t="shared" si="37"/>
        <v/>
      </c>
      <c r="E464" s="249" t="str">
        <f t="shared" si="38"/>
        <v/>
      </c>
      <c r="F464" s="249" t="str">
        <f t="shared" si="39"/>
        <v/>
      </c>
      <c r="G464" s="249" t="str">
        <f t="shared" si="40"/>
        <v/>
      </c>
      <c r="H464" s="249" t="str">
        <f t="shared" si="41"/>
        <v/>
      </c>
      <c r="I464" s="249"/>
      <c r="J464" s="249"/>
      <c r="K464" s="252"/>
      <c r="L464" s="251"/>
      <c r="M464" s="252"/>
      <c r="N464" s="261"/>
      <c r="O464" s="261"/>
      <c r="P464" s="253"/>
      <c r="Q464" s="254" t="str">
        <f t="shared" si="42"/>
        <v/>
      </c>
      <c r="R464" s="255" t="str">
        <f t="shared" si="32"/>
        <v/>
      </c>
      <c r="S464" s="255" t="str">
        <f t="shared" si="33"/>
        <v/>
      </c>
      <c r="T464" s="255" t="str">
        <f t="shared" si="43"/>
        <v/>
      </c>
      <c r="U464" s="262" t="str">
        <f t="shared" si="34"/>
        <v/>
      </c>
      <c r="V464" s="279"/>
    </row>
    <row r="465" spans="1:22" x14ac:dyDescent="0.25">
      <c r="A465" s="266"/>
      <c r="B465" s="259" t="str">
        <f t="shared" si="35"/>
        <v/>
      </c>
      <c r="C465" s="260" t="str">
        <f t="shared" si="36"/>
        <v/>
      </c>
      <c r="D465" s="249" t="str">
        <f t="shared" si="37"/>
        <v/>
      </c>
      <c r="E465" s="249" t="str">
        <f t="shared" si="38"/>
        <v/>
      </c>
      <c r="F465" s="249" t="str">
        <f t="shared" si="39"/>
        <v/>
      </c>
      <c r="G465" s="249" t="str">
        <f t="shared" si="40"/>
        <v/>
      </c>
      <c r="H465" s="249" t="str">
        <f t="shared" si="41"/>
        <v/>
      </c>
      <c r="I465" s="249"/>
      <c r="J465" s="249"/>
      <c r="K465" s="252"/>
      <c r="L465" s="251"/>
      <c r="M465" s="252"/>
      <c r="N465" s="261"/>
      <c r="O465" s="261"/>
      <c r="P465" s="253"/>
      <c r="Q465" s="254" t="str">
        <f t="shared" si="42"/>
        <v/>
      </c>
      <c r="R465" s="255" t="str">
        <f t="shared" si="32"/>
        <v/>
      </c>
      <c r="S465" s="255" t="str">
        <f t="shared" si="33"/>
        <v/>
      </c>
      <c r="T465" s="255" t="str">
        <f t="shared" si="43"/>
        <v/>
      </c>
      <c r="U465" s="262" t="str">
        <f t="shared" si="34"/>
        <v/>
      </c>
      <c r="V465" s="279"/>
    </row>
    <row r="466" spans="1:22" x14ac:dyDescent="0.25">
      <c r="A466" s="266"/>
      <c r="B466" s="259" t="str">
        <f t="shared" si="35"/>
        <v/>
      </c>
      <c r="C466" s="260" t="str">
        <f t="shared" si="36"/>
        <v/>
      </c>
      <c r="D466" s="249" t="str">
        <f t="shared" si="37"/>
        <v/>
      </c>
      <c r="E466" s="249" t="str">
        <f t="shared" si="38"/>
        <v/>
      </c>
      <c r="F466" s="249" t="str">
        <f t="shared" si="39"/>
        <v/>
      </c>
      <c r="G466" s="249" t="str">
        <f t="shared" si="40"/>
        <v/>
      </c>
      <c r="H466" s="249" t="str">
        <f t="shared" si="41"/>
        <v/>
      </c>
      <c r="I466" s="249"/>
      <c r="J466" s="249"/>
      <c r="K466" s="252"/>
      <c r="L466" s="251"/>
      <c r="M466" s="252"/>
      <c r="N466" s="261"/>
      <c r="O466" s="261"/>
      <c r="P466" s="253"/>
      <c r="Q466" s="254" t="str">
        <f t="shared" si="42"/>
        <v/>
      </c>
      <c r="R466" s="255" t="str">
        <f t="shared" si="32"/>
        <v/>
      </c>
      <c r="S466" s="255" t="str">
        <f t="shared" si="33"/>
        <v/>
      </c>
      <c r="T466" s="255" t="str">
        <f t="shared" si="43"/>
        <v/>
      </c>
      <c r="U466" s="262" t="str">
        <f t="shared" si="34"/>
        <v/>
      </c>
      <c r="V466" s="279"/>
    </row>
    <row r="467" spans="1:22" x14ac:dyDescent="0.25">
      <c r="A467" s="266"/>
      <c r="B467" s="259" t="str">
        <f t="shared" si="35"/>
        <v/>
      </c>
      <c r="C467" s="260" t="str">
        <f t="shared" si="36"/>
        <v/>
      </c>
      <c r="D467" s="249" t="str">
        <f t="shared" si="37"/>
        <v/>
      </c>
      <c r="E467" s="249" t="str">
        <f t="shared" si="38"/>
        <v/>
      </c>
      <c r="F467" s="249" t="str">
        <f t="shared" si="39"/>
        <v/>
      </c>
      <c r="G467" s="249" t="str">
        <f t="shared" si="40"/>
        <v/>
      </c>
      <c r="H467" s="249" t="str">
        <f t="shared" si="41"/>
        <v/>
      </c>
      <c r="I467" s="249"/>
      <c r="J467" s="249"/>
      <c r="K467" s="252"/>
      <c r="L467" s="251"/>
      <c r="M467" s="252"/>
      <c r="N467" s="261"/>
      <c r="O467" s="261"/>
      <c r="P467" s="253"/>
      <c r="Q467" s="254" t="str">
        <f t="shared" si="42"/>
        <v/>
      </c>
      <c r="R467" s="255" t="str">
        <f t="shared" si="32"/>
        <v/>
      </c>
      <c r="S467" s="255" t="str">
        <f t="shared" si="33"/>
        <v/>
      </c>
      <c r="T467" s="255" t="str">
        <f t="shared" si="43"/>
        <v/>
      </c>
      <c r="U467" s="262" t="str">
        <f t="shared" si="34"/>
        <v/>
      </c>
      <c r="V467" s="279"/>
    </row>
    <row r="468" spans="1:22" x14ac:dyDescent="0.25">
      <c r="A468" s="266"/>
      <c r="B468" s="259" t="str">
        <f t="shared" si="35"/>
        <v/>
      </c>
      <c r="C468" s="260" t="str">
        <f t="shared" si="36"/>
        <v/>
      </c>
      <c r="D468" s="249" t="str">
        <f t="shared" si="37"/>
        <v/>
      </c>
      <c r="E468" s="249" t="str">
        <f t="shared" si="38"/>
        <v/>
      </c>
      <c r="F468" s="249" t="str">
        <f t="shared" si="39"/>
        <v/>
      </c>
      <c r="G468" s="249" t="str">
        <f t="shared" si="40"/>
        <v/>
      </c>
      <c r="H468" s="249" t="str">
        <f t="shared" si="41"/>
        <v/>
      </c>
      <c r="I468" s="249"/>
      <c r="J468" s="249"/>
      <c r="K468" s="252"/>
      <c r="L468" s="251"/>
      <c r="M468" s="252"/>
      <c r="N468" s="261"/>
      <c r="O468" s="261"/>
      <c r="P468" s="253"/>
      <c r="Q468" s="254" t="str">
        <f t="shared" si="42"/>
        <v/>
      </c>
      <c r="R468" s="255" t="str">
        <f t="shared" si="32"/>
        <v/>
      </c>
      <c r="S468" s="255" t="str">
        <f t="shared" si="33"/>
        <v/>
      </c>
      <c r="T468" s="255" t="str">
        <f t="shared" si="43"/>
        <v/>
      </c>
      <c r="U468" s="262" t="str">
        <f t="shared" si="34"/>
        <v/>
      </c>
      <c r="V468" s="279"/>
    </row>
    <row r="469" spans="1:22" x14ac:dyDescent="0.25">
      <c r="A469" s="266"/>
      <c r="B469" s="259" t="str">
        <f t="shared" si="35"/>
        <v/>
      </c>
      <c r="C469" s="260" t="str">
        <f t="shared" si="36"/>
        <v/>
      </c>
      <c r="D469" s="249" t="str">
        <f t="shared" si="37"/>
        <v/>
      </c>
      <c r="E469" s="249" t="str">
        <f t="shared" si="38"/>
        <v/>
      </c>
      <c r="F469" s="249" t="str">
        <f t="shared" si="39"/>
        <v/>
      </c>
      <c r="G469" s="249" t="str">
        <f t="shared" si="40"/>
        <v/>
      </c>
      <c r="H469" s="249" t="str">
        <f t="shared" si="41"/>
        <v/>
      </c>
      <c r="I469" s="249"/>
      <c r="J469" s="249"/>
      <c r="K469" s="252"/>
      <c r="L469" s="251"/>
      <c r="M469" s="252"/>
      <c r="N469" s="261"/>
      <c r="O469" s="261"/>
      <c r="P469" s="253"/>
      <c r="Q469" s="254" t="str">
        <f t="shared" si="42"/>
        <v/>
      </c>
      <c r="R469" s="255" t="str">
        <f t="shared" si="32"/>
        <v/>
      </c>
      <c r="S469" s="255" t="str">
        <f t="shared" si="33"/>
        <v/>
      </c>
      <c r="T469" s="255" t="str">
        <f t="shared" si="43"/>
        <v/>
      </c>
      <c r="U469" s="262" t="str">
        <f t="shared" si="34"/>
        <v/>
      </c>
      <c r="V469" s="279"/>
    </row>
    <row r="470" spans="1:22" x14ac:dyDescent="0.25">
      <c r="A470" s="266"/>
      <c r="B470" s="259" t="str">
        <f t="shared" si="35"/>
        <v/>
      </c>
      <c r="C470" s="260" t="str">
        <f t="shared" si="36"/>
        <v/>
      </c>
      <c r="D470" s="249" t="str">
        <f t="shared" si="37"/>
        <v/>
      </c>
      <c r="E470" s="249" t="str">
        <f t="shared" si="38"/>
        <v/>
      </c>
      <c r="F470" s="249" t="str">
        <f t="shared" si="39"/>
        <v/>
      </c>
      <c r="G470" s="249" t="str">
        <f t="shared" si="40"/>
        <v/>
      </c>
      <c r="H470" s="249" t="str">
        <f t="shared" si="41"/>
        <v/>
      </c>
      <c r="I470" s="249"/>
      <c r="J470" s="249"/>
      <c r="K470" s="252"/>
      <c r="L470" s="251"/>
      <c r="M470" s="252"/>
      <c r="N470" s="261"/>
      <c r="O470" s="261"/>
      <c r="P470" s="253"/>
      <c r="Q470" s="254" t="str">
        <f t="shared" si="42"/>
        <v/>
      </c>
      <c r="R470" s="255" t="str">
        <f t="shared" si="32"/>
        <v/>
      </c>
      <c r="S470" s="255" t="str">
        <f t="shared" si="33"/>
        <v/>
      </c>
      <c r="T470" s="255" t="str">
        <f t="shared" si="43"/>
        <v/>
      </c>
      <c r="U470" s="262" t="str">
        <f t="shared" si="34"/>
        <v/>
      </c>
      <c r="V470" s="279"/>
    </row>
    <row r="471" spans="1:22" x14ac:dyDescent="0.25">
      <c r="A471" s="266"/>
      <c r="B471" s="259" t="str">
        <f t="shared" si="35"/>
        <v/>
      </c>
      <c r="C471" s="260" t="str">
        <f t="shared" si="36"/>
        <v/>
      </c>
      <c r="D471" s="249" t="str">
        <f t="shared" si="37"/>
        <v/>
      </c>
      <c r="E471" s="249" t="str">
        <f t="shared" si="38"/>
        <v/>
      </c>
      <c r="F471" s="249" t="str">
        <f t="shared" si="39"/>
        <v/>
      </c>
      <c r="G471" s="249" t="str">
        <f t="shared" si="40"/>
        <v/>
      </c>
      <c r="H471" s="249" t="str">
        <f t="shared" si="41"/>
        <v/>
      </c>
      <c r="I471" s="249"/>
      <c r="J471" s="249"/>
      <c r="K471" s="252"/>
      <c r="L471" s="251"/>
      <c r="M471" s="252"/>
      <c r="N471" s="261"/>
      <c r="O471" s="261"/>
      <c r="P471" s="253"/>
      <c r="Q471" s="254" t="str">
        <f t="shared" si="42"/>
        <v/>
      </c>
      <c r="R471" s="255" t="str">
        <f t="shared" si="32"/>
        <v/>
      </c>
      <c r="S471" s="255" t="str">
        <f t="shared" si="33"/>
        <v/>
      </c>
      <c r="T471" s="255" t="str">
        <f t="shared" si="43"/>
        <v/>
      </c>
      <c r="U471" s="262" t="str">
        <f t="shared" si="34"/>
        <v/>
      </c>
      <c r="V471" s="279"/>
    </row>
    <row r="472" spans="1:22" x14ac:dyDescent="0.25">
      <c r="A472" s="266"/>
      <c r="B472" s="259" t="str">
        <f t="shared" si="35"/>
        <v/>
      </c>
      <c r="C472" s="260" t="str">
        <f t="shared" si="36"/>
        <v/>
      </c>
      <c r="D472" s="249" t="str">
        <f t="shared" si="37"/>
        <v/>
      </c>
      <c r="E472" s="249" t="str">
        <f t="shared" si="38"/>
        <v/>
      </c>
      <c r="F472" s="249" t="str">
        <f t="shared" si="39"/>
        <v/>
      </c>
      <c r="G472" s="249" t="str">
        <f t="shared" si="40"/>
        <v/>
      </c>
      <c r="H472" s="249" t="str">
        <f t="shared" si="41"/>
        <v/>
      </c>
      <c r="I472" s="249"/>
      <c r="J472" s="249"/>
      <c r="K472" s="252"/>
      <c r="L472" s="251"/>
      <c r="M472" s="252"/>
      <c r="N472" s="261"/>
      <c r="O472" s="261"/>
      <c r="P472" s="253"/>
      <c r="Q472" s="254" t="str">
        <f t="shared" si="42"/>
        <v/>
      </c>
      <c r="R472" s="255" t="str">
        <f t="shared" si="32"/>
        <v/>
      </c>
      <c r="S472" s="255" t="str">
        <f t="shared" si="33"/>
        <v/>
      </c>
      <c r="T472" s="255" t="str">
        <f t="shared" si="43"/>
        <v/>
      </c>
      <c r="U472" s="262" t="str">
        <f t="shared" si="34"/>
        <v/>
      </c>
      <c r="V472" s="279"/>
    </row>
    <row r="473" spans="1:22" x14ac:dyDescent="0.25">
      <c r="A473" s="266"/>
      <c r="B473" s="259" t="str">
        <f t="shared" si="35"/>
        <v/>
      </c>
      <c r="C473" s="260" t="str">
        <f t="shared" si="36"/>
        <v/>
      </c>
      <c r="D473" s="249" t="str">
        <f t="shared" si="37"/>
        <v/>
      </c>
      <c r="E473" s="249" t="str">
        <f t="shared" si="38"/>
        <v/>
      </c>
      <c r="F473" s="249" t="str">
        <f t="shared" si="39"/>
        <v/>
      </c>
      <c r="G473" s="249" t="str">
        <f t="shared" si="40"/>
        <v/>
      </c>
      <c r="H473" s="249" t="str">
        <f t="shared" si="41"/>
        <v/>
      </c>
      <c r="I473" s="249"/>
      <c r="J473" s="249"/>
      <c r="K473" s="252"/>
      <c r="L473" s="251"/>
      <c r="M473" s="252"/>
      <c r="N473" s="261"/>
      <c r="O473" s="261"/>
      <c r="P473" s="253"/>
      <c r="Q473" s="254" t="str">
        <f t="shared" si="42"/>
        <v/>
      </c>
      <c r="R473" s="255" t="str">
        <f t="shared" ref="R473:R536" si="44">IF(N473&lt;&gt;"",TEXT(N473,"DDDD"),"")</f>
        <v/>
      </c>
      <c r="S473" s="255" t="str">
        <f t="shared" ref="S473:S536" si="45">IF(N473&lt;&gt;"",TEXT(N473,"MMMM"),"")</f>
        <v/>
      </c>
      <c r="T473" s="255" t="str">
        <f t="shared" si="43"/>
        <v/>
      </c>
      <c r="U473" s="262" t="str">
        <f t="shared" si="34"/>
        <v/>
      </c>
      <c r="V473" s="279"/>
    </row>
    <row r="474" spans="1:22" x14ac:dyDescent="0.25">
      <c r="A474" s="266"/>
      <c r="B474" s="259" t="str">
        <f t="shared" si="35"/>
        <v/>
      </c>
      <c r="C474" s="260" t="str">
        <f t="shared" si="36"/>
        <v/>
      </c>
      <c r="D474" s="249" t="str">
        <f t="shared" si="37"/>
        <v/>
      </c>
      <c r="E474" s="249" t="str">
        <f t="shared" si="38"/>
        <v/>
      </c>
      <c r="F474" s="249" t="str">
        <f t="shared" si="39"/>
        <v/>
      </c>
      <c r="G474" s="249" t="str">
        <f t="shared" si="40"/>
        <v/>
      </c>
      <c r="H474" s="249" t="str">
        <f t="shared" si="41"/>
        <v/>
      </c>
      <c r="I474" s="249"/>
      <c r="J474" s="249"/>
      <c r="K474" s="252"/>
      <c r="L474" s="251"/>
      <c r="M474" s="252"/>
      <c r="N474" s="261"/>
      <c r="O474" s="261"/>
      <c r="P474" s="253"/>
      <c r="Q474" s="254" t="str">
        <f t="shared" si="42"/>
        <v/>
      </c>
      <c r="R474" s="255" t="str">
        <f t="shared" si="44"/>
        <v/>
      </c>
      <c r="S474" s="255" t="str">
        <f t="shared" si="45"/>
        <v/>
      </c>
      <c r="T474" s="255" t="str">
        <f t="shared" si="43"/>
        <v/>
      </c>
      <c r="U474" s="262" t="str">
        <f t="shared" si="34"/>
        <v/>
      </c>
      <c r="V474" s="279"/>
    </row>
    <row r="475" spans="1:22" x14ac:dyDescent="0.25">
      <c r="A475" s="266"/>
      <c r="B475" s="259" t="str">
        <f t="shared" si="35"/>
        <v/>
      </c>
      <c r="C475" s="260" t="str">
        <f t="shared" si="36"/>
        <v/>
      </c>
      <c r="D475" s="249" t="str">
        <f t="shared" si="37"/>
        <v/>
      </c>
      <c r="E475" s="249" t="str">
        <f t="shared" si="38"/>
        <v/>
      </c>
      <c r="F475" s="249" t="str">
        <f t="shared" si="39"/>
        <v/>
      </c>
      <c r="G475" s="249" t="str">
        <f t="shared" si="40"/>
        <v/>
      </c>
      <c r="H475" s="249" t="str">
        <f t="shared" si="41"/>
        <v/>
      </c>
      <c r="I475" s="249"/>
      <c r="J475" s="249"/>
      <c r="K475" s="252"/>
      <c r="L475" s="251"/>
      <c r="M475" s="252"/>
      <c r="N475" s="261"/>
      <c r="O475" s="261"/>
      <c r="P475" s="253"/>
      <c r="Q475" s="254" t="str">
        <f t="shared" si="42"/>
        <v/>
      </c>
      <c r="R475" s="255" t="str">
        <f t="shared" si="44"/>
        <v/>
      </c>
      <c r="S475" s="255" t="str">
        <f t="shared" si="45"/>
        <v/>
      </c>
      <c r="T475" s="255" t="str">
        <f t="shared" si="43"/>
        <v/>
      </c>
      <c r="U475" s="262" t="str">
        <f t="shared" si="34"/>
        <v/>
      </c>
      <c r="V475" s="279"/>
    </row>
    <row r="476" spans="1:22" x14ac:dyDescent="0.25">
      <c r="A476" s="266"/>
      <c r="B476" s="259" t="str">
        <f t="shared" si="35"/>
        <v/>
      </c>
      <c r="C476" s="260" t="str">
        <f t="shared" si="36"/>
        <v/>
      </c>
      <c r="D476" s="249" t="str">
        <f t="shared" si="37"/>
        <v/>
      </c>
      <c r="E476" s="249" t="str">
        <f t="shared" si="38"/>
        <v/>
      </c>
      <c r="F476" s="249" t="str">
        <f t="shared" si="39"/>
        <v/>
      </c>
      <c r="G476" s="249" t="str">
        <f t="shared" si="40"/>
        <v/>
      </c>
      <c r="H476" s="249" t="str">
        <f t="shared" si="41"/>
        <v/>
      </c>
      <c r="I476" s="249"/>
      <c r="J476" s="249"/>
      <c r="K476" s="252"/>
      <c r="L476" s="251"/>
      <c r="M476" s="252"/>
      <c r="N476" s="261"/>
      <c r="O476" s="261"/>
      <c r="P476" s="253"/>
      <c r="Q476" s="254" t="str">
        <f t="shared" si="42"/>
        <v/>
      </c>
      <c r="R476" s="255" t="str">
        <f t="shared" si="44"/>
        <v/>
      </c>
      <c r="S476" s="255" t="str">
        <f t="shared" si="45"/>
        <v/>
      </c>
      <c r="T476" s="255" t="str">
        <f t="shared" si="43"/>
        <v/>
      </c>
      <c r="U476" s="262" t="str">
        <f t="shared" si="34"/>
        <v/>
      </c>
      <c r="V476" s="279"/>
    </row>
    <row r="477" spans="1:22" x14ac:dyDescent="0.25">
      <c r="A477" s="266"/>
      <c r="B477" s="259" t="str">
        <f t="shared" si="35"/>
        <v/>
      </c>
      <c r="C477" s="260" t="str">
        <f t="shared" si="36"/>
        <v/>
      </c>
      <c r="D477" s="249" t="str">
        <f t="shared" si="37"/>
        <v/>
      </c>
      <c r="E477" s="249" t="str">
        <f t="shared" si="38"/>
        <v/>
      </c>
      <c r="F477" s="249" t="str">
        <f t="shared" si="39"/>
        <v/>
      </c>
      <c r="G477" s="249" t="str">
        <f t="shared" si="40"/>
        <v/>
      </c>
      <c r="H477" s="249" t="str">
        <f t="shared" si="41"/>
        <v/>
      </c>
      <c r="I477" s="249"/>
      <c r="J477" s="249"/>
      <c r="K477" s="252"/>
      <c r="L477" s="251"/>
      <c r="M477" s="252"/>
      <c r="N477" s="261"/>
      <c r="O477" s="261"/>
      <c r="P477" s="253"/>
      <c r="Q477" s="254" t="str">
        <f t="shared" si="42"/>
        <v/>
      </c>
      <c r="R477" s="255" t="str">
        <f t="shared" si="44"/>
        <v/>
      </c>
      <c r="S477" s="255" t="str">
        <f t="shared" si="45"/>
        <v/>
      </c>
      <c r="T477" s="255" t="str">
        <f t="shared" si="43"/>
        <v/>
      </c>
      <c r="U477" s="262" t="str">
        <f t="shared" si="34"/>
        <v/>
      </c>
      <c r="V477" s="279"/>
    </row>
    <row r="478" spans="1:22" x14ac:dyDescent="0.25">
      <c r="A478" s="266"/>
      <c r="B478" s="259" t="str">
        <f t="shared" si="35"/>
        <v/>
      </c>
      <c r="C478" s="260" t="str">
        <f t="shared" si="36"/>
        <v/>
      </c>
      <c r="D478" s="249" t="str">
        <f t="shared" si="37"/>
        <v/>
      </c>
      <c r="E478" s="249" t="str">
        <f t="shared" si="38"/>
        <v/>
      </c>
      <c r="F478" s="249" t="str">
        <f t="shared" si="39"/>
        <v/>
      </c>
      <c r="G478" s="249" t="str">
        <f t="shared" si="40"/>
        <v/>
      </c>
      <c r="H478" s="249" t="str">
        <f t="shared" si="41"/>
        <v/>
      </c>
      <c r="I478" s="249"/>
      <c r="J478" s="249"/>
      <c r="K478" s="252"/>
      <c r="L478" s="251"/>
      <c r="M478" s="252"/>
      <c r="N478" s="261"/>
      <c r="O478" s="261"/>
      <c r="P478" s="253"/>
      <c r="Q478" s="254" t="str">
        <f t="shared" si="42"/>
        <v/>
      </c>
      <c r="R478" s="255" t="str">
        <f t="shared" si="44"/>
        <v/>
      </c>
      <c r="S478" s="255" t="str">
        <f t="shared" si="45"/>
        <v/>
      </c>
      <c r="T478" s="255" t="str">
        <f t="shared" si="43"/>
        <v/>
      </c>
      <c r="U478" s="262" t="str">
        <f t="shared" si="34"/>
        <v/>
      </c>
      <c r="V478" s="279"/>
    </row>
    <row r="479" spans="1:22" x14ac:dyDescent="0.25">
      <c r="A479" s="266"/>
      <c r="B479" s="259" t="str">
        <f t="shared" si="35"/>
        <v/>
      </c>
      <c r="C479" s="260" t="str">
        <f t="shared" si="36"/>
        <v/>
      </c>
      <c r="D479" s="249" t="str">
        <f t="shared" si="37"/>
        <v/>
      </c>
      <c r="E479" s="249" t="str">
        <f t="shared" si="38"/>
        <v/>
      </c>
      <c r="F479" s="249" t="str">
        <f t="shared" si="39"/>
        <v/>
      </c>
      <c r="G479" s="249" t="str">
        <f t="shared" si="40"/>
        <v/>
      </c>
      <c r="H479" s="249" t="str">
        <f t="shared" si="41"/>
        <v/>
      </c>
      <c r="I479" s="249"/>
      <c r="J479" s="249"/>
      <c r="K479" s="252"/>
      <c r="L479" s="251"/>
      <c r="M479" s="252"/>
      <c r="N479" s="261"/>
      <c r="O479" s="261"/>
      <c r="P479" s="253"/>
      <c r="Q479" s="254" t="str">
        <f t="shared" si="42"/>
        <v/>
      </c>
      <c r="R479" s="255" t="str">
        <f t="shared" si="44"/>
        <v/>
      </c>
      <c r="S479" s="255" t="str">
        <f t="shared" si="45"/>
        <v/>
      </c>
      <c r="T479" s="255" t="str">
        <f t="shared" si="43"/>
        <v/>
      </c>
      <c r="U479" s="262" t="str">
        <f t="shared" si="34"/>
        <v/>
      </c>
      <c r="V479" s="279"/>
    </row>
    <row r="480" spans="1:22" x14ac:dyDescent="0.25">
      <c r="A480" s="266"/>
      <c r="B480" s="259" t="str">
        <f t="shared" si="35"/>
        <v/>
      </c>
      <c r="C480" s="260" t="str">
        <f t="shared" si="36"/>
        <v/>
      </c>
      <c r="D480" s="249" t="str">
        <f t="shared" si="37"/>
        <v/>
      </c>
      <c r="E480" s="249" t="str">
        <f t="shared" si="38"/>
        <v/>
      </c>
      <c r="F480" s="249" t="str">
        <f t="shared" si="39"/>
        <v/>
      </c>
      <c r="G480" s="249" t="str">
        <f t="shared" si="40"/>
        <v/>
      </c>
      <c r="H480" s="249" t="str">
        <f t="shared" si="41"/>
        <v/>
      </c>
      <c r="I480" s="249"/>
      <c r="J480" s="249"/>
      <c r="K480" s="252"/>
      <c r="L480" s="251"/>
      <c r="M480" s="252"/>
      <c r="N480" s="261"/>
      <c r="O480" s="261"/>
      <c r="P480" s="253"/>
      <c r="Q480" s="254" t="str">
        <f t="shared" si="42"/>
        <v/>
      </c>
      <c r="R480" s="255" t="str">
        <f t="shared" si="44"/>
        <v/>
      </c>
      <c r="S480" s="255" t="str">
        <f t="shared" si="45"/>
        <v/>
      </c>
      <c r="T480" s="255" t="str">
        <f t="shared" si="43"/>
        <v/>
      </c>
      <c r="U480" s="262" t="str">
        <f t="shared" si="34"/>
        <v/>
      </c>
      <c r="V480" s="279"/>
    </row>
    <row r="481" spans="1:22" x14ac:dyDescent="0.25">
      <c r="A481" s="266"/>
      <c r="B481" s="259" t="str">
        <f t="shared" si="35"/>
        <v/>
      </c>
      <c r="C481" s="260" t="str">
        <f t="shared" si="36"/>
        <v/>
      </c>
      <c r="D481" s="249" t="str">
        <f t="shared" si="37"/>
        <v/>
      </c>
      <c r="E481" s="249" t="str">
        <f t="shared" si="38"/>
        <v/>
      </c>
      <c r="F481" s="249" t="str">
        <f t="shared" si="39"/>
        <v/>
      </c>
      <c r="G481" s="249" t="str">
        <f t="shared" si="40"/>
        <v/>
      </c>
      <c r="H481" s="249" t="str">
        <f t="shared" si="41"/>
        <v/>
      </c>
      <c r="I481" s="249"/>
      <c r="J481" s="249"/>
      <c r="K481" s="252"/>
      <c r="L481" s="251"/>
      <c r="M481" s="252"/>
      <c r="N481" s="261"/>
      <c r="O481" s="261"/>
      <c r="P481" s="253"/>
      <c r="Q481" s="254" t="str">
        <f t="shared" si="42"/>
        <v/>
      </c>
      <c r="R481" s="255" t="str">
        <f t="shared" si="44"/>
        <v/>
      </c>
      <c r="S481" s="255" t="str">
        <f t="shared" si="45"/>
        <v/>
      </c>
      <c r="T481" s="255" t="str">
        <f t="shared" si="43"/>
        <v/>
      </c>
      <c r="U481" s="262" t="str">
        <f t="shared" ref="U481:U544" si="46">IFERROR(VLOOKUP(M481,CIE,2,0),"")</f>
        <v/>
      </c>
      <c r="V481" s="279"/>
    </row>
    <row r="482" spans="1:22" x14ac:dyDescent="0.25">
      <c r="A482" s="266"/>
      <c r="B482" s="259" t="str">
        <f t="shared" si="35"/>
        <v/>
      </c>
      <c r="C482" s="260" t="str">
        <f t="shared" si="36"/>
        <v/>
      </c>
      <c r="D482" s="249" t="str">
        <f t="shared" si="37"/>
        <v/>
      </c>
      <c r="E482" s="249" t="str">
        <f t="shared" si="38"/>
        <v/>
      </c>
      <c r="F482" s="249" t="str">
        <f t="shared" si="39"/>
        <v/>
      </c>
      <c r="G482" s="249" t="str">
        <f t="shared" si="40"/>
        <v/>
      </c>
      <c r="H482" s="249" t="str">
        <f t="shared" si="41"/>
        <v/>
      </c>
      <c r="I482" s="249"/>
      <c r="J482" s="249"/>
      <c r="K482" s="252"/>
      <c r="L482" s="251"/>
      <c r="M482" s="252"/>
      <c r="N482" s="261"/>
      <c r="O482" s="261"/>
      <c r="P482" s="253"/>
      <c r="Q482" s="254" t="str">
        <f t="shared" si="42"/>
        <v/>
      </c>
      <c r="R482" s="255" t="str">
        <f t="shared" si="44"/>
        <v/>
      </c>
      <c r="S482" s="255" t="str">
        <f t="shared" si="45"/>
        <v/>
      </c>
      <c r="T482" s="255" t="str">
        <f t="shared" si="43"/>
        <v/>
      </c>
      <c r="U482" s="262" t="str">
        <f t="shared" si="46"/>
        <v/>
      </c>
      <c r="V482" s="279"/>
    </row>
    <row r="483" spans="1:22" x14ac:dyDescent="0.25">
      <c r="A483" s="266"/>
      <c r="B483" s="259" t="str">
        <f t="shared" si="35"/>
        <v/>
      </c>
      <c r="C483" s="260" t="str">
        <f t="shared" si="36"/>
        <v/>
      </c>
      <c r="D483" s="249" t="str">
        <f t="shared" si="37"/>
        <v/>
      </c>
      <c r="E483" s="249" t="str">
        <f t="shared" si="38"/>
        <v/>
      </c>
      <c r="F483" s="249" t="str">
        <f t="shared" si="39"/>
        <v/>
      </c>
      <c r="G483" s="249" t="str">
        <f t="shared" si="40"/>
        <v/>
      </c>
      <c r="H483" s="249" t="str">
        <f t="shared" si="41"/>
        <v/>
      </c>
      <c r="I483" s="249"/>
      <c r="J483" s="249"/>
      <c r="K483" s="252"/>
      <c r="L483" s="251"/>
      <c r="M483" s="252"/>
      <c r="N483" s="261"/>
      <c r="O483" s="261"/>
      <c r="P483" s="253"/>
      <c r="Q483" s="254" t="str">
        <f t="shared" si="42"/>
        <v/>
      </c>
      <c r="R483" s="255" t="str">
        <f t="shared" si="44"/>
        <v/>
      </c>
      <c r="S483" s="255" t="str">
        <f t="shared" si="45"/>
        <v/>
      </c>
      <c r="T483" s="255" t="str">
        <f t="shared" si="43"/>
        <v/>
      </c>
      <c r="U483" s="262" t="str">
        <f t="shared" si="46"/>
        <v/>
      </c>
      <c r="V483" s="279"/>
    </row>
    <row r="484" spans="1:22" x14ac:dyDescent="0.25">
      <c r="A484" s="266"/>
      <c r="B484" s="259" t="str">
        <f t="shared" si="35"/>
        <v/>
      </c>
      <c r="C484" s="260" t="str">
        <f t="shared" si="36"/>
        <v/>
      </c>
      <c r="D484" s="249" t="str">
        <f t="shared" si="37"/>
        <v/>
      </c>
      <c r="E484" s="249" t="str">
        <f t="shared" si="38"/>
        <v/>
      </c>
      <c r="F484" s="249" t="str">
        <f t="shared" si="39"/>
        <v/>
      </c>
      <c r="G484" s="249" t="str">
        <f t="shared" si="40"/>
        <v/>
      </c>
      <c r="H484" s="249" t="str">
        <f t="shared" si="41"/>
        <v/>
      </c>
      <c r="I484" s="249"/>
      <c r="J484" s="249"/>
      <c r="K484" s="252"/>
      <c r="L484" s="251"/>
      <c r="M484" s="252"/>
      <c r="N484" s="261"/>
      <c r="O484" s="261"/>
      <c r="P484" s="253"/>
      <c r="Q484" s="254" t="str">
        <f t="shared" si="42"/>
        <v/>
      </c>
      <c r="R484" s="255" t="str">
        <f t="shared" si="44"/>
        <v/>
      </c>
      <c r="S484" s="255" t="str">
        <f t="shared" si="45"/>
        <v/>
      </c>
      <c r="T484" s="255" t="str">
        <f t="shared" si="43"/>
        <v/>
      </c>
      <c r="U484" s="262" t="str">
        <f t="shared" si="46"/>
        <v/>
      </c>
      <c r="V484" s="279"/>
    </row>
    <row r="485" spans="1:22" x14ac:dyDescent="0.25">
      <c r="A485" s="266"/>
      <c r="B485" s="259" t="str">
        <f t="shared" si="35"/>
        <v/>
      </c>
      <c r="C485" s="260" t="str">
        <f t="shared" si="36"/>
        <v/>
      </c>
      <c r="D485" s="249" t="str">
        <f t="shared" si="37"/>
        <v/>
      </c>
      <c r="E485" s="249" t="str">
        <f t="shared" si="38"/>
        <v/>
      </c>
      <c r="F485" s="249" t="str">
        <f t="shared" si="39"/>
        <v/>
      </c>
      <c r="G485" s="249" t="str">
        <f t="shared" si="40"/>
        <v/>
      </c>
      <c r="H485" s="249" t="str">
        <f t="shared" si="41"/>
        <v/>
      </c>
      <c r="I485" s="249"/>
      <c r="J485" s="249"/>
      <c r="K485" s="252"/>
      <c r="L485" s="251"/>
      <c r="M485" s="252"/>
      <c r="N485" s="261"/>
      <c r="O485" s="261"/>
      <c r="P485" s="253"/>
      <c r="Q485" s="254" t="str">
        <f t="shared" si="42"/>
        <v/>
      </c>
      <c r="R485" s="255" t="str">
        <f t="shared" si="44"/>
        <v/>
      </c>
      <c r="S485" s="255" t="str">
        <f t="shared" si="45"/>
        <v/>
      </c>
      <c r="T485" s="255" t="str">
        <f t="shared" si="43"/>
        <v/>
      </c>
      <c r="U485" s="262" t="str">
        <f t="shared" si="46"/>
        <v/>
      </c>
      <c r="V485" s="279"/>
    </row>
    <row r="486" spans="1:22" x14ac:dyDescent="0.25">
      <c r="A486" s="266"/>
      <c r="B486" s="259" t="str">
        <f t="shared" ref="B486:B549" si="47">IFERROR(VLOOKUP(A486,Personal,2,0),"")</f>
        <v/>
      </c>
      <c r="C486" s="260" t="str">
        <f t="shared" si="36"/>
        <v/>
      </c>
      <c r="D486" s="249" t="str">
        <f t="shared" si="37"/>
        <v/>
      </c>
      <c r="E486" s="249" t="str">
        <f t="shared" si="38"/>
        <v/>
      </c>
      <c r="F486" s="249" t="str">
        <f t="shared" si="39"/>
        <v/>
      </c>
      <c r="G486" s="249" t="str">
        <f t="shared" si="40"/>
        <v/>
      </c>
      <c r="H486" s="249" t="str">
        <f t="shared" si="41"/>
        <v/>
      </c>
      <c r="I486" s="249"/>
      <c r="J486" s="249"/>
      <c r="K486" s="252"/>
      <c r="L486" s="251"/>
      <c r="M486" s="252"/>
      <c r="N486" s="261"/>
      <c r="O486" s="261"/>
      <c r="P486" s="253"/>
      <c r="Q486" s="254" t="str">
        <f t="shared" si="42"/>
        <v/>
      </c>
      <c r="R486" s="255" t="str">
        <f t="shared" si="44"/>
        <v/>
      </c>
      <c r="S486" s="255" t="str">
        <f t="shared" si="45"/>
        <v/>
      </c>
      <c r="T486" s="255" t="str">
        <f t="shared" si="43"/>
        <v/>
      </c>
      <c r="U486" s="262" t="str">
        <f t="shared" si="46"/>
        <v/>
      </c>
      <c r="V486" s="279"/>
    </row>
    <row r="487" spans="1:22" x14ac:dyDescent="0.25">
      <c r="A487" s="266"/>
      <c r="B487" s="259" t="str">
        <f t="shared" si="47"/>
        <v/>
      </c>
      <c r="C487" s="260" t="str">
        <f t="shared" si="36"/>
        <v/>
      </c>
      <c r="D487" s="249" t="str">
        <f t="shared" si="37"/>
        <v/>
      </c>
      <c r="E487" s="249" t="str">
        <f t="shared" si="38"/>
        <v/>
      </c>
      <c r="F487" s="249" t="str">
        <f t="shared" si="39"/>
        <v/>
      </c>
      <c r="G487" s="249" t="str">
        <f t="shared" si="40"/>
        <v/>
      </c>
      <c r="H487" s="249" t="str">
        <f t="shared" si="41"/>
        <v/>
      </c>
      <c r="I487" s="249"/>
      <c r="J487" s="249"/>
      <c r="K487" s="252"/>
      <c r="L487" s="251"/>
      <c r="M487" s="252"/>
      <c r="N487" s="261"/>
      <c r="O487" s="261"/>
      <c r="P487" s="253"/>
      <c r="Q487" s="254" t="str">
        <f t="shared" si="42"/>
        <v/>
      </c>
      <c r="R487" s="255" t="str">
        <f t="shared" si="44"/>
        <v/>
      </c>
      <c r="S487" s="255" t="str">
        <f t="shared" si="45"/>
        <v/>
      </c>
      <c r="T487" s="255" t="str">
        <f t="shared" si="43"/>
        <v/>
      </c>
      <c r="U487" s="262" t="str">
        <f t="shared" si="46"/>
        <v/>
      </c>
      <c r="V487" s="279"/>
    </row>
    <row r="488" spans="1:22" x14ac:dyDescent="0.25">
      <c r="A488" s="266"/>
      <c r="B488" s="259" t="str">
        <f t="shared" si="47"/>
        <v/>
      </c>
      <c r="C488" s="260" t="str">
        <f t="shared" si="36"/>
        <v/>
      </c>
      <c r="D488" s="249" t="str">
        <f t="shared" si="37"/>
        <v/>
      </c>
      <c r="E488" s="249" t="str">
        <f t="shared" si="38"/>
        <v/>
      </c>
      <c r="F488" s="249" t="str">
        <f t="shared" si="39"/>
        <v/>
      </c>
      <c r="G488" s="249" t="str">
        <f t="shared" si="40"/>
        <v/>
      </c>
      <c r="H488" s="249" t="str">
        <f t="shared" si="41"/>
        <v/>
      </c>
      <c r="I488" s="249"/>
      <c r="J488" s="249"/>
      <c r="K488" s="252"/>
      <c r="L488" s="251"/>
      <c r="M488" s="252"/>
      <c r="N488" s="261"/>
      <c r="O488" s="261"/>
      <c r="P488" s="253"/>
      <c r="Q488" s="254" t="str">
        <f t="shared" si="42"/>
        <v/>
      </c>
      <c r="R488" s="255" t="str">
        <f t="shared" si="44"/>
        <v/>
      </c>
      <c r="S488" s="255" t="str">
        <f t="shared" si="45"/>
        <v/>
      </c>
      <c r="T488" s="255" t="str">
        <f t="shared" si="43"/>
        <v/>
      </c>
      <c r="U488" s="262" t="str">
        <f t="shared" si="46"/>
        <v/>
      </c>
      <c r="V488" s="279"/>
    </row>
    <row r="489" spans="1:22" x14ac:dyDescent="0.25">
      <c r="A489" s="266"/>
      <c r="B489" s="259" t="str">
        <f t="shared" si="47"/>
        <v/>
      </c>
      <c r="C489" s="260" t="str">
        <f t="shared" si="36"/>
        <v/>
      </c>
      <c r="D489" s="249" t="str">
        <f t="shared" si="37"/>
        <v/>
      </c>
      <c r="E489" s="249" t="str">
        <f t="shared" si="38"/>
        <v/>
      </c>
      <c r="F489" s="249" t="str">
        <f t="shared" si="39"/>
        <v/>
      </c>
      <c r="G489" s="249" t="str">
        <f t="shared" si="40"/>
        <v/>
      </c>
      <c r="H489" s="249" t="str">
        <f t="shared" si="41"/>
        <v/>
      </c>
      <c r="I489" s="249"/>
      <c r="J489" s="249"/>
      <c r="K489" s="252"/>
      <c r="L489" s="251"/>
      <c r="M489" s="252"/>
      <c r="N489" s="261"/>
      <c r="O489" s="261"/>
      <c r="P489" s="253"/>
      <c r="Q489" s="254" t="str">
        <f t="shared" si="42"/>
        <v/>
      </c>
      <c r="R489" s="255" t="str">
        <f t="shared" si="44"/>
        <v/>
      </c>
      <c r="S489" s="255" t="str">
        <f t="shared" si="45"/>
        <v/>
      </c>
      <c r="T489" s="255" t="str">
        <f t="shared" si="43"/>
        <v/>
      </c>
      <c r="U489" s="262" t="str">
        <f t="shared" si="46"/>
        <v/>
      </c>
      <c r="V489" s="279"/>
    </row>
    <row r="490" spans="1:22" x14ac:dyDescent="0.25">
      <c r="A490" s="266"/>
      <c r="B490" s="259" t="str">
        <f t="shared" si="47"/>
        <v/>
      </c>
      <c r="C490" s="260" t="str">
        <f t="shared" si="36"/>
        <v/>
      </c>
      <c r="D490" s="249" t="str">
        <f t="shared" si="37"/>
        <v/>
      </c>
      <c r="E490" s="249" t="str">
        <f t="shared" si="38"/>
        <v/>
      </c>
      <c r="F490" s="249" t="str">
        <f t="shared" si="39"/>
        <v/>
      </c>
      <c r="G490" s="249" t="str">
        <f t="shared" si="40"/>
        <v/>
      </c>
      <c r="H490" s="249" t="str">
        <f t="shared" si="41"/>
        <v/>
      </c>
      <c r="I490" s="249"/>
      <c r="J490" s="249"/>
      <c r="K490" s="252"/>
      <c r="L490" s="251"/>
      <c r="M490" s="252"/>
      <c r="N490" s="261"/>
      <c r="O490" s="261"/>
      <c r="P490" s="253"/>
      <c r="Q490" s="254" t="str">
        <f t="shared" si="42"/>
        <v/>
      </c>
      <c r="R490" s="255" t="str">
        <f t="shared" si="44"/>
        <v/>
      </c>
      <c r="S490" s="255" t="str">
        <f t="shared" si="45"/>
        <v/>
      </c>
      <c r="T490" s="255" t="str">
        <f t="shared" si="43"/>
        <v/>
      </c>
      <c r="U490" s="262" t="str">
        <f t="shared" si="46"/>
        <v/>
      </c>
      <c r="V490" s="279"/>
    </row>
    <row r="491" spans="1:22" x14ac:dyDescent="0.25">
      <c r="A491" s="266"/>
      <c r="B491" s="259" t="str">
        <f t="shared" si="47"/>
        <v/>
      </c>
      <c r="C491" s="260" t="str">
        <f t="shared" si="36"/>
        <v/>
      </c>
      <c r="D491" s="249" t="str">
        <f t="shared" si="37"/>
        <v/>
      </c>
      <c r="E491" s="249" t="str">
        <f t="shared" si="38"/>
        <v/>
      </c>
      <c r="F491" s="249" t="str">
        <f t="shared" si="39"/>
        <v/>
      </c>
      <c r="G491" s="249" t="str">
        <f t="shared" si="40"/>
        <v/>
      </c>
      <c r="H491" s="249" t="str">
        <f t="shared" si="41"/>
        <v/>
      </c>
      <c r="I491" s="249"/>
      <c r="J491" s="249"/>
      <c r="K491" s="252"/>
      <c r="L491" s="251"/>
      <c r="M491" s="252"/>
      <c r="N491" s="261"/>
      <c r="O491" s="261"/>
      <c r="P491" s="253"/>
      <c r="Q491" s="254" t="str">
        <f t="shared" si="42"/>
        <v/>
      </c>
      <c r="R491" s="255" t="str">
        <f t="shared" si="44"/>
        <v/>
      </c>
      <c r="S491" s="255" t="str">
        <f t="shared" si="45"/>
        <v/>
      </c>
      <c r="T491" s="255" t="str">
        <f t="shared" si="43"/>
        <v/>
      </c>
      <c r="U491" s="262" t="str">
        <f t="shared" si="46"/>
        <v/>
      </c>
      <c r="V491" s="279"/>
    </row>
    <row r="492" spans="1:22" x14ac:dyDescent="0.25">
      <c r="A492" s="266"/>
      <c r="B492" s="259" t="str">
        <f t="shared" si="47"/>
        <v/>
      </c>
      <c r="C492" s="260" t="str">
        <f t="shared" si="36"/>
        <v/>
      </c>
      <c r="D492" s="249" t="str">
        <f t="shared" si="37"/>
        <v/>
      </c>
      <c r="E492" s="249" t="str">
        <f t="shared" si="38"/>
        <v/>
      </c>
      <c r="F492" s="249" t="str">
        <f t="shared" si="39"/>
        <v/>
      </c>
      <c r="G492" s="249" t="str">
        <f t="shared" si="40"/>
        <v/>
      </c>
      <c r="H492" s="249" t="str">
        <f t="shared" si="41"/>
        <v/>
      </c>
      <c r="I492" s="249"/>
      <c r="J492" s="249"/>
      <c r="K492" s="252"/>
      <c r="L492" s="251"/>
      <c r="M492" s="252"/>
      <c r="N492" s="261"/>
      <c r="O492" s="261"/>
      <c r="P492" s="253"/>
      <c r="Q492" s="254" t="str">
        <f t="shared" si="42"/>
        <v/>
      </c>
      <c r="R492" s="255" t="str">
        <f t="shared" si="44"/>
        <v/>
      </c>
      <c r="S492" s="255" t="str">
        <f t="shared" si="45"/>
        <v/>
      </c>
      <c r="T492" s="255" t="str">
        <f t="shared" si="43"/>
        <v/>
      </c>
      <c r="U492" s="262" t="str">
        <f t="shared" si="46"/>
        <v/>
      </c>
      <c r="V492" s="279"/>
    </row>
    <row r="493" spans="1:22" x14ac:dyDescent="0.25">
      <c r="A493" s="266"/>
      <c r="B493" s="259" t="str">
        <f t="shared" si="47"/>
        <v/>
      </c>
      <c r="C493" s="260" t="str">
        <f t="shared" si="36"/>
        <v/>
      </c>
      <c r="D493" s="249" t="str">
        <f t="shared" si="37"/>
        <v/>
      </c>
      <c r="E493" s="249" t="str">
        <f t="shared" si="38"/>
        <v/>
      </c>
      <c r="F493" s="249" t="str">
        <f t="shared" si="39"/>
        <v/>
      </c>
      <c r="G493" s="249" t="str">
        <f t="shared" si="40"/>
        <v/>
      </c>
      <c r="H493" s="249" t="str">
        <f t="shared" si="41"/>
        <v/>
      </c>
      <c r="I493" s="249"/>
      <c r="J493" s="249"/>
      <c r="K493" s="252"/>
      <c r="L493" s="251"/>
      <c r="M493" s="252"/>
      <c r="N493" s="261"/>
      <c r="O493" s="261"/>
      <c r="P493" s="253"/>
      <c r="Q493" s="254" t="str">
        <f t="shared" si="42"/>
        <v/>
      </c>
      <c r="R493" s="255" t="str">
        <f t="shared" si="44"/>
        <v/>
      </c>
      <c r="S493" s="255" t="str">
        <f t="shared" si="45"/>
        <v/>
      </c>
      <c r="T493" s="255" t="str">
        <f t="shared" si="43"/>
        <v/>
      </c>
      <c r="U493" s="262" t="str">
        <f t="shared" si="46"/>
        <v/>
      </c>
      <c r="V493" s="279"/>
    </row>
    <row r="494" spans="1:22" x14ac:dyDescent="0.25">
      <c r="A494" s="266"/>
      <c r="B494" s="259" t="str">
        <f t="shared" si="47"/>
        <v/>
      </c>
      <c r="C494" s="260" t="str">
        <f t="shared" si="36"/>
        <v/>
      </c>
      <c r="D494" s="249" t="str">
        <f t="shared" si="37"/>
        <v/>
      </c>
      <c r="E494" s="249" t="str">
        <f t="shared" si="38"/>
        <v/>
      </c>
      <c r="F494" s="249" t="str">
        <f t="shared" si="39"/>
        <v/>
      </c>
      <c r="G494" s="249" t="str">
        <f t="shared" si="40"/>
        <v/>
      </c>
      <c r="H494" s="249" t="str">
        <f t="shared" si="41"/>
        <v/>
      </c>
      <c r="I494" s="249"/>
      <c r="J494" s="249"/>
      <c r="K494" s="252"/>
      <c r="L494" s="251"/>
      <c r="M494" s="252"/>
      <c r="N494" s="261"/>
      <c r="O494" s="261"/>
      <c r="P494" s="253"/>
      <c r="Q494" s="254" t="str">
        <f t="shared" si="42"/>
        <v/>
      </c>
      <c r="R494" s="255" t="str">
        <f t="shared" si="44"/>
        <v/>
      </c>
      <c r="S494" s="255" t="str">
        <f t="shared" si="45"/>
        <v/>
      </c>
      <c r="T494" s="255" t="str">
        <f t="shared" si="43"/>
        <v/>
      </c>
      <c r="U494" s="262" t="str">
        <f t="shared" si="46"/>
        <v/>
      </c>
      <c r="V494" s="279"/>
    </row>
    <row r="495" spans="1:22" x14ac:dyDescent="0.25">
      <c r="A495" s="266"/>
      <c r="B495" s="259" t="str">
        <f t="shared" si="47"/>
        <v/>
      </c>
      <c r="C495" s="260" t="str">
        <f t="shared" si="36"/>
        <v/>
      </c>
      <c r="D495" s="249" t="str">
        <f t="shared" si="37"/>
        <v/>
      </c>
      <c r="E495" s="249" t="str">
        <f t="shared" si="38"/>
        <v/>
      </c>
      <c r="F495" s="249" t="str">
        <f t="shared" si="39"/>
        <v/>
      </c>
      <c r="G495" s="249" t="str">
        <f t="shared" si="40"/>
        <v/>
      </c>
      <c r="H495" s="249" t="str">
        <f t="shared" si="41"/>
        <v/>
      </c>
      <c r="I495" s="249"/>
      <c r="J495" s="249"/>
      <c r="K495" s="252"/>
      <c r="L495" s="251"/>
      <c r="M495" s="252"/>
      <c r="N495" s="261"/>
      <c r="O495" s="261"/>
      <c r="P495" s="253"/>
      <c r="Q495" s="254" t="str">
        <f t="shared" si="42"/>
        <v/>
      </c>
      <c r="R495" s="255" t="str">
        <f t="shared" si="44"/>
        <v/>
      </c>
      <c r="S495" s="255" t="str">
        <f t="shared" si="45"/>
        <v/>
      </c>
      <c r="T495" s="255" t="str">
        <f t="shared" si="43"/>
        <v/>
      </c>
      <c r="U495" s="262" t="str">
        <f t="shared" si="46"/>
        <v/>
      </c>
      <c r="V495" s="279"/>
    </row>
    <row r="496" spans="1:22" x14ac:dyDescent="0.25">
      <c r="A496" s="266"/>
      <c r="B496" s="259" t="str">
        <f t="shared" si="47"/>
        <v/>
      </c>
      <c r="C496" s="260" t="str">
        <f t="shared" si="36"/>
        <v/>
      </c>
      <c r="D496" s="249" t="str">
        <f t="shared" si="37"/>
        <v/>
      </c>
      <c r="E496" s="249" t="str">
        <f t="shared" si="38"/>
        <v/>
      </c>
      <c r="F496" s="249" t="str">
        <f t="shared" si="39"/>
        <v/>
      </c>
      <c r="G496" s="249" t="str">
        <f t="shared" si="40"/>
        <v/>
      </c>
      <c r="H496" s="249" t="str">
        <f t="shared" si="41"/>
        <v/>
      </c>
      <c r="I496" s="249"/>
      <c r="J496" s="249"/>
      <c r="K496" s="252"/>
      <c r="L496" s="251"/>
      <c r="M496" s="252"/>
      <c r="N496" s="261"/>
      <c r="O496" s="261"/>
      <c r="P496" s="253"/>
      <c r="Q496" s="254" t="str">
        <f t="shared" si="42"/>
        <v/>
      </c>
      <c r="R496" s="255" t="str">
        <f t="shared" si="44"/>
        <v/>
      </c>
      <c r="S496" s="255" t="str">
        <f t="shared" si="45"/>
        <v/>
      </c>
      <c r="T496" s="255" t="str">
        <f t="shared" si="43"/>
        <v/>
      </c>
      <c r="U496" s="262" t="str">
        <f t="shared" si="46"/>
        <v/>
      </c>
      <c r="V496" s="279"/>
    </row>
    <row r="497" spans="1:22" x14ac:dyDescent="0.25">
      <c r="A497" s="266"/>
      <c r="B497" s="259" t="str">
        <f t="shared" si="47"/>
        <v/>
      </c>
      <c r="C497" s="260" t="str">
        <f t="shared" si="36"/>
        <v/>
      </c>
      <c r="D497" s="249" t="str">
        <f t="shared" si="37"/>
        <v/>
      </c>
      <c r="E497" s="249" t="str">
        <f t="shared" si="38"/>
        <v/>
      </c>
      <c r="F497" s="249" t="str">
        <f t="shared" si="39"/>
        <v/>
      </c>
      <c r="G497" s="249" t="str">
        <f t="shared" si="40"/>
        <v/>
      </c>
      <c r="H497" s="249" t="str">
        <f t="shared" si="41"/>
        <v/>
      </c>
      <c r="I497" s="249"/>
      <c r="J497" s="249"/>
      <c r="K497" s="252"/>
      <c r="L497" s="251"/>
      <c r="M497" s="252"/>
      <c r="N497" s="261"/>
      <c r="O497" s="261"/>
      <c r="P497" s="253"/>
      <c r="Q497" s="254" t="str">
        <f t="shared" si="42"/>
        <v/>
      </c>
      <c r="R497" s="255" t="str">
        <f t="shared" si="44"/>
        <v/>
      </c>
      <c r="S497" s="255" t="str">
        <f t="shared" si="45"/>
        <v/>
      </c>
      <c r="T497" s="255" t="str">
        <f t="shared" si="43"/>
        <v/>
      </c>
      <c r="U497" s="262" t="str">
        <f t="shared" si="46"/>
        <v/>
      </c>
      <c r="V497" s="279"/>
    </row>
    <row r="498" spans="1:22" x14ac:dyDescent="0.25">
      <c r="A498" s="266"/>
      <c r="B498" s="259" t="str">
        <f t="shared" si="47"/>
        <v/>
      </c>
      <c r="C498" s="260" t="str">
        <f t="shared" si="36"/>
        <v/>
      </c>
      <c r="D498" s="249" t="str">
        <f t="shared" si="37"/>
        <v/>
      </c>
      <c r="E498" s="249" t="str">
        <f t="shared" si="38"/>
        <v/>
      </c>
      <c r="F498" s="249" t="str">
        <f t="shared" si="39"/>
        <v/>
      </c>
      <c r="G498" s="249" t="str">
        <f t="shared" si="40"/>
        <v/>
      </c>
      <c r="H498" s="249" t="str">
        <f t="shared" si="41"/>
        <v/>
      </c>
      <c r="I498" s="249"/>
      <c r="J498" s="249"/>
      <c r="K498" s="252"/>
      <c r="L498" s="251"/>
      <c r="M498" s="252"/>
      <c r="N498" s="261"/>
      <c r="O498" s="261"/>
      <c r="P498" s="253"/>
      <c r="Q498" s="254" t="str">
        <f t="shared" si="42"/>
        <v/>
      </c>
      <c r="R498" s="255" t="str">
        <f t="shared" si="44"/>
        <v/>
      </c>
      <c r="S498" s="255" t="str">
        <f t="shared" si="45"/>
        <v/>
      </c>
      <c r="T498" s="255" t="str">
        <f t="shared" si="43"/>
        <v/>
      </c>
      <c r="U498" s="262" t="str">
        <f t="shared" si="46"/>
        <v/>
      </c>
      <c r="V498" s="279"/>
    </row>
    <row r="499" spans="1:22" x14ac:dyDescent="0.25">
      <c r="A499" s="266"/>
      <c r="B499" s="259" t="str">
        <f t="shared" si="47"/>
        <v/>
      </c>
      <c r="C499" s="260" t="str">
        <f t="shared" si="36"/>
        <v/>
      </c>
      <c r="D499" s="249" t="str">
        <f t="shared" si="37"/>
        <v/>
      </c>
      <c r="E499" s="249" t="str">
        <f t="shared" si="38"/>
        <v/>
      </c>
      <c r="F499" s="249" t="str">
        <f t="shared" si="39"/>
        <v/>
      </c>
      <c r="G499" s="249" t="str">
        <f t="shared" si="40"/>
        <v/>
      </c>
      <c r="H499" s="249" t="str">
        <f t="shared" si="41"/>
        <v/>
      </c>
      <c r="I499" s="249"/>
      <c r="J499" s="249"/>
      <c r="K499" s="252"/>
      <c r="L499" s="251"/>
      <c r="M499" s="252"/>
      <c r="N499" s="261"/>
      <c r="O499" s="261"/>
      <c r="P499" s="253"/>
      <c r="Q499" s="254" t="str">
        <f t="shared" si="42"/>
        <v/>
      </c>
      <c r="R499" s="255" t="str">
        <f t="shared" si="44"/>
        <v/>
      </c>
      <c r="S499" s="255" t="str">
        <f t="shared" si="45"/>
        <v/>
      </c>
      <c r="T499" s="255" t="str">
        <f t="shared" si="43"/>
        <v/>
      </c>
      <c r="U499" s="262" t="str">
        <f t="shared" si="46"/>
        <v/>
      </c>
      <c r="V499" s="279"/>
    </row>
    <row r="500" spans="1:22" x14ac:dyDescent="0.25">
      <c r="A500" s="266"/>
      <c r="B500" s="259" t="str">
        <f t="shared" si="47"/>
        <v/>
      </c>
      <c r="C500" s="260" t="str">
        <f t="shared" si="36"/>
        <v/>
      </c>
      <c r="D500" s="249" t="str">
        <f t="shared" si="37"/>
        <v/>
      </c>
      <c r="E500" s="249" t="str">
        <f t="shared" si="38"/>
        <v/>
      </c>
      <c r="F500" s="249" t="str">
        <f t="shared" si="39"/>
        <v/>
      </c>
      <c r="G500" s="249" t="str">
        <f t="shared" si="40"/>
        <v/>
      </c>
      <c r="H500" s="249" t="str">
        <f t="shared" si="41"/>
        <v/>
      </c>
      <c r="I500" s="249"/>
      <c r="J500" s="249"/>
      <c r="K500" s="252"/>
      <c r="L500" s="251"/>
      <c r="M500" s="252"/>
      <c r="N500" s="261"/>
      <c r="O500" s="261"/>
      <c r="P500" s="253"/>
      <c r="Q500" s="254" t="str">
        <f t="shared" si="42"/>
        <v/>
      </c>
      <c r="R500" s="255" t="str">
        <f t="shared" si="44"/>
        <v/>
      </c>
      <c r="S500" s="255" t="str">
        <f t="shared" si="45"/>
        <v/>
      </c>
      <c r="T500" s="255" t="str">
        <f t="shared" si="43"/>
        <v/>
      </c>
      <c r="U500" s="262" t="str">
        <f t="shared" si="46"/>
        <v/>
      </c>
      <c r="V500" s="279"/>
    </row>
    <row r="501" spans="1:22" x14ac:dyDescent="0.25">
      <c r="A501" s="266"/>
      <c r="B501" s="259" t="str">
        <f t="shared" si="47"/>
        <v/>
      </c>
      <c r="C501" s="260" t="str">
        <f t="shared" si="36"/>
        <v/>
      </c>
      <c r="D501" s="249" t="str">
        <f t="shared" si="37"/>
        <v/>
      </c>
      <c r="E501" s="249" t="str">
        <f t="shared" si="38"/>
        <v/>
      </c>
      <c r="F501" s="249" t="str">
        <f t="shared" si="39"/>
        <v/>
      </c>
      <c r="G501" s="249" t="str">
        <f t="shared" si="40"/>
        <v/>
      </c>
      <c r="H501" s="249" t="str">
        <f t="shared" si="41"/>
        <v/>
      </c>
      <c r="I501" s="249"/>
      <c r="J501" s="249"/>
      <c r="K501" s="252"/>
      <c r="L501" s="251"/>
      <c r="M501" s="252"/>
      <c r="N501" s="261"/>
      <c r="O501" s="261"/>
      <c r="P501" s="253"/>
      <c r="Q501" s="254" t="str">
        <f t="shared" si="42"/>
        <v/>
      </c>
      <c r="R501" s="255" t="str">
        <f t="shared" si="44"/>
        <v/>
      </c>
      <c r="S501" s="255" t="str">
        <f t="shared" si="45"/>
        <v/>
      </c>
      <c r="T501" s="255" t="str">
        <f t="shared" si="43"/>
        <v/>
      </c>
      <c r="U501" s="262" t="str">
        <f t="shared" si="46"/>
        <v/>
      </c>
      <c r="V501" s="279"/>
    </row>
    <row r="502" spans="1:22" x14ac:dyDescent="0.25">
      <c r="A502" s="266"/>
      <c r="B502" s="259" t="str">
        <f t="shared" si="47"/>
        <v/>
      </c>
      <c r="C502" s="260" t="str">
        <f t="shared" si="36"/>
        <v/>
      </c>
      <c r="D502" s="249" t="str">
        <f t="shared" si="37"/>
        <v/>
      </c>
      <c r="E502" s="249" t="str">
        <f t="shared" si="38"/>
        <v/>
      </c>
      <c r="F502" s="249" t="str">
        <f t="shared" si="39"/>
        <v/>
      </c>
      <c r="G502" s="249" t="str">
        <f t="shared" si="40"/>
        <v/>
      </c>
      <c r="H502" s="249" t="str">
        <f t="shared" si="41"/>
        <v/>
      </c>
      <c r="I502" s="249"/>
      <c r="J502" s="249"/>
      <c r="K502" s="252"/>
      <c r="L502" s="251"/>
      <c r="M502" s="252"/>
      <c r="N502" s="261"/>
      <c r="O502" s="261"/>
      <c r="P502" s="253"/>
      <c r="Q502" s="254" t="str">
        <f t="shared" si="42"/>
        <v/>
      </c>
      <c r="R502" s="255" t="str">
        <f t="shared" si="44"/>
        <v/>
      </c>
      <c r="S502" s="255" t="str">
        <f t="shared" si="45"/>
        <v/>
      </c>
      <c r="T502" s="255" t="str">
        <f t="shared" si="43"/>
        <v/>
      </c>
      <c r="U502" s="262" t="str">
        <f t="shared" si="46"/>
        <v/>
      </c>
      <c r="V502" s="279"/>
    </row>
    <row r="503" spans="1:22" x14ac:dyDescent="0.25">
      <c r="A503" s="266"/>
      <c r="B503" s="259" t="str">
        <f t="shared" si="47"/>
        <v/>
      </c>
      <c r="C503" s="260" t="str">
        <f t="shared" si="36"/>
        <v/>
      </c>
      <c r="D503" s="249" t="str">
        <f t="shared" si="37"/>
        <v/>
      </c>
      <c r="E503" s="249" t="str">
        <f t="shared" si="38"/>
        <v/>
      </c>
      <c r="F503" s="249" t="str">
        <f t="shared" si="39"/>
        <v/>
      </c>
      <c r="G503" s="249" t="str">
        <f t="shared" si="40"/>
        <v/>
      </c>
      <c r="H503" s="249" t="str">
        <f t="shared" si="41"/>
        <v/>
      </c>
      <c r="I503" s="249"/>
      <c r="J503" s="249"/>
      <c r="K503" s="252"/>
      <c r="L503" s="251"/>
      <c r="M503" s="252"/>
      <c r="N503" s="261"/>
      <c r="O503" s="261"/>
      <c r="P503" s="253"/>
      <c r="Q503" s="254" t="str">
        <f t="shared" si="42"/>
        <v/>
      </c>
      <c r="R503" s="255" t="str">
        <f t="shared" si="44"/>
        <v/>
      </c>
      <c r="S503" s="255" t="str">
        <f t="shared" si="45"/>
        <v/>
      </c>
      <c r="T503" s="255" t="str">
        <f t="shared" si="43"/>
        <v/>
      </c>
      <c r="U503" s="262" t="str">
        <f t="shared" si="46"/>
        <v/>
      </c>
      <c r="V503" s="279"/>
    </row>
    <row r="504" spans="1:22" x14ac:dyDescent="0.25">
      <c r="A504" s="266"/>
      <c r="B504" s="259" t="str">
        <f t="shared" si="47"/>
        <v/>
      </c>
      <c r="C504" s="260" t="str">
        <f t="shared" si="36"/>
        <v/>
      </c>
      <c r="D504" s="249" t="str">
        <f t="shared" si="37"/>
        <v/>
      </c>
      <c r="E504" s="249" t="str">
        <f t="shared" si="38"/>
        <v/>
      </c>
      <c r="F504" s="249" t="str">
        <f t="shared" si="39"/>
        <v/>
      </c>
      <c r="G504" s="249" t="str">
        <f t="shared" si="40"/>
        <v/>
      </c>
      <c r="H504" s="249" t="str">
        <f t="shared" si="41"/>
        <v/>
      </c>
      <c r="I504" s="249"/>
      <c r="J504" s="249"/>
      <c r="K504" s="252"/>
      <c r="L504" s="251"/>
      <c r="M504" s="252"/>
      <c r="N504" s="261"/>
      <c r="O504" s="261"/>
      <c r="P504" s="253"/>
      <c r="Q504" s="254" t="str">
        <f t="shared" si="42"/>
        <v/>
      </c>
      <c r="R504" s="255" t="str">
        <f t="shared" si="44"/>
        <v/>
      </c>
      <c r="S504" s="255" t="str">
        <f t="shared" si="45"/>
        <v/>
      </c>
      <c r="T504" s="255" t="str">
        <f t="shared" si="43"/>
        <v/>
      </c>
      <c r="U504" s="262" t="str">
        <f t="shared" si="46"/>
        <v/>
      </c>
      <c r="V504" s="279"/>
    </row>
    <row r="505" spans="1:22" x14ac:dyDescent="0.25">
      <c r="A505" s="266"/>
      <c r="B505" s="259" t="str">
        <f t="shared" si="47"/>
        <v/>
      </c>
      <c r="C505" s="260" t="str">
        <f t="shared" si="36"/>
        <v/>
      </c>
      <c r="D505" s="249" t="str">
        <f t="shared" si="37"/>
        <v/>
      </c>
      <c r="E505" s="249" t="str">
        <f t="shared" si="38"/>
        <v/>
      </c>
      <c r="F505" s="249" t="str">
        <f t="shared" si="39"/>
        <v/>
      </c>
      <c r="G505" s="249" t="str">
        <f t="shared" si="40"/>
        <v/>
      </c>
      <c r="H505" s="249" t="str">
        <f t="shared" si="41"/>
        <v/>
      </c>
      <c r="I505" s="249"/>
      <c r="J505" s="249"/>
      <c r="K505" s="252"/>
      <c r="L505" s="251"/>
      <c r="M505" s="252"/>
      <c r="N505" s="261"/>
      <c r="O505" s="261"/>
      <c r="P505" s="253"/>
      <c r="Q505" s="254" t="str">
        <f t="shared" si="42"/>
        <v/>
      </c>
      <c r="R505" s="255" t="str">
        <f t="shared" si="44"/>
        <v/>
      </c>
      <c r="S505" s="255" t="str">
        <f t="shared" si="45"/>
        <v/>
      </c>
      <c r="T505" s="255" t="str">
        <f t="shared" si="43"/>
        <v/>
      </c>
      <c r="U505" s="262" t="str">
        <f t="shared" si="46"/>
        <v/>
      </c>
      <c r="V505" s="279"/>
    </row>
    <row r="506" spans="1:22" x14ac:dyDescent="0.25">
      <c r="A506" s="266"/>
      <c r="B506" s="259" t="str">
        <f t="shared" si="47"/>
        <v/>
      </c>
      <c r="C506" s="260" t="str">
        <f t="shared" si="36"/>
        <v/>
      </c>
      <c r="D506" s="249" t="str">
        <f t="shared" si="37"/>
        <v/>
      </c>
      <c r="E506" s="249" t="str">
        <f t="shared" si="38"/>
        <v/>
      </c>
      <c r="F506" s="249" t="str">
        <f t="shared" si="39"/>
        <v/>
      </c>
      <c r="G506" s="249" t="str">
        <f t="shared" si="40"/>
        <v/>
      </c>
      <c r="H506" s="249" t="str">
        <f t="shared" si="41"/>
        <v/>
      </c>
      <c r="I506" s="249"/>
      <c r="J506" s="249"/>
      <c r="K506" s="252"/>
      <c r="L506" s="251"/>
      <c r="M506" s="252"/>
      <c r="N506" s="261"/>
      <c r="O506" s="261"/>
      <c r="P506" s="253"/>
      <c r="Q506" s="254" t="str">
        <f t="shared" si="42"/>
        <v/>
      </c>
      <c r="R506" s="255" t="str">
        <f t="shared" si="44"/>
        <v/>
      </c>
      <c r="S506" s="255" t="str">
        <f t="shared" si="45"/>
        <v/>
      </c>
      <c r="T506" s="255" t="str">
        <f t="shared" si="43"/>
        <v/>
      </c>
      <c r="U506" s="262" t="str">
        <f t="shared" si="46"/>
        <v/>
      </c>
      <c r="V506" s="279"/>
    </row>
    <row r="507" spans="1:22" x14ac:dyDescent="0.25">
      <c r="A507" s="266"/>
      <c r="B507" s="259" t="str">
        <f t="shared" si="47"/>
        <v/>
      </c>
      <c r="C507" s="260" t="str">
        <f t="shared" si="36"/>
        <v/>
      </c>
      <c r="D507" s="249" t="str">
        <f t="shared" si="37"/>
        <v/>
      </c>
      <c r="E507" s="249" t="str">
        <f t="shared" si="38"/>
        <v/>
      </c>
      <c r="F507" s="249" t="str">
        <f t="shared" si="39"/>
        <v/>
      </c>
      <c r="G507" s="249" t="str">
        <f t="shared" si="40"/>
        <v/>
      </c>
      <c r="H507" s="249" t="str">
        <f t="shared" si="41"/>
        <v/>
      </c>
      <c r="I507" s="249"/>
      <c r="J507" s="249"/>
      <c r="K507" s="252"/>
      <c r="L507" s="251"/>
      <c r="M507" s="252"/>
      <c r="N507" s="261"/>
      <c r="O507" s="261"/>
      <c r="P507" s="253"/>
      <c r="Q507" s="254" t="str">
        <f t="shared" si="42"/>
        <v/>
      </c>
      <c r="R507" s="255" t="str">
        <f t="shared" si="44"/>
        <v/>
      </c>
      <c r="S507" s="255" t="str">
        <f t="shared" si="45"/>
        <v/>
      </c>
      <c r="T507" s="255" t="str">
        <f t="shared" si="43"/>
        <v/>
      </c>
      <c r="U507" s="262" t="str">
        <f t="shared" si="46"/>
        <v/>
      </c>
      <c r="V507" s="279"/>
    </row>
    <row r="508" spans="1:22" x14ac:dyDescent="0.25">
      <c r="A508" s="266"/>
      <c r="B508" s="259" t="str">
        <f t="shared" si="47"/>
        <v/>
      </c>
      <c r="C508" s="260" t="str">
        <f t="shared" si="36"/>
        <v/>
      </c>
      <c r="D508" s="249" t="str">
        <f t="shared" si="37"/>
        <v/>
      </c>
      <c r="E508" s="249" t="str">
        <f t="shared" si="38"/>
        <v/>
      </c>
      <c r="F508" s="249" t="str">
        <f t="shared" si="39"/>
        <v/>
      </c>
      <c r="G508" s="249" t="str">
        <f t="shared" si="40"/>
        <v/>
      </c>
      <c r="H508" s="249" t="str">
        <f t="shared" si="41"/>
        <v/>
      </c>
      <c r="I508" s="249"/>
      <c r="J508" s="249"/>
      <c r="K508" s="252"/>
      <c r="L508" s="251"/>
      <c r="M508" s="252"/>
      <c r="N508" s="261"/>
      <c r="O508" s="261"/>
      <c r="P508" s="253"/>
      <c r="Q508" s="254" t="str">
        <f t="shared" si="42"/>
        <v/>
      </c>
      <c r="R508" s="255" t="str">
        <f t="shared" si="44"/>
        <v/>
      </c>
      <c r="S508" s="255" t="str">
        <f t="shared" si="45"/>
        <v/>
      </c>
      <c r="T508" s="255" t="str">
        <f t="shared" si="43"/>
        <v/>
      </c>
      <c r="U508" s="262" t="str">
        <f t="shared" si="46"/>
        <v/>
      </c>
      <c r="V508" s="279"/>
    </row>
    <row r="509" spans="1:22" x14ac:dyDescent="0.25">
      <c r="A509" s="266"/>
      <c r="B509" s="259" t="str">
        <f t="shared" si="47"/>
        <v/>
      </c>
      <c r="C509" s="260" t="str">
        <f t="shared" si="36"/>
        <v/>
      </c>
      <c r="D509" s="249" t="str">
        <f t="shared" si="37"/>
        <v/>
      </c>
      <c r="E509" s="249" t="str">
        <f t="shared" si="38"/>
        <v/>
      </c>
      <c r="F509" s="249" t="str">
        <f t="shared" si="39"/>
        <v/>
      </c>
      <c r="G509" s="249" t="str">
        <f t="shared" si="40"/>
        <v/>
      </c>
      <c r="H509" s="249" t="str">
        <f t="shared" si="41"/>
        <v/>
      </c>
      <c r="I509" s="249"/>
      <c r="J509" s="249"/>
      <c r="K509" s="252"/>
      <c r="L509" s="251"/>
      <c r="M509" s="252"/>
      <c r="N509" s="261"/>
      <c r="O509" s="261"/>
      <c r="P509" s="253"/>
      <c r="Q509" s="254" t="str">
        <f t="shared" si="42"/>
        <v/>
      </c>
      <c r="R509" s="255" t="str">
        <f t="shared" si="44"/>
        <v/>
      </c>
      <c r="S509" s="255" t="str">
        <f t="shared" si="45"/>
        <v/>
      </c>
      <c r="T509" s="255" t="str">
        <f t="shared" si="43"/>
        <v/>
      </c>
      <c r="U509" s="262" t="str">
        <f t="shared" si="46"/>
        <v/>
      </c>
      <c r="V509" s="279"/>
    </row>
    <row r="510" spans="1:22" x14ac:dyDescent="0.25">
      <c r="A510" s="266"/>
      <c r="B510" s="259" t="str">
        <f t="shared" si="47"/>
        <v/>
      </c>
      <c r="C510" s="260" t="str">
        <f t="shared" si="36"/>
        <v/>
      </c>
      <c r="D510" s="249" t="str">
        <f t="shared" si="37"/>
        <v/>
      </c>
      <c r="E510" s="249" t="str">
        <f t="shared" si="38"/>
        <v/>
      </c>
      <c r="F510" s="249" t="str">
        <f t="shared" si="39"/>
        <v/>
      </c>
      <c r="G510" s="249" t="str">
        <f t="shared" si="40"/>
        <v/>
      </c>
      <c r="H510" s="249" t="str">
        <f t="shared" si="41"/>
        <v/>
      </c>
      <c r="I510" s="249"/>
      <c r="J510" s="249"/>
      <c r="K510" s="252"/>
      <c r="L510" s="251"/>
      <c r="M510" s="252"/>
      <c r="N510" s="261"/>
      <c r="O510" s="261"/>
      <c r="P510" s="253"/>
      <c r="Q510" s="254" t="str">
        <f t="shared" si="42"/>
        <v/>
      </c>
      <c r="R510" s="255" t="str">
        <f t="shared" si="44"/>
        <v/>
      </c>
      <c r="S510" s="255" t="str">
        <f t="shared" si="45"/>
        <v/>
      </c>
      <c r="T510" s="255" t="str">
        <f t="shared" si="43"/>
        <v/>
      </c>
      <c r="U510" s="262" t="str">
        <f t="shared" si="46"/>
        <v/>
      </c>
      <c r="V510" s="279"/>
    </row>
    <row r="511" spans="1:22" x14ac:dyDescent="0.25">
      <c r="A511" s="266"/>
      <c r="B511" s="259" t="str">
        <f t="shared" si="47"/>
        <v/>
      </c>
      <c r="C511" s="260" t="str">
        <f t="shared" si="36"/>
        <v/>
      </c>
      <c r="D511" s="249" t="str">
        <f t="shared" si="37"/>
        <v/>
      </c>
      <c r="E511" s="249" t="str">
        <f t="shared" si="38"/>
        <v/>
      </c>
      <c r="F511" s="249" t="str">
        <f t="shared" si="39"/>
        <v/>
      </c>
      <c r="G511" s="249" t="str">
        <f t="shared" si="40"/>
        <v/>
      </c>
      <c r="H511" s="249" t="str">
        <f t="shared" si="41"/>
        <v/>
      </c>
      <c r="I511" s="249"/>
      <c r="J511" s="249"/>
      <c r="K511" s="252"/>
      <c r="L511" s="251"/>
      <c r="M511" s="252"/>
      <c r="N511" s="261"/>
      <c r="O511" s="261"/>
      <c r="P511" s="253"/>
      <c r="Q511" s="254" t="str">
        <f t="shared" si="42"/>
        <v/>
      </c>
      <c r="R511" s="255" t="str">
        <f t="shared" si="44"/>
        <v/>
      </c>
      <c r="S511" s="255" t="str">
        <f t="shared" si="45"/>
        <v/>
      </c>
      <c r="T511" s="255" t="str">
        <f t="shared" si="43"/>
        <v/>
      </c>
      <c r="U511" s="262" t="str">
        <f t="shared" si="46"/>
        <v/>
      </c>
      <c r="V511" s="279"/>
    </row>
    <row r="512" spans="1:22" x14ac:dyDescent="0.25">
      <c r="A512" s="266"/>
      <c r="B512" s="259" t="str">
        <f t="shared" si="47"/>
        <v/>
      </c>
      <c r="C512" s="260" t="str">
        <f t="shared" si="36"/>
        <v/>
      </c>
      <c r="D512" s="249" t="str">
        <f t="shared" si="37"/>
        <v/>
      </c>
      <c r="E512" s="249" t="str">
        <f t="shared" si="38"/>
        <v/>
      </c>
      <c r="F512" s="249" t="str">
        <f t="shared" si="39"/>
        <v/>
      </c>
      <c r="G512" s="249" t="str">
        <f t="shared" si="40"/>
        <v/>
      </c>
      <c r="H512" s="249" t="str">
        <f t="shared" si="41"/>
        <v/>
      </c>
      <c r="I512" s="249"/>
      <c r="J512" s="249"/>
      <c r="K512" s="252"/>
      <c r="L512" s="251"/>
      <c r="M512" s="252"/>
      <c r="N512" s="261"/>
      <c r="O512" s="261"/>
      <c r="P512" s="253"/>
      <c r="Q512" s="254" t="str">
        <f t="shared" si="42"/>
        <v/>
      </c>
      <c r="R512" s="255" t="str">
        <f t="shared" si="44"/>
        <v/>
      </c>
      <c r="S512" s="255" t="str">
        <f t="shared" si="45"/>
        <v/>
      </c>
      <c r="T512" s="255" t="str">
        <f t="shared" si="43"/>
        <v/>
      </c>
      <c r="U512" s="262" t="str">
        <f t="shared" si="46"/>
        <v/>
      </c>
      <c r="V512" s="279"/>
    </row>
    <row r="513" spans="1:22" x14ac:dyDescent="0.25">
      <c r="A513" s="266"/>
      <c r="B513" s="259" t="str">
        <f t="shared" si="47"/>
        <v/>
      </c>
      <c r="C513" s="260" t="str">
        <f t="shared" si="36"/>
        <v/>
      </c>
      <c r="D513" s="249" t="str">
        <f t="shared" si="37"/>
        <v/>
      </c>
      <c r="E513" s="249" t="str">
        <f t="shared" si="38"/>
        <v/>
      </c>
      <c r="F513" s="249" t="str">
        <f t="shared" si="39"/>
        <v/>
      </c>
      <c r="G513" s="249" t="str">
        <f t="shared" si="40"/>
        <v/>
      </c>
      <c r="H513" s="249" t="str">
        <f t="shared" si="41"/>
        <v/>
      </c>
      <c r="I513" s="249"/>
      <c r="J513" s="249"/>
      <c r="K513" s="252"/>
      <c r="L513" s="251"/>
      <c r="M513" s="252"/>
      <c r="N513" s="261"/>
      <c r="O513" s="261"/>
      <c r="P513" s="253"/>
      <c r="Q513" s="254" t="str">
        <f t="shared" si="42"/>
        <v/>
      </c>
      <c r="R513" s="255" t="str">
        <f t="shared" si="44"/>
        <v/>
      </c>
      <c r="S513" s="255" t="str">
        <f t="shared" si="45"/>
        <v/>
      </c>
      <c r="T513" s="255" t="str">
        <f t="shared" si="43"/>
        <v/>
      </c>
      <c r="U513" s="262" t="str">
        <f t="shared" si="46"/>
        <v/>
      </c>
      <c r="V513" s="279"/>
    </row>
    <row r="514" spans="1:22" x14ac:dyDescent="0.25">
      <c r="A514" s="266"/>
      <c r="B514" s="259" t="str">
        <f t="shared" si="47"/>
        <v/>
      </c>
      <c r="C514" s="260" t="str">
        <f t="shared" si="36"/>
        <v/>
      </c>
      <c r="D514" s="249" t="str">
        <f t="shared" si="37"/>
        <v/>
      </c>
      <c r="E514" s="249" t="str">
        <f t="shared" si="38"/>
        <v/>
      </c>
      <c r="F514" s="249" t="str">
        <f t="shared" si="39"/>
        <v/>
      </c>
      <c r="G514" s="249" t="str">
        <f t="shared" si="40"/>
        <v/>
      </c>
      <c r="H514" s="249" t="str">
        <f t="shared" si="41"/>
        <v/>
      </c>
      <c r="I514" s="249"/>
      <c r="J514" s="249"/>
      <c r="K514" s="252"/>
      <c r="L514" s="251"/>
      <c r="M514" s="252"/>
      <c r="N514" s="261"/>
      <c r="O514" s="261"/>
      <c r="P514" s="253"/>
      <c r="Q514" s="254" t="str">
        <f t="shared" si="42"/>
        <v/>
      </c>
      <c r="R514" s="255" t="str">
        <f t="shared" si="44"/>
        <v/>
      </c>
      <c r="S514" s="255" t="str">
        <f t="shared" si="45"/>
        <v/>
      </c>
      <c r="T514" s="255" t="str">
        <f t="shared" si="43"/>
        <v/>
      </c>
      <c r="U514" s="262" t="str">
        <f t="shared" si="46"/>
        <v/>
      </c>
      <c r="V514" s="279"/>
    </row>
    <row r="515" spans="1:22" x14ac:dyDescent="0.25">
      <c r="A515" s="266"/>
      <c r="B515" s="259" t="str">
        <f t="shared" si="47"/>
        <v/>
      </c>
      <c r="C515" s="260" t="str">
        <f t="shared" si="36"/>
        <v/>
      </c>
      <c r="D515" s="249" t="str">
        <f t="shared" si="37"/>
        <v/>
      </c>
      <c r="E515" s="249" t="str">
        <f t="shared" si="38"/>
        <v/>
      </c>
      <c r="F515" s="249" t="str">
        <f t="shared" si="39"/>
        <v/>
      </c>
      <c r="G515" s="249" t="str">
        <f t="shared" si="40"/>
        <v/>
      </c>
      <c r="H515" s="249" t="str">
        <f t="shared" si="41"/>
        <v/>
      </c>
      <c r="I515" s="249"/>
      <c r="J515" s="249"/>
      <c r="K515" s="252"/>
      <c r="L515" s="251"/>
      <c r="M515" s="252"/>
      <c r="N515" s="261"/>
      <c r="O515" s="261"/>
      <c r="P515" s="253"/>
      <c r="Q515" s="254" t="str">
        <f t="shared" si="42"/>
        <v/>
      </c>
      <c r="R515" s="255" t="str">
        <f t="shared" si="44"/>
        <v/>
      </c>
      <c r="S515" s="255" t="str">
        <f t="shared" si="45"/>
        <v/>
      </c>
      <c r="T515" s="255" t="str">
        <f t="shared" si="43"/>
        <v/>
      </c>
      <c r="U515" s="262" t="str">
        <f t="shared" si="46"/>
        <v/>
      </c>
      <c r="V515" s="279"/>
    </row>
    <row r="516" spans="1:22" x14ac:dyDescent="0.25">
      <c r="A516" s="266"/>
      <c r="B516" s="259" t="str">
        <f t="shared" si="47"/>
        <v/>
      </c>
      <c r="C516" s="260" t="str">
        <f t="shared" si="36"/>
        <v/>
      </c>
      <c r="D516" s="249" t="str">
        <f t="shared" si="37"/>
        <v/>
      </c>
      <c r="E516" s="249" t="str">
        <f t="shared" si="38"/>
        <v/>
      </c>
      <c r="F516" s="249" t="str">
        <f t="shared" si="39"/>
        <v/>
      </c>
      <c r="G516" s="249" t="str">
        <f t="shared" si="40"/>
        <v/>
      </c>
      <c r="H516" s="249" t="str">
        <f t="shared" si="41"/>
        <v/>
      </c>
      <c r="I516" s="249"/>
      <c r="J516" s="249"/>
      <c r="K516" s="252"/>
      <c r="L516" s="251"/>
      <c r="M516" s="252"/>
      <c r="N516" s="261"/>
      <c r="O516" s="261"/>
      <c r="P516" s="253"/>
      <c r="Q516" s="254" t="str">
        <f t="shared" si="42"/>
        <v/>
      </c>
      <c r="R516" s="255" t="str">
        <f t="shared" si="44"/>
        <v/>
      </c>
      <c r="S516" s="255" t="str">
        <f t="shared" si="45"/>
        <v/>
      </c>
      <c r="T516" s="255" t="str">
        <f t="shared" si="43"/>
        <v/>
      </c>
      <c r="U516" s="262" t="str">
        <f t="shared" si="46"/>
        <v/>
      </c>
      <c r="V516" s="279"/>
    </row>
    <row r="517" spans="1:22" x14ac:dyDescent="0.25">
      <c r="A517" s="266"/>
      <c r="B517" s="259" t="str">
        <f t="shared" si="47"/>
        <v/>
      </c>
      <c r="C517" s="260" t="str">
        <f t="shared" si="36"/>
        <v/>
      </c>
      <c r="D517" s="249" t="str">
        <f t="shared" si="37"/>
        <v/>
      </c>
      <c r="E517" s="249" t="str">
        <f t="shared" si="38"/>
        <v/>
      </c>
      <c r="F517" s="249" t="str">
        <f t="shared" si="39"/>
        <v/>
      </c>
      <c r="G517" s="249" t="str">
        <f t="shared" si="40"/>
        <v/>
      </c>
      <c r="H517" s="249" t="str">
        <f t="shared" si="41"/>
        <v/>
      </c>
      <c r="I517" s="249"/>
      <c r="J517" s="249"/>
      <c r="K517" s="252"/>
      <c r="L517" s="251"/>
      <c r="M517" s="252"/>
      <c r="N517" s="261"/>
      <c r="O517" s="261"/>
      <c r="P517" s="253"/>
      <c r="Q517" s="254" t="str">
        <f t="shared" si="42"/>
        <v/>
      </c>
      <c r="R517" s="255" t="str">
        <f t="shared" si="44"/>
        <v/>
      </c>
      <c r="S517" s="255" t="str">
        <f t="shared" si="45"/>
        <v/>
      </c>
      <c r="T517" s="255" t="str">
        <f t="shared" si="43"/>
        <v/>
      </c>
      <c r="U517" s="262" t="str">
        <f t="shared" si="46"/>
        <v/>
      </c>
      <c r="V517" s="279"/>
    </row>
    <row r="518" spans="1:22" x14ac:dyDescent="0.25">
      <c r="A518" s="266"/>
      <c r="B518" s="259" t="str">
        <f t="shared" si="47"/>
        <v/>
      </c>
      <c r="C518" s="260" t="str">
        <f t="shared" si="36"/>
        <v/>
      </c>
      <c r="D518" s="249" t="str">
        <f t="shared" si="37"/>
        <v/>
      </c>
      <c r="E518" s="249" t="str">
        <f t="shared" si="38"/>
        <v/>
      </c>
      <c r="F518" s="249" t="str">
        <f t="shared" si="39"/>
        <v/>
      </c>
      <c r="G518" s="249" t="str">
        <f t="shared" si="40"/>
        <v/>
      </c>
      <c r="H518" s="249" t="str">
        <f t="shared" si="41"/>
        <v/>
      </c>
      <c r="I518" s="249"/>
      <c r="J518" s="249"/>
      <c r="K518" s="252"/>
      <c r="L518" s="251"/>
      <c r="M518" s="252"/>
      <c r="N518" s="261"/>
      <c r="O518" s="261"/>
      <c r="P518" s="253"/>
      <c r="Q518" s="254" t="str">
        <f t="shared" si="42"/>
        <v/>
      </c>
      <c r="R518" s="255" t="str">
        <f t="shared" si="44"/>
        <v/>
      </c>
      <c r="S518" s="255" t="str">
        <f t="shared" si="45"/>
        <v/>
      </c>
      <c r="T518" s="255" t="str">
        <f t="shared" si="43"/>
        <v/>
      </c>
      <c r="U518" s="262" t="str">
        <f t="shared" si="46"/>
        <v/>
      </c>
      <c r="V518" s="279"/>
    </row>
    <row r="519" spans="1:22" x14ac:dyDescent="0.25">
      <c r="A519" s="266"/>
      <c r="B519" s="259" t="str">
        <f t="shared" si="47"/>
        <v/>
      </c>
      <c r="C519" s="260" t="str">
        <f t="shared" si="36"/>
        <v/>
      </c>
      <c r="D519" s="249" t="str">
        <f t="shared" si="37"/>
        <v/>
      </c>
      <c r="E519" s="249" t="str">
        <f t="shared" si="38"/>
        <v/>
      </c>
      <c r="F519" s="249" t="str">
        <f t="shared" si="39"/>
        <v/>
      </c>
      <c r="G519" s="249" t="str">
        <f t="shared" si="40"/>
        <v/>
      </c>
      <c r="H519" s="249" t="str">
        <f t="shared" si="41"/>
        <v/>
      </c>
      <c r="I519" s="249"/>
      <c r="J519" s="249"/>
      <c r="K519" s="252"/>
      <c r="L519" s="251"/>
      <c r="M519" s="252"/>
      <c r="N519" s="261"/>
      <c r="O519" s="261"/>
      <c r="P519" s="253"/>
      <c r="Q519" s="254" t="str">
        <f t="shared" si="42"/>
        <v/>
      </c>
      <c r="R519" s="255" t="str">
        <f t="shared" si="44"/>
        <v/>
      </c>
      <c r="S519" s="255" t="str">
        <f t="shared" si="45"/>
        <v/>
      </c>
      <c r="T519" s="255" t="str">
        <f t="shared" si="43"/>
        <v/>
      </c>
      <c r="U519" s="262" t="str">
        <f t="shared" si="46"/>
        <v/>
      </c>
      <c r="V519" s="279"/>
    </row>
    <row r="520" spans="1:22" x14ac:dyDescent="0.25">
      <c r="A520" s="266"/>
      <c r="B520" s="259" t="str">
        <f t="shared" si="47"/>
        <v/>
      </c>
      <c r="C520" s="260" t="str">
        <f t="shared" si="36"/>
        <v/>
      </c>
      <c r="D520" s="249" t="str">
        <f t="shared" si="37"/>
        <v/>
      </c>
      <c r="E520" s="249" t="str">
        <f t="shared" si="38"/>
        <v/>
      </c>
      <c r="F520" s="249" t="str">
        <f t="shared" si="39"/>
        <v/>
      </c>
      <c r="G520" s="249" t="str">
        <f t="shared" si="40"/>
        <v/>
      </c>
      <c r="H520" s="249" t="str">
        <f t="shared" si="41"/>
        <v/>
      </c>
      <c r="I520" s="249"/>
      <c r="J520" s="249"/>
      <c r="K520" s="252"/>
      <c r="L520" s="251"/>
      <c r="M520" s="252"/>
      <c r="N520" s="261"/>
      <c r="O520" s="261"/>
      <c r="P520" s="253"/>
      <c r="Q520" s="254" t="str">
        <f t="shared" si="42"/>
        <v/>
      </c>
      <c r="R520" s="255" t="str">
        <f t="shared" si="44"/>
        <v/>
      </c>
      <c r="S520" s="255" t="str">
        <f t="shared" si="45"/>
        <v/>
      </c>
      <c r="T520" s="255" t="str">
        <f t="shared" si="43"/>
        <v/>
      </c>
      <c r="U520" s="262" t="str">
        <f t="shared" si="46"/>
        <v/>
      </c>
      <c r="V520" s="279"/>
    </row>
    <row r="521" spans="1:22" x14ac:dyDescent="0.25">
      <c r="A521" s="266"/>
      <c r="B521" s="259" t="str">
        <f t="shared" si="47"/>
        <v/>
      </c>
      <c r="C521" s="260" t="str">
        <f t="shared" si="36"/>
        <v/>
      </c>
      <c r="D521" s="249" t="str">
        <f t="shared" si="37"/>
        <v/>
      </c>
      <c r="E521" s="249" t="str">
        <f t="shared" si="38"/>
        <v/>
      </c>
      <c r="F521" s="249" t="str">
        <f t="shared" si="39"/>
        <v/>
      </c>
      <c r="G521" s="249" t="str">
        <f t="shared" si="40"/>
        <v/>
      </c>
      <c r="H521" s="249" t="str">
        <f t="shared" si="41"/>
        <v/>
      </c>
      <c r="I521" s="249"/>
      <c r="J521" s="249"/>
      <c r="K521" s="252"/>
      <c r="L521" s="251"/>
      <c r="M521" s="252"/>
      <c r="N521" s="261"/>
      <c r="O521" s="261"/>
      <c r="P521" s="253"/>
      <c r="Q521" s="254" t="str">
        <f t="shared" si="42"/>
        <v/>
      </c>
      <c r="R521" s="255" t="str">
        <f t="shared" si="44"/>
        <v/>
      </c>
      <c r="S521" s="255" t="str">
        <f t="shared" si="45"/>
        <v/>
      </c>
      <c r="T521" s="255" t="str">
        <f t="shared" si="43"/>
        <v/>
      </c>
      <c r="U521" s="262" t="str">
        <f t="shared" si="46"/>
        <v/>
      </c>
      <c r="V521" s="279"/>
    </row>
    <row r="522" spans="1:22" x14ac:dyDescent="0.25">
      <c r="A522" s="266"/>
      <c r="B522" s="259" t="str">
        <f t="shared" si="47"/>
        <v/>
      </c>
      <c r="C522" s="260" t="str">
        <f t="shared" si="36"/>
        <v/>
      </c>
      <c r="D522" s="249" t="str">
        <f t="shared" si="37"/>
        <v/>
      </c>
      <c r="E522" s="249" t="str">
        <f t="shared" si="38"/>
        <v/>
      </c>
      <c r="F522" s="249" t="str">
        <f t="shared" si="39"/>
        <v/>
      </c>
      <c r="G522" s="249" t="str">
        <f t="shared" si="40"/>
        <v/>
      </c>
      <c r="H522" s="249" t="str">
        <f t="shared" si="41"/>
        <v/>
      </c>
      <c r="I522" s="249"/>
      <c r="J522" s="249"/>
      <c r="K522" s="252"/>
      <c r="L522" s="251"/>
      <c r="M522" s="252"/>
      <c r="N522" s="261"/>
      <c r="O522" s="261"/>
      <c r="P522" s="253"/>
      <c r="Q522" s="254" t="str">
        <f t="shared" si="42"/>
        <v/>
      </c>
      <c r="R522" s="255" t="str">
        <f t="shared" si="44"/>
        <v/>
      </c>
      <c r="S522" s="255" t="str">
        <f t="shared" si="45"/>
        <v/>
      </c>
      <c r="T522" s="255" t="str">
        <f t="shared" si="43"/>
        <v/>
      </c>
      <c r="U522" s="262" t="str">
        <f t="shared" si="46"/>
        <v/>
      </c>
      <c r="V522" s="279"/>
    </row>
    <row r="523" spans="1:22" x14ac:dyDescent="0.25">
      <c r="A523" s="266"/>
      <c r="B523" s="259" t="str">
        <f t="shared" si="47"/>
        <v/>
      </c>
      <c r="C523" s="260" t="str">
        <f t="shared" ref="C523:C586" si="48">IFERROR(VLOOKUP(A523,Personal,3,0),"")</f>
        <v/>
      </c>
      <c r="D523" s="249" t="str">
        <f t="shared" ref="D523:D586" si="49">IFERROR(VLOOKUP(A523,Personal,4,0),"")</f>
        <v/>
      </c>
      <c r="E523" s="249" t="str">
        <f t="shared" ref="E523:E586" si="50">IFERROR(VLOOKUP(A523,Personal,5,0),"")</f>
        <v/>
      </c>
      <c r="F523" s="249" t="str">
        <f t="shared" ref="F523:F586" si="51">IFERROR(VLOOKUP(A523,Personal,6,0),"")</f>
        <v/>
      </c>
      <c r="G523" s="249" t="str">
        <f t="shared" ref="G523:G586" si="52">IFERROR(VLOOKUP(A523,Personal,7,0),"")</f>
        <v/>
      </c>
      <c r="H523" s="249" t="str">
        <f t="shared" ref="H523:H586" si="53">IFERROR(VLOOKUP(A523,Personal,8,0),"")</f>
        <v/>
      </c>
      <c r="I523" s="249"/>
      <c r="J523" s="249"/>
      <c r="K523" s="252"/>
      <c r="L523" s="251"/>
      <c r="M523" s="252"/>
      <c r="N523" s="261"/>
      <c r="O523" s="261"/>
      <c r="P523" s="253"/>
      <c r="Q523" s="254" t="str">
        <f t="shared" ref="Q523:Q586" si="54">IF(AND(N523&lt;&gt;"",O523&lt;&gt;""),IF(DATEDIF(N523,O523,"d")&gt;=0,SUM(1+DATEDIF(N523,O523,"d")),""),"")</f>
        <v/>
      </c>
      <c r="R523" s="255" t="str">
        <f t="shared" si="44"/>
        <v/>
      </c>
      <c r="S523" s="255" t="str">
        <f t="shared" si="45"/>
        <v/>
      </c>
      <c r="T523" s="255" t="str">
        <f t="shared" ref="T523:T586" si="55">IF(O523&lt;&gt;"",TEXT(O523,"YYYY"),"")</f>
        <v/>
      </c>
      <c r="U523" s="262" t="str">
        <f t="shared" si="46"/>
        <v/>
      </c>
      <c r="V523" s="279"/>
    </row>
    <row r="524" spans="1:22" x14ac:dyDescent="0.25">
      <c r="A524" s="266"/>
      <c r="B524" s="259" t="str">
        <f t="shared" si="47"/>
        <v/>
      </c>
      <c r="C524" s="260" t="str">
        <f t="shared" si="48"/>
        <v/>
      </c>
      <c r="D524" s="249" t="str">
        <f t="shared" si="49"/>
        <v/>
      </c>
      <c r="E524" s="249" t="str">
        <f t="shared" si="50"/>
        <v/>
      </c>
      <c r="F524" s="249" t="str">
        <f t="shared" si="51"/>
        <v/>
      </c>
      <c r="G524" s="249" t="str">
        <f t="shared" si="52"/>
        <v/>
      </c>
      <c r="H524" s="249" t="str">
        <f t="shared" si="53"/>
        <v/>
      </c>
      <c r="I524" s="249"/>
      <c r="J524" s="249"/>
      <c r="K524" s="252"/>
      <c r="L524" s="251"/>
      <c r="M524" s="252"/>
      <c r="N524" s="261"/>
      <c r="O524" s="261"/>
      <c r="P524" s="253"/>
      <c r="Q524" s="254" t="str">
        <f t="shared" si="54"/>
        <v/>
      </c>
      <c r="R524" s="255" t="str">
        <f t="shared" si="44"/>
        <v/>
      </c>
      <c r="S524" s="255" t="str">
        <f t="shared" si="45"/>
        <v/>
      </c>
      <c r="T524" s="255" t="str">
        <f t="shared" si="55"/>
        <v/>
      </c>
      <c r="U524" s="262" t="str">
        <f t="shared" si="46"/>
        <v/>
      </c>
      <c r="V524" s="279"/>
    </row>
    <row r="525" spans="1:22" x14ac:dyDescent="0.25">
      <c r="A525" s="266"/>
      <c r="B525" s="259" t="str">
        <f t="shared" si="47"/>
        <v/>
      </c>
      <c r="C525" s="260" t="str">
        <f t="shared" si="48"/>
        <v/>
      </c>
      <c r="D525" s="249" t="str">
        <f t="shared" si="49"/>
        <v/>
      </c>
      <c r="E525" s="249" t="str">
        <f t="shared" si="50"/>
        <v/>
      </c>
      <c r="F525" s="249" t="str">
        <f t="shared" si="51"/>
        <v/>
      </c>
      <c r="G525" s="249" t="str">
        <f t="shared" si="52"/>
        <v/>
      </c>
      <c r="H525" s="249" t="str">
        <f t="shared" si="53"/>
        <v/>
      </c>
      <c r="I525" s="249"/>
      <c r="J525" s="249"/>
      <c r="K525" s="252"/>
      <c r="L525" s="251"/>
      <c r="M525" s="252"/>
      <c r="N525" s="261"/>
      <c r="O525" s="261"/>
      <c r="P525" s="253"/>
      <c r="Q525" s="254" t="str">
        <f t="shared" si="54"/>
        <v/>
      </c>
      <c r="R525" s="255" t="str">
        <f t="shared" si="44"/>
        <v/>
      </c>
      <c r="S525" s="255" t="str">
        <f t="shared" si="45"/>
        <v/>
      </c>
      <c r="T525" s="255" t="str">
        <f t="shared" si="55"/>
        <v/>
      </c>
      <c r="U525" s="262" t="str">
        <f t="shared" si="46"/>
        <v/>
      </c>
      <c r="V525" s="279"/>
    </row>
    <row r="526" spans="1:22" x14ac:dyDescent="0.25">
      <c r="A526" s="266"/>
      <c r="B526" s="259" t="str">
        <f t="shared" si="47"/>
        <v/>
      </c>
      <c r="C526" s="260" t="str">
        <f t="shared" si="48"/>
        <v/>
      </c>
      <c r="D526" s="249" t="str">
        <f t="shared" si="49"/>
        <v/>
      </c>
      <c r="E526" s="249" t="str">
        <f t="shared" si="50"/>
        <v/>
      </c>
      <c r="F526" s="249" t="str">
        <f t="shared" si="51"/>
        <v/>
      </c>
      <c r="G526" s="249" t="str">
        <f t="shared" si="52"/>
        <v/>
      </c>
      <c r="H526" s="249" t="str">
        <f t="shared" si="53"/>
        <v/>
      </c>
      <c r="I526" s="249"/>
      <c r="J526" s="249"/>
      <c r="K526" s="252"/>
      <c r="L526" s="251"/>
      <c r="M526" s="252"/>
      <c r="N526" s="261"/>
      <c r="O526" s="261"/>
      <c r="P526" s="253"/>
      <c r="Q526" s="254" t="str">
        <f t="shared" si="54"/>
        <v/>
      </c>
      <c r="R526" s="255" t="str">
        <f t="shared" si="44"/>
        <v/>
      </c>
      <c r="S526" s="255" t="str">
        <f t="shared" si="45"/>
        <v/>
      </c>
      <c r="T526" s="255" t="str">
        <f t="shared" si="55"/>
        <v/>
      </c>
      <c r="U526" s="262" t="str">
        <f t="shared" si="46"/>
        <v/>
      </c>
      <c r="V526" s="279"/>
    </row>
    <row r="527" spans="1:22" x14ac:dyDescent="0.25">
      <c r="A527" s="266"/>
      <c r="B527" s="259" t="str">
        <f t="shared" si="47"/>
        <v/>
      </c>
      <c r="C527" s="260" t="str">
        <f t="shared" si="48"/>
        <v/>
      </c>
      <c r="D527" s="249" t="str">
        <f t="shared" si="49"/>
        <v/>
      </c>
      <c r="E527" s="249" t="str">
        <f t="shared" si="50"/>
        <v/>
      </c>
      <c r="F527" s="249" t="str">
        <f t="shared" si="51"/>
        <v/>
      </c>
      <c r="G527" s="249" t="str">
        <f t="shared" si="52"/>
        <v/>
      </c>
      <c r="H527" s="249" t="str">
        <f t="shared" si="53"/>
        <v/>
      </c>
      <c r="I527" s="249"/>
      <c r="J527" s="249"/>
      <c r="K527" s="252"/>
      <c r="L527" s="251"/>
      <c r="M527" s="252"/>
      <c r="N527" s="261"/>
      <c r="O527" s="261"/>
      <c r="P527" s="253"/>
      <c r="Q527" s="254" t="str">
        <f t="shared" si="54"/>
        <v/>
      </c>
      <c r="R527" s="255" t="str">
        <f t="shared" si="44"/>
        <v/>
      </c>
      <c r="S527" s="255" t="str">
        <f t="shared" si="45"/>
        <v/>
      </c>
      <c r="T527" s="255" t="str">
        <f t="shared" si="55"/>
        <v/>
      </c>
      <c r="U527" s="262" t="str">
        <f t="shared" si="46"/>
        <v/>
      </c>
      <c r="V527" s="279"/>
    </row>
    <row r="528" spans="1:22" x14ac:dyDescent="0.25">
      <c r="A528" s="266"/>
      <c r="B528" s="259" t="str">
        <f t="shared" si="47"/>
        <v/>
      </c>
      <c r="C528" s="260" t="str">
        <f t="shared" si="48"/>
        <v/>
      </c>
      <c r="D528" s="249" t="str">
        <f t="shared" si="49"/>
        <v/>
      </c>
      <c r="E528" s="249" t="str">
        <f t="shared" si="50"/>
        <v/>
      </c>
      <c r="F528" s="249" t="str">
        <f t="shared" si="51"/>
        <v/>
      </c>
      <c r="G528" s="249" t="str">
        <f t="shared" si="52"/>
        <v/>
      </c>
      <c r="H528" s="249" t="str">
        <f t="shared" si="53"/>
        <v/>
      </c>
      <c r="I528" s="249"/>
      <c r="J528" s="249"/>
      <c r="K528" s="252"/>
      <c r="L528" s="251"/>
      <c r="M528" s="252"/>
      <c r="N528" s="261"/>
      <c r="O528" s="261"/>
      <c r="P528" s="253"/>
      <c r="Q528" s="254" t="str">
        <f t="shared" si="54"/>
        <v/>
      </c>
      <c r="R528" s="255" t="str">
        <f t="shared" si="44"/>
        <v/>
      </c>
      <c r="S528" s="255" t="str">
        <f t="shared" si="45"/>
        <v/>
      </c>
      <c r="T528" s="255" t="str">
        <f t="shared" si="55"/>
        <v/>
      </c>
      <c r="U528" s="262" t="str">
        <f t="shared" si="46"/>
        <v/>
      </c>
      <c r="V528" s="279"/>
    </row>
    <row r="529" spans="1:22" x14ac:dyDescent="0.25">
      <c r="A529" s="266"/>
      <c r="B529" s="259" t="str">
        <f t="shared" si="47"/>
        <v/>
      </c>
      <c r="C529" s="260" t="str">
        <f t="shared" si="48"/>
        <v/>
      </c>
      <c r="D529" s="249" t="str">
        <f t="shared" si="49"/>
        <v/>
      </c>
      <c r="E529" s="249" t="str">
        <f t="shared" si="50"/>
        <v/>
      </c>
      <c r="F529" s="249" t="str">
        <f t="shared" si="51"/>
        <v/>
      </c>
      <c r="G529" s="249" t="str">
        <f t="shared" si="52"/>
        <v/>
      </c>
      <c r="H529" s="249" t="str">
        <f t="shared" si="53"/>
        <v/>
      </c>
      <c r="I529" s="249"/>
      <c r="J529" s="249"/>
      <c r="K529" s="252"/>
      <c r="L529" s="251"/>
      <c r="M529" s="252"/>
      <c r="N529" s="261"/>
      <c r="O529" s="261"/>
      <c r="P529" s="253"/>
      <c r="Q529" s="254" t="str">
        <f t="shared" si="54"/>
        <v/>
      </c>
      <c r="R529" s="255" t="str">
        <f t="shared" si="44"/>
        <v/>
      </c>
      <c r="S529" s="255" t="str">
        <f t="shared" si="45"/>
        <v/>
      </c>
      <c r="T529" s="255" t="str">
        <f t="shared" si="55"/>
        <v/>
      </c>
      <c r="U529" s="262" t="str">
        <f t="shared" si="46"/>
        <v/>
      </c>
      <c r="V529" s="279"/>
    </row>
    <row r="530" spans="1:22" x14ac:dyDescent="0.25">
      <c r="A530" s="266"/>
      <c r="B530" s="259" t="str">
        <f t="shared" si="47"/>
        <v/>
      </c>
      <c r="C530" s="260" t="str">
        <f t="shared" si="48"/>
        <v/>
      </c>
      <c r="D530" s="249" t="str">
        <f t="shared" si="49"/>
        <v/>
      </c>
      <c r="E530" s="249" t="str">
        <f t="shared" si="50"/>
        <v/>
      </c>
      <c r="F530" s="249" t="str">
        <f t="shared" si="51"/>
        <v/>
      </c>
      <c r="G530" s="249" t="str">
        <f t="shared" si="52"/>
        <v/>
      </c>
      <c r="H530" s="249" t="str">
        <f t="shared" si="53"/>
        <v/>
      </c>
      <c r="I530" s="249"/>
      <c r="J530" s="249"/>
      <c r="K530" s="252"/>
      <c r="L530" s="251"/>
      <c r="M530" s="252"/>
      <c r="N530" s="261"/>
      <c r="O530" s="261"/>
      <c r="P530" s="253"/>
      <c r="Q530" s="254" t="str">
        <f t="shared" si="54"/>
        <v/>
      </c>
      <c r="R530" s="255" t="str">
        <f t="shared" si="44"/>
        <v/>
      </c>
      <c r="S530" s="255" t="str">
        <f t="shared" si="45"/>
        <v/>
      </c>
      <c r="T530" s="255" t="str">
        <f t="shared" si="55"/>
        <v/>
      </c>
      <c r="U530" s="262" t="str">
        <f t="shared" si="46"/>
        <v/>
      </c>
      <c r="V530" s="279"/>
    </row>
    <row r="531" spans="1:22" x14ac:dyDescent="0.25">
      <c r="A531" s="266"/>
      <c r="B531" s="259" t="str">
        <f t="shared" si="47"/>
        <v/>
      </c>
      <c r="C531" s="260" t="str">
        <f t="shared" si="48"/>
        <v/>
      </c>
      <c r="D531" s="249" t="str">
        <f t="shared" si="49"/>
        <v/>
      </c>
      <c r="E531" s="249" t="str">
        <f t="shared" si="50"/>
        <v/>
      </c>
      <c r="F531" s="249" t="str">
        <f t="shared" si="51"/>
        <v/>
      </c>
      <c r="G531" s="249" t="str">
        <f t="shared" si="52"/>
        <v/>
      </c>
      <c r="H531" s="249" t="str">
        <f t="shared" si="53"/>
        <v/>
      </c>
      <c r="I531" s="249"/>
      <c r="J531" s="249"/>
      <c r="K531" s="252"/>
      <c r="L531" s="251"/>
      <c r="M531" s="252"/>
      <c r="N531" s="261"/>
      <c r="O531" s="261"/>
      <c r="P531" s="253"/>
      <c r="Q531" s="254" t="str">
        <f t="shared" si="54"/>
        <v/>
      </c>
      <c r="R531" s="255" t="str">
        <f t="shared" si="44"/>
        <v/>
      </c>
      <c r="S531" s="255" t="str">
        <f t="shared" si="45"/>
        <v/>
      </c>
      <c r="T531" s="255" t="str">
        <f t="shared" si="55"/>
        <v/>
      </c>
      <c r="U531" s="262" t="str">
        <f t="shared" si="46"/>
        <v/>
      </c>
      <c r="V531" s="279"/>
    </row>
    <row r="532" spans="1:22" x14ac:dyDescent="0.25">
      <c r="A532" s="266"/>
      <c r="B532" s="259" t="str">
        <f t="shared" si="47"/>
        <v/>
      </c>
      <c r="C532" s="260" t="str">
        <f t="shared" si="48"/>
        <v/>
      </c>
      <c r="D532" s="249" t="str">
        <f t="shared" si="49"/>
        <v/>
      </c>
      <c r="E532" s="249" t="str">
        <f t="shared" si="50"/>
        <v/>
      </c>
      <c r="F532" s="249" t="str">
        <f t="shared" si="51"/>
        <v/>
      </c>
      <c r="G532" s="249" t="str">
        <f t="shared" si="52"/>
        <v/>
      </c>
      <c r="H532" s="249" t="str">
        <f t="shared" si="53"/>
        <v/>
      </c>
      <c r="I532" s="249"/>
      <c r="J532" s="249"/>
      <c r="K532" s="252"/>
      <c r="L532" s="251"/>
      <c r="M532" s="252"/>
      <c r="N532" s="261"/>
      <c r="O532" s="261"/>
      <c r="P532" s="253"/>
      <c r="Q532" s="254" t="str">
        <f t="shared" si="54"/>
        <v/>
      </c>
      <c r="R532" s="255" t="str">
        <f t="shared" si="44"/>
        <v/>
      </c>
      <c r="S532" s="255" t="str">
        <f t="shared" si="45"/>
        <v/>
      </c>
      <c r="T532" s="255" t="str">
        <f t="shared" si="55"/>
        <v/>
      </c>
      <c r="U532" s="262" t="str">
        <f t="shared" si="46"/>
        <v/>
      </c>
      <c r="V532" s="279"/>
    </row>
    <row r="533" spans="1:22" x14ac:dyDescent="0.25">
      <c r="A533" s="266"/>
      <c r="B533" s="259" t="str">
        <f t="shared" si="47"/>
        <v/>
      </c>
      <c r="C533" s="260" t="str">
        <f t="shared" si="48"/>
        <v/>
      </c>
      <c r="D533" s="249" t="str">
        <f t="shared" si="49"/>
        <v/>
      </c>
      <c r="E533" s="249" t="str">
        <f t="shared" si="50"/>
        <v/>
      </c>
      <c r="F533" s="249" t="str">
        <f t="shared" si="51"/>
        <v/>
      </c>
      <c r="G533" s="249" t="str">
        <f t="shared" si="52"/>
        <v/>
      </c>
      <c r="H533" s="249" t="str">
        <f t="shared" si="53"/>
        <v/>
      </c>
      <c r="I533" s="249"/>
      <c r="J533" s="249"/>
      <c r="K533" s="252"/>
      <c r="L533" s="251"/>
      <c r="M533" s="252"/>
      <c r="N533" s="261"/>
      <c r="O533" s="261"/>
      <c r="P533" s="253"/>
      <c r="Q533" s="254" t="str">
        <f t="shared" si="54"/>
        <v/>
      </c>
      <c r="R533" s="255" t="str">
        <f t="shared" si="44"/>
        <v/>
      </c>
      <c r="S533" s="255" t="str">
        <f t="shared" si="45"/>
        <v/>
      </c>
      <c r="T533" s="255" t="str">
        <f t="shared" si="55"/>
        <v/>
      </c>
      <c r="U533" s="262" t="str">
        <f t="shared" si="46"/>
        <v/>
      </c>
      <c r="V533" s="279"/>
    </row>
    <row r="534" spans="1:22" x14ac:dyDescent="0.25">
      <c r="A534" s="266"/>
      <c r="B534" s="259" t="str">
        <f t="shared" si="47"/>
        <v/>
      </c>
      <c r="C534" s="260" t="str">
        <f t="shared" si="48"/>
        <v/>
      </c>
      <c r="D534" s="249" t="str">
        <f t="shared" si="49"/>
        <v/>
      </c>
      <c r="E534" s="249" t="str">
        <f t="shared" si="50"/>
        <v/>
      </c>
      <c r="F534" s="249" t="str">
        <f t="shared" si="51"/>
        <v/>
      </c>
      <c r="G534" s="249" t="str">
        <f t="shared" si="52"/>
        <v/>
      </c>
      <c r="H534" s="249" t="str">
        <f t="shared" si="53"/>
        <v/>
      </c>
      <c r="I534" s="249"/>
      <c r="J534" s="249"/>
      <c r="K534" s="252"/>
      <c r="L534" s="251"/>
      <c r="M534" s="252"/>
      <c r="N534" s="261"/>
      <c r="O534" s="261"/>
      <c r="P534" s="253"/>
      <c r="Q534" s="254" t="str">
        <f t="shared" si="54"/>
        <v/>
      </c>
      <c r="R534" s="255" t="str">
        <f t="shared" si="44"/>
        <v/>
      </c>
      <c r="S534" s="255" t="str">
        <f t="shared" si="45"/>
        <v/>
      </c>
      <c r="T534" s="255" t="str">
        <f t="shared" si="55"/>
        <v/>
      </c>
      <c r="U534" s="262" t="str">
        <f t="shared" si="46"/>
        <v/>
      </c>
      <c r="V534" s="279"/>
    </row>
    <row r="535" spans="1:22" x14ac:dyDescent="0.25">
      <c r="A535" s="266"/>
      <c r="B535" s="259" t="str">
        <f t="shared" si="47"/>
        <v/>
      </c>
      <c r="C535" s="260" t="str">
        <f t="shared" si="48"/>
        <v/>
      </c>
      <c r="D535" s="249" t="str">
        <f t="shared" si="49"/>
        <v/>
      </c>
      <c r="E535" s="249" t="str">
        <f t="shared" si="50"/>
        <v/>
      </c>
      <c r="F535" s="249" t="str">
        <f t="shared" si="51"/>
        <v/>
      </c>
      <c r="G535" s="249" t="str">
        <f t="shared" si="52"/>
        <v/>
      </c>
      <c r="H535" s="249" t="str">
        <f t="shared" si="53"/>
        <v/>
      </c>
      <c r="I535" s="249"/>
      <c r="J535" s="249"/>
      <c r="K535" s="252"/>
      <c r="L535" s="251"/>
      <c r="M535" s="252"/>
      <c r="N535" s="261"/>
      <c r="O535" s="261"/>
      <c r="P535" s="253"/>
      <c r="Q535" s="254" t="str">
        <f t="shared" si="54"/>
        <v/>
      </c>
      <c r="R535" s="255" t="str">
        <f t="shared" si="44"/>
        <v/>
      </c>
      <c r="S535" s="255" t="str">
        <f t="shared" si="45"/>
        <v/>
      </c>
      <c r="T535" s="255" t="str">
        <f t="shared" si="55"/>
        <v/>
      </c>
      <c r="U535" s="262" t="str">
        <f t="shared" si="46"/>
        <v/>
      </c>
      <c r="V535" s="279"/>
    </row>
    <row r="536" spans="1:22" x14ac:dyDescent="0.25">
      <c r="A536" s="266"/>
      <c r="B536" s="259" t="str">
        <f t="shared" si="47"/>
        <v/>
      </c>
      <c r="C536" s="260" t="str">
        <f t="shared" si="48"/>
        <v/>
      </c>
      <c r="D536" s="249" t="str">
        <f t="shared" si="49"/>
        <v/>
      </c>
      <c r="E536" s="249" t="str">
        <f t="shared" si="50"/>
        <v/>
      </c>
      <c r="F536" s="249" t="str">
        <f t="shared" si="51"/>
        <v/>
      </c>
      <c r="G536" s="249" t="str">
        <f t="shared" si="52"/>
        <v/>
      </c>
      <c r="H536" s="249" t="str">
        <f t="shared" si="53"/>
        <v/>
      </c>
      <c r="I536" s="249"/>
      <c r="J536" s="249"/>
      <c r="K536" s="252"/>
      <c r="L536" s="251"/>
      <c r="M536" s="252"/>
      <c r="N536" s="261"/>
      <c r="O536" s="261"/>
      <c r="P536" s="253"/>
      <c r="Q536" s="254" t="str">
        <f t="shared" si="54"/>
        <v/>
      </c>
      <c r="R536" s="255" t="str">
        <f t="shared" si="44"/>
        <v/>
      </c>
      <c r="S536" s="255" t="str">
        <f t="shared" si="45"/>
        <v/>
      </c>
      <c r="T536" s="255" t="str">
        <f t="shared" si="55"/>
        <v/>
      </c>
      <c r="U536" s="262" t="str">
        <f t="shared" si="46"/>
        <v/>
      </c>
      <c r="V536" s="279"/>
    </row>
    <row r="537" spans="1:22" x14ac:dyDescent="0.25">
      <c r="A537" s="266"/>
      <c r="B537" s="259" t="str">
        <f t="shared" si="47"/>
        <v/>
      </c>
      <c r="C537" s="260" t="str">
        <f t="shared" si="48"/>
        <v/>
      </c>
      <c r="D537" s="249" t="str">
        <f t="shared" si="49"/>
        <v/>
      </c>
      <c r="E537" s="249" t="str">
        <f t="shared" si="50"/>
        <v/>
      </c>
      <c r="F537" s="249" t="str">
        <f t="shared" si="51"/>
        <v/>
      </c>
      <c r="G537" s="249" t="str">
        <f t="shared" si="52"/>
        <v/>
      </c>
      <c r="H537" s="249" t="str">
        <f t="shared" si="53"/>
        <v/>
      </c>
      <c r="I537" s="249"/>
      <c r="J537" s="249"/>
      <c r="K537" s="252"/>
      <c r="L537" s="251"/>
      <c r="M537" s="252"/>
      <c r="N537" s="261"/>
      <c r="O537" s="261"/>
      <c r="P537" s="253"/>
      <c r="Q537" s="254" t="str">
        <f t="shared" si="54"/>
        <v/>
      </c>
      <c r="R537" s="255" t="str">
        <f t="shared" ref="R537:R600" si="56">IF(N537&lt;&gt;"",TEXT(N537,"DDDD"),"")</f>
        <v/>
      </c>
      <c r="S537" s="255" t="str">
        <f t="shared" ref="S537:S600" si="57">IF(N537&lt;&gt;"",TEXT(N537,"MMMM"),"")</f>
        <v/>
      </c>
      <c r="T537" s="255" t="str">
        <f t="shared" si="55"/>
        <v/>
      </c>
      <c r="U537" s="262" t="str">
        <f t="shared" si="46"/>
        <v/>
      </c>
      <c r="V537" s="279"/>
    </row>
    <row r="538" spans="1:22" x14ac:dyDescent="0.25">
      <c r="A538" s="266"/>
      <c r="B538" s="259" t="str">
        <f t="shared" si="47"/>
        <v/>
      </c>
      <c r="C538" s="260" t="str">
        <f t="shared" si="48"/>
        <v/>
      </c>
      <c r="D538" s="249" t="str">
        <f t="shared" si="49"/>
        <v/>
      </c>
      <c r="E538" s="249" t="str">
        <f t="shared" si="50"/>
        <v/>
      </c>
      <c r="F538" s="249" t="str">
        <f t="shared" si="51"/>
        <v/>
      </c>
      <c r="G538" s="249" t="str">
        <f t="shared" si="52"/>
        <v/>
      </c>
      <c r="H538" s="249" t="str">
        <f t="shared" si="53"/>
        <v/>
      </c>
      <c r="I538" s="249"/>
      <c r="J538" s="249"/>
      <c r="K538" s="252"/>
      <c r="L538" s="251"/>
      <c r="M538" s="252"/>
      <c r="N538" s="261"/>
      <c r="O538" s="261"/>
      <c r="P538" s="253"/>
      <c r="Q538" s="254" t="str">
        <f t="shared" si="54"/>
        <v/>
      </c>
      <c r="R538" s="255" t="str">
        <f t="shared" si="56"/>
        <v/>
      </c>
      <c r="S538" s="255" t="str">
        <f t="shared" si="57"/>
        <v/>
      </c>
      <c r="T538" s="255" t="str">
        <f t="shared" si="55"/>
        <v/>
      </c>
      <c r="U538" s="262" t="str">
        <f t="shared" si="46"/>
        <v/>
      </c>
      <c r="V538" s="279"/>
    </row>
    <row r="539" spans="1:22" x14ac:dyDescent="0.25">
      <c r="A539" s="266"/>
      <c r="B539" s="259" t="str">
        <f t="shared" si="47"/>
        <v/>
      </c>
      <c r="C539" s="260" t="str">
        <f t="shared" si="48"/>
        <v/>
      </c>
      <c r="D539" s="249" t="str">
        <f t="shared" si="49"/>
        <v/>
      </c>
      <c r="E539" s="249" t="str">
        <f t="shared" si="50"/>
        <v/>
      </c>
      <c r="F539" s="249" t="str">
        <f t="shared" si="51"/>
        <v/>
      </c>
      <c r="G539" s="249" t="str">
        <f t="shared" si="52"/>
        <v/>
      </c>
      <c r="H539" s="249" t="str">
        <f t="shared" si="53"/>
        <v/>
      </c>
      <c r="I539" s="249"/>
      <c r="J539" s="249"/>
      <c r="K539" s="252"/>
      <c r="L539" s="251"/>
      <c r="M539" s="252"/>
      <c r="N539" s="261"/>
      <c r="O539" s="261"/>
      <c r="P539" s="253"/>
      <c r="Q539" s="254" t="str">
        <f t="shared" si="54"/>
        <v/>
      </c>
      <c r="R539" s="255" t="str">
        <f t="shared" si="56"/>
        <v/>
      </c>
      <c r="S539" s="255" t="str">
        <f t="shared" si="57"/>
        <v/>
      </c>
      <c r="T539" s="255" t="str">
        <f t="shared" si="55"/>
        <v/>
      </c>
      <c r="U539" s="262" t="str">
        <f t="shared" si="46"/>
        <v/>
      </c>
      <c r="V539" s="279"/>
    </row>
    <row r="540" spans="1:22" x14ac:dyDescent="0.25">
      <c r="A540" s="266"/>
      <c r="B540" s="259" t="str">
        <f t="shared" si="47"/>
        <v/>
      </c>
      <c r="C540" s="260" t="str">
        <f t="shared" si="48"/>
        <v/>
      </c>
      <c r="D540" s="249" t="str">
        <f t="shared" si="49"/>
        <v/>
      </c>
      <c r="E540" s="249" t="str">
        <f t="shared" si="50"/>
        <v/>
      </c>
      <c r="F540" s="249" t="str">
        <f t="shared" si="51"/>
        <v/>
      </c>
      <c r="G540" s="249" t="str">
        <f t="shared" si="52"/>
        <v/>
      </c>
      <c r="H540" s="249" t="str">
        <f t="shared" si="53"/>
        <v/>
      </c>
      <c r="I540" s="249"/>
      <c r="J540" s="249"/>
      <c r="K540" s="252"/>
      <c r="L540" s="251"/>
      <c r="M540" s="252"/>
      <c r="N540" s="261"/>
      <c r="O540" s="261"/>
      <c r="P540" s="253"/>
      <c r="Q540" s="254" t="str">
        <f t="shared" si="54"/>
        <v/>
      </c>
      <c r="R540" s="255" t="str">
        <f t="shared" si="56"/>
        <v/>
      </c>
      <c r="S540" s="255" t="str">
        <f t="shared" si="57"/>
        <v/>
      </c>
      <c r="T540" s="255" t="str">
        <f t="shared" si="55"/>
        <v/>
      </c>
      <c r="U540" s="262" t="str">
        <f t="shared" si="46"/>
        <v/>
      </c>
      <c r="V540" s="279"/>
    </row>
    <row r="541" spans="1:22" x14ac:dyDescent="0.25">
      <c r="A541" s="266"/>
      <c r="B541" s="259" t="str">
        <f t="shared" si="47"/>
        <v/>
      </c>
      <c r="C541" s="260" t="str">
        <f t="shared" si="48"/>
        <v/>
      </c>
      <c r="D541" s="249" t="str">
        <f t="shared" si="49"/>
        <v/>
      </c>
      <c r="E541" s="249" t="str">
        <f t="shared" si="50"/>
        <v/>
      </c>
      <c r="F541" s="249" t="str">
        <f t="shared" si="51"/>
        <v/>
      </c>
      <c r="G541" s="249" t="str">
        <f t="shared" si="52"/>
        <v/>
      </c>
      <c r="H541" s="249" t="str">
        <f t="shared" si="53"/>
        <v/>
      </c>
      <c r="I541" s="249"/>
      <c r="J541" s="249"/>
      <c r="K541" s="252"/>
      <c r="L541" s="251"/>
      <c r="M541" s="252"/>
      <c r="N541" s="261"/>
      <c r="O541" s="261"/>
      <c r="P541" s="253"/>
      <c r="Q541" s="254" t="str">
        <f t="shared" si="54"/>
        <v/>
      </c>
      <c r="R541" s="255" t="str">
        <f t="shared" si="56"/>
        <v/>
      </c>
      <c r="S541" s="255" t="str">
        <f t="shared" si="57"/>
        <v/>
      </c>
      <c r="T541" s="255" t="str">
        <f t="shared" si="55"/>
        <v/>
      </c>
      <c r="U541" s="262" t="str">
        <f t="shared" si="46"/>
        <v/>
      </c>
      <c r="V541" s="279"/>
    </row>
    <row r="542" spans="1:22" x14ac:dyDescent="0.25">
      <c r="A542" s="266"/>
      <c r="B542" s="259" t="str">
        <f t="shared" si="47"/>
        <v/>
      </c>
      <c r="C542" s="260" t="str">
        <f t="shared" si="48"/>
        <v/>
      </c>
      <c r="D542" s="249" t="str">
        <f t="shared" si="49"/>
        <v/>
      </c>
      <c r="E542" s="249" t="str">
        <f t="shared" si="50"/>
        <v/>
      </c>
      <c r="F542" s="249" t="str">
        <f t="shared" si="51"/>
        <v/>
      </c>
      <c r="G542" s="249" t="str">
        <f t="shared" si="52"/>
        <v/>
      </c>
      <c r="H542" s="249" t="str">
        <f t="shared" si="53"/>
        <v/>
      </c>
      <c r="I542" s="249"/>
      <c r="J542" s="249"/>
      <c r="K542" s="252"/>
      <c r="L542" s="251"/>
      <c r="M542" s="252"/>
      <c r="N542" s="261"/>
      <c r="O542" s="261"/>
      <c r="P542" s="253"/>
      <c r="Q542" s="254" t="str">
        <f t="shared" si="54"/>
        <v/>
      </c>
      <c r="R542" s="255" t="str">
        <f t="shared" si="56"/>
        <v/>
      </c>
      <c r="S542" s="255" t="str">
        <f t="shared" si="57"/>
        <v/>
      </c>
      <c r="T542" s="255" t="str">
        <f t="shared" si="55"/>
        <v/>
      </c>
      <c r="U542" s="262" t="str">
        <f t="shared" si="46"/>
        <v/>
      </c>
      <c r="V542" s="279"/>
    </row>
    <row r="543" spans="1:22" x14ac:dyDescent="0.25">
      <c r="A543" s="266"/>
      <c r="B543" s="259" t="str">
        <f t="shared" si="47"/>
        <v/>
      </c>
      <c r="C543" s="260" t="str">
        <f t="shared" si="48"/>
        <v/>
      </c>
      <c r="D543" s="249" t="str">
        <f t="shared" si="49"/>
        <v/>
      </c>
      <c r="E543" s="249" t="str">
        <f t="shared" si="50"/>
        <v/>
      </c>
      <c r="F543" s="249" t="str">
        <f t="shared" si="51"/>
        <v/>
      </c>
      <c r="G543" s="249" t="str">
        <f t="shared" si="52"/>
        <v/>
      </c>
      <c r="H543" s="249" t="str">
        <f t="shared" si="53"/>
        <v/>
      </c>
      <c r="I543" s="249"/>
      <c r="J543" s="249"/>
      <c r="K543" s="252"/>
      <c r="L543" s="251"/>
      <c r="M543" s="252"/>
      <c r="N543" s="261"/>
      <c r="O543" s="261"/>
      <c r="P543" s="253"/>
      <c r="Q543" s="254" t="str">
        <f t="shared" si="54"/>
        <v/>
      </c>
      <c r="R543" s="255" t="str">
        <f t="shared" si="56"/>
        <v/>
      </c>
      <c r="S543" s="255" t="str">
        <f t="shared" si="57"/>
        <v/>
      </c>
      <c r="T543" s="255" t="str">
        <f t="shared" si="55"/>
        <v/>
      </c>
      <c r="U543" s="262" t="str">
        <f t="shared" si="46"/>
        <v/>
      </c>
      <c r="V543" s="279"/>
    </row>
    <row r="544" spans="1:22" x14ac:dyDescent="0.25">
      <c r="A544" s="266"/>
      <c r="B544" s="259" t="str">
        <f t="shared" si="47"/>
        <v/>
      </c>
      <c r="C544" s="260" t="str">
        <f t="shared" si="48"/>
        <v/>
      </c>
      <c r="D544" s="249" t="str">
        <f t="shared" si="49"/>
        <v/>
      </c>
      <c r="E544" s="249" t="str">
        <f t="shared" si="50"/>
        <v/>
      </c>
      <c r="F544" s="249" t="str">
        <f t="shared" si="51"/>
        <v/>
      </c>
      <c r="G544" s="249" t="str">
        <f t="shared" si="52"/>
        <v/>
      </c>
      <c r="H544" s="249" t="str">
        <f t="shared" si="53"/>
        <v/>
      </c>
      <c r="I544" s="249"/>
      <c r="J544" s="249"/>
      <c r="K544" s="252"/>
      <c r="L544" s="251"/>
      <c r="M544" s="252"/>
      <c r="N544" s="261"/>
      <c r="O544" s="261"/>
      <c r="P544" s="253"/>
      <c r="Q544" s="254" t="str">
        <f t="shared" si="54"/>
        <v/>
      </c>
      <c r="R544" s="255" t="str">
        <f t="shared" si="56"/>
        <v/>
      </c>
      <c r="S544" s="255" t="str">
        <f t="shared" si="57"/>
        <v/>
      </c>
      <c r="T544" s="255" t="str">
        <f t="shared" si="55"/>
        <v/>
      </c>
      <c r="U544" s="262" t="str">
        <f t="shared" si="46"/>
        <v/>
      </c>
      <c r="V544" s="279"/>
    </row>
    <row r="545" spans="1:22" x14ac:dyDescent="0.25">
      <c r="A545" s="266"/>
      <c r="B545" s="259" t="str">
        <f t="shared" si="47"/>
        <v/>
      </c>
      <c r="C545" s="260" t="str">
        <f t="shared" si="48"/>
        <v/>
      </c>
      <c r="D545" s="249" t="str">
        <f t="shared" si="49"/>
        <v/>
      </c>
      <c r="E545" s="249" t="str">
        <f t="shared" si="50"/>
        <v/>
      </c>
      <c r="F545" s="249" t="str">
        <f t="shared" si="51"/>
        <v/>
      </c>
      <c r="G545" s="249" t="str">
        <f t="shared" si="52"/>
        <v/>
      </c>
      <c r="H545" s="249" t="str">
        <f t="shared" si="53"/>
        <v/>
      </c>
      <c r="I545" s="249"/>
      <c r="J545" s="249"/>
      <c r="K545" s="252"/>
      <c r="L545" s="251"/>
      <c r="M545" s="252"/>
      <c r="N545" s="261"/>
      <c r="O545" s="261"/>
      <c r="P545" s="253"/>
      <c r="Q545" s="254" t="str">
        <f t="shared" si="54"/>
        <v/>
      </c>
      <c r="R545" s="255" t="str">
        <f t="shared" si="56"/>
        <v/>
      </c>
      <c r="S545" s="255" t="str">
        <f t="shared" si="57"/>
        <v/>
      </c>
      <c r="T545" s="255" t="str">
        <f t="shared" si="55"/>
        <v/>
      </c>
      <c r="U545" s="262" t="str">
        <f t="shared" ref="U545:U608" si="58">IFERROR(VLOOKUP(M545,CIE,2,0),"")</f>
        <v/>
      </c>
      <c r="V545" s="279"/>
    </row>
    <row r="546" spans="1:22" x14ac:dyDescent="0.25">
      <c r="A546" s="266"/>
      <c r="B546" s="259" t="str">
        <f t="shared" si="47"/>
        <v/>
      </c>
      <c r="C546" s="260" t="str">
        <f t="shared" si="48"/>
        <v/>
      </c>
      <c r="D546" s="249" t="str">
        <f t="shared" si="49"/>
        <v/>
      </c>
      <c r="E546" s="249" t="str">
        <f t="shared" si="50"/>
        <v/>
      </c>
      <c r="F546" s="249" t="str">
        <f t="shared" si="51"/>
        <v/>
      </c>
      <c r="G546" s="249" t="str">
        <f t="shared" si="52"/>
        <v/>
      </c>
      <c r="H546" s="249" t="str">
        <f t="shared" si="53"/>
        <v/>
      </c>
      <c r="I546" s="249"/>
      <c r="J546" s="249"/>
      <c r="K546" s="252"/>
      <c r="L546" s="251"/>
      <c r="M546" s="252"/>
      <c r="N546" s="261"/>
      <c r="O546" s="261"/>
      <c r="P546" s="253"/>
      <c r="Q546" s="254" t="str">
        <f t="shared" si="54"/>
        <v/>
      </c>
      <c r="R546" s="255" t="str">
        <f t="shared" si="56"/>
        <v/>
      </c>
      <c r="S546" s="255" t="str">
        <f t="shared" si="57"/>
        <v/>
      </c>
      <c r="T546" s="255" t="str">
        <f t="shared" si="55"/>
        <v/>
      </c>
      <c r="U546" s="262" t="str">
        <f t="shared" si="58"/>
        <v/>
      </c>
      <c r="V546" s="279"/>
    </row>
    <row r="547" spans="1:22" x14ac:dyDescent="0.25">
      <c r="A547" s="266"/>
      <c r="B547" s="259" t="str">
        <f t="shared" si="47"/>
        <v/>
      </c>
      <c r="C547" s="260" t="str">
        <f t="shared" si="48"/>
        <v/>
      </c>
      <c r="D547" s="249" t="str">
        <f t="shared" si="49"/>
        <v/>
      </c>
      <c r="E547" s="249" t="str">
        <f t="shared" si="50"/>
        <v/>
      </c>
      <c r="F547" s="249" t="str">
        <f t="shared" si="51"/>
        <v/>
      </c>
      <c r="G547" s="249" t="str">
        <f t="shared" si="52"/>
        <v/>
      </c>
      <c r="H547" s="249" t="str">
        <f t="shared" si="53"/>
        <v/>
      </c>
      <c r="I547" s="249"/>
      <c r="J547" s="249"/>
      <c r="K547" s="252"/>
      <c r="L547" s="251"/>
      <c r="M547" s="252"/>
      <c r="N547" s="261"/>
      <c r="O547" s="261"/>
      <c r="P547" s="253"/>
      <c r="Q547" s="254" t="str">
        <f t="shared" si="54"/>
        <v/>
      </c>
      <c r="R547" s="255" t="str">
        <f t="shared" si="56"/>
        <v/>
      </c>
      <c r="S547" s="255" t="str">
        <f t="shared" si="57"/>
        <v/>
      </c>
      <c r="T547" s="255" t="str">
        <f t="shared" si="55"/>
        <v/>
      </c>
      <c r="U547" s="262" t="str">
        <f t="shared" si="58"/>
        <v/>
      </c>
      <c r="V547" s="279"/>
    </row>
    <row r="548" spans="1:22" x14ac:dyDescent="0.25">
      <c r="A548" s="266"/>
      <c r="B548" s="259" t="str">
        <f t="shared" si="47"/>
        <v/>
      </c>
      <c r="C548" s="260" t="str">
        <f t="shared" si="48"/>
        <v/>
      </c>
      <c r="D548" s="249" t="str">
        <f t="shared" si="49"/>
        <v/>
      </c>
      <c r="E548" s="249" t="str">
        <f t="shared" si="50"/>
        <v/>
      </c>
      <c r="F548" s="249" t="str">
        <f t="shared" si="51"/>
        <v/>
      </c>
      <c r="G548" s="249" t="str">
        <f t="shared" si="52"/>
        <v/>
      </c>
      <c r="H548" s="249" t="str">
        <f t="shared" si="53"/>
        <v/>
      </c>
      <c r="I548" s="249"/>
      <c r="J548" s="249"/>
      <c r="K548" s="252"/>
      <c r="L548" s="251"/>
      <c r="M548" s="252"/>
      <c r="N548" s="261"/>
      <c r="O548" s="261"/>
      <c r="P548" s="253"/>
      <c r="Q548" s="254" t="str">
        <f t="shared" si="54"/>
        <v/>
      </c>
      <c r="R548" s="255" t="str">
        <f t="shared" si="56"/>
        <v/>
      </c>
      <c r="S548" s="255" t="str">
        <f t="shared" si="57"/>
        <v/>
      </c>
      <c r="T548" s="255" t="str">
        <f t="shared" si="55"/>
        <v/>
      </c>
      <c r="U548" s="262" t="str">
        <f t="shared" si="58"/>
        <v/>
      </c>
      <c r="V548" s="279"/>
    </row>
    <row r="549" spans="1:22" x14ac:dyDescent="0.25">
      <c r="A549" s="266"/>
      <c r="B549" s="259" t="str">
        <f t="shared" si="47"/>
        <v/>
      </c>
      <c r="C549" s="260" t="str">
        <f t="shared" si="48"/>
        <v/>
      </c>
      <c r="D549" s="249" t="str">
        <f t="shared" si="49"/>
        <v/>
      </c>
      <c r="E549" s="249" t="str">
        <f t="shared" si="50"/>
        <v/>
      </c>
      <c r="F549" s="249" t="str">
        <f t="shared" si="51"/>
        <v/>
      </c>
      <c r="G549" s="249" t="str">
        <f t="shared" si="52"/>
        <v/>
      </c>
      <c r="H549" s="249" t="str">
        <f t="shared" si="53"/>
        <v/>
      </c>
      <c r="I549" s="249"/>
      <c r="J549" s="249"/>
      <c r="K549" s="252"/>
      <c r="L549" s="251"/>
      <c r="M549" s="252"/>
      <c r="N549" s="261"/>
      <c r="O549" s="261"/>
      <c r="P549" s="253"/>
      <c r="Q549" s="254" t="str">
        <f t="shared" si="54"/>
        <v/>
      </c>
      <c r="R549" s="255" t="str">
        <f t="shared" si="56"/>
        <v/>
      </c>
      <c r="S549" s="255" t="str">
        <f t="shared" si="57"/>
        <v/>
      </c>
      <c r="T549" s="255" t="str">
        <f t="shared" si="55"/>
        <v/>
      </c>
      <c r="U549" s="262" t="str">
        <f t="shared" si="58"/>
        <v/>
      </c>
      <c r="V549" s="279"/>
    </row>
    <row r="550" spans="1:22" x14ac:dyDescent="0.25">
      <c r="A550" s="266"/>
      <c r="B550" s="259" t="str">
        <f t="shared" ref="B550:B613" si="59">IFERROR(VLOOKUP(A550,Personal,2,0),"")</f>
        <v/>
      </c>
      <c r="C550" s="260" t="str">
        <f t="shared" si="48"/>
        <v/>
      </c>
      <c r="D550" s="249" t="str">
        <f t="shared" si="49"/>
        <v/>
      </c>
      <c r="E550" s="249" t="str">
        <f t="shared" si="50"/>
        <v/>
      </c>
      <c r="F550" s="249" t="str">
        <f t="shared" si="51"/>
        <v/>
      </c>
      <c r="G550" s="249" t="str">
        <f t="shared" si="52"/>
        <v/>
      </c>
      <c r="H550" s="249" t="str">
        <f t="shared" si="53"/>
        <v/>
      </c>
      <c r="I550" s="249"/>
      <c r="J550" s="249"/>
      <c r="K550" s="252"/>
      <c r="L550" s="251"/>
      <c r="M550" s="252"/>
      <c r="N550" s="261"/>
      <c r="O550" s="261"/>
      <c r="P550" s="253"/>
      <c r="Q550" s="254" t="str">
        <f t="shared" si="54"/>
        <v/>
      </c>
      <c r="R550" s="255" t="str">
        <f t="shared" si="56"/>
        <v/>
      </c>
      <c r="S550" s="255" t="str">
        <f t="shared" si="57"/>
        <v/>
      </c>
      <c r="T550" s="255" t="str">
        <f t="shared" si="55"/>
        <v/>
      </c>
      <c r="U550" s="262" t="str">
        <f t="shared" si="58"/>
        <v/>
      </c>
      <c r="V550" s="279"/>
    </row>
    <row r="551" spans="1:22" x14ac:dyDescent="0.25">
      <c r="A551" s="266"/>
      <c r="B551" s="259" t="str">
        <f t="shared" si="59"/>
        <v/>
      </c>
      <c r="C551" s="260" t="str">
        <f t="shared" si="48"/>
        <v/>
      </c>
      <c r="D551" s="249" t="str">
        <f t="shared" si="49"/>
        <v/>
      </c>
      <c r="E551" s="249" t="str">
        <f t="shared" si="50"/>
        <v/>
      </c>
      <c r="F551" s="249" t="str">
        <f t="shared" si="51"/>
        <v/>
      </c>
      <c r="G551" s="249" t="str">
        <f t="shared" si="52"/>
        <v/>
      </c>
      <c r="H551" s="249" t="str">
        <f t="shared" si="53"/>
        <v/>
      </c>
      <c r="I551" s="249"/>
      <c r="J551" s="249"/>
      <c r="K551" s="252"/>
      <c r="L551" s="251"/>
      <c r="M551" s="252"/>
      <c r="N551" s="261"/>
      <c r="O551" s="261"/>
      <c r="P551" s="253"/>
      <c r="Q551" s="254" t="str">
        <f t="shared" si="54"/>
        <v/>
      </c>
      <c r="R551" s="255" t="str">
        <f t="shared" si="56"/>
        <v/>
      </c>
      <c r="S551" s="255" t="str">
        <f t="shared" si="57"/>
        <v/>
      </c>
      <c r="T551" s="255" t="str">
        <f t="shared" si="55"/>
        <v/>
      </c>
      <c r="U551" s="262" t="str">
        <f t="shared" si="58"/>
        <v/>
      </c>
      <c r="V551" s="279"/>
    </row>
    <row r="552" spans="1:22" x14ac:dyDescent="0.25">
      <c r="A552" s="266"/>
      <c r="B552" s="259" t="str">
        <f t="shared" si="59"/>
        <v/>
      </c>
      <c r="C552" s="260" t="str">
        <f t="shared" si="48"/>
        <v/>
      </c>
      <c r="D552" s="249" t="str">
        <f t="shared" si="49"/>
        <v/>
      </c>
      <c r="E552" s="249" t="str">
        <f t="shared" si="50"/>
        <v/>
      </c>
      <c r="F552" s="249" t="str">
        <f t="shared" si="51"/>
        <v/>
      </c>
      <c r="G552" s="249" t="str">
        <f t="shared" si="52"/>
        <v/>
      </c>
      <c r="H552" s="249" t="str">
        <f t="shared" si="53"/>
        <v/>
      </c>
      <c r="I552" s="249"/>
      <c r="J552" s="249"/>
      <c r="K552" s="252"/>
      <c r="L552" s="251"/>
      <c r="M552" s="252"/>
      <c r="N552" s="261"/>
      <c r="O552" s="261"/>
      <c r="P552" s="253"/>
      <c r="Q552" s="254" t="str">
        <f t="shared" si="54"/>
        <v/>
      </c>
      <c r="R552" s="255" t="str">
        <f t="shared" si="56"/>
        <v/>
      </c>
      <c r="S552" s="255" t="str">
        <f t="shared" si="57"/>
        <v/>
      </c>
      <c r="T552" s="255" t="str">
        <f t="shared" si="55"/>
        <v/>
      </c>
      <c r="U552" s="262" t="str">
        <f t="shared" si="58"/>
        <v/>
      </c>
      <c r="V552" s="279"/>
    </row>
    <row r="553" spans="1:22" x14ac:dyDescent="0.25">
      <c r="A553" s="266"/>
      <c r="B553" s="259" t="str">
        <f t="shared" si="59"/>
        <v/>
      </c>
      <c r="C553" s="260" t="str">
        <f t="shared" si="48"/>
        <v/>
      </c>
      <c r="D553" s="249" t="str">
        <f t="shared" si="49"/>
        <v/>
      </c>
      <c r="E553" s="249" t="str">
        <f t="shared" si="50"/>
        <v/>
      </c>
      <c r="F553" s="249" t="str">
        <f t="shared" si="51"/>
        <v/>
      </c>
      <c r="G553" s="249" t="str">
        <f t="shared" si="52"/>
        <v/>
      </c>
      <c r="H553" s="249" t="str">
        <f t="shared" si="53"/>
        <v/>
      </c>
      <c r="I553" s="249"/>
      <c r="J553" s="249"/>
      <c r="K553" s="252"/>
      <c r="L553" s="251"/>
      <c r="M553" s="252"/>
      <c r="N553" s="261"/>
      <c r="O553" s="261"/>
      <c r="P553" s="253"/>
      <c r="Q553" s="254" t="str">
        <f t="shared" si="54"/>
        <v/>
      </c>
      <c r="R553" s="255" t="str">
        <f t="shared" si="56"/>
        <v/>
      </c>
      <c r="S553" s="255" t="str">
        <f t="shared" si="57"/>
        <v/>
      </c>
      <c r="T553" s="255" t="str">
        <f t="shared" si="55"/>
        <v/>
      </c>
      <c r="U553" s="262" t="str">
        <f t="shared" si="58"/>
        <v/>
      </c>
      <c r="V553" s="279"/>
    </row>
    <row r="554" spans="1:22" x14ac:dyDescent="0.25">
      <c r="A554" s="266"/>
      <c r="B554" s="259" t="str">
        <f t="shared" si="59"/>
        <v/>
      </c>
      <c r="C554" s="260" t="str">
        <f t="shared" si="48"/>
        <v/>
      </c>
      <c r="D554" s="249" t="str">
        <f t="shared" si="49"/>
        <v/>
      </c>
      <c r="E554" s="249" t="str">
        <f t="shared" si="50"/>
        <v/>
      </c>
      <c r="F554" s="249" t="str">
        <f t="shared" si="51"/>
        <v/>
      </c>
      <c r="G554" s="249" t="str">
        <f t="shared" si="52"/>
        <v/>
      </c>
      <c r="H554" s="249" t="str">
        <f t="shared" si="53"/>
        <v/>
      </c>
      <c r="I554" s="249"/>
      <c r="J554" s="249"/>
      <c r="K554" s="252"/>
      <c r="L554" s="251"/>
      <c r="M554" s="252"/>
      <c r="N554" s="261"/>
      <c r="O554" s="261"/>
      <c r="P554" s="253"/>
      <c r="Q554" s="254" t="str">
        <f t="shared" si="54"/>
        <v/>
      </c>
      <c r="R554" s="255" t="str">
        <f t="shared" si="56"/>
        <v/>
      </c>
      <c r="S554" s="255" t="str">
        <f t="shared" si="57"/>
        <v/>
      </c>
      <c r="T554" s="255" t="str">
        <f t="shared" si="55"/>
        <v/>
      </c>
      <c r="U554" s="262" t="str">
        <f t="shared" si="58"/>
        <v/>
      </c>
      <c r="V554" s="279"/>
    </row>
    <row r="555" spans="1:22" x14ac:dyDescent="0.25">
      <c r="A555" s="266"/>
      <c r="B555" s="259" t="str">
        <f t="shared" si="59"/>
        <v/>
      </c>
      <c r="C555" s="260" t="str">
        <f t="shared" si="48"/>
        <v/>
      </c>
      <c r="D555" s="249" t="str">
        <f t="shared" si="49"/>
        <v/>
      </c>
      <c r="E555" s="249" t="str">
        <f t="shared" si="50"/>
        <v/>
      </c>
      <c r="F555" s="249" t="str">
        <f t="shared" si="51"/>
        <v/>
      </c>
      <c r="G555" s="249" t="str">
        <f t="shared" si="52"/>
        <v/>
      </c>
      <c r="H555" s="249" t="str">
        <f t="shared" si="53"/>
        <v/>
      </c>
      <c r="I555" s="249"/>
      <c r="J555" s="249"/>
      <c r="K555" s="252"/>
      <c r="L555" s="251"/>
      <c r="M555" s="252"/>
      <c r="N555" s="261"/>
      <c r="O555" s="261"/>
      <c r="P555" s="253"/>
      <c r="Q555" s="254" t="str">
        <f t="shared" si="54"/>
        <v/>
      </c>
      <c r="R555" s="255" t="str">
        <f t="shared" si="56"/>
        <v/>
      </c>
      <c r="S555" s="255" t="str">
        <f t="shared" si="57"/>
        <v/>
      </c>
      <c r="T555" s="255" t="str">
        <f t="shared" si="55"/>
        <v/>
      </c>
      <c r="U555" s="262" t="str">
        <f t="shared" si="58"/>
        <v/>
      </c>
      <c r="V555" s="279"/>
    </row>
    <row r="556" spans="1:22" x14ac:dyDescent="0.25">
      <c r="A556" s="266"/>
      <c r="B556" s="259" t="str">
        <f t="shared" si="59"/>
        <v/>
      </c>
      <c r="C556" s="260" t="str">
        <f t="shared" si="48"/>
        <v/>
      </c>
      <c r="D556" s="249" t="str">
        <f t="shared" si="49"/>
        <v/>
      </c>
      <c r="E556" s="249" t="str">
        <f t="shared" si="50"/>
        <v/>
      </c>
      <c r="F556" s="249" t="str">
        <f t="shared" si="51"/>
        <v/>
      </c>
      <c r="G556" s="249" t="str">
        <f t="shared" si="52"/>
        <v/>
      </c>
      <c r="H556" s="249" t="str">
        <f t="shared" si="53"/>
        <v/>
      </c>
      <c r="I556" s="249"/>
      <c r="J556" s="249"/>
      <c r="K556" s="252"/>
      <c r="L556" s="251"/>
      <c r="M556" s="252"/>
      <c r="N556" s="261"/>
      <c r="O556" s="261"/>
      <c r="P556" s="253"/>
      <c r="Q556" s="254" t="str">
        <f t="shared" si="54"/>
        <v/>
      </c>
      <c r="R556" s="255" t="str">
        <f t="shared" si="56"/>
        <v/>
      </c>
      <c r="S556" s="255" t="str">
        <f t="shared" si="57"/>
        <v/>
      </c>
      <c r="T556" s="255" t="str">
        <f t="shared" si="55"/>
        <v/>
      </c>
      <c r="U556" s="262" t="str">
        <f t="shared" si="58"/>
        <v/>
      </c>
      <c r="V556" s="279"/>
    </row>
    <row r="557" spans="1:22" x14ac:dyDescent="0.25">
      <c r="A557" s="266"/>
      <c r="B557" s="259" t="str">
        <f t="shared" si="59"/>
        <v/>
      </c>
      <c r="C557" s="260" t="str">
        <f t="shared" si="48"/>
        <v/>
      </c>
      <c r="D557" s="249" t="str">
        <f t="shared" si="49"/>
        <v/>
      </c>
      <c r="E557" s="249" t="str">
        <f t="shared" si="50"/>
        <v/>
      </c>
      <c r="F557" s="249" t="str">
        <f t="shared" si="51"/>
        <v/>
      </c>
      <c r="G557" s="249" t="str">
        <f t="shared" si="52"/>
        <v/>
      </c>
      <c r="H557" s="249" t="str">
        <f t="shared" si="53"/>
        <v/>
      </c>
      <c r="I557" s="249"/>
      <c r="J557" s="249"/>
      <c r="K557" s="252"/>
      <c r="L557" s="251"/>
      <c r="M557" s="252"/>
      <c r="N557" s="261"/>
      <c r="O557" s="261"/>
      <c r="P557" s="253"/>
      <c r="Q557" s="254" t="str">
        <f t="shared" si="54"/>
        <v/>
      </c>
      <c r="R557" s="255" t="str">
        <f t="shared" si="56"/>
        <v/>
      </c>
      <c r="S557" s="255" t="str">
        <f t="shared" si="57"/>
        <v/>
      </c>
      <c r="T557" s="255" t="str">
        <f t="shared" si="55"/>
        <v/>
      </c>
      <c r="U557" s="262" t="str">
        <f t="shared" si="58"/>
        <v/>
      </c>
      <c r="V557" s="279"/>
    </row>
    <row r="558" spans="1:22" x14ac:dyDescent="0.25">
      <c r="A558" s="266"/>
      <c r="B558" s="259" t="str">
        <f t="shared" si="59"/>
        <v/>
      </c>
      <c r="C558" s="260" t="str">
        <f t="shared" si="48"/>
        <v/>
      </c>
      <c r="D558" s="249" t="str">
        <f t="shared" si="49"/>
        <v/>
      </c>
      <c r="E558" s="249" t="str">
        <f t="shared" si="50"/>
        <v/>
      </c>
      <c r="F558" s="249" t="str">
        <f t="shared" si="51"/>
        <v/>
      </c>
      <c r="G558" s="249" t="str">
        <f t="shared" si="52"/>
        <v/>
      </c>
      <c r="H558" s="249" t="str">
        <f t="shared" si="53"/>
        <v/>
      </c>
      <c r="I558" s="249"/>
      <c r="J558" s="249"/>
      <c r="K558" s="252"/>
      <c r="L558" s="251"/>
      <c r="M558" s="252"/>
      <c r="N558" s="261"/>
      <c r="O558" s="261"/>
      <c r="P558" s="253"/>
      <c r="Q558" s="254" t="str">
        <f t="shared" si="54"/>
        <v/>
      </c>
      <c r="R558" s="255" t="str">
        <f t="shared" si="56"/>
        <v/>
      </c>
      <c r="S558" s="255" t="str">
        <f t="shared" si="57"/>
        <v/>
      </c>
      <c r="T558" s="255" t="str">
        <f t="shared" si="55"/>
        <v/>
      </c>
      <c r="U558" s="262" t="str">
        <f t="shared" si="58"/>
        <v/>
      </c>
      <c r="V558" s="279"/>
    </row>
    <row r="559" spans="1:22" x14ac:dyDescent="0.25">
      <c r="A559" s="266"/>
      <c r="B559" s="259" t="str">
        <f t="shared" si="59"/>
        <v/>
      </c>
      <c r="C559" s="260" t="str">
        <f t="shared" si="48"/>
        <v/>
      </c>
      <c r="D559" s="249" t="str">
        <f t="shared" si="49"/>
        <v/>
      </c>
      <c r="E559" s="249" t="str">
        <f t="shared" si="50"/>
        <v/>
      </c>
      <c r="F559" s="249" t="str">
        <f t="shared" si="51"/>
        <v/>
      </c>
      <c r="G559" s="249" t="str">
        <f t="shared" si="52"/>
        <v/>
      </c>
      <c r="H559" s="249" t="str">
        <f t="shared" si="53"/>
        <v/>
      </c>
      <c r="I559" s="249"/>
      <c r="J559" s="249"/>
      <c r="K559" s="252"/>
      <c r="L559" s="251"/>
      <c r="M559" s="252"/>
      <c r="N559" s="261"/>
      <c r="O559" s="261"/>
      <c r="P559" s="253"/>
      <c r="Q559" s="254" t="str">
        <f t="shared" si="54"/>
        <v/>
      </c>
      <c r="R559" s="255" t="str">
        <f t="shared" si="56"/>
        <v/>
      </c>
      <c r="S559" s="255" t="str">
        <f t="shared" si="57"/>
        <v/>
      </c>
      <c r="T559" s="255" t="str">
        <f t="shared" si="55"/>
        <v/>
      </c>
      <c r="U559" s="262" t="str">
        <f t="shared" si="58"/>
        <v/>
      </c>
      <c r="V559" s="279"/>
    </row>
    <row r="560" spans="1:22" x14ac:dyDescent="0.25">
      <c r="A560" s="266"/>
      <c r="B560" s="259" t="str">
        <f t="shared" si="59"/>
        <v/>
      </c>
      <c r="C560" s="260" t="str">
        <f t="shared" si="48"/>
        <v/>
      </c>
      <c r="D560" s="249" t="str">
        <f t="shared" si="49"/>
        <v/>
      </c>
      <c r="E560" s="249" t="str">
        <f t="shared" si="50"/>
        <v/>
      </c>
      <c r="F560" s="249" t="str">
        <f t="shared" si="51"/>
        <v/>
      </c>
      <c r="G560" s="249" t="str">
        <f t="shared" si="52"/>
        <v/>
      </c>
      <c r="H560" s="249" t="str">
        <f t="shared" si="53"/>
        <v/>
      </c>
      <c r="I560" s="249"/>
      <c r="J560" s="249"/>
      <c r="K560" s="252"/>
      <c r="L560" s="251"/>
      <c r="M560" s="252"/>
      <c r="N560" s="261"/>
      <c r="O560" s="261"/>
      <c r="P560" s="253"/>
      <c r="Q560" s="254" t="str">
        <f t="shared" si="54"/>
        <v/>
      </c>
      <c r="R560" s="255" t="str">
        <f t="shared" si="56"/>
        <v/>
      </c>
      <c r="S560" s="255" t="str">
        <f t="shared" si="57"/>
        <v/>
      </c>
      <c r="T560" s="255" t="str">
        <f t="shared" si="55"/>
        <v/>
      </c>
      <c r="U560" s="262" t="str">
        <f t="shared" si="58"/>
        <v/>
      </c>
      <c r="V560" s="279"/>
    </row>
    <row r="561" spans="1:22" x14ac:dyDescent="0.25">
      <c r="A561" s="266"/>
      <c r="B561" s="259" t="str">
        <f t="shared" si="59"/>
        <v/>
      </c>
      <c r="C561" s="260" t="str">
        <f t="shared" si="48"/>
        <v/>
      </c>
      <c r="D561" s="249" t="str">
        <f t="shared" si="49"/>
        <v/>
      </c>
      <c r="E561" s="249" t="str">
        <f t="shared" si="50"/>
        <v/>
      </c>
      <c r="F561" s="249" t="str">
        <f t="shared" si="51"/>
        <v/>
      </c>
      <c r="G561" s="249" t="str">
        <f t="shared" si="52"/>
        <v/>
      </c>
      <c r="H561" s="249" t="str">
        <f t="shared" si="53"/>
        <v/>
      </c>
      <c r="I561" s="249"/>
      <c r="J561" s="249"/>
      <c r="K561" s="252"/>
      <c r="L561" s="251"/>
      <c r="M561" s="252"/>
      <c r="N561" s="261"/>
      <c r="O561" s="261"/>
      <c r="P561" s="253"/>
      <c r="Q561" s="254" t="str">
        <f t="shared" si="54"/>
        <v/>
      </c>
      <c r="R561" s="255" t="str">
        <f t="shared" si="56"/>
        <v/>
      </c>
      <c r="S561" s="255" t="str">
        <f t="shared" si="57"/>
        <v/>
      </c>
      <c r="T561" s="255" t="str">
        <f t="shared" si="55"/>
        <v/>
      </c>
      <c r="U561" s="262" t="str">
        <f t="shared" si="58"/>
        <v/>
      </c>
      <c r="V561" s="279"/>
    </row>
    <row r="562" spans="1:22" x14ac:dyDescent="0.25">
      <c r="A562" s="266"/>
      <c r="B562" s="259" t="str">
        <f t="shared" si="59"/>
        <v/>
      </c>
      <c r="C562" s="260" t="str">
        <f t="shared" si="48"/>
        <v/>
      </c>
      <c r="D562" s="249" t="str">
        <f t="shared" si="49"/>
        <v/>
      </c>
      <c r="E562" s="249" t="str">
        <f t="shared" si="50"/>
        <v/>
      </c>
      <c r="F562" s="249" t="str">
        <f t="shared" si="51"/>
        <v/>
      </c>
      <c r="G562" s="249" t="str">
        <f t="shared" si="52"/>
        <v/>
      </c>
      <c r="H562" s="249" t="str">
        <f t="shared" si="53"/>
        <v/>
      </c>
      <c r="I562" s="249"/>
      <c r="J562" s="249"/>
      <c r="K562" s="252"/>
      <c r="L562" s="251"/>
      <c r="M562" s="252"/>
      <c r="N562" s="261"/>
      <c r="O562" s="261"/>
      <c r="P562" s="253"/>
      <c r="Q562" s="254" t="str">
        <f t="shared" si="54"/>
        <v/>
      </c>
      <c r="R562" s="255" t="str">
        <f t="shared" si="56"/>
        <v/>
      </c>
      <c r="S562" s="255" t="str">
        <f t="shared" si="57"/>
        <v/>
      </c>
      <c r="T562" s="255" t="str">
        <f t="shared" si="55"/>
        <v/>
      </c>
      <c r="U562" s="262" t="str">
        <f t="shared" si="58"/>
        <v/>
      </c>
      <c r="V562" s="279"/>
    </row>
    <row r="563" spans="1:22" x14ac:dyDescent="0.25">
      <c r="A563" s="266"/>
      <c r="B563" s="259" t="str">
        <f t="shared" si="59"/>
        <v/>
      </c>
      <c r="C563" s="260" t="str">
        <f t="shared" si="48"/>
        <v/>
      </c>
      <c r="D563" s="249" t="str">
        <f t="shared" si="49"/>
        <v/>
      </c>
      <c r="E563" s="249" t="str">
        <f t="shared" si="50"/>
        <v/>
      </c>
      <c r="F563" s="249" t="str">
        <f t="shared" si="51"/>
        <v/>
      </c>
      <c r="G563" s="249" t="str">
        <f t="shared" si="52"/>
        <v/>
      </c>
      <c r="H563" s="249" t="str">
        <f t="shared" si="53"/>
        <v/>
      </c>
      <c r="I563" s="249"/>
      <c r="J563" s="249"/>
      <c r="K563" s="252"/>
      <c r="L563" s="251"/>
      <c r="M563" s="252"/>
      <c r="N563" s="261"/>
      <c r="O563" s="261"/>
      <c r="P563" s="253"/>
      <c r="Q563" s="254" t="str">
        <f t="shared" si="54"/>
        <v/>
      </c>
      <c r="R563" s="255" t="str">
        <f t="shared" si="56"/>
        <v/>
      </c>
      <c r="S563" s="255" t="str">
        <f t="shared" si="57"/>
        <v/>
      </c>
      <c r="T563" s="255" t="str">
        <f t="shared" si="55"/>
        <v/>
      </c>
      <c r="U563" s="262" t="str">
        <f t="shared" si="58"/>
        <v/>
      </c>
      <c r="V563" s="279"/>
    </row>
    <row r="564" spans="1:22" x14ac:dyDescent="0.25">
      <c r="A564" s="266"/>
      <c r="B564" s="259" t="str">
        <f t="shared" si="59"/>
        <v/>
      </c>
      <c r="C564" s="260" t="str">
        <f t="shared" si="48"/>
        <v/>
      </c>
      <c r="D564" s="249" t="str">
        <f t="shared" si="49"/>
        <v/>
      </c>
      <c r="E564" s="249" t="str">
        <f t="shared" si="50"/>
        <v/>
      </c>
      <c r="F564" s="249" t="str">
        <f t="shared" si="51"/>
        <v/>
      </c>
      <c r="G564" s="249" t="str">
        <f t="shared" si="52"/>
        <v/>
      </c>
      <c r="H564" s="249" t="str">
        <f t="shared" si="53"/>
        <v/>
      </c>
      <c r="I564" s="249"/>
      <c r="J564" s="249"/>
      <c r="K564" s="252"/>
      <c r="L564" s="251"/>
      <c r="M564" s="252"/>
      <c r="N564" s="261"/>
      <c r="O564" s="261"/>
      <c r="P564" s="253"/>
      <c r="Q564" s="254" t="str">
        <f t="shared" si="54"/>
        <v/>
      </c>
      <c r="R564" s="255" t="str">
        <f t="shared" si="56"/>
        <v/>
      </c>
      <c r="S564" s="255" t="str">
        <f t="shared" si="57"/>
        <v/>
      </c>
      <c r="T564" s="255" t="str">
        <f t="shared" si="55"/>
        <v/>
      </c>
      <c r="U564" s="262" t="str">
        <f t="shared" si="58"/>
        <v/>
      </c>
      <c r="V564" s="279"/>
    </row>
    <row r="565" spans="1:22" x14ac:dyDescent="0.25">
      <c r="A565" s="266"/>
      <c r="B565" s="259" t="str">
        <f t="shared" si="59"/>
        <v/>
      </c>
      <c r="C565" s="260" t="str">
        <f t="shared" si="48"/>
        <v/>
      </c>
      <c r="D565" s="249" t="str">
        <f t="shared" si="49"/>
        <v/>
      </c>
      <c r="E565" s="249" t="str">
        <f t="shared" si="50"/>
        <v/>
      </c>
      <c r="F565" s="249" t="str">
        <f t="shared" si="51"/>
        <v/>
      </c>
      <c r="G565" s="249" t="str">
        <f t="shared" si="52"/>
        <v/>
      </c>
      <c r="H565" s="249" t="str">
        <f t="shared" si="53"/>
        <v/>
      </c>
      <c r="I565" s="249"/>
      <c r="J565" s="249"/>
      <c r="K565" s="252"/>
      <c r="L565" s="251"/>
      <c r="M565" s="252"/>
      <c r="N565" s="261"/>
      <c r="O565" s="261"/>
      <c r="P565" s="253"/>
      <c r="Q565" s="254" t="str">
        <f t="shared" si="54"/>
        <v/>
      </c>
      <c r="R565" s="255" t="str">
        <f t="shared" si="56"/>
        <v/>
      </c>
      <c r="S565" s="255" t="str">
        <f t="shared" si="57"/>
        <v/>
      </c>
      <c r="T565" s="255" t="str">
        <f t="shared" si="55"/>
        <v/>
      </c>
      <c r="U565" s="262" t="str">
        <f t="shared" si="58"/>
        <v/>
      </c>
      <c r="V565" s="279"/>
    </row>
    <row r="566" spans="1:22" x14ac:dyDescent="0.25">
      <c r="A566" s="266"/>
      <c r="B566" s="259" t="str">
        <f t="shared" si="59"/>
        <v/>
      </c>
      <c r="C566" s="260" t="str">
        <f t="shared" si="48"/>
        <v/>
      </c>
      <c r="D566" s="249" t="str">
        <f t="shared" si="49"/>
        <v/>
      </c>
      <c r="E566" s="249" t="str">
        <f t="shared" si="50"/>
        <v/>
      </c>
      <c r="F566" s="249" t="str">
        <f t="shared" si="51"/>
        <v/>
      </c>
      <c r="G566" s="249" t="str">
        <f t="shared" si="52"/>
        <v/>
      </c>
      <c r="H566" s="249" t="str">
        <f t="shared" si="53"/>
        <v/>
      </c>
      <c r="I566" s="249"/>
      <c r="J566" s="249"/>
      <c r="K566" s="252"/>
      <c r="L566" s="251"/>
      <c r="M566" s="252"/>
      <c r="N566" s="261"/>
      <c r="O566" s="261"/>
      <c r="P566" s="253"/>
      <c r="Q566" s="254" t="str">
        <f t="shared" si="54"/>
        <v/>
      </c>
      <c r="R566" s="255" t="str">
        <f t="shared" si="56"/>
        <v/>
      </c>
      <c r="S566" s="255" t="str">
        <f t="shared" si="57"/>
        <v/>
      </c>
      <c r="T566" s="255" t="str">
        <f t="shared" si="55"/>
        <v/>
      </c>
      <c r="U566" s="262" t="str">
        <f t="shared" si="58"/>
        <v/>
      </c>
      <c r="V566" s="279"/>
    </row>
    <row r="567" spans="1:22" x14ac:dyDescent="0.25">
      <c r="A567" s="266"/>
      <c r="B567" s="259" t="str">
        <f t="shared" si="59"/>
        <v/>
      </c>
      <c r="C567" s="260" t="str">
        <f t="shared" si="48"/>
        <v/>
      </c>
      <c r="D567" s="249" t="str">
        <f t="shared" si="49"/>
        <v/>
      </c>
      <c r="E567" s="249" t="str">
        <f t="shared" si="50"/>
        <v/>
      </c>
      <c r="F567" s="249" t="str">
        <f t="shared" si="51"/>
        <v/>
      </c>
      <c r="G567" s="249" t="str">
        <f t="shared" si="52"/>
        <v/>
      </c>
      <c r="H567" s="249" t="str">
        <f t="shared" si="53"/>
        <v/>
      </c>
      <c r="I567" s="249"/>
      <c r="J567" s="249"/>
      <c r="K567" s="252"/>
      <c r="L567" s="251"/>
      <c r="M567" s="252"/>
      <c r="N567" s="261"/>
      <c r="O567" s="261"/>
      <c r="P567" s="253"/>
      <c r="Q567" s="254" t="str">
        <f t="shared" si="54"/>
        <v/>
      </c>
      <c r="R567" s="255" t="str">
        <f t="shared" si="56"/>
        <v/>
      </c>
      <c r="S567" s="255" t="str">
        <f t="shared" si="57"/>
        <v/>
      </c>
      <c r="T567" s="255" t="str">
        <f t="shared" si="55"/>
        <v/>
      </c>
      <c r="U567" s="262" t="str">
        <f t="shared" si="58"/>
        <v/>
      </c>
      <c r="V567" s="279"/>
    </row>
    <row r="568" spans="1:22" x14ac:dyDescent="0.25">
      <c r="A568" s="266"/>
      <c r="B568" s="259" t="str">
        <f t="shared" si="59"/>
        <v/>
      </c>
      <c r="C568" s="260" t="str">
        <f t="shared" si="48"/>
        <v/>
      </c>
      <c r="D568" s="249" t="str">
        <f t="shared" si="49"/>
        <v/>
      </c>
      <c r="E568" s="249" t="str">
        <f t="shared" si="50"/>
        <v/>
      </c>
      <c r="F568" s="249" t="str">
        <f t="shared" si="51"/>
        <v/>
      </c>
      <c r="G568" s="249" t="str">
        <f t="shared" si="52"/>
        <v/>
      </c>
      <c r="H568" s="249" t="str">
        <f t="shared" si="53"/>
        <v/>
      </c>
      <c r="I568" s="249"/>
      <c r="J568" s="249"/>
      <c r="K568" s="252"/>
      <c r="L568" s="251"/>
      <c r="M568" s="252"/>
      <c r="N568" s="261"/>
      <c r="O568" s="261"/>
      <c r="P568" s="253"/>
      <c r="Q568" s="254" t="str">
        <f t="shared" si="54"/>
        <v/>
      </c>
      <c r="R568" s="255" t="str">
        <f t="shared" si="56"/>
        <v/>
      </c>
      <c r="S568" s="255" t="str">
        <f t="shared" si="57"/>
        <v/>
      </c>
      <c r="T568" s="255" t="str">
        <f t="shared" si="55"/>
        <v/>
      </c>
      <c r="U568" s="262" t="str">
        <f t="shared" si="58"/>
        <v/>
      </c>
      <c r="V568" s="279"/>
    </row>
    <row r="569" spans="1:22" x14ac:dyDescent="0.25">
      <c r="A569" s="266"/>
      <c r="B569" s="259" t="str">
        <f t="shared" si="59"/>
        <v/>
      </c>
      <c r="C569" s="260" t="str">
        <f t="shared" si="48"/>
        <v/>
      </c>
      <c r="D569" s="249" t="str">
        <f t="shared" si="49"/>
        <v/>
      </c>
      <c r="E569" s="249" t="str">
        <f t="shared" si="50"/>
        <v/>
      </c>
      <c r="F569" s="249" t="str">
        <f t="shared" si="51"/>
        <v/>
      </c>
      <c r="G569" s="249" t="str">
        <f t="shared" si="52"/>
        <v/>
      </c>
      <c r="H569" s="249" t="str">
        <f t="shared" si="53"/>
        <v/>
      </c>
      <c r="I569" s="249"/>
      <c r="J569" s="249"/>
      <c r="K569" s="252"/>
      <c r="L569" s="251"/>
      <c r="M569" s="252"/>
      <c r="N569" s="261"/>
      <c r="O569" s="261"/>
      <c r="P569" s="253"/>
      <c r="Q569" s="254" t="str">
        <f t="shared" si="54"/>
        <v/>
      </c>
      <c r="R569" s="255" t="str">
        <f t="shared" si="56"/>
        <v/>
      </c>
      <c r="S569" s="255" t="str">
        <f t="shared" si="57"/>
        <v/>
      </c>
      <c r="T569" s="255" t="str">
        <f t="shared" si="55"/>
        <v/>
      </c>
      <c r="U569" s="262" t="str">
        <f t="shared" si="58"/>
        <v/>
      </c>
      <c r="V569" s="279"/>
    </row>
    <row r="570" spans="1:22" x14ac:dyDescent="0.25">
      <c r="A570" s="266"/>
      <c r="B570" s="259" t="str">
        <f t="shared" si="59"/>
        <v/>
      </c>
      <c r="C570" s="260" t="str">
        <f t="shared" si="48"/>
        <v/>
      </c>
      <c r="D570" s="249" t="str">
        <f t="shared" si="49"/>
        <v/>
      </c>
      <c r="E570" s="249" t="str">
        <f t="shared" si="50"/>
        <v/>
      </c>
      <c r="F570" s="249" t="str">
        <f t="shared" si="51"/>
        <v/>
      </c>
      <c r="G570" s="249" t="str">
        <f t="shared" si="52"/>
        <v/>
      </c>
      <c r="H570" s="249" t="str">
        <f t="shared" si="53"/>
        <v/>
      </c>
      <c r="I570" s="249"/>
      <c r="J570" s="249"/>
      <c r="K570" s="252"/>
      <c r="L570" s="251"/>
      <c r="M570" s="252"/>
      <c r="N570" s="261"/>
      <c r="O570" s="261"/>
      <c r="P570" s="253"/>
      <c r="Q570" s="254" t="str">
        <f t="shared" si="54"/>
        <v/>
      </c>
      <c r="R570" s="255" t="str">
        <f t="shared" si="56"/>
        <v/>
      </c>
      <c r="S570" s="255" t="str">
        <f t="shared" si="57"/>
        <v/>
      </c>
      <c r="T570" s="255" t="str">
        <f t="shared" si="55"/>
        <v/>
      </c>
      <c r="U570" s="262" t="str">
        <f t="shared" si="58"/>
        <v/>
      </c>
      <c r="V570" s="279"/>
    </row>
    <row r="571" spans="1:22" x14ac:dyDescent="0.25">
      <c r="A571" s="266"/>
      <c r="B571" s="259" t="str">
        <f t="shared" si="59"/>
        <v/>
      </c>
      <c r="C571" s="260" t="str">
        <f t="shared" si="48"/>
        <v/>
      </c>
      <c r="D571" s="249" t="str">
        <f t="shared" si="49"/>
        <v/>
      </c>
      <c r="E571" s="249" t="str">
        <f t="shared" si="50"/>
        <v/>
      </c>
      <c r="F571" s="249" t="str">
        <f t="shared" si="51"/>
        <v/>
      </c>
      <c r="G571" s="249" t="str">
        <f t="shared" si="52"/>
        <v/>
      </c>
      <c r="H571" s="249" t="str">
        <f t="shared" si="53"/>
        <v/>
      </c>
      <c r="I571" s="249"/>
      <c r="J571" s="249"/>
      <c r="K571" s="252"/>
      <c r="L571" s="251"/>
      <c r="M571" s="252"/>
      <c r="N571" s="261"/>
      <c r="O571" s="261"/>
      <c r="P571" s="253"/>
      <c r="Q571" s="254" t="str">
        <f t="shared" si="54"/>
        <v/>
      </c>
      <c r="R571" s="255" t="str">
        <f t="shared" si="56"/>
        <v/>
      </c>
      <c r="S571" s="255" t="str">
        <f t="shared" si="57"/>
        <v/>
      </c>
      <c r="T571" s="255" t="str">
        <f t="shared" si="55"/>
        <v/>
      </c>
      <c r="U571" s="262" t="str">
        <f t="shared" si="58"/>
        <v/>
      </c>
      <c r="V571" s="279"/>
    </row>
    <row r="572" spans="1:22" x14ac:dyDescent="0.25">
      <c r="A572" s="266"/>
      <c r="B572" s="259" t="str">
        <f t="shared" si="59"/>
        <v/>
      </c>
      <c r="C572" s="260" t="str">
        <f t="shared" si="48"/>
        <v/>
      </c>
      <c r="D572" s="249" t="str">
        <f t="shared" si="49"/>
        <v/>
      </c>
      <c r="E572" s="249" t="str">
        <f t="shared" si="50"/>
        <v/>
      </c>
      <c r="F572" s="249" t="str">
        <f t="shared" si="51"/>
        <v/>
      </c>
      <c r="G572" s="249" t="str">
        <f t="shared" si="52"/>
        <v/>
      </c>
      <c r="H572" s="249" t="str">
        <f t="shared" si="53"/>
        <v/>
      </c>
      <c r="I572" s="249"/>
      <c r="J572" s="249"/>
      <c r="K572" s="252"/>
      <c r="L572" s="251"/>
      <c r="M572" s="252"/>
      <c r="N572" s="261"/>
      <c r="O572" s="261"/>
      <c r="P572" s="253"/>
      <c r="Q572" s="254" t="str">
        <f t="shared" si="54"/>
        <v/>
      </c>
      <c r="R572" s="255" t="str">
        <f t="shared" si="56"/>
        <v/>
      </c>
      <c r="S572" s="255" t="str">
        <f t="shared" si="57"/>
        <v/>
      </c>
      <c r="T572" s="255" t="str">
        <f t="shared" si="55"/>
        <v/>
      </c>
      <c r="U572" s="262" t="str">
        <f t="shared" si="58"/>
        <v/>
      </c>
      <c r="V572" s="279"/>
    </row>
    <row r="573" spans="1:22" x14ac:dyDescent="0.25">
      <c r="A573" s="266"/>
      <c r="B573" s="259" t="str">
        <f t="shared" si="59"/>
        <v/>
      </c>
      <c r="C573" s="260" t="str">
        <f t="shared" si="48"/>
        <v/>
      </c>
      <c r="D573" s="249" t="str">
        <f t="shared" si="49"/>
        <v/>
      </c>
      <c r="E573" s="249" t="str">
        <f t="shared" si="50"/>
        <v/>
      </c>
      <c r="F573" s="249" t="str">
        <f t="shared" si="51"/>
        <v/>
      </c>
      <c r="G573" s="249" t="str">
        <f t="shared" si="52"/>
        <v/>
      </c>
      <c r="H573" s="249" t="str">
        <f t="shared" si="53"/>
        <v/>
      </c>
      <c r="I573" s="249"/>
      <c r="J573" s="249"/>
      <c r="K573" s="252"/>
      <c r="L573" s="251"/>
      <c r="M573" s="252"/>
      <c r="N573" s="261"/>
      <c r="O573" s="261"/>
      <c r="P573" s="253"/>
      <c r="Q573" s="254" t="str">
        <f t="shared" si="54"/>
        <v/>
      </c>
      <c r="R573" s="255" t="str">
        <f t="shared" si="56"/>
        <v/>
      </c>
      <c r="S573" s="255" t="str">
        <f t="shared" si="57"/>
        <v/>
      </c>
      <c r="T573" s="255" t="str">
        <f t="shared" si="55"/>
        <v/>
      </c>
      <c r="U573" s="262" t="str">
        <f t="shared" si="58"/>
        <v/>
      </c>
      <c r="V573" s="279"/>
    </row>
    <row r="574" spans="1:22" x14ac:dyDescent="0.25">
      <c r="A574" s="266"/>
      <c r="B574" s="259" t="str">
        <f t="shared" si="59"/>
        <v/>
      </c>
      <c r="C574" s="260" t="str">
        <f t="shared" si="48"/>
        <v/>
      </c>
      <c r="D574" s="249" t="str">
        <f t="shared" si="49"/>
        <v/>
      </c>
      <c r="E574" s="249" t="str">
        <f t="shared" si="50"/>
        <v/>
      </c>
      <c r="F574" s="249" t="str">
        <f t="shared" si="51"/>
        <v/>
      </c>
      <c r="G574" s="249" t="str">
        <f t="shared" si="52"/>
        <v/>
      </c>
      <c r="H574" s="249" t="str">
        <f t="shared" si="53"/>
        <v/>
      </c>
      <c r="I574" s="249"/>
      <c r="J574" s="249"/>
      <c r="K574" s="252"/>
      <c r="L574" s="251"/>
      <c r="M574" s="252"/>
      <c r="N574" s="261"/>
      <c r="O574" s="261"/>
      <c r="P574" s="253"/>
      <c r="Q574" s="254" t="str">
        <f t="shared" si="54"/>
        <v/>
      </c>
      <c r="R574" s="255" t="str">
        <f t="shared" si="56"/>
        <v/>
      </c>
      <c r="S574" s="255" t="str">
        <f t="shared" si="57"/>
        <v/>
      </c>
      <c r="T574" s="255" t="str">
        <f t="shared" si="55"/>
        <v/>
      </c>
      <c r="U574" s="262" t="str">
        <f t="shared" si="58"/>
        <v/>
      </c>
      <c r="V574" s="279"/>
    </row>
    <row r="575" spans="1:22" x14ac:dyDescent="0.25">
      <c r="A575" s="266"/>
      <c r="B575" s="259" t="str">
        <f t="shared" si="59"/>
        <v/>
      </c>
      <c r="C575" s="260" t="str">
        <f t="shared" si="48"/>
        <v/>
      </c>
      <c r="D575" s="249" t="str">
        <f t="shared" si="49"/>
        <v/>
      </c>
      <c r="E575" s="249" t="str">
        <f t="shared" si="50"/>
        <v/>
      </c>
      <c r="F575" s="249" t="str">
        <f t="shared" si="51"/>
        <v/>
      </c>
      <c r="G575" s="249" t="str">
        <f t="shared" si="52"/>
        <v/>
      </c>
      <c r="H575" s="249" t="str">
        <f t="shared" si="53"/>
        <v/>
      </c>
      <c r="I575" s="249"/>
      <c r="J575" s="249"/>
      <c r="K575" s="252"/>
      <c r="L575" s="251"/>
      <c r="M575" s="252"/>
      <c r="N575" s="261"/>
      <c r="O575" s="261"/>
      <c r="P575" s="253"/>
      <c r="Q575" s="254" t="str">
        <f t="shared" si="54"/>
        <v/>
      </c>
      <c r="R575" s="255" t="str">
        <f t="shared" si="56"/>
        <v/>
      </c>
      <c r="S575" s="255" t="str">
        <f t="shared" si="57"/>
        <v/>
      </c>
      <c r="T575" s="255" t="str">
        <f t="shared" si="55"/>
        <v/>
      </c>
      <c r="U575" s="262" t="str">
        <f t="shared" si="58"/>
        <v/>
      </c>
      <c r="V575" s="279"/>
    </row>
    <row r="576" spans="1:22" x14ac:dyDescent="0.25">
      <c r="A576" s="266"/>
      <c r="B576" s="259" t="str">
        <f t="shared" si="59"/>
        <v/>
      </c>
      <c r="C576" s="260" t="str">
        <f t="shared" si="48"/>
        <v/>
      </c>
      <c r="D576" s="249" t="str">
        <f t="shared" si="49"/>
        <v/>
      </c>
      <c r="E576" s="249" t="str">
        <f t="shared" si="50"/>
        <v/>
      </c>
      <c r="F576" s="249" t="str">
        <f t="shared" si="51"/>
        <v/>
      </c>
      <c r="G576" s="249" t="str">
        <f t="shared" si="52"/>
        <v/>
      </c>
      <c r="H576" s="249" t="str">
        <f t="shared" si="53"/>
        <v/>
      </c>
      <c r="I576" s="249"/>
      <c r="J576" s="249"/>
      <c r="K576" s="252"/>
      <c r="L576" s="251"/>
      <c r="M576" s="252"/>
      <c r="N576" s="261"/>
      <c r="O576" s="261"/>
      <c r="P576" s="253"/>
      <c r="Q576" s="254" t="str">
        <f t="shared" si="54"/>
        <v/>
      </c>
      <c r="R576" s="255" t="str">
        <f t="shared" si="56"/>
        <v/>
      </c>
      <c r="S576" s="255" t="str">
        <f t="shared" si="57"/>
        <v/>
      </c>
      <c r="T576" s="255" t="str">
        <f t="shared" si="55"/>
        <v/>
      </c>
      <c r="U576" s="262" t="str">
        <f t="shared" si="58"/>
        <v/>
      </c>
      <c r="V576" s="279"/>
    </row>
    <row r="577" spans="1:22" x14ac:dyDescent="0.25">
      <c r="A577" s="266"/>
      <c r="B577" s="259" t="str">
        <f t="shared" si="59"/>
        <v/>
      </c>
      <c r="C577" s="260" t="str">
        <f t="shared" si="48"/>
        <v/>
      </c>
      <c r="D577" s="249" t="str">
        <f t="shared" si="49"/>
        <v/>
      </c>
      <c r="E577" s="249" t="str">
        <f t="shared" si="50"/>
        <v/>
      </c>
      <c r="F577" s="249" t="str">
        <f t="shared" si="51"/>
        <v/>
      </c>
      <c r="G577" s="249" t="str">
        <f t="shared" si="52"/>
        <v/>
      </c>
      <c r="H577" s="249" t="str">
        <f t="shared" si="53"/>
        <v/>
      </c>
      <c r="I577" s="249"/>
      <c r="J577" s="249"/>
      <c r="K577" s="252"/>
      <c r="L577" s="251"/>
      <c r="M577" s="252"/>
      <c r="N577" s="261"/>
      <c r="O577" s="261"/>
      <c r="P577" s="253"/>
      <c r="Q577" s="254" t="str">
        <f t="shared" si="54"/>
        <v/>
      </c>
      <c r="R577" s="255" t="str">
        <f t="shared" si="56"/>
        <v/>
      </c>
      <c r="S577" s="255" t="str">
        <f t="shared" si="57"/>
        <v/>
      </c>
      <c r="T577" s="255" t="str">
        <f t="shared" si="55"/>
        <v/>
      </c>
      <c r="U577" s="262" t="str">
        <f t="shared" si="58"/>
        <v/>
      </c>
      <c r="V577" s="279"/>
    </row>
    <row r="578" spans="1:22" x14ac:dyDescent="0.25">
      <c r="A578" s="266"/>
      <c r="B578" s="259" t="str">
        <f t="shared" si="59"/>
        <v/>
      </c>
      <c r="C578" s="260" t="str">
        <f t="shared" si="48"/>
        <v/>
      </c>
      <c r="D578" s="249" t="str">
        <f t="shared" si="49"/>
        <v/>
      </c>
      <c r="E578" s="249" t="str">
        <f t="shared" si="50"/>
        <v/>
      </c>
      <c r="F578" s="249" t="str">
        <f t="shared" si="51"/>
        <v/>
      </c>
      <c r="G578" s="249" t="str">
        <f t="shared" si="52"/>
        <v/>
      </c>
      <c r="H578" s="249" t="str">
        <f t="shared" si="53"/>
        <v/>
      </c>
      <c r="I578" s="249"/>
      <c r="J578" s="249"/>
      <c r="K578" s="252"/>
      <c r="L578" s="251"/>
      <c r="M578" s="252"/>
      <c r="N578" s="261"/>
      <c r="O578" s="261"/>
      <c r="P578" s="253"/>
      <c r="Q578" s="254" t="str">
        <f t="shared" si="54"/>
        <v/>
      </c>
      <c r="R578" s="255" t="str">
        <f t="shared" si="56"/>
        <v/>
      </c>
      <c r="S578" s="255" t="str">
        <f t="shared" si="57"/>
        <v/>
      </c>
      <c r="T578" s="255" t="str">
        <f t="shared" si="55"/>
        <v/>
      </c>
      <c r="U578" s="262" t="str">
        <f t="shared" si="58"/>
        <v/>
      </c>
      <c r="V578" s="279"/>
    </row>
    <row r="579" spans="1:22" x14ac:dyDescent="0.25">
      <c r="A579" s="266"/>
      <c r="B579" s="259" t="str">
        <f t="shared" si="59"/>
        <v/>
      </c>
      <c r="C579" s="260" t="str">
        <f t="shared" si="48"/>
        <v/>
      </c>
      <c r="D579" s="249" t="str">
        <f t="shared" si="49"/>
        <v/>
      </c>
      <c r="E579" s="249" t="str">
        <f t="shared" si="50"/>
        <v/>
      </c>
      <c r="F579" s="249" t="str">
        <f t="shared" si="51"/>
        <v/>
      </c>
      <c r="G579" s="249" t="str">
        <f t="shared" si="52"/>
        <v/>
      </c>
      <c r="H579" s="249" t="str">
        <f t="shared" si="53"/>
        <v/>
      </c>
      <c r="I579" s="249"/>
      <c r="J579" s="249"/>
      <c r="K579" s="252"/>
      <c r="L579" s="251"/>
      <c r="M579" s="252"/>
      <c r="N579" s="261"/>
      <c r="O579" s="261"/>
      <c r="P579" s="253"/>
      <c r="Q579" s="254" t="str">
        <f t="shared" si="54"/>
        <v/>
      </c>
      <c r="R579" s="255" t="str">
        <f t="shared" si="56"/>
        <v/>
      </c>
      <c r="S579" s="255" t="str">
        <f t="shared" si="57"/>
        <v/>
      </c>
      <c r="T579" s="255" t="str">
        <f t="shared" si="55"/>
        <v/>
      </c>
      <c r="U579" s="262" t="str">
        <f t="shared" si="58"/>
        <v/>
      </c>
      <c r="V579" s="279"/>
    </row>
    <row r="580" spans="1:22" x14ac:dyDescent="0.25">
      <c r="A580" s="266"/>
      <c r="B580" s="259" t="str">
        <f t="shared" si="59"/>
        <v/>
      </c>
      <c r="C580" s="260" t="str">
        <f t="shared" si="48"/>
        <v/>
      </c>
      <c r="D580" s="249" t="str">
        <f t="shared" si="49"/>
        <v/>
      </c>
      <c r="E580" s="249" t="str">
        <f t="shared" si="50"/>
        <v/>
      </c>
      <c r="F580" s="249" t="str">
        <f t="shared" si="51"/>
        <v/>
      </c>
      <c r="G580" s="249" t="str">
        <f t="shared" si="52"/>
        <v/>
      </c>
      <c r="H580" s="249" t="str">
        <f t="shared" si="53"/>
        <v/>
      </c>
      <c r="I580" s="249"/>
      <c r="J580" s="249"/>
      <c r="K580" s="252"/>
      <c r="L580" s="251"/>
      <c r="M580" s="252"/>
      <c r="N580" s="261"/>
      <c r="O580" s="261"/>
      <c r="P580" s="253"/>
      <c r="Q580" s="254" t="str">
        <f t="shared" si="54"/>
        <v/>
      </c>
      <c r="R580" s="255" t="str">
        <f t="shared" si="56"/>
        <v/>
      </c>
      <c r="S580" s="255" t="str">
        <f t="shared" si="57"/>
        <v/>
      </c>
      <c r="T580" s="255" t="str">
        <f t="shared" si="55"/>
        <v/>
      </c>
      <c r="U580" s="262" t="str">
        <f t="shared" si="58"/>
        <v/>
      </c>
      <c r="V580" s="279"/>
    </row>
    <row r="581" spans="1:22" x14ac:dyDescent="0.25">
      <c r="A581" s="266"/>
      <c r="B581" s="259" t="str">
        <f t="shared" si="59"/>
        <v/>
      </c>
      <c r="C581" s="260" t="str">
        <f t="shared" si="48"/>
        <v/>
      </c>
      <c r="D581" s="249" t="str">
        <f t="shared" si="49"/>
        <v/>
      </c>
      <c r="E581" s="249" t="str">
        <f t="shared" si="50"/>
        <v/>
      </c>
      <c r="F581" s="249" t="str">
        <f t="shared" si="51"/>
        <v/>
      </c>
      <c r="G581" s="249" t="str">
        <f t="shared" si="52"/>
        <v/>
      </c>
      <c r="H581" s="249" t="str">
        <f t="shared" si="53"/>
        <v/>
      </c>
      <c r="I581" s="249"/>
      <c r="J581" s="249"/>
      <c r="K581" s="252"/>
      <c r="L581" s="251"/>
      <c r="M581" s="252"/>
      <c r="N581" s="261"/>
      <c r="O581" s="261"/>
      <c r="P581" s="253"/>
      <c r="Q581" s="254" t="str">
        <f t="shared" si="54"/>
        <v/>
      </c>
      <c r="R581" s="255" t="str">
        <f t="shared" si="56"/>
        <v/>
      </c>
      <c r="S581" s="255" t="str">
        <f t="shared" si="57"/>
        <v/>
      </c>
      <c r="T581" s="255" t="str">
        <f t="shared" si="55"/>
        <v/>
      </c>
      <c r="U581" s="262" t="str">
        <f t="shared" si="58"/>
        <v/>
      </c>
      <c r="V581" s="279"/>
    </row>
    <row r="582" spans="1:22" x14ac:dyDescent="0.25">
      <c r="A582" s="266"/>
      <c r="B582" s="259" t="str">
        <f t="shared" si="59"/>
        <v/>
      </c>
      <c r="C582" s="260" t="str">
        <f t="shared" si="48"/>
        <v/>
      </c>
      <c r="D582" s="249" t="str">
        <f t="shared" si="49"/>
        <v/>
      </c>
      <c r="E582" s="249" t="str">
        <f t="shared" si="50"/>
        <v/>
      </c>
      <c r="F582" s="249" t="str">
        <f t="shared" si="51"/>
        <v/>
      </c>
      <c r="G582" s="249" t="str">
        <f t="shared" si="52"/>
        <v/>
      </c>
      <c r="H582" s="249" t="str">
        <f t="shared" si="53"/>
        <v/>
      </c>
      <c r="I582" s="249"/>
      <c r="J582" s="249"/>
      <c r="K582" s="252"/>
      <c r="L582" s="251"/>
      <c r="M582" s="252"/>
      <c r="N582" s="261"/>
      <c r="O582" s="261"/>
      <c r="P582" s="253"/>
      <c r="Q582" s="254" t="str">
        <f t="shared" si="54"/>
        <v/>
      </c>
      <c r="R582" s="255" t="str">
        <f t="shared" si="56"/>
        <v/>
      </c>
      <c r="S582" s="255" t="str">
        <f t="shared" si="57"/>
        <v/>
      </c>
      <c r="T582" s="255" t="str">
        <f t="shared" si="55"/>
        <v/>
      </c>
      <c r="U582" s="262" t="str">
        <f t="shared" si="58"/>
        <v/>
      </c>
      <c r="V582" s="279"/>
    </row>
    <row r="583" spans="1:22" x14ac:dyDescent="0.25">
      <c r="A583" s="266"/>
      <c r="B583" s="259" t="str">
        <f t="shared" si="59"/>
        <v/>
      </c>
      <c r="C583" s="260" t="str">
        <f t="shared" si="48"/>
        <v/>
      </c>
      <c r="D583" s="249" t="str">
        <f t="shared" si="49"/>
        <v/>
      </c>
      <c r="E583" s="249" t="str">
        <f t="shared" si="50"/>
        <v/>
      </c>
      <c r="F583" s="249" t="str">
        <f t="shared" si="51"/>
        <v/>
      </c>
      <c r="G583" s="249" t="str">
        <f t="shared" si="52"/>
        <v/>
      </c>
      <c r="H583" s="249" t="str">
        <f t="shared" si="53"/>
        <v/>
      </c>
      <c r="I583" s="249"/>
      <c r="J583" s="249"/>
      <c r="K583" s="252"/>
      <c r="L583" s="251"/>
      <c r="M583" s="252"/>
      <c r="N583" s="261"/>
      <c r="O583" s="261"/>
      <c r="P583" s="253"/>
      <c r="Q583" s="254" t="str">
        <f t="shared" si="54"/>
        <v/>
      </c>
      <c r="R583" s="255" t="str">
        <f t="shared" si="56"/>
        <v/>
      </c>
      <c r="S583" s="255" t="str">
        <f t="shared" si="57"/>
        <v/>
      </c>
      <c r="T583" s="255" t="str">
        <f t="shared" si="55"/>
        <v/>
      </c>
      <c r="U583" s="262" t="str">
        <f t="shared" si="58"/>
        <v/>
      </c>
      <c r="V583" s="279"/>
    </row>
    <row r="584" spans="1:22" x14ac:dyDescent="0.25">
      <c r="A584" s="266"/>
      <c r="B584" s="259" t="str">
        <f t="shared" si="59"/>
        <v/>
      </c>
      <c r="C584" s="260" t="str">
        <f t="shared" si="48"/>
        <v/>
      </c>
      <c r="D584" s="249" t="str">
        <f t="shared" si="49"/>
        <v/>
      </c>
      <c r="E584" s="249" t="str">
        <f t="shared" si="50"/>
        <v/>
      </c>
      <c r="F584" s="249" t="str">
        <f t="shared" si="51"/>
        <v/>
      </c>
      <c r="G584" s="249" t="str">
        <f t="shared" si="52"/>
        <v/>
      </c>
      <c r="H584" s="249" t="str">
        <f t="shared" si="53"/>
        <v/>
      </c>
      <c r="I584" s="249"/>
      <c r="J584" s="249"/>
      <c r="K584" s="252"/>
      <c r="L584" s="251"/>
      <c r="M584" s="252"/>
      <c r="N584" s="261"/>
      <c r="O584" s="261"/>
      <c r="P584" s="253"/>
      <c r="Q584" s="254" t="str">
        <f t="shared" si="54"/>
        <v/>
      </c>
      <c r="R584" s="255" t="str">
        <f t="shared" si="56"/>
        <v/>
      </c>
      <c r="S584" s="255" t="str">
        <f t="shared" si="57"/>
        <v/>
      </c>
      <c r="T584" s="255" t="str">
        <f t="shared" si="55"/>
        <v/>
      </c>
      <c r="U584" s="262" t="str">
        <f t="shared" si="58"/>
        <v/>
      </c>
      <c r="V584" s="279"/>
    </row>
    <row r="585" spans="1:22" x14ac:dyDescent="0.25">
      <c r="A585" s="266"/>
      <c r="B585" s="259" t="str">
        <f t="shared" si="59"/>
        <v/>
      </c>
      <c r="C585" s="260" t="str">
        <f t="shared" si="48"/>
        <v/>
      </c>
      <c r="D585" s="249" t="str">
        <f t="shared" si="49"/>
        <v/>
      </c>
      <c r="E585" s="249" t="str">
        <f t="shared" si="50"/>
        <v/>
      </c>
      <c r="F585" s="249" t="str">
        <f t="shared" si="51"/>
        <v/>
      </c>
      <c r="G585" s="249" t="str">
        <f t="shared" si="52"/>
        <v/>
      </c>
      <c r="H585" s="249" t="str">
        <f t="shared" si="53"/>
        <v/>
      </c>
      <c r="I585" s="249"/>
      <c r="J585" s="249"/>
      <c r="K585" s="252"/>
      <c r="L585" s="251"/>
      <c r="M585" s="252"/>
      <c r="N585" s="261"/>
      <c r="O585" s="261"/>
      <c r="P585" s="253"/>
      <c r="Q585" s="254" t="str">
        <f t="shared" si="54"/>
        <v/>
      </c>
      <c r="R585" s="255" t="str">
        <f t="shared" si="56"/>
        <v/>
      </c>
      <c r="S585" s="255" t="str">
        <f t="shared" si="57"/>
        <v/>
      </c>
      <c r="T585" s="255" t="str">
        <f t="shared" si="55"/>
        <v/>
      </c>
      <c r="U585" s="262" t="str">
        <f t="shared" si="58"/>
        <v/>
      </c>
      <c r="V585" s="279"/>
    </row>
    <row r="586" spans="1:22" x14ac:dyDescent="0.25">
      <c r="A586" s="266"/>
      <c r="B586" s="259" t="str">
        <f t="shared" si="59"/>
        <v/>
      </c>
      <c r="C586" s="260" t="str">
        <f t="shared" si="48"/>
        <v/>
      </c>
      <c r="D586" s="249" t="str">
        <f t="shared" si="49"/>
        <v/>
      </c>
      <c r="E586" s="249" t="str">
        <f t="shared" si="50"/>
        <v/>
      </c>
      <c r="F586" s="249" t="str">
        <f t="shared" si="51"/>
        <v/>
      </c>
      <c r="G586" s="249" t="str">
        <f t="shared" si="52"/>
        <v/>
      </c>
      <c r="H586" s="249" t="str">
        <f t="shared" si="53"/>
        <v/>
      </c>
      <c r="I586" s="249"/>
      <c r="J586" s="249"/>
      <c r="K586" s="252"/>
      <c r="L586" s="251"/>
      <c r="M586" s="252"/>
      <c r="N586" s="261"/>
      <c r="O586" s="261"/>
      <c r="P586" s="253"/>
      <c r="Q586" s="254" t="str">
        <f t="shared" si="54"/>
        <v/>
      </c>
      <c r="R586" s="255" t="str">
        <f t="shared" si="56"/>
        <v/>
      </c>
      <c r="S586" s="255" t="str">
        <f t="shared" si="57"/>
        <v/>
      </c>
      <c r="T586" s="255" t="str">
        <f t="shared" si="55"/>
        <v/>
      </c>
      <c r="U586" s="262" t="str">
        <f t="shared" si="58"/>
        <v/>
      </c>
      <c r="V586" s="279"/>
    </row>
    <row r="587" spans="1:22" x14ac:dyDescent="0.25">
      <c r="A587" s="266"/>
      <c r="B587" s="259" t="str">
        <f t="shared" si="59"/>
        <v/>
      </c>
      <c r="C587" s="260" t="str">
        <f t="shared" ref="C587:C650" si="60">IFERROR(VLOOKUP(A587,Personal,3,0),"")</f>
        <v/>
      </c>
      <c r="D587" s="249" t="str">
        <f t="shared" ref="D587:D650" si="61">IFERROR(VLOOKUP(A587,Personal,4,0),"")</f>
        <v/>
      </c>
      <c r="E587" s="249" t="str">
        <f t="shared" ref="E587:E650" si="62">IFERROR(VLOOKUP(A587,Personal,5,0),"")</f>
        <v/>
      </c>
      <c r="F587" s="249" t="str">
        <f t="shared" ref="F587:F650" si="63">IFERROR(VLOOKUP(A587,Personal,6,0),"")</f>
        <v/>
      </c>
      <c r="G587" s="249" t="str">
        <f t="shared" ref="G587:G650" si="64">IFERROR(VLOOKUP(A587,Personal,7,0),"")</f>
        <v/>
      </c>
      <c r="H587" s="249" t="str">
        <f t="shared" ref="H587:H650" si="65">IFERROR(VLOOKUP(A587,Personal,8,0),"")</f>
        <v/>
      </c>
      <c r="I587" s="249"/>
      <c r="J587" s="249"/>
      <c r="K587" s="252"/>
      <c r="L587" s="251"/>
      <c r="M587" s="252"/>
      <c r="N587" s="261"/>
      <c r="O587" s="261"/>
      <c r="P587" s="253"/>
      <c r="Q587" s="254" t="str">
        <f t="shared" ref="Q587:Q650" si="66">IF(AND(N587&lt;&gt;"",O587&lt;&gt;""),IF(DATEDIF(N587,O587,"d")&gt;=0,SUM(1+DATEDIF(N587,O587,"d")),""),"")</f>
        <v/>
      </c>
      <c r="R587" s="255" t="str">
        <f t="shared" si="56"/>
        <v/>
      </c>
      <c r="S587" s="255" t="str">
        <f t="shared" si="57"/>
        <v/>
      </c>
      <c r="T587" s="255" t="str">
        <f t="shared" ref="T587:T650" si="67">IF(O587&lt;&gt;"",TEXT(O587,"YYYY"),"")</f>
        <v/>
      </c>
      <c r="U587" s="262" t="str">
        <f t="shared" si="58"/>
        <v/>
      </c>
      <c r="V587" s="279"/>
    </row>
    <row r="588" spans="1:22" x14ac:dyDescent="0.25">
      <c r="A588" s="266"/>
      <c r="B588" s="259" t="str">
        <f t="shared" si="59"/>
        <v/>
      </c>
      <c r="C588" s="260" t="str">
        <f t="shared" si="60"/>
        <v/>
      </c>
      <c r="D588" s="249" t="str">
        <f t="shared" si="61"/>
        <v/>
      </c>
      <c r="E588" s="249" t="str">
        <f t="shared" si="62"/>
        <v/>
      </c>
      <c r="F588" s="249" t="str">
        <f t="shared" si="63"/>
        <v/>
      </c>
      <c r="G588" s="249" t="str">
        <f t="shared" si="64"/>
        <v/>
      </c>
      <c r="H588" s="249" t="str">
        <f t="shared" si="65"/>
        <v/>
      </c>
      <c r="I588" s="249"/>
      <c r="J588" s="249"/>
      <c r="K588" s="252"/>
      <c r="L588" s="251"/>
      <c r="M588" s="252"/>
      <c r="N588" s="261"/>
      <c r="O588" s="261"/>
      <c r="P588" s="253"/>
      <c r="Q588" s="254" t="str">
        <f t="shared" si="66"/>
        <v/>
      </c>
      <c r="R588" s="255" t="str">
        <f t="shared" si="56"/>
        <v/>
      </c>
      <c r="S588" s="255" t="str">
        <f t="shared" si="57"/>
        <v/>
      </c>
      <c r="T588" s="255" t="str">
        <f t="shared" si="67"/>
        <v/>
      </c>
      <c r="U588" s="262" t="str">
        <f t="shared" si="58"/>
        <v/>
      </c>
      <c r="V588" s="279"/>
    </row>
    <row r="589" spans="1:22" x14ac:dyDescent="0.25">
      <c r="A589" s="266"/>
      <c r="B589" s="259" t="str">
        <f t="shared" si="59"/>
        <v/>
      </c>
      <c r="C589" s="260" t="str">
        <f t="shared" si="60"/>
        <v/>
      </c>
      <c r="D589" s="249" t="str">
        <f t="shared" si="61"/>
        <v/>
      </c>
      <c r="E589" s="249" t="str">
        <f t="shared" si="62"/>
        <v/>
      </c>
      <c r="F589" s="249" t="str">
        <f t="shared" si="63"/>
        <v/>
      </c>
      <c r="G589" s="249" t="str">
        <f t="shared" si="64"/>
        <v/>
      </c>
      <c r="H589" s="249" t="str">
        <f t="shared" si="65"/>
        <v/>
      </c>
      <c r="I589" s="249"/>
      <c r="J589" s="249"/>
      <c r="K589" s="252"/>
      <c r="L589" s="251"/>
      <c r="M589" s="252"/>
      <c r="N589" s="261"/>
      <c r="O589" s="261"/>
      <c r="P589" s="253"/>
      <c r="Q589" s="254" t="str">
        <f t="shared" si="66"/>
        <v/>
      </c>
      <c r="R589" s="255" t="str">
        <f t="shared" si="56"/>
        <v/>
      </c>
      <c r="S589" s="255" t="str">
        <f t="shared" si="57"/>
        <v/>
      </c>
      <c r="T589" s="255" t="str">
        <f t="shared" si="67"/>
        <v/>
      </c>
      <c r="U589" s="262" t="str">
        <f t="shared" si="58"/>
        <v/>
      </c>
      <c r="V589" s="279"/>
    </row>
    <row r="590" spans="1:22" x14ac:dyDescent="0.25">
      <c r="A590" s="266"/>
      <c r="B590" s="259" t="str">
        <f t="shared" si="59"/>
        <v/>
      </c>
      <c r="C590" s="260" t="str">
        <f t="shared" si="60"/>
        <v/>
      </c>
      <c r="D590" s="249" t="str">
        <f t="shared" si="61"/>
        <v/>
      </c>
      <c r="E590" s="249" t="str">
        <f t="shared" si="62"/>
        <v/>
      </c>
      <c r="F590" s="249" t="str">
        <f t="shared" si="63"/>
        <v/>
      </c>
      <c r="G590" s="249" t="str">
        <f t="shared" si="64"/>
        <v/>
      </c>
      <c r="H590" s="249" t="str">
        <f t="shared" si="65"/>
        <v/>
      </c>
      <c r="I590" s="249"/>
      <c r="J590" s="249"/>
      <c r="K590" s="252"/>
      <c r="L590" s="251"/>
      <c r="M590" s="252"/>
      <c r="N590" s="261"/>
      <c r="O590" s="261"/>
      <c r="P590" s="253"/>
      <c r="Q590" s="254" t="str">
        <f t="shared" si="66"/>
        <v/>
      </c>
      <c r="R590" s="255" t="str">
        <f t="shared" si="56"/>
        <v/>
      </c>
      <c r="S590" s="255" t="str">
        <f t="shared" si="57"/>
        <v/>
      </c>
      <c r="T590" s="255" t="str">
        <f t="shared" si="67"/>
        <v/>
      </c>
      <c r="U590" s="262" t="str">
        <f t="shared" si="58"/>
        <v/>
      </c>
      <c r="V590" s="279"/>
    </row>
    <row r="591" spans="1:22" x14ac:dyDescent="0.25">
      <c r="A591" s="266"/>
      <c r="B591" s="259" t="str">
        <f t="shared" si="59"/>
        <v/>
      </c>
      <c r="C591" s="260" t="str">
        <f t="shared" si="60"/>
        <v/>
      </c>
      <c r="D591" s="249" t="str">
        <f t="shared" si="61"/>
        <v/>
      </c>
      <c r="E591" s="249" t="str">
        <f t="shared" si="62"/>
        <v/>
      </c>
      <c r="F591" s="249" t="str">
        <f t="shared" si="63"/>
        <v/>
      </c>
      <c r="G591" s="249" t="str">
        <f t="shared" si="64"/>
        <v/>
      </c>
      <c r="H591" s="249" t="str">
        <f t="shared" si="65"/>
        <v/>
      </c>
      <c r="I591" s="249"/>
      <c r="J591" s="249"/>
      <c r="K591" s="252"/>
      <c r="L591" s="251"/>
      <c r="M591" s="252"/>
      <c r="N591" s="261"/>
      <c r="O591" s="261"/>
      <c r="P591" s="253"/>
      <c r="Q591" s="254" t="str">
        <f t="shared" si="66"/>
        <v/>
      </c>
      <c r="R591" s="255" t="str">
        <f t="shared" si="56"/>
        <v/>
      </c>
      <c r="S591" s="255" t="str">
        <f t="shared" si="57"/>
        <v/>
      </c>
      <c r="T591" s="255" t="str">
        <f t="shared" si="67"/>
        <v/>
      </c>
      <c r="U591" s="262" t="str">
        <f t="shared" si="58"/>
        <v/>
      </c>
      <c r="V591" s="279"/>
    </row>
    <row r="592" spans="1:22" x14ac:dyDescent="0.25">
      <c r="A592" s="266"/>
      <c r="B592" s="259" t="str">
        <f t="shared" si="59"/>
        <v/>
      </c>
      <c r="C592" s="260" t="str">
        <f t="shared" si="60"/>
        <v/>
      </c>
      <c r="D592" s="249" t="str">
        <f t="shared" si="61"/>
        <v/>
      </c>
      <c r="E592" s="249" t="str">
        <f t="shared" si="62"/>
        <v/>
      </c>
      <c r="F592" s="249" t="str">
        <f t="shared" si="63"/>
        <v/>
      </c>
      <c r="G592" s="249" t="str">
        <f t="shared" si="64"/>
        <v/>
      </c>
      <c r="H592" s="249" t="str">
        <f t="shared" si="65"/>
        <v/>
      </c>
      <c r="I592" s="249"/>
      <c r="J592" s="249"/>
      <c r="K592" s="252"/>
      <c r="L592" s="251"/>
      <c r="M592" s="252"/>
      <c r="N592" s="261"/>
      <c r="O592" s="261"/>
      <c r="P592" s="253"/>
      <c r="Q592" s="254" t="str">
        <f t="shared" si="66"/>
        <v/>
      </c>
      <c r="R592" s="255" t="str">
        <f t="shared" si="56"/>
        <v/>
      </c>
      <c r="S592" s="255" t="str">
        <f t="shared" si="57"/>
        <v/>
      </c>
      <c r="T592" s="255" t="str">
        <f t="shared" si="67"/>
        <v/>
      </c>
      <c r="U592" s="262" t="str">
        <f t="shared" si="58"/>
        <v/>
      </c>
      <c r="V592" s="279"/>
    </row>
    <row r="593" spans="1:22" x14ac:dyDescent="0.25">
      <c r="A593" s="266"/>
      <c r="B593" s="259" t="str">
        <f t="shared" si="59"/>
        <v/>
      </c>
      <c r="C593" s="260" t="str">
        <f t="shared" si="60"/>
        <v/>
      </c>
      <c r="D593" s="249" t="str">
        <f t="shared" si="61"/>
        <v/>
      </c>
      <c r="E593" s="249" t="str">
        <f t="shared" si="62"/>
        <v/>
      </c>
      <c r="F593" s="249" t="str">
        <f t="shared" si="63"/>
        <v/>
      </c>
      <c r="G593" s="249" t="str">
        <f t="shared" si="64"/>
        <v/>
      </c>
      <c r="H593" s="249" t="str">
        <f t="shared" si="65"/>
        <v/>
      </c>
      <c r="I593" s="249"/>
      <c r="J593" s="249"/>
      <c r="K593" s="252"/>
      <c r="L593" s="251"/>
      <c r="M593" s="252"/>
      <c r="N593" s="261"/>
      <c r="O593" s="261"/>
      <c r="P593" s="253"/>
      <c r="Q593" s="254" t="str">
        <f t="shared" si="66"/>
        <v/>
      </c>
      <c r="R593" s="255" t="str">
        <f t="shared" si="56"/>
        <v/>
      </c>
      <c r="S593" s="255" t="str">
        <f t="shared" si="57"/>
        <v/>
      </c>
      <c r="T593" s="255" t="str">
        <f t="shared" si="67"/>
        <v/>
      </c>
      <c r="U593" s="262" t="str">
        <f t="shared" si="58"/>
        <v/>
      </c>
      <c r="V593" s="279"/>
    </row>
    <row r="594" spans="1:22" x14ac:dyDescent="0.25">
      <c r="A594" s="266"/>
      <c r="B594" s="259" t="str">
        <f t="shared" si="59"/>
        <v/>
      </c>
      <c r="C594" s="260" t="str">
        <f t="shared" si="60"/>
        <v/>
      </c>
      <c r="D594" s="249" t="str">
        <f t="shared" si="61"/>
        <v/>
      </c>
      <c r="E594" s="249" t="str">
        <f t="shared" si="62"/>
        <v/>
      </c>
      <c r="F594" s="249" t="str">
        <f t="shared" si="63"/>
        <v/>
      </c>
      <c r="G594" s="249" t="str">
        <f t="shared" si="64"/>
        <v/>
      </c>
      <c r="H594" s="249" t="str">
        <f t="shared" si="65"/>
        <v/>
      </c>
      <c r="I594" s="249"/>
      <c r="J594" s="249"/>
      <c r="K594" s="252"/>
      <c r="L594" s="251"/>
      <c r="M594" s="252"/>
      <c r="N594" s="261"/>
      <c r="O594" s="261"/>
      <c r="P594" s="253"/>
      <c r="Q594" s="254" t="str">
        <f t="shared" si="66"/>
        <v/>
      </c>
      <c r="R594" s="255" t="str">
        <f t="shared" si="56"/>
        <v/>
      </c>
      <c r="S594" s="255" t="str">
        <f t="shared" si="57"/>
        <v/>
      </c>
      <c r="T594" s="255" t="str">
        <f t="shared" si="67"/>
        <v/>
      </c>
      <c r="U594" s="262" t="str">
        <f t="shared" si="58"/>
        <v/>
      </c>
      <c r="V594" s="279"/>
    </row>
    <row r="595" spans="1:22" x14ac:dyDescent="0.25">
      <c r="A595" s="266"/>
      <c r="B595" s="259" t="str">
        <f t="shared" si="59"/>
        <v/>
      </c>
      <c r="C595" s="260" t="str">
        <f t="shared" si="60"/>
        <v/>
      </c>
      <c r="D595" s="249" t="str">
        <f t="shared" si="61"/>
        <v/>
      </c>
      <c r="E595" s="249" t="str">
        <f t="shared" si="62"/>
        <v/>
      </c>
      <c r="F595" s="249" t="str">
        <f t="shared" si="63"/>
        <v/>
      </c>
      <c r="G595" s="249" t="str">
        <f t="shared" si="64"/>
        <v/>
      </c>
      <c r="H595" s="249" t="str">
        <f t="shared" si="65"/>
        <v/>
      </c>
      <c r="I595" s="249"/>
      <c r="J595" s="249"/>
      <c r="K595" s="252"/>
      <c r="L595" s="251"/>
      <c r="M595" s="252"/>
      <c r="N595" s="261"/>
      <c r="O595" s="261"/>
      <c r="P595" s="253"/>
      <c r="Q595" s="254" t="str">
        <f t="shared" si="66"/>
        <v/>
      </c>
      <c r="R595" s="255" t="str">
        <f t="shared" si="56"/>
        <v/>
      </c>
      <c r="S595" s="255" t="str">
        <f t="shared" si="57"/>
        <v/>
      </c>
      <c r="T595" s="255" t="str">
        <f t="shared" si="67"/>
        <v/>
      </c>
      <c r="U595" s="262" t="str">
        <f t="shared" si="58"/>
        <v/>
      </c>
      <c r="V595" s="279"/>
    </row>
    <row r="596" spans="1:22" x14ac:dyDescent="0.25">
      <c r="A596" s="266"/>
      <c r="B596" s="259" t="str">
        <f t="shared" si="59"/>
        <v/>
      </c>
      <c r="C596" s="260" t="str">
        <f t="shared" si="60"/>
        <v/>
      </c>
      <c r="D596" s="249" t="str">
        <f t="shared" si="61"/>
        <v/>
      </c>
      <c r="E596" s="249" t="str">
        <f t="shared" si="62"/>
        <v/>
      </c>
      <c r="F596" s="249" t="str">
        <f t="shared" si="63"/>
        <v/>
      </c>
      <c r="G596" s="249" t="str">
        <f t="shared" si="64"/>
        <v/>
      </c>
      <c r="H596" s="249" t="str">
        <f t="shared" si="65"/>
        <v/>
      </c>
      <c r="I596" s="249"/>
      <c r="J596" s="249"/>
      <c r="K596" s="252"/>
      <c r="L596" s="251"/>
      <c r="M596" s="252"/>
      <c r="N596" s="261"/>
      <c r="O596" s="261"/>
      <c r="P596" s="253"/>
      <c r="Q596" s="254" t="str">
        <f t="shared" si="66"/>
        <v/>
      </c>
      <c r="R596" s="255" t="str">
        <f t="shared" si="56"/>
        <v/>
      </c>
      <c r="S596" s="255" t="str">
        <f t="shared" si="57"/>
        <v/>
      </c>
      <c r="T596" s="255" t="str">
        <f t="shared" si="67"/>
        <v/>
      </c>
      <c r="U596" s="262" t="str">
        <f t="shared" si="58"/>
        <v/>
      </c>
      <c r="V596" s="279"/>
    </row>
    <row r="597" spans="1:22" x14ac:dyDescent="0.25">
      <c r="A597" s="266"/>
      <c r="B597" s="259" t="str">
        <f t="shared" si="59"/>
        <v/>
      </c>
      <c r="C597" s="260" t="str">
        <f t="shared" si="60"/>
        <v/>
      </c>
      <c r="D597" s="249" t="str">
        <f t="shared" si="61"/>
        <v/>
      </c>
      <c r="E597" s="249" t="str">
        <f t="shared" si="62"/>
        <v/>
      </c>
      <c r="F597" s="249" t="str">
        <f t="shared" si="63"/>
        <v/>
      </c>
      <c r="G597" s="249" t="str">
        <f t="shared" si="64"/>
        <v/>
      </c>
      <c r="H597" s="249" t="str">
        <f t="shared" si="65"/>
        <v/>
      </c>
      <c r="I597" s="249"/>
      <c r="J597" s="249"/>
      <c r="K597" s="252"/>
      <c r="L597" s="251"/>
      <c r="M597" s="252"/>
      <c r="N597" s="261"/>
      <c r="O597" s="261"/>
      <c r="P597" s="253"/>
      <c r="Q597" s="254" t="str">
        <f t="shared" si="66"/>
        <v/>
      </c>
      <c r="R597" s="255" t="str">
        <f t="shared" si="56"/>
        <v/>
      </c>
      <c r="S597" s="255" t="str">
        <f t="shared" si="57"/>
        <v/>
      </c>
      <c r="T597" s="255" t="str">
        <f t="shared" si="67"/>
        <v/>
      </c>
      <c r="U597" s="262" t="str">
        <f t="shared" si="58"/>
        <v/>
      </c>
      <c r="V597" s="279"/>
    </row>
    <row r="598" spans="1:22" x14ac:dyDescent="0.25">
      <c r="A598" s="266"/>
      <c r="B598" s="259" t="str">
        <f t="shared" si="59"/>
        <v/>
      </c>
      <c r="C598" s="260" t="str">
        <f t="shared" si="60"/>
        <v/>
      </c>
      <c r="D598" s="249" t="str">
        <f t="shared" si="61"/>
        <v/>
      </c>
      <c r="E598" s="249" t="str">
        <f t="shared" si="62"/>
        <v/>
      </c>
      <c r="F598" s="249" t="str">
        <f t="shared" si="63"/>
        <v/>
      </c>
      <c r="G598" s="249" t="str">
        <f t="shared" si="64"/>
        <v/>
      </c>
      <c r="H598" s="249" t="str">
        <f t="shared" si="65"/>
        <v/>
      </c>
      <c r="I598" s="249"/>
      <c r="J598" s="249"/>
      <c r="K598" s="252"/>
      <c r="L598" s="251"/>
      <c r="M598" s="252"/>
      <c r="N598" s="261"/>
      <c r="O598" s="261"/>
      <c r="P598" s="253"/>
      <c r="Q598" s="254" t="str">
        <f t="shared" si="66"/>
        <v/>
      </c>
      <c r="R598" s="255" t="str">
        <f t="shared" si="56"/>
        <v/>
      </c>
      <c r="S598" s="255" t="str">
        <f t="shared" si="57"/>
        <v/>
      </c>
      <c r="T598" s="255" t="str">
        <f t="shared" si="67"/>
        <v/>
      </c>
      <c r="U598" s="262" t="str">
        <f t="shared" si="58"/>
        <v/>
      </c>
      <c r="V598" s="279"/>
    </row>
    <row r="599" spans="1:22" x14ac:dyDescent="0.25">
      <c r="A599" s="266"/>
      <c r="B599" s="259" t="str">
        <f t="shared" si="59"/>
        <v/>
      </c>
      <c r="C599" s="260" t="str">
        <f t="shared" si="60"/>
        <v/>
      </c>
      <c r="D599" s="249" t="str">
        <f t="shared" si="61"/>
        <v/>
      </c>
      <c r="E599" s="249" t="str">
        <f t="shared" si="62"/>
        <v/>
      </c>
      <c r="F599" s="249" t="str">
        <f t="shared" si="63"/>
        <v/>
      </c>
      <c r="G599" s="249" t="str">
        <f t="shared" si="64"/>
        <v/>
      </c>
      <c r="H599" s="249" t="str">
        <f t="shared" si="65"/>
        <v/>
      </c>
      <c r="I599" s="249"/>
      <c r="J599" s="249"/>
      <c r="K599" s="252"/>
      <c r="L599" s="251"/>
      <c r="M599" s="252"/>
      <c r="N599" s="261"/>
      <c r="O599" s="261"/>
      <c r="P599" s="253"/>
      <c r="Q599" s="254" t="str">
        <f t="shared" si="66"/>
        <v/>
      </c>
      <c r="R599" s="255" t="str">
        <f t="shared" si="56"/>
        <v/>
      </c>
      <c r="S599" s="255" t="str">
        <f t="shared" si="57"/>
        <v/>
      </c>
      <c r="T599" s="255" t="str">
        <f t="shared" si="67"/>
        <v/>
      </c>
      <c r="U599" s="262" t="str">
        <f t="shared" si="58"/>
        <v/>
      </c>
      <c r="V599" s="279"/>
    </row>
    <row r="600" spans="1:22" x14ac:dyDescent="0.25">
      <c r="A600" s="266"/>
      <c r="B600" s="259" t="str">
        <f t="shared" si="59"/>
        <v/>
      </c>
      <c r="C600" s="260" t="str">
        <f t="shared" si="60"/>
        <v/>
      </c>
      <c r="D600" s="249" t="str">
        <f t="shared" si="61"/>
        <v/>
      </c>
      <c r="E600" s="249" t="str">
        <f t="shared" si="62"/>
        <v/>
      </c>
      <c r="F600" s="249" t="str">
        <f t="shared" si="63"/>
        <v/>
      </c>
      <c r="G600" s="249" t="str">
        <f t="shared" si="64"/>
        <v/>
      </c>
      <c r="H600" s="249" t="str">
        <f t="shared" si="65"/>
        <v/>
      </c>
      <c r="I600" s="249"/>
      <c r="J600" s="249"/>
      <c r="K600" s="252"/>
      <c r="L600" s="251"/>
      <c r="M600" s="252"/>
      <c r="N600" s="261"/>
      <c r="O600" s="261"/>
      <c r="P600" s="253"/>
      <c r="Q600" s="254" t="str">
        <f t="shared" si="66"/>
        <v/>
      </c>
      <c r="R600" s="255" t="str">
        <f t="shared" si="56"/>
        <v/>
      </c>
      <c r="S600" s="255" t="str">
        <f t="shared" si="57"/>
        <v/>
      </c>
      <c r="T600" s="255" t="str">
        <f t="shared" si="67"/>
        <v/>
      </c>
      <c r="U600" s="262" t="str">
        <f t="shared" si="58"/>
        <v/>
      </c>
      <c r="V600" s="279"/>
    </row>
    <row r="601" spans="1:22" x14ac:dyDescent="0.25">
      <c r="A601" s="266"/>
      <c r="B601" s="259" t="str">
        <f t="shared" si="59"/>
        <v/>
      </c>
      <c r="C601" s="260" t="str">
        <f t="shared" si="60"/>
        <v/>
      </c>
      <c r="D601" s="249" t="str">
        <f t="shared" si="61"/>
        <v/>
      </c>
      <c r="E601" s="249" t="str">
        <f t="shared" si="62"/>
        <v/>
      </c>
      <c r="F601" s="249" t="str">
        <f t="shared" si="63"/>
        <v/>
      </c>
      <c r="G601" s="249" t="str">
        <f t="shared" si="64"/>
        <v/>
      </c>
      <c r="H601" s="249" t="str">
        <f t="shared" si="65"/>
        <v/>
      </c>
      <c r="I601" s="249"/>
      <c r="J601" s="249"/>
      <c r="K601" s="252"/>
      <c r="L601" s="251"/>
      <c r="M601" s="252"/>
      <c r="N601" s="261"/>
      <c r="O601" s="261"/>
      <c r="P601" s="253"/>
      <c r="Q601" s="254" t="str">
        <f t="shared" si="66"/>
        <v/>
      </c>
      <c r="R601" s="255" t="str">
        <f t="shared" ref="R601:R664" si="68">IF(N601&lt;&gt;"",TEXT(N601,"DDDD"),"")</f>
        <v/>
      </c>
      <c r="S601" s="255" t="str">
        <f t="shared" ref="S601:S664" si="69">IF(N601&lt;&gt;"",TEXT(N601,"MMMM"),"")</f>
        <v/>
      </c>
      <c r="T601" s="255" t="str">
        <f t="shared" si="67"/>
        <v/>
      </c>
      <c r="U601" s="262" t="str">
        <f t="shared" si="58"/>
        <v/>
      </c>
      <c r="V601" s="279"/>
    </row>
    <row r="602" spans="1:22" x14ac:dyDescent="0.25">
      <c r="A602" s="266"/>
      <c r="B602" s="259" t="str">
        <f t="shared" si="59"/>
        <v/>
      </c>
      <c r="C602" s="260" t="str">
        <f t="shared" si="60"/>
        <v/>
      </c>
      <c r="D602" s="249" t="str">
        <f t="shared" si="61"/>
        <v/>
      </c>
      <c r="E602" s="249" t="str">
        <f t="shared" si="62"/>
        <v/>
      </c>
      <c r="F602" s="249" t="str">
        <f t="shared" si="63"/>
        <v/>
      </c>
      <c r="G602" s="249" t="str">
        <f t="shared" si="64"/>
        <v/>
      </c>
      <c r="H602" s="249" t="str">
        <f t="shared" si="65"/>
        <v/>
      </c>
      <c r="I602" s="249"/>
      <c r="J602" s="249"/>
      <c r="K602" s="252"/>
      <c r="L602" s="251"/>
      <c r="M602" s="252"/>
      <c r="N602" s="261"/>
      <c r="O602" s="261"/>
      <c r="P602" s="253"/>
      <c r="Q602" s="254" t="str">
        <f t="shared" si="66"/>
        <v/>
      </c>
      <c r="R602" s="255" t="str">
        <f t="shared" si="68"/>
        <v/>
      </c>
      <c r="S602" s="255" t="str">
        <f t="shared" si="69"/>
        <v/>
      </c>
      <c r="T602" s="255" t="str">
        <f t="shared" si="67"/>
        <v/>
      </c>
      <c r="U602" s="262" t="str">
        <f t="shared" si="58"/>
        <v/>
      </c>
      <c r="V602" s="279"/>
    </row>
    <row r="603" spans="1:22" x14ac:dyDescent="0.25">
      <c r="A603" s="266"/>
      <c r="B603" s="259" t="str">
        <f t="shared" si="59"/>
        <v/>
      </c>
      <c r="C603" s="260" t="str">
        <f t="shared" si="60"/>
        <v/>
      </c>
      <c r="D603" s="249" t="str">
        <f t="shared" si="61"/>
        <v/>
      </c>
      <c r="E603" s="249" t="str">
        <f t="shared" si="62"/>
        <v/>
      </c>
      <c r="F603" s="249" t="str">
        <f t="shared" si="63"/>
        <v/>
      </c>
      <c r="G603" s="249" t="str">
        <f t="shared" si="64"/>
        <v/>
      </c>
      <c r="H603" s="249" t="str">
        <f t="shared" si="65"/>
        <v/>
      </c>
      <c r="I603" s="249"/>
      <c r="J603" s="249"/>
      <c r="K603" s="252"/>
      <c r="L603" s="251"/>
      <c r="M603" s="252"/>
      <c r="N603" s="261"/>
      <c r="O603" s="261"/>
      <c r="P603" s="253"/>
      <c r="Q603" s="254" t="str">
        <f t="shared" si="66"/>
        <v/>
      </c>
      <c r="R603" s="255" t="str">
        <f t="shared" si="68"/>
        <v/>
      </c>
      <c r="S603" s="255" t="str">
        <f t="shared" si="69"/>
        <v/>
      </c>
      <c r="T603" s="255" t="str">
        <f t="shared" si="67"/>
        <v/>
      </c>
      <c r="U603" s="262" t="str">
        <f t="shared" si="58"/>
        <v/>
      </c>
      <c r="V603" s="279"/>
    </row>
    <row r="604" spans="1:22" x14ac:dyDescent="0.25">
      <c r="A604" s="266"/>
      <c r="B604" s="259" t="str">
        <f t="shared" si="59"/>
        <v/>
      </c>
      <c r="C604" s="260" t="str">
        <f t="shared" si="60"/>
        <v/>
      </c>
      <c r="D604" s="249" t="str">
        <f t="shared" si="61"/>
        <v/>
      </c>
      <c r="E604" s="249" t="str">
        <f t="shared" si="62"/>
        <v/>
      </c>
      <c r="F604" s="249" t="str">
        <f t="shared" si="63"/>
        <v/>
      </c>
      <c r="G604" s="249" t="str">
        <f t="shared" si="64"/>
        <v/>
      </c>
      <c r="H604" s="249" t="str">
        <f t="shared" si="65"/>
        <v/>
      </c>
      <c r="I604" s="249"/>
      <c r="J604" s="249"/>
      <c r="K604" s="252"/>
      <c r="L604" s="251"/>
      <c r="M604" s="252"/>
      <c r="N604" s="261"/>
      <c r="O604" s="261"/>
      <c r="P604" s="253"/>
      <c r="Q604" s="254" t="str">
        <f t="shared" si="66"/>
        <v/>
      </c>
      <c r="R604" s="255" t="str">
        <f t="shared" si="68"/>
        <v/>
      </c>
      <c r="S604" s="255" t="str">
        <f t="shared" si="69"/>
        <v/>
      </c>
      <c r="T604" s="255" t="str">
        <f t="shared" si="67"/>
        <v/>
      </c>
      <c r="U604" s="262" t="str">
        <f t="shared" si="58"/>
        <v/>
      </c>
      <c r="V604" s="279"/>
    </row>
    <row r="605" spans="1:22" x14ac:dyDescent="0.25">
      <c r="A605" s="266"/>
      <c r="B605" s="259" t="str">
        <f t="shared" si="59"/>
        <v/>
      </c>
      <c r="C605" s="260" t="str">
        <f t="shared" si="60"/>
        <v/>
      </c>
      <c r="D605" s="249" t="str">
        <f t="shared" si="61"/>
        <v/>
      </c>
      <c r="E605" s="249" t="str">
        <f t="shared" si="62"/>
        <v/>
      </c>
      <c r="F605" s="249" t="str">
        <f t="shared" si="63"/>
        <v/>
      </c>
      <c r="G605" s="249" t="str">
        <f t="shared" si="64"/>
        <v/>
      </c>
      <c r="H605" s="249" t="str">
        <f t="shared" si="65"/>
        <v/>
      </c>
      <c r="I605" s="249"/>
      <c r="J605" s="249"/>
      <c r="K605" s="252"/>
      <c r="L605" s="251"/>
      <c r="M605" s="252"/>
      <c r="N605" s="261"/>
      <c r="O605" s="261"/>
      <c r="P605" s="253"/>
      <c r="Q605" s="254" t="str">
        <f t="shared" si="66"/>
        <v/>
      </c>
      <c r="R605" s="255" t="str">
        <f t="shared" si="68"/>
        <v/>
      </c>
      <c r="S605" s="255" t="str">
        <f t="shared" si="69"/>
        <v/>
      </c>
      <c r="T605" s="255" t="str">
        <f t="shared" si="67"/>
        <v/>
      </c>
      <c r="U605" s="262" t="str">
        <f t="shared" si="58"/>
        <v/>
      </c>
      <c r="V605" s="279"/>
    </row>
    <row r="606" spans="1:22" x14ac:dyDescent="0.25">
      <c r="A606" s="266"/>
      <c r="B606" s="259" t="str">
        <f t="shared" si="59"/>
        <v/>
      </c>
      <c r="C606" s="260" t="str">
        <f t="shared" si="60"/>
        <v/>
      </c>
      <c r="D606" s="249" t="str">
        <f t="shared" si="61"/>
        <v/>
      </c>
      <c r="E606" s="249" t="str">
        <f t="shared" si="62"/>
        <v/>
      </c>
      <c r="F606" s="249" t="str">
        <f t="shared" si="63"/>
        <v/>
      </c>
      <c r="G606" s="249" t="str">
        <f t="shared" si="64"/>
        <v/>
      </c>
      <c r="H606" s="249" t="str">
        <f t="shared" si="65"/>
        <v/>
      </c>
      <c r="I606" s="249"/>
      <c r="J606" s="249"/>
      <c r="K606" s="252"/>
      <c r="L606" s="251"/>
      <c r="M606" s="252"/>
      <c r="N606" s="261"/>
      <c r="O606" s="261"/>
      <c r="P606" s="253"/>
      <c r="Q606" s="254" t="str">
        <f t="shared" si="66"/>
        <v/>
      </c>
      <c r="R606" s="255" t="str">
        <f t="shared" si="68"/>
        <v/>
      </c>
      <c r="S606" s="255" t="str">
        <f t="shared" si="69"/>
        <v/>
      </c>
      <c r="T606" s="255" t="str">
        <f t="shared" si="67"/>
        <v/>
      </c>
      <c r="U606" s="262" t="str">
        <f t="shared" si="58"/>
        <v/>
      </c>
      <c r="V606" s="279"/>
    </row>
    <row r="607" spans="1:22" x14ac:dyDescent="0.25">
      <c r="A607" s="266"/>
      <c r="B607" s="259" t="str">
        <f t="shared" si="59"/>
        <v/>
      </c>
      <c r="C607" s="260" t="str">
        <f t="shared" si="60"/>
        <v/>
      </c>
      <c r="D607" s="249" t="str">
        <f t="shared" si="61"/>
        <v/>
      </c>
      <c r="E607" s="249" t="str">
        <f t="shared" si="62"/>
        <v/>
      </c>
      <c r="F607" s="249" t="str">
        <f t="shared" si="63"/>
        <v/>
      </c>
      <c r="G607" s="249" t="str">
        <f t="shared" si="64"/>
        <v/>
      </c>
      <c r="H607" s="249" t="str">
        <f t="shared" si="65"/>
        <v/>
      </c>
      <c r="I607" s="249"/>
      <c r="J607" s="249"/>
      <c r="K607" s="252"/>
      <c r="L607" s="251"/>
      <c r="M607" s="252"/>
      <c r="N607" s="261"/>
      <c r="O607" s="261"/>
      <c r="P607" s="253"/>
      <c r="Q607" s="254" t="str">
        <f t="shared" si="66"/>
        <v/>
      </c>
      <c r="R607" s="255" t="str">
        <f t="shared" si="68"/>
        <v/>
      </c>
      <c r="S607" s="255" t="str">
        <f t="shared" si="69"/>
        <v/>
      </c>
      <c r="T607" s="255" t="str">
        <f t="shared" si="67"/>
        <v/>
      </c>
      <c r="U607" s="262" t="str">
        <f t="shared" si="58"/>
        <v/>
      </c>
      <c r="V607" s="279"/>
    </row>
    <row r="608" spans="1:22" x14ac:dyDescent="0.25">
      <c r="A608" s="266"/>
      <c r="B608" s="259" t="str">
        <f t="shared" si="59"/>
        <v/>
      </c>
      <c r="C608" s="260" t="str">
        <f t="shared" si="60"/>
        <v/>
      </c>
      <c r="D608" s="249" t="str">
        <f t="shared" si="61"/>
        <v/>
      </c>
      <c r="E608" s="249" t="str">
        <f t="shared" si="62"/>
        <v/>
      </c>
      <c r="F608" s="249" t="str">
        <f t="shared" si="63"/>
        <v/>
      </c>
      <c r="G608" s="249" t="str">
        <f t="shared" si="64"/>
        <v/>
      </c>
      <c r="H608" s="249" t="str">
        <f t="shared" si="65"/>
        <v/>
      </c>
      <c r="I608" s="249"/>
      <c r="J608" s="249"/>
      <c r="K608" s="252"/>
      <c r="L608" s="251"/>
      <c r="M608" s="252"/>
      <c r="N608" s="261"/>
      <c r="O608" s="261"/>
      <c r="P608" s="253"/>
      <c r="Q608" s="254" t="str">
        <f t="shared" si="66"/>
        <v/>
      </c>
      <c r="R608" s="255" t="str">
        <f t="shared" si="68"/>
        <v/>
      </c>
      <c r="S608" s="255" t="str">
        <f t="shared" si="69"/>
        <v/>
      </c>
      <c r="T608" s="255" t="str">
        <f t="shared" si="67"/>
        <v/>
      </c>
      <c r="U608" s="262" t="str">
        <f t="shared" si="58"/>
        <v/>
      </c>
      <c r="V608" s="279"/>
    </row>
    <row r="609" spans="1:22" x14ac:dyDescent="0.25">
      <c r="A609" s="266"/>
      <c r="B609" s="259" t="str">
        <f t="shared" si="59"/>
        <v/>
      </c>
      <c r="C609" s="260" t="str">
        <f t="shared" si="60"/>
        <v/>
      </c>
      <c r="D609" s="249" t="str">
        <f t="shared" si="61"/>
        <v/>
      </c>
      <c r="E609" s="249" t="str">
        <f t="shared" si="62"/>
        <v/>
      </c>
      <c r="F609" s="249" t="str">
        <f t="shared" si="63"/>
        <v/>
      </c>
      <c r="G609" s="249" t="str">
        <f t="shared" si="64"/>
        <v/>
      </c>
      <c r="H609" s="249" t="str">
        <f t="shared" si="65"/>
        <v/>
      </c>
      <c r="I609" s="249"/>
      <c r="J609" s="249"/>
      <c r="K609" s="252"/>
      <c r="L609" s="251"/>
      <c r="M609" s="252"/>
      <c r="N609" s="261"/>
      <c r="O609" s="261"/>
      <c r="P609" s="253"/>
      <c r="Q609" s="254" t="str">
        <f t="shared" si="66"/>
        <v/>
      </c>
      <c r="R609" s="255" t="str">
        <f t="shared" si="68"/>
        <v/>
      </c>
      <c r="S609" s="255" t="str">
        <f t="shared" si="69"/>
        <v/>
      </c>
      <c r="T609" s="255" t="str">
        <f t="shared" si="67"/>
        <v/>
      </c>
      <c r="U609" s="262" t="str">
        <f t="shared" ref="U609:U672" si="70">IFERROR(VLOOKUP(M609,CIE,2,0),"")</f>
        <v/>
      </c>
      <c r="V609" s="279"/>
    </row>
    <row r="610" spans="1:22" x14ac:dyDescent="0.25">
      <c r="A610" s="266"/>
      <c r="B610" s="259" t="str">
        <f t="shared" si="59"/>
        <v/>
      </c>
      <c r="C610" s="260" t="str">
        <f t="shared" si="60"/>
        <v/>
      </c>
      <c r="D610" s="249" t="str">
        <f t="shared" si="61"/>
        <v/>
      </c>
      <c r="E610" s="249" t="str">
        <f t="shared" si="62"/>
        <v/>
      </c>
      <c r="F610" s="249" t="str">
        <f t="shared" si="63"/>
        <v/>
      </c>
      <c r="G610" s="249" t="str">
        <f t="shared" si="64"/>
        <v/>
      </c>
      <c r="H610" s="249" t="str">
        <f t="shared" si="65"/>
        <v/>
      </c>
      <c r="I610" s="249"/>
      <c r="J610" s="249"/>
      <c r="K610" s="252"/>
      <c r="L610" s="251"/>
      <c r="M610" s="252"/>
      <c r="N610" s="261"/>
      <c r="O610" s="261"/>
      <c r="P610" s="253"/>
      <c r="Q610" s="254" t="str">
        <f t="shared" si="66"/>
        <v/>
      </c>
      <c r="R610" s="255" t="str">
        <f t="shared" si="68"/>
        <v/>
      </c>
      <c r="S610" s="255" t="str">
        <f t="shared" si="69"/>
        <v/>
      </c>
      <c r="T610" s="255" t="str">
        <f t="shared" si="67"/>
        <v/>
      </c>
      <c r="U610" s="262" t="str">
        <f t="shared" si="70"/>
        <v/>
      </c>
      <c r="V610" s="279"/>
    </row>
    <row r="611" spans="1:22" x14ac:dyDescent="0.25">
      <c r="A611" s="266"/>
      <c r="B611" s="259" t="str">
        <f t="shared" si="59"/>
        <v/>
      </c>
      <c r="C611" s="260" t="str">
        <f t="shared" si="60"/>
        <v/>
      </c>
      <c r="D611" s="249" t="str">
        <f t="shared" si="61"/>
        <v/>
      </c>
      <c r="E611" s="249" t="str">
        <f t="shared" si="62"/>
        <v/>
      </c>
      <c r="F611" s="249" t="str">
        <f t="shared" si="63"/>
        <v/>
      </c>
      <c r="G611" s="249" t="str">
        <f t="shared" si="64"/>
        <v/>
      </c>
      <c r="H611" s="249" t="str">
        <f t="shared" si="65"/>
        <v/>
      </c>
      <c r="I611" s="249"/>
      <c r="J611" s="249"/>
      <c r="K611" s="252"/>
      <c r="L611" s="251"/>
      <c r="M611" s="252"/>
      <c r="N611" s="261"/>
      <c r="O611" s="261"/>
      <c r="P611" s="253"/>
      <c r="Q611" s="254" t="str">
        <f t="shared" si="66"/>
        <v/>
      </c>
      <c r="R611" s="255" t="str">
        <f t="shared" si="68"/>
        <v/>
      </c>
      <c r="S611" s="255" t="str">
        <f t="shared" si="69"/>
        <v/>
      </c>
      <c r="T611" s="255" t="str">
        <f t="shared" si="67"/>
        <v/>
      </c>
      <c r="U611" s="262" t="str">
        <f t="shared" si="70"/>
        <v/>
      </c>
      <c r="V611" s="279"/>
    </row>
    <row r="612" spans="1:22" x14ac:dyDescent="0.25">
      <c r="A612" s="266"/>
      <c r="B612" s="259" t="str">
        <f t="shared" si="59"/>
        <v/>
      </c>
      <c r="C612" s="260" t="str">
        <f t="shared" si="60"/>
        <v/>
      </c>
      <c r="D612" s="249" t="str">
        <f t="shared" si="61"/>
        <v/>
      </c>
      <c r="E612" s="249" t="str">
        <f t="shared" si="62"/>
        <v/>
      </c>
      <c r="F612" s="249" t="str">
        <f t="shared" si="63"/>
        <v/>
      </c>
      <c r="G612" s="249" t="str">
        <f t="shared" si="64"/>
        <v/>
      </c>
      <c r="H612" s="249" t="str">
        <f t="shared" si="65"/>
        <v/>
      </c>
      <c r="I612" s="249"/>
      <c r="J612" s="249"/>
      <c r="K612" s="252"/>
      <c r="L612" s="251"/>
      <c r="M612" s="252"/>
      <c r="N612" s="261"/>
      <c r="O612" s="261"/>
      <c r="P612" s="253"/>
      <c r="Q612" s="254" t="str">
        <f t="shared" si="66"/>
        <v/>
      </c>
      <c r="R612" s="255" t="str">
        <f t="shared" si="68"/>
        <v/>
      </c>
      <c r="S612" s="255" t="str">
        <f t="shared" si="69"/>
        <v/>
      </c>
      <c r="T612" s="255" t="str">
        <f t="shared" si="67"/>
        <v/>
      </c>
      <c r="U612" s="262" t="str">
        <f t="shared" si="70"/>
        <v/>
      </c>
      <c r="V612" s="279"/>
    </row>
    <row r="613" spans="1:22" x14ac:dyDescent="0.25">
      <c r="A613" s="266"/>
      <c r="B613" s="259" t="str">
        <f t="shared" si="59"/>
        <v/>
      </c>
      <c r="C613" s="260" t="str">
        <f t="shared" si="60"/>
        <v/>
      </c>
      <c r="D613" s="249" t="str">
        <f t="shared" si="61"/>
        <v/>
      </c>
      <c r="E613" s="249" t="str">
        <f t="shared" si="62"/>
        <v/>
      </c>
      <c r="F613" s="249" t="str">
        <f t="shared" si="63"/>
        <v/>
      </c>
      <c r="G613" s="249" t="str">
        <f t="shared" si="64"/>
        <v/>
      </c>
      <c r="H613" s="249" t="str">
        <f t="shared" si="65"/>
        <v/>
      </c>
      <c r="I613" s="249"/>
      <c r="J613" s="249"/>
      <c r="K613" s="252"/>
      <c r="L613" s="251"/>
      <c r="M613" s="252"/>
      <c r="N613" s="261"/>
      <c r="O613" s="261"/>
      <c r="P613" s="253"/>
      <c r="Q613" s="254" t="str">
        <f t="shared" si="66"/>
        <v/>
      </c>
      <c r="R613" s="255" t="str">
        <f t="shared" si="68"/>
        <v/>
      </c>
      <c r="S613" s="255" t="str">
        <f t="shared" si="69"/>
        <v/>
      </c>
      <c r="T613" s="255" t="str">
        <f t="shared" si="67"/>
        <v/>
      </c>
      <c r="U613" s="262" t="str">
        <f t="shared" si="70"/>
        <v/>
      </c>
      <c r="V613" s="279"/>
    </row>
    <row r="614" spans="1:22" x14ac:dyDescent="0.25">
      <c r="A614" s="266"/>
      <c r="B614" s="259" t="str">
        <f t="shared" ref="B614:B677" si="71">IFERROR(VLOOKUP(A614,Personal,2,0),"")</f>
        <v/>
      </c>
      <c r="C614" s="260" t="str">
        <f t="shared" si="60"/>
        <v/>
      </c>
      <c r="D614" s="249" t="str">
        <f t="shared" si="61"/>
        <v/>
      </c>
      <c r="E614" s="249" t="str">
        <f t="shared" si="62"/>
        <v/>
      </c>
      <c r="F614" s="249" t="str">
        <f t="shared" si="63"/>
        <v/>
      </c>
      <c r="G614" s="249" t="str">
        <f t="shared" si="64"/>
        <v/>
      </c>
      <c r="H614" s="249" t="str">
        <f t="shared" si="65"/>
        <v/>
      </c>
      <c r="I614" s="249"/>
      <c r="J614" s="249"/>
      <c r="K614" s="252"/>
      <c r="L614" s="251"/>
      <c r="M614" s="252"/>
      <c r="N614" s="261"/>
      <c r="O614" s="261"/>
      <c r="P614" s="253"/>
      <c r="Q614" s="254" t="str">
        <f t="shared" si="66"/>
        <v/>
      </c>
      <c r="R614" s="255" t="str">
        <f t="shared" si="68"/>
        <v/>
      </c>
      <c r="S614" s="255" t="str">
        <f t="shared" si="69"/>
        <v/>
      </c>
      <c r="T614" s="255" t="str">
        <f t="shared" si="67"/>
        <v/>
      </c>
      <c r="U614" s="262" t="str">
        <f t="shared" si="70"/>
        <v/>
      </c>
      <c r="V614" s="279"/>
    </row>
    <row r="615" spans="1:22" x14ac:dyDescent="0.25">
      <c r="A615" s="266"/>
      <c r="B615" s="259" t="str">
        <f t="shared" si="71"/>
        <v/>
      </c>
      <c r="C615" s="260" t="str">
        <f t="shared" si="60"/>
        <v/>
      </c>
      <c r="D615" s="249" t="str">
        <f t="shared" si="61"/>
        <v/>
      </c>
      <c r="E615" s="249" t="str">
        <f t="shared" si="62"/>
        <v/>
      </c>
      <c r="F615" s="249" t="str">
        <f t="shared" si="63"/>
        <v/>
      </c>
      <c r="G615" s="249" t="str">
        <f t="shared" si="64"/>
        <v/>
      </c>
      <c r="H615" s="249" t="str">
        <f t="shared" si="65"/>
        <v/>
      </c>
      <c r="I615" s="249"/>
      <c r="J615" s="249"/>
      <c r="K615" s="252"/>
      <c r="L615" s="251"/>
      <c r="M615" s="252"/>
      <c r="N615" s="261"/>
      <c r="O615" s="261"/>
      <c r="P615" s="253"/>
      <c r="Q615" s="254" t="str">
        <f t="shared" si="66"/>
        <v/>
      </c>
      <c r="R615" s="255" t="str">
        <f t="shared" si="68"/>
        <v/>
      </c>
      <c r="S615" s="255" t="str">
        <f t="shared" si="69"/>
        <v/>
      </c>
      <c r="T615" s="255" t="str">
        <f t="shared" si="67"/>
        <v/>
      </c>
      <c r="U615" s="262" t="str">
        <f t="shared" si="70"/>
        <v/>
      </c>
      <c r="V615" s="279"/>
    </row>
    <row r="616" spans="1:22" x14ac:dyDescent="0.25">
      <c r="A616" s="266"/>
      <c r="B616" s="259" t="str">
        <f t="shared" si="71"/>
        <v/>
      </c>
      <c r="C616" s="260" t="str">
        <f t="shared" si="60"/>
        <v/>
      </c>
      <c r="D616" s="249" t="str">
        <f t="shared" si="61"/>
        <v/>
      </c>
      <c r="E616" s="249" t="str">
        <f t="shared" si="62"/>
        <v/>
      </c>
      <c r="F616" s="249" t="str">
        <f t="shared" si="63"/>
        <v/>
      </c>
      <c r="G616" s="249" t="str">
        <f t="shared" si="64"/>
        <v/>
      </c>
      <c r="H616" s="249" t="str">
        <f t="shared" si="65"/>
        <v/>
      </c>
      <c r="I616" s="249"/>
      <c r="J616" s="249"/>
      <c r="K616" s="252"/>
      <c r="L616" s="251"/>
      <c r="M616" s="252"/>
      <c r="N616" s="261"/>
      <c r="O616" s="261"/>
      <c r="P616" s="253"/>
      <c r="Q616" s="254" t="str">
        <f t="shared" si="66"/>
        <v/>
      </c>
      <c r="R616" s="255" t="str">
        <f t="shared" si="68"/>
        <v/>
      </c>
      <c r="S616" s="255" t="str">
        <f t="shared" si="69"/>
        <v/>
      </c>
      <c r="T616" s="255" t="str">
        <f t="shared" si="67"/>
        <v/>
      </c>
      <c r="U616" s="262" t="str">
        <f t="shared" si="70"/>
        <v/>
      </c>
      <c r="V616" s="279"/>
    </row>
    <row r="617" spans="1:22" x14ac:dyDescent="0.25">
      <c r="A617" s="266"/>
      <c r="B617" s="259" t="str">
        <f t="shared" si="71"/>
        <v/>
      </c>
      <c r="C617" s="260" t="str">
        <f t="shared" si="60"/>
        <v/>
      </c>
      <c r="D617" s="249" t="str">
        <f t="shared" si="61"/>
        <v/>
      </c>
      <c r="E617" s="249" t="str">
        <f t="shared" si="62"/>
        <v/>
      </c>
      <c r="F617" s="249" t="str">
        <f t="shared" si="63"/>
        <v/>
      </c>
      <c r="G617" s="249" t="str">
        <f t="shared" si="64"/>
        <v/>
      </c>
      <c r="H617" s="249" t="str">
        <f t="shared" si="65"/>
        <v/>
      </c>
      <c r="I617" s="249"/>
      <c r="J617" s="249"/>
      <c r="K617" s="252"/>
      <c r="L617" s="251"/>
      <c r="M617" s="252"/>
      <c r="N617" s="261"/>
      <c r="O617" s="261"/>
      <c r="P617" s="253"/>
      <c r="Q617" s="254" t="str">
        <f t="shared" si="66"/>
        <v/>
      </c>
      <c r="R617" s="255" t="str">
        <f t="shared" si="68"/>
        <v/>
      </c>
      <c r="S617" s="255" t="str">
        <f t="shared" si="69"/>
        <v/>
      </c>
      <c r="T617" s="255" t="str">
        <f t="shared" si="67"/>
        <v/>
      </c>
      <c r="U617" s="262" t="str">
        <f t="shared" si="70"/>
        <v/>
      </c>
      <c r="V617" s="279"/>
    </row>
    <row r="618" spans="1:22" x14ac:dyDescent="0.25">
      <c r="A618" s="266"/>
      <c r="B618" s="259" t="str">
        <f t="shared" si="71"/>
        <v/>
      </c>
      <c r="C618" s="260" t="str">
        <f t="shared" si="60"/>
        <v/>
      </c>
      <c r="D618" s="249" t="str">
        <f t="shared" si="61"/>
        <v/>
      </c>
      <c r="E618" s="249" t="str">
        <f t="shared" si="62"/>
        <v/>
      </c>
      <c r="F618" s="249" t="str">
        <f t="shared" si="63"/>
        <v/>
      </c>
      <c r="G618" s="249" t="str">
        <f t="shared" si="64"/>
        <v/>
      </c>
      <c r="H618" s="249" t="str">
        <f t="shared" si="65"/>
        <v/>
      </c>
      <c r="I618" s="249"/>
      <c r="J618" s="249"/>
      <c r="K618" s="252"/>
      <c r="L618" s="251"/>
      <c r="M618" s="252"/>
      <c r="N618" s="261"/>
      <c r="O618" s="261"/>
      <c r="P618" s="253"/>
      <c r="Q618" s="254" t="str">
        <f t="shared" si="66"/>
        <v/>
      </c>
      <c r="R618" s="255" t="str">
        <f t="shared" si="68"/>
        <v/>
      </c>
      <c r="S618" s="255" t="str">
        <f t="shared" si="69"/>
        <v/>
      </c>
      <c r="T618" s="255" t="str">
        <f t="shared" si="67"/>
        <v/>
      </c>
      <c r="U618" s="262" t="str">
        <f t="shared" si="70"/>
        <v/>
      </c>
      <c r="V618" s="279"/>
    </row>
    <row r="619" spans="1:22" x14ac:dyDescent="0.25">
      <c r="A619" s="266"/>
      <c r="B619" s="259" t="str">
        <f t="shared" si="71"/>
        <v/>
      </c>
      <c r="C619" s="260" t="str">
        <f t="shared" si="60"/>
        <v/>
      </c>
      <c r="D619" s="249" t="str">
        <f t="shared" si="61"/>
        <v/>
      </c>
      <c r="E619" s="249" t="str">
        <f t="shared" si="62"/>
        <v/>
      </c>
      <c r="F619" s="249" t="str">
        <f t="shared" si="63"/>
        <v/>
      </c>
      <c r="G619" s="249" t="str">
        <f t="shared" si="64"/>
        <v/>
      </c>
      <c r="H619" s="249" t="str">
        <f t="shared" si="65"/>
        <v/>
      </c>
      <c r="I619" s="249"/>
      <c r="J619" s="249"/>
      <c r="K619" s="252"/>
      <c r="L619" s="251"/>
      <c r="M619" s="252"/>
      <c r="N619" s="261"/>
      <c r="O619" s="261"/>
      <c r="P619" s="253"/>
      <c r="Q619" s="254" t="str">
        <f t="shared" si="66"/>
        <v/>
      </c>
      <c r="R619" s="255" t="str">
        <f t="shared" si="68"/>
        <v/>
      </c>
      <c r="S619" s="255" t="str">
        <f t="shared" si="69"/>
        <v/>
      </c>
      <c r="T619" s="255" t="str">
        <f t="shared" si="67"/>
        <v/>
      </c>
      <c r="U619" s="262" t="str">
        <f t="shared" si="70"/>
        <v/>
      </c>
      <c r="V619" s="279"/>
    </row>
    <row r="620" spans="1:22" x14ac:dyDescent="0.25">
      <c r="A620" s="266"/>
      <c r="B620" s="259" t="str">
        <f t="shared" si="71"/>
        <v/>
      </c>
      <c r="C620" s="260" t="str">
        <f t="shared" si="60"/>
        <v/>
      </c>
      <c r="D620" s="249" t="str">
        <f t="shared" si="61"/>
        <v/>
      </c>
      <c r="E620" s="249" t="str">
        <f t="shared" si="62"/>
        <v/>
      </c>
      <c r="F620" s="249" t="str">
        <f t="shared" si="63"/>
        <v/>
      </c>
      <c r="G620" s="249" t="str">
        <f t="shared" si="64"/>
        <v/>
      </c>
      <c r="H620" s="249" t="str">
        <f t="shared" si="65"/>
        <v/>
      </c>
      <c r="I620" s="249"/>
      <c r="J620" s="249"/>
      <c r="K620" s="252"/>
      <c r="L620" s="251"/>
      <c r="M620" s="252"/>
      <c r="N620" s="261"/>
      <c r="O620" s="261"/>
      <c r="P620" s="253"/>
      <c r="Q620" s="254" t="str">
        <f t="shared" si="66"/>
        <v/>
      </c>
      <c r="R620" s="255" t="str">
        <f t="shared" si="68"/>
        <v/>
      </c>
      <c r="S620" s="255" t="str">
        <f t="shared" si="69"/>
        <v/>
      </c>
      <c r="T620" s="255" t="str">
        <f t="shared" si="67"/>
        <v/>
      </c>
      <c r="U620" s="262" t="str">
        <f t="shared" si="70"/>
        <v/>
      </c>
      <c r="V620" s="279"/>
    </row>
    <row r="621" spans="1:22" x14ac:dyDescent="0.25">
      <c r="A621" s="266"/>
      <c r="B621" s="259" t="str">
        <f t="shared" si="71"/>
        <v/>
      </c>
      <c r="C621" s="260" t="str">
        <f t="shared" si="60"/>
        <v/>
      </c>
      <c r="D621" s="249" t="str">
        <f t="shared" si="61"/>
        <v/>
      </c>
      <c r="E621" s="249" t="str">
        <f t="shared" si="62"/>
        <v/>
      </c>
      <c r="F621" s="249" t="str">
        <f t="shared" si="63"/>
        <v/>
      </c>
      <c r="G621" s="249" t="str">
        <f t="shared" si="64"/>
        <v/>
      </c>
      <c r="H621" s="249" t="str">
        <f t="shared" si="65"/>
        <v/>
      </c>
      <c r="I621" s="249"/>
      <c r="J621" s="249"/>
      <c r="K621" s="252"/>
      <c r="L621" s="251"/>
      <c r="M621" s="252"/>
      <c r="N621" s="261"/>
      <c r="O621" s="261"/>
      <c r="P621" s="253"/>
      <c r="Q621" s="254" t="str">
        <f t="shared" si="66"/>
        <v/>
      </c>
      <c r="R621" s="255" t="str">
        <f t="shared" si="68"/>
        <v/>
      </c>
      <c r="S621" s="255" t="str">
        <f t="shared" si="69"/>
        <v/>
      </c>
      <c r="T621" s="255" t="str">
        <f t="shared" si="67"/>
        <v/>
      </c>
      <c r="U621" s="262" t="str">
        <f t="shared" si="70"/>
        <v/>
      </c>
      <c r="V621" s="279"/>
    </row>
    <row r="622" spans="1:22" x14ac:dyDescent="0.25">
      <c r="A622" s="266"/>
      <c r="B622" s="259" t="str">
        <f t="shared" si="71"/>
        <v/>
      </c>
      <c r="C622" s="260" t="str">
        <f t="shared" si="60"/>
        <v/>
      </c>
      <c r="D622" s="249" t="str">
        <f t="shared" si="61"/>
        <v/>
      </c>
      <c r="E622" s="249" t="str">
        <f t="shared" si="62"/>
        <v/>
      </c>
      <c r="F622" s="249" t="str">
        <f t="shared" si="63"/>
        <v/>
      </c>
      <c r="G622" s="249" t="str">
        <f t="shared" si="64"/>
        <v/>
      </c>
      <c r="H622" s="249" t="str">
        <f t="shared" si="65"/>
        <v/>
      </c>
      <c r="I622" s="249"/>
      <c r="J622" s="249"/>
      <c r="K622" s="252"/>
      <c r="L622" s="251"/>
      <c r="M622" s="252"/>
      <c r="N622" s="261"/>
      <c r="O622" s="261"/>
      <c r="P622" s="253"/>
      <c r="Q622" s="254" t="str">
        <f t="shared" si="66"/>
        <v/>
      </c>
      <c r="R622" s="255" t="str">
        <f t="shared" si="68"/>
        <v/>
      </c>
      <c r="S622" s="255" t="str">
        <f t="shared" si="69"/>
        <v/>
      </c>
      <c r="T622" s="255" t="str">
        <f t="shared" si="67"/>
        <v/>
      </c>
      <c r="U622" s="262" t="str">
        <f t="shared" si="70"/>
        <v/>
      </c>
      <c r="V622" s="279"/>
    </row>
    <row r="623" spans="1:22" x14ac:dyDescent="0.25">
      <c r="A623" s="266"/>
      <c r="B623" s="259" t="str">
        <f t="shared" si="71"/>
        <v/>
      </c>
      <c r="C623" s="260" t="str">
        <f t="shared" si="60"/>
        <v/>
      </c>
      <c r="D623" s="249" t="str">
        <f t="shared" si="61"/>
        <v/>
      </c>
      <c r="E623" s="249" t="str">
        <f t="shared" si="62"/>
        <v/>
      </c>
      <c r="F623" s="249" t="str">
        <f t="shared" si="63"/>
        <v/>
      </c>
      <c r="G623" s="249" t="str">
        <f t="shared" si="64"/>
        <v/>
      </c>
      <c r="H623" s="249" t="str">
        <f t="shared" si="65"/>
        <v/>
      </c>
      <c r="I623" s="249"/>
      <c r="J623" s="249"/>
      <c r="K623" s="252"/>
      <c r="L623" s="251"/>
      <c r="M623" s="252"/>
      <c r="N623" s="261"/>
      <c r="O623" s="261"/>
      <c r="P623" s="253"/>
      <c r="Q623" s="254" t="str">
        <f t="shared" si="66"/>
        <v/>
      </c>
      <c r="R623" s="255" t="str">
        <f t="shared" si="68"/>
        <v/>
      </c>
      <c r="S623" s="255" t="str">
        <f t="shared" si="69"/>
        <v/>
      </c>
      <c r="T623" s="255" t="str">
        <f t="shared" si="67"/>
        <v/>
      </c>
      <c r="U623" s="262" t="str">
        <f t="shared" si="70"/>
        <v/>
      </c>
      <c r="V623" s="279"/>
    </row>
    <row r="624" spans="1:22" x14ac:dyDescent="0.25">
      <c r="A624" s="266"/>
      <c r="B624" s="259" t="str">
        <f t="shared" si="71"/>
        <v/>
      </c>
      <c r="C624" s="260" t="str">
        <f t="shared" si="60"/>
        <v/>
      </c>
      <c r="D624" s="249" t="str">
        <f t="shared" si="61"/>
        <v/>
      </c>
      <c r="E624" s="249" t="str">
        <f t="shared" si="62"/>
        <v/>
      </c>
      <c r="F624" s="249" t="str">
        <f t="shared" si="63"/>
        <v/>
      </c>
      <c r="G624" s="249" t="str">
        <f t="shared" si="64"/>
        <v/>
      </c>
      <c r="H624" s="249" t="str">
        <f t="shared" si="65"/>
        <v/>
      </c>
      <c r="I624" s="249"/>
      <c r="J624" s="249"/>
      <c r="K624" s="252"/>
      <c r="L624" s="251"/>
      <c r="M624" s="252"/>
      <c r="N624" s="261"/>
      <c r="O624" s="261"/>
      <c r="P624" s="253"/>
      <c r="Q624" s="254" t="str">
        <f t="shared" si="66"/>
        <v/>
      </c>
      <c r="R624" s="255" t="str">
        <f t="shared" si="68"/>
        <v/>
      </c>
      <c r="S624" s="255" t="str">
        <f t="shared" si="69"/>
        <v/>
      </c>
      <c r="T624" s="255" t="str">
        <f t="shared" si="67"/>
        <v/>
      </c>
      <c r="U624" s="262" t="str">
        <f t="shared" si="70"/>
        <v/>
      </c>
      <c r="V624" s="279"/>
    </row>
    <row r="625" spans="1:22" x14ac:dyDescent="0.25">
      <c r="A625" s="266"/>
      <c r="B625" s="259" t="str">
        <f t="shared" si="71"/>
        <v/>
      </c>
      <c r="C625" s="260" t="str">
        <f t="shared" si="60"/>
        <v/>
      </c>
      <c r="D625" s="249" t="str">
        <f t="shared" si="61"/>
        <v/>
      </c>
      <c r="E625" s="249" t="str">
        <f t="shared" si="62"/>
        <v/>
      </c>
      <c r="F625" s="249" t="str">
        <f t="shared" si="63"/>
        <v/>
      </c>
      <c r="G625" s="249" t="str">
        <f t="shared" si="64"/>
        <v/>
      </c>
      <c r="H625" s="249" t="str">
        <f t="shared" si="65"/>
        <v/>
      </c>
      <c r="I625" s="249"/>
      <c r="J625" s="249"/>
      <c r="K625" s="252"/>
      <c r="L625" s="251"/>
      <c r="M625" s="252"/>
      <c r="N625" s="261"/>
      <c r="O625" s="261"/>
      <c r="P625" s="253"/>
      <c r="Q625" s="254" t="str">
        <f t="shared" si="66"/>
        <v/>
      </c>
      <c r="R625" s="255" t="str">
        <f t="shared" si="68"/>
        <v/>
      </c>
      <c r="S625" s="255" t="str">
        <f t="shared" si="69"/>
        <v/>
      </c>
      <c r="T625" s="255" t="str">
        <f t="shared" si="67"/>
        <v/>
      </c>
      <c r="U625" s="262" t="str">
        <f t="shared" si="70"/>
        <v/>
      </c>
      <c r="V625" s="279"/>
    </row>
    <row r="626" spans="1:22" x14ac:dyDescent="0.25">
      <c r="A626" s="266"/>
      <c r="B626" s="259" t="str">
        <f t="shared" si="71"/>
        <v/>
      </c>
      <c r="C626" s="260" t="str">
        <f t="shared" si="60"/>
        <v/>
      </c>
      <c r="D626" s="249" t="str">
        <f t="shared" si="61"/>
        <v/>
      </c>
      <c r="E626" s="249" t="str">
        <f t="shared" si="62"/>
        <v/>
      </c>
      <c r="F626" s="249" t="str">
        <f t="shared" si="63"/>
        <v/>
      </c>
      <c r="G626" s="249" t="str">
        <f t="shared" si="64"/>
        <v/>
      </c>
      <c r="H626" s="249" t="str">
        <f t="shared" si="65"/>
        <v/>
      </c>
      <c r="I626" s="249"/>
      <c r="J626" s="249"/>
      <c r="K626" s="252"/>
      <c r="L626" s="251"/>
      <c r="M626" s="252"/>
      <c r="N626" s="261"/>
      <c r="O626" s="261"/>
      <c r="P626" s="253"/>
      <c r="Q626" s="254" t="str">
        <f t="shared" si="66"/>
        <v/>
      </c>
      <c r="R626" s="255" t="str">
        <f t="shared" si="68"/>
        <v/>
      </c>
      <c r="S626" s="255" t="str">
        <f t="shared" si="69"/>
        <v/>
      </c>
      <c r="T626" s="255" t="str">
        <f t="shared" si="67"/>
        <v/>
      </c>
      <c r="U626" s="262" t="str">
        <f t="shared" si="70"/>
        <v/>
      </c>
      <c r="V626" s="279"/>
    </row>
    <row r="627" spans="1:22" x14ac:dyDescent="0.25">
      <c r="A627" s="266"/>
      <c r="B627" s="259" t="str">
        <f t="shared" si="71"/>
        <v/>
      </c>
      <c r="C627" s="260" t="str">
        <f t="shared" si="60"/>
        <v/>
      </c>
      <c r="D627" s="249" t="str">
        <f t="shared" si="61"/>
        <v/>
      </c>
      <c r="E627" s="249" t="str">
        <f t="shared" si="62"/>
        <v/>
      </c>
      <c r="F627" s="249" t="str">
        <f t="shared" si="63"/>
        <v/>
      </c>
      <c r="G627" s="249" t="str">
        <f t="shared" si="64"/>
        <v/>
      </c>
      <c r="H627" s="249" t="str">
        <f t="shared" si="65"/>
        <v/>
      </c>
      <c r="I627" s="249"/>
      <c r="J627" s="249"/>
      <c r="K627" s="252"/>
      <c r="L627" s="251"/>
      <c r="M627" s="252"/>
      <c r="N627" s="261"/>
      <c r="O627" s="261"/>
      <c r="P627" s="253"/>
      <c r="Q627" s="254" t="str">
        <f t="shared" si="66"/>
        <v/>
      </c>
      <c r="R627" s="255" t="str">
        <f t="shared" si="68"/>
        <v/>
      </c>
      <c r="S627" s="255" t="str">
        <f t="shared" si="69"/>
        <v/>
      </c>
      <c r="T627" s="255" t="str">
        <f t="shared" si="67"/>
        <v/>
      </c>
      <c r="U627" s="262" t="str">
        <f t="shared" si="70"/>
        <v/>
      </c>
      <c r="V627" s="279"/>
    </row>
    <row r="628" spans="1:22" x14ac:dyDescent="0.25">
      <c r="A628" s="266"/>
      <c r="B628" s="259" t="str">
        <f t="shared" si="71"/>
        <v/>
      </c>
      <c r="C628" s="260" t="str">
        <f t="shared" si="60"/>
        <v/>
      </c>
      <c r="D628" s="249" t="str">
        <f t="shared" si="61"/>
        <v/>
      </c>
      <c r="E628" s="249" t="str">
        <f t="shared" si="62"/>
        <v/>
      </c>
      <c r="F628" s="249" t="str">
        <f t="shared" si="63"/>
        <v/>
      </c>
      <c r="G628" s="249" t="str">
        <f t="shared" si="64"/>
        <v/>
      </c>
      <c r="H628" s="249" t="str">
        <f t="shared" si="65"/>
        <v/>
      </c>
      <c r="I628" s="249"/>
      <c r="J628" s="249"/>
      <c r="K628" s="252"/>
      <c r="L628" s="251"/>
      <c r="M628" s="252"/>
      <c r="N628" s="261"/>
      <c r="O628" s="261"/>
      <c r="P628" s="253"/>
      <c r="Q628" s="254" t="str">
        <f t="shared" si="66"/>
        <v/>
      </c>
      <c r="R628" s="255" t="str">
        <f t="shared" si="68"/>
        <v/>
      </c>
      <c r="S628" s="255" t="str">
        <f t="shared" si="69"/>
        <v/>
      </c>
      <c r="T628" s="255" t="str">
        <f t="shared" si="67"/>
        <v/>
      </c>
      <c r="U628" s="262" t="str">
        <f t="shared" si="70"/>
        <v/>
      </c>
      <c r="V628" s="279"/>
    </row>
    <row r="629" spans="1:22" x14ac:dyDescent="0.25">
      <c r="A629" s="266"/>
      <c r="B629" s="259" t="str">
        <f t="shared" si="71"/>
        <v/>
      </c>
      <c r="C629" s="260" t="str">
        <f t="shared" si="60"/>
        <v/>
      </c>
      <c r="D629" s="249" t="str">
        <f t="shared" si="61"/>
        <v/>
      </c>
      <c r="E629" s="249" t="str">
        <f t="shared" si="62"/>
        <v/>
      </c>
      <c r="F629" s="249" t="str">
        <f t="shared" si="63"/>
        <v/>
      </c>
      <c r="G629" s="249" t="str">
        <f t="shared" si="64"/>
        <v/>
      </c>
      <c r="H629" s="249" t="str">
        <f t="shared" si="65"/>
        <v/>
      </c>
      <c r="I629" s="249"/>
      <c r="J629" s="249"/>
      <c r="K629" s="252"/>
      <c r="L629" s="251"/>
      <c r="M629" s="252"/>
      <c r="N629" s="261"/>
      <c r="O629" s="261"/>
      <c r="P629" s="253"/>
      <c r="Q629" s="254" t="str">
        <f t="shared" si="66"/>
        <v/>
      </c>
      <c r="R629" s="255" t="str">
        <f t="shared" si="68"/>
        <v/>
      </c>
      <c r="S629" s="255" t="str">
        <f t="shared" si="69"/>
        <v/>
      </c>
      <c r="T629" s="255" t="str">
        <f t="shared" si="67"/>
        <v/>
      </c>
      <c r="U629" s="262" t="str">
        <f t="shared" si="70"/>
        <v/>
      </c>
      <c r="V629" s="279"/>
    </row>
    <row r="630" spans="1:22" x14ac:dyDescent="0.25">
      <c r="A630" s="266"/>
      <c r="B630" s="259" t="str">
        <f t="shared" si="71"/>
        <v/>
      </c>
      <c r="C630" s="260" t="str">
        <f t="shared" si="60"/>
        <v/>
      </c>
      <c r="D630" s="249" t="str">
        <f t="shared" si="61"/>
        <v/>
      </c>
      <c r="E630" s="249" t="str">
        <f t="shared" si="62"/>
        <v/>
      </c>
      <c r="F630" s="249" t="str">
        <f t="shared" si="63"/>
        <v/>
      </c>
      <c r="G630" s="249" t="str">
        <f t="shared" si="64"/>
        <v/>
      </c>
      <c r="H630" s="249" t="str">
        <f t="shared" si="65"/>
        <v/>
      </c>
      <c r="I630" s="249"/>
      <c r="J630" s="249"/>
      <c r="K630" s="252"/>
      <c r="L630" s="251"/>
      <c r="M630" s="252"/>
      <c r="N630" s="261"/>
      <c r="O630" s="261"/>
      <c r="P630" s="253"/>
      <c r="Q630" s="254" t="str">
        <f t="shared" si="66"/>
        <v/>
      </c>
      <c r="R630" s="255" t="str">
        <f t="shared" si="68"/>
        <v/>
      </c>
      <c r="S630" s="255" t="str">
        <f t="shared" si="69"/>
        <v/>
      </c>
      <c r="T630" s="255" t="str">
        <f t="shared" si="67"/>
        <v/>
      </c>
      <c r="U630" s="262" t="str">
        <f t="shared" si="70"/>
        <v/>
      </c>
      <c r="V630" s="279"/>
    </row>
    <row r="631" spans="1:22" x14ac:dyDescent="0.25">
      <c r="A631" s="266"/>
      <c r="B631" s="259" t="str">
        <f t="shared" si="71"/>
        <v/>
      </c>
      <c r="C631" s="260" t="str">
        <f t="shared" si="60"/>
        <v/>
      </c>
      <c r="D631" s="249" t="str">
        <f t="shared" si="61"/>
        <v/>
      </c>
      <c r="E631" s="249" t="str">
        <f t="shared" si="62"/>
        <v/>
      </c>
      <c r="F631" s="249" t="str">
        <f t="shared" si="63"/>
        <v/>
      </c>
      <c r="G631" s="249" t="str">
        <f t="shared" si="64"/>
        <v/>
      </c>
      <c r="H631" s="249" t="str">
        <f t="shared" si="65"/>
        <v/>
      </c>
      <c r="I631" s="249"/>
      <c r="J631" s="249"/>
      <c r="K631" s="252"/>
      <c r="L631" s="251"/>
      <c r="M631" s="252"/>
      <c r="N631" s="261"/>
      <c r="O631" s="261"/>
      <c r="P631" s="253"/>
      <c r="Q631" s="254" t="str">
        <f t="shared" si="66"/>
        <v/>
      </c>
      <c r="R631" s="255" t="str">
        <f t="shared" si="68"/>
        <v/>
      </c>
      <c r="S631" s="255" t="str">
        <f t="shared" si="69"/>
        <v/>
      </c>
      <c r="T631" s="255" t="str">
        <f t="shared" si="67"/>
        <v/>
      </c>
      <c r="U631" s="262" t="str">
        <f t="shared" si="70"/>
        <v/>
      </c>
      <c r="V631" s="279"/>
    </row>
    <row r="632" spans="1:22" x14ac:dyDescent="0.25">
      <c r="A632" s="266"/>
      <c r="B632" s="259" t="str">
        <f t="shared" si="71"/>
        <v/>
      </c>
      <c r="C632" s="260" t="str">
        <f t="shared" si="60"/>
        <v/>
      </c>
      <c r="D632" s="249" t="str">
        <f t="shared" si="61"/>
        <v/>
      </c>
      <c r="E632" s="249" t="str">
        <f t="shared" si="62"/>
        <v/>
      </c>
      <c r="F632" s="249" t="str">
        <f t="shared" si="63"/>
        <v/>
      </c>
      <c r="G632" s="249" t="str">
        <f t="shared" si="64"/>
        <v/>
      </c>
      <c r="H632" s="249" t="str">
        <f t="shared" si="65"/>
        <v/>
      </c>
      <c r="I632" s="249"/>
      <c r="J632" s="249"/>
      <c r="K632" s="252"/>
      <c r="L632" s="251"/>
      <c r="M632" s="252"/>
      <c r="N632" s="261"/>
      <c r="O632" s="261"/>
      <c r="P632" s="253"/>
      <c r="Q632" s="254" t="str">
        <f t="shared" si="66"/>
        <v/>
      </c>
      <c r="R632" s="255" t="str">
        <f t="shared" si="68"/>
        <v/>
      </c>
      <c r="S632" s="255" t="str">
        <f t="shared" si="69"/>
        <v/>
      </c>
      <c r="T632" s="255" t="str">
        <f t="shared" si="67"/>
        <v/>
      </c>
      <c r="U632" s="262" t="str">
        <f t="shared" si="70"/>
        <v/>
      </c>
      <c r="V632" s="279"/>
    </row>
    <row r="633" spans="1:22" x14ac:dyDescent="0.25">
      <c r="A633" s="266"/>
      <c r="B633" s="259" t="str">
        <f t="shared" si="71"/>
        <v/>
      </c>
      <c r="C633" s="260" t="str">
        <f t="shared" si="60"/>
        <v/>
      </c>
      <c r="D633" s="249" t="str">
        <f t="shared" si="61"/>
        <v/>
      </c>
      <c r="E633" s="249" t="str">
        <f t="shared" si="62"/>
        <v/>
      </c>
      <c r="F633" s="249" t="str">
        <f t="shared" si="63"/>
        <v/>
      </c>
      <c r="G633" s="249" t="str">
        <f t="shared" si="64"/>
        <v/>
      </c>
      <c r="H633" s="249" t="str">
        <f t="shared" si="65"/>
        <v/>
      </c>
      <c r="I633" s="249"/>
      <c r="J633" s="249"/>
      <c r="K633" s="252"/>
      <c r="L633" s="251"/>
      <c r="M633" s="252"/>
      <c r="N633" s="261"/>
      <c r="O633" s="261"/>
      <c r="P633" s="253"/>
      <c r="Q633" s="254" t="str">
        <f t="shared" si="66"/>
        <v/>
      </c>
      <c r="R633" s="255" t="str">
        <f t="shared" si="68"/>
        <v/>
      </c>
      <c r="S633" s="255" t="str">
        <f t="shared" si="69"/>
        <v/>
      </c>
      <c r="T633" s="255" t="str">
        <f t="shared" si="67"/>
        <v/>
      </c>
      <c r="U633" s="262" t="str">
        <f t="shared" si="70"/>
        <v/>
      </c>
      <c r="V633" s="279"/>
    </row>
    <row r="634" spans="1:22" x14ac:dyDescent="0.25">
      <c r="A634" s="266"/>
      <c r="B634" s="259" t="str">
        <f t="shared" si="71"/>
        <v/>
      </c>
      <c r="C634" s="260" t="str">
        <f t="shared" si="60"/>
        <v/>
      </c>
      <c r="D634" s="249" t="str">
        <f t="shared" si="61"/>
        <v/>
      </c>
      <c r="E634" s="249" t="str">
        <f t="shared" si="62"/>
        <v/>
      </c>
      <c r="F634" s="249" t="str">
        <f t="shared" si="63"/>
        <v/>
      </c>
      <c r="G634" s="249" t="str">
        <f t="shared" si="64"/>
        <v/>
      </c>
      <c r="H634" s="249" t="str">
        <f t="shared" si="65"/>
        <v/>
      </c>
      <c r="I634" s="249"/>
      <c r="J634" s="249"/>
      <c r="K634" s="252"/>
      <c r="L634" s="251"/>
      <c r="M634" s="252"/>
      <c r="N634" s="261"/>
      <c r="O634" s="261"/>
      <c r="P634" s="253"/>
      <c r="Q634" s="254" t="str">
        <f t="shared" si="66"/>
        <v/>
      </c>
      <c r="R634" s="255" t="str">
        <f t="shared" si="68"/>
        <v/>
      </c>
      <c r="S634" s="255" t="str">
        <f t="shared" si="69"/>
        <v/>
      </c>
      <c r="T634" s="255" t="str">
        <f t="shared" si="67"/>
        <v/>
      </c>
      <c r="U634" s="262" t="str">
        <f t="shared" si="70"/>
        <v/>
      </c>
      <c r="V634" s="279"/>
    </row>
    <row r="635" spans="1:22" x14ac:dyDescent="0.25">
      <c r="A635" s="266"/>
      <c r="B635" s="259" t="str">
        <f t="shared" si="71"/>
        <v/>
      </c>
      <c r="C635" s="260" t="str">
        <f t="shared" si="60"/>
        <v/>
      </c>
      <c r="D635" s="249" t="str">
        <f t="shared" si="61"/>
        <v/>
      </c>
      <c r="E635" s="249" t="str">
        <f t="shared" si="62"/>
        <v/>
      </c>
      <c r="F635" s="249" t="str">
        <f t="shared" si="63"/>
        <v/>
      </c>
      <c r="G635" s="249" t="str">
        <f t="shared" si="64"/>
        <v/>
      </c>
      <c r="H635" s="249" t="str">
        <f t="shared" si="65"/>
        <v/>
      </c>
      <c r="I635" s="249"/>
      <c r="J635" s="249"/>
      <c r="K635" s="252"/>
      <c r="L635" s="251"/>
      <c r="M635" s="252"/>
      <c r="N635" s="261"/>
      <c r="O635" s="261"/>
      <c r="P635" s="253"/>
      <c r="Q635" s="254" t="str">
        <f t="shared" si="66"/>
        <v/>
      </c>
      <c r="R635" s="255" t="str">
        <f t="shared" si="68"/>
        <v/>
      </c>
      <c r="S635" s="255" t="str">
        <f t="shared" si="69"/>
        <v/>
      </c>
      <c r="T635" s="255" t="str">
        <f t="shared" si="67"/>
        <v/>
      </c>
      <c r="U635" s="262" t="str">
        <f t="shared" si="70"/>
        <v/>
      </c>
      <c r="V635" s="279"/>
    </row>
    <row r="636" spans="1:22" x14ac:dyDescent="0.25">
      <c r="A636" s="266"/>
      <c r="B636" s="259" t="str">
        <f t="shared" si="71"/>
        <v/>
      </c>
      <c r="C636" s="260" t="str">
        <f t="shared" si="60"/>
        <v/>
      </c>
      <c r="D636" s="249" t="str">
        <f t="shared" si="61"/>
        <v/>
      </c>
      <c r="E636" s="249" t="str">
        <f t="shared" si="62"/>
        <v/>
      </c>
      <c r="F636" s="249" t="str">
        <f t="shared" si="63"/>
        <v/>
      </c>
      <c r="G636" s="249" t="str">
        <f t="shared" si="64"/>
        <v/>
      </c>
      <c r="H636" s="249" t="str">
        <f t="shared" si="65"/>
        <v/>
      </c>
      <c r="I636" s="249"/>
      <c r="J636" s="249"/>
      <c r="K636" s="252"/>
      <c r="L636" s="251"/>
      <c r="M636" s="252"/>
      <c r="N636" s="261"/>
      <c r="O636" s="261"/>
      <c r="P636" s="253"/>
      <c r="Q636" s="254" t="str">
        <f t="shared" si="66"/>
        <v/>
      </c>
      <c r="R636" s="255" t="str">
        <f t="shared" si="68"/>
        <v/>
      </c>
      <c r="S636" s="255" t="str">
        <f t="shared" si="69"/>
        <v/>
      </c>
      <c r="T636" s="255" t="str">
        <f t="shared" si="67"/>
        <v/>
      </c>
      <c r="U636" s="262" t="str">
        <f t="shared" si="70"/>
        <v/>
      </c>
      <c r="V636" s="279"/>
    </row>
    <row r="637" spans="1:22" x14ac:dyDescent="0.25">
      <c r="A637" s="266"/>
      <c r="B637" s="259" t="str">
        <f t="shared" si="71"/>
        <v/>
      </c>
      <c r="C637" s="260" t="str">
        <f t="shared" si="60"/>
        <v/>
      </c>
      <c r="D637" s="249" t="str">
        <f t="shared" si="61"/>
        <v/>
      </c>
      <c r="E637" s="249" t="str">
        <f t="shared" si="62"/>
        <v/>
      </c>
      <c r="F637" s="249" t="str">
        <f t="shared" si="63"/>
        <v/>
      </c>
      <c r="G637" s="249" t="str">
        <f t="shared" si="64"/>
        <v/>
      </c>
      <c r="H637" s="249" t="str">
        <f t="shared" si="65"/>
        <v/>
      </c>
      <c r="I637" s="249"/>
      <c r="J637" s="249"/>
      <c r="K637" s="252"/>
      <c r="L637" s="251"/>
      <c r="M637" s="252"/>
      <c r="N637" s="261"/>
      <c r="O637" s="261"/>
      <c r="P637" s="253"/>
      <c r="Q637" s="254" t="str">
        <f t="shared" si="66"/>
        <v/>
      </c>
      <c r="R637" s="255" t="str">
        <f t="shared" si="68"/>
        <v/>
      </c>
      <c r="S637" s="255" t="str">
        <f t="shared" si="69"/>
        <v/>
      </c>
      <c r="T637" s="255" t="str">
        <f t="shared" si="67"/>
        <v/>
      </c>
      <c r="U637" s="262" t="str">
        <f t="shared" si="70"/>
        <v/>
      </c>
      <c r="V637" s="279"/>
    </row>
    <row r="638" spans="1:22" x14ac:dyDescent="0.25">
      <c r="A638" s="266"/>
      <c r="B638" s="259" t="str">
        <f t="shared" si="71"/>
        <v/>
      </c>
      <c r="C638" s="260" t="str">
        <f t="shared" si="60"/>
        <v/>
      </c>
      <c r="D638" s="249" t="str">
        <f t="shared" si="61"/>
        <v/>
      </c>
      <c r="E638" s="249" t="str">
        <f t="shared" si="62"/>
        <v/>
      </c>
      <c r="F638" s="249" t="str">
        <f t="shared" si="63"/>
        <v/>
      </c>
      <c r="G638" s="249" t="str">
        <f t="shared" si="64"/>
        <v/>
      </c>
      <c r="H638" s="249" t="str">
        <f t="shared" si="65"/>
        <v/>
      </c>
      <c r="I638" s="249"/>
      <c r="J638" s="249"/>
      <c r="K638" s="252"/>
      <c r="L638" s="251"/>
      <c r="M638" s="252"/>
      <c r="N638" s="261"/>
      <c r="O638" s="261"/>
      <c r="P638" s="253"/>
      <c r="Q638" s="254" t="str">
        <f t="shared" si="66"/>
        <v/>
      </c>
      <c r="R638" s="255" t="str">
        <f t="shared" si="68"/>
        <v/>
      </c>
      <c r="S638" s="255" t="str">
        <f t="shared" si="69"/>
        <v/>
      </c>
      <c r="T638" s="255" t="str">
        <f t="shared" si="67"/>
        <v/>
      </c>
      <c r="U638" s="262" t="str">
        <f t="shared" si="70"/>
        <v/>
      </c>
      <c r="V638" s="279"/>
    </row>
    <row r="639" spans="1:22" x14ac:dyDescent="0.25">
      <c r="A639" s="266"/>
      <c r="B639" s="259" t="str">
        <f t="shared" si="71"/>
        <v/>
      </c>
      <c r="C639" s="260" t="str">
        <f t="shared" si="60"/>
        <v/>
      </c>
      <c r="D639" s="249" t="str">
        <f t="shared" si="61"/>
        <v/>
      </c>
      <c r="E639" s="249" t="str">
        <f t="shared" si="62"/>
        <v/>
      </c>
      <c r="F639" s="249" t="str">
        <f t="shared" si="63"/>
        <v/>
      </c>
      <c r="G639" s="249" t="str">
        <f t="shared" si="64"/>
        <v/>
      </c>
      <c r="H639" s="249" t="str">
        <f t="shared" si="65"/>
        <v/>
      </c>
      <c r="I639" s="249"/>
      <c r="J639" s="249"/>
      <c r="K639" s="252"/>
      <c r="L639" s="251"/>
      <c r="M639" s="252"/>
      <c r="N639" s="261"/>
      <c r="O639" s="261"/>
      <c r="P639" s="253"/>
      <c r="Q639" s="254" t="str">
        <f t="shared" si="66"/>
        <v/>
      </c>
      <c r="R639" s="255" t="str">
        <f t="shared" si="68"/>
        <v/>
      </c>
      <c r="S639" s="255" t="str">
        <f t="shared" si="69"/>
        <v/>
      </c>
      <c r="T639" s="255" t="str">
        <f t="shared" si="67"/>
        <v/>
      </c>
      <c r="U639" s="262" t="str">
        <f t="shared" si="70"/>
        <v/>
      </c>
      <c r="V639" s="279"/>
    </row>
    <row r="640" spans="1:22" x14ac:dyDescent="0.25">
      <c r="A640" s="266"/>
      <c r="B640" s="259" t="str">
        <f t="shared" si="71"/>
        <v/>
      </c>
      <c r="C640" s="260" t="str">
        <f t="shared" si="60"/>
        <v/>
      </c>
      <c r="D640" s="249" t="str">
        <f t="shared" si="61"/>
        <v/>
      </c>
      <c r="E640" s="249" t="str">
        <f t="shared" si="62"/>
        <v/>
      </c>
      <c r="F640" s="249" t="str">
        <f t="shared" si="63"/>
        <v/>
      </c>
      <c r="G640" s="249" t="str">
        <f t="shared" si="64"/>
        <v/>
      </c>
      <c r="H640" s="249" t="str">
        <f t="shared" si="65"/>
        <v/>
      </c>
      <c r="I640" s="249"/>
      <c r="J640" s="249"/>
      <c r="K640" s="252"/>
      <c r="L640" s="251"/>
      <c r="M640" s="252"/>
      <c r="N640" s="261"/>
      <c r="O640" s="261"/>
      <c r="P640" s="253"/>
      <c r="Q640" s="254" t="str">
        <f t="shared" si="66"/>
        <v/>
      </c>
      <c r="R640" s="255" t="str">
        <f t="shared" si="68"/>
        <v/>
      </c>
      <c r="S640" s="255" t="str">
        <f t="shared" si="69"/>
        <v/>
      </c>
      <c r="T640" s="255" t="str">
        <f t="shared" si="67"/>
        <v/>
      </c>
      <c r="U640" s="262" t="str">
        <f t="shared" si="70"/>
        <v/>
      </c>
      <c r="V640" s="279"/>
    </row>
    <row r="641" spans="1:22" x14ac:dyDescent="0.25">
      <c r="A641" s="266"/>
      <c r="B641" s="259" t="str">
        <f t="shared" si="71"/>
        <v/>
      </c>
      <c r="C641" s="260" t="str">
        <f t="shared" si="60"/>
        <v/>
      </c>
      <c r="D641" s="249" t="str">
        <f t="shared" si="61"/>
        <v/>
      </c>
      <c r="E641" s="249" t="str">
        <f t="shared" si="62"/>
        <v/>
      </c>
      <c r="F641" s="249" t="str">
        <f t="shared" si="63"/>
        <v/>
      </c>
      <c r="G641" s="249" t="str">
        <f t="shared" si="64"/>
        <v/>
      </c>
      <c r="H641" s="249" t="str">
        <f t="shared" si="65"/>
        <v/>
      </c>
      <c r="I641" s="249"/>
      <c r="J641" s="249"/>
      <c r="K641" s="252"/>
      <c r="L641" s="251"/>
      <c r="M641" s="252"/>
      <c r="N641" s="261"/>
      <c r="O641" s="261"/>
      <c r="P641" s="253"/>
      <c r="Q641" s="254" t="str">
        <f t="shared" si="66"/>
        <v/>
      </c>
      <c r="R641" s="255" t="str">
        <f t="shared" si="68"/>
        <v/>
      </c>
      <c r="S641" s="255" t="str">
        <f t="shared" si="69"/>
        <v/>
      </c>
      <c r="T641" s="255" t="str">
        <f t="shared" si="67"/>
        <v/>
      </c>
      <c r="U641" s="262" t="str">
        <f t="shared" si="70"/>
        <v/>
      </c>
      <c r="V641" s="279"/>
    </row>
    <row r="642" spans="1:22" x14ac:dyDescent="0.25">
      <c r="A642" s="266"/>
      <c r="B642" s="259" t="str">
        <f t="shared" si="71"/>
        <v/>
      </c>
      <c r="C642" s="260" t="str">
        <f t="shared" si="60"/>
        <v/>
      </c>
      <c r="D642" s="249" t="str">
        <f t="shared" si="61"/>
        <v/>
      </c>
      <c r="E642" s="249" t="str">
        <f t="shared" si="62"/>
        <v/>
      </c>
      <c r="F642" s="249" t="str">
        <f t="shared" si="63"/>
        <v/>
      </c>
      <c r="G642" s="249" t="str">
        <f t="shared" si="64"/>
        <v/>
      </c>
      <c r="H642" s="249" t="str">
        <f t="shared" si="65"/>
        <v/>
      </c>
      <c r="I642" s="249"/>
      <c r="J642" s="249"/>
      <c r="K642" s="252"/>
      <c r="L642" s="251"/>
      <c r="M642" s="252"/>
      <c r="N642" s="261"/>
      <c r="O642" s="261"/>
      <c r="P642" s="253"/>
      <c r="Q642" s="254" t="str">
        <f t="shared" si="66"/>
        <v/>
      </c>
      <c r="R642" s="255" t="str">
        <f t="shared" si="68"/>
        <v/>
      </c>
      <c r="S642" s="255" t="str">
        <f t="shared" si="69"/>
        <v/>
      </c>
      <c r="T642" s="255" t="str">
        <f t="shared" si="67"/>
        <v/>
      </c>
      <c r="U642" s="262" t="str">
        <f t="shared" si="70"/>
        <v/>
      </c>
      <c r="V642" s="279"/>
    </row>
    <row r="643" spans="1:22" x14ac:dyDescent="0.25">
      <c r="A643" s="266"/>
      <c r="B643" s="259" t="str">
        <f t="shared" si="71"/>
        <v/>
      </c>
      <c r="C643" s="260" t="str">
        <f t="shared" si="60"/>
        <v/>
      </c>
      <c r="D643" s="249" t="str">
        <f t="shared" si="61"/>
        <v/>
      </c>
      <c r="E643" s="249" t="str">
        <f t="shared" si="62"/>
        <v/>
      </c>
      <c r="F643" s="249" t="str">
        <f t="shared" si="63"/>
        <v/>
      </c>
      <c r="G643" s="249" t="str">
        <f t="shared" si="64"/>
        <v/>
      </c>
      <c r="H643" s="249" t="str">
        <f t="shared" si="65"/>
        <v/>
      </c>
      <c r="I643" s="249"/>
      <c r="J643" s="249"/>
      <c r="K643" s="252"/>
      <c r="L643" s="251"/>
      <c r="M643" s="252"/>
      <c r="N643" s="261"/>
      <c r="O643" s="261"/>
      <c r="P643" s="253"/>
      <c r="Q643" s="254" t="str">
        <f t="shared" si="66"/>
        <v/>
      </c>
      <c r="R643" s="255" t="str">
        <f t="shared" si="68"/>
        <v/>
      </c>
      <c r="S643" s="255" t="str">
        <f t="shared" si="69"/>
        <v/>
      </c>
      <c r="T643" s="255" t="str">
        <f t="shared" si="67"/>
        <v/>
      </c>
      <c r="U643" s="262" t="str">
        <f t="shared" si="70"/>
        <v/>
      </c>
      <c r="V643" s="279"/>
    </row>
    <row r="644" spans="1:22" x14ac:dyDescent="0.25">
      <c r="A644" s="266"/>
      <c r="B644" s="259" t="str">
        <f t="shared" si="71"/>
        <v/>
      </c>
      <c r="C644" s="260" t="str">
        <f t="shared" si="60"/>
        <v/>
      </c>
      <c r="D644" s="249" t="str">
        <f t="shared" si="61"/>
        <v/>
      </c>
      <c r="E644" s="249" t="str">
        <f t="shared" si="62"/>
        <v/>
      </c>
      <c r="F644" s="249" t="str">
        <f t="shared" si="63"/>
        <v/>
      </c>
      <c r="G644" s="249" t="str">
        <f t="shared" si="64"/>
        <v/>
      </c>
      <c r="H644" s="249" t="str">
        <f t="shared" si="65"/>
        <v/>
      </c>
      <c r="I644" s="249"/>
      <c r="J644" s="249"/>
      <c r="K644" s="252"/>
      <c r="L644" s="251"/>
      <c r="M644" s="252"/>
      <c r="N644" s="261"/>
      <c r="O644" s="261"/>
      <c r="P644" s="253"/>
      <c r="Q644" s="254" t="str">
        <f t="shared" si="66"/>
        <v/>
      </c>
      <c r="R644" s="255" t="str">
        <f t="shared" si="68"/>
        <v/>
      </c>
      <c r="S644" s="255" t="str">
        <f t="shared" si="69"/>
        <v/>
      </c>
      <c r="T644" s="255" t="str">
        <f t="shared" si="67"/>
        <v/>
      </c>
      <c r="U644" s="262" t="str">
        <f t="shared" si="70"/>
        <v/>
      </c>
      <c r="V644" s="279"/>
    </row>
    <row r="645" spans="1:22" x14ac:dyDescent="0.25">
      <c r="A645" s="266"/>
      <c r="B645" s="259" t="str">
        <f t="shared" si="71"/>
        <v/>
      </c>
      <c r="C645" s="260" t="str">
        <f t="shared" si="60"/>
        <v/>
      </c>
      <c r="D645" s="249" t="str">
        <f t="shared" si="61"/>
        <v/>
      </c>
      <c r="E645" s="249" t="str">
        <f t="shared" si="62"/>
        <v/>
      </c>
      <c r="F645" s="249" t="str">
        <f t="shared" si="63"/>
        <v/>
      </c>
      <c r="G645" s="249" t="str">
        <f t="shared" si="64"/>
        <v/>
      </c>
      <c r="H645" s="249" t="str">
        <f t="shared" si="65"/>
        <v/>
      </c>
      <c r="I645" s="249"/>
      <c r="J645" s="249"/>
      <c r="K645" s="252"/>
      <c r="L645" s="251"/>
      <c r="M645" s="252"/>
      <c r="N645" s="261"/>
      <c r="O645" s="261"/>
      <c r="P645" s="253"/>
      <c r="Q645" s="254" t="str">
        <f t="shared" si="66"/>
        <v/>
      </c>
      <c r="R645" s="255" t="str">
        <f t="shared" si="68"/>
        <v/>
      </c>
      <c r="S645" s="255" t="str">
        <f t="shared" si="69"/>
        <v/>
      </c>
      <c r="T645" s="255" t="str">
        <f t="shared" si="67"/>
        <v/>
      </c>
      <c r="U645" s="262" t="str">
        <f t="shared" si="70"/>
        <v/>
      </c>
      <c r="V645" s="279"/>
    </row>
    <row r="646" spans="1:22" x14ac:dyDescent="0.25">
      <c r="A646" s="266"/>
      <c r="B646" s="259" t="str">
        <f t="shared" si="71"/>
        <v/>
      </c>
      <c r="C646" s="260" t="str">
        <f t="shared" si="60"/>
        <v/>
      </c>
      <c r="D646" s="249" t="str">
        <f t="shared" si="61"/>
        <v/>
      </c>
      <c r="E646" s="249" t="str">
        <f t="shared" si="62"/>
        <v/>
      </c>
      <c r="F646" s="249" t="str">
        <f t="shared" si="63"/>
        <v/>
      </c>
      <c r="G646" s="249" t="str">
        <f t="shared" si="64"/>
        <v/>
      </c>
      <c r="H646" s="249" t="str">
        <f t="shared" si="65"/>
        <v/>
      </c>
      <c r="I646" s="249"/>
      <c r="J646" s="249"/>
      <c r="K646" s="252"/>
      <c r="L646" s="251"/>
      <c r="M646" s="252"/>
      <c r="N646" s="261"/>
      <c r="O646" s="261"/>
      <c r="P646" s="253"/>
      <c r="Q646" s="254" t="str">
        <f t="shared" si="66"/>
        <v/>
      </c>
      <c r="R646" s="255" t="str">
        <f t="shared" si="68"/>
        <v/>
      </c>
      <c r="S646" s="255" t="str">
        <f t="shared" si="69"/>
        <v/>
      </c>
      <c r="T646" s="255" t="str">
        <f t="shared" si="67"/>
        <v/>
      </c>
      <c r="U646" s="262" t="str">
        <f t="shared" si="70"/>
        <v/>
      </c>
      <c r="V646" s="279"/>
    </row>
    <row r="647" spans="1:22" x14ac:dyDescent="0.25">
      <c r="A647" s="266"/>
      <c r="B647" s="259" t="str">
        <f t="shared" si="71"/>
        <v/>
      </c>
      <c r="C647" s="260" t="str">
        <f t="shared" si="60"/>
        <v/>
      </c>
      <c r="D647" s="249" t="str">
        <f t="shared" si="61"/>
        <v/>
      </c>
      <c r="E647" s="249" t="str">
        <f t="shared" si="62"/>
        <v/>
      </c>
      <c r="F647" s="249" t="str">
        <f t="shared" si="63"/>
        <v/>
      </c>
      <c r="G647" s="249" t="str">
        <f t="shared" si="64"/>
        <v/>
      </c>
      <c r="H647" s="249" t="str">
        <f t="shared" si="65"/>
        <v/>
      </c>
      <c r="I647" s="249"/>
      <c r="J647" s="249"/>
      <c r="K647" s="252"/>
      <c r="L647" s="251"/>
      <c r="M647" s="252"/>
      <c r="N647" s="261"/>
      <c r="O647" s="261"/>
      <c r="P647" s="253"/>
      <c r="Q647" s="254" t="str">
        <f t="shared" si="66"/>
        <v/>
      </c>
      <c r="R647" s="255" t="str">
        <f t="shared" si="68"/>
        <v/>
      </c>
      <c r="S647" s="255" t="str">
        <f t="shared" si="69"/>
        <v/>
      </c>
      <c r="T647" s="255" t="str">
        <f t="shared" si="67"/>
        <v/>
      </c>
      <c r="U647" s="262" t="str">
        <f t="shared" si="70"/>
        <v/>
      </c>
      <c r="V647" s="279"/>
    </row>
    <row r="648" spans="1:22" x14ac:dyDescent="0.25">
      <c r="A648" s="266"/>
      <c r="B648" s="259" t="str">
        <f t="shared" si="71"/>
        <v/>
      </c>
      <c r="C648" s="260" t="str">
        <f t="shared" si="60"/>
        <v/>
      </c>
      <c r="D648" s="249" t="str">
        <f t="shared" si="61"/>
        <v/>
      </c>
      <c r="E648" s="249" t="str">
        <f t="shared" si="62"/>
        <v/>
      </c>
      <c r="F648" s="249" t="str">
        <f t="shared" si="63"/>
        <v/>
      </c>
      <c r="G648" s="249" t="str">
        <f t="shared" si="64"/>
        <v/>
      </c>
      <c r="H648" s="249" t="str">
        <f t="shared" si="65"/>
        <v/>
      </c>
      <c r="I648" s="249"/>
      <c r="J648" s="249"/>
      <c r="K648" s="252"/>
      <c r="L648" s="251"/>
      <c r="M648" s="252"/>
      <c r="N648" s="261"/>
      <c r="O648" s="261"/>
      <c r="P648" s="253"/>
      <c r="Q648" s="254" t="str">
        <f t="shared" si="66"/>
        <v/>
      </c>
      <c r="R648" s="255" t="str">
        <f t="shared" si="68"/>
        <v/>
      </c>
      <c r="S648" s="255" t="str">
        <f t="shared" si="69"/>
        <v/>
      </c>
      <c r="T648" s="255" t="str">
        <f t="shared" si="67"/>
        <v/>
      </c>
      <c r="U648" s="262" t="str">
        <f t="shared" si="70"/>
        <v/>
      </c>
      <c r="V648" s="279"/>
    </row>
    <row r="649" spans="1:22" x14ac:dyDescent="0.25">
      <c r="A649" s="266"/>
      <c r="B649" s="259" t="str">
        <f t="shared" si="71"/>
        <v/>
      </c>
      <c r="C649" s="260" t="str">
        <f t="shared" si="60"/>
        <v/>
      </c>
      <c r="D649" s="249" t="str">
        <f t="shared" si="61"/>
        <v/>
      </c>
      <c r="E649" s="249" t="str">
        <f t="shared" si="62"/>
        <v/>
      </c>
      <c r="F649" s="249" t="str">
        <f t="shared" si="63"/>
        <v/>
      </c>
      <c r="G649" s="249" t="str">
        <f t="shared" si="64"/>
        <v/>
      </c>
      <c r="H649" s="249" t="str">
        <f t="shared" si="65"/>
        <v/>
      </c>
      <c r="I649" s="249"/>
      <c r="J649" s="249"/>
      <c r="K649" s="252"/>
      <c r="L649" s="251"/>
      <c r="M649" s="252"/>
      <c r="N649" s="261"/>
      <c r="O649" s="261"/>
      <c r="P649" s="253"/>
      <c r="Q649" s="254" t="str">
        <f t="shared" si="66"/>
        <v/>
      </c>
      <c r="R649" s="255" t="str">
        <f t="shared" si="68"/>
        <v/>
      </c>
      <c r="S649" s="255" t="str">
        <f t="shared" si="69"/>
        <v/>
      </c>
      <c r="T649" s="255" t="str">
        <f t="shared" si="67"/>
        <v/>
      </c>
      <c r="U649" s="262" t="str">
        <f t="shared" si="70"/>
        <v/>
      </c>
      <c r="V649" s="279"/>
    </row>
    <row r="650" spans="1:22" x14ac:dyDescent="0.25">
      <c r="A650" s="266"/>
      <c r="B650" s="259" t="str">
        <f t="shared" si="71"/>
        <v/>
      </c>
      <c r="C650" s="260" t="str">
        <f t="shared" si="60"/>
        <v/>
      </c>
      <c r="D650" s="249" t="str">
        <f t="shared" si="61"/>
        <v/>
      </c>
      <c r="E650" s="249" t="str">
        <f t="shared" si="62"/>
        <v/>
      </c>
      <c r="F650" s="249" t="str">
        <f t="shared" si="63"/>
        <v/>
      </c>
      <c r="G650" s="249" t="str">
        <f t="shared" si="64"/>
        <v/>
      </c>
      <c r="H650" s="249" t="str">
        <f t="shared" si="65"/>
        <v/>
      </c>
      <c r="I650" s="249"/>
      <c r="J650" s="249"/>
      <c r="K650" s="252"/>
      <c r="L650" s="251"/>
      <c r="M650" s="252"/>
      <c r="N650" s="261"/>
      <c r="O650" s="261"/>
      <c r="P650" s="253"/>
      <c r="Q650" s="254" t="str">
        <f t="shared" si="66"/>
        <v/>
      </c>
      <c r="R650" s="255" t="str">
        <f t="shared" si="68"/>
        <v/>
      </c>
      <c r="S650" s="255" t="str">
        <f t="shared" si="69"/>
        <v/>
      </c>
      <c r="T650" s="255" t="str">
        <f t="shared" si="67"/>
        <v/>
      </c>
      <c r="U650" s="262" t="str">
        <f t="shared" si="70"/>
        <v/>
      </c>
      <c r="V650" s="279"/>
    </row>
    <row r="651" spans="1:22" x14ac:dyDescent="0.25">
      <c r="A651" s="266"/>
      <c r="B651" s="259" t="str">
        <f t="shared" si="71"/>
        <v/>
      </c>
      <c r="C651" s="260" t="str">
        <f t="shared" ref="C651:C714" si="72">IFERROR(VLOOKUP(A651,Personal,3,0),"")</f>
        <v/>
      </c>
      <c r="D651" s="249" t="str">
        <f t="shared" ref="D651:D714" si="73">IFERROR(VLOOKUP(A651,Personal,4,0),"")</f>
        <v/>
      </c>
      <c r="E651" s="249" t="str">
        <f t="shared" ref="E651:E714" si="74">IFERROR(VLOOKUP(A651,Personal,5,0),"")</f>
        <v/>
      </c>
      <c r="F651" s="249" t="str">
        <f t="shared" ref="F651:F714" si="75">IFERROR(VLOOKUP(A651,Personal,6,0),"")</f>
        <v/>
      </c>
      <c r="G651" s="249" t="str">
        <f t="shared" ref="G651:G714" si="76">IFERROR(VLOOKUP(A651,Personal,7,0),"")</f>
        <v/>
      </c>
      <c r="H651" s="249" t="str">
        <f t="shared" ref="H651:H714" si="77">IFERROR(VLOOKUP(A651,Personal,8,0),"")</f>
        <v/>
      </c>
      <c r="I651" s="249"/>
      <c r="J651" s="249"/>
      <c r="K651" s="252"/>
      <c r="L651" s="251"/>
      <c r="M651" s="252"/>
      <c r="N651" s="261"/>
      <c r="O651" s="261"/>
      <c r="P651" s="253"/>
      <c r="Q651" s="254" t="str">
        <f t="shared" ref="Q651:Q714" si="78">IF(AND(N651&lt;&gt;"",O651&lt;&gt;""),IF(DATEDIF(N651,O651,"d")&gt;=0,SUM(1+DATEDIF(N651,O651,"d")),""),"")</f>
        <v/>
      </c>
      <c r="R651" s="255" t="str">
        <f t="shared" si="68"/>
        <v/>
      </c>
      <c r="S651" s="255" t="str">
        <f t="shared" si="69"/>
        <v/>
      </c>
      <c r="T651" s="255" t="str">
        <f t="shared" ref="T651:T714" si="79">IF(O651&lt;&gt;"",TEXT(O651,"YYYY"),"")</f>
        <v/>
      </c>
      <c r="U651" s="262" t="str">
        <f t="shared" si="70"/>
        <v/>
      </c>
      <c r="V651" s="279"/>
    </row>
    <row r="652" spans="1:22" x14ac:dyDescent="0.25">
      <c r="A652" s="266"/>
      <c r="B652" s="259" t="str">
        <f t="shared" si="71"/>
        <v/>
      </c>
      <c r="C652" s="260" t="str">
        <f t="shared" si="72"/>
        <v/>
      </c>
      <c r="D652" s="249" t="str">
        <f t="shared" si="73"/>
        <v/>
      </c>
      <c r="E652" s="249" t="str">
        <f t="shared" si="74"/>
        <v/>
      </c>
      <c r="F652" s="249" t="str">
        <f t="shared" si="75"/>
        <v/>
      </c>
      <c r="G652" s="249" t="str">
        <f t="shared" si="76"/>
        <v/>
      </c>
      <c r="H652" s="249" t="str">
        <f t="shared" si="77"/>
        <v/>
      </c>
      <c r="I652" s="249"/>
      <c r="J652" s="249"/>
      <c r="K652" s="252"/>
      <c r="L652" s="251"/>
      <c r="M652" s="252"/>
      <c r="N652" s="261"/>
      <c r="O652" s="261"/>
      <c r="P652" s="253"/>
      <c r="Q652" s="254" t="str">
        <f t="shared" si="78"/>
        <v/>
      </c>
      <c r="R652" s="255" t="str">
        <f t="shared" si="68"/>
        <v/>
      </c>
      <c r="S652" s="255" t="str">
        <f t="shared" si="69"/>
        <v/>
      </c>
      <c r="T652" s="255" t="str">
        <f t="shared" si="79"/>
        <v/>
      </c>
      <c r="U652" s="262" t="str">
        <f t="shared" si="70"/>
        <v/>
      </c>
      <c r="V652" s="279"/>
    </row>
    <row r="653" spans="1:22" x14ac:dyDescent="0.25">
      <c r="A653" s="266"/>
      <c r="B653" s="259" t="str">
        <f t="shared" si="71"/>
        <v/>
      </c>
      <c r="C653" s="260" t="str">
        <f t="shared" si="72"/>
        <v/>
      </c>
      <c r="D653" s="249" t="str">
        <f t="shared" si="73"/>
        <v/>
      </c>
      <c r="E653" s="249" t="str">
        <f t="shared" si="74"/>
        <v/>
      </c>
      <c r="F653" s="249" t="str">
        <f t="shared" si="75"/>
        <v/>
      </c>
      <c r="G653" s="249" t="str">
        <f t="shared" si="76"/>
        <v/>
      </c>
      <c r="H653" s="249" t="str">
        <f t="shared" si="77"/>
        <v/>
      </c>
      <c r="I653" s="249"/>
      <c r="J653" s="249"/>
      <c r="K653" s="252"/>
      <c r="L653" s="251"/>
      <c r="M653" s="252"/>
      <c r="N653" s="261"/>
      <c r="O653" s="261"/>
      <c r="P653" s="253"/>
      <c r="Q653" s="254" t="str">
        <f t="shared" si="78"/>
        <v/>
      </c>
      <c r="R653" s="255" t="str">
        <f t="shared" si="68"/>
        <v/>
      </c>
      <c r="S653" s="255" t="str">
        <f t="shared" si="69"/>
        <v/>
      </c>
      <c r="T653" s="255" t="str">
        <f t="shared" si="79"/>
        <v/>
      </c>
      <c r="U653" s="262" t="str">
        <f t="shared" si="70"/>
        <v/>
      </c>
      <c r="V653" s="279"/>
    </row>
    <row r="654" spans="1:22" x14ac:dyDescent="0.25">
      <c r="A654" s="266"/>
      <c r="B654" s="259" t="str">
        <f t="shared" si="71"/>
        <v/>
      </c>
      <c r="C654" s="260" t="str">
        <f t="shared" si="72"/>
        <v/>
      </c>
      <c r="D654" s="249" t="str">
        <f t="shared" si="73"/>
        <v/>
      </c>
      <c r="E654" s="249" t="str">
        <f t="shared" si="74"/>
        <v/>
      </c>
      <c r="F654" s="249" t="str">
        <f t="shared" si="75"/>
        <v/>
      </c>
      <c r="G654" s="249" t="str">
        <f t="shared" si="76"/>
        <v/>
      </c>
      <c r="H654" s="249" t="str">
        <f t="shared" si="77"/>
        <v/>
      </c>
      <c r="I654" s="249"/>
      <c r="J654" s="249"/>
      <c r="K654" s="252"/>
      <c r="L654" s="251"/>
      <c r="M654" s="252"/>
      <c r="N654" s="261"/>
      <c r="O654" s="261"/>
      <c r="P654" s="253"/>
      <c r="Q654" s="254" t="str">
        <f t="shared" si="78"/>
        <v/>
      </c>
      <c r="R654" s="255" t="str">
        <f t="shared" si="68"/>
        <v/>
      </c>
      <c r="S654" s="255" t="str">
        <f t="shared" si="69"/>
        <v/>
      </c>
      <c r="T654" s="255" t="str">
        <f t="shared" si="79"/>
        <v/>
      </c>
      <c r="U654" s="262" t="str">
        <f t="shared" si="70"/>
        <v/>
      </c>
      <c r="V654" s="279"/>
    </row>
    <row r="655" spans="1:22" x14ac:dyDescent="0.25">
      <c r="A655" s="266"/>
      <c r="B655" s="259" t="str">
        <f t="shared" si="71"/>
        <v/>
      </c>
      <c r="C655" s="260" t="str">
        <f t="shared" si="72"/>
        <v/>
      </c>
      <c r="D655" s="249" t="str">
        <f t="shared" si="73"/>
        <v/>
      </c>
      <c r="E655" s="249" t="str">
        <f t="shared" si="74"/>
        <v/>
      </c>
      <c r="F655" s="249" t="str">
        <f t="shared" si="75"/>
        <v/>
      </c>
      <c r="G655" s="249" t="str">
        <f t="shared" si="76"/>
        <v/>
      </c>
      <c r="H655" s="249" t="str">
        <f t="shared" si="77"/>
        <v/>
      </c>
      <c r="I655" s="249"/>
      <c r="J655" s="249"/>
      <c r="K655" s="252"/>
      <c r="L655" s="251"/>
      <c r="M655" s="252"/>
      <c r="N655" s="261"/>
      <c r="O655" s="261"/>
      <c r="P655" s="253"/>
      <c r="Q655" s="254" t="str">
        <f t="shared" si="78"/>
        <v/>
      </c>
      <c r="R655" s="255" t="str">
        <f t="shared" si="68"/>
        <v/>
      </c>
      <c r="S655" s="255" t="str">
        <f t="shared" si="69"/>
        <v/>
      </c>
      <c r="T655" s="255" t="str">
        <f t="shared" si="79"/>
        <v/>
      </c>
      <c r="U655" s="262" t="str">
        <f t="shared" si="70"/>
        <v/>
      </c>
      <c r="V655" s="279"/>
    </row>
    <row r="656" spans="1:22" x14ac:dyDescent="0.25">
      <c r="A656" s="266"/>
      <c r="B656" s="259" t="str">
        <f t="shared" si="71"/>
        <v/>
      </c>
      <c r="C656" s="260" t="str">
        <f t="shared" si="72"/>
        <v/>
      </c>
      <c r="D656" s="249" t="str">
        <f t="shared" si="73"/>
        <v/>
      </c>
      <c r="E656" s="249" t="str">
        <f t="shared" si="74"/>
        <v/>
      </c>
      <c r="F656" s="249" t="str">
        <f t="shared" si="75"/>
        <v/>
      </c>
      <c r="G656" s="249" t="str">
        <f t="shared" si="76"/>
        <v/>
      </c>
      <c r="H656" s="249" t="str">
        <f t="shared" si="77"/>
        <v/>
      </c>
      <c r="I656" s="249"/>
      <c r="J656" s="249"/>
      <c r="K656" s="252"/>
      <c r="L656" s="251"/>
      <c r="M656" s="252"/>
      <c r="N656" s="261"/>
      <c r="O656" s="261"/>
      <c r="P656" s="253"/>
      <c r="Q656" s="254" t="str">
        <f t="shared" si="78"/>
        <v/>
      </c>
      <c r="R656" s="255" t="str">
        <f t="shared" si="68"/>
        <v/>
      </c>
      <c r="S656" s="255" t="str">
        <f t="shared" si="69"/>
        <v/>
      </c>
      <c r="T656" s="255" t="str">
        <f t="shared" si="79"/>
        <v/>
      </c>
      <c r="U656" s="262" t="str">
        <f t="shared" si="70"/>
        <v/>
      </c>
      <c r="V656" s="279"/>
    </row>
    <row r="657" spans="1:22" x14ac:dyDescent="0.25">
      <c r="A657" s="266"/>
      <c r="B657" s="259" t="str">
        <f t="shared" si="71"/>
        <v/>
      </c>
      <c r="C657" s="260" t="str">
        <f t="shared" si="72"/>
        <v/>
      </c>
      <c r="D657" s="249" t="str">
        <f t="shared" si="73"/>
        <v/>
      </c>
      <c r="E657" s="249" t="str">
        <f t="shared" si="74"/>
        <v/>
      </c>
      <c r="F657" s="249" t="str">
        <f t="shared" si="75"/>
        <v/>
      </c>
      <c r="G657" s="249" t="str">
        <f t="shared" si="76"/>
        <v/>
      </c>
      <c r="H657" s="249" t="str">
        <f t="shared" si="77"/>
        <v/>
      </c>
      <c r="I657" s="249"/>
      <c r="J657" s="249"/>
      <c r="K657" s="252"/>
      <c r="L657" s="251"/>
      <c r="M657" s="252"/>
      <c r="N657" s="261"/>
      <c r="O657" s="261"/>
      <c r="P657" s="253"/>
      <c r="Q657" s="254" t="str">
        <f t="shared" si="78"/>
        <v/>
      </c>
      <c r="R657" s="255" t="str">
        <f t="shared" si="68"/>
        <v/>
      </c>
      <c r="S657" s="255" t="str">
        <f t="shared" si="69"/>
        <v/>
      </c>
      <c r="T657" s="255" t="str">
        <f t="shared" si="79"/>
        <v/>
      </c>
      <c r="U657" s="262" t="str">
        <f t="shared" si="70"/>
        <v/>
      </c>
      <c r="V657" s="279"/>
    </row>
    <row r="658" spans="1:22" x14ac:dyDescent="0.25">
      <c r="A658" s="266"/>
      <c r="B658" s="259" t="str">
        <f t="shared" si="71"/>
        <v/>
      </c>
      <c r="C658" s="260" t="str">
        <f t="shared" si="72"/>
        <v/>
      </c>
      <c r="D658" s="249" t="str">
        <f t="shared" si="73"/>
        <v/>
      </c>
      <c r="E658" s="249" t="str">
        <f t="shared" si="74"/>
        <v/>
      </c>
      <c r="F658" s="249" t="str">
        <f t="shared" si="75"/>
        <v/>
      </c>
      <c r="G658" s="249" t="str">
        <f t="shared" si="76"/>
        <v/>
      </c>
      <c r="H658" s="249" t="str">
        <f t="shared" si="77"/>
        <v/>
      </c>
      <c r="I658" s="249"/>
      <c r="J658" s="249"/>
      <c r="K658" s="252"/>
      <c r="L658" s="251"/>
      <c r="M658" s="252"/>
      <c r="N658" s="261"/>
      <c r="O658" s="261"/>
      <c r="P658" s="253"/>
      <c r="Q658" s="254" t="str">
        <f t="shared" si="78"/>
        <v/>
      </c>
      <c r="R658" s="255" t="str">
        <f t="shared" si="68"/>
        <v/>
      </c>
      <c r="S658" s="255" t="str">
        <f t="shared" si="69"/>
        <v/>
      </c>
      <c r="T658" s="255" t="str">
        <f t="shared" si="79"/>
        <v/>
      </c>
      <c r="U658" s="262" t="str">
        <f t="shared" si="70"/>
        <v/>
      </c>
      <c r="V658" s="279"/>
    </row>
    <row r="659" spans="1:22" x14ac:dyDescent="0.25">
      <c r="A659" s="266"/>
      <c r="B659" s="259" t="str">
        <f t="shared" si="71"/>
        <v/>
      </c>
      <c r="C659" s="260" t="str">
        <f t="shared" si="72"/>
        <v/>
      </c>
      <c r="D659" s="249" t="str">
        <f t="shared" si="73"/>
        <v/>
      </c>
      <c r="E659" s="249" t="str">
        <f t="shared" si="74"/>
        <v/>
      </c>
      <c r="F659" s="249" t="str">
        <f t="shared" si="75"/>
        <v/>
      </c>
      <c r="G659" s="249" t="str">
        <f t="shared" si="76"/>
        <v/>
      </c>
      <c r="H659" s="249" t="str">
        <f t="shared" si="77"/>
        <v/>
      </c>
      <c r="I659" s="249"/>
      <c r="J659" s="249"/>
      <c r="K659" s="252"/>
      <c r="L659" s="251"/>
      <c r="M659" s="252"/>
      <c r="N659" s="261"/>
      <c r="O659" s="261"/>
      <c r="P659" s="253"/>
      <c r="Q659" s="254" t="str">
        <f t="shared" si="78"/>
        <v/>
      </c>
      <c r="R659" s="255" t="str">
        <f t="shared" si="68"/>
        <v/>
      </c>
      <c r="S659" s="255" t="str">
        <f t="shared" si="69"/>
        <v/>
      </c>
      <c r="T659" s="255" t="str">
        <f t="shared" si="79"/>
        <v/>
      </c>
      <c r="U659" s="262" t="str">
        <f t="shared" si="70"/>
        <v/>
      </c>
      <c r="V659" s="279"/>
    </row>
    <row r="660" spans="1:22" x14ac:dyDescent="0.25">
      <c r="A660" s="266"/>
      <c r="B660" s="259" t="str">
        <f t="shared" si="71"/>
        <v/>
      </c>
      <c r="C660" s="260" t="str">
        <f t="shared" si="72"/>
        <v/>
      </c>
      <c r="D660" s="249" t="str">
        <f t="shared" si="73"/>
        <v/>
      </c>
      <c r="E660" s="249" t="str">
        <f t="shared" si="74"/>
        <v/>
      </c>
      <c r="F660" s="249" t="str">
        <f t="shared" si="75"/>
        <v/>
      </c>
      <c r="G660" s="249" t="str">
        <f t="shared" si="76"/>
        <v/>
      </c>
      <c r="H660" s="249" t="str">
        <f t="shared" si="77"/>
        <v/>
      </c>
      <c r="I660" s="249"/>
      <c r="J660" s="249"/>
      <c r="K660" s="252"/>
      <c r="L660" s="251"/>
      <c r="M660" s="252"/>
      <c r="N660" s="261"/>
      <c r="O660" s="261"/>
      <c r="P660" s="253"/>
      <c r="Q660" s="254" t="str">
        <f t="shared" si="78"/>
        <v/>
      </c>
      <c r="R660" s="255" t="str">
        <f t="shared" si="68"/>
        <v/>
      </c>
      <c r="S660" s="255" t="str">
        <f t="shared" si="69"/>
        <v/>
      </c>
      <c r="T660" s="255" t="str">
        <f t="shared" si="79"/>
        <v/>
      </c>
      <c r="U660" s="262" t="str">
        <f t="shared" si="70"/>
        <v/>
      </c>
      <c r="V660" s="279"/>
    </row>
    <row r="661" spans="1:22" x14ac:dyDescent="0.25">
      <c r="A661" s="266"/>
      <c r="B661" s="259" t="str">
        <f t="shared" si="71"/>
        <v/>
      </c>
      <c r="C661" s="260" t="str">
        <f t="shared" si="72"/>
        <v/>
      </c>
      <c r="D661" s="249" t="str">
        <f t="shared" si="73"/>
        <v/>
      </c>
      <c r="E661" s="249" t="str">
        <f t="shared" si="74"/>
        <v/>
      </c>
      <c r="F661" s="249" t="str">
        <f t="shared" si="75"/>
        <v/>
      </c>
      <c r="G661" s="249" t="str">
        <f t="shared" si="76"/>
        <v/>
      </c>
      <c r="H661" s="249" t="str">
        <f t="shared" si="77"/>
        <v/>
      </c>
      <c r="I661" s="249"/>
      <c r="J661" s="249"/>
      <c r="K661" s="252"/>
      <c r="L661" s="251"/>
      <c r="M661" s="252"/>
      <c r="N661" s="261"/>
      <c r="O661" s="261"/>
      <c r="P661" s="253"/>
      <c r="Q661" s="254" t="str">
        <f t="shared" si="78"/>
        <v/>
      </c>
      <c r="R661" s="255" t="str">
        <f t="shared" si="68"/>
        <v/>
      </c>
      <c r="S661" s="255" t="str">
        <f t="shared" si="69"/>
        <v/>
      </c>
      <c r="T661" s="255" t="str">
        <f t="shared" si="79"/>
        <v/>
      </c>
      <c r="U661" s="262" t="str">
        <f t="shared" si="70"/>
        <v/>
      </c>
      <c r="V661" s="279"/>
    </row>
    <row r="662" spans="1:22" x14ac:dyDescent="0.25">
      <c r="A662" s="266"/>
      <c r="B662" s="259" t="str">
        <f t="shared" si="71"/>
        <v/>
      </c>
      <c r="C662" s="260" t="str">
        <f t="shared" si="72"/>
        <v/>
      </c>
      <c r="D662" s="249" t="str">
        <f t="shared" si="73"/>
        <v/>
      </c>
      <c r="E662" s="249" t="str">
        <f t="shared" si="74"/>
        <v/>
      </c>
      <c r="F662" s="249" t="str">
        <f t="shared" si="75"/>
        <v/>
      </c>
      <c r="G662" s="249" t="str">
        <f t="shared" si="76"/>
        <v/>
      </c>
      <c r="H662" s="249" t="str">
        <f t="shared" si="77"/>
        <v/>
      </c>
      <c r="I662" s="249"/>
      <c r="J662" s="249"/>
      <c r="K662" s="252"/>
      <c r="L662" s="251"/>
      <c r="M662" s="252"/>
      <c r="N662" s="261"/>
      <c r="O662" s="261"/>
      <c r="P662" s="253"/>
      <c r="Q662" s="254" t="str">
        <f t="shared" si="78"/>
        <v/>
      </c>
      <c r="R662" s="255" t="str">
        <f t="shared" si="68"/>
        <v/>
      </c>
      <c r="S662" s="255" t="str">
        <f t="shared" si="69"/>
        <v/>
      </c>
      <c r="T662" s="255" t="str">
        <f t="shared" si="79"/>
        <v/>
      </c>
      <c r="U662" s="262" t="str">
        <f t="shared" si="70"/>
        <v/>
      </c>
      <c r="V662" s="279"/>
    </row>
    <row r="663" spans="1:22" x14ac:dyDescent="0.25">
      <c r="A663" s="266"/>
      <c r="B663" s="259" t="str">
        <f t="shared" si="71"/>
        <v/>
      </c>
      <c r="C663" s="260" t="str">
        <f t="shared" si="72"/>
        <v/>
      </c>
      <c r="D663" s="249" t="str">
        <f t="shared" si="73"/>
        <v/>
      </c>
      <c r="E663" s="249" t="str">
        <f t="shared" si="74"/>
        <v/>
      </c>
      <c r="F663" s="249" t="str">
        <f t="shared" si="75"/>
        <v/>
      </c>
      <c r="G663" s="249" t="str">
        <f t="shared" si="76"/>
        <v/>
      </c>
      <c r="H663" s="249" t="str">
        <f t="shared" si="77"/>
        <v/>
      </c>
      <c r="I663" s="249"/>
      <c r="J663" s="249"/>
      <c r="K663" s="252"/>
      <c r="L663" s="251"/>
      <c r="M663" s="252"/>
      <c r="N663" s="261"/>
      <c r="O663" s="261"/>
      <c r="P663" s="253"/>
      <c r="Q663" s="254" t="str">
        <f t="shared" si="78"/>
        <v/>
      </c>
      <c r="R663" s="255" t="str">
        <f t="shared" si="68"/>
        <v/>
      </c>
      <c r="S663" s="255" t="str">
        <f t="shared" si="69"/>
        <v/>
      </c>
      <c r="T663" s="255" t="str">
        <f t="shared" si="79"/>
        <v/>
      </c>
      <c r="U663" s="262" t="str">
        <f t="shared" si="70"/>
        <v/>
      </c>
      <c r="V663" s="279"/>
    </row>
    <row r="664" spans="1:22" x14ac:dyDescent="0.25">
      <c r="A664" s="266"/>
      <c r="B664" s="259" t="str">
        <f t="shared" si="71"/>
        <v/>
      </c>
      <c r="C664" s="260" t="str">
        <f t="shared" si="72"/>
        <v/>
      </c>
      <c r="D664" s="249" t="str">
        <f t="shared" si="73"/>
        <v/>
      </c>
      <c r="E664" s="249" t="str">
        <f t="shared" si="74"/>
        <v/>
      </c>
      <c r="F664" s="249" t="str">
        <f t="shared" si="75"/>
        <v/>
      </c>
      <c r="G664" s="249" t="str">
        <f t="shared" si="76"/>
        <v/>
      </c>
      <c r="H664" s="249" t="str">
        <f t="shared" si="77"/>
        <v/>
      </c>
      <c r="I664" s="249"/>
      <c r="J664" s="249"/>
      <c r="K664" s="252"/>
      <c r="L664" s="251"/>
      <c r="M664" s="252"/>
      <c r="N664" s="261"/>
      <c r="O664" s="261"/>
      <c r="P664" s="253"/>
      <c r="Q664" s="254" t="str">
        <f t="shared" si="78"/>
        <v/>
      </c>
      <c r="R664" s="255" t="str">
        <f t="shared" si="68"/>
        <v/>
      </c>
      <c r="S664" s="255" t="str">
        <f t="shared" si="69"/>
        <v/>
      </c>
      <c r="T664" s="255" t="str">
        <f t="shared" si="79"/>
        <v/>
      </c>
      <c r="U664" s="262" t="str">
        <f t="shared" si="70"/>
        <v/>
      </c>
      <c r="V664" s="279"/>
    </row>
    <row r="665" spans="1:22" x14ac:dyDescent="0.25">
      <c r="A665" s="266"/>
      <c r="B665" s="259" t="str">
        <f t="shared" si="71"/>
        <v/>
      </c>
      <c r="C665" s="260" t="str">
        <f t="shared" si="72"/>
        <v/>
      </c>
      <c r="D665" s="249" t="str">
        <f t="shared" si="73"/>
        <v/>
      </c>
      <c r="E665" s="249" t="str">
        <f t="shared" si="74"/>
        <v/>
      </c>
      <c r="F665" s="249" t="str">
        <f t="shared" si="75"/>
        <v/>
      </c>
      <c r="G665" s="249" t="str">
        <f t="shared" si="76"/>
        <v/>
      </c>
      <c r="H665" s="249" t="str">
        <f t="shared" si="77"/>
        <v/>
      </c>
      <c r="I665" s="249"/>
      <c r="J665" s="249"/>
      <c r="K665" s="252"/>
      <c r="L665" s="251"/>
      <c r="M665" s="252"/>
      <c r="N665" s="261"/>
      <c r="O665" s="261"/>
      <c r="P665" s="253"/>
      <c r="Q665" s="254" t="str">
        <f t="shared" si="78"/>
        <v/>
      </c>
      <c r="R665" s="255" t="str">
        <f t="shared" ref="R665:R728" si="80">IF(N665&lt;&gt;"",TEXT(N665,"DDDD"),"")</f>
        <v/>
      </c>
      <c r="S665" s="255" t="str">
        <f t="shared" ref="S665:S728" si="81">IF(N665&lt;&gt;"",TEXT(N665,"MMMM"),"")</f>
        <v/>
      </c>
      <c r="T665" s="255" t="str">
        <f t="shared" si="79"/>
        <v/>
      </c>
      <c r="U665" s="262" t="str">
        <f t="shared" si="70"/>
        <v/>
      </c>
      <c r="V665" s="279"/>
    </row>
    <row r="666" spans="1:22" x14ac:dyDescent="0.25">
      <c r="A666" s="266"/>
      <c r="B666" s="259" t="str">
        <f t="shared" si="71"/>
        <v/>
      </c>
      <c r="C666" s="260" t="str">
        <f t="shared" si="72"/>
        <v/>
      </c>
      <c r="D666" s="249" t="str">
        <f t="shared" si="73"/>
        <v/>
      </c>
      <c r="E666" s="249" t="str">
        <f t="shared" si="74"/>
        <v/>
      </c>
      <c r="F666" s="249" t="str">
        <f t="shared" si="75"/>
        <v/>
      </c>
      <c r="G666" s="249" t="str">
        <f t="shared" si="76"/>
        <v/>
      </c>
      <c r="H666" s="249" t="str">
        <f t="shared" si="77"/>
        <v/>
      </c>
      <c r="I666" s="249"/>
      <c r="J666" s="249"/>
      <c r="K666" s="252"/>
      <c r="L666" s="251"/>
      <c r="M666" s="252"/>
      <c r="N666" s="261"/>
      <c r="O666" s="261"/>
      <c r="P666" s="253"/>
      <c r="Q666" s="254" t="str">
        <f t="shared" si="78"/>
        <v/>
      </c>
      <c r="R666" s="255" t="str">
        <f t="shared" si="80"/>
        <v/>
      </c>
      <c r="S666" s="255" t="str">
        <f t="shared" si="81"/>
        <v/>
      </c>
      <c r="T666" s="255" t="str">
        <f t="shared" si="79"/>
        <v/>
      </c>
      <c r="U666" s="262" t="str">
        <f t="shared" si="70"/>
        <v/>
      </c>
      <c r="V666" s="279"/>
    </row>
    <row r="667" spans="1:22" x14ac:dyDescent="0.25">
      <c r="A667" s="266"/>
      <c r="B667" s="259" t="str">
        <f t="shared" si="71"/>
        <v/>
      </c>
      <c r="C667" s="260" t="str">
        <f t="shared" si="72"/>
        <v/>
      </c>
      <c r="D667" s="249" t="str">
        <f t="shared" si="73"/>
        <v/>
      </c>
      <c r="E667" s="249" t="str">
        <f t="shared" si="74"/>
        <v/>
      </c>
      <c r="F667" s="249" t="str">
        <f t="shared" si="75"/>
        <v/>
      </c>
      <c r="G667" s="249" t="str">
        <f t="shared" si="76"/>
        <v/>
      </c>
      <c r="H667" s="249" t="str">
        <f t="shared" si="77"/>
        <v/>
      </c>
      <c r="I667" s="249"/>
      <c r="J667" s="249"/>
      <c r="K667" s="252"/>
      <c r="L667" s="251"/>
      <c r="M667" s="252"/>
      <c r="N667" s="261"/>
      <c r="O667" s="261"/>
      <c r="P667" s="253"/>
      <c r="Q667" s="254" t="str">
        <f t="shared" si="78"/>
        <v/>
      </c>
      <c r="R667" s="255" t="str">
        <f t="shared" si="80"/>
        <v/>
      </c>
      <c r="S667" s="255" t="str">
        <f t="shared" si="81"/>
        <v/>
      </c>
      <c r="T667" s="255" t="str">
        <f t="shared" si="79"/>
        <v/>
      </c>
      <c r="U667" s="262" t="str">
        <f t="shared" si="70"/>
        <v/>
      </c>
      <c r="V667" s="279"/>
    </row>
    <row r="668" spans="1:22" x14ac:dyDescent="0.25">
      <c r="A668" s="266"/>
      <c r="B668" s="259" t="str">
        <f t="shared" si="71"/>
        <v/>
      </c>
      <c r="C668" s="260" t="str">
        <f t="shared" si="72"/>
        <v/>
      </c>
      <c r="D668" s="249" t="str">
        <f t="shared" si="73"/>
        <v/>
      </c>
      <c r="E668" s="249" t="str">
        <f t="shared" si="74"/>
        <v/>
      </c>
      <c r="F668" s="249" t="str">
        <f t="shared" si="75"/>
        <v/>
      </c>
      <c r="G668" s="249" t="str">
        <f t="shared" si="76"/>
        <v/>
      </c>
      <c r="H668" s="249" t="str">
        <f t="shared" si="77"/>
        <v/>
      </c>
      <c r="I668" s="249"/>
      <c r="J668" s="249"/>
      <c r="K668" s="252"/>
      <c r="L668" s="251"/>
      <c r="M668" s="252"/>
      <c r="N668" s="261"/>
      <c r="O668" s="261"/>
      <c r="P668" s="253"/>
      <c r="Q668" s="254" t="str">
        <f t="shared" si="78"/>
        <v/>
      </c>
      <c r="R668" s="255" t="str">
        <f t="shared" si="80"/>
        <v/>
      </c>
      <c r="S668" s="255" t="str">
        <f t="shared" si="81"/>
        <v/>
      </c>
      <c r="T668" s="255" t="str">
        <f t="shared" si="79"/>
        <v/>
      </c>
      <c r="U668" s="262" t="str">
        <f t="shared" si="70"/>
        <v/>
      </c>
      <c r="V668" s="279"/>
    </row>
    <row r="669" spans="1:22" x14ac:dyDescent="0.25">
      <c r="A669" s="266"/>
      <c r="B669" s="259" t="str">
        <f t="shared" si="71"/>
        <v/>
      </c>
      <c r="C669" s="260" t="str">
        <f t="shared" si="72"/>
        <v/>
      </c>
      <c r="D669" s="249" t="str">
        <f t="shared" si="73"/>
        <v/>
      </c>
      <c r="E669" s="249" t="str">
        <f t="shared" si="74"/>
        <v/>
      </c>
      <c r="F669" s="249" t="str">
        <f t="shared" si="75"/>
        <v/>
      </c>
      <c r="G669" s="249" t="str">
        <f t="shared" si="76"/>
        <v/>
      </c>
      <c r="H669" s="249" t="str">
        <f t="shared" si="77"/>
        <v/>
      </c>
      <c r="I669" s="249"/>
      <c r="J669" s="249"/>
      <c r="K669" s="252"/>
      <c r="L669" s="251"/>
      <c r="M669" s="252"/>
      <c r="N669" s="261"/>
      <c r="O669" s="261"/>
      <c r="P669" s="253"/>
      <c r="Q669" s="254" t="str">
        <f t="shared" si="78"/>
        <v/>
      </c>
      <c r="R669" s="255" t="str">
        <f t="shared" si="80"/>
        <v/>
      </c>
      <c r="S669" s="255" t="str">
        <f t="shared" si="81"/>
        <v/>
      </c>
      <c r="T669" s="255" t="str">
        <f t="shared" si="79"/>
        <v/>
      </c>
      <c r="U669" s="262" t="str">
        <f t="shared" si="70"/>
        <v/>
      </c>
      <c r="V669" s="279"/>
    </row>
    <row r="670" spans="1:22" x14ac:dyDescent="0.25">
      <c r="A670" s="266"/>
      <c r="B670" s="259" t="str">
        <f t="shared" si="71"/>
        <v/>
      </c>
      <c r="C670" s="260" t="str">
        <f t="shared" si="72"/>
        <v/>
      </c>
      <c r="D670" s="249" t="str">
        <f t="shared" si="73"/>
        <v/>
      </c>
      <c r="E670" s="249" t="str">
        <f t="shared" si="74"/>
        <v/>
      </c>
      <c r="F670" s="249" t="str">
        <f t="shared" si="75"/>
        <v/>
      </c>
      <c r="G670" s="249" t="str">
        <f t="shared" si="76"/>
        <v/>
      </c>
      <c r="H670" s="249" t="str">
        <f t="shared" si="77"/>
        <v/>
      </c>
      <c r="I670" s="249"/>
      <c r="J670" s="249"/>
      <c r="K670" s="252"/>
      <c r="L670" s="251"/>
      <c r="M670" s="252"/>
      <c r="N670" s="261"/>
      <c r="O670" s="261"/>
      <c r="P670" s="253"/>
      <c r="Q670" s="254" t="str">
        <f t="shared" si="78"/>
        <v/>
      </c>
      <c r="R670" s="255" t="str">
        <f t="shared" si="80"/>
        <v/>
      </c>
      <c r="S670" s="255" t="str">
        <f t="shared" si="81"/>
        <v/>
      </c>
      <c r="T670" s="255" t="str">
        <f t="shared" si="79"/>
        <v/>
      </c>
      <c r="U670" s="262" t="str">
        <f t="shared" si="70"/>
        <v/>
      </c>
      <c r="V670" s="279"/>
    </row>
    <row r="671" spans="1:22" x14ac:dyDescent="0.25">
      <c r="A671" s="266"/>
      <c r="B671" s="259" t="str">
        <f t="shared" si="71"/>
        <v/>
      </c>
      <c r="C671" s="260" t="str">
        <f t="shared" si="72"/>
        <v/>
      </c>
      <c r="D671" s="249" t="str">
        <f t="shared" si="73"/>
        <v/>
      </c>
      <c r="E671" s="249" t="str">
        <f t="shared" si="74"/>
        <v/>
      </c>
      <c r="F671" s="249" t="str">
        <f t="shared" si="75"/>
        <v/>
      </c>
      <c r="G671" s="249" t="str">
        <f t="shared" si="76"/>
        <v/>
      </c>
      <c r="H671" s="249" t="str">
        <f t="shared" si="77"/>
        <v/>
      </c>
      <c r="I671" s="249"/>
      <c r="J671" s="249"/>
      <c r="K671" s="252"/>
      <c r="L671" s="251"/>
      <c r="M671" s="252"/>
      <c r="N671" s="261"/>
      <c r="O671" s="261"/>
      <c r="P671" s="253"/>
      <c r="Q671" s="254" t="str">
        <f t="shared" si="78"/>
        <v/>
      </c>
      <c r="R671" s="255" t="str">
        <f t="shared" si="80"/>
        <v/>
      </c>
      <c r="S671" s="255" t="str">
        <f t="shared" si="81"/>
        <v/>
      </c>
      <c r="T671" s="255" t="str">
        <f t="shared" si="79"/>
        <v/>
      </c>
      <c r="U671" s="262" t="str">
        <f t="shared" si="70"/>
        <v/>
      </c>
      <c r="V671" s="279"/>
    </row>
    <row r="672" spans="1:22" x14ac:dyDescent="0.25">
      <c r="A672" s="266"/>
      <c r="B672" s="259" t="str">
        <f t="shared" si="71"/>
        <v/>
      </c>
      <c r="C672" s="260" t="str">
        <f t="shared" si="72"/>
        <v/>
      </c>
      <c r="D672" s="249" t="str">
        <f t="shared" si="73"/>
        <v/>
      </c>
      <c r="E672" s="249" t="str">
        <f t="shared" si="74"/>
        <v/>
      </c>
      <c r="F672" s="249" t="str">
        <f t="shared" si="75"/>
        <v/>
      </c>
      <c r="G672" s="249" t="str">
        <f t="shared" si="76"/>
        <v/>
      </c>
      <c r="H672" s="249" t="str">
        <f t="shared" si="77"/>
        <v/>
      </c>
      <c r="I672" s="249"/>
      <c r="J672" s="249"/>
      <c r="K672" s="252"/>
      <c r="L672" s="251"/>
      <c r="M672" s="252"/>
      <c r="N672" s="261"/>
      <c r="O672" s="261"/>
      <c r="P672" s="253"/>
      <c r="Q672" s="254" t="str">
        <f t="shared" si="78"/>
        <v/>
      </c>
      <c r="R672" s="255" t="str">
        <f t="shared" si="80"/>
        <v/>
      </c>
      <c r="S672" s="255" t="str">
        <f t="shared" si="81"/>
        <v/>
      </c>
      <c r="T672" s="255" t="str">
        <f t="shared" si="79"/>
        <v/>
      </c>
      <c r="U672" s="262" t="str">
        <f t="shared" si="70"/>
        <v/>
      </c>
      <c r="V672" s="279"/>
    </row>
    <row r="673" spans="1:22" x14ac:dyDescent="0.25">
      <c r="A673" s="266"/>
      <c r="B673" s="259" t="str">
        <f t="shared" si="71"/>
        <v/>
      </c>
      <c r="C673" s="260" t="str">
        <f t="shared" si="72"/>
        <v/>
      </c>
      <c r="D673" s="249" t="str">
        <f t="shared" si="73"/>
        <v/>
      </c>
      <c r="E673" s="249" t="str">
        <f t="shared" si="74"/>
        <v/>
      </c>
      <c r="F673" s="249" t="str">
        <f t="shared" si="75"/>
        <v/>
      </c>
      <c r="G673" s="249" t="str">
        <f t="shared" si="76"/>
        <v/>
      </c>
      <c r="H673" s="249" t="str">
        <f t="shared" si="77"/>
        <v/>
      </c>
      <c r="I673" s="249"/>
      <c r="J673" s="249"/>
      <c r="K673" s="252"/>
      <c r="L673" s="251"/>
      <c r="M673" s="252"/>
      <c r="N673" s="261"/>
      <c r="O673" s="261"/>
      <c r="P673" s="253"/>
      <c r="Q673" s="254" t="str">
        <f t="shared" si="78"/>
        <v/>
      </c>
      <c r="R673" s="255" t="str">
        <f t="shared" si="80"/>
        <v/>
      </c>
      <c r="S673" s="255" t="str">
        <f t="shared" si="81"/>
        <v/>
      </c>
      <c r="T673" s="255" t="str">
        <f t="shared" si="79"/>
        <v/>
      </c>
      <c r="U673" s="262" t="str">
        <f t="shared" ref="U673:U736" si="82">IFERROR(VLOOKUP(M673,CIE,2,0),"")</f>
        <v/>
      </c>
      <c r="V673" s="279"/>
    </row>
    <row r="674" spans="1:22" x14ac:dyDescent="0.25">
      <c r="A674" s="266"/>
      <c r="B674" s="259" t="str">
        <f t="shared" si="71"/>
        <v/>
      </c>
      <c r="C674" s="260" t="str">
        <f t="shared" si="72"/>
        <v/>
      </c>
      <c r="D674" s="249" t="str">
        <f t="shared" si="73"/>
        <v/>
      </c>
      <c r="E674" s="249" t="str">
        <f t="shared" si="74"/>
        <v/>
      </c>
      <c r="F674" s="249" t="str">
        <f t="shared" si="75"/>
        <v/>
      </c>
      <c r="G674" s="249" t="str">
        <f t="shared" si="76"/>
        <v/>
      </c>
      <c r="H674" s="249" t="str">
        <f t="shared" si="77"/>
        <v/>
      </c>
      <c r="I674" s="249"/>
      <c r="J674" s="249"/>
      <c r="K674" s="252"/>
      <c r="L674" s="251"/>
      <c r="M674" s="252"/>
      <c r="N674" s="261"/>
      <c r="O674" s="261"/>
      <c r="P674" s="253"/>
      <c r="Q674" s="254" t="str">
        <f t="shared" si="78"/>
        <v/>
      </c>
      <c r="R674" s="255" t="str">
        <f t="shared" si="80"/>
        <v/>
      </c>
      <c r="S674" s="255" t="str">
        <f t="shared" si="81"/>
        <v/>
      </c>
      <c r="T674" s="255" t="str">
        <f t="shared" si="79"/>
        <v/>
      </c>
      <c r="U674" s="262" t="str">
        <f t="shared" si="82"/>
        <v/>
      </c>
      <c r="V674" s="279"/>
    </row>
    <row r="675" spans="1:22" x14ac:dyDescent="0.25">
      <c r="A675" s="266"/>
      <c r="B675" s="259" t="str">
        <f t="shared" si="71"/>
        <v/>
      </c>
      <c r="C675" s="260" t="str">
        <f t="shared" si="72"/>
        <v/>
      </c>
      <c r="D675" s="249" t="str">
        <f t="shared" si="73"/>
        <v/>
      </c>
      <c r="E675" s="249" t="str">
        <f t="shared" si="74"/>
        <v/>
      </c>
      <c r="F675" s="249" t="str">
        <f t="shared" si="75"/>
        <v/>
      </c>
      <c r="G675" s="249" t="str">
        <f t="shared" si="76"/>
        <v/>
      </c>
      <c r="H675" s="249" t="str">
        <f t="shared" si="77"/>
        <v/>
      </c>
      <c r="I675" s="249"/>
      <c r="J675" s="249"/>
      <c r="K675" s="252"/>
      <c r="L675" s="251"/>
      <c r="M675" s="252"/>
      <c r="N675" s="261"/>
      <c r="O675" s="261"/>
      <c r="P675" s="253"/>
      <c r="Q675" s="254" t="str">
        <f t="shared" si="78"/>
        <v/>
      </c>
      <c r="R675" s="255" t="str">
        <f t="shared" si="80"/>
        <v/>
      </c>
      <c r="S675" s="255" t="str">
        <f t="shared" si="81"/>
        <v/>
      </c>
      <c r="T675" s="255" t="str">
        <f t="shared" si="79"/>
        <v/>
      </c>
      <c r="U675" s="262" t="str">
        <f t="shared" si="82"/>
        <v/>
      </c>
      <c r="V675" s="279"/>
    </row>
    <row r="676" spans="1:22" x14ac:dyDescent="0.25">
      <c r="A676" s="266"/>
      <c r="B676" s="259" t="str">
        <f t="shared" si="71"/>
        <v/>
      </c>
      <c r="C676" s="260" t="str">
        <f t="shared" si="72"/>
        <v/>
      </c>
      <c r="D676" s="249" t="str">
        <f t="shared" si="73"/>
        <v/>
      </c>
      <c r="E676" s="249" t="str">
        <f t="shared" si="74"/>
        <v/>
      </c>
      <c r="F676" s="249" t="str">
        <f t="shared" si="75"/>
        <v/>
      </c>
      <c r="G676" s="249" t="str">
        <f t="shared" si="76"/>
        <v/>
      </c>
      <c r="H676" s="249" t="str">
        <f t="shared" si="77"/>
        <v/>
      </c>
      <c r="I676" s="249"/>
      <c r="J676" s="249"/>
      <c r="K676" s="252"/>
      <c r="L676" s="251"/>
      <c r="M676" s="252"/>
      <c r="N676" s="261"/>
      <c r="O676" s="261"/>
      <c r="P676" s="253"/>
      <c r="Q676" s="254" t="str">
        <f t="shared" si="78"/>
        <v/>
      </c>
      <c r="R676" s="255" t="str">
        <f t="shared" si="80"/>
        <v/>
      </c>
      <c r="S676" s="255" t="str">
        <f t="shared" si="81"/>
        <v/>
      </c>
      <c r="T676" s="255" t="str">
        <f t="shared" si="79"/>
        <v/>
      </c>
      <c r="U676" s="262" t="str">
        <f t="shared" si="82"/>
        <v/>
      </c>
      <c r="V676" s="279"/>
    </row>
    <row r="677" spans="1:22" x14ac:dyDescent="0.25">
      <c r="A677" s="266"/>
      <c r="B677" s="259" t="str">
        <f t="shared" si="71"/>
        <v/>
      </c>
      <c r="C677" s="260" t="str">
        <f t="shared" si="72"/>
        <v/>
      </c>
      <c r="D677" s="249" t="str">
        <f t="shared" si="73"/>
        <v/>
      </c>
      <c r="E677" s="249" t="str">
        <f t="shared" si="74"/>
        <v/>
      </c>
      <c r="F677" s="249" t="str">
        <f t="shared" si="75"/>
        <v/>
      </c>
      <c r="G677" s="249" t="str">
        <f t="shared" si="76"/>
        <v/>
      </c>
      <c r="H677" s="249" t="str">
        <f t="shared" si="77"/>
        <v/>
      </c>
      <c r="I677" s="249"/>
      <c r="J677" s="249"/>
      <c r="K677" s="252"/>
      <c r="L677" s="251"/>
      <c r="M677" s="252"/>
      <c r="N677" s="261"/>
      <c r="O677" s="261"/>
      <c r="P677" s="253"/>
      <c r="Q677" s="254" t="str">
        <f t="shared" si="78"/>
        <v/>
      </c>
      <c r="R677" s="255" t="str">
        <f t="shared" si="80"/>
        <v/>
      </c>
      <c r="S677" s="255" t="str">
        <f t="shared" si="81"/>
        <v/>
      </c>
      <c r="T677" s="255" t="str">
        <f t="shared" si="79"/>
        <v/>
      </c>
      <c r="U677" s="262" t="str">
        <f t="shared" si="82"/>
        <v/>
      </c>
      <c r="V677" s="279"/>
    </row>
    <row r="678" spans="1:22" x14ac:dyDescent="0.25">
      <c r="A678" s="266"/>
      <c r="B678" s="259" t="str">
        <f t="shared" ref="B678:B741" si="83">IFERROR(VLOOKUP(A678,Personal,2,0),"")</f>
        <v/>
      </c>
      <c r="C678" s="260" t="str">
        <f t="shared" si="72"/>
        <v/>
      </c>
      <c r="D678" s="249" t="str">
        <f t="shared" si="73"/>
        <v/>
      </c>
      <c r="E678" s="249" t="str">
        <f t="shared" si="74"/>
        <v/>
      </c>
      <c r="F678" s="249" t="str">
        <f t="shared" si="75"/>
        <v/>
      </c>
      <c r="G678" s="249" t="str">
        <f t="shared" si="76"/>
        <v/>
      </c>
      <c r="H678" s="249" t="str">
        <f t="shared" si="77"/>
        <v/>
      </c>
      <c r="I678" s="249"/>
      <c r="J678" s="249"/>
      <c r="K678" s="252"/>
      <c r="L678" s="251"/>
      <c r="M678" s="252"/>
      <c r="N678" s="261"/>
      <c r="O678" s="261"/>
      <c r="P678" s="253"/>
      <c r="Q678" s="254" t="str">
        <f t="shared" si="78"/>
        <v/>
      </c>
      <c r="R678" s="255" t="str">
        <f t="shared" si="80"/>
        <v/>
      </c>
      <c r="S678" s="255" t="str">
        <f t="shared" si="81"/>
        <v/>
      </c>
      <c r="T678" s="255" t="str">
        <f t="shared" si="79"/>
        <v/>
      </c>
      <c r="U678" s="262" t="str">
        <f t="shared" si="82"/>
        <v/>
      </c>
      <c r="V678" s="279"/>
    </row>
    <row r="679" spans="1:22" x14ac:dyDescent="0.25">
      <c r="A679" s="266"/>
      <c r="B679" s="259" t="str">
        <f t="shared" si="83"/>
        <v/>
      </c>
      <c r="C679" s="260" t="str">
        <f t="shared" si="72"/>
        <v/>
      </c>
      <c r="D679" s="249" t="str">
        <f t="shared" si="73"/>
        <v/>
      </c>
      <c r="E679" s="249" t="str">
        <f t="shared" si="74"/>
        <v/>
      </c>
      <c r="F679" s="249" t="str">
        <f t="shared" si="75"/>
        <v/>
      </c>
      <c r="G679" s="249" t="str">
        <f t="shared" si="76"/>
        <v/>
      </c>
      <c r="H679" s="249" t="str">
        <f t="shared" si="77"/>
        <v/>
      </c>
      <c r="I679" s="249"/>
      <c r="J679" s="249"/>
      <c r="K679" s="252"/>
      <c r="L679" s="251"/>
      <c r="M679" s="252"/>
      <c r="N679" s="261"/>
      <c r="O679" s="261"/>
      <c r="P679" s="253"/>
      <c r="Q679" s="254" t="str">
        <f t="shared" si="78"/>
        <v/>
      </c>
      <c r="R679" s="255" t="str">
        <f t="shared" si="80"/>
        <v/>
      </c>
      <c r="S679" s="255" t="str">
        <f t="shared" si="81"/>
        <v/>
      </c>
      <c r="T679" s="255" t="str">
        <f t="shared" si="79"/>
        <v/>
      </c>
      <c r="U679" s="262" t="str">
        <f t="shared" si="82"/>
        <v/>
      </c>
      <c r="V679" s="279"/>
    </row>
    <row r="680" spans="1:22" x14ac:dyDescent="0.25">
      <c r="A680" s="266"/>
      <c r="B680" s="259" t="str">
        <f t="shared" si="83"/>
        <v/>
      </c>
      <c r="C680" s="260" t="str">
        <f t="shared" si="72"/>
        <v/>
      </c>
      <c r="D680" s="249" t="str">
        <f t="shared" si="73"/>
        <v/>
      </c>
      <c r="E680" s="249" t="str">
        <f t="shared" si="74"/>
        <v/>
      </c>
      <c r="F680" s="249" t="str">
        <f t="shared" si="75"/>
        <v/>
      </c>
      <c r="G680" s="249" t="str">
        <f t="shared" si="76"/>
        <v/>
      </c>
      <c r="H680" s="249" t="str">
        <f t="shared" si="77"/>
        <v/>
      </c>
      <c r="I680" s="249"/>
      <c r="J680" s="249"/>
      <c r="K680" s="252"/>
      <c r="L680" s="251"/>
      <c r="M680" s="252"/>
      <c r="N680" s="261"/>
      <c r="O680" s="261"/>
      <c r="P680" s="253"/>
      <c r="Q680" s="254" t="str">
        <f t="shared" si="78"/>
        <v/>
      </c>
      <c r="R680" s="255" t="str">
        <f t="shared" si="80"/>
        <v/>
      </c>
      <c r="S680" s="255" t="str">
        <f t="shared" si="81"/>
        <v/>
      </c>
      <c r="T680" s="255" t="str">
        <f t="shared" si="79"/>
        <v/>
      </c>
      <c r="U680" s="262" t="str">
        <f t="shared" si="82"/>
        <v/>
      </c>
      <c r="V680" s="279"/>
    </row>
    <row r="681" spans="1:22" x14ac:dyDescent="0.25">
      <c r="A681" s="266"/>
      <c r="B681" s="259" t="str">
        <f t="shared" si="83"/>
        <v/>
      </c>
      <c r="C681" s="260" t="str">
        <f t="shared" si="72"/>
        <v/>
      </c>
      <c r="D681" s="249" t="str">
        <f t="shared" si="73"/>
        <v/>
      </c>
      <c r="E681" s="249" t="str">
        <f t="shared" si="74"/>
        <v/>
      </c>
      <c r="F681" s="249" t="str">
        <f t="shared" si="75"/>
        <v/>
      </c>
      <c r="G681" s="249" t="str">
        <f t="shared" si="76"/>
        <v/>
      </c>
      <c r="H681" s="249" t="str">
        <f t="shared" si="77"/>
        <v/>
      </c>
      <c r="I681" s="249"/>
      <c r="J681" s="249"/>
      <c r="K681" s="252"/>
      <c r="L681" s="251"/>
      <c r="M681" s="252"/>
      <c r="N681" s="261"/>
      <c r="O681" s="261"/>
      <c r="P681" s="253"/>
      <c r="Q681" s="254" t="str">
        <f t="shared" si="78"/>
        <v/>
      </c>
      <c r="R681" s="255" t="str">
        <f t="shared" si="80"/>
        <v/>
      </c>
      <c r="S681" s="255" t="str">
        <f t="shared" si="81"/>
        <v/>
      </c>
      <c r="T681" s="255" t="str">
        <f t="shared" si="79"/>
        <v/>
      </c>
      <c r="U681" s="262" t="str">
        <f t="shared" si="82"/>
        <v/>
      </c>
      <c r="V681" s="279"/>
    </row>
    <row r="682" spans="1:22" x14ac:dyDescent="0.25">
      <c r="A682" s="266"/>
      <c r="B682" s="259" t="str">
        <f t="shared" si="83"/>
        <v/>
      </c>
      <c r="C682" s="260" t="str">
        <f t="shared" si="72"/>
        <v/>
      </c>
      <c r="D682" s="249" t="str">
        <f t="shared" si="73"/>
        <v/>
      </c>
      <c r="E682" s="249" t="str">
        <f t="shared" si="74"/>
        <v/>
      </c>
      <c r="F682" s="249" t="str">
        <f t="shared" si="75"/>
        <v/>
      </c>
      <c r="G682" s="249" t="str">
        <f t="shared" si="76"/>
        <v/>
      </c>
      <c r="H682" s="249" t="str">
        <f t="shared" si="77"/>
        <v/>
      </c>
      <c r="I682" s="249"/>
      <c r="J682" s="249"/>
      <c r="K682" s="252"/>
      <c r="L682" s="251"/>
      <c r="M682" s="252"/>
      <c r="N682" s="261"/>
      <c r="O682" s="261"/>
      <c r="P682" s="253"/>
      <c r="Q682" s="254" t="str">
        <f t="shared" si="78"/>
        <v/>
      </c>
      <c r="R682" s="255" t="str">
        <f t="shared" si="80"/>
        <v/>
      </c>
      <c r="S682" s="255" t="str">
        <f t="shared" si="81"/>
        <v/>
      </c>
      <c r="T682" s="255" t="str">
        <f t="shared" si="79"/>
        <v/>
      </c>
      <c r="U682" s="262" t="str">
        <f t="shared" si="82"/>
        <v/>
      </c>
      <c r="V682" s="279"/>
    </row>
    <row r="683" spans="1:22" x14ac:dyDescent="0.25">
      <c r="A683" s="266"/>
      <c r="B683" s="259" t="str">
        <f t="shared" si="83"/>
        <v/>
      </c>
      <c r="C683" s="260" t="str">
        <f t="shared" si="72"/>
        <v/>
      </c>
      <c r="D683" s="249" t="str">
        <f t="shared" si="73"/>
        <v/>
      </c>
      <c r="E683" s="249" t="str">
        <f t="shared" si="74"/>
        <v/>
      </c>
      <c r="F683" s="249" t="str">
        <f t="shared" si="75"/>
        <v/>
      </c>
      <c r="G683" s="249" t="str">
        <f t="shared" si="76"/>
        <v/>
      </c>
      <c r="H683" s="249" t="str">
        <f t="shared" si="77"/>
        <v/>
      </c>
      <c r="I683" s="249"/>
      <c r="J683" s="249"/>
      <c r="K683" s="252"/>
      <c r="L683" s="251"/>
      <c r="M683" s="252"/>
      <c r="N683" s="261"/>
      <c r="O683" s="261"/>
      <c r="P683" s="253"/>
      <c r="Q683" s="254" t="str">
        <f t="shared" si="78"/>
        <v/>
      </c>
      <c r="R683" s="255" t="str">
        <f t="shared" si="80"/>
        <v/>
      </c>
      <c r="S683" s="255" t="str">
        <f t="shared" si="81"/>
        <v/>
      </c>
      <c r="T683" s="255" t="str">
        <f t="shared" si="79"/>
        <v/>
      </c>
      <c r="U683" s="262" t="str">
        <f t="shared" si="82"/>
        <v/>
      </c>
      <c r="V683" s="279"/>
    </row>
    <row r="684" spans="1:22" x14ac:dyDescent="0.25">
      <c r="A684" s="266"/>
      <c r="B684" s="259" t="str">
        <f t="shared" si="83"/>
        <v/>
      </c>
      <c r="C684" s="260" t="str">
        <f t="shared" si="72"/>
        <v/>
      </c>
      <c r="D684" s="249" t="str">
        <f t="shared" si="73"/>
        <v/>
      </c>
      <c r="E684" s="249" t="str">
        <f t="shared" si="74"/>
        <v/>
      </c>
      <c r="F684" s="249" t="str">
        <f t="shared" si="75"/>
        <v/>
      </c>
      <c r="G684" s="249" t="str">
        <f t="shared" si="76"/>
        <v/>
      </c>
      <c r="H684" s="249" t="str">
        <f t="shared" si="77"/>
        <v/>
      </c>
      <c r="I684" s="249"/>
      <c r="J684" s="249"/>
      <c r="K684" s="252"/>
      <c r="L684" s="251"/>
      <c r="M684" s="252"/>
      <c r="N684" s="261"/>
      <c r="O684" s="261"/>
      <c r="P684" s="253"/>
      <c r="Q684" s="254" t="str">
        <f t="shared" si="78"/>
        <v/>
      </c>
      <c r="R684" s="255" t="str">
        <f t="shared" si="80"/>
        <v/>
      </c>
      <c r="S684" s="255" t="str">
        <f t="shared" si="81"/>
        <v/>
      </c>
      <c r="T684" s="255" t="str">
        <f t="shared" si="79"/>
        <v/>
      </c>
      <c r="U684" s="262" t="str">
        <f t="shared" si="82"/>
        <v/>
      </c>
      <c r="V684" s="279"/>
    </row>
    <row r="685" spans="1:22" x14ac:dyDescent="0.25">
      <c r="A685" s="266"/>
      <c r="B685" s="259" t="str">
        <f t="shared" si="83"/>
        <v/>
      </c>
      <c r="C685" s="260" t="str">
        <f t="shared" si="72"/>
        <v/>
      </c>
      <c r="D685" s="249" t="str">
        <f t="shared" si="73"/>
        <v/>
      </c>
      <c r="E685" s="249" t="str">
        <f t="shared" si="74"/>
        <v/>
      </c>
      <c r="F685" s="249" t="str">
        <f t="shared" si="75"/>
        <v/>
      </c>
      <c r="G685" s="249" t="str">
        <f t="shared" si="76"/>
        <v/>
      </c>
      <c r="H685" s="249" t="str">
        <f t="shared" si="77"/>
        <v/>
      </c>
      <c r="I685" s="249"/>
      <c r="J685" s="249"/>
      <c r="K685" s="252"/>
      <c r="L685" s="251"/>
      <c r="M685" s="252"/>
      <c r="N685" s="261"/>
      <c r="O685" s="261"/>
      <c r="P685" s="253"/>
      <c r="Q685" s="254" t="str">
        <f t="shared" si="78"/>
        <v/>
      </c>
      <c r="R685" s="255" t="str">
        <f t="shared" si="80"/>
        <v/>
      </c>
      <c r="S685" s="255" t="str">
        <f t="shared" si="81"/>
        <v/>
      </c>
      <c r="T685" s="255" t="str">
        <f t="shared" si="79"/>
        <v/>
      </c>
      <c r="U685" s="262" t="str">
        <f t="shared" si="82"/>
        <v/>
      </c>
      <c r="V685" s="279"/>
    </row>
    <row r="686" spans="1:22" x14ac:dyDescent="0.25">
      <c r="A686" s="266"/>
      <c r="B686" s="259" t="str">
        <f t="shared" si="83"/>
        <v/>
      </c>
      <c r="C686" s="260" t="str">
        <f t="shared" si="72"/>
        <v/>
      </c>
      <c r="D686" s="249" t="str">
        <f t="shared" si="73"/>
        <v/>
      </c>
      <c r="E686" s="249" t="str">
        <f t="shared" si="74"/>
        <v/>
      </c>
      <c r="F686" s="249" t="str">
        <f t="shared" si="75"/>
        <v/>
      </c>
      <c r="G686" s="249" t="str">
        <f t="shared" si="76"/>
        <v/>
      </c>
      <c r="H686" s="249" t="str">
        <f t="shared" si="77"/>
        <v/>
      </c>
      <c r="I686" s="249"/>
      <c r="J686" s="249"/>
      <c r="K686" s="252"/>
      <c r="L686" s="251"/>
      <c r="M686" s="252"/>
      <c r="N686" s="261"/>
      <c r="O686" s="261"/>
      <c r="P686" s="253"/>
      <c r="Q686" s="254" t="str">
        <f t="shared" si="78"/>
        <v/>
      </c>
      <c r="R686" s="255" t="str">
        <f t="shared" si="80"/>
        <v/>
      </c>
      <c r="S686" s="255" t="str">
        <f t="shared" si="81"/>
        <v/>
      </c>
      <c r="T686" s="255" t="str">
        <f t="shared" si="79"/>
        <v/>
      </c>
      <c r="U686" s="262" t="str">
        <f t="shared" si="82"/>
        <v/>
      </c>
      <c r="V686" s="279"/>
    </row>
    <row r="687" spans="1:22" x14ac:dyDescent="0.25">
      <c r="A687" s="266"/>
      <c r="B687" s="259" t="str">
        <f t="shared" si="83"/>
        <v/>
      </c>
      <c r="C687" s="260" t="str">
        <f t="shared" si="72"/>
        <v/>
      </c>
      <c r="D687" s="249" t="str">
        <f t="shared" si="73"/>
        <v/>
      </c>
      <c r="E687" s="249" t="str">
        <f t="shared" si="74"/>
        <v/>
      </c>
      <c r="F687" s="249" t="str">
        <f t="shared" si="75"/>
        <v/>
      </c>
      <c r="G687" s="249" t="str">
        <f t="shared" si="76"/>
        <v/>
      </c>
      <c r="H687" s="249" t="str">
        <f t="shared" si="77"/>
        <v/>
      </c>
      <c r="I687" s="249"/>
      <c r="J687" s="249"/>
      <c r="K687" s="252"/>
      <c r="L687" s="251"/>
      <c r="M687" s="252"/>
      <c r="N687" s="261"/>
      <c r="O687" s="261"/>
      <c r="P687" s="253"/>
      <c r="Q687" s="254" t="str">
        <f t="shared" si="78"/>
        <v/>
      </c>
      <c r="R687" s="255" t="str">
        <f t="shared" si="80"/>
        <v/>
      </c>
      <c r="S687" s="255" t="str">
        <f t="shared" si="81"/>
        <v/>
      </c>
      <c r="T687" s="255" t="str">
        <f t="shared" si="79"/>
        <v/>
      </c>
      <c r="U687" s="262" t="str">
        <f t="shared" si="82"/>
        <v/>
      </c>
      <c r="V687" s="279"/>
    </row>
    <row r="688" spans="1:22" x14ac:dyDescent="0.25">
      <c r="A688" s="266"/>
      <c r="B688" s="259" t="str">
        <f t="shared" si="83"/>
        <v/>
      </c>
      <c r="C688" s="260" t="str">
        <f t="shared" si="72"/>
        <v/>
      </c>
      <c r="D688" s="249" t="str">
        <f t="shared" si="73"/>
        <v/>
      </c>
      <c r="E688" s="249" t="str">
        <f t="shared" si="74"/>
        <v/>
      </c>
      <c r="F688" s="249" t="str">
        <f t="shared" si="75"/>
        <v/>
      </c>
      <c r="G688" s="249" t="str">
        <f t="shared" si="76"/>
        <v/>
      </c>
      <c r="H688" s="249" t="str">
        <f t="shared" si="77"/>
        <v/>
      </c>
      <c r="I688" s="249"/>
      <c r="J688" s="249"/>
      <c r="K688" s="252"/>
      <c r="L688" s="251"/>
      <c r="M688" s="252"/>
      <c r="N688" s="261"/>
      <c r="O688" s="261"/>
      <c r="P688" s="253"/>
      <c r="Q688" s="254" t="str">
        <f t="shared" si="78"/>
        <v/>
      </c>
      <c r="R688" s="255" t="str">
        <f t="shared" si="80"/>
        <v/>
      </c>
      <c r="S688" s="255" t="str">
        <f t="shared" si="81"/>
        <v/>
      </c>
      <c r="T688" s="255" t="str">
        <f t="shared" si="79"/>
        <v/>
      </c>
      <c r="U688" s="262" t="str">
        <f t="shared" si="82"/>
        <v/>
      </c>
      <c r="V688" s="279"/>
    </row>
    <row r="689" spans="1:22" x14ac:dyDescent="0.25">
      <c r="A689" s="266"/>
      <c r="B689" s="259" t="str">
        <f t="shared" si="83"/>
        <v/>
      </c>
      <c r="C689" s="260" t="str">
        <f t="shared" si="72"/>
        <v/>
      </c>
      <c r="D689" s="249" t="str">
        <f t="shared" si="73"/>
        <v/>
      </c>
      <c r="E689" s="249" t="str">
        <f t="shared" si="74"/>
        <v/>
      </c>
      <c r="F689" s="249" t="str">
        <f t="shared" si="75"/>
        <v/>
      </c>
      <c r="G689" s="249" t="str">
        <f t="shared" si="76"/>
        <v/>
      </c>
      <c r="H689" s="249" t="str">
        <f t="shared" si="77"/>
        <v/>
      </c>
      <c r="I689" s="249"/>
      <c r="J689" s="249"/>
      <c r="K689" s="252"/>
      <c r="L689" s="251"/>
      <c r="M689" s="252"/>
      <c r="N689" s="261"/>
      <c r="O689" s="261"/>
      <c r="P689" s="253"/>
      <c r="Q689" s="254" t="str">
        <f t="shared" si="78"/>
        <v/>
      </c>
      <c r="R689" s="255" t="str">
        <f t="shared" si="80"/>
        <v/>
      </c>
      <c r="S689" s="255" t="str">
        <f t="shared" si="81"/>
        <v/>
      </c>
      <c r="T689" s="255" t="str">
        <f t="shared" si="79"/>
        <v/>
      </c>
      <c r="U689" s="262" t="str">
        <f t="shared" si="82"/>
        <v/>
      </c>
      <c r="V689" s="279"/>
    </row>
    <row r="690" spans="1:22" x14ac:dyDescent="0.25">
      <c r="A690" s="266"/>
      <c r="B690" s="259" t="str">
        <f t="shared" si="83"/>
        <v/>
      </c>
      <c r="C690" s="260" t="str">
        <f t="shared" si="72"/>
        <v/>
      </c>
      <c r="D690" s="249" t="str">
        <f t="shared" si="73"/>
        <v/>
      </c>
      <c r="E690" s="249" t="str">
        <f t="shared" si="74"/>
        <v/>
      </c>
      <c r="F690" s="249" t="str">
        <f t="shared" si="75"/>
        <v/>
      </c>
      <c r="G690" s="249" t="str">
        <f t="shared" si="76"/>
        <v/>
      </c>
      <c r="H690" s="249" t="str">
        <f t="shared" si="77"/>
        <v/>
      </c>
      <c r="I690" s="249"/>
      <c r="J690" s="249"/>
      <c r="K690" s="252"/>
      <c r="L690" s="251"/>
      <c r="M690" s="252"/>
      <c r="N690" s="261"/>
      <c r="O690" s="261"/>
      <c r="P690" s="253"/>
      <c r="Q690" s="254" t="str">
        <f t="shared" si="78"/>
        <v/>
      </c>
      <c r="R690" s="255" t="str">
        <f t="shared" si="80"/>
        <v/>
      </c>
      <c r="S690" s="255" t="str">
        <f t="shared" si="81"/>
        <v/>
      </c>
      <c r="T690" s="255" t="str">
        <f t="shared" si="79"/>
        <v/>
      </c>
      <c r="U690" s="262" t="str">
        <f t="shared" si="82"/>
        <v/>
      </c>
      <c r="V690" s="279"/>
    </row>
    <row r="691" spans="1:22" x14ac:dyDescent="0.25">
      <c r="A691" s="266"/>
      <c r="B691" s="259" t="str">
        <f t="shared" si="83"/>
        <v/>
      </c>
      <c r="C691" s="260" t="str">
        <f t="shared" si="72"/>
        <v/>
      </c>
      <c r="D691" s="249" t="str">
        <f t="shared" si="73"/>
        <v/>
      </c>
      <c r="E691" s="249" t="str">
        <f t="shared" si="74"/>
        <v/>
      </c>
      <c r="F691" s="249" t="str">
        <f t="shared" si="75"/>
        <v/>
      </c>
      <c r="G691" s="249" t="str">
        <f t="shared" si="76"/>
        <v/>
      </c>
      <c r="H691" s="249" t="str">
        <f t="shared" si="77"/>
        <v/>
      </c>
      <c r="I691" s="249"/>
      <c r="J691" s="249"/>
      <c r="K691" s="252"/>
      <c r="L691" s="251"/>
      <c r="M691" s="252"/>
      <c r="N691" s="261"/>
      <c r="O691" s="261"/>
      <c r="P691" s="253"/>
      <c r="Q691" s="254" t="str">
        <f t="shared" si="78"/>
        <v/>
      </c>
      <c r="R691" s="255" t="str">
        <f t="shared" si="80"/>
        <v/>
      </c>
      <c r="S691" s="255" t="str">
        <f t="shared" si="81"/>
        <v/>
      </c>
      <c r="T691" s="255" t="str">
        <f t="shared" si="79"/>
        <v/>
      </c>
      <c r="U691" s="262" t="str">
        <f t="shared" si="82"/>
        <v/>
      </c>
      <c r="V691" s="279"/>
    </row>
    <row r="692" spans="1:22" x14ac:dyDescent="0.25">
      <c r="A692" s="266"/>
      <c r="B692" s="259" t="str">
        <f t="shared" si="83"/>
        <v/>
      </c>
      <c r="C692" s="260" t="str">
        <f t="shared" si="72"/>
        <v/>
      </c>
      <c r="D692" s="249" t="str">
        <f t="shared" si="73"/>
        <v/>
      </c>
      <c r="E692" s="249" t="str">
        <f t="shared" si="74"/>
        <v/>
      </c>
      <c r="F692" s="249" t="str">
        <f t="shared" si="75"/>
        <v/>
      </c>
      <c r="G692" s="249" t="str">
        <f t="shared" si="76"/>
        <v/>
      </c>
      <c r="H692" s="249" t="str">
        <f t="shared" si="77"/>
        <v/>
      </c>
      <c r="I692" s="249"/>
      <c r="J692" s="249"/>
      <c r="K692" s="252"/>
      <c r="L692" s="251"/>
      <c r="M692" s="252"/>
      <c r="N692" s="261"/>
      <c r="O692" s="261"/>
      <c r="P692" s="253"/>
      <c r="Q692" s="254" t="str">
        <f t="shared" si="78"/>
        <v/>
      </c>
      <c r="R692" s="255" t="str">
        <f t="shared" si="80"/>
        <v/>
      </c>
      <c r="S692" s="255" t="str">
        <f t="shared" si="81"/>
        <v/>
      </c>
      <c r="T692" s="255" t="str">
        <f t="shared" si="79"/>
        <v/>
      </c>
      <c r="U692" s="262" t="str">
        <f t="shared" si="82"/>
        <v/>
      </c>
      <c r="V692" s="279"/>
    </row>
    <row r="693" spans="1:22" x14ac:dyDescent="0.25">
      <c r="A693" s="266"/>
      <c r="B693" s="259" t="str">
        <f t="shared" si="83"/>
        <v/>
      </c>
      <c r="C693" s="260" t="str">
        <f t="shared" si="72"/>
        <v/>
      </c>
      <c r="D693" s="249" t="str">
        <f t="shared" si="73"/>
        <v/>
      </c>
      <c r="E693" s="249" t="str">
        <f t="shared" si="74"/>
        <v/>
      </c>
      <c r="F693" s="249" t="str">
        <f t="shared" si="75"/>
        <v/>
      </c>
      <c r="G693" s="249" t="str">
        <f t="shared" si="76"/>
        <v/>
      </c>
      <c r="H693" s="249" t="str">
        <f t="shared" si="77"/>
        <v/>
      </c>
      <c r="I693" s="249"/>
      <c r="J693" s="249"/>
      <c r="K693" s="252"/>
      <c r="L693" s="251"/>
      <c r="M693" s="252"/>
      <c r="N693" s="261"/>
      <c r="O693" s="261"/>
      <c r="P693" s="253"/>
      <c r="Q693" s="254" t="str">
        <f t="shared" si="78"/>
        <v/>
      </c>
      <c r="R693" s="255" t="str">
        <f t="shared" si="80"/>
        <v/>
      </c>
      <c r="S693" s="255" t="str">
        <f t="shared" si="81"/>
        <v/>
      </c>
      <c r="T693" s="255" t="str">
        <f t="shared" si="79"/>
        <v/>
      </c>
      <c r="U693" s="262" t="str">
        <f t="shared" si="82"/>
        <v/>
      </c>
      <c r="V693" s="279"/>
    </row>
    <row r="694" spans="1:22" x14ac:dyDescent="0.25">
      <c r="A694" s="266"/>
      <c r="B694" s="259" t="str">
        <f t="shared" si="83"/>
        <v/>
      </c>
      <c r="C694" s="260" t="str">
        <f t="shared" si="72"/>
        <v/>
      </c>
      <c r="D694" s="249" t="str">
        <f t="shared" si="73"/>
        <v/>
      </c>
      <c r="E694" s="249" t="str">
        <f t="shared" si="74"/>
        <v/>
      </c>
      <c r="F694" s="249" t="str">
        <f t="shared" si="75"/>
        <v/>
      </c>
      <c r="G694" s="249" t="str">
        <f t="shared" si="76"/>
        <v/>
      </c>
      <c r="H694" s="249" t="str">
        <f t="shared" si="77"/>
        <v/>
      </c>
      <c r="I694" s="249"/>
      <c r="J694" s="249"/>
      <c r="K694" s="252"/>
      <c r="L694" s="251"/>
      <c r="M694" s="252"/>
      <c r="N694" s="261"/>
      <c r="O694" s="261"/>
      <c r="P694" s="253"/>
      <c r="Q694" s="254" t="str">
        <f t="shared" si="78"/>
        <v/>
      </c>
      <c r="R694" s="255" t="str">
        <f t="shared" si="80"/>
        <v/>
      </c>
      <c r="S694" s="255" t="str">
        <f t="shared" si="81"/>
        <v/>
      </c>
      <c r="T694" s="255" t="str">
        <f t="shared" si="79"/>
        <v/>
      </c>
      <c r="U694" s="262" t="str">
        <f t="shared" si="82"/>
        <v/>
      </c>
      <c r="V694" s="279"/>
    </row>
    <row r="695" spans="1:22" x14ac:dyDescent="0.25">
      <c r="A695" s="266"/>
      <c r="B695" s="259" t="str">
        <f t="shared" si="83"/>
        <v/>
      </c>
      <c r="C695" s="260" t="str">
        <f t="shared" si="72"/>
        <v/>
      </c>
      <c r="D695" s="249" t="str">
        <f t="shared" si="73"/>
        <v/>
      </c>
      <c r="E695" s="249" t="str">
        <f t="shared" si="74"/>
        <v/>
      </c>
      <c r="F695" s="249" t="str">
        <f t="shared" si="75"/>
        <v/>
      </c>
      <c r="G695" s="249" t="str">
        <f t="shared" si="76"/>
        <v/>
      </c>
      <c r="H695" s="249" t="str">
        <f t="shared" si="77"/>
        <v/>
      </c>
      <c r="I695" s="249"/>
      <c r="J695" s="249"/>
      <c r="K695" s="252"/>
      <c r="L695" s="251"/>
      <c r="M695" s="252"/>
      <c r="N695" s="261"/>
      <c r="O695" s="261"/>
      <c r="P695" s="253"/>
      <c r="Q695" s="254" t="str">
        <f t="shared" si="78"/>
        <v/>
      </c>
      <c r="R695" s="255" t="str">
        <f t="shared" si="80"/>
        <v/>
      </c>
      <c r="S695" s="255" t="str">
        <f t="shared" si="81"/>
        <v/>
      </c>
      <c r="T695" s="255" t="str">
        <f t="shared" si="79"/>
        <v/>
      </c>
      <c r="U695" s="262" t="str">
        <f t="shared" si="82"/>
        <v/>
      </c>
      <c r="V695" s="279"/>
    </row>
    <row r="696" spans="1:22" x14ac:dyDescent="0.25">
      <c r="A696" s="266"/>
      <c r="B696" s="259" t="str">
        <f t="shared" si="83"/>
        <v/>
      </c>
      <c r="C696" s="260" t="str">
        <f t="shared" si="72"/>
        <v/>
      </c>
      <c r="D696" s="249" t="str">
        <f t="shared" si="73"/>
        <v/>
      </c>
      <c r="E696" s="249" t="str">
        <f t="shared" si="74"/>
        <v/>
      </c>
      <c r="F696" s="249" t="str">
        <f t="shared" si="75"/>
        <v/>
      </c>
      <c r="G696" s="249" t="str">
        <f t="shared" si="76"/>
        <v/>
      </c>
      <c r="H696" s="249" t="str">
        <f t="shared" si="77"/>
        <v/>
      </c>
      <c r="I696" s="249"/>
      <c r="J696" s="249"/>
      <c r="K696" s="252"/>
      <c r="L696" s="251"/>
      <c r="M696" s="252"/>
      <c r="N696" s="261"/>
      <c r="O696" s="261"/>
      <c r="P696" s="253"/>
      <c r="Q696" s="254" t="str">
        <f t="shared" si="78"/>
        <v/>
      </c>
      <c r="R696" s="255" t="str">
        <f t="shared" si="80"/>
        <v/>
      </c>
      <c r="S696" s="255" t="str">
        <f t="shared" si="81"/>
        <v/>
      </c>
      <c r="T696" s="255" t="str">
        <f t="shared" si="79"/>
        <v/>
      </c>
      <c r="U696" s="262" t="str">
        <f t="shared" si="82"/>
        <v/>
      </c>
      <c r="V696" s="279"/>
    </row>
    <row r="697" spans="1:22" x14ac:dyDescent="0.25">
      <c r="A697" s="266"/>
      <c r="B697" s="259" t="str">
        <f t="shared" si="83"/>
        <v/>
      </c>
      <c r="C697" s="260" t="str">
        <f t="shared" si="72"/>
        <v/>
      </c>
      <c r="D697" s="249" t="str">
        <f t="shared" si="73"/>
        <v/>
      </c>
      <c r="E697" s="249" t="str">
        <f t="shared" si="74"/>
        <v/>
      </c>
      <c r="F697" s="249" t="str">
        <f t="shared" si="75"/>
        <v/>
      </c>
      <c r="G697" s="249" t="str">
        <f t="shared" si="76"/>
        <v/>
      </c>
      <c r="H697" s="249" t="str">
        <f t="shared" si="77"/>
        <v/>
      </c>
      <c r="I697" s="249"/>
      <c r="J697" s="249"/>
      <c r="K697" s="252"/>
      <c r="L697" s="251"/>
      <c r="M697" s="252"/>
      <c r="N697" s="261"/>
      <c r="O697" s="261"/>
      <c r="P697" s="253"/>
      <c r="Q697" s="254" t="str">
        <f t="shared" si="78"/>
        <v/>
      </c>
      <c r="R697" s="255" t="str">
        <f t="shared" si="80"/>
        <v/>
      </c>
      <c r="S697" s="255" t="str">
        <f t="shared" si="81"/>
        <v/>
      </c>
      <c r="T697" s="255" t="str">
        <f t="shared" si="79"/>
        <v/>
      </c>
      <c r="U697" s="262" t="str">
        <f t="shared" si="82"/>
        <v/>
      </c>
      <c r="V697" s="279"/>
    </row>
    <row r="698" spans="1:22" x14ac:dyDescent="0.25">
      <c r="A698" s="266"/>
      <c r="B698" s="259" t="str">
        <f t="shared" si="83"/>
        <v/>
      </c>
      <c r="C698" s="260" t="str">
        <f t="shared" si="72"/>
        <v/>
      </c>
      <c r="D698" s="249" t="str">
        <f t="shared" si="73"/>
        <v/>
      </c>
      <c r="E698" s="249" t="str">
        <f t="shared" si="74"/>
        <v/>
      </c>
      <c r="F698" s="249" t="str">
        <f t="shared" si="75"/>
        <v/>
      </c>
      <c r="G698" s="249" t="str">
        <f t="shared" si="76"/>
        <v/>
      </c>
      <c r="H698" s="249" t="str">
        <f t="shared" si="77"/>
        <v/>
      </c>
      <c r="I698" s="249"/>
      <c r="J698" s="249"/>
      <c r="K698" s="252"/>
      <c r="L698" s="251"/>
      <c r="M698" s="252"/>
      <c r="N698" s="261"/>
      <c r="O698" s="261"/>
      <c r="P698" s="253"/>
      <c r="Q698" s="254" t="str">
        <f t="shared" si="78"/>
        <v/>
      </c>
      <c r="R698" s="255" t="str">
        <f t="shared" si="80"/>
        <v/>
      </c>
      <c r="S698" s="255" t="str">
        <f t="shared" si="81"/>
        <v/>
      </c>
      <c r="T698" s="255" t="str">
        <f t="shared" si="79"/>
        <v/>
      </c>
      <c r="U698" s="262" t="str">
        <f t="shared" si="82"/>
        <v/>
      </c>
      <c r="V698" s="279"/>
    </row>
    <row r="699" spans="1:22" x14ac:dyDescent="0.25">
      <c r="A699" s="266"/>
      <c r="B699" s="259" t="str">
        <f t="shared" si="83"/>
        <v/>
      </c>
      <c r="C699" s="260" t="str">
        <f t="shared" si="72"/>
        <v/>
      </c>
      <c r="D699" s="249" t="str">
        <f t="shared" si="73"/>
        <v/>
      </c>
      <c r="E699" s="249" t="str">
        <f t="shared" si="74"/>
        <v/>
      </c>
      <c r="F699" s="249" t="str">
        <f t="shared" si="75"/>
        <v/>
      </c>
      <c r="G699" s="249" t="str">
        <f t="shared" si="76"/>
        <v/>
      </c>
      <c r="H699" s="249" t="str">
        <f t="shared" si="77"/>
        <v/>
      </c>
      <c r="I699" s="249"/>
      <c r="J699" s="249"/>
      <c r="K699" s="252"/>
      <c r="L699" s="251"/>
      <c r="M699" s="252"/>
      <c r="N699" s="261"/>
      <c r="O699" s="261"/>
      <c r="P699" s="253"/>
      <c r="Q699" s="254" t="str">
        <f t="shared" si="78"/>
        <v/>
      </c>
      <c r="R699" s="255" t="str">
        <f t="shared" si="80"/>
        <v/>
      </c>
      <c r="S699" s="255" t="str">
        <f t="shared" si="81"/>
        <v/>
      </c>
      <c r="T699" s="255" t="str">
        <f t="shared" si="79"/>
        <v/>
      </c>
      <c r="U699" s="262" t="str">
        <f t="shared" si="82"/>
        <v/>
      </c>
      <c r="V699" s="279"/>
    </row>
    <row r="700" spans="1:22" x14ac:dyDescent="0.25">
      <c r="A700" s="266"/>
      <c r="B700" s="259" t="str">
        <f t="shared" si="83"/>
        <v/>
      </c>
      <c r="C700" s="260" t="str">
        <f t="shared" si="72"/>
        <v/>
      </c>
      <c r="D700" s="249" t="str">
        <f t="shared" si="73"/>
        <v/>
      </c>
      <c r="E700" s="249" t="str">
        <f t="shared" si="74"/>
        <v/>
      </c>
      <c r="F700" s="249" t="str">
        <f t="shared" si="75"/>
        <v/>
      </c>
      <c r="G700" s="249" t="str">
        <f t="shared" si="76"/>
        <v/>
      </c>
      <c r="H700" s="249" t="str">
        <f t="shared" si="77"/>
        <v/>
      </c>
      <c r="I700" s="249"/>
      <c r="J700" s="249"/>
      <c r="K700" s="252"/>
      <c r="L700" s="251"/>
      <c r="M700" s="252"/>
      <c r="N700" s="261"/>
      <c r="O700" s="261"/>
      <c r="P700" s="253"/>
      <c r="Q700" s="254" t="str">
        <f t="shared" si="78"/>
        <v/>
      </c>
      <c r="R700" s="255" t="str">
        <f t="shared" si="80"/>
        <v/>
      </c>
      <c r="S700" s="255" t="str">
        <f t="shared" si="81"/>
        <v/>
      </c>
      <c r="T700" s="255" t="str">
        <f t="shared" si="79"/>
        <v/>
      </c>
      <c r="U700" s="262" t="str">
        <f t="shared" si="82"/>
        <v/>
      </c>
      <c r="V700" s="279"/>
    </row>
    <row r="701" spans="1:22" x14ac:dyDescent="0.25">
      <c r="A701" s="266"/>
      <c r="B701" s="259" t="str">
        <f t="shared" si="83"/>
        <v/>
      </c>
      <c r="C701" s="260" t="str">
        <f t="shared" si="72"/>
        <v/>
      </c>
      <c r="D701" s="249" t="str">
        <f t="shared" si="73"/>
        <v/>
      </c>
      <c r="E701" s="249" t="str">
        <f t="shared" si="74"/>
        <v/>
      </c>
      <c r="F701" s="249" t="str">
        <f t="shared" si="75"/>
        <v/>
      </c>
      <c r="G701" s="249" t="str">
        <f t="shared" si="76"/>
        <v/>
      </c>
      <c r="H701" s="249" t="str">
        <f t="shared" si="77"/>
        <v/>
      </c>
      <c r="I701" s="249"/>
      <c r="J701" s="249"/>
      <c r="K701" s="252"/>
      <c r="L701" s="251"/>
      <c r="M701" s="252"/>
      <c r="N701" s="261"/>
      <c r="O701" s="261"/>
      <c r="P701" s="253"/>
      <c r="Q701" s="254" t="str">
        <f t="shared" si="78"/>
        <v/>
      </c>
      <c r="R701" s="255" t="str">
        <f t="shared" si="80"/>
        <v/>
      </c>
      <c r="S701" s="255" t="str">
        <f t="shared" si="81"/>
        <v/>
      </c>
      <c r="T701" s="255" t="str">
        <f t="shared" si="79"/>
        <v/>
      </c>
      <c r="U701" s="262" t="str">
        <f t="shared" si="82"/>
        <v/>
      </c>
      <c r="V701" s="279"/>
    </row>
    <row r="702" spans="1:22" x14ac:dyDescent="0.25">
      <c r="A702" s="266"/>
      <c r="B702" s="259" t="str">
        <f t="shared" si="83"/>
        <v/>
      </c>
      <c r="C702" s="260" t="str">
        <f t="shared" si="72"/>
        <v/>
      </c>
      <c r="D702" s="249" t="str">
        <f t="shared" si="73"/>
        <v/>
      </c>
      <c r="E702" s="249" t="str">
        <f t="shared" si="74"/>
        <v/>
      </c>
      <c r="F702" s="249" t="str">
        <f t="shared" si="75"/>
        <v/>
      </c>
      <c r="G702" s="249" t="str">
        <f t="shared" si="76"/>
        <v/>
      </c>
      <c r="H702" s="249" t="str">
        <f t="shared" si="77"/>
        <v/>
      </c>
      <c r="I702" s="249"/>
      <c r="J702" s="249"/>
      <c r="K702" s="252"/>
      <c r="L702" s="251"/>
      <c r="M702" s="252"/>
      <c r="N702" s="261"/>
      <c r="O702" s="261"/>
      <c r="P702" s="253"/>
      <c r="Q702" s="254" t="str">
        <f t="shared" si="78"/>
        <v/>
      </c>
      <c r="R702" s="255" t="str">
        <f t="shared" si="80"/>
        <v/>
      </c>
      <c r="S702" s="255" t="str">
        <f t="shared" si="81"/>
        <v/>
      </c>
      <c r="T702" s="255" t="str">
        <f t="shared" si="79"/>
        <v/>
      </c>
      <c r="U702" s="262" t="str">
        <f t="shared" si="82"/>
        <v/>
      </c>
      <c r="V702" s="279"/>
    </row>
    <row r="703" spans="1:22" x14ac:dyDescent="0.25">
      <c r="A703" s="266"/>
      <c r="B703" s="259" t="str">
        <f t="shared" si="83"/>
        <v/>
      </c>
      <c r="C703" s="260" t="str">
        <f t="shared" si="72"/>
        <v/>
      </c>
      <c r="D703" s="249" t="str">
        <f t="shared" si="73"/>
        <v/>
      </c>
      <c r="E703" s="249" t="str">
        <f t="shared" si="74"/>
        <v/>
      </c>
      <c r="F703" s="249" t="str">
        <f t="shared" si="75"/>
        <v/>
      </c>
      <c r="G703" s="249" t="str">
        <f t="shared" si="76"/>
        <v/>
      </c>
      <c r="H703" s="249" t="str">
        <f t="shared" si="77"/>
        <v/>
      </c>
      <c r="I703" s="249"/>
      <c r="J703" s="249"/>
      <c r="K703" s="252"/>
      <c r="L703" s="251"/>
      <c r="M703" s="252"/>
      <c r="N703" s="261"/>
      <c r="O703" s="261"/>
      <c r="P703" s="253"/>
      <c r="Q703" s="254" t="str">
        <f t="shared" si="78"/>
        <v/>
      </c>
      <c r="R703" s="255" t="str">
        <f t="shared" si="80"/>
        <v/>
      </c>
      <c r="S703" s="255" t="str">
        <f t="shared" si="81"/>
        <v/>
      </c>
      <c r="T703" s="255" t="str">
        <f t="shared" si="79"/>
        <v/>
      </c>
      <c r="U703" s="262" t="str">
        <f t="shared" si="82"/>
        <v/>
      </c>
      <c r="V703" s="279"/>
    </row>
    <row r="704" spans="1:22" x14ac:dyDescent="0.25">
      <c r="A704" s="266"/>
      <c r="B704" s="259" t="str">
        <f t="shared" si="83"/>
        <v/>
      </c>
      <c r="C704" s="260" t="str">
        <f t="shared" si="72"/>
        <v/>
      </c>
      <c r="D704" s="249" t="str">
        <f t="shared" si="73"/>
        <v/>
      </c>
      <c r="E704" s="249" t="str">
        <f t="shared" si="74"/>
        <v/>
      </c>
      <c r="F704" s="249" t="str">
        <f t="shared" si="75"/>
        <v/>
      </c>
      <c r="G704" s="249" t="str">
        <f t="shared" si="76"/>
        <v/>
      </c>
      <c r="H704" s="249" t="str">
        <f t="shared" si="77"/>
        <v/>
      </c>
      <c r="I704" s="249"/>
      <c r="J704" s="249"/>
      <c r="K704" s="252"/>
      <c r="L704" s="251"/>
      <c r="M704" s="252"/>
      <c r="N704" s="261"/>
      <c r="O704" s="261"/>
      <c r="P704" s="253"/>
      <c r="Q704" s="254" t="str">
        <f t="shared" si="78"/>
        <v/>
      </c>
      <c r="R704" s="255" t="str">
        <f t="shared" si="80"/>
        <v/>
      </c>
      <c r="S704" s="255" t="str">
        <f t="shared" si="81"/>
        <v/>
      </c>
      <c r="T704" s="255" t="str">
        <f t="shared" si="79"/>
        <v/>
      </c>
      <c r="U704" s="262" t="str">
        <f t="shared" si="82"/>
        <v/>
      </c>
      <c r="V704" s="279"/>
    </row>
    <row r="705" spans="1:22" x14ac:dyDescent="0.25">
      <c r="A705" s="266"/>
      <c r="B705" s="259" t="str">
        <f t="shared" si="83"/>
        <v/>
      </c>
      <c r="C705" s="260" t="str">
        <f t="shared" si="72"/>
        <v/>
      </c>
      <c r="D705" s="249" t="str">
        <f t="shared" si="73"/>
        <v/>
      </c>
      <c r="E705" s="249" t="str">
        <f t="shared" si="74"/>
        <v/>
      </c>
      <c r="F705" s="249" t="str">
        <f t="shared" si="75"/>
        <v/>
      </c>
      <c r="G705" s="249" t="str">
        <f t="shared" si="76"/>
        <v/>
      </c>
      <c r="H705" s="249" t="str">
        <f t="shared" si="77"/>
        <v/>
      </c>
      <c r="I705" s="249"/>
      <c r="J705" s="249"/>
      <c r="K705" s="252"/>
      <c r="L705" s="251"/>
      <c r="M705" s="252"/>
      <c r="N705" s="261"/>
      <c r="O705" s="261"/>
      <c r="P705" s="253"/>
      <c r="Q705" s="254" t="str">
        <f t="shared" si="78"/>
        <v/>
      </c>
      <c r="R705" s="255" t="str">
        <f t="shared" si="80"/>
        <v/>
      </c>
      <c r="S705" s="255" t="str">
        <f t="shared" si="81"/>
        <v/>
      </c>
      <c r="T705" s="255" t="str">
        <f t="shared" si="79"/>
        <v/>
      </c>
      <c r="U705" s="262" t="str">
        <f t="shared" si="82"/>
        <v/>
      </c>
      <c r="V705" s="279"/>
    </row>
    <row r="706" spans="1:22" x14ac:dyDescent="0.25">
      <c r="A706" s="266"/>
      <c r="B706" s="259" t="str">
        <f t="shared" si="83"/>
        <v/>
      </c>
      <c r="C706" s="260" t="str">
        <f t="shared" si="72"/>
        <v/>
      </c>
      <c r="D706" s="249" t="str">
        <f t="shared" si="73"/>
        <v/>
      </c>
      <c r="E706" s="249" t="str">
        <f t="shared" si="74"/>
        <v/>
      </c>
      <c r="F706" s="249" t="str">
        <f t="shared" si="75"/>
        <v/>
      </c>
      <c r="G706" s="249" t="str">
        <f t="shared" si="76"/>
        <v/>
      </c>
      <c r="H706" s="249" t="str">
        <f t="shared" si="77"/>
        <v/>
      </c>
      <c r="I706" s="249"/>
      <c r="J706" s="249"/>
      <c r="K706" s="252"/>
      <c r="L706" s="251"/>
      <c r="M706" s="252"/>
      <c r="N706" s="261"/>
      <c r="O706" s="261"/>
      <c r="P706" s="253"/>
      <c r="Q706" s="254" t="str">
        <f t="shared" si="78"/>
        <v/>
      </c>
      <c r="R706" s="255" t="str">
        <f t="shared" si="80"/>
        <v/>
      </c>
      <c r="S706" s="255" t="str">
        <f t="shared" si="81"/>
        <v/>
      </c>
      <c r="T706" s="255" t="str">
        <f t="shared" si="79"/>
        <v/>
      </c>
      <c r="U706" s="262" t="str">
        <f t="shared" si="82"/>
        <v/>
      </c>
      <c r="V706" s="279"/>
    </row>
    <row r="707" spans="1:22" x14ac:dyDescent="0.25">
      <c r="A707" s="266"/>
      <c r="B707" s="259" t="str">
        <f t="shared" si="83"/>
        <v/>
      </c>
      <c r="C707" s="260" t="str">
        <f t="shared" si="72"/>
        <v/>
      </c>
      <c r="D707" s="249" t="str">
        <f t="shared" si="73"/>
        <v/>
      </c>
      <c r="E707" s="249" t="str">
        <f t="shared" si="74"/>
        <v/>
      </c>
      <c r="F707" s="249" t="str">
        <f t="shared" si="75"/>
        <v/>
      </c>
      <c r="G707" s="249" t="str">
        <f t="shared" si="76"/>
        <v/>
      </c>
      <c r="H707" s="249" t="str">
        <f t="shared" si="77"/>
        <v/>
      </c>
      <c r="I707" s="249"/>
      <c r="J707" s="249"/>
      <c r="K707" s="252"/>
      <c r="L707" s="251"/>
      <c r="M707" s="252"/>
      <c r="N707" s="261"/>
      <c r="O707" s="261"/>
      <c r="P707" s="253"/>
      <c r="Q707" s="254" t="str">
        <f t="shared" si="78"/>
        <v/>
      </c>
      <c r="R707" s="255" t="str">
        <f t="shared" si="80"/>
        <v/>
      </c>
      <c r="S707" s="255" t="str">
        <f t="shared" si="81"/>
        <v/>
      </c>
      <c r="T707" s="255" t="str">
        <f t="shared" si="79"/>
        <v/>
      </c>
      <c r="U707" s="262" t="str">
        <f t="shared" si="82"/>
        <v/>
      </c>
      <c r="V707" s="279"/>
    </row>
    <row r="708" spans="1:22" x14ac:dyDescent="0.25">
      <c r="A708" s="266"/>
      <c r="B708" s="259" t="str">
        <f t="shared" si="83"/>
        <v/>
      </c>
      <c r="C708" s="260" t="str">
        <f t="shared" si="72"/>
        <v/>
      </c>
      <c r="D708" s="249" t="str">
        <f t="shared" si="73"/>
        <v/>
      </c>
      <c r="E708" s="249" t="str">
        <f t="shared" si="74"/>
        <v/>
      </c>
      <c r="F708" s="249" t="str">
        <f t="shared" si="75"/>
        <v/>
      </c>
      <c r="G708" s="249" t="str">
        <f t="shared" si="76"/>
        <v/>
      </c>
      <c r="H708" s="249" t="str">
        <f t="shared" si="77"/>
        <v/>
      </c>
      <c r="I708" s="249"/>
      <c r="J708" s="249"/>
      <c r="K708" s="252"/>
      <c r="L708" s="251"/>
      <c r="M708" s="252"/>
      <c r="N708" s="261"/>
      <c r="O708" s="261"/>
      <c r="P708" s="253"/>
      <c r="Q708" s="254" t="str">
        <f t="shared" si="78"/>
        <v/>
      </c>
      <c r="R708" s="255" t="str">
        <f t="shared" si="80"/>
        <v/>
      </c>
      <c r="S708" s="255" t="str">
        <f t="shared" si="81"/>
        <v/>
      </c>
      <c r="T708" s="255" t="str">
        <f t="shared" si="79"/>
        <v/>
      </c>
      <c r="U708" s="262" t="str">
        <f t="shared" si="82"/>
        <v/>
      </c>
      <c r="V708" s="279"/>
    </row>
    <row r="709" spans="1:22" x14ac:dyDescent="0.25">
      <c r="A709" s="266"/>
      <c r="B709" s="259" t="str">
        <f t="shared" si="83"/>
        <v/>
      </c>
      <c r="C709" s="260" t="str">
        <f t="shared" si="72"/>
        <v/>
      </c>
      <c r="D709" s="249" t="str">
        <f t="shared" si="73"/>
        <v/>
      </c>
      <c r="E709" s="249" t="str">
        <f t="shared" si="74"/>
        <v/>
      </c>
      <c r="F709" s="249" t="str">
        <f t="shared" si="75"/>
        <v/>
      </c>
      <c r="G709" s="249" t="str">
        <f t="shared" si="76"/>
        <v/>
      </c>
      <c r="H709" s="249" t="str">
        <f t="shared" si="77"/>
        <v/>
      </c>
      <c r="I709" s="249"/>
      <c r="J709" s="249"/>
      <c r="K709" s="252"/>
      <c r="L709" s="251"/>
      <c r="M709" s="252"/>
      <c r="N709" s="261"/>
      <c r="O709" s="261"/>
      <c r="P709" s="253"/>
      <c r="Q709" s="254" t="str">
        <f t="shared" si="78"/>
        <v/>
      </c>
      <c r="R709" s="255" t="str">
        <f t="shared" si="80"/>
        <v/>
      </c>
      <c r="S709" s="255" t="str">
        <f t="shared" si="81"/>
        <v/>
      </c>
      <c r="T709" s="255" t="str">
        <f t="shared" si="79"/>
        <v/>
      </c>
      <c r="U709" s="262" t="str">
        <f t="shared" si="82"/>
        <v/>
      </c>
      <c r="V709" s="279"/>
    </row>
    <row r="710" spans="1:22" x14ac:dyDescent="0.25">
      <c r="A710" s="266"/>
      <c r="B710" s="259" t="str">
        <f t="shared" si="83"/>
        <v/>
      </c>
      <c r="C710" s="260" t="str">
        <f t="shared" si="72"/>
        <v/>
      </c>
      <c r="D710" s="249" t="str">
        <f t="shared" si="73"/>
        <v/>
      </c>
      <c r="E710" s="249" t="str">
        <f t="shared" si="74"/>
        <v/>
      </c>
      <c r="F710" s="249" t="str">
        <f t="shared" si="75"/>
        <v/>
      </c>
      <c r="G710" s="249" t="str">
        <f t="shared" si="76"/>
        <v/>
      </c>
      <c r="H710" s="249" t="str">
        <f t="shared" si="77"/>
        <v/>
      </c>
      <c r="I710" s="249"/>
      <c r="J710" s="249"/>
      <c r="K710" s="252"/>
      <c r="L710" s="251"/>
      <c r="M710" s="252"/>
      <c r="N710" s="261"/>
      <c r="O710" s="261"/>
      <c r="P710" s="253"/>
      <c r="Q710" s="254" t="str">
        <f t="shared" si="78"/>
        <v/>
      </c>
      <c r="R710" s="255" t="str">
        <f t="shared" si="80"/>
        <v/>
      </c>
      <c r="S710" s="255" t="str">
        <f t="shared" si="81"/>
        <v/>
      </c>
      <c r="T710" s="255" t="str">
        <f t="shared" si="79"/>
        <v/>
      </c>
      <c r="U710" s="262" t="str">
        <f t="shared" si="82"/>
        <v/>
      </c>
      <c r="V710" s="279"/>
    </row>
    <row r="711" spans="1:22" x14ac:dyDescent="0.25">
      <c r="A711" s="266"/>
      <c r="B711" s="259" t="str">
        <f t="shared" si="83"/>
        <v/>
      </c>
      <c r="C711" s="260" t="str">
        <f t="shared" si="72"/>
        <v/>
      </c>
      <c r="D711" s="249" t="str">
        <f t="shared" si="73"/>
        <v/>
      </c>
      <c r="E711" s="249" t="str">
        <f t="shared" si="74"/>
        <v/>
      </c>
      <c r="F711" s="249" t="str">
        <f t="shared" si="75"/>
        <v/>
      </c>
      <c r="G711" s="249" t="str">
        <f t="shared" si="76"/>
        <v/>
      </c>
      <c r="H711" s="249" t="str">
        <f t="shared" si="77"/>
        <v/>
      </c>
      <c r="I711" s="249"/>
      <c r="J711" s="249"/>
      <c r="K711" s="252"/>
      <c r="L711" s="251"/>
      <c r="M711" s="252"/>
      <c r="N711" s="261"/>
      <c r="O711" s="261"/>
      <c r="P711" s="253"/>
      <c r="Q711" s="254" t="str">
        <f t="shared" si="78"/>
        <v/>
      </c>
      <c r="R711" s="255" t="str">
        <f t="shared" si="80"/>
        <v/>
      </c>
      <c r="S711" s="255" t="str">
        <f t="shared" si="81"/>
        <v/>
      </c>
      <c r="T711" s="255" t="str">
        <f t="shared" si="79"/>
        <v/>
      </c>
      <c r="U711" s="262" t="str">
        <f t="shared" si="82"/>
        <v/>
      </c>
      <c r="V711" s="279"/>
    </row>
    <row r="712" spans="1:22" x14ac:dyDescent="0.25">
      <c r="A712" s="266"/>
      <c r="B712" s="259" t="str">
        <f t="shared" si="83"/>
        <v/>
      </c>
      <c r="C712" s="260" t="str">
        <f t="shared" si="72"/>
        <v/>
      </c>
      <c r="D712" s="249" t="str">
        <f t="shared" si="73"/>
        <v/>
      </c>
      <c r="E712" s="249" t="str">
        <f t="shared" si="74"/>
        <v/>
      </c>
      <c r="F712" s="249" t="str">
        <f t="shared" si="75"/>
        <v/>
      </c>
      <c r="G712" s="249" t="str">
        <f t="shared" si="76"/>
        <v/>
      </c>
      <c r="H712" s="249" t="str">
        <f t="shared" si="77"/>
        <v/>
      </c>
      <c r="I712" s="249"/>
      <c r="J712" s="249"/>
      <c r="K712" s="252"/>
      <c r="L712" s="251"/>
      <c r="M712" s="252"/>
      <c r="N712" s="261"/>
      <c r="O712" s="261"/>
      <c r="P712" s="253"/>
      <c r="Q712" s="254" t="str">
        <f t="shared" si="78"/>
        <v/>
      </c>
      <c r="R712" s="255" t="str">
        <f t="shared" si="80"/>
        <v/>
      </c>
      <c r="S712" s="255" t="str">
        <f t="shared" si="81"/>
        <v/>
      </c>
      <c r="T712" s="255" t="str">
        <f t="shared" si="79"/>
        <v/>
      </c>
      <c r="U712" s="262" t="str">
        <f t="shared" si="82"/>
        <v/>
      </c>
      <c r="V712" s="279"/>
    </row>
    <row r="713" spans="1:22" x14ac:dyDescent="0.25">
      <c r="A713" s="266"/>
      <c r="B713" s="259" t="str">
        <f t="shared" si="83"/>
        <v/>
      </c>
      <c r="C713" s="260" t="str">
        <f t="shared" si="72"/>
        <v/>
      </c>
      <c r="D713" s="249" t="str">
        <f t="shared" si="73"/>
        <v/>
      </c>
      <c r="E713" s="249" t="str">
        <f t="shared" si="74"/>
        <v/>
      </c>
      <c r="F713" s="249" t="str">
        <f t="shared" si="75"/>
        <v/>
      </c>
      <c r="G713" s="249" t="str">
        <f t="shared" si="76"/>
        <v/>
      </c>
      <c r="H713" s="249" t="str">
        <f t="shared" si="77"/>
        <v/>
      </c>
      <c r="I713" s="249"/>
      <c r="J713" s="249"/>
      <c r="K713" s="252"/>
      <c r="L713" s="251"/>
      <c r="M713" s="252"/>
      <c r="N713" s="261"/>
      <c r="O713" s="261"/>
      <c r="P713" s="253"/>
      <c r="Q713" s="254" t="str">
        <f t="shared" si="78"/>
        <v/>
      </c>
      <c r="R713" s="255" t="str">
        <f t="shared" si="80"/>
        <v/>
      </c>
      <c r="S713" s="255" t="str">
        <f t="shared" si="81"/>
        <v/>
      </c>
      <c r="T713" s="255" t="str">
        <f t="shared" si="79"/>
        <v/>
      </c>
      <c r="U713" s="262" t="str">
        <f t="shared" si="82"/>
        <v/>
      </c>
      <c r="V713" s="279"/>
    </row>
    <row r="714" spans="1:22" x14ac:dyDescent="0.25">
      <c r="A714" s="266"/>
      <c r="B714" s="259" t="str">
        <f t="shared" si="83"/>
        <v/>
      </c>
      <c r="C714" s="260" t="str">
        <f t="shared" si="72"/>
        <v/>
      </c>
      <c r="D714" s="249" t="str">
        <f t="shared" si="73"/>
        <v/>
      </c>
      <c r="E714" s="249" t="str">
        <f t="shared" si="74"/>
        <v/>
      </c>
      <c r="F714" s="249" t="str">
        <f t="shared" si="75"/>
        <v/>
      </c>
      <c r="G714" s="249" t="str">
        <f t="shared" si="76"/>
        <v/>
      </c>
      <c r="H714" s="249" t="str">
        <f t="shared" si="77"/>
        <v/>
      </c>
      <c r="I714" s="249"/>
      <c r="J714" s="249"/>
      <c r="K714" s="252"/>
      <c r="L714" s="251"/>
      <c r="M714" s="252"/>
      <c r="N714" s="261"/>
      <c r="O714" s="261"/>
      <c r="P714" s="253"/>
      <c r="Q714" s="254" t="str">
        <f t="shared" si="78"/>
        <v/>
      </c>
      <c r="R714" s="255" t="str">
        <f t="shared" si="80"/>
        <v/>
      </c>
      <c r="S714" s="255" t="str">
        <f t="shared" si="81"/>
        <v/>
      </c>
      <c r="T714" s="255" t="str">
        <f t="shared" si="79"/>
        <v/>
      </c>
      <c r="U714" s="262" t="str">
        <f t="shared" si="82"/>
        <v/>
      </c>
      <c r="V714" s="279"/>
    </row>
    <row r="715" spans="1:22" x14ac:dyDescent="0.25">
      <c r="A715" s="266"/>
      <c r="B715" s="259" t="str">
        <f t="shared" si="83"/>
        <v/>
      </c>
      <c r="C715" s="260" t="str">
        <f t="shared" ref="C715:C778" si="84">IFERROR(VLOOKUP(A715,Personal,3,0),"")</f>
        <v/>
      </c>
      <c r="D715" s="249" t="str">
        <f t="shared" ref="D715:D778" si="85">IFERROR(VLOOKUP(A715,Personal,4,0),"")</f>
        <v/>
      </c>
      <c r="E715" s="249" t="str">
        <f t="shared" ref="E715:E778" si="86">IFERROR(VLOOKUP(A715,Personal,5,0),"")</f>
        <v/>
      </c>
      <c r="F715" s="249" t="str">
        <f t="shared" ref="F715:F778" si="87">IFERROR(VLOOKUP(A715,Personal,6,0),"")</f>
        <v/>
      </c>
      <c r="G715" s="249" t="str">
        <f t="shared" ref="G715:G778" si="88">IFERROR(VLOOKUP(A715,Personal,7,0),"")</f>
        <v/>
      </c>
      <c r="H715" s="249" t="str">
        <f t="shared" ref="H715:H778" si="89">IFERROR(VLOOKUP(A715,Personal,8,0),"")</f>
        <v/>
      </c>
      <c r="I715" s="249"/>
      <c r="J715" s="249"/>
      <c r="K715" s="252"/>
      <c r="L715" s="251"/>
      <c r="M715" s="252"/>
      <c r="N715" s="261"/>
      <c r="O715" s="261"/>
      <c r="P715" s="253"/>
      <c r="Q715" s="254" t="str">
        <f t="shared" ref="Q715:Q778" si="90">IF(AND(N715&lt;&gt;"",O715&lt;&gt;""),IF(DATEDIF(N715,O715,"d")&gt;=0,SUM(1+DATEDIF(N715,O715,"d")),""),"")</f>
        <v/>
      </c>
      <c r="R715" s="255" t="str">
        <f t="shared" si="80"/>
        <v/>
      </c>
      <c r="S715" s="255" t="str">
        <f t="shared" si="81"/>
        <v/>
      </c>
      <c r="T715" s="255" t="str">
        <f t="shared" ref="T715:T778" si="91">IF(O715&lt;&gt;"",TEXT(O715,"YYYY"),"")</f>
        <v/>
      </c>
      <c r="U715" s="262" t="str">
        <f t="shared" si="82"/>
        <v/>
      </c>
      <c r="V715" s="279"/>
    </row>
    <row r="716" spans="1:22" x14ac:dyDescent="0.25">
      <c r="A716" s="266"/>
      <c r="B716" s="259" t="str">
        <f t="shared" si="83"/>
        <v/>
      </c>
      <c r="C716" s="260" t="str">
        <f t="shared" si="84"/>
        <v/>
      </c>
      <c r="D716" s="249" t="str">
        <f t="shared" si="85"/>
        <v/>
      </c>
      <c r="E716" s="249" t="str">
        <f t="shared" si="86"/>
        <v/>
      </c>
      <c r="F716" s="249" t="str">
        <f t="shared" si="87"/>
        <v/>
      </c>
      <c r="G716" s="249" t="str">
        <f t="shared" si="88"/>
        <v/>
      </c>
      <c r="H716" s="249" t="str">
        <f t="shared" si="89"/>
        <v/>
      </c>
      <c r="I716" s="249"/>
      <c r="J716" s="249"/>
      <c r="K716" s="252"/>
      <c r="L716" s="251"/>
      <c r="M716" s="252"/>
      <c r="N716" s="261"/>
      <c r="O716" s="261"/>
      <c r="P716" s="253"/>
      <c r="Q716" s="254" t="str">
        <f t="shared" si="90"/>
        <v/>
      </c>
      <c r="R716" s="255" t="str">
        <f t="shared" si="80"/>
        <v/>
      </c>
      <c r="S716" s="255" t="str">
        <f t="shared" si="81"/>
        <v/>
      </c>
      <c r="T716" s="255" t="str">
        <f t="shared" si="91"/>
        <v/>
      </c>
      <c r="U716" s="262" t="str">
        <f t="shared" si="82"/>
        <v/>
      </c>
      <c r="V716" s="279"/>
    </row>
    <row r="717" spans="1:22" x14ac:dyDescent="0.25">
      <c r="A717" s="266"/>
      <c r="B717" s="259" t="str">
        <f t="shared" si="83"/>
        <v/>
      </c>
      <c r="C717" s="260" t="str">
        <f t="shared" si="84"/>
        <v/>
      </c>
      <c r="D717" s="249" t="str">
        <f t="shared" si="85"/>
        <v/>
      </c>
      <c r="E717" s="249" t="str">
        <f t="shared" si="86"/>
        <v/>
      </c>
      <c r="F717" s="249" t="str">
        <f t="shared" si="87"/>
        <v/>
      </c>
      <c r="G717" s="249" t="str">
        <f t="shared" si="88"/>
        <v/>
      </c>
      <c r="H717" s="249" t="str">
        <f t="shared" si="89"/>
        <v/>
      </c>
      <c r="I717" s="249"/>
      <c r="J717" s="249"/>
      <c r="K717" s="252"/>
      <c r="L717" s="251"/>
      <c r="M717" s="252"/>
      <c r="N717" s="261"/>
      <c r="O717" s="261"/>
      <c r="P717" s="253"/>
      <c r="Q717" s="254" t="str">
        <f t="shared" si="90"/>
        <v/>
      </c>
      <c r="R717" s="255" t="str">
        <f t="shared" si="80"/>
        <v/>
      </c>
      <c r="S717" s="255" t="str">
        <f t="shared" si="81"/>
        <v/>
      </c>
      <c r="T717" s="255" t="str">
        <f t="shared" si="91"/>
        <v/>
      </c>
      <c r="U717" s="262" t="str">
        <f t="shared" si="82"/>
        <v/>
      </c>
      <c r="V717" s="279"/>
    </row>
    <row r="718" spans="1:22" x14ac:dyDescent="0.25">
      <c r="A718" s="266"/>
      <c r="B718" s="259" t="str">
        <f t="shared" si="83"/>
        <v/>
      </c>
      <c r="C718" s="260" t="str">
        <f t="shared" si="84"/>
        <v/>
      </c>
      <c r="D718" s="249" t="str">
        <f t="shared" si="85"/>
        <v/>
      </c>
      <c r="E718" s="249" t="str">
        <f t="shared" si="86"/>
        <v/>
      </c>
      <c r="F718" s="249" t="str">
        <f t="shared" si="87"/>
        <v/>
      </c>
      <c r="G718" s="249" t="str">
        <f t="shared" si="88"/>
        <v/>
      </c>
      <c r="H718" s="249" t="str">
        <f t="shared" si="89"/>
        <v/>
      </c>
      <c r="I718" s="249"/>
      <c r="J718" s="249"/>
      <c r="K718" s="252"/>
      <c r="L718" s="251"/>
      <c r="M718" s="252"/>
      <c r="N718" s="261"/>
      <c r="O718" s="261"/>
      <c r="P718" s="253"/>
      <c r="Q718" s="254" t="str">
        <f t="shared" si="90"/>
        <v/>
      </c>
      <c r="R718" s="255" t="str">
        <f t="shared" si="80"/>
        <v/>
      </c>
      <c r="S718" s="255" t="str">
        <f t="shared" si="81"/>
        <v/>
      </c>
      <c r="T718" s="255" t="str">
        <f t="shared" si="91"/>
        <v/>
      </c>
      <c r="U718" s="262" t="str">
        <f t="shared" si="82"/>
        <v/>
      </c>
      <c r="V718" s="279"/>
    </row>
    <row r="719" spans="1:22" x14ac:dyDescent="0.25">
      <c r="A719" s="266"/>
      <c r="B719" s="259" t="str">
        <f t="shared" si="83"/>
        <v/>
      </c>
      <c r="C719" s="260" t="str">
        <f t="shared" si="84"/>
        <v/>
      </c>
      <c r="D719" s="249" t="str">
        <f t="shared" si="85"/>
        <v/>
      </c>
      <c r="E719" s="249" t="str">
        <f t="shared" si="86"/>
        <v/>
      </c>
      <c r="F719" s="249" t="str">
        <f t="shared" si="87"/>
        <v/>
      </c>
      <c r="G719" s="249" t="str">
        <f t="shared" si="88"/>
        <v/>
      </c>
      <c r="H719" s="249" t="str">
        <f t="shared" si="89"/>
        <v/>
      </c>
      <c r="I719" s="249"/>
      <c r="J719" s="249"/>
      <c r="K719" s="252"/>
      <c r="L719" s="251"/>
      <c r="M719" s="252"/>
      <c r="N719" s="261"/>
      <c r="O719" s="261"/>
      <c r="P719" s="253"/>
      <c r="Q719" s="254" t="str">
        <f t="shared" si="90"/>
        <v/>
      </c>
      <c r="R719" s="255" t="str">
        <f t="shared" si="80"/>
        <v/>
      </c>
      <c r="S719" s="255" t="str">
        <f t="shared" si="81"/>
        <v/>
      </c>
      <c r="T719" s="255" t="str">
        <f t="shared" si="91"/>
        <v/>
      </c>
      <c r="U719" s="262" t="str">
        <f t="shared" si="82"/>
        <v/>
      </c>
      <c r="V719" s="279"/>
    </row>
    <row r="720" spans="1:22" x14ac:dyDescent="0.25">
      <c r="A720" s="266"/>
      <c r="B720" s="259" t="str">
        <f t="shared" si="83"/>
        <v/>
      </c>
      <c r="C720" s="260" t="str">
        <f t="shared" si="84"/>
        <v/>
      </c>
      <c r="D720" s="249" t="str">
        <f t="shared" si="85"/>
        <v/>
      </c>
      <c r="E720" s="249" t="str">
        <f t="shared" si="86"/>
        <v/>
      </c>
      <c r="F720" s="249" t="str">
        <f t="shared" si="87"/>
        <v/>
      </c>
      <c r="G720" s="249" t="str">
        <f t="shared" si="88"/>
        <v/>
      </c>
      <c r="H720" s="249" t="str">
        <f t="shared" si="89"/>
        <v/>
      </c>
      <c r="I720" s="249"/>
      <c r="J720" s="249"/>
      <c r="K720" s="252"/>
      <c r="L720" s="251"/>
      <c r="M720" s="252"/>
      <c r="N720" s="261"/>
      <c r="O720" s="261"/>
      <c r="P720" s="253"/>
      <c r="Q720" s="254" t="str">
        <f t="shared" si="90"/>
        <v/>
      </c>
      <c r="R720" s="255" t="str">
        <f t="shared" si="80"/>
        <v/>
      </c>
      <c r="S720" s="255" t="str">
        <f t="shared" si="81"/>
        <v/>
      </c>
      <c r="T720" s="255" t="str">
        <f t="shared" si="91"/>
        <v/>
      </c>
      <c r="U720" s="262" t="str">
        <f t="shared" si="82"/>
        <v/>
      </c>
      <c r="V720" s="279"/>
    </row>
    <row r="721" spans="1:22" x14ac:dyDescent="0.25">
      <c r="A721" s="266"/>
      <c r="B721" s="259" t="str">
        <f t="shared" si="83"/>
        <v/>
      </c>
      <c r="C721" s="260" t="str">
        <f t="shared" si="84"/>
        <v/>
      </c>
      <c r="D721" s="249" t="str">
        <f t="shared" si="85"/>
        <v/>
      </c>
      <c r="E721" s="249" t="str">
        <f t="shared" si="86"/>
        <v/>
      </c>
      <c r="F721" s="249" t="str">
        <f t="shared" si="87"/>
        <v/>
      </c>
      <c r="G721" s="249" t="str">
        <f t="shared" si="88"/>
        <v/>
      </c>
      <c r="H721" s="249" t="str">
        <f t="shared" si="89"/>
        <v/>
      </c>
      <c r="I721" s="249"/>
      <c r="J721" s="249"/>
      <c r="K721" s="252"/>
      <c r="L721" s="251"/>
      <c r="M721" s="252"/>
      <c r="N721" s="261"/>
      <c r="O721" s="261"/>
      <c r="P721" s="253"/>
      <c r="Q721" s="254" t="str">
        <f t="shared" si="90"/>
        <v/>
      </c>
      <c r="R721" s="255" t="str">
        <f t="shared" si="80"/>
        <v/>
      </c>
      <c r="S721" s="255" t="str">
        <f t="shared" si="81"/>
        <v/>
      </c>
      <c r="T721" s="255" t="str">
        <f t="shared" si="91"/>
        <v/>
      </c>
      <c r="U721" s="262" t="str">
        <f t="shared" si="82"/>
        <v/>
      </c>
      <c r="V721" s="279"/>
    </row>
    <row r="722" spans="1:22" x14ac:dyDescent="0.25">
      <c r="A722" s="266"/>
      <c r="B722" s="259" t="str">
        <f t="shared" si="83"/>
        <v/>
      </c>
      <c r="C722" s="260" t="str">
        <f t="shared" si="84"/>
        <v/>
      </c>
      <c r="D722" s="249" t="str">
        <f t="shared" si="85"/>
        <v/>
      </c>
      <c r="E722" s="249" t="str">
        <f t="shared" si="86"/>
        <v/>
      </c>
      <c r="F722" s="249" t="str">
        <f t="shared" si="87"/>
        <v/>
      </c>
      <c r="G722" s="249" t="str">
        <f t="shared" si="88"/>
        <v/>
      </c>
      <c r="H722" s="249" t="str">
        <f t="shared" si="89"/>
        <v/>
      </c>
      <c r="I722" s="249"/>
      <c r="J722" s="249"/>
      <c r="K722" s="252"/>
      <c r="L722" s="251"/>
      <c r="M722" s="252"/>
      <c r="N722" s="261"/>
      <c r="O722" s="261"/>
      <c r="P722" s="253"/>
      <c r="Q722" s="254" t="str">
        <f t="shared" si="90"/>
        <v/>
      </c>
      <c r="R722" s="255" t="str">
        <f t="shared" si="80"/>
        <v/>
      </c>
      <c r="S722" s="255" t="str">
        <f t="shared" si="81"/>
        <v/>
      </c>
      <c r="T722" s="255" t="str">
        <f t="shared" si="91"/>
        <v/>
      </c>
      <c r="U722" s="262" t="str">
        <f t="shared" si="82"/>
        <v/>
      </c>
      <c r="V722" s="279"/>
    </row>
    <row r="723" spans="1:22" x14ac:dyDescent="0.25">
      <c r="A723" s="266"/>
      <c r="B723" s="259" t="str">
        <f t="shared" si="83"/>
        <v/>
      </c>
      <c r="C723" s="260" t="str">
        <f t="shared" si="84"/>
        <v/>
      </c>
      <c r="D723" s="249" t="str">
        <f t="shared" si="85"/>
        <v/>
      </c>
      <c r="E723" s="249" t="str">
        <f t="shared" si="86"/>
        <v/>
      </c>
      <c r="F723" s="249" t="str">
        <f t="shared" si="87"/>
        <v/>
      </c>
      <c r="G723" s="249" t="str">
        <f t="shared" si="88"/>
        <v/>
      </c>
      <c r="H723" s="249" t="str">
        <f t="shared" si="89"/>
        <v/>
      </c>
      <c r="I723" s="249"/>
      <c r="J723" s="249"/>
      <c r="K723" s="252"/>
      <c r="L723" s="251"/>
      <c r="M723" s="252"/>
      <c r="N723" s="261"/>
      <c r="O723" s="261"/>
      <c r="P723" s="253"/>
      <c r="Q723" s="254" t="str">
        <f t="shared" si="90"/>
        <v/>
      </c>
      <c r="R723" s="255" t="str">
        <f t="shared" si="80"/>
        <v/>
      </c>
      <c r="S723" s="255" t="str">
        <f t="shared" si="81"/>
        <v/>
      </c>
      <c r="T723" s="255" t="str">
        <f t="shared" si="91"/>
        <v/>
      </c>
      <c r="U723" s="262" t="str">
        <f t="shared" si="82"/>
        <v/>
      </c>
      <c r="V723" s="279"/>
    </row>
    <row r="724" spans="1:22" x14ac:dyDescent="0.25">
      <c r="A724" s="266"/>
      <c r="B724" s="259" t="str">
        <f t="shared" si="83"/>
        <v/>
      </c>
      <c r="C724" s="260" t="str">
        <f t="shared" si="84"/>
        <v/>
      </c>
      <c r="D724" s="249" t="str">
        <f t="shared" si="85"/>
        <v/>
      </c>
      <c r="E724" s="249" t="str">
        <f t="shared" si="86"/>
        <v/>
      </c>
      <c r="F724" s="249" t="str">
        <f t="shared" si="87"/>
        <v/>
      </c>
      <c r="G724" s="249" t="str">
        <f t="shared" si="88"/>
        <v/>
      </c>
      <c r="H724" s="249" t="str">
        <f t="shared" si="89"/>
        <v/>
      </c>
      <c r="I724" s="249"/>
      <c r="J724" s="249"/>
      <c r="K724" s="252"/>
      <c r="L724" s="251"/>
      <c r="M724" s="252"/>
      <c r="N724" s="261"/>
      <c r="O724" s="261"/>
      <c r="P724" s="253"/>
      <c r="Q724" s="254" t="str">
        <f t="shared" si="90"/>
        <v/>
      </c>
      <c r="R724" s="255" t="str">
        <f t="shared" si="80"/>
        <v/>
      </c>
      <c r="S724" s="255" t="str">
        <f t="shared" si="81"/>
        <v/>
      </c>
      <c r="T724" s="255" t="str">
        <f t="shared" si="91"/>
        <v/>
      </c>
      <c r="U724" s="262" t="str">
        <f t="shared" si="82"/>
        <v/>
      </c>
      <c r="V724" s="279"/>
    </row>
    <row r="725" spans="1:22" x14ac:dyDescent="0.25">
      <c r="A725" s="266"/>
      <c r="B725" s="259" t="str">
        <f t="shared" si="83"/>
        <v/>
      </c>
      <c r="C725" s="260" t="str">
        <f t="shared" si="84"/>
        <v/>
      </c>
      <c r="D725" s="249" t="str">
        <f t="shared" si="85"/>
        <v/>
      </c>
      <c r="E725" s="249" t="str">
        <f t="shared" si="86"/>
        <v/>
      </c>
      <c r="F725" s="249" t="str">
        <f t="shared" si="87"/>
        <v/>
      </c>
      <c r="G725" s="249" t="str">
        <f t="shared" si="88"/>
        <v/>
      </c>
      <c r="H725" s="249" t="str">
        <f t="shared" si="89"/>
        <v/>
      </c>
      <c r="I725" s="249"/>
      <c r="J725" s="249"/>
      <c r="K725" s="252"/>
      <c r="L725" s="251"/>
      <c r="M725" s="252"/>
      <c r="N725" s="261"/>
      <c r="O725" s="261"/>
      <c r="P725" s="253"/>
      <c r="Q725" s="254" t="str">
        <f t="shared" si="90"/>
        <v/>
      </c>
      <c r="R725" s="255" t="str">
        <f t="shared" si="80"/>
        <v/>
      </c>
      <c r="S725" s="255" t="str">
        <f t="shared" si="81"/>
        <v/>
      </c>
      <c r="T725" s="255" t="str">
        <f t="shared" si="91"/>
        <v/>
      </c>
      <c r="U725" s="262" t="str">
        <f t="shared" si="82"/>
        <v/>
      </c>
      <c r="V725" s="279"/>
    </row>
    <row r="726" spans="1:22" x14ac:dyDescent="0.25">
      <c r="A726" s="266"/>
      <c r="B726" s="259" t="str">
        <f t="shared" si="83"/>
        <v/>
      </c>
      <c r="C726" s="260" t="str">
        <f t="shared" si="84"/>
        <v/>
      </c>
      <c r="D726" s="249" t="str">
        <f t="shared" si="85"/>
        <v/>
      </c>
      <c r="E726" s="249" t="str">
        <f t="shared" si="86"/>
        <v/>
      </c>
      <c r="F726" s="249" t="str">
        <f t="shared" si="87"/>
        <v/>
      </c>
      <c r="G726" s="249" t="str">
        <f t="shared" si="88"/>
        <v/>
      </c>
      <c r="H726" s="249" t="str">
        <f t="shared" si="89"/>
        <v/>
      </c>
      <c r="I726" s="249"/>
      <c r="J726" s="249"/>
      <c r="K726" s="252"/>
      <c r="L726" s="251"/>
      <c r="M726" s="252"/>
      <c r="N726" s="261"/>
      <c r="O726" s="261"/>
      <c r="P726" s="253"/>
      <c r="Q726" s="254" t="str">
        <f t="shared" si="90"/>
        <v/>
      </c>
      <c r="R726" s="255" t="str">
        <f t="shared" si="80"/>
        <v/>
      </c>
      <c r="S726" s="255" t="str">
        <f t="shared" si="81"/>
        <v/>
      </c>
      <c r="T726" s="255" t="str">
        <f t="shared" si="91"/>
        <v/>
      </c>
      <c r="U726" s="262" t="str">
        <f t="shared" si="82"/>
        <v/>
      </c>
      <c r="V726" s="279"/>
    </row>
    <row r="727" spans="1:22" x14ac:dyDescent="0.25">
      <c r="A727" s="266"/>
      <c r="B727" s="259" t="str">
        <f t="shared" si="83"/>
        <v/>
      </c>
      <c r="C727" s="260" t="str">
        <f t="shared" si="84"/>
        <v/>
      </c>
      <c r="D727" s="249" t="str">
        <f t="shared" si="85"/>
        <v/>
      </c>
      <c r="E727" s="249" t="str">
        <f t="shared" si="86"/>
        <v/>
      </c>
      <c r="F727" s="249" t="str">
        <f t="shared" si="87"/>
        <v/>
      </c>
      <c r="G727" s="249" t="str">
        <f t="shared" si="88"/>
        <v/>
      </c>
      <c r="H727" s="249" t="str">
        <f t="shared" si="89"/>
        <v/>
      </c>
      <c r="I727" s="249"/>
      <c r="J727" s="249"/>
      <c r="K727" s="252"/>
      <c r="L727" s="251"/>
      <c r="M727" s="252"/>
      <c r="N727" s="261"/>
      <c r="O727" s="261"/>
      <c r="P727" s="253"/>
      <c r="Q727" s="254" t="str">
        <f t="shared" si="90"/>
        <v/>
      </c>
      <c r="R727" s="255" t="str">
        <f t="shared" si="80"/>
        <v/>
      </c>
      <c r="S727" s="255" t="str">
        <f t="shared" si="81"/>
        <v/>
      </c>
      <c r="T727" s="255" t="str">
        <f t="shared" si="91"/>
        <v/>
      </c>
      <c r="U727" s="262" t="str">
        <f t="shared" si="82"/>
        <v/>
      </c>
      <c r="V727" s="279"/>
    </row>
    <row r="728" spans="1:22" x14ac:dyDescent="0.25">
      <c r="A728" s="266"/>
      <c r="B728" s="259" t="str">
        <f t="shared" si="83"/>
        <v/>
      </c>
      <c r="C728" s="260" t="str">
        <f t="shared" si="84"/>
        <v/>
      </c>
      <c r="D728" s="249" t="str">
        <f t="shared" si="85"/>
        <v/>
      </c>
      <c r="E728" s="249" t="str">
        <f t="shared" si="86"/>
        <v/>
      </c>
      <c r="F728" s="249" t="str">
        <f t="shared" si="87"/>
        <v/>
      </c>
      <c r="G728" s="249" t="str">
        <f t="shared" si="88"/>
        <v/>
      </c>
      <c r="H728" s="249" t="str">
        <f t="shared" si="89"/>
        <v/>
      </c>
      <c r="I728" s="249"/>
      <c r="J728" s="249"/>
      <c r="K728" s="252"/>
      <c r="L728" s="251"/>
      <c r="M728" s="252"/>
      <c r="N728" s="261"/>
      <c r="O728" s="261"/>
      <c r="P728" s="253"/>
      <c r="Q728" s="254" t="str">
        <f t="shared" si="90"/>
        <v/>
      </c>
      <c r="R728" s="255" t="str">
        <f t="shared" si="80"/>
        <v/>
      </c>
      <c r="S728" s="255" t="str">
        <f t="shared" si="81"/>
        <v/>
      </c>
      <c r="T728" s="255" t="str">
        <f t="shared" si="91"/>
        <v/>
      </c>
      <c r="U728" s="262" t="str">
        <f t="shared" si="82"/>
        <v/>
      </c>
      <c r="V728" s="279"/>
    </row>
    <row r="729" spans="1:22" x14ac:dyDescent="0.25">
      <c r="A729" s="266"/>
      <c r="B729" s="259" t="str">
        <f t="shared" si="83"/>
        <v/>
      </c>
      <c r="C729" s="260" t="str">
        <f t="shared" si="84"/>
        <v/>
      </c>
      <c r="D729" s="249" t="str">
        <f t="shared" si="85"/>
        <v/>
      </c>
      <c r="E729" s="249" t="str">
        <f t="shared" si="86"/>
        <v/>
      </c>
      <c r="F729" s="249" t="str">
        <f t="shared" si="87"/>
        <v/>
      </c>
      <c r="G729" s="249" t="str">
        <f t="shared" si="88"/>
        <v/>
      </c>
      <c r="H729" s="249" t="str">
        <f t="shared" si="89"/>
        <v/>
      </c>
      <c r="I729" s="249"/>
      <c r="J729" s="249"/>
      <c r="K729" s="252"/>
      <c r="L729" s="251"/>
      <c r="M729" s="252"/>
      <c r="N729" s="261"/>
      <c r="O729" s="261"/>
      <c r="P729" s="253"/>
      <c r="Q729" s="254" t="str">
        <f t="shared" si="90"/>
        <v/>
      </c>
      <c r="R729" s="255" t="str">
        <f t="shared" ref="R729:R792" si="92">IF(N729&lt;&gt;"",TEXT(N729,"DDDD"),"")</f>
        <v/>
      </c>
      <c r="S729" s="255" t="str">
        <f t="shared" ref="S729:S792" si="93">IF(N729&lt;&gt;"",TEXT(N729,"MMMM"),"")</f>
        <v/>
      </c>
      <c r="T729" s="255" t="str">
        <f t="shared" si="91"/>
        <v/>
      </c>
      <c r="U729" s="262" t="str">
        <f t="shared" si="82"/>
        <v/>
      </c>
      <c r="V729" s="279"/>
    </row>
    <row r="730" spans="1:22" x14ac:dyDescent="0.25">
      <c r="A730" s="266"/>
      <c r="B730" s="259" t="str">
        <f t="shared" si="83"/>
        <v/>
      </c>
      <c r="C730" s="260" t="str">
        <f t="shared" si="84"/>
        <v/>
      </c>
      <c r="D730" s="249" t="str">
        <f t="shared" si="85"/>
        <v/>
      </c>
      <c r="E730" s="249" t="str">
        <f t="shared" si="86"/>
        <v/>
      </c>
      <c r="F730" s="249" t="str">
        <f t="shared" si="87"/>
        <v/>
      </c>
      <c r="G730" s="249" t="str">
        <f t="shared" si="88"/>
        <v/>
      </c>
      <c r="H730" s="249" t="str">
        <f t="shared" si="89"/>
        <v/>
      </c>
      <c r="I730" s="249"/>
      <c r="J730" s="249"/>
      <c r="K730" s="252"/>
      <c r="L730" s="251"/>
      <c r="M730" s="252"/>
      <c r="N730" s="261"/>
      <c r="O730" s="261"/>
      <c r="P730" s="253"/>
      <c r="Q730" s="254" t="str">
        <f t="shared" si="90"/>
        <v/>
      </c>
      <c r="R730" s="255" t="str">
        <f t="shared" si="92"/>
        <v/>
      </c>
      <c r="S730" s="255" t="str">
        <f t="shared" si="93"/>
        <v/>
      </c>
      <c r="T730" s="255" t="str">
        <f t="shared" si="91"/>
        <v/>
      </c>
      <c r="U730" s="262" t="str">
        <f t="shared" si="82"/>
        <v/>
      </c>
      <c r="V730" s="279"/>
    </row>
    <row r="731" spans="1:22" x14ac:dyDescent="0.25">
      <c r="A731" s="266"/>
      <c r="B731" s="259" t="str">
        <f t="shared" si="83"/>
        <v/>
      </c>
      <c r="C731" s="260" t="str">
        <f t="shared" si="84"/>
        <v/>
      </c>
      <c r="D731" s="249" t="str">
        <f t="shared" si="85"/>
        <v/>
      </c>
      <c r="E731" s="249" t="str">
        <f t="shared" si="86"/>
        <v/>
      </c>
      <c r="F731" s="249" t="str">
        <f t="shared" si="87"/>
        <v/>
      </c>
      <c r="G731" s="249" t="str">
        <f t="shared" si="88"/>
        <v/>
      </c>
      <c r="H731" s="249" t="str">
        <f t="shared" si="89"/>
        <v/>
      </c>
      <c r="I731" s="249"/>
      <c r="J731" s="249"/>
      <c r="K731" s="252"/>
      <c r="L731" s="251"/>
      <c r="M731" s="252"/>
      <c r="N731" s="261"/>
      <c r="O731" s="261"/>
      <c r="P731" s="253"/>
      <c r="Q731" s="254" t="str">
        <f t="shared" si="90"/>
        <v/>
      </c>
      <c r="R731" s="255" t="str">
        <f t="shared" si="92"/>
        <v/>
      </c>
      <c r="S731" s="255" t="str">
        <f t="shared" si="93"/>
        <v/>
      </c>
      <c r="T731" s="255" t="str">
        <f t="shared" si="91"/>
        <v/>
      </c>
      <c r="U731" s="262" t="str">
        <f t="shared" si="82"/>
        <v/>
      </c>
      <c r="V731" s="279"/>
    </row>
    <row r="732" spans="1:22" x14ac:dyDescent="0.25">
      <c r="A732" s="266"/>
      <c r="B732" s="259" t="str">
        <f t="shared" si="83"/>
        <v/>
      </c>
      <c r="C732" s="260" t="str">
        <f t="shared" si="84"/>
        <v/>
      </c>
      <c r="D732" s="249" t="str">
        <f t="shared" si="85"/>
        <v/>
      </c>
      <c r="E732" s="249" t="str">
        <f t="shared" si="86"/>
        <v/>
      </c>
      <c r="F732" s="249" t="str">
        <f t="shared" si="87"/>
        <v/>
      </c>
      <c r="G732" s="249" t="str">
        <f t="shared" si="88"/>
        <v/>
      </c>
      <c r="H732" s="249" t="str">
        <f t="shared" si="89"/>
        <v/>
      </c>
      <c r="I732" s="249"/>
      <c r="J732" s="249"/>
      <c r="K732" s="252"/>
      <c r="L732" s="251"/>
      <c r="M732" s="252"/>
      <c r="N732" s="261"/>
      <c r="O732" s="261"/>
      <c r="P732" s="253"/>
      <c r="Q732" s="254" t="str">
        <f t="shared" si="90"/>
        <v/>
      </c>
      <c r="R732" s="255" t="str">
        <f t="shared" si="92"/>
        <v/>
      </c>
      <c r="S732" s="255" t="str">
        <f t="shared" si="93"/>
        <v/>
      </c>
      <c r="T732" s="255" t="str">
        <f t="shared" si="91"/>
        <v/>
      </c>
      <c r="U732" s="262" t="str">
        <f t="shared" si="82"/>
        <v/>
      </c>
      <c r="V732" s="279"/>
    </row>
    <row r="733" spans="1:22" x14ac:dyDescent="0.25">
      <c r="A733" s="266"/>
      <c r="B733" s="259" t="str">
        <f t="shared" si="83"/>
        <v/>
      </c>
      <c r="C733" s="260" t="str">
        <f t="shared" si="84"/>
        <v/>
      </c>
      <c r="D733" s="249" t="str">
        <f t="shared" si="85"/>
        <v/>
      </c>
      <c r="E733" s="249" t="str">
        <f t="shared" si="86"/>
        <v/>
      </c>
      <c r="F733" s="249" t="str">
        <f t="shared" si="87"/>
        <v/>
      </c>
      <c r="G733" s="249" t="str">
        <f t="shared" si="88"/>
        <v/>
      </c>
      <c r="H733" s="249" t="str">
        <f t="shared" si="89"/>
        <v/>
      </c>
      <c r="I733" s="249"/>
      <c r="J733" s="249"/>
      <c r="K733" s="252"/>
      <c r="L733" s="251"/>
      <c r="M733" s="252"/>
      <c r="N733" s="261"/>
      <c r="O733" s="261"/>
      <c r="P733" s="253"/>
      <c r="Q733" s="254" t="str">
        <f t="shared" si="90"/>
        <v/>
      </c>
      <c r="R733" s="255" t="str">
        <f t="shared" si="92"/>
        <v/>
      </c>
      <c r="S733" s="255" t="str">
        <f t="shared" si="93"/>
        <v/>
      </c>
      <c r="T733" s="255" t="str">
        <f t="shared" si="91"/>
        <v/>
      </c>
      <c r="U733" s="262" t="str">
        <f t="shared" si="82"/>
        <v/>
      </c>
      <c r="V733" s="279"/>
    </row>
    <row r="734" spans="1:22" x14ac:dyDescent="0.25">
      <c r="A734" s="266"/>
      <c r="B734" s="259" t="str">
        <f t="shared" si="83"/>
        <v/>
      </c>
      <c r="C734" s="260" t="str">
        <f t="shared" si="84"/>
        <v/>
      </c>
      <c r="D734" s="249" t="str">
        <f t="shared" si="85"/>
        <v/>
      </c>
      <c r="E734" s="249" t="str">
        <f t="shared" si="86"/>
        <v/>
      </c>
      <c r="F734" s="249" t="str">
        <f t="shared" si="87"/>
        <v/>
      </c>
      <c r="G734" s="249" t="str">
        <f t="shared" si="88"/>
        <v/>
      </c>
      <c r="H734" s="249" t="str">
        <f t="shared" si="89"/>
        <v/>
      </c>
      <c r="I734" s="249"/>
      <c r="J734" s="249"/>
      <c r="K734" s="252"/>
      <c r="L734" s="251"/>
      <c r="M734" s="252"/>
      <c r="N734" s="261"/>
      <c r="O734" s="261"/>
      <c r="P734" s="253"/>
      <c r="Q734" s="254" t="str">
        <f t="shared" si="90"/>
        <v/>
      </c>
      <c r="R734" s="255" t="str">
        <f t="shared" si="92"/>
        <v/>
      </c>
      <c r="S734" s="255" t="str">
        <f t="shared" si="93"/>
        <v/>
      </c>
      <c r="T734" s="255" t="str">
        <f t="shared" si="91"/>
        <v/>
      </c>
      <c r="U734" s="262" t="str">
        <f t="shared" si="82"/>
        <v/>
      </c>
      <c r="V734" s="279"/>
    </row>
    <row r="735" spans="1:22" x14ac:dyDescent="0.25">
      <c r="A735" s="266"/>
      <c r="B735" s="259" t="str">
        <f t="shared" si="83"/>
        <v/>
      </c>
      <c r="C735" s="260" t="str">
        <f t="shared" si="84"/>
        <v/>
      </c>
      <c r="D735" s="249" t="str">
        <f t="shared" si="85"/>
        <v/>
      </c>
      <c r="E735" s="249" t="str">
        <f t="shared" si="86"/>
        <v/>
      </c>
      <c r="F735" s="249" t="str">
        <f t="shared" si="87"/>
        <v/>
      </c>
      <c r="G735" s="249" t="str">
        <f t="shared" si="88"/>
        <v/>
      </c>
      <c r="H735" s="249" t="str">
        <f t="shared" si="89"/>
        <v/>
      </c>
      <c r="I735" s="249"/>
      <c r="J735" s="249"/>
      <c r="K735" s="252"/>
      <c r="L735" s="251"/>
      <c r="M735" s="252"/>
      <c r="N735" s="261"/>
      <c r="O735" s="261"/>
      <c r="P735" s="253"/>
      <c r="Q735" s="254" t="str">
        <f t="shared" si="90"/>
        <v/>
      </c>
      <c r="R735" s="255" t="str">
        <f t="shared" si="92"/>
        <v/>
      </c>
      <c r="S735" s="255" t="str">
        <f t="shared" si="93"/>
        <v/>
      </c>
      <c r="T735" s="255" t="str">
        <f t="shared" si="91"/>
        <v/>
      </c>
      <c r="U735" s="262" t="str">
        <f t="shared" si="82"/>
        <v/>
      </c>
      <c r="V735" s="279"/>
    </row>
    <row r="736" spans="1:22" x14ac:dyDescent="0.25">
      <c r="A736" s="266"/>
      <c r="B736" s="259" t="str">
        <f t="shared" si="83"/>
        <v/>
      </c>
      <c r="C736" s="260" t="str">
        <f t="shared" si="84"/>
        <v/>
      </c>
      <c r="D736" s="249" t="str">
        <f t="shared" si="85"/>
        <v/>
      </c>
      <c r="E736" s="249" t="str">
        <f t="shared" si="86"/>
        <v/>
      </c>
      <c r="F736" s="249" t="str">
        <f t="shared" si="87"/>
        <v/>
      </c>
      <c r="G736" s="249" t="str">
        <f t="shared" si="88"/>
        <v/>
      </c>
      <c r="H736" s="249" t="str">
        <f t="shared" si="89"/>
        <v/>
      </c>
      <c r="I736" s="249"/>
      <c r="J736" s="249"/>
      <c r="K736" s="252"/>
      <c r="L736" s="251"/>
      <c r="M736" s="252"/>
      <c r="N736" s="261"/>
      <c r="O736" s="261"/>
      <c r="P736" s="253"/>
      <c r="Q736" s="254" t="str">
        <f t="shared" si="90"/>
        <v/>
      </c>
      <c r="R736" s="255" t="str">
        <f t="shared" si="92"/>
        <v/>
      </c>
      <c r="S736" s="255" t="str">
        <f t="shared" si="93"/>
        <v/>
      </c>
      <c r="T736" s="255" t="str">
        <f t="shared" si="91"/>
        <v/>
      </c>
      <c r="U736" s="262" t="str">
        <f t="shared" si="82"/>
        <v/>
      </c>
      <c r="V736" s="279"/>
    </row>
    <row r="737" spans="1:22" x14ac:dyDescent="0.25">
      <c r="A737" s="266"/>
      <c r="B737" s="259" t="str">
        <f t="shared" si="83"/>
        <v/>
      </c>
      <c r="C737" s="260" t="str">
        <f t="shared" si="84"/>
        <v/>
      </c>
      <c r="D737" s="249" t="str">
        <f t="shared" si="85"/>
        <v/>
      </c>
      <c r="E737" s="249" t="str">
        <f t="shared" si="86"/>
        <v/>
      </c>
      <c r="F737" s="249" t="str">
        <f t="shared" si="87"/>
        <v/>
      </c>
      <c r="G737" s="249" t="str">
        <f t="shared" si="88"/>
        <v/>
      </c>
      <c r="H737" s="249" t="str">
        <f t="shared" si="89"/>
        <v/>
      </c>
      <c r="I737" s="249"/>
      <c r="J737" s="249"/>
      <c r="K737" s="252"/>
      <c r="L737" s="251"/>
      <c r="M737" s="252"/>
      <c r="N737" s="261"/>
      <c r="O737" s="261"/>
      <c r="P737" s="253"/>
      <c r="Q737" s="254" t="str">
        <f t="shared" si="90"/>
        <v/>
      </c>
      <c r="R737" s="255" t="str">
        <f t="shared" si="92"/>
        <v/>
      </c>
      <c r="S737" s="255" t="str">
        <f t="shared" si="93"/>
        <v/>
      </c>
      <c r="T737" s="255" t="str">
        <f t="shared" si="91"/>
        <v/>
      </c>
      <c r="U737" s="262" t="str">
        <f t="shared" ref="U737:U800" si="94">IFERROR(VLOOKUP(M737,CIE,2,0),"")</f>
        <v/>
      </c>
      <c r="V737" s="279"/>
    </row>
    <row r="738" spans="1:22" x14ac:dyDescent="0.25">
      <c r="A738" s="266"/>
      <c r="B738" s="259" t="str">
        <f t="shared" si="83"/>
        <v/>
      </c>
      <c r="C738" s="260" t="str">
        <f t="shared" si="84"/>
        <v/>
      </c>
      <c r="D738" s="249" t="str">
        <f t="shared" si="85"/>
        <v/>
      </c>
      <c r="E738" s="249" t="str">
        <f t="shared" si="86"/>
        <v/>
      </c>
      <c r="F738" s="249" t="str">
        <f t="shared" si="87"/>
        <v/>
      </c>
      <c r="G738" s="249" t="str">
        <f t="shared" si="88"/>
        <v/>
      </c>
      <c r="H738" s="249" t="str">
        <f t="shared" si="89"/>
        <v/>
      </c>
      <c r="I738" s="249"/>
      <c r="J738" s="249"/>
      <c r="K738" s="252"/>
      <c r="L738" s="251"/>
      <c r="M738" s="252"/>
      <c r="N738" s="261"/>
      <c r="O738" s="261"/>
      <c r="P738" s="253"/>
      <c r="Q738" s="254" t="str">
        <f t="shared" si="90"/>
        <v/>
      </c>
      <c r="R738" s="255" t="str">
        <f t="shared" si="92"/>
        <v/>
      </c>
      <c r="S738" s="255" t="str">
        <f t="shared" si="93"/>
        <v/>
      </c>
      <c r="T738" s="255" t="str">
        <f t="shared" si="91"/>
        <v/>
      </c>
      <c r="U738" s="262" t="str">
        <f t="shared" si="94"/>
        <v/>
      </c>
      <c r="V738" s="279"/>
    </row>
    <row r="739" spans="1:22" x14ac:dyDescent="0.25">
      <c r="A739" s="266"/>
      <c r="B739" s="259" t="str">
        <f t="shared" si="83"/>
        <v/>
      </c>
      <c r="C739" s="260" t="str">
        <f t="shared" si="84"/>
        <v/>
      </c>
      <c r="D739" s="249" t="str">
        <f t="shared" si="85"/>
        <v/>
      </c>
      <c r="E739" s="249" t="str">
        <f t="shared" si="86"/>
        <v/>
      </c>
      <c r="F739" s="249" t="str">
        <f t="shared" si="87"/>
        <v/>
      </c>
      <c r="G739" s="249" t="str">
        <f t="shared" si="88"/>
        <v/>
      </c>
      <c r="H739" s="249" t="str">
        <f t="shared" si="89"/>
        <v/>
      </c>
      <c r="I739" s="249"/>
      <c r="J739" s="249"/>
      <c r="K739" s="252"/>
      <c r="L739" s="251"/>
      <c r="M739" s="252"/>
      <c r="N739" s="261"/>
      <c r="O739" s="261"/>
      <c r="P739" s="253"/>
      <c r="Q739" s="254" t="str">
        <f t="shared" si="90"/>
        <v/>
      </c>
      <c r="R739" s="255" t="str">
        <f t="shared" si="92"/>
        <v/>
      </c>
      <c r="S739" s="255" t="str">
        <f t="shared" si="93"/>
        <v/>
      </c>
      <c r="T739" s="255" t="str">
        <f t="shared" si="91"/>
        <v/>
      </c>
      <c r="U739" s="262" t="str">
        <f t="shared" si="94"/>
        <v/>
      </c>
      <c r="V739" s="279"/>
    </row>
    <row r="740" spans="1:22" x14ac:dyDescent="0.25">
      <c r="A740" s="266"/>
      <c r="B740" s="259" t="str">
        <f t="shared" si="83"/>
        <v/>
      </c>
      <c r="C740" s="260" t="str">
        <f t="shared" si="84"/>
        <v/>
      </c>
      <c r="D740" s="249" t="str">
        <f t="shared" si="85"/>
        <v/>
      </c>
      <c r="E740" s="249" t="str">
        <f t="shared" si="86"/>
        <v/>
      </c>
      <c r="F740" s="249" t="str">
        <f t="shared" si="87"/>
        <v/>
      </c>
      <c r="G740" s="249" t="str">
        <f t="shared" si="88"/>
        <v/>
      </c>
      <c r="H740" s="249" t="str">
        <f t="shared" si="89"/>
        <v/>
      </c>
      <c r="I740" s="249"/>
      <c r="J740" s="249"/>
      <c r="K740" s="252"/>
      <c r="L740" s="251"/>
      <c r="M740" s="252"/>
      <c r="N740" s="261"/>
      <c r="O740" s="261"/>
      <c r="P740" s="253"/>
      <c r="Q740" s="254" t="str">
        <f t="shared" si="90"/>
        <v/>
      </c>
      <c r="R740" s="255" t="str">
        <f t="shared" si="92"/>
        <v/>
      </c>
      <c r="S740" s="255" t="str">
        <f t="shared" si="93"/>
        <v/>
      </c>
      <c r="T740" s="255" t="str">
        <f t="shared" si="91"/>
        <v/>
      </c>
      <c r="U740" s="262" t="str">
        <f t="shared" si="94"/>
        <v/>
      </c>
      <c r="V740" s="279"/>
    </row>
    <row r="741" spans="1:22" x14ac:dyDescent="0.25">
      <c r="A741" s="266"/>
      <c r="B741" s="259" t="str">
        <f t="shared" si="83"/>
        <v/>
      </c>
      <c r="C741" s="260" t="str">
        <f t="shared" si="84"/>
        <v/>
      </c>
      <c r="D741" s="249" t="str">
        <f t="shared" si="85"/>
        <v/>
      </c>
      <c r="E741" s="249" t="str">
        <f t="shared" si="86"/>
        <v/>
      </c>
      <c r="F741" s="249" t="str">
        <f t="shared" si="87"/>
        <v/>
      </c>
      <c r="G741" s="249" t="str">
        <f t="shared" si="88"/>
        <v/>
      </c>
      <c r="H741" s="249" t="str">
        <f t="shared" si="89"/>
        <v/>
      </c>
      <c r="I741" s="249"/>
      <c r="J741" s="249"/>
      <c r="K741" s="252"/>
      <c r="L741" s="251"/>
      <c r="M741" s="252"/>
      <c r="N741" s="261"/>
      <c r="O741" s="261"/>
      <c r="P741" s="253"/>
      <c r="Q741" s="254" t="str">
        <f t="shared" si="90"/>
        <v/>
      </c>
      <c r="R741" s="255" t="str">
        <f t="shared" si="92"/>
        <v/>
      </c>
      <c r="S741" s="255" t="str">
        <f t="shared" si="93"/>
        <v/>
      </c>
      <c r="T741" s="255" t="str">
        <f t="shared" si="91"/>
        <v/>
      </c>
      <c r="U741" s="262" t="str">
        <f t="shared" si="94"/>
        <v/>
      </c>
      <c r="V741" s="279"/>
    </row>
    <row r="742" spans="1:22" x14ac:dyDescent="0.25">
      <c r="A742" s="266"/>
      <c r="B742" s="259" t="str">
        <f t="shared" ref="B742:B805" si="95">IFERROR(VLOOKUP(A742,Personal,2,0),"")</f>
        <v/>
      </c>
      <c r="C742" s="260" t="str">
        <f t="shared" si="84"/>
        <v/>
      </c>
      <c r="D742" s="249" t="str">
        <f t="shared" si="85"/>
        <v/>
      </c>
      <c r="E742" s="249" t="str">
        <f t="shared" si="86"/>
        <v/>
      </c>
      <c r="F742" s="249" t="str">
        <f t="shared" si="87"/>
        <v/>
      </c>
      <c r="G742" s="249" t="str">
        <f t="shared" si="88"/>
        <v/>
      </c>
      <c r="H742" s="249" t="str">
        <f t="shared" si="89"/>
        <v/>
      </c>
      <c r="I742" s="249"/>
      <c r="J742" s="249"/>
      <c r="K742" s="252"/>
      <c r="L742" s="251"/>
      <c r="M742" s="252"/>
      <c r="N742" s="261"/>
      <c r="O742" s="261"/>
      <c r="P742" s="253"/>
      <c r="Q742" s="254" t="str">
        <f t="shared" si="90"/>
        <v/>
      </c>
      <c r="R742" s="255" t="str">
        <f t="shared" si="92"/>
        <v/>
      </c>
      <c r="S742" s="255" t="str">
        <f t="shared" si="93"/>
        <v/>
      </c>
      <c r="T742" s="255" t="str">
        <f t="shared" si="91"/>
        <v/>
      </c>
      <c r="U742" s="262" t="str">
        <f t="shared" si="94"/>
        <v/>
      </c>
      <c r="V742" s="279"/>
    </row>
    <row r="743" spans="1:22" x14ac:dyDescent="0.25">
      <c r="A743" s="266"/>
      <c r="B743" s="259" t="str">
        <f t="shared" si="95"/>
        <v/>
      </c>
      <c r="C743" s="260" t="str">
        <f t="shared" si="84"/>
        <v/>
      </c>
      <c r="D743" s="249" t="str">
        <f t="shared" si="85"/>
        <v/>
      </c>
      <c r="E743" s="249" t="str">
        <f t="shared" si="86"/>
        <v/>
      </c>
      <c r="F743" s="249" t="str">
        <f t="shared" si="87"/>
        <v/>
      </c>
      <c r="G743" s="249" t="str">
        <f t="shared" si="88"/>
        <v/>
      </c>
      <c r="H743" s="249" t="str">
        <f t="shared" si="89"/>
        <v/>
      </c>
      <c r="I743" s="249"/>
      <c r="J743" s="249"/>
      <c r="K743" s="252"/>
      <c r="L743" s="251"/>
      <c r="M743" s="252"/>
      <c r="N743" s="261"/>
      <c r="O743" s="261"/>
      <c r="P743" s="253"/>
      <c r="Q743" s="254" t="str">
        <f t="shared" si="90"/>
        <v/>
      </c>
      <c r="R743" s="255" t="str">
        <f t="shared" si="92"/>
        <v/>
      </c>
      <c r="S743" s="255" t="str">
        <f t="shared" si="93"/>
        <v/>
      </c>
      <c r="T743" s="255" t="str">
        <f t="shared" si="91"/>
        <v/>
      </c>
      <c r="U743" s="262" t="str">
        <f t="shared" si="94"/>
        <v/>
      </c>
      <c r="V743" s="279"/>
    </row>
    <row r="744" spans="1:22" x14ac:dyDescent="0.25">
      <c r="A744" s="266"/>
      <c r="B744" s="259" t="str">
        <f t="shared" si="95"/>
        <v/>
      </c>
      <c r="C744" s="260" t="str">
        <f t="shared" si="84"/>
        <v/>
      </c>
      <c r="D744" s="249" t="str">
        <f t="shared" si="85"/>
        <v/>
      </c>
      <c r="E744" s="249" t="str">
        <f t="shared" si="86"/>
        <v/>
      </c>
      <c r="F744" s="249" t="str">
        <f t="shared" si="87"/>
        <v/>
      </c>
      <c r="G744" s="249" t="str">
        <f t="shared" si="88"/>
        <v/>
      </c>
      <c r="H744" s="249" t="str">
        <f t="shared" si="89"/>
        <v/>
      </c>
      <c r="I744" s="249"/>
      <c r="J744" s="249"/>
      <c r="K744" s="252"/>
      <c r="L744" s="251"/>
      <c r="M744" s="252"/>
      <c r="N744" s="261"/>
      <c r="O744" s="261"/>
      <c r="P744" s="253"/>
      <c r="Q744" s="254" t="str">
        <f t="shared" si="90"/>
        <v/>
      </c>
      <c r="R744" s="255" t="str">
        <f t="shared" si="92"/>
        <v/>
      </c>
      <c r="S744" s="255" t="str">
        <f t="shared" si="93"/>
        <v/>
      </c>
      <c r="T744" s="255" t="str">
        <f t="shared" si="91"/>
        <v/>
      </c>
      <c r="U744" s="262" t="str">
        <f t="shared" si="94"/>
        <v/>
      </c>
      <c r="V744" s="279"/>
    </row>
    <row r="745" spans="1:22" x14ac:dyDescent="0.25">
      <c r="A745" s="266"/>
      <c r="B745" s="259" t="str">
        <f t="shared" si="95"/>
        <v/>
      </c>
      <c r="C745" s="260" t="str">
        <f t="shared" si="84"/>
        <v/>
      </c>
      <c r="D745" s="249" t="str">
        <f t="shared" si="85"/>
        <v/>
      </c>
      <c r="E745" s="249" t="str">
        <f t="shared" si="86"/>
        <v/>
      </c>
      <c r="F745" s="249" t="str">
        <f t="shared" si="87"/>
        <v/>
      </c>
      <c r="G745" s="249" t="str">
        <f t="shared" si="88"/>
        <v/>
      </c>
      <c r="H745" s="249" t="str">
        <f t="shared" si="89"/>
        <v/>
      </c>
      <c r="I745" s="249"/>
      <c r="J745" s="249"/>
      <c r="K745" s="252"/>
      <c r="L745" s="251"/>
      <c r="M745" s="252"/>
      <c r="N745" s="261"/>
      <c r="O745" s="261"/>
      <c r="P745" s="253"/>
      <c r="Q745" s="254" t="str">
        <f t="shared" si="90"/>
        <v/>
      </c>
      <c r="R745" s="255" t="str">
        <f t="shared" si="92"/>
        <v/>
      </c>
      <c r="S745" s="255" t="str">
        <f t="shared" si="93"/>
        <v/>
      </c>
      <c r="T745" s="255" t="str">
        <f t="shared" si="91"/>
        <v/>
      </c>
      <c r="U745" s="262" t="str">
        <f t="shared" si="94"/>
        <v/>
      </c>
      <c r="V745" s="279"/>
    </row>
    <row r="746" spans="1:22" x14ac:dyDescent="0.25">
      <c r="A746" s="266"/>
      <c r="B746" s="259" t="str">
        <f t="shared" si="95"/>
        <v/>
      </c>
      <c r="C746" s="260" t="str">
        <f t="shared" si="84"/>
        <v/>
      </c>
      <c r="D746" s="249" t="str">
        <f t="shared" si="85"/>
        <v/>
      </c>
      <c r="E746" s="249" t="str">
        <f t="shared" si="86"/>
        <v/>
      </c>
      <c r="F746" s="249" t="str">
        <f t="shared" si="87"/>
        <v/>
      </c>
      <c r="G746" s="249" t="str">
        <f t="shared" si="88"/>
        <v/>
      </c>
      <c r="H746" s="249" t="str">
        <f t="shared" si="89"/>
        <v/>
      </c>
      <c r="I746" s="249"/>
      <c r="J746" s="249"/>
      <c r="K746" s="252"/>
      <c r="L746" s="251"/>
      <c r="M746" s="252"/>
      <c r="N746" s="261"/>
      <c r="O746" s="261"/>
      <c r="P746" s="253"/>
      <c r="Q746" s="254" t="str">
        <f t="shared" si="90"/>
        <v/>
      </c>
      <c r="R746" s="255" t="str">
        <f t="shared" si="92"/>
        <v/>
      </c>
      <c r="S746" s="255" t="str">
        <f t="shared" si="93"/>
        <v/>
      </c>
      <c r="T746" s="255" t="str">
        <f t="shared" si="91"/>
        <v/>
      </c>
      <c r="U746" s="262" t="str">
        <f t="shared" si="94"/>
        <v/>
      </c>
      <c r="V746" s="279"/>
    </row>
    <row r="747" spans="1:22" x14ac:dyDescent="0.25">
      <c r="A747" s="266"/>
      <c r="B747" s="259" t="str">
        <f t="shared" si="95"/>
        <v/>
      </c>
      <c r="C747" s="260" t="str">
        <f t="shared" si="84"/>
        <v/>
      </c>
      <c r="D747" s="249" t="str">
        <f t="shared" si="85"/>
        <v/>
      </c>
      <c r="E747" s="249" t="str">
        <f t="shared" si="86"/>
        <v/>
      </c>
      <c r="F747" s="249" t="str">
        <f t="shared" si="87"/>
        <v/>
      </c>
      <c r="G747" s="249" t="str">
        <f t="shared" si="88"/>
        <v/>
      </c>
      <c r="H747" s="249" t="str">
        <f t="shared" si="89"/>
        <v/>
      </c>
      <c r="I747" s="249"/>
      <c r="J747" s="249"/>
      <c r="K747" s="252"/>
      <c r="L747" s="251"/>
      <c r="M747" s="252"/>
      <c r="N747" s="261"/>
      <c r="O747" s="261"/>
      <c r="P747" s="253"/>
      <c r="Q747" s="254" t="str">
        <f t="shared" si="90"/>
        <v/>
      </c>
      <c r="R747" s="255" t="str">
        <f t="shared" si="92"/>
        <v/>
      </c>
      <c r="S747" s="255" t="str">
        <f t="shared" si="93"/>
        <v/>
      </c>
      <c r="T747" s="255" t="str">
        <f t="shared" si="91"/>
        <v/>
      </c>
      <c r="U747" s="262" t="str">
        <f t="shared" si="94"/>
        <v/>
      </c>
      <c r="V747" s="279"/>
    </row>
    <row r="748" spans="1:22" x14ac:dyDescent="0.25">
      <c r="A748" s="266"/>
      <c r="B748" s="259" t="str">
        <f t="shared" si="95"/>
        <v/>
      </c>
      <c r="C748" s="260" t="str">
        <f t="shared" si="84"/>
        <v/>
      </c>
      <c r="D748" s="249" t="str">
        <f t="shared" si="85"/>
        <v/>
      </c>
      <c r="E748" s="249" t="str">
        <f t="shared" si="86"/>
        <v/>
      </c>
      <c r="F748" s="249" t="str">
        <f t="shared" si="87"/>
        <v/>
      </c>
      <c r="G748" s="249" t="str">
        <f t="shared" si="88"/>
        <v/>
      </c>
      <c r="H748" s="249" t="str">
        <f t="shared" si="89"/>
        <v/>
      </c>
      <c r="I748" s="249"/>
      <c r="J748" s="249"/>
      <c r="K748" s="252"/>
      <c r="L748" s="251"/>
      <c r="M748" s="252"/>
      <c r="N748" s="261"/>
      <c r="O748" s="261"/>
      <c r="P748" s="253"/>
      <c r="Q748" s="254" t="str">
        <f t="shared" si="90"/>
        <v/>
      </c>
      <c r="R748" s="255" t="str">
        <f t="shared" si="92"/>
        <v/>
      </c>
      <c r="S748" s="255" t="str">
        <f t="shared" si="93"/>
        <v/>
      </c>
      <c r="T748" s="255" t="str">
        <f t="shared" si="91"/>
        <v/>
      </c>
      <c r="U748" s="262" t="str">
        <f t="shared" si="94"/>
        <v/>
      </c>
      <c r="V748" s="279"/>
    </row>
    <row r="749" spans="1:22" x14ac:dyDescent="0.25">
      <c r="A749" s="266"/>
      <c r="B749" s="259" t="str">
        <f t="shared" si="95"/>
        <v/>
      </c>
      <c r="C749" s="260" t="str">
        <f t="shared" si="84"/>
        <v/>
      </c>
      <c r="D749" s="249" t="str">
        <f t="shared" si="85"/>
        <v/>
      </c>
      <c r="E749" s="249" t="str">
        <f t="shared" si="86"/>
        <v/>
      </c>
      <c r="F749" s="249" t="str">
        <f t="shared" si="87"/>
        <v/>
      </c>
      <c r="G749" s="249" t="str">
        <f t="shared" si="88"/>
        <v/>
      </c>
      <c r="H749" s="249" t="str">
        <f t="shared" si="89"/>
        <v/>
      </c>
      <c r="I749" s="249"/>
      <c r="J749" s="249"/>
      <c r="K749" s="252"/>
      <c r="L749" s="251"/>
      <c r="M749" s="252"/>
      <c r="N749" s="261"/>
      <c r="O749" s="261"/>
      <c r="P749" s="253"/>
      <c r="Q749" s="254" t="str">
        <f t="shared" si="90"/>
        <v/>
      </c>
      <c r="R749" s="255" t="str">
        <f t="shared" si="92"/>
        <v/>
      </c>
      <c r="S749" s="255" t="str">
        <f t="shared" si="93"/>
        <v/>
      </c>
      <c r="T749" s="255" t="str">
        <f t="shared" si="91"/>
        <v/>
      </c>
      <c r="U749" s="262" t="str">
        <f t="shared" si="94"/>
        <v/>
      </c>
      <c r="V749" s="279"/>
    </row>
    <row r="750" spans="1:22" x14ac:dyDescent="0.25">
      <c r="A750" s="266"/>
      <c r="B750" s="259" t="str">
        <f t="shared" si="95"/>
        <v/>
      </c>
      <c r="C750" s="260" t="str">
        <f t="shared" si="84"/>
        <v/>
      </c>
      <c r="D750" s="249" t="str">
        <f t="shared" si="85"/>
        <v/>
      </c>
      <c r="E750" s="249" t="str">
        <f t="shared" si="86"/>
        <v/>
      </c>
      <c r="F750" s="249" t="str">
        <f t="shared" si="87"/>
        <v/>
      </c>
      <c r="G750" s="249" t="str">
        <f t="shared" si="88"/>
        <v/>
      </c>
      <c r="H750" s="249" t="str">
        <f t="shared" si="89"/>
        <v/>
      </c>
      <c r="I750" s="249"/>
      <c r="J750" s="249"/>
      <c r="K750" s="252"/>
      <c r="L750" s="251"/>
      <c r="M750" s="252"/>
      <c r="N750" s="261"/>
      <c r="O750" s="261"/>
      <c r="P750" s="253"/>
      <c r="Q750" s="254" t="str">
        <f t="shared" si="90"/>
        <v/>
      </c>
      <c r="R750" s="255" t="str">
        <f t="shared" si="92"/>
        <v/>
      </c>
      <c r="S750" s="255" t="str">
        <f t="shared" si="93"/>
        <v/>
      </c>
      <c r="T750" s="255" t="str">
        <f t="shared" si="91"/>
        <v/>
      </c>
      <c r="U750" s="262" t="str">
        <f t="shared" si="94"/>
        <v/>
      </c>
      <c r="V750" s="279"/>
    </row>
    <row r="751" spans="1:22" x14ac:dyDescent="0.25">
      <c r="A751" s="266"/>
      <c r="B751" s="259" t="str">
        <f t="shared" si="95"/>
        <v/>
      </c>
      <c r="C751" s="260" t="str">
        <f t="shared" si="84"/>
        <v/>
      </c>
      <c r="D751" s="249" t="str">
        <f t="shared" si="85"/>
        <v/>
      </c>
      <c r="E751" s="249" t="str">
        <f t="shared" si="86"/>
        <v/>
      </c>
      <c r="F751" s="249" t="str">
        <f t="shared" si="87"/>
        <v/>
      </c>
      <c r="G751" s="249" t="str">
        <f t="shared" si="88"/>
        <v/>
      </c>
      <c r="H751" s="249" t="str">
        <f t="shared" si="89"/>
        <v/>
      </c>
      <c r="I751" s="249"/>
      <c r="J751" s="249"/>
      <c r="K751" s="252"/>
      <c r="L751" s="251"/>
      <c r="M751" s="252"/>
      <c r="N751" s="261"/>
      <c r="O751" s="261"/>
      <c r="P751" s="253"/>
      <c r="Q751" s="254" t="str">
        <f t="shared" si="90"/>
        <v/>
      </c>
      <c r="R751" s="255" t="str">
        <f t="shared" si="92"/>
        <v/>
      </c>
      <c r="S751" s="255" t="str">
        <f t="shared" si="93"/>
        <v/>
      </c>
      <c r="T751" s="255" t="str">
        <f t="shared" si="91"/>
        <v/>
      </c>
      <c r="U751" s="262" t="str">
        <f t="shared" si="94"/>
        <v/>
      </c>
      <c r="V751" s="279"/>
    </row>
    <row r="752" spans="1:22" x14ac:dyDescent="0.25">
      <c r="A752" s="266"/>
      <c r="B752" s="259" t="str">
        <f t="shared" si="95"/>
        <v/>
      </c>
      <c r="C752" s="260" t="str">
        <f t="shared" si="84"/>
        <v/>
      </c>
      <c r="D752" s="249" t="str">
        <f t="shared" si="85"/>
        <v/>
      </c>
      <c r="E752" s="249" t="str">
        <f t="shared" si="86"/>
        <v/>
      </c>
      <c r="F752" s="249" t="str">
        <f t="shared" si="87"/>
        <v/>
      </c>
      <c r="G752" s="249" t="str">
        <f t="shared" si="88"/>
        <v/>
      </c>
      <c r="H752" s="249" t="str">
        <f t="shared" si="89"/>
        <v/>
      </c>
      <c r="I752" s="249"/>
      <c r="J752" s="249"/>
      <c r="K752" s="252"/>
      <c r="L752" s="251"/>
      <c r="M752" s="252"/>
      <c r="N752" s="261"/>
      <c r="O752" s="261"/>
      <c r="P752" s="253"/>
      <c r="Q752" s="254" t="str">
        <f t="shared" si="90"/>
        <v/>
      </c>
      <c r="R752" s="255" t="str">
        <f t="shared" si="92"/>
        <v/>
      </c>
      <c r="S752" s="255" t="str">
        <f t="shared" si="93"/>
        <v/>
      </c>
      <c r="T752" s="255" t="str">
        <f t="shared" si="91"/>
        <v/>
      </c>
      <c r="U752" s="262" t="str">
        <f t="shared" si="94"/>
        <v/>
      </c>
      <c r="V752" s="279"/>
    </row>
    <row r="753" spans="1:22" x14ac:dyDescent="0.25">
      <c r="A753" s="266"/>
      <c r="B753" s="259" t="str">
        <f t="shared" si="95"/>
        <v/>
      </c>
      <c r="C753" s="260" t="str">
        <f t="shared" si="84"/>
        <v/>
      </c>
      <c r="D753" s="249" t="str">
        <f t="shared" si="85"/>
        <v/>
      </c>
      <c r="E753" s="249" t="str">
        <f t="shared" si="86"/>
        <v/>
      </c>
      <c r="F753" s="249" t="str">
        <f t="shared" si="87"/>
        <v/>
      </c>
      <c r="G753" s="249" t="str">
        <f t="shared" si="88"/>
        <v/>
      </c>
      <c r="H753" s="249" t="str">
        <f t="shared" si="89"/>
        <v/>
      </c>
      <c r="I753" s="249"/>
      <c r="J753" s="249"/>
      <c r="K753" s="252"/>
      <c r="L753" s="251"/>
      <c r="M753" s="252"/>
      <c r="N753" s="261"/>
      <c r="O753" s="261"/>
      <c r="P753" s="253"/>
      <c r="Q753" s="254" t="str">
        <f t="shared" si="90"/>
        <v/>
      </c>
      <c r="R753" s="255" t="str">
        <f t="shared" si="92"/>
        <v/>
      </c>
      <c r="S753" s="255" t="str">
        <f t="shared" si="93"/>
        <v/>
      </c>
      <c r="T753" s="255" t="str">
        <f t="shared" si="91"/>
        <v/>
      </c>
      <c r="U753" s="262" t="str">
        <f t="shared" si="94"/>
        <v/>
      </c>
      <c r="V753" s="279"/>
    </row>
    <row r="754" spans="1:22" x14ac:dyDescent="0.25">
      <c r="A754" s="266"/>
      <c r="B754" s="259" t="str">
        <f t="shared" si="95"/>
        <v/>
      </c>
      <c r="C754" s="260" t="str">
        <f t="shared" si="84"/>
        <v/>
      </c>
      <c r="D754" s="249" t="str">
        <f t="shared" si="85"/>
        <v/>
      </c>
      <c r="E754" s="249" t="str">
        <f t="shared" si="86"/>
        <v/>
      </c>
      <c r="F754" s="249" t="str">
        <f t="shared" si="87"/>
        <v/>
      </c>
      <c r="G754" s="249" t="str">
        <f t="shared" si="88"/>
        <v/>
      </c>
      <c r="H754" s="249" t="str">
        <f t="shared" si="89"/>
        <v/>
      </c>
      <c r="I754" s="249"/>
      <c r="J754" s="249"/>
      <c r="K754" s="252"/>
      <c r="L754" s="251"/>
      <c r="M754" s="252"/>
      <c r="N754" s="261"/>
      <c r="O754" s="261"/>
      <c r="P754" s="253"/>
      <c r="Q754" s="254" t="str">
        <f t="shared" si="90"/>
        <v/>
      </c>
      <c r="R754" s="255" t="str">
        <f t="shared" si="92"/>
        <v/>
      </c>
      <c r="S754" s="255" t="str">
        <f t="shared" si="93"/>
        <v/>
      </c>
      <c r="T754" s="255" t="str">
        <f t="shared" si="91"/>
        <v/>
      </c>
      <c r="U754" s="262" t="str">
        <f t="shared" si="94"/>
        <v/>
      </c>
      <c r="V754" s="279"/>
    </row>
    <row r="755" spans="1:22" x14ac:dyDescent="0.25">
      <c r="A755" s="266"/>
      <c r="B755" s="259" t="str">
        <f t="shared" si="95"/>
        <v/>
      </c>
      <c r="C755" s="260" t="str">
        <f t="shared" si="84"/>
        <v/>
      </c>
      <c r="D755" s="249" t="str">
        <f t="shared" si="85"/>
        <v/>
      </c>
      <c r="E755" s="249" t="str">
        <f t="shared" si="86"/>
        <v/>
      </c>
      <c r="F755" s="249" t="str">
        <f t="shared" si="87"/>
        <v/>
      </c>
      <c r="G755" s="249" t="str">
        <f t="shared" si="88"/>
        <v/>
      </c>
      <c r="H755" s="249" t="str">
        <f t="shared" si="89"/>
        <v/>
      </c>
      <c r="I755" s="249"/>
      <c r="J755" s="249"/>
      <c r="K755" s="252"/>
      <c r="L755" s="251"/>
      <c r="M755" s="252"/>
      <c r="N755" s="261"/>
      <c r="O755" s="261"/>
      <c r="P755" s="253"/>
      <c r="Q755" s="254" t="str">
        <f t="shared" si="90"/>
        <v/>
      </c>
      <c r="R755" s="255" t="str">
        <f t="shared" si="92"/>
        <v/>
      </c>
      <c r="S755" s="255" t="str">
        <f t="shared" si="93"/>
        <v/>
      </c>
      <c r="T755" s="255" t="str">
        <f t="shared" si="91"/>
        <v/>
      </c>
      <c r="U755" s="262" t="str">
        <f t="shared" si="94"/>
        <v/>
      </c>
      <c r="V755" s="279"/>
    </row>
    <row r="756" spans="1:22" x14ac:dyDescent="0.25">
      <c r="A756" s="266"/>
      <c r="B756" s="259" t="str">
        <f t="shared" si="95"/>
        <v/>
      </c>
      <c r="C756" s="260" t="str">
        <f t="shared" si="84"/>
        <v/>
      </c>
      <c r="D756" s="249" t="str">
        <f t="shared" si="85"/>
        <v/>
      </c>
      <c r="E756" s="249" t="str">
        <f t="shared" si="86"/>
        <v/>
      </c>
      <c r="F756" s="249" t="str">
        <f t="shared" si="87"/>
        <v/>
      </c>
      <c r="G756" s="249" t="str">
        <f t="shared" si="88"/>
        <v/>
      </c>
      <c r="H756" s="249" t="str">
        <f t="shared" si="89"/>
        <v/>
      </c>
      <c r="I756" s="249"/>
      <c r="J756" s="249"/>
      <c r="K756" s="252"/>
      <c r="L756" s="251"/>
      <c r="M756" s="252"/>
      <c r="N756" s="261"/>
      <c r="O756" s="261"/>
      <c r="P756" s="253"/>
      <c r="Q756" s="254" t="str">
        <f t="shared" si="90"/>
        <v/>
      </c>
      <c r="R756" s="255" t="str">
        <f t="shared" si="92"/>
        <v/>
      </c>
      <c r="S756" s="255" t="str">
        <f t="shared" si="93"/>
        <v/>
      </c>
      <c r="T756" s="255" t="str">
        <f t="shared" si="91"/>
        <v/>
      </c>
      <c r="U756" s="262" t="str">
        <f t="shared" si="94"/>
        <v/>
      </c>
      <c r="V756" s="279"/>
    </row>
    <row r="757" spans="1:22" x14ac:dyDescent="0.25">
      <c r="A757" s="266"/>
      <c r="B757" s="259" t="str">
        <f t="shared" si="95"/>
        <v/>
      </c>
      <c r="C757" s="260" t="str">
        <f t="shared" si="84"/>
        <v/>
      </c>
      <c r="D757" s="249" t="str">
        <f t="shared" si="85"/>
        <v/>
      </c>
      <c r="E757" s="249" t="str">
        <f t="shared" si="86"/>
        <v/>
      </c>
      <c r="F757" s="249" t="str">
        <f t="shared" si="87"/>
        <v/>
      </c>
      <c r="G757" s="249" t="str">
        <f t="shared" si="88"/>
        <v/>
      </c>
      <c r="H757" s="249" t="str">
        <f t="shared" si="89"/>
        <v/>
      </c>
      <c r="I757" s="249"/>
      <c r="J757" s="249"/>
      <c r="K757" s="252"/>
      <c r="L757" s="251"/>
      <c r="M757" s="252"/>
      <c r="N757" s="261"/>
      <c r="O757" s="261"/>
      <c r="P757" s="253"/>
      <c r="Q757" s="254" t="str">
        <f t="shared" si="90"/>
        <v/>
      </c>
      <c r="R757" s="255" t="str">
        <f t="shared" si="92"/>
        <v/>
      </c>
      <c r="S757" s="255" t="str">
        <f t="shared" si="93"/>
        <v/>
      </c>
      <c r="T757" s="255" t="str">
        <f t="shared" si="91"/>
        <v/>
      </c>
      <c r="U757" s="262" t="str">
        <f t="shared" si="94"/>
        <v/>
      </c>
      <c r="V757" s="279"/>
    </row>
    <row r="758" spans="1:22" x14ac:dyDescent="0.25">
      <c r="A758" s="266"/>
      <c r="B758" s="259" t="str">
        <f t="shared" si="95"/>
        <v/>
      </c>
      <c r="C758" s="260" t="str">
        <f t="shared" si="84"/>
        <v/>
      </c>
      <c r="D758" s="249" t="str">
        <f t="shared" si="85"/>
        <v/>
      </c>
      <c r="E758" s="249" t="str">
        <f t="shared" si="86"/>
        <v/>
      </c>
      <c r="F758" s="249" t="str">
        <f t="shared" si="87"/>
        <v/>
      </c>
      <c r="G758" s="249" t="str">
        <f t="shared" si="88"/>
        <v/>
      </c>
      <c r="H758" s="249" t="str">
        <f t="shared" si="89"/>
        <v/>
      </c>
      <c r="I758" s="249"/>
      <c r="J758" s="249"/>
      <c r="K758" s="252"/>
      <c r="L758" s="251"/>
      <c r="M758" s="252"/>
      <c r="N758" s="261"/>
      <c r="O758" s="261"/>
      <c r="P758" s="253"/>
      <c r="Q758" s="254" t="str">
        <f t="shared" si="90"/>
        <v/>
      </c>
      <c r="R758" s="255" t="str">
        <f t="shared" si="92"/>
        <v/>
      </c>
      <c r="S758" s="255" t="str">
        <f t="shared" si="93"/>
        <v/>
      </c>
      <c r="T758" s="255" t="str">
        <f t="shared" si="91"/>
        <v/>
      </c>
      <c r="U758" s="262" t="str">
        <f t="shared" si="94"/>
        <v/>
      </c>
      <c r="V758" s="279"/>
    </row>
    <row r="759" spans="1:22" x14ac:dyDescent="0.25">
      <c r="A759" s="266"/>
      <c r="B759" s="259" t="str">
        <f t="shared" si="95"/>
        <v/>
      </c>
      <c r="C759" s="260" t="str">
        <f t="shared" si="84"/>
        <v/>
      </c>
      <c r="D759" s="249" t="str">
        <f t="shared" si="85"/>
        <v/>
      </c>
      <c r="E759" s="249" t="str">
        <f t="shared" si="86"/>
        <v/>
      </c>
      <c r="F759" s="249" t="str">
        <f t="shared" si="87"/>
        <v/>
      </c>
      <c r="G759" s="249" t="str">
        <f t="shared" si="88"/>
        <v/>
      </c>
      <c r="H759" s="249" t="str">
        <f t="shared" si="89"/>
        <v/>
      </c>
      <c r="I759" s="249"/>
      <c r="J759" s="249"/>
      <c r="K759" s="252"/>
      <c r="L759" s="251"/>
      <c r="M759" s="252"/>
      <c r="N759" s="261"/>
      <c r="O759" s="261"/>
      <c r="P759" s="253"/>
      <c r="Q759" s="254" t="str">
        <f t="shared" si="90"/>
        <v/>
      </c>
      <c r="R759" s="255" t="str">
        <f t="shared" si="92"/>
        <v/>
      </c>
      <c r="S759" s="255" t="str">
        <f t="shared" si="93"/>
        <v/>
      </c>
      <c r="T759" s="255" t="str">
        <f t="shared" si="91"/>
        <v/>
      </c>
      <c r="U759" s="262" t="str">
        <f t="shared" si="94"/>
        <v/>
      </c>
      <c r="V759" s="279"/>
    </row>
    <row r="760" spans="1:22" x14ac:dyDescent="0.25">
      <c r="A760" s="266"/>
      <c r="B760" s="259" t="str">
        <f t="shared" si="95"/>
        <v/>
      </c>
      <c r="C760" s="260" t="str">
        <f t="shared" si="84"/>
        <v/>
      </c>
      <c r="D760" s="249" t="str">
        <f t="shared" si="85"/>
        <v/>
      </c>
      <c r="E760" s="249" t="str">
        <f t="shared" si="86"/>
        <v/>
      </c>
      <c r="F760" s="249" t="str">
        <f t="shared" si="87"/>
        <v/>
      </c>
      <c r="G760" s="249" t="str">
        <f t="shared" si="88"/>
        <v/>
      </c>
      <c r="H760" s="249" t="str">
        <f t="shared" si="89"/>
        <v/>
      </c>
      <c r="I760" s="249"/>
      <c r="J760" s="249"/>
      <c r="K760" s="252"/>
      <c r="L760" s="251"/>
      <c r="M760" s="252"/>
      <c r="N760" s="261"/>
      <c r="O760" s="261"/>
      <c r="P760" s="253"/>
      <c r="Q760" s="254" t="str">
        <f t="shared" si="90"/>
        <v/>
      </c>
      <c r="R760" s="255" t="str">
        <f t="shared" si="92"/>
        <v/>
      </c>
      <c r="S760" s="255" t="str">
        <f t="shared" si="93"/>
        <v/>
      </c>
      <c r="T760" s="255" t="str">
        <f t="shared" si="91"/>
        <v/>
      </c>
      <c r="U760" s="262" t="str">
        <f t="shared" si="94"/>
        <v/>
      </c>
      <c r="V760" s="279"/>
    </row>
    <row r="761" spans="1:22" x14ac:dyDescent="0.25">
      <c r="A761" s="266"/>
      <c r="B761" s="259" t="str">
        <f t="shared" si="95"/>
        <v/>
      </c>
      <c r="C761" s="260" t="str">
        <f t="shared" si="84"/>
        <v/>
      </c>
      <c r="D761" s="249" t="str">
        <f t="shared" si="85"/>
        <v/>
      </c>
      <c r="E761" s="249" t="str">
        <f t="shared" si="86"/>
        <v/>
      </c>
      <c r="F761" s="249" t="str">
        <f t="shared" si="87"/>
        <v/>
      </c>
      <c r="G761" s="249" t="str">
        <f t="shared" si="88"/>
        <v/>
      </c>
      <c r="H761" s="249" t="str">
        <f t="shared" si="89"/>
        <v/>
      </c>
      <c r="I761" s="249"/>
      <c r="J761" s="249"/>
      <c r="K761" s="252"/>
      <c r="L761" s="251"/>
      <c r="M761" s="252"/>
      <c r="N761" s="261"/>
      <c r="O761" s="261"/>
      <c r="P761" s="253"/>
      <c r="Q761" s="254" t="str">
        <f t="shared" si="90"/>
        <v/>
      </c>
      <c r="R761" s="255" t="str">
        <f t="shared" si="92"/>
        <v/>
      </c>
      <c r="S761" s="255" t="str">
        <f t="shared" si="93"/>
        <v/>
      </c>
      <c r="T761" s="255" t="str">
        <f t="shared" si="91"/>
        <v/>
      </c>
      <c r="U761" s="262" t="str">
        <f t="shared" si="94"/>
        <v/>
      </c>
      <c r="V761" s="279"/>
    </row>
    <row r="762" spans="1:22" x14ac:dyDescent="0.25">
      <c r="A762" s="266"/>
      <c r="B762" s="259" t="str">
        <f t="shared" si="95"/>
        <v/>
      </c>
      <c r="C762" s="260" t="str">
        <f t="shared" si="84"/>
        <v/>
      </c>
      <c r="D762" s="249" t="str">
        <f t="shared" si="85"/>
        <v/>
      </c>
      <c r="E762" s="249" t="str">
        <f t="shared" si="86"/>
        <v/>
      </c>
      <c r="F762" s="249" t="str">
        <f t="shared" si="87"/>
        <v/>
      </c>
      <c r="G762" s="249" t="str">
        <f t="shared" si="88"/>
        <v/>
      </c>
      <c r="H762" s="249" t="str">
        <f t="shared" si="89"/>
        <v/>
      </c>
      <c r="I762" s="249"/>
      <c r="J762" s="249"/>
      <c r="K762" s="252"/>
      <c r="L762" s="251"/>
      <c r="M762" s="252"/>
      <c r="N762" s="261"/>
      <c r="O762" s="261"/>
      <c r="P762" s="253"/>
      <c r="Q762" s="254" t="str">
        <f t="shared" si="90"/>
        <v/>
      </c>
      <c r="R762" s="255" t="str">
        <f t="shared" si="92"/>
        <v/>
      </c>
      <c r="S762" s="255" t="str">
        <f t="shared" si="93"/>
        <v/>
      </c>
      <c r="T762" s="255" t="str">
        <f t="shared" si="91"/>
        <v/>
      </c>
      <c r="U762" s="262" t="str">
        <f t="shared" si="94"/>
        <v/>
      </c>
      <c r="V762" s="279"/>
    </row>
    <row r="763" spans="1:22" x14ac:dyDescent="0.25">
      <c r="A763" s="266"/>
      <c r="B763" s="259" t="str">
        <f t="shared" si="95"/>
        <v/>
      </c>
      <c r="C763" s="260" t="str">
        <f t="shared" si="84"/>
        <v/>
      </c>
      <c r="D763" s="249" t="str">
        <f t="shared" si="85"/>
        <v/>
      </c>
      <c r="E763" s="249" t="str">
        <f t="shared" si="86"/>
        <v/>
      </c>
      <c r="F763" s="249" t="str">
        <f t="shared" si="87"/>
        <v/>
      </c>
      <c r="G763" s="249" t="str">
        <f t="shared" si="88"/>
        <v/>
      </c>
      <c r="H763" s="249" t="str">
        <f t="shared" si="89"/>
        <v/>
      </c>
      <c r="I763" s="249"/>
      <c r="J763" s="249"/>
      <c r="K763" s="252"/>
      <c r="L763" s="251"/>
      <c r="M763" s="252"/>
      <c r="N763" s="261"/>
      <c r="O763" s="261"/>
      <c r="P763" s="253"/>
      <c r="Q763" s="254" t="str">
        <f t="shared" si="90"/>
        <v/>
      </c>
      <c r="R763" s="255" t="str">
        <f t="shared" si="92"/>
        <v/>
      </c>
      <c r="S763" s="255" t="str">
        <f t="shared" si="93"/>
        <v/>
      </c>
      <c r="T763" s="255" t="str">
        <f t="shared" si="91"/>
        <v/>
      </c>
      <c r="U763" s="262" t="str">
        <f t="shared" si="94"/>
        <v/>
      </c>
      <c r="V763" s="279"/>
    </row>
    <row r="764" spans="1:22" x14ac:dyDescent="0.25">
      <c r="A764" s="266"/>
      <c r="B764" s="259" t="str">
        <f t="shared" si="95"/>
        <v/>
      </c>
      <c r="C764" s="260" t="str">
        <f t="shared" si="84"/>
        <v/>
      </c>
      <c r="D764" s="249" t="str">
        <f t="shared" si="85"/>
        <v/>
      </c>
      <c r="E764" s="249" t="str">
        <f t="shared" si="86"/>
        <v/>
      </c>
      <c r="F764" s="249" t="str">
        <f t="shared" si="87"/>
        <v/>
      </c>
      <c r="G764" s="249" t="str">
        <f t="shared" si="88"/>
        <v/>
      </c>
      <c r="H764" s="249" t="str">
        <f t="shared" si="89"/>
        <v/>
      </c>
      <c r="I764" s="249"/>
      <c r="J764" s="249"/>
      <c r="K764" s="252"/>
      <c r="L764" s="251"/>
      <c r="M764" s="252"/>
      <c r="N764" s="261"/>
      <c r="O764" s="261"/>
      <c r="P764" s="253"/>
      <c r="Q764" s="254" t="str">
        <f t="shared" si="90"/>
        <v/>
      </c>
      <c r="R764" s="255" t="str">
        <f t="shared" si="92"/>
        <v/>
      </c>
      <c r="S764" s="255" t="str">
        <f t="shared" si="93"/>
        <v/>
      </c>
      <c r="T764" s="255" t="str">
        <f t="shared" si="91"/>
        <v/>
      </c>
      <c r="U764" s="262" t="str">
        <f t="shared" si="94"/>
        <v/>
      </c>
      <c r="V764" s="279"/>
    </row>
    <row r="765" spans="1:22" x14ac:dyDescent="0.25">
      <c r="A765" s="266"/>
      <c r="B765" s="259" t="str">
        <f t="shared" si="95"/>
        <v/>
      </c>
      <c r="C765" s="260" t="str">
        <f t="shared" si="84"/>
        <v/>
      </c>
      <c r="D765" s="249" t="str">
        <f t="shared" si="85"/>
        <v/>
      </c>
      <c r="E765" s="249" t="str">
        <f t="shared" si="86"/>
        <v/>
      </c>
      <c r="F765" s="249" t="str">
        <f t="shared" si="87"/>
        <v/>
      </c>
      <c r="G765" s="249" t="str">
        <f t="shared" si="88"/>
        <v/>
      </c>
      <c r="H765" s="249" t="str">
        <f t="shared" si="89"/>
        <v/>
      </c>
      <c r="I765" s="249"/>
      <c r="J765" s="249"/>
      <c r="K765" s="252"/>
      <c r="L765" s="251"/>
      <c r="M765" s="252"/>
      <c r="N765" s="261"/>
      <c r="O765" s="261"/>
      <c r="P765" s="253"/>
      <c r="Q765" s="254" t="str">
        <f t="shared" si="90"/>
        <v/>
      </c>
      <c r="R765" s="255" t="str">
        <f t="shared" si="92"/>
        <v/>
      </c>
      <c r="S765" s="255" t="str">
        <f t="shared" si="93"/>
        <v/>
      </c>
      <c r="T765" s="255" t="str">
        <f t="shared" si="91"/>
        <v/>
      </c>
      <c r="U765" s="262" t="str">
        <f t="shared" si="94"/>
        <v/>
      </c>
      <c r="V765" s="279"/>
    </row>
    <row r="766" spans="1:22" x14ac:dyDescent="0.25">
      <c r="A766" s="266"/>
      <c r="B766" s="259" t="str">
        <f t="shared" si="95"/>
        <v/>
      </c>
      <c r="C766" s="260" t="str">
        <f t="shared" si="84"/>
        <v/>
      </c>
      <c r="D766" s="249" t="str">
        <f t="shared" si="85"/>
        <v/>
      </c>
      <c r="E766" s="249" t="str">
        <f t="shared" si="86"/>
        <v/>
      </c>
      <c r="F766" s="249" t="str">
        <f t="shared" si="87"/>
        <v/>
      </c>
      <c r="G766" s="249" t="str">
        <f t="shared" si="88"/>
        <v/>
      </c>
      <c r="H766" s="249" t="str">
        <f t="shared" si="89"/>
        <v/>
      </c>
      <c r="I766" s="249"/>
      <c r="J766" s="249"/>
      <c r="K766" s="252"/>
      <c r="L766" s="251"/>
      <c r="M766" s="252"/>
      <c r="N766" s="261"/>
      <c r="O766" s="261"/>
      <c r="P766" s="253"/>
      <c r="Q766" s="254" t="str">
        <f t="shared" si="90"/>
        <v/>
      </c>
      <c r="R766" s="255" t="str">
        <f t="shared" si="92"/>
        <v/>
      </c>
      <c r="S766" s="255" t="str">
        <f t="shared" si="93"/>
        <v/>
      </c>
      <c r="T766" s="255" t="str">
        <f t="shared" si="91"/>
        <v/>
      </c>
      <c r="U766" s="262" t="str">
        <f t="shared" si="94"/>
        <v/>
      </c>
      <c r="V766" s="279"/>
    </row>
    <row r="767" spans="1:22" x14ac:dyDescent="0.25">
      <c r="A767" s="266"/>
      <c r="B767" s="259" t="str">
        <f t="shared" si="95"/>
        <v/>
      </c>
      <c r="C767" s="260" t="str">
        <f t="shared" si="84"/>
        <v/>
      </c>
      <c r="D767" s="249" t="str">
        <f t="shared" si="85"/>
        <v/>
      </c>
      <c r="E767" s="249" t="str">
        <f t="shared" si="86"/>
        <v/>
      </c>
      <c r="F767" s="249" t="str">
        <f t="shared" si="87"/>
        <v/>
      </c>
      <c r="G767" s="249" t="str">
        <f t="shared" si="88"/>
        <v/>
      </c>
      <c r="H767" s="249" t="str">
        <f t="shared" si="89"/>
        <v/>
      </c>
      <c r="I767" s="249"/>
      <c r="J767" s="249"/>
      <c r="K767" s="252"/>
      <c r="L767" s="251"/>
      <c r="M767" s="252"/>
      <c r="N767" s="261"/>
      <c r="O767" s="261"/>
      <c r="P767" s="253"/>
      <c r="Q767" s="254" t="str">
        <f t="shared" si="90"/>
        <v/>
      </c>
      <c r="R767" s="255" t="str">
        <f t="shared" si="92"/>
        <v/>
      </c>
      <c r="S767" s="255" t="str">
        <f t="shared" si="93"/>
        <v/>
      </c>
      <c r="T767" s="255" t="str">
        <f t="shared" si="91"/>
        <v/>
      </c>
      <c r="U767" s="262" t="str">
        <f t="shared" si="94"/>
        <v/>
      </c>
      <c r="V767" s="279"/>
    </row>
    <row r="768" spans="1:22" x14ac:dyDescent="0.25">
      <c r="A768" s="266"/>
      <c r="B768" s="259" t="str">
        <f t="shared" si="95"/>
        <v/>
      </c>
      <c r="C768" s="260" t="str">
        <f t="shared" si="84"/>
        <v/>
      </c>
      <c r="D768" s="249" t="str">
        <f t="shared" si="85"/>
        <v/>
      </c>
      <c r="E768" s="249" t="str">
        <f t="shared" si="86"/>
        <v/>
      </c>
      <c r="F768" s="249" t="str">
        <f t="shared" si="87"/>
        <v/>
      </c>
      <c r="G768" s="249" t="str">
        <f t="shared" si="88"/>
        <v/>
      </c>
      <c r="H768" s="249" t="str">
        <f t="shared" si="89"/>
        <v/>
      </c>
      <c r="I768" s="249"/>
      <c r="J768" s="249"/>
      <c r="K768" s="252"/>
      <c r="L768" s="251"/>
      <c r="M768" s="252"/>
      <c r="N768" s="261"/>
      <c r="O768" s="261"/>
      <c r="P768" s="253"/>
      <c r="Q768" s="254" t="str">
        <f t="shared" si="90"/>
        <v/>
      </c>
      <c r="R768" s="255" t="str">
        <f t="shared" si="92"/>
        <v/>
      </c>
      <c r="S768" s="255" t="str">
        <f t="shared" si="93"/>
        <v/>
      </c>
      <c r="T768" s="255" t="str">
        <f t="shared" si="91"/>
        <v/>
      </c>
      <c r="U768" s="262" t="str">
        <f t="shared" si="94"/>
        <v/>
      </c>
      <c r="V768" s="279"/>
    </row>
    <row r="769" spans="1:22" x14ac:dyDescent="0.25">
      <c r="A769" s="266"/>
      <c r="B769" s="259" t="str">
        <f t="shared" si="95"/>
        <v/>
      </c>
      <c r="C769" s="260" t="str">
        <f t="shared" si="84"/>
        <v/>
      </c>
      <c r="D769" s="249" t="str">
        <f t="shared" si="85"/>
        <v/>
      </c>
      <c r="E769" s="249" t="str">
        <f t="shared" si="86"/>
        <v/>
      </c>
      <c r="F769" s="249" t="str">
        <f t="shared" si="87"/>
        <v/>
      </c>
      <c r="G769" s="249" t="str">
        <f t="shared" si="88"/>
        <v/>
      </c>
      <c r="H769" s="249" t="str">
        <f t="shared" si="89"/>
        <v/>
      </c>
      <c r="I769" s="249"/>
      <c r="J769" s="249"/>
      <c r="K769" s="252"/>
      <c r="L769" s="251"/>
      <c r="M769" s="252"/>
      <c r="N769" s="261"/>
      <c r="O769" s="261"/>
      <c r="P769" s="253"/>
      <c r="Q769" s="254" t="str">
        <f t="shared" si="90"/>
        <v/>
      </c>
      <c r="R769" s="255" t="str">
        <f t="shared" si="92"/>
        <v/>
      </c>
      <c r="S769" s="255" t="str">
        <f t="shared" si="93"/>
        <v/>
      </c>
      <c r="T769" s="255" t="str">
        <f t="shared" si="91"/>
        <v/>
      </c>
      <c r="U769" s="262" t="str">
        <f t="shared" si="94"/>
        <v/>
      </c>
      <c r="V769" s="279"/>
    </row>
    <row r="770" spans="1:22" x14ac:dyDescent="0.25">
      <c r="A770" s="266"/>
      <c r="B770" s="259" t="str">
        <f t="shared" si="95"/>
        <v/>
      </c>
      <c r="C770" s="260" t="str">
        <f t="shared" si="84"/>
        <v/>
      </c>
      <c r="D770" s="249" t="str">
        <f t="shared" si="85"/>
        <v/>
      </c>
      <c r="E770" s="249" t="str">
        <f t="shared" si="86"/>
        <v/>
      </c>
      <c r="F770" s="249" t="str">
        <f t="shared" si="87"/>
        <v/>
      </c>
      <c r="G770" s="249" t="str">
        <f t="shared" si="88"/>
        <v/>
      </c>
      <c r="H770" s="249" t="str">
        <f t="shared" si="89"/>
        <v/>
      </c>
      <c r="I770" s="249"/>
      <c r="J770" s="249"/>
      <c r="K770" s="252"/>
      <c r="L770" s="251"/>
      <c r="M770" s="252"/>
      <c r="N770" s="261"/>
      <c r="O770" s="261"/>
      <c r="P770" s="253"/>
      <c r="Q770" s="254" t="str">
        <f t="shared" si="90"/>
        <v/>
      </c>
      <c r="R770" s="255" t="str">
        <f t="shared" si="92"/>
        <v/>
      </c>
      <c r="S770" s="255" t="str">
        <f t="shared" si="93"/>
        <v/>
      </c>
      <c r="T770" s="255" t="str">
        <f t="shared" si="91"/>
        <v/>
      </c>
      <c r="U770" s="262" t="str">
        <f t="shared" si="94"/>
        <v/>
      </c>
      <c r="V770" s="279"/>
    </row>
    <row r="771" spans="1:22" x14ac:dyDescent="0.25">
      <c r="A771" s="266"/>
      <c r="B771" s="259" t="str">
        <f t="shared" si="95"/>
        <v/>
      </c>
      <c r="C771" s="260" t="str">
        <f t="shared" si="84"/>
        <v/>
      </c>
      <c r="D771" s="249" t="str">
        <f t="shared" si="85"/>
        <v/>
      </c>
      <c r="E771" s="249" t="str">
        <f t="shared" si="86"/>
        <v/>
      </c>
      <c r="F771" s="249" t="str">
        <f t="shared" si="87"/>
        <v/>
      </c>
      <c r="G771" s="249" t="str">
        <f t="shared" si="88"/>
        <v/>
      </c>
      <c r="H771" s="249" t="str">
        <f t="shared" si="89"/>
        <v/>
      </c>
      <c r="I771" s="249"/>
      <c r="J771" s="249"/>
      <c r="K771" s="252"/>
      <c r="L771" s="251"/>
      <c r="M771" s="252"/>
      <c r="N771" s="261"/>
      <c r="O771" s="261"/>
      <c r="P771" s="253"/>
      <c r="Q771" s="254" t="str">
        <f t="shared" si="90"/>
        <v/>
      </c>
      <c r="R771" s="255" t="str">
        <f t="shared" si="92"/>
        <v/>
      </c>
      <c r="S771" s="255" t="str">
        <f t="shared" si="93"/>
        <v/>
      </c>
      <c r="T771" s="255" t="str">
        <f t="shared" si="91"/>
        <v/>
      </c>
      <c r="U771" s="262" t="str">
        <f t="shared" si="94"/>
        <v/>
      </c>
      <c r="V771" s="279"/>
    </row>
    <row r="772" spans="1:22" x14ac:dyDescent="0.25">
      <c r="A772" s="266"/>
      <c r="B772" s="259" t="str">
        <f t="shared" si="95"/>
        <v/>
      </c>
      <c r="C772" s="260" t="str">
        <f t="shared" si="84"/>
        <v/>
      </c>
      <c r="D772" s="249" t="str">
        <f t="shared" si="85"/>
        <v/>
      </c>
      <c r="E772" s="249" t="str">
        <f t="shared" si="86"/>
        <v/>
      </c>
      <c r="F772" s="249" t="str">
        <f t="shared" si="87"/>
        <v/>
      </c>
      <c r="G772" s="249" t="str">
        <f t="shared" si="88"/>
        <v/>
      </c>
      <c r="H772" s="249" t="str">
        <f t="shared" si="89"/>
        <v/>
      </c>
      <c r="I772" s="249"/>
      <c r="J772" s="249"/>
      <c r="K772" s="252"/>
      <c r="L772" s="251"/>
      <c r="M772" s="252"/>
      <c r="N772" s="261"/>
      <c r="O772" s="261"/>
      <c r="P772" s="253"/>
      <c r="Q772" s="254" t="str">
        <f t="shared" si="90"/>
        <v/>
      </c>
      <c r="R772" s="255" t="str">
        <f t="shared" si="92"/>
        <v/>
      </c>
      <c r="S772" s="255" t="str">
        <f t="shared" si="93"/>
        <v/>
      </c>
      <c r="T772" s="255" t="str">
        <f t="shared" si="91"/>
        <v/>
      </c>
      <c r="U772" s="262" t="str">
        <f t="shared" si="94"/>
        <v/>
      </c>
      <c r="V772" s="279"/>
    </row>
    <row r="773" spans="1:22" x14ac:dyDescent="0.25">
      <c r="A773" s="266"/>
      <c r="B773" s="259" t="str">
        <f t="shared" si="95"/>
        <v/>
      </c>
      <c r="C773" s="260" t="str">
        <f t="shared" si="84"/>
        <v/>
      </c>
      <c r="D773" s="249" t="str">
        <f t="shared" si="85"/>
        <v/>
      </c>
      <c r="E773" s="249" t="str">
        <f t="shared" si="86"/>
        <v/>
      </c>
      <c r="F773" s="249" t="str">
        <f t="shared" si="87"/>
        <v/>
      </c>
      <c r="G773" s="249" t="str">
        <f t="shared" si="88"/>
        <v/>
      </c>
      <c r="H773" s="249" t="str">
        <f t="shared" si="89"/>
        <v/>
      </c>
      <c r="I773" s="249"/>
      <c r="J773" s="249"/>
      <c r="K773" s="252"/>
      <c r="L773" s="251"/>
      <c r="M773" s="252"/>
      <c r="N773" s="261"/>
      <c r="O773" s="261"/>
      <c r="P773" s="253"/>
      <c r="Q773" s="254" t="str">
        <f t="shared" si="90"/>
        <v/>
      </c>
      <c r="R773" s="255" t="str">
        <f t="shared" si="92"/>
        <v/>
      </c>
      <c r="S773" s="255" t="str">
        <f t="shared" si="93"/>
        <v/>
      </c>
      <c r="T773" s="255" t="str">
        <f t="shared" si="91"/>
        <v/>
      </c>
      <c r="U773" s="262" t="str">
        <f t="shared" si="94"/>
        <v/>
      </c>
      <c r="V773" s="279"/>
    </row>
    <row r="774" spans="1:22" x14ac:dyDescent="0.25">
      <c r="A774" s="266"/>
      <c r="B774" s="259" t="str">
        <f t="shared" si="95"/>
        <v/>
      </c>
      <c r="C774" s="260" t="str">
        <f t="shared" si="84"/>
        <v/>
      </c>
      <c r="D774" s="249" t="str">
        <f t="shared" si="85"/>
        <v/>
      </c>
      <c r="E774" s="249" t="str">
        <f t="shared" si="86"/>
        <v/>
      </c>
      <c r="F774" s="249" t="str">
        <f t="shared" si="87"/>
        <v/>
      </c>
      <c r="G774" s="249" t="str">
        <f t="shared" si="88"/>
        <v/>
      </c>
      <c r="H774" s="249" t="str">
        <f t="shared" si="89"/>
        <v/>
      </c>
      <c r="I774" s="249"/>
      <c r="J774" s="249"/>
      <c r="K774" s="252"/>
      <c r="L774" s="251"/>
      <c r="M774" s="252"/>
      <c r="N774" s="261"/>
      <c r="O774" s="261"/>
      <c r="P774" s="253"/>
      <c r="Q774" s="254" t="str">
        <f t="shared" si="90"/>
        <v/>
      </c>
      <c r="R774" s="255" t="str">
        <f t="shared" si="92"/>
        <v/>
      </c>
      <c r="S774" s="255" t="str">
        <f t="shared" si="93"/>
        <v/>
      </c>
      <c r="T774" s="255" t="str">
        <f t="shared" si="91"/>
        <v/>
      </c>
      <c r="U774" s="262" t="str">
        <f t="shared" si="94"/>
        <v/>
      </c>
      <c r="V774" s="279"/>
    </row>
    <row r="775" spans="1:22" x14ac:dyDescent="0.25">
      <c r="A775" s="266"/>
      <c r="B775" s="259" t="str">
        <f t="shared" si="95"/>
        <v/>
      </c>
      <c r="C775" s="260" t="str">
        <f t="shared" si="84"/>
        <v/>
      </c>
      <c r="D775" s="249" t="str">
        <f t="shared" si="85"/>
        <v/>
      </c>
      <c r="E775" s="249" t="str">
        <f t="shared" si="86"/>
        <v/>
      </c>
      <c r="F775" s="249" t="str">
        <f t="shared" si="87"/>
        <v/>
      </c>
      <c r="G775" s="249" t="str">
        <f t="shared" si="88"/>
        <v/>
      </c>
      <c r="H775" s="249" t="str">
        <f t="shared" si="89"/>
        <v/>
      </c>
      <c r="I775" s="249"/>
      <c r="J775" s="249"/>
      <c r="K775" s="252"/>
      <c r="L775" s="251"/>
      <c r="M775" s="252"/>
      <c r="N775" s="261"/>
      <c r="O775" s="261"/>
      <c r="P775" s="253"/>
      <c r="Q775" s="254" t="str">
        <f t="shared" si="90"/>
        <v/>
      </c>
      <c r="R775" s="255" t="str">
        <f t="shared" si="92"/>
        <v/>
      </c>
      <c r="S775" s="255" t="str">
        <f t="shared" si="93"/>
        <v/>
      </c>
      <c r="T775" s="255" t="str">
        <f t="shared" si="91"/>
        <v/>
      </c>
      <c r="U775" s="262" t="str">
        <f t="shared" si="94"/>
        <v/>
      </c>
      <c r="V775" s="279"/>
    </row>
    <row r="776" spans="1:22" x14ac:dyDescent="0.25">
      <c r="A776" s="266"/>
      <c r="B776" s="259" t="str">
        <f t="shared" si="95"/>
        <v/>
      </c>
      <c r="C776" s="260" t="str">
        <f t="shared" si="84"/>
        <v/>
      </c>
      <c r="D776" s="249" t="str">
        <f t="shared" si="85"/>
        <v/>
      </c>
      <c r="E776" s="249" t="str">
        <f t="shared" si="86"/>
        <v/>
      </c>
      <c r="F776" s="249" t="str">
        <f t="shared" si="87"/>
        <v/>
      </c>
      <c r="G776" s="249" t="str">
        <f t="shared" si="88"/>
        <v/>
      </c>
      <c r="H776" s="249" t="str">
        <f t="shared" si="89"/>
        <v/>
      </c>
      <c r="I776" s="249"/>
      <c r="J776" s="249"/>
      <c r="K776" s="252"/>
      <c r="L776" s="251"/>
      <c r="M776" s="252"/>
      <c r="N776" s="261"/>
      <c r="O776" s="261"/>
      <c r="P776" s="253"/>
      <c r="Q776" s="254" t="str">
        <f t="shared" si="90"/>
        <v/>
      </c>
      <c r="R776" s="255" t="str">
        <f t="shared" si="92"/>
        <v/>
      </c>
      <c r="S776" s="255" t="str">
        <f t="shared" si="93"/>
        <v/>
      </c>
      <c r="T776" s="255" t="str">
        <f t="shared" si="91"/>
        <v/>
      </c>
      <c r="U776" s="262" t="str">
        <f t="shared" si="94"/>
        <v/>
      </c>
      <c r="V776" s="279"/>
    </row>
    <row r="777" spans="1:22" x14ac:dyDescent="0.25">
      <c r="A777" s="266"/>
      <c r="B777" s="259" t="str">
        <f t="shared" si="95"/>
        <v/>
      </c>
      <c r="C777" s="260" t="str">
        <f t="shared" si="84"/>
        <v/>
      </c>
      <c r="D777" s="249" t="str">
        <f t="shared" si="85"/>
        <v/>
      </c>
      <c r="E777" s="249" t="str">
        <f t="shared" si="86"/>
        <v/>
      </c>
      <c r="F777" s="249" t="str">
        <f t="shared" si="87"/>
        <v/>
      </c>
      <c r="G777" s="249" t="str">
        <f t="shared" si="88"/>
        <v/>
      </c>
      <c r="H777" s="249" t="str">
        <f t="shared" si="89"/>
        <v/>
      </c>
      <c r="I777" s="249"/>
      <c r="J777" s="249"/>
      <c r="K777" s="252"/>
      <c r="L777" s="251"/>
      <c r="M777" s="252"/>
      <c r="N777" s="261"/>
      <c r="O777" s="261"/>
      <c r="P777" s="253"/>
      <c r="Q777" s="254" t="str">
        <f t="shared" si="90"/>
        <v/>
      </c>
      <c r="R777" s="255" t="str">
        <f t="shared" si="92"/>
        <v/>
      </c>
      <c r="S777" s="255" t="str">
        <f t="shared" si="93"/>
        <v/>
      </c>
      <c r="T777" s="255" t="str">
        <f t="shared" si="91"/>
        <v/>
      </c>
      <c r="U777" s="262" t="str">
        <f t="shared" si="94"/>
        <v/>
      </c>
      <c r="V777" s="279"/>
    </row>
    <row r="778" spans="1:22" x14ac:dyDescent="0.25">
      <c r="A778" s="266"/>
      <c r="B778" s="259" t="str">
        <f t="shared" si="95"/>
        <v/>
      </c>
      <c r="C778" s="260" t="str">
        <f t="shared" si="84"/>
        <v/>
      </c>
      <c r="D778" s="249" t="str">
        <f t="shared" si="85"/>
        <v/>
      </c>
      <c r="E778" s="249" t="str">
        <f t="shared" si="86"/>
        <v/>
      </c>
      <c r="F778" s="249" t="str">
        <f t="shared" si="87"/>
        <v/>
      </c>
      <c r="G778" s="249" t="str">
        <f t="shared" si="88"/>
        <v/>
      </c>
      <c r="H778" s="249" t="str">
        <f t="shared" si="89"/>
        <v/>
      </c>
      <c r="I778" s="249"/>
      <c r="J778" s="249"/>
      <c r="K778" s="252"/>
      <c r="L778" s="251"/>
      <c r="M778" s="252"/>
      <c r="N778" s="261"/>
      <c r="O778" s="261"/>
      <c r="P778" s="253"/>
      <c r="Q778" s="254" t="str">
        <f t="shared" si="90"/>
        <v/>
      </c>
      <c r="R778" s="255" t="str">
        <f t="shared" si="92"/>
        <v/>
      </c>
      <c r="S778" s="255" t="str">
        <f t="shared" si="93"/>
        <v/>
      </c>
      <c r="T778" s="255" t="str">
        <f t="shared" si="91"/>
        <v/>
      </c>
      <c r="U778" s="262" t="str">
        <f t="shared" si="94"/>
        <v/>
      </c>
      <c r="V778" s="279"/>
    </row>
    <row r="779" spans="1:22" x14ac:dyDescent="0.25">
      <c r="A779" s="266"/>
      <c r="B779" s="259" t="str">
        <f t="shared" si="95"/>
        <v/>
      </c>
      <c r="C779" s="260" t="str">
        <f t="shared" ref="C779:C842" si="96">IFERROR(VLOOKUP(A779,Personal,3,0),"")</f>
        <v/>
      </c>
      <c r="D779" s="249" t="str">
        <f t="shared" ref="D779:D842" si="97">IFERROR(VLOOKUP(A779,Personal,4,0),"")</f>
        <v/>
      </c>
      <c r="E779" s="249" t="str">
        <f t="shared" ref="E779:E842" si="98">IFERROR(VLOOKUP(A779,Personal,5,0),"")</f>
        <v/>
      </c>
      <c r="F779" s="249" t="str">
        <f t="shared" ref="F779:F842" si="99">IFERROR(VLOOKUP(A779,Personal,6,0),"")</f>
        <v/>
      </c>
      <c r="G779" s="249" t="str">
        <f t="shared" ref="G779:G842" si="100">IFERROR(VLOOKUP(A779,Personal,7,0),"")</f>
        <v/>
      </c>
      <c r="H779" s="249" t="str">
        <f t="shared" ref="H779:H842" si="101">IFERROR(VLOOKUP(A779,Personal,8,0),"")</f>
        <v/>
      </c>
      <c r="I779" s="249"/>
      <c r="J779" s="249"/>
      <c r="K779" s="252"/>
      <c r="L779" s="251"/>
      <c r="M779" s="252"/>
      <c r="N779" s="261"/>
      <c r="O779" s="261"/>
      <c r="P779" s="253"/>
      <c r="Q779" s="254" t="str">
        <f t="shared" ref="Q779:Q842" si="102">IF(AND(N779&lt;&gt;"",O779&lt;&gt;""),IF(DATEDIF(N779,O779,"d")&gt;=0,SUM(1+DATEDIF(N779,O779,"d")),""),"")</f>
        <v/>
      </c>
      <c r="R779" s="255" t="str">
        <f t="shared" si="92"/>
        <v/>
      </c>
      <c r="S779" s="255" t="str">
        <f t="shared" si="93"/>
        <v/>
      </c>
      <c r="T779" s="255" t="str">
        <f t="shared" ref="T779:T842" si="103">IF(O779&lt;&gt;"",TEXT(O779,"YYYY"),"")</f>
        <v/>
      </c>
      <c r="U779" s="262" t="str">
        <f t="shared" si="94"/>
        <v/>
      </c>
      <c r="V779" s="279"/>
    </row>
    <row r="780" spans="1:22" x14ac:dyDescent="0.25">
      <c r="A780" s="266"/>
      <c r="B780" s="259" t="str">
        <f t="shared" si="95"/>
        <v/>
      </c>
      <c r="C780" s="260" t="str">
        <f t="shared" si="96"/>
        <v/>
      </c>
      <c r="D780" s="249" t="str">
        <f t="shared" si="97"/>
        <v/>
      </c>
      <c r="E780" s="249" t="str">
        <f t="shared" si="98"/>
        <v/>
      </c>
      <c r="F780" s="249" t="str">
        <f t="shared" si="99"/>
        <v/>
      </c>
      <c r="G780" s="249" t="str">
        <f t="shared" si="100"/>
        <v/>
      </c>
      <c r="H780" s="249" t="str">
        <f t="shared" si="101"/>
        <v/>
      </c>
      <c r="I780" s="249"/>
      <c r="J780" s="249"/>
      <c r="K780" s="252"/>
      <c r="L780" s="251"/>
      <c r="M780" s="252"/>
      <c r="N780" s="261"/>
      <c r="O780" s="261"/>
      <c r="P780" s="253"/>
      <c r="Q780" s="254" t="str">
        <f t="shared" si="102"/>
        <v/>
      </c>
      <c r="R780" s="255" t="str">
        <f t="shared" si="92"/>
        <v/>
      </c>
      <c r="S780" s="255" t="str">
        <f t="shared" si="93"/>
        <v/>
      </c>
      <c r="T780" s="255" t="str">
        <f t="shared" si="103"/>
        <v/>
      </c>
      <c r="U780" s="262" t="str">
        <f t="shared" si="94"/>
        <v/>
      </c>
      <c r="V780" s="279"/>
    </row>
    <row r="781" spans="1:22" x14ac:dyDescent="0.25">
      <c r="A781" s="266"/>
      <c r="B781" s="259" t="str">
        <f t="shared" si="95"/>
        <v/>
      </c>
      <c r="C781" s="260" t="str">
        <f t="shared" si="96"/>
        <v/>
      </c>
      <c r="D781" s="249" t="str">
        <f t="shared" si="97"/>
        <v/>
      </c>
      <c r="E781" s="249" t="str">
        <f t="shared" si="98"/>
        <v/>
      </c>
      <c r="F781" s="249" t="str">
        <f t="shared" si="99"/>
        <v/>
      </c>
      <c r="G781" s="249" t="str">
        <f t="shared" si="100"/>
        <v/>
      </c>
      <c r="H781" s="249" t="str">
        <f t="shared" si="101"/>
        <v/>
      </c>
      <c r="I781" s="249"/>
      <c r="J781" s="249"/>
      <c r="K781" s="252"/>
      <c r="L781" s="251"/>
      <c r="M781" s="252"/>
      <c r="N781" s="261"/>
      <c r="O781" s="261"/>
      <c r="P781" s="253"/>
      <c r="Q781" s="254" t="str">
        <f t="shared" si="102"/>
        <v/>
      </c>
      <c r="R781" s="255" t="str">
        <f t="shared" si="92"/>
        <v/>
      </c>
      <c r="S781" s="255" t="str">
        <f t="shared" si="93"/>
        <v/>
      </c>
      <c r="T781" s="255" t="str">
        <f t="shared" si="103"/>
        <v/>
      </c>
      <c r="U781" s="262" t="str">
        <f t="shared" si="94"/>
        <v/>
      </c>
      <c r="V781" s="279"/>
    </row>
    <row r="782" spans="1:22" x14ac:dyDescent="0.25">
      <c r="A782" s="266"/>
      <c r="B782" s="259" t="str">
        <f t="shared" si="95"/>
        <v/>
      </c>
      <c r="C782" s="260" t="str">
        <f t="shared" si="96"/>
        <v/>
      </c>
      <c r="D782" s="249" t="str">
        <f t="shared" si="97"/>
        <v/>
      </c>
      <c r="E782" s="249" t="str">
        <f t="shared" si="98"/>
        <v/>
      </c>
      <c r="F782" s="249" t="str">
        <f t="shared" si="99"/>
        <v/>
      </c>
      <c r="G782" s="249" t="str">
        <f t="shared" si="100"/>
        <v/>
      </c>
      <c r="H782" s="249" t="str">
        <f t="shared" si="101"/>
        <v/>
      </c>
      <c r="I782" s="249"/>
      <c r="J782" s="249"/>
      <c r="K782" s="252"/>
      <c r="L782" s="251"/>
      <c r="M782" s="252"/>
      <c r="N782" s="261"/>
      <c r="O782" s="261"/>
      <c r="P782" s="253"/>
      <c r="Q782" s="254" t="str">
        <f t="shared" si="102"/>
        <v/>
      </c>
      <c r="R782" s="255" t="str">
        <f t="shared" si="92"/>
        <v/>
      </c>
      <c r="S782" s="255" t="str">
        <f t="shared" si="93"/>
        <v/>
      </c>
      <c r="T782" s="255" t="str">
        <f t="shared" si="103"/>
        <v/>
      </c>
      <c r="U782" s="262" t="str">
        <f t="shared" si="94"/>
        <v/>
      </c>
      <c r="V782" s="279"/>
    </row>
    <row r="783" spans="1:22" x14ac:dyDescent="0.25">
      <c r="A783" s="266"/>
      <c r="B783" s="259" t="str">
        <f t="shared" si="95"/>
        <v/>
      </c>
      <c r="C783" s="260" t="str">
        <f t="shared" si="96"/>
        <v/>
      </c>
      <c r="D783" s="249" t="str">
        <f t="shared" si="97"/>
        <v/>
      </c>
      <c r="E783" s="249" t="str">
        <f t="shared" si="98"/>
        <v/>
      </c>
      <c r="F783" s="249" t="str">
        <f t="shared" si="99"/>
        <v/>
      </c>
      <c r="G783" s="249" t="str">
        <f t="shared" si="100"/>
        <v/>
      </c>
      <c r="H783" s="249" t="str">
        <f t="shared" si="101"/>
        <v/>
      </c>
      <c r="I783" s="249"/>
      <c r="J783" s="249"/>
      <c r="K783" s="252"/>
      <c r="L783" s="251"/>
      <c r="M783" s="252"/>
      <c r="N783" s="261"/>
      <c r="O783" s="261"/>
      <c r="P783" s="253"/>
      <c r="Q783" s="254" t="str">
        <f t="shared" si="102"/>
        <v/>
      </c>
      <c r="R783" s="255" t="str">
        <f t="shared" si="92"/>
        <v/>
      </c>
      <c r="S783" s="255" t="str">
        <f t="shared" si="93"/>
        <v/>
      </c>
      <c r="T783" s="255" t="str">
        <f t="shared" si="103"/>
        <v/>
      </c>
      <c r="U783" s="262" t="str">
        <f t="shared" si="94"/>
        <v/>
      </c>
      <c r="V783" s="279"/>
    </row>
    <row r="784" spans="1:22" x14ac:dyDescent="0.25">
      <c r="A784" s="266"/>
      <c r="B784" s="259" t="str">
        <f t="shared" si="95"/>
        <v/>
      </c>
      <c r="C784" s="260" t="str">
        <f t="shared" si="96"/>
        <v/>
      </c>
      <c r="D784" s="249" t="str">
        <f t="shared" si="97"/>
        <v/>
      </c>
      <c r="E784" s="249" t="str">
        <f t="shared" si="98"/>
        <v/>
      </c>
      <c r="F784" s="249" t="str">
        <f t="shared" si="99"/>
        <v/>
      </c>
      <c r="G784" s="249" t="str">
        <f t="shared" si="100"/>
        <v/>
      </c>
      <c r="H784" s="249" t="str">
        <f t="shared" si="101"/>
        <v/>
      </c>
      <c r="I784" s="249"/>
      <c r="J784" s="249"/>
      <c r="K784" s="252"/>
      <c r="L784" s="251"/>
      <c r="M784" s="252"/>
      <c r="N784" s="261"/>
      <c r="O784" s="261"/>
      <c r="P784" s="253"/>
      <c r="Q784" s="254" t="str">
        <f t="shared" si="102"/>
        <v/>
      </c>
      <c r="R784" s="255" t="str">
        <f t="shared" si="92"/>
        <v/>
      </c>
      <c r="S784" s="255" t="str">
        <f t="shared" si="93"/>
        <v/>
      </c>
      <c r="T784" s="255" t="str">
        <f t="shared" si="103"/>
        <v/>
      </c>
      <c r="U784" s="262" t="str">
        <f t="shared" si="94"/>
        <v/>
      </c>
      <c r="V784" s="279"/>
    </row>
    <row r="785" spans="1:22" x14ac:dyDescent="0.25">
      <c r="A785" s="266"/>
      <c r="B785" s="259" t="str">
        <f t="shared" si="95"/>
        <v/>
      </c>
      <c r="C785" s="260" t="str">
        <f t="shared" si="96"/>
        <v/>
      </c>
      <c r="D785" s="249" t="str">
        <f t="shared" si="97"/>
        <v/>
      </c>
      <c r="E785" s="249" t="str">
        <f t="shared" si="98"/>
        <v/>
      </c>
      <c r="F785" s="249" t="str">
        <f t="shared" si="99"/>
        <v/>
      </c>
      <c r="G785" s="249" t="str">
        <f t="shared" si="100"/>
        <v/>
      </c>
      <c r="H785" s="249" t="str">
        <f t="shared" si="101"/>
        <v/>
      </c>
      <c r="I785" s="249"/>
      <c r="J785" s="249"/>
      <c r="K785" s="252"/>
      <c r="L785" s="251"/>
      <c r="M785" s="252"/>
      <c r="N785" s="261"/>
      <c r="O785" s="261"/>
      <c r="P785" s="253"/>
      <c r="Q785" s="254" t="str">
        <f t="shared" si="102"/>
        <v/>
      </c>
      <c r="R785" s="255" t="str">
        <f t="shared" si="92"/>
        <v/>
      </c>
      <c r="S785" s="255" t="str">
        <f t="shared" si="93"/>
        <v/>
      </c>
      <c r="T785" s="255" t="str">
        <f t="shared" si="103"/>
        <v/>
      </c>
      <c r="U785" s="262" t="str">
        <f t="shared" si="94"/>
        <v/>
      </c>
      <c r="V785" s="279"/>
    </row>
    <row r="786" spans="1:22" x14ac:dyDescent="0.25">
      <c r="A786" s="266"/>
      <c r="B786" s="259" t="str">
        <f t="shared" si="95"/>
        <v/>
      </c>
      <c r="C786" s="260" t="str">
        <f t="shared" si="96"/>
        <v/>
      </c>
      <c r="D786" s="249" t="str">
        <f t="shared" si="97"/>
        <v/>
      </c>
      <c r="E786" s="249" t="str">
        <f t="shared" si="98"/>
        <v/>
      </c>
      <c r="F786" s="249" t="str">
        <f t="shared" si="99"/>
        <v/>
      </c>
      <c r="G786" s="249" t="str">
        <f t="shared" si="100"/>
        <v/>
      </c>
      <c r="H786" s="249" t="str">
        <f t="shared" si="101"/>
        <v/>
      </c>
      <c r="I786" s="249"/>
      <c r="J786" s="249"/>
      <c r="K786" s="252"/>
      <c r="L786" s="251"/>
      <c r="M786" s="252"/>
      <c r="N786" s="261"/>
      <c r="O786" s="261"/>
      <c r="P786" s="253"/>
      <c r="Q786" s="254" t="str">
        <f t="shared" si="102"/>
        <v/>
      </c>
      <c r="R786" s="255" t="str">
        <f t="shared" si="92"/>
        <v/>
      </c>
      <c r="S786" s="255" t="str">
        <f t="shared" si="93"/>
        <v/>
      </c>
      <c r="T786" s="255" t="str">
        <f t="shared" si="103"/>
        <v/>
      </c>
      <c r="U786" s="262" t="str">
        <f t="shared" si="94"/>
        <v/>
      </c>
      <c r="V786" s="279"/>
    </row>
    <row r="787" spans="1:22" x14ac:dyDescent="0.25">
      <c r="A787" s="266"/>
      <c r="B787" s="259" t="str">
        <f t="shared" si="95"/>
        <v/>
      </c>
      <c r="C787" s="260" t="str">
        <f t="shared" si="96"/>
        <v/>
      </c>
      <c r="D787" s="249" t="str">
        <f t="shared" si="97"/>
        <v/>
      </c>
      <c r="E787" s="249" t="str">
        <f t="shared" si="98"/>
        <v/>
      </c>
      <c r="F787" s="249" t="str">
        <f t="shared" si="99"/>
        <v/>
      </c>
      <c r="G787" s="249" t="str">
        <f t="shared" si="100"/>
        <v/>
      </c>
      <c r="H787" s="249" t="str">
        <f t="shared" si="101"/>
        <v/>
      </c>
      <c r="I787" s="249"/>
      <c r="J787" s="249"/>
      <c r="K787" s="252"/>
      <c r="L787" s="251"/>
      <c r="M787" s="252"/>
      <c r="N787" s="261"/>
      <c r="O787" s="261"/>
      <c r="P787" s="253"/>
      <c r="Q787" s="254" t="str">
        <f t="shared" si="102"/>
        <v/>
      </c>
      <c r="R787" s="255" t="str">
        <f t="shared" si="92"/>
        <v/>
      </c>
      <c r="S787" s="255" t="str">
        <f t="shared" si="93"/>
        <v/>
      </c>
      <c r="T787" s="255" t="str">
        <f t="shared" si="103"/>
        <v/>
      </c>
      <c r="U787" s="262" t="str">
        <f t="shared" si="94"/>
        <v/>
      </c>
      <c r="V787" s="279"/>
    </row>
    <row r="788" spans="1:22" x14ac:dyDescent="0.25">
      <c r="A788" s="266"/>
      <c r="B788" s="259" t="str">
        <f t="shared" si="95"/>
        <v/>
      </c>
      <c r="C788" s="260" t="str">
        <f t="shared" si="96"/>
        <v/>
      </c>
      <c r="D788" s="249" t="str">
        <f t="shared" si="97"/>
        <v/>
      </c>
      <c r="E788" s="249" t="str">
        <f t="shared" si="98"/>
        <v/>
      </c>
      <c r="F788" s="249" t="str">
        <f t="shared" si="99"/>
        <v/>
      </c>
      <c r="G788" s="249" t="str">
        <f t="shared" si="100"/>
        <v/>
      </c>
      <c r="H788" s="249" t="str">
        <f t="shared" si="101"/>
        <v/>
      </c>
      <c r="I788" s="249"/>
      <c r="J788" s="249"/>
      <c r="K788" s="252"/>
      <c r="L788" s="251"/>
      <c r="M788" s="252"/>
      <c r="N788" s="261"/>
      <c r="O788" s="261"/>
      <c r="P788" s="253"/>
      <c r="Q788" s="254" t="str">
        <f t="shared" si="102"/>
        <v/>
      </c>
      <c r="R788" s="255" t="str">
        <f t="shared" si="92"/>
        <v/>
      </c>
      <c r="S788" s="255" t="str">
        <f t="shared" si="93"/>
        <v/>
      </c>
      <c r="T788" s="255" t="str">
        <f t="shared" si="103"/>
        <v/>
      </c>
      <c r="U788" s="262" t="str">
        <f t="shared" si="94"/>
        <v/>
      </c>
      <c r="V788" s="279"/>
    </row>
    <row r="789" spans="1:22" x14ac:dyDescent="0.25">
      <c r="A789" s="266"/>
      <c r="B789" s="259" t="str">
        <f t="shared" si="95"/>
        <v/>
      </c>
      <c r="C789" s="260" t="str">
        <f t="shared" si="96"/>
        <v/>
      </c>
      <c r="D789" s="249" t="str">
        <f t="shared" si="97"/>
        <v/>
      </c>
      <c r="E789" s="249" t="str">
        <f t="shared" si="98"/>
        <v/>
      </c>
      <c r="F789" s="249" t="str">
        <f t="shared" si="99"/>
        <v/>
      </c>
      <c r="G789" s="249" t="str">
        <f t="shared" si="100"/>
        <v/>
      </c>
      <c r="H789" s="249" t="str">
        <f t="shared" si="101"/>
        <v/>
      </c>
      <c r="I789" s="249"/>
      <c r="J789" s="249"/>
      <c r="K789" s="252"/>
      <c r="L789" s="251"/>
      <c r="M789" s="252"/>
      <c r="N789" s="261"/>
      <c r="O789" s="261"/>
      <c r="P789" s="253"/>
      <c r="Q789" s="254" t="str">
        <f t="shared" si="102"/>
        <v/>
      </c>
      <c r="R789" s="255" t="str">
        <f t="shared" si="92"/>
        <v/>
      </c>
      <c r="S789" s="255" t="str">
        <f t="shared" si="93"/>
        <v/>
      </c>
      <c r="T789" s="255" t="str">
        <f t="shared" si="103"/>
        <v/>
      </c>
      <c r="U789" s="262" t="str">
        <f t="shared" si="94"/>
        <v/>
      </c>
      <c r="V789" s="279"/>
    </row>
    <row r="790" spans="1:22" x14ac:dyDescent="0.25">
      <c r="A790" s="266"/>
      <c r="B790" s="259" t="str">
        <f t="shared" si="95"/>
        <v/>
      </c>
      <c r="C790" s="260" t="str">
        <f t="shared" si="96"/>
        <v/>
      </c>
      <c r="D790" s="249" t="str">
        <f t="shared" si="97"/>
        <v/>
      </c>
      <c r="E790" s="249" t="str">
        <f t="shared" si="98"/>
        <v/>
      </c>
      <c r="F790" s="249" t="str">
        <f t="shared" si="99"/>
        <v/>
      </c>
      <c r="G790" s="249" t="str">
        <f t="shared" si="100"/>
        <v/>
      </c>
      <c r="H790" s="249" t="str">
        <f t="shared" si="101"/>
        <v/>
      </c>
      <c r="I790" s="249"/>
      <c r="J790" s="249"/>
      <c r="K790" s="252"/>
      <c r="L790" s="251"/>
      <c r="M790" s="252"/>
      <c r="N790" s="261"/>
      <c r="O790" s="261"/>
      <c r="P790" s="253"/>
      <c r="Q790" s="254" t="str">
        <f t="shared" si="102"/>
        <v/>
      </c>
      <c r="R790" s="255" t="str">
        <f t="shared" si="92"/>
        <v/>
      </c>
      <c r="S790" s="255" t="str">
        <f t="shared" si="93"/>
        <v/>
      </c>
      <c r="T790" s="255" t="str">
        <f t="shared" si="103"/>
        <v/>
      </c>
      <c r="U790" s="262" t="str">
        <f t="shared" si="94"/>
        <v/>
      </c>
      <c r="V790" s="279"/>
    </row>
    <row r="791" spans="1:22" x14ac:dyDescent="0.25">
      <c r="A791" s="266"/>
      <c r="B791" s="259" t="str">
        <f t="shared" si="95"/>
        <v/>
      </c>
      <c r="C791" s="260" t="str">
        <f t="shared" si="96"/>
        <v/>
      </c>
      <c r="D791" s="249" t="str">
        <f t="shared" si="97"/>
        <v/>
      </c>
      <c r="E791" s="249" t="str">
        <f t="shared" si="98"/>
        <v/>
      </c>
      <c r="F791" s="249" t="str">
        <f t="shared" si="99"/>
        <v/>
      </c>
      <c r="G791" s="249" t="str">
        <f t="shared" si="100"/>
        <v/>
      </c>
      <c r="H791" s="249" t="str">
        <f t="shared" si="101"/>
        <v/>
      </c>
      <c r="I791" s="249"/>
      <c r="J791" s="249"/>
      <c r="K791" s="252"/>
      <c r="L791" s="251"/>
      <c r="M791" s="252"/>
      <c r="N791" s="261"/>
      <c r="O791" s="261"/>
      <c r="P791" s="253"/>
      <c r="Q791" s="254" t="str">
        <f t="shared" si="102"/>
        <v/>
      </c>
      <c r="R791" s="255" t="str">
        <f t="shared" si="92"/>
        <v/>
      </c>
      <c r="S791" s="255" t="str">
        <f t="shared" si="93"/>
        <v/>
      </c>
      <c r="T791" s="255" t="str">
        <f t="shared" si="103"/>
        <v/>
      </c>
      <c r="U791" s="262" t="str">
        <f t="shared" si="94"/>
        <v/>
      </c>
      <c r="V791" s="279"/>
    </row>
    <row r="792" spans="1:22" x14ac:dyDescent="0.25">
      <c r="A792" s="266"/>
      <c r="B792" s="259" t="str">
        <f t="shared" si="95"/>
        <v/>
      </c>
      <c r="C792" s="260" t="str">
        <f t="shared" si="96"/>
        <v/>
      </c>
      <c r="D792" s="249" t="str">
        <f t="shared" si="97"/>
        <v/>
      </c>
      <c r="E792" s="249" t="str">
        <f t="shared" si="98"/>
        <v/>
      </c>
      <c r="F792" s="249" t="str">
        <f t="shared" si="99"/>
        <v/>
      </c>
      <c r="G792" s="249" t="str">
        <f t="shared" si="100"/>
        <v/>
      </c>
      <c r="H792" s="249" t="str">
        <f t="shared" si="101"/>
        <v/>
      </c>
      <c r="I792" s="249"/>
      <c r="J792" s="249"/>
      <c r="K792" s="252"/>
      <c r="L792" s="251"/>
      <c r="M792" s="252"/>
      <c r="N792" s="261"/>
      <c r="O792" s="261"/>
      <c r="P792" s="253"/>
      <c r="Q792" s="254" t="str">
        <f t="shared" si="102"/>
        <v/>
      </c>
      <c r="R792" s="255" t="str">
        <f t="shared" si="92"/>
        <v/>
      </c>
      <c r="S792" s="255" t="str">
        <f t="shared" si="93"/>
        <v/>
      </c>
      <c r="T792" s="255" t="str">
        <f t="shared" si="103"/>
        <v/>
      </c>
      <c r="U792" s="262" t="str">
        <f t="shared" si="94"/>
        <v/>
      </c>
      <c r="V792" s="279"/>
    </row>
    <row r="793" spans="1:22" x14ac:dyDescent="0.25">
      <c r="A793" s="266"/>
      <c r="B793" s="259" t="str">
        <f t="shared" si="95"/>
        <v/>
      </c>
      <c r="C793" s="260" t="str">
        <f t="shared" si="96"/>
        <v/>
      </c>
      <c r="D793" s="249" t="str">
        <f t="shared" si="97"/>
        <v/>
      </c>
      <c r="E793" s="249" t="str">
        <f t="shared" si="98"/>
        <v/>
      </c>
      <c r="F793" s="249" t="str">
        <f t="shared" si="99"/>
        <v/>
      </c>
      <c r="G793" s="249" t="str">
        <f t="shared" si="100"/>
        <v/>
      </c>
      <c r="H793" s="249" t="str">
        <f t="shared" si="101"/>
        <v/>
      </c>
      <c r="I793" s="249"/>
      <c r="J793" s="249"/>
      <c r="K793" s="252"/>
      <c r="L793" s="251"/>
      <c r="M793" s="252"/>
      <c r="N793" s="261"/>
      <c r="O793" s="261"/>
      <c r="P793" s="253"/>
      <c r="Q793" s="254" t="str">
        <f t="shared" si="102"/>
        <v/>
      </c>
      <c r="R793" s="255" t="str">
        <f t="shared" ref="R793:R856" si="104">IF(N793&lt;&gt;"",TEXT(N793,"DDDD"),"")</f>
        <v/>
      </c>
      <c r="S793" s="255" t="str">
        <f t="shared" ref="S793:S856" si="105">IF(N793&lt;&gt;"",TEXT(N793,"MMMM"),"")</f>
        <v/>
      </c>
      <c r="T793" s="255" t="str">
        <f t="shared" si="103"/>
        <v/>
      </c>
      <c r="U793" s="262" t="str">
        <f t="shared" si="94"/>
        <v/>
      </c>
      <c r="V793" s="279"/>
    </row>
    <row r="794" spans="1:22" x14ac:dyDescent="0.25">
      <c r="A794" s="266"/>
      <c r="B794" s="259" t="str">
        <f t="shared" si="95"/>
        <v/>
      </c>
      <c r="C794" s="260" t="str">
        <f t="shared" si="96"/>
        <v/>
      </c>
      <c r="D794" s="249" t="str">
        <f t="shared" si="97"/>
        <v/>
      </c>
      <c r="E794" s="249" t="str">
        <f t="shared" si="98"/>
        <v/>
      </c>
      <c r="F794" s="249" t="str">
        <f t="shared" si="99"/>
        <v/>
      </c>
      <c r="G794" s="249" t="str">
        <f t="shared" si="100"/>
        <v/>
      </c>
      <c r="H794" s="249" t="str">
        <f t="shared" si="101"/>
        <v/>
      </c>
      <c r="I794" s="249"/>
      <c r="J794" s="249"/>
      <c r="K794" s="252"/>
      <c r="L794" s="251"/>
      <c r="M794" s="252"/>
      <c r="N794" s="261"/>
      <c r="O794" s="261"/>
      <c r="P794" s="253"/>
      <c r="Q794" s="254" t="str">
        <f t="shared" si="102"/>
        <v/>
      </c>
      <c r="R794" s="255" t="str">
        <f t="shared" si="104"/>
        <v/>
      </c>
      <c r="S794" s="255" t="str">
        <f t="shared" si="105"/>
        <v/>
      </c>
      <c r="T794" s="255" t="str">
        <f t="shared" si="103"/>
        <v/>
      </c>
      <c r="U794" s="262" t="str">
        <f t="shared" si="94"/>
        <v/>
      </c>
      <c r="V794" s="279"/>
    </row>
    <row r="795" spans="1:22" x14ac:dyDescent="0.25">
      <c r="A795" s="266"/>
      <c r="B795" s="259" t="str">
        <f t="shared" si="95"/>
        <v/>
      </c>
      <c r="C795" s="260" t="str">
        <f t="shared" si="96"/>
        <v/>
      </c>
      <c r="D795" s="249" t="str">
        <f t="shared" si="97"/>
        <v/>
      </c>
      <c r="E795" s="249" t="str">
        <f t="shared" si="98"/>
        <v/>
      </c>
      <c r="F795" s="249" t="str">
        <f t="shared" si="99"/>
        <v/>
      </c>
      <c r="G795" s="249" t="str">
        <f t="shared" si="100"/>
        <v/>
      </c>
      <c r="H795" s="249" t="str">
        <f t="shared" si="101"/>
        <v/>
      </c>
      <c r="I795" s="249"/>
      <c r="J795" s="249"/>
      <c r="K795" s="252"/>
      <c r="L795" s="251"/>
      <c r="M795" s="252"/>
      <c r="N795" s="261"/>
      <c r="O795" s="261"/>
      <c r="P795" s="253"/>
      <c r="Q795" s="254" t="str">
        <f t="shared" si="102"/>
        <v/>
      </c>
      <c r="R795" s="255" t="str">
        <f t="shared" si="104"/>
        <v/>
      </c>
      <c r="S795" s="255" t="str">
        <f t="shared" si="105"/>
        <v/>
      </c>
      <c r="T795" s="255" t="str">
        <f t="shared" si="103"/>
        <v/>
      </c>
      <c r="U795" s="262" t="str">
        <f t="shared" si="94"/>
        <v/>
      </c>
      <c r="V795" s="279"/>
    </row>
    <row r="796" spans="1:22" x14ac:dyDescent="0.25">
      <c r="A796" s="266"/>
      <c r="B796" s="259" t="str">
        <f t="shared" si="95"/>
        <v/>
      </c>
      <c r="C796" s="260" t="str">
        <f t="shared" si="96"/>
        <v/>
      </c>
      <c r="D796" s="249" t="str">
        <f t="shared" si="97"/>
        <v/>
      </c>
      <c r="E796" s="249" t="str">
        <f t="shared" si="98"/>
        <v/>
      </c>
      <c r="F796" s="249" t="str">
        <f t="shared" si="99"/>
        <v/>
      </c>
      <c r="G796" s="249" t="str">
        <f t="shared" si="100"/>
        <v/>
      </c>
      <c r="H796" s="249" t="str">
        <f t="shared" si="101"/>
        <v/>
      </c>
      <c r="I796" s="249"/>
      <c r="J796" s="249"/>
      <c r="K796" s="252"/>
      <c r="L796" s="251"/>
      <c r="M796" s="252"/>
      <c r="N796" s="261"/>
      <c r="O796" s="261"/>
      <c r="P796" s="253"/>
      <c r="Q796" s="254" t="str">
        <f t="shared" si="102"/>
        <v/>
      </c>
      <c r="R796" s="255" t="str">
        <f t="shared" si="104"/>
        <v/>
      </c>
      <c r="S796" s="255" t="str">
        <f t="shared" si="105"/>
        <v/>
      </c>
      <c r="T796" s="255" t="str">
        <f t="shared" si="103"/>
        <v/>
      </c>
      <c r="U796" s="262" t="str">
        <f t="shared" si="94"/>
        <v/>
      </c>
      <c r="V796" s="279"/>
    </row>
    <row r="797" spans="1:22" x14ac:dyDescent="0.25">
      <c r="A797" s="266"/>
      <c r="B797" s="259" t="str">
        <f t="shared" si="95"/>
        <v/>
      </c>
      <c r="C797" s="260" t="str">
        <f t="shared" si="96"/>
        <v/>
      </c>
      <c r="D797" s="249" t="str">
        <f t="shared" si="97"/>
        <v/>
      </c>
      <c r="E797" s="249" t="str">
        <f t="shared" si="98"/>
        <v/>
      </c>
      <c r="F797" s="249" t="str">
        <f t="shared" si="99"/>
        <v/>
      </c>
      <c r="G797" s="249" t="str">
        <f t="shared" si="100"/>
        <v/>
      </c>
      <c r="H797" s="249" t="str">
        <f t="shared" si="101"/>
        <v/>
      </c>
      <c r="I797" s="249"/>
      <c r="J797" s="249"/>
      <c r="K797" s="252"/>
      <c r="L797" s="251"/>
      <c r="M797" s="252"/>
      <c r="N797" s="261"/>
      <c r="O797" s="261"/>
      <c r="P797" s="253"/>
      <c r="Q797" s="254" t="str">
        <f t="shared" si="102"/>
        <v/>
      </c>
      <c r="R797" s="255" t="str">
        <f t="shared" si="104"/>
        <v/>
      </c>
      <c r="S797" s="255" t="str">
        <f t="shared" si="105"/>
        <v/>
      </c>
      <c r="T797" s="255" t="str">
        <f t="shared" si="103"/>
        <v/>
      </c>
      <c r="U797" s="262" t="str">
        <f t="shared" si="94"/>
        <v/>
      </c>
      <c r="V797" s="279"/>
    </row>
    <row r="798" spans="1:22" x14ac:dyDescent="0.25">
      <c r="A798" s="266"/>
      <c r="B798" s="259" t="str">
        <f t="shared" si="95"/>
        <v/>
      </c>
      <c r="C798" s="260" t="str">
        <f t="shared" si="96"/>
        <v/>
      </c>
      <c r="D798" s="249" t="str">
        <f t="shared" si="97"/>
        <v/>
      </c>
      <c r="E798" s="249" t="str">
        <f t="shared" si="98"/>
        <v/>
      </c>
      <c r="F798" s="249" t="str">
        <f t="shared" si="99"/>
        <v/>
      </c>
      <c r="G798" s="249" t="str">
        <f t="shared" si="100"/>
        <v/>
      </c>
      <c r="H798" s="249" t="str">
        <f t="shared" si="101"/>
        <v/>
      </c>
      <c r="I798" s="249"/>
      <c r="J798" s="249"/>
      <c r="K798" s="252"/>
      <c r="L798" s="251"/>
      <c r="M798" s="252"/>
      <c r="N798" s="261"/>
      <c r="O798" s="261"/>
      <c r="P798" s="253"/>
      <c r="Q798" s="254" t="str">
        <f t="shared" si="102"/>
        <v/>
      </c>
      <c r="R798" s="255" t="str">
        <f t="shared" si="104"/>
        <v/>
      </c>
      <c r="S798" s="255" t="str">
        <f t="shared" si="105"/>
        <v/>
      </c>
      <c r="T798" s="255" t="str">
        <f t="shared" si="103"/>
        <v/>
      </c>
      <c r="U798" s="262" t="str">
        <f t="shared" si="94"/>
        <v/>
      </c>
      <c r="V798" s="279"/>
    </row>
    <row r="799" spans="1:22" x14ac:dyDescent="0.25">
      <c r="A799" s="266"/>
      <c r="B799" s="259" t="str">
        <f t="shared" si="95"/>
        <v/>
      </c>
      <c r="C799" s="260" t="str">
        <f t="shared" si="96"/>
        <v/>
      </c>
      <c r="D799" s="249" t="str">
        <f t="shared" si="97"/>
        <v/>
      </c>
      <c r="E799" s="249" t="str">
        <f t="shared" si="98"/>
        <v/>
      </c>
      <c r="F799" s="249" t="str">
        <f t="shared" si="99"/>
        <v/>
      </c>
      <c r="G799" s="249" t="str">
        <f t="shared" si="100"/>
        <v/>
      </c>
      <c r="H799" s="249" t="str">
        <f t="shared" si="101"/>
        <v/>
      </c>
      <c r="I799" s="249"/>
      <c r="J799" s="249"/>
      <c r="K799" s="252"/>
      <c r="L799" s="251"/>
      <c r="M799" s="252"/>
      <c r="N799" s="261"/>
      <c r="O799" s="261"/>
      <c r="P799" s="253"/>
      <c r="Q799" s="254" t="str">
        <f t="shared" si="102"/>
        <v/>
      </c>
      <c r="R799" s="255" t="str">
        <f t="shared" si="104"/>
        <v/>
      </c>
      <c r="S799" s="255" t="str">
        <f t="shared" si="105"/>
        <v/>
      </c>
      <c r="T799" s="255" t="str">
        <f t="shared" si="103"/>
        <v/>
      </c>
      <c r="U799" s="262" t="str">
        <f t="shared" si="94"/>
        <v/>
      </c>
      <c r="V799" s="279"/>
    </row>
    <row r="800" spans="1:22" x14ac:dyDescent="0.25">
      <c r="A800" s="266"/>
      <c r="B800" s="259" t="str">
        <f t="shared" si="95"/>
        <v/>
      </c>
      <c r="C800" s="260" t="str">
        <f t="shared" si="96"/>
        <v/>
      </c>
      <c r="D800" s="249" t="str">
        <f t="shared" si="97"/>
        <v/>
      </c>
      <c r="E800" s="249" t="str">
        <f t="shared" si="98"/>
        <v/>
      </c>
      <c r="F800" s="249" t="str">
        <f t="shared" si="99"/>
        <v/>
      </c>
      <c r="G800" s="249" t="str">
        <f t="shared" si="100"/>
        <v/>
      </c>
      <c r="H800" s="249" t="str">
        <f t="shared" si="101"/>
        <v/>
      </c>
      <c r="I800" s="249"/>
      <c r="J800" s="249"/>
      <c r="K800" s="252"/>
      <c r="L800" s="251"/>
      <c r="M800" s="252"/>
      <c r="N800" s="261"/>
      <c r="O800" s="261"/>
      <c r="P800" s="253"/>
      <c r="Q800" s="254" t="str">
        <f t="shared" si="102"/>
        <v/>
      </c>
      <c r="R800" s="255" t="str">
        <f t="shared" si="104"/>
        <v/>
      </c>
      <c r="S800" s="255" t="str">
        <f t="shared" si="105"/>
        <v/>
      </c>
      <c r="T800" s="255" t="str">
        <f t="shared" si="103"/>
        <v/>
      </c>
      <c r="U800" s="262" t="str">
        <f t="shared" si="94"/>
        <v/>
      </c>
      <c r="V800" s="279"/>
    </row>
    <row r="801" spans="1:22" x14ac:dyDescent="0.25">
      <c r="A801" s="266"/>
      <c r="B801" s="259" t="str">
        <f t="shared" si="95"/>
        <v/>
      </c>
      <c r="C801" s="260" t="str">
        <f t="shared" si="96"/>
        <v/>
      </c>
      <c r="D801" s="249" t="str">
        <f t="shared" si="97"/>
        <v/>
      </c>
      <c r="E801" s="249" t="str">
        <f t="shared" si="98"/>
        <v/>
      </c>
      <c r="F801" s="249" t="str">
        <f t="shared" si="99"/>
        <v/>
      </c>
      <c r="G801" s="249" t="str">
        <f t="shared" si="100"/>
        <v/>
      </c>
      <c r="H801" s="249" t="str">
        <f t="shared" si="101"/>
        <v/>
      </c>
      <c r="I801" s="249"/>
      <c r="J801" s="249"/>
      <c r="K801" s="252"/>
      <c r="L801" s="251"/>
      <c r="M801" s="252"/>
      <c r="N801" s="261"/>
      <c r="O801" s="261"/>
      <c r="P801" s="253"/>
      <c r="Q801" s="254" t="str">
        <f t="shared" si="102"/>
        <v/>
      </c>
      <c r="R801" s="255" t="str">
        <f t="shared" si="104"/>
        <v/>
      </c>
      <c r="S801" s="255" t="str">
        <f t="shared" si="105"/>
        <v/>
      </c>
      <c r="T801" s="255" t="str">
        <f t="shared" si="103"/>
        <v/>
      </c>
      <c r="U801" s="262" t="str">
        <f t="shared" ref="U801:U864" si="106">IFERROR(VLOOKUP(M801,CIE,2,0),"")</f>
        <v/>
      </c>
      <c r="V801" s="279"/>
    </row>
    <row r="802" spans="1:22" x14ac:dyDescent="0.25">
      <c r="A802" s="266"/>
      <c r="B802" s="259" t="str">
        <f t="shared" si="95"/>
        <v/>
      </c>
      <c r="C802" s="260" t="str">
        <f t="shared" si="96"/>
        <v/>
      </c>
      <c r="D802" s="249" t="str">
        <f t="shared" si="97"/>
        <v/>
      </c>
      <c r="E802" s="249" t="str">
        <f t="shared" si="98"/>
        <v/>
      </c>
      <c r="F802" s="249" t="str">
        <f t="shared" si="99"/>
        <v/>
      </c>
      <c r="G802" s="249" t="str">
        <f t="shared" si="100"/>
        <v/>
      </c>
      <c r="H802" s="249" t="str">
        <f t="shared" si="101"/>
        <v/>
      </c>
      <c r="I802" s="249"/>
      <c r="J802" s="249"/>
      <c r="K802" s="252"/>
      <c r="L802" s="251"/>
      <c r="M802" s="252"/>
      <c r="N802" s="261"/>
      <c r="O802" s="261"/>
      <c r="P802" s="253"/>
      <c r="Q802" s="254" t="str">
        <f t="shared" si="102"/>
        <v/>
      </c>
      <c r="R802" s="255" t="str">
        <f t="shared" si="104"/>
        <v/>
      </c>
      <c r="S802" s="255" t="str">
        <f t="shared" si="105"/>
        <v/>
      </c>
      <c r="T802" s="255" t="str">
        <f t="shared" si="103"/>
        <v/>
      </c>
      <c r="U802" s="262" t="str">
        <f t="shared" si="106"/>
        <v/>
      </c>
      <c r="V802" s="279"/>
    </row>
    <row r="803" spans="1:22" x14ac:dyDescent="0.25">
      <c r="A803" s="266"/>
      <c r="B803" s="259" t="str">
        <f t="shared" si="95"/>
        <v/>
      </c>
      <c r="C803" s="260" t="str">
        <f t="shared" si="96"/>
        <v/>
      </c>
      <c r="D803" s="249" t="str">
        <f t="shared" si="97"/>
        <v/>
      </c>
      <c r="E803" s="249" t="str">
        <f t="shared" si="98"/>
        <v/>
      </c>
      <c r="F803" s="249" t="str">
        <f t="shared" si="99"/>
        <v/>
      </c>
      <c r="G803" s="249" t="str">
        <f t="shared" si="100"/>
        <v/>
      </c>
      <c r="H803" s="249" t="str">
        <f t="shared" si="101"/>
        <v/>
      </c>
      <c r="I803" s="249"/>
      <c r="J803" s="249"/>
      <c r="K803" s="252"/>
      <c r="L803" s="251"/>
      <c r="M803" s="252"/>
      <c r="N803" s="261"/>
      <c r="O803" s="261"/>
      <c r="P803" s="253"/>
      <c r="Q803" s="254" t="str">
        <f t="shared" si="102"/>
        <v/>
      </c>
      <c r="R803" s="255" t="str">
        <f t="shared" si="104"/>
        <v/>
      </c>
      <c r="S803" s="255" t="str">
        <f t="shared" si="105"/>
        <v/>
      </c>
      <c r="T803" s="255" t="str">
        <f t="shared" si="103"/>
        <v/>
      </c>
      <c r="U803" s="262" t="str">
        <f t="shared" si="106"/>
        <v/>
      </c>
      <c r="V803" s="279"/>
    </row>
    <row r="804" spans="1:22" x14ac:dyDescent="0.25">
      <c r="A804" s="266"/>
      <c r="B804" s="259" t="str">
        <f t="shared" si="95"/>
        <v/>
      </c>
      <c r="C804" s="260" t="str">
        <f t="shared" si="96"/>
        <v/>
      </c>
      <c r="D804" s="249" t="str">
        <f t="shared" si="97"/>
        <v/>
      </c>
      <c r="E804" s="249" t="str">
        <f t="shared" si="98"/>
        <v/>
      </c>
      <c r="F804" s="249" t="str">
        <f t="shared" si="99"/>
        <v/>
      </c>
      <c r="G804" s="249" t="str">
        <f t="shared" si="100"/>
        <v/>
      </c>
      <c r="H804" s="249" t="str">
        <f t="shared" si="101"/>
        <v/>
      </c>
      <c r="I804" s="249"/>
      <c r="J804" s="249"/>
      <c r="K804" s="252"/>
      <c r="L804" s="251"/>
      <c r="M804" s="252"/>
      <c r="N804" s="261"/>
      <c r="O804" s="261"/>
      <c r="P804" s="253"/>
      <c r="Q804" s="254" t="str">
        <f t="shared" si="102"/>
        <v/>
      </c>
      <c r="R804" s="255" t="str">
        <f t="shared" si="104"/>
        <v/>
      </c>
      <c r="S804" s="255" t="str">
        <f t="shared" si="105"/>
        <v/>
      </c>
      <c r="T804" s="255" t="str">
        <f t="shared" si="103"/>
        <v/>
      </c>
      <c r="U804" s="262" t="str">
        <f t="shared" si="106"/>
        <v/>
      </c>
      <c r="V804" s="279"/>
    </row>
    <row r="805" spans="1:22" x14ac:dyDescent="0.25">
      <c r="A805" s="266"/>
      <c r="B805" s="259" t="str">
        <f t="shared" si="95"/>
        <v/>
      </c>
      <c r="C805" s="260" t="str">
        <f t="shared" si="96"/>
        <v/>
      </c>
      <c r="D805" s="249" t="str">
        <f t="shared" si="97"/>
        <v/>
      </c>
      <c r="E805" s="249" t="str">
        <f t="shared" si="98"/>
        <v/>
      </c>
      <c r="F805" s="249" t="str">
        <f t="shared" si="99"/>
        <v/>
      </c>
      <c r="G805" s="249" t="str">
        <f t="shared" si="100"/>
        <v/>
      </c>
      <c r="H805" s="249" t="str">
        <f t="shared" si="101"/>
        <v/>
      </c>
      <c r="I805" s="249"/>
      <c r="J805" s="249"/>
      <c r="K805" s="252"/>
      <c r="L805" s="251"/>
      <c r="M805" s="252"/>
      <c r="N805" s="261"/>
      <c r="O805" s="261"/>
      <c r="P805" s="253"/>
      <c r="Q805" s="254" t="str">
        <f t="shared" si="102"/>
        <v/>
      </c>
      <c r="R805" s="255" t="str">
        <f t="shared" si="104"/>
        <v/>
      </c>
      <c r="S805" s="255" t="str">
        <f t="shared" si="105"/>
        <v/>
      </c>
      <c r="T805" s="255" t="str">
        <f t="shared" si="103"/>
        <v/>
      </c>
      <c r="U805" s="262" t="str">
        <f t="shared" si="106"/>
        <v/>
      </c>
      <c r="V805" s="279"/>
    </row>
    <row r="806" spans="1:22" x14ac:dyDescent="0.25">
      <c r="A806" s="266"/>
      <c r="B806" s="259" t="str">
        <f t="shared" ref="B806:B869" si="107">IFERROR(VLOOKUP(A806,Personal,2,0),"")</f>
        <v/>
      </c>
      <c r="C806" s="260" t="str">
        <f t="shared" si="96"/>
        <v/>
      </c>
      <c r="D806" s="249" t="str">
        <f t="shared" si="97"/>
        <v/>
      </c>
      <c r="E806" s="249" t="str">
        <f t="shared" si="98"/>
        <v/>
      </c>
      <c r="F806" s="249" t="str">
        <f t="shared" si="99"/>
        <v/>
      </c>
      <c r="G806" s="249" t="str">
        <f t="shared" si="100"/>
        <v/>
      </c>
      <c r="H806" s="249" t="str">
        <f t="shared" si="101"/>
        <v/>
      </c>
      <c r="I806" s="249"/>
      <c r="J806" s="249"/>
      <c r="K806" s="252"/>
      <c r="L806" s="251"/>
      <c r="M806" s="252"/>
      <c r="N806" s="261"/>
      <c r="O806" s="261"/>
      <c r="P806" s="253"/>
      <c r="Q806" s="254" t="str">
        <f t="shared" si="102"/>
        <v/>
      </c>
      <c r="R806" s="255" t="str">
        <f t="shared" si="104"/>
        <v/>
      </c>
      <c r="S806" s="255" t="str">
        <f t="shared" si="105"/>
        <v/>
      </c>
      <c r="T806" s="255" t="str">
        <f t="shared" si="103"/>
        <v/>
      </c>
      <c r="U806" s="262" t="str">
        <f t="shared" si="106"/>
        <v/>
      </c>
      <c r="V806" s="279"/>
    </row>
    <row r="807" spans="1:22" x14ac:dyDescent="0.25">
      <c r="A807" s="266"/>
      <c r="B807" s="259" t="str">
        <f t="shared" si="107"/>
        <v/>
      </c>
      <c r="C807" s="260" t="str">
        <f t="shared" si="96"/>
        <v/>
      </c>
      <c r="D807" s="249" t="str">
        <f t="shared" si="97"/>
        <v/>
      </c>
      <c r="E807" s="249" t="str">
        <f t="shared" si="98"/>
        <v/>
      </c>
      <c r="F807" s="249" t="str">
        <f t="shared" si="99"/>
        <v/>
      </c>
      <c r="G807" s="249" t="str">
        <f t="shared" si="100"/>
        <v/>
      </c>
      <c r="H807" s="249" t="str">
        <f t="shared" si="101"/>
        <v/>
      </c>
      <c r="I807" s="249"/>
      <c r="J807" s="249"/>
      <c r="K807" s="252"/>
      <c r="L807" s="251"/>
      <c r="M807" s="252"/>
      <c r="N807" s="261"/>
      <c r="O807" s="261"/>
      <c r="P807" s="253"/>
      <c r="Q807" s="254" t="str">
        <f t="shared" si="102"/>
        <v/>
      </c>
      <c r="R807" s="255" t="str">
        <f t="shared" si="104"/>
        <v/>
      </c>
      <c r="S807" s="255" t="str">
        <f t="shared" si="105"/>
        <v/>
      </c>
      <c r="T807" s="255" t="str">
        <f t="shared" si="103"/>
        <v/>
      </c>
      <c r="U807" s="262" t="str">
        <f t="shared" si="106"/>
        <v/>
      </c>
      <c r="V807" s="279"/>
    </row>
    <row r="808" spans="1:22" x14ac:dyDescent="0.25">
      <c r="A808" s="266"/>
      <c r="B808" s="259" t="str">
        <f t="shared" si="107"/>
        <v/>
      </c>
      <c r="C808" s="260" t="str">
        <f t="shared" si="96"/>
        <v/>
      </c>
      <c r="D808" s="249" t="str">
        <f t="shared" si="97"/>
        <v/>
      </c>
      <c r="E808" s="249" t="str">
        <f t="shared" si="98"/>
        <v/>
      </c>
      <c r="F808" s="249" t="str">
        <f t="shared" si="99"/>
        <v/>
      </c>
      <c r="G808" s="249" t="str">
        <f t="shared" si="100"/>
        <v/>
      </c>
      <c r="H808" s="249" t="str">
        <f t="shared" si="101"/>
        <v/>
      </c>
      <c r="I808" s="249"/>
      <c r="J808" s="249"/>
      <c r="K808" s="252"/>
      <c r="L808" s="251"/>
      <c r="M808" s="252"/>
      <c r="N808" s="261"/>
      <c r="O808" s="261"/>
      <c r="P808" s="253"/>
      <c r="Q808" s="254" t="str">
        <f t="shared" si="102"/>
        <v/>
      </c>
      <c r="R808" s="255" t="str">
        <f t="shared" si="104"/>
        <v/>
      </c>
      <c r="S808" s="255" t="str">
        <f t="shared" si="105"/>
        <v/>
      </c>
      <c r="T808" s="255" t="str">
        <f t="shared" si="103"/>
        <v/>
      </c>
      <c r="U808" s="262" t="str">
        <f t="shared" si="106"/>
        <v/>
      </c>
      <c r="V808" s="279"/>
    </row>
    <row r="809" spans="1:22" x14ac:dyDescent="0.25">
      <c r="A809" s="266"/>
      <c r="B809" s="259" t="str">
        <f t="shared" si="107"/>
        <v/>
      </c>
      <c r="C809" s="260" t="str">
        <f t="shared" si="96"/>
        <v/>
      </c>
      <c r="D809" s="249" t="str">
        <f t="shared" si="97"/>
        <v/>
      </c>
      <c r="E809" s="249" t="str">
        <f t="shared" si="98"/>
        <v/>
      </c>
      <c r="F809" s="249" t="str">
        <f t="shared" si="99"/>
        <v/>
      </c>
      <c r="G809" s="249" t="str">
        <f t="shared" si="100"/>
        <v/>
      </c>
      <c r="H809" s="249" t="str">
        <f t="shared" si="101"/>
        <v/>
      </c>
      <c r="I809" s="249"/>
      <c r="J809" s="249"/>
      <c r="K809" s="252"/>
      <c r="L809" s="251"/>
      <c r="M809" s="252"/>
      <c r="N809" s="261"/>
      <c r="O809" s="261"/>
      <c r="P809" s="253"/>
      <c r="Q809" s="254" t="str">
        <f t="shared" si="102"/>
        <v/>
      </c>
      <c r="R809" s="255" t="str">
        <f t="shared" si="104"/>
        <v/>
      </c>
      <c r="S809" s="255" t="str">
        <f t="shared" si="105"/>
        <v/>
      </c>
      <c r="T809" s="255" t="str">
        <f t="shared" si="103"/>
        <v/>
      </c>
      <c r="U809" s="262" t="str">
        <f t="shared" si="106"/>
        <v/>
      </c>
      <c r="V809" s="279"/>
    </row>
    <row r="810" spans="1:22" x14ac:dyDescent="0.25">
      <c r="A810" s="266"/>
      <c r="B810" s="259" t="str">
        <f t="shared" si="107"/>
        <v/>
      </c>
      <c r="C810" s="260" t="str">
        <f t="shared" si="96"/>
        <v/>
      </c>
      <c r="D810" s="249" t="str">
        <f t="shared" si="97"/>
        <v/>
      </c>
      <c r="E810" s="249" t="str">
        <f t="shared" si="98"/>
        <v/>
      </c>
      <c r="F810" s="249" t="str">
        <f t="shared" si="99"/>
        <v/>
      </c>
      <c r="G810" s="249" t="str">
        <f t="shared" si="100"/>
        <v/>
      </c>
      <c r="H810" s="249" t="str">
        <f t="shared" si="101"/>
        <v/>
      </c>
      <c r="I810" s="249"/>
      <c r="J810" s="249"/>
      <c r="K810" s="252"/>
      <c r="L810" s="251"/>
      <c r="M810" s="252"/>
      <c r="N810" s="261"/>
      <c r="O810" s="261"/>
      <c r="P810" s="253"/>
      <c r="Q810" s="254" t="str">
        <f t="shared" si="102"/>
        <v/>
      </c>
      <c r="R810" s="255" t="str">
        <f t="shared" si="104"/>
        <v/>
      </c>
      <c r="S810" s="255" t="str">
        <f t="shared" si="105"/>
        <v/>
      </c>
      <c r="T810" s="255" t="str">
        <f t="shared" si="103"/>
        <v/>
      </c>
      <c r="U810" s="262" t="str">
        <f t="shared" si="106"/>
        <v/>
      </c>
      <c r="V810" s="279"/>
    </row>
    <row r="811" spans="1:22" x14ac:dyDescent="0.25">
      <c r="A811" s="266"/>
      <c r="B811" s="259" t="str">
        <f t="shared" si="107"/>
        <v/>
      </c>
      <c r="C811" s="260" t="str">
        <f t="shared" si="96"/>
        <v/>
      </c>
      <c r="D811" s="249" t="str">
        <f t="shared" si="97"/>
        <v/>
      </c>
      <c r="E811" s="249" t="str">
        <f t="shared" si="98"/>
        <v/>
      </c>
      <c r="F811" s="249" t="str">
        <f t="shared" si="99"/>
        <v/>
      </c>
      <c r="G811" s="249" t="str">
        <f t="shared" si="100"/>
        <v/>
      </c>
      <c r="H811" s="249" t="str">
        <f t="shared" si="101"/>
        <v/>
      </c>
      <c r="I811" s="249"/>
      <c r="J811" s="249"/>
      <c r="K811" s="252"/>
      <c r="L811" s="251"/>
      <c r="M811" s="252"/>
      <c r="N811" s="261"/>
      <c r="O811" s="261"/>
      <c r="P811" s="253"/>
      <c r="Q811" s="254" t="str">
        <f t="shared" si="102"/>
        <v/>
      </c>
      <c r="R811" s="255" t="str">
        <f t="shared" si="104"/>
        <v/>
      </c>
      <c r="S811" s="255" t="str">
        <f t="shared" si="105"/>
        <v/>
      </c>
      <c r="T811" s="255" t="str">
        <f t="shared" si="103"/>
        <v/>
      </c>
      <c r="U811" s="262" t="str">
        <f t="shared" si="106"/>
        <v/>
      </c>
      <c r="V811" s="279"/>
    </row>
    <row r="812" spans="1:22" x14ac:dyDescent="0.25">
      <c r="A812" s="266"/>
      <c r="B812" s="259" t="str">
        <f t="shared" si="107"/>
        <v/>
      </c>
      <c r="C812" s="260" t="str">
        <f t="shared" si="96"/>
        <v/>
      </c>
      <c r="D812" s="249" t="str">
        <f t="shared" si="97"/>
        <v/>
      </c>
      <c r="E812" s="249" t="str">
        <f t="shared" si="98"/>
        <v/>
      </c>
      <c r="F812" s="249" t="str">
        <f t="shared" si="99"/>
        <v/>
      </c>
      <c r="G812" s="249" t="str">
        <f t="shared" si="100"/>
        <v/>
      </c>
      <c r="H812" s="249" t="str">
        <f t="shared" si="101"/>
        <v/>
      </c>
      <c r="I812" s="249"/>
      <c r="J812" s="249"/>
      <c r="K812" s="252"/>
      <c r="L812" s="251"/>
      <c r="M812" s="252"/>
      <c r="N812" s="261"/>
      <c r="O812" s="261"/>
      <c r="P812" s="253"/>
      <c r="Q812" s="254" t="str">
        <f t="shared" si="102"/>
        <v/>
      </c>
      <c r="R812" s="255" t="str">
        <f t="shared" si="104"/>
        <v/>
      </c>
      <c r="S812" s="255" t="str">
        <f t="shared" si="105"/>
        <v/>
      </c>
      <c r="T812" s="255" t="str">
        <f t="shared" si="103"/>
        <v/>
      </c>
      <c r="U812" s="262" t="str">
        <f t="shared" si="106"/>
        <v/>
      </c>
      <c r="V812" s="279"/>
    </row>
    <row r="813" spans="1:22" x14ac:dyDescent="0.25">
      <c r="A813" s="266"/>
      <c r="B813" s="259" t="str">
        <f t="shared" si="107"/>
        <v/>
      </c>
      <c r="C813" s="260" t="str">
        <f t="shared" si="96"/>
        <v/>
      </c>
      <c r="D813" s="249" t="str">
        <f t="shared" si="97"/>
        <v/>
      </c>
      <c r="E813" s="249" t="str">
        <f t="shared" si="98"/>
        <v/>
      </c>
      <c r="F813" s="249" t="str">
        <f t="shared" si="99"/>
        <v/>
      </c>
      <c r="G813" s="249" t="str">
        <f t="shared" si="100"/>
        <v/>
      </c>
      <c r="H813" s="249" t="str">
        <f t="shared" si="101"/>
        <v/>
      </c>
      <c r="I813" s="249"/>
      <c r="J813" s="249"/>
      <c r="K813" s="252"/>
      <c r="L813" s="251"/>
      <c r="M813" s="252"/>
      <c r="N813" s="261"/>
      <c r="O813" s="261"/>
      <c r="P813" s="253"/>
      <c r="Q813" s="254" t="str">
        <f t="shared" si="102"/>
        <v/>
      </c>
      <c r="R813" s="255" t="str">
        <f t="shared" si="104"/>
        <v/>
      </c>
      <c r="S813" s="255" t="str">
        <f t="shared" si="105"/>
        <v/>
      </c>
      <c r="T813" s="255" t="str">
        <f t="shared" si="103"/>
        <v/>
      </c>
      <c r="U813" s="262" t="str">
        <f t="shared" si="106"/>
        <v/>
      </c>
      <c r="V813" s="279"/>
    </row>
    <row r="814" spans="1:22" x14ac:dyDescent="0.25">
      <c r="A814" s="266"/>
      <c r="B814" s="259" t="str">
        <f t="shared" si="107"/>
        <v/>
      </c>
      <c r="C814" s="260" t="str">
        <f t="shared" si="96"/>
        <v/>
      </c>
      <c r="D814" s="249" t="str">
        <f t="shared" si="97"/>
        <v/>
      </c>
      <c r="E814" s="249" t="str">
        <f t="shared" si="98"/>
        <v/>
      </c>
      <c r="F814" s="249" t="str">
        <f t="shared" si="99"/>
        <v/>
      </c>
      <c r="G814" s="249" t="str">
        <f t="shared" si="100"/>
        <v/>
      </c>
      <c r="H814" s="249" t="str">
        <f t="shared" si="101"/>
        <v/>
      </c>
      <c r="I814" s="249"/>
      <c r="J814" s="249"/>
      <c r="K814" s="252"/>
      <c r="L814" s="251"/>
      <c r="M814" s="252"/>
      <c r="N814" s="261"/>
      <c r="O814" s="261"/>
      <c r="P814" s="253"/>
      <c r="Q814" s="254" t="str">
        <f t="shared" si="102"/>
        <v/>
      </c>
      <c r="R814" s="255" t="str">
        <f t="shared" si="104"/>
        <v/>
      </c>
      <c r="S814" s="255" t="str">
        <f t="shared" si="105"/>
        <v/>
      </c>
      <c r="T814" s="255" t="str">
        <f t="shared" si="103"/>
        <v/>
      </c>
      <c r="U814" s="262" t="str">
        <f t="shared" si="106"/>
        <v/>
      </c>
      <c r="V814" s="279"/>
    </row>
    <row r="815" spans="1:22" x14ac:dyDescent="0.25">
      <c r="A815" s="266"/>
      <c r="B815" s="259" t="str">
        <f t="shared" si="107"/>
        <v/>
      </c>
      <c r="C815" s="260" t="str">
        <f t="shared" si="96"/>
        <v/>
      </c>
      <c r="D815" s="249" t="str">
        <f t="shared" si="97"/>
        <v/>
      </c>
      <c r="E815" s="249" t="str">
        <f t="shared" si="98"/>
        <v/>
      </c>
      <c r="F815" s="249" t="str">
        <f t="shared" si="99"/>
        <v/>
      </c>
      <c r="G815" s="249" t="str">
        <f t="shared" si="100"/>
        <v/>
      </c>
      <c r="H815" s="249" t="str">
        <f t="shared" si="101"/>
        <v/>
      </c>
      <c r="I815" s="249"/>
      <c r="J815" s="249"/>
      <c r="K815" s="252"/>
      <c r="L815" s="251"/>
      <c r="M815" s="252"/>
      <c r="N815" s="261"/>
      <c r="O815" s="261"/>
      <c r="P815" s="253"/>
      <c r="Q815" s="254" t="str">
        <f t="shared" si="102"/>
        <v/>
      </c>
      <c r="R815" s="255" t="str">
        <f t="shared" si="104"/>
        <v/>
      </c>
      <c r="S815" s="255" t="str">
        <f t="shared" si="105"/>
        <v/>
      </c>
      <c r="T815" s="255" t="str">
        <f t="shared" si="103"/>
        <v/>
      </c>
      <c r="U815" s="262" t="str">
        <f t="shared" si="106"/>
        <v/>
      </c>
      <c r="V815" s="279"/>
    </row>
    <row r="816" spans="1:22" x14ac:dyDescent="0.25">
      <c r="A816" s="266"/>
      <c r="B816" s="259" t="str">
        <f t="shared" si="107"/>
        <v/>
      </c>
      <c r="C816" s="260" t="str">
        <f t="shared" si="96"/>
        <v/>
      </c>
      <c r="D816" s="249" t="str">
        <f t="shared" si="97"/>
        <v/>
      </c>
      <c r="E816" s="249" t="str">
        <f t="shared" si="98"/>
        <v/>
      </c>
      <c r="F816" s="249" t="str">
        <f t="shared" si="99"/>
        <v/>
      </c>
      <c r="G816" s="249" t="str">
        <f t="shared" si="100"/>
        <v/>
      </c>
      <c r="H816" s="249" t="str">
        <f t="shared" si="101"/>
        <v/>
      </c>
      <c r="I816" s="249"/>
      <c r="J816" s="249"/>
      <c r="K816" s="252"/>
      <c r="L816" s="251"/>
      <c r="M816" s="252"/>
      <c r="N816" s="261"/>
      <c r="O816" s="261"/>
      <c r="P816" s="253"/>
      <c r="Q816" s="254" t="str">
        <f t="shared" si="102"/>
        <v/>
      </c>
      <c r="R816" s="255" t="str">
        <f t="shared" si="104"/>
        <v/>
      </c>
      <c r="S816" s="255" t="str">
        <f t="shared" si="105"/>
        <v/>
      </c>
      <c r="T816" s="255" t="str">
        <f t="shared" si="103"/>
        <v/>
      </c>
      <c r="U816" s="262" t="str">
        <f t="shared" si="106"/>
        <v/>
      </c>
      <c r="V816" s="279"/>
    </row>
    <row r="817" spans="1:22" x14ac:dyDescent="0.25">
      <c r="A817" s="266"/>
      <c r="B817" s="259" t="str">
        <f t="shared" si="107"/>
        <v/>
      </c>
      <c r="C817" s="260" t="str">
        <f t="shared" si="96"/>
        <v/>
      </c>
      <c r="D817" s="249" t="str">
        <f t="shared" si="97"/>
        <v/>
      </c>
      <c r="E817" s="249" t="str">
        <f t="shared" si="98"/>
        <v/>
      </c>
      <c r="F817" s="249" t="str">
        <f t="shared" si="99"/>
        <v/>
      </c>
      <c r="G817" s="249" t="str">
        <f t="shared" si="100"/>
        <v/>
      </c>
      <c r="H817" s="249" t="str">
        <f t="shared" si="101"/>
        <v/>
      </c>
      <c r="I817" s="249"/>
      <c r="J817" s="249"/>
      <c r="K817" s="252"/>
      <c r="L817" s="251"/>
      <c r="M817" s="252"/>
      <c r="N817" s="261"/>
      <c r="O817" s="261"/>
      <c r="P817" s="253"/>
      <c r="Q817" s="254" t="str">
        <f t="shared" si="102"/>
        <v/>
      </c>
      <c r="R817" s="255" t="str">
        <f t="shared" si="104"/>
        <v/>
      </c>
      <c r="S817" s="255" t="str">
        <f t="shared" si="105"/>
        <v/>
      </c>
      <c r="T817" s="255" t="str">
        <f t="shared" si="103"/>
        <v/>
      </c>
      <c r="U817" s="262" t="str">
        <f t="shared" si="106"/>
        <v/>
      </c>
      <c r="V817" s="279"/>
    </row>
    <row r="818" spans="1:22" x14ac:dyDescent="0.25">
      <c r="A818" s="266"/>
      <c r="B818" s="259" t="str">
        <f t="shared" si="107"/>
        <v/>
      </c>
      <c r="C818" s="260" t="str">
        <f t="shared" si="96"/>
        <v/>
      </c>
      <c r="D818" s="249" t="str">
        <f t="shared" si="97"/>
        <v/>
      </c>
      <c r="E818" s="249" t="str">
        <f t="shared" si="98"/>
        <v/>
      </c>
      <c r="F818" s="249" t="str">
        <f t="shared" si="99"/>
        <v/>
      </c>
      <c r="G818" s="249" t="str">
        <f t="shared" si="100"/>
        <v/>
      </c>
      <c r="H818" s="249" t="str">
        <f t="shared" si="101"/>
        <v/>
      </c>
      <c r="I818" s="249"/>
      <c r="J818" s="249"/>
      <c r="K818" s="252"/>
      <c r="L818" s="251"/>
      <c r="M818" s="252"/>
      <c r="N818" s="261"/>
      <c r="O818" s="261"/>
      <c r="P818" s="253"/>
      <c r="Q818" s="254" t="str">
        <f t="shared" si="102"/>
        <v/>
      </c>
      <c r="R818" s="255" t="str">
        <f t="shared" si="104"/>
        <v/>
      </c>
      <c r="S818" s="255" t="str">
        <f t="shared" si="105"/>
        <v/>
      </c>
      <c r="T818" s="255" t="str">
        <f t="shared" si="103"/>
        <v/>
      </c>
      <c r="U818" s="262" t="str">
        <f t="shared" si="106"/>
        <v/>
      </c>
      <c r="V818" s="279"/>
    </row>
    <row r="819" spans="1:22" x14ac:dyDescent="0.25">
      <c r="A819" s="266"/>
      <c r="B819" s="259" t="str">
        <f t="shared" si="107"/>
        <v/>
      </c>
      <c r="C819" s="260" t="str">
        <f t="shared" si="96"/>
        <v/>
      </c>
      <c r="D819" s="249" t="str">
        <f t="shared" si="97"/>
        <v/>
      </c>
      <c r="E819" s="249" t="str">
        <f t="shared" si="98"/>
        <v/>
      </c>
      <c r="F819" s="249" t="str">
        <f t="shared" si="99"/>
        <v/>
      </c>
      <c r="G819" s="249" t="str">
        <f t="shared" si="100"/>
        <v/>
      </c>
      <c r="H819" s="249" t="str">
        <f t="shared" si="101"/>
        <v/>
      </c>
      <c r="I819" s="249"/>
      <c r="J819" s="249"/>
      <c r="K819" s="252"/>
      <c r="L819" s="251"/>
      <c r="M819" s="252"/>
      <c r="N819" s="261"/>
      <c r="O819" s="261"/>
      <c r="P819" s="253"/>
      <c r="Q819" s="254" t="str">
        <f t="shared" si="102"/>
        <v/>
      </c>
      <c r="R819" s="255" t="str">
        <f t="shared" si="104"/>
        <v/>
      </c>
      <c r="S819" s="255" t="str">
        <f t="shared" si="105"/>
        <v/>
      </c>
      <c r="T819" s="255" t="str">
        <f t="shared" si="103"/>
        <v/>
      </c>
      <c r="U819" s="262" t="str">
        <f t="shared" si="106"/>
        <v/>
      </c>
      <c r="V819" s="279"/>
    </row>
    <row r="820" spans="1:22" x14ac:dyDescent="0.25">
      <c r="A820" s="266"/>
      <c r="B820" s="259" t="str">
        <f t="shared" si="107"/>
        <v/>
      </c>
      <c r="C820" s="260" t="str">
        <f t="shared" si="96"/>
        <v/>
      </c>
      <c r="D820" s="249" t="str">
        <f t="shared" si="97"/>
        <v/>
      </c>
      <c r="E820" s="249" t="str">
        <f t="shared" si="98"/>
        <v/>
      </c>
      <c r="F820" s="249" t="str">
        <f t="shared" si="99"/>
        <v/>
      </c>
      <c r="G820" s="249" t="str">
        <f t="shared" si="100"/>
        <v/>
      </c>
      <c r="H820" s="249" t="str">
        <f t="shared" si="101"/>
        <v/>
      </c>
      <c r="I820" s="249"/>
      <c r="J820" s="249"/>
      <c r="K820" s="252"/>
      <c r="L820" s="251"/>
      <c r="M820" s="252"/>
      <c r="N820" s="261"/>
      <c r="O820" s="261"/>
      <c r="P820" s="253"/>
      <c r="Q820" s="254" t="str">
        <f t="shared" si="102"/>
        <v/>
      </c>
      <c r="R820" s="255" t="str">
        <f t="shared" si="104"/>
        <v/>
      </c>
      <c r="S820" s="255" t="str">
        <f t="shared" si="105"/>
        <v/>
      </c>
      <c r="T820" s="255" t="str">
        <f t="shared" si="103"/>
        <v/>
      </c>
      <c r="U820" s="262" t="str">
        <f t="shared" si="106"/>
        <v/>
      </c>
      <c r="V820" s="279"/>
    </row>
    <row r="821" spans="1:22" x14ac:dyDescent="0.25">
      <c r="A821" s="266"/>
      <c r="B821" s="259" t="str">
        <f t="shared" si="107"/>
        <v/>
      </c>
      <c r="C821" s="260" t="str">
        <f t="shared" si="96"/>
        <v/>
      </c>
      <c r="D821" s="249" t="str">
        <f t="shared" si="97"/>
        <v/>
      </c>
      <c r="E821" s="249" t="str">
        <f t="shared" si="98"/>
        <v/>
      </c>
      <c r="F821" s="249" t="str">
        <f t="shared" si="99"/>
        <v/>
      </c>
      <c r="G821" s="249" t="str">
        <f t="shared" si="100"/>
        <v/>
      </c>
      <c r="H821" s="249" t="str">
        <f t="shared" si="101"/>
        <v/>
      </c>
      <c r="I821" s="249"/>
      <c r="J821" s="249"/>
      <c r="K821" s="252"/>
      <c r="L821" s="251"/>
      <c r="M821" s="252"/>
      <c r="N821" s="261"/>
      <c r="O821" s="261"/>
      <c r="P821" s="253"/>
      <c r="Q821" s="254" t="str">
        <f t="shared" si="102"/>
        <v/>
      </c>
      <c r="R821" s="255" t="str">
        <f t="shared" si="104"/>
        <v/>
      </c>
      <c r="S821" s="255" t="str">
        <f t="shared" si="105"/>
        <v/>
      </c>
      <c r="T821" s="255" t="str">
        <f t="shared" si="103"/>
        <v/>
      </c>
      <c r="U821" s="262" t="str">
        <f t="shared" si="106"/>
        <v/>
      </c>
      <c r="V821" s="279"/>
    </row>
    <row r="822" spans="1:22" x14ac:dyDescent="0.25">
      <c r="A822" s="266"/>
      <c r="B822" s="259" t="str">
        <f t="shared" si="107"/>
        <v/>
      </c>
      <c r="C822" s="260" t="str">
        <f t="shared" si="96"/>
        <v/>
      </c>
      <c r="D822" s="249" t="str">
        <f t="shared" si="97"/>
        <v/>
      </c>
      <c r="E822" s="249" t="str">
        <f t="shared" si="98"/>
        <v/>
      </c>
      <c r="F822" s="249" t="str">
        <f t="shared" si="99"/>
        <v/>
      </c>
      <c r="G822" s="249" t="str">
        <f t="shared" si="100"/>
        <v/>
      </c>
      <c r="H822" s="249" t="str">
        <f t="shared" si="101"/>
        <v/>
      </c>
      <c r="I822" s="249"/>
      <c r="J822" s="249"/>
      <c r="K822" s="252"/>
      <c r="L822" s="251"/>
      <c r="M822" s="252"/>
      <c r="N822" s="261"/>
      <c r="O822" s="261"/>
      <c r="P822" s="253"/>
      <c r="Q822" s="254" t="str">
        <f t="shared" si="102"/>
        <v/>
      </c>
      <c r="R822" s="255" t="str">
        <f t="shared" si="104"/>
        <v/>
      </c>
      <c r="S822" s="255" t="str">
        <f t="shared" si="105"/>
        <v/>
      </c>
      <c r="T822" s="255" t="str">
        <f t="shared" si="103"/>
        <v/>
      </c>
      <c r="U822" s="262" t="str">
        <f t="shared" si="106"/>
        <v/>
      </c>
      <c r="V822" s="279"/>
    </row>
    <row r="823" spans="1:22" x14ac:dyDescent="0.25">
      <c r="A823" s="266"/>
      <c r="B823" s="259" t="str">
        <f t="shared" si="107"/>
        <v/>
      </c>
      <c r="C823" s="260" t="str">
        <f t="shared" si="96"/>
        <v/>
      </c>
      <c r="D823" s="249" t="str">
        <f t="shared" si="97"/>
        <v/>
      </c>
      <c r="E823" s="249" t="str">
        <f t="shared" si="98"/>
        <v/>
      </c>
      <c r="F823" s="249" t="str">
        <f t="shared" si="99"/>
        <v/>
      </c>
      <c r="G823" s="249" t="str">
        <f t="shared" si="100"/>
        <v/>
      </c>
      <c r="H823" s="249" t="str">
        <f t="shared" si="101"/>
        <v/>
      </c>
      <c r="I823" s="249"/>
      <c r="J823" s="249"/>
      <c r="K823" s="252"/>
      <c r="L823" s="251"/>
      <c r="M823" s="252"/>
      <c r="N823" s="261"/>
      <c r="O823" s="261"/>
      <c r="P823" s="253"/>
      <c r="Q823" s="254" t="str">
        <f t="shared" si="102"/>
        <v/>
      </c>
      <c r="R823" s="255" t="str">
        <f t="shared" si="104"/>
        <v/>
      </c>
      <c r="S823" s="255" t="str">
        <f t="shared" si="105"/>
        <v/>
      </c>
      <c r="T823" s="255" t="str">
        <f t="shared" si="103"/>
        <v/>
      </c>
      <c r="U823" s="262" t="str">
        <f t="shared" si="106"/>
        <v/>
      </c>
      <c r="V823" s="279"/>
    </row>
    <row r="824" spans="1:22" x14ac:dyDescent="0.25">
      <c r="A824" s="266"/>
      <c r="B824" s="259" t="str">
        <f t="shared" si="107"/>
        <v/>
      </c>
      <c r="C824" s="260" t="str">
        <f t="shared" si="96"/>
        <v/>
      </c>
      <c r="D824" s="249" t="str">
        <f t="shared" si="97"/>
        <v/>
      </c>
      <c r="E824" s="249" t="str">
        <f t="shared" si="98"/>
        <v/>
      </c>
      <c r="F824" s="249" t="str">
        <f t="shared" si="99"/>
        <v/>
      </c>
      <c r="G824" s="249" t="str">
        <f t="shared" si="100"/>
        <v/>
      </c>
      <c r="H824" s="249" t="str">
        <f t="shared" si="101"/>
        <v/>
      </c>
      <c r="I824" s="249"/>
      <c r="J824" s="249"/>
      <c r="K824" s="252"/>
      <c r="L824" s="251"/>
      <c r="M824" s="252"/>
      <c r="N824" s="261"/>
      <c r="O824" s="261"/>
      <c r="P824" s="253"/>
      <c r="Q824" s="254" t="str">
        <f t="shared" si="102"/>
        <v/>
      </c>
      <c r="R824" s="255" t="str">
        <f t="shared" si="104"/>
        <v/>
      </c>
      <c r="S824" s="255" t="str">
        <f t="shared" si="105"/>
        <v/>
      </c>
      <c r="T824" s="255" t="str">
        <f t="shared" si="103"/>
        <v/>
      </c>
      <c r="U824" s="262" t="str">
        <f t="shared" si="106"/>
        <v/>
      </c>
      <c r="V824" s="279"/>
    </row>
    <row r="825" spans="1:22" x14ac:dyDescent="0.25">
      <c r="A825" s="266"/>
      <c r="B825" s="259" t="str">
        <f t="shared" si="107"/>
        <v/>
      </c>
      <c r="C825" s="260" t="str">
        <f t="shared" si="96"/>
        <v/>
      </c>
      <c r="D825" s="249" t="str">
        <f t="shared" si="97"/>
        <v/>
      </c>
      <c r="E825" s="249" t="str">
        <f t="shared" si="98"/>
        <v/>
      </c>
      <c r="F825" s="249" t="str">
        <f t="shared" si="99"/>
        <v/>
      </c>
      <c r="G825" s="249" t="str">
        <f t="shared" si="100"/>
        <v/>
      </c>
      <c r="H825" s="249" t="str">
        <f t="shared" si="101"/>
        <v/>
      </c>
      <c r="I825" s="249"/>
      <c r="J825" s="249"/>
      <c r="K825" s="252"/>
      <c r="L825" s="251"/>
      <c r="M825" s="252"/>
      <c r="N825" s="261"/>
      <c r="O825" s="261"/>
      <c r="P825" s="253"/>
      <c r="Q825" s="254" t="str">
        <f t="shared" si="102"/>
        <v/>
      </c>
      <c r="R825" s="255" t="str">
        <f t="shared" si="104"/>
        <v/>
      </c>
      <c r="S825" s="255" t="str">
        <f t="shared" si="105"/>
        <v/>
      </c>
      <c r="T825" s="255" t="str">
        <f t="shared" si="103"/>
        <v/>
      </c>
      <c r="U825" s="262" t="str">
        <f t="shared" si="106"/>
        <v/>
      </c>
      <c r="V825" s="279"/>
    </row>
    <row r="826" spans="1:22" x14ac:dyDescent="0.25">
      <c r="A826" s="266"/>
      <c r="B826" s="259" t="str">
        <f t="shared" si="107"/>
        <v/>
      </c>
      <c r="C826" s="260" t="str">
        <f t="shared" si="96"/>
        <v/>
      </c>
      <c r="D826" s="249" t="str">
        <f t="shared" si="97"/>
        <v/>
      </c>
      <c r="E826" s="249" t="str">
        <f t="shared" si="98"/>
        <v/>
      </c>
      <c r="F826" s="249" t="str">
        <f t="shared" si="99"/>
        <v/>
      </c>
      <c r="G826" s="249" t="str">
        <f t="shared" si="100"/>
        <v/>
      </c>
      <c r="H826" s="249" t="str">
        <f t="shared" si="101"/>
        <v/>
      </c>
      <c r="I826" s="249"/>
      <c r="J826" s="249"/>
      <c r="K826" s="252"/>
      <c r="L826" s="251"/>
      <c r="M826" s="252"/>
      <c r="N826" s="261"/>
      <c r="O826" s="261"/>
      <c r="P826" s="253"/>
      <c r="Q826" s="254" t="str">
        <f t="shared" si="102"/>
        <v/>
      </c>
      <c r="R826" s="255" t="str">
        <f t="shared" si="104"/>
        <v/>
      </c>
      <c r="S826" s="255" t="str">
        <f t="shared" si="105"/>
        <v/>
      </c>
      <c r="T826" s="255" t="str">
        <f t="shared" si="103"/>
        <v/>
      </c>
      <c r="U826" s="262" t="str">
        <f t="shared" si="106"/>
        <v/>
      </c>
      <c r="V826" s="279"/>
    </row>
    <row r="827" spans="1:22" x14ac:dyDescent="0.25">
      <c r="A827" s="266"/>
      <c r="B827" s="259" t="str">
        <f t="shared" si="107"/>
        <v/>
      </c>
      <c r="C827" s="260" t="str">
        <f t="shared" si="96"/>
        <v/>
      </c>
      <c r="D827" s="249" t="str">
        <f t="shared" si="97"/>
        <v/>
      </c>
      <c r="E827" s="249" t="str">
        <f t="shared" si="98"/>
        <v/>
      </c>
      <c r="F827" s="249" t="str">
        <f t="shared" si="99"/>
        <v/>
      </c>
      <c r="G827" s="249" t="str">
        <f t="shared" si="100"/>
        <v/>
      </c>
      <c r="H827" s="249" t="str">
        <f t="shared" si="101"/>
        <v/>
      </c>
      <c r="I827" s="249"/>
      <c r="J827" s="249"/>
      <c r="K827" s="252"/>
      <c r="L827" s="251"/>
      <c r="M827" s="252"/>
      <c r="N827" s="261"/>
      <c r="O827" s="261"/>
      <c r="P827" s="253"/>
      <c r="Q827" s="254" t="str">
        <f t="shared" si="102"/>
        <v/>
      </c>
      <c r="R827" s="255" t="str">
        <f t="shared" si="104"/>
        <v/>
      </c>
      <c r="S827" s="255" t="str">
        <f t="shared" si="105"/>
        <v/>
      </c>
      <c r="T827" s="255" t="str">
        <f t="shared" si="103"/>
        <v/>
      </c>
      <c r="U827" s="262" t="str">
        <f t="shared" si="106"/>
        <v/>
      </c>
      <c r="V827" s="279"/>
    </row>
    <row r="828" spans="1:22" x14ac:dyDescent="0.25">
      <c r="A828" s="266"/>
      <c r="B828" s="259" t="str">
        <f t="shared" si="107"/>
        <v/>
      </c>
      <c r="C828" s="260" t="str">
        <f t="shared" si="96"/>
        <v/>
      </c>
      <c r="D828" s="249" t="str">
        <f t="shared" si="97"/>
        <v/>
      </c>
      <c r="E828" s="249" t="str">
        <f t="shared" si="98"/>
        <v/>
      </c>
      <c r="F828" s="249" t="str">
        <f t="shared" si="99"/>
        <v/>
      </c>
      <c r="G828" s="249" t="str">
        <f t="shared" si="100"/>
        <v/>
      </c>
      <c r="H828" s="249" t="str">
        <f t="shared" si="101"/>
        <v/>
      </c>
      <c r="I828" s="249"/>
      <c r="J828" s="249"/>
      <c r="K828" s="252"/>
      <c r="L828" s="251"/>
      <c r="M828" s="252"/>
      <c r="N828" s="261"/>
      <c r="O828" s="261"/>
      <c r="P828" s="253"/>
      <c r="Q828" s="254" t="str">
        <f t="shared" si="102"/>
        <v/>
      </c>
      <c r="R828" s="255" t="str">
        <f t="shared" si="104"/>
        <v/>
      </c>
      <c r="S828" s="255" t="str">
        <f t="shared" si="105"/>
        <v/>
      </c>
      <c r="T828" s="255" t="str">
        <f t="shared" si="103"/>
        <v/>
      </c>
      <c r="U828" s="262" t="str">
        <f t="shared" si="106"/>
        <v/>
      </c>
      <c r="V828" s="279"/>
    </row>
    <row r="829" spans="1:22" x14ac:dyDescent="0.25">
      <c r="A829" s="266"/>
      <c r="B829" s="259" t="str">
        <f t="shared" si="107"/>
        <v/>
      </c>
      <c r="C829" s="260" t="str">
        <f t="shared" si="96"/>
        <v/>
      </c>
      <c r="D829" s="249" t="str">
        <f t="shared" si="97"/>
        <v/>
      </c>
      <c r="E829" s="249" t="str">
        <f t="shared" si="98"/>
        <v/>
      </c>
      <c r="F829" s="249" t="str">
        <f t="shared" si="99"/>
        <v/>
      </c>
      <c r="G829" s="249" t="str">
        <f t="shared" si="100"/>
        <v/>
      </c>
      <c r="H829" s="249" t="str">
        <f t="shared" si="101"/>
        <v/>
      </c>
      <c r="I829" s="249"/>
      <c r="J829" s="249"/>
      <c r="K829" s="252"/>
      <c r="L829" s="251"/>
      <c r="M829" s="252"/>
      <c r="N829" s="261"/>
      <c r="O829" s="261"/>
      <c r="P829" s="253"/>
      <c r="Q829" s="254" t="str">
        <f t="shared" si="102"/>
        <v/>
      </c>
      <c r="R829" s="255" t="str">
        <f t="shared" si="104"/>
        <v/>
      </c>
      <c r="S829" s="255" t="str">
        <f t="shared" si="105"/>
        <v/>
      </c>
      <c r="T829" s="255" t="str">
        <f t="shared" si="103"/>
        <v/>
      </c>
      <c r="U829" s="262" t="str">
        <f t="shared" si="106"/>
        <v/>
      </c>
      <c r="V829" s="279"/>
    </row>
    <row r="830" spans="1:22" x14ac:dyDescent="0.25">
      <c r="A830" s="266"/>
      <c r="B830" s="259" t="str">
        <f t="shared" si="107"/>
        <v/>
      </c>
      <c r="C830" s="260" t="str">
        <f t="shared" si="96"/>
        <v/>
      </c>
      <c r="D830" s="249" t="str">
        <f t="shared" si="97"/>
        <v/>
      </c>
      <c r="E830" s="249" t="str">
        <f t="shared" si="98"/>
        <v/>
      </c>
      <c r="F830" s="249" t="str">
        <f t="shared" si="99"/>
        <v/>
      </c>
      <c r="G830" s="249" t="str">
        <f t="shared" si="100"/>
        <v/>
      </c>
      <c r="H830" s="249" t="str">
        <f t="shared" si="101"/>
        <v/>
      </c>
      <c r="I830" s="249"/>
      <c r="J830" s="249"/>
      <c r="K830" s="252"/>
      <c r="L830" s="251"/>
      <c r="M830" s="252"/>
      <c r="N830" s="261"/>
      <c r="O830" s="261"/>
      <c r="P830" s="253"/>
      <c r="Q830" s="254" t="str">
        <f t="shared" si="102"/>
        <v/>
      </c>
      <c r="R830" s="255" t="str">
        <f t="shared" si="104"/>
        <v/>
      </c>
      <c r="S830" s="255" t="str">
        <f t="shared" si="105"/>
        <v/>
      </c>
      <c r="T830" s="255" t="str">
        <f t="shared" si="103"/>
        <v/>
      </c>
      <c r="U830" s="262" t="str">
        <f t="shared" si="106"/>
        <v/>
      </c>
      <c r="V830" s="279"/>
    </row>
    <row r="831" spans="1:22" x14ac:dyDescent="0.25">
      <c r="A831" s="266"/>
      <c r="B831" s="259" t="str">
        <f t="shared" si="107"/>
        <v/>
      </c>
      <c r="C831" s="260" t="str">
        <f t="shared" si="96"/>
        <v/>
      </c>
      <c r="D831" s="249" t="str">
        <f t="shared" si="97"/>
        <v/>
      </c>
      <c r="E831" s="249" t="str">
        <f t="shared" si="98"/>
        <v/>
      </c>
      <c r="F831" s="249" t="str">
        <f t="shared" si="99"/>
        <v/>
      </c>
      <c r="G831" s="249" t="str">
        <f t="shared" si="100"/>
        <v/>
      </c>
      <c r="H831" s="249" t="str">
        <f t="shared" si="101"/>
        <v/>
      </c>
      <c r="I831" s="249"/>
      <c r="J831" s="249"/>
      <c r="K831" s="252"/>
      <c r="L831" s="251"/>
      <c r="M831" s="252"/>
      <c r="N831" s="261"/>
      <c r="O831" s="261"/>
      <c r="P831" s="253"/>
      <c r="Q831" s="254" t="str">
        <f t="shared" si="102"/>
        <v/>
      </c>
      <c r="R831" s="255" t="str">
        <f t="shared" si="104"/>
        <v/>
      </c>
      <c r="S831" s="255" t="str">
        <f t="shared" si="105"/>
        <v/>
      </c>
      <c r="T831" s="255" t="str">
        <f t="shared" si="103"/>
        <v/>
      </c>
      <c r="U831" s="262" t="str">
        <f t="shared" si="106"/>
        <v/>
      </c>
      <c r="V831" s="279"/>
    </row>
    <row r="832" spans="1:22" x14ac:dyDescent="0.25">
      <c r="A832" s="266"/>
      <c r="B832" s="259" t="str">
        <f t="shared" si="107"/>
        <v/>
      </c>
      <c r="C832" s="260" t="str">
        <f t="shared" si="96"/>
        <v/>
      </c>
      <c r="D832" s="249" t="str">
        <f t="shared" si="97"/>
        <v/>
      </c>
      <c r="E832" s="249" t="str">
        <f t="shared" si="98"/>
        <v/>
      </c>
      <c r="F832" s="249" t="str">
        <f t="shared" si="99"/>
        <v/>
      </c>
      <c r="G832" s="249" t="str">
        <f t="shared" si="100"/>
        <v/>
      </c>
      <c r="H832" s="249" t="str">
        <f t="shared" si="101"/>
        <v/>
      </c>
      <c r="I832" s="249"/>
      <c r="J832" s="249"/>
      <c r="K832" s="252"/>
      <c r="L832" s="251"/>
      <c r="M832" s="252"/>
      <c r="N832" s="261"/>
      <c r="O832" s="261"/>
      <c r="P832" s="253"/>
      <c r="Q832" s="254" t="str">
        <f t="shared" si="102"/>
        <v/>
      </c>
      <c r="R832" s="255" t="str">
        <f t="shared" si="104"/>
        <v/>
      </c>
      <c r="S832" s="255" t="str">
        <f t="shared" si="105"/>
        <v/>
      </c>
      <c r="T832" s="255" t="str">
        <f t="shared" si="103"/>
        <v/>
      </c>
      <c r="U832" s="262" t="str">
        <f t="shared" si="106"/>
        <v/>
      </c>
      <c r="V832" s="279"/>
    </row>
    <row r="833" spans="1:22" x14ac:dyDescent="0.25">
      <c r="A833" s="266"/>
      <c r="B833" s="259" t="str">
        <f t="shared" si="107"/>
        <v/>
      </c>
      <c r="C833" s="260" t="str">
        <f t="shared" si="96"/>
        <v/>
      </c>
      <c r="D833" s="249" t="str">
        <f t="shared" si="97"/>
        <v/>
      </c>
      <c r="E833" s="249" t="str">
        <f t="shared" si="98"/>
        <v/>
      </c>
      <c r="F833" s="249" t="str">
        <f t="shared" si="99"/>
        <v/>
      </c>
      <c r="G833" s="249" t="str">
        <f t="shared" si="100"/>
        <v/>
      </c>
      <c r="H833" s="249" t="str">
        <f t="shared" si="101"/>
        <v/>
      </c>
      <c r="I833" s="249"/>
      <c r="J833" s="249"/>
      <c r="K833" s="252"/>
      <c r="L833" s="251"/>
      <c r="M833" s="252"/>
      <c r="N833" s="261"/>
      <c r="O833" s="261"/>
      <c r="P833" s="253"/>
      <c r="Q833" s="254" t="str">
        <f t="shared" si="102"/>
        <v/>
      </c>
      <c r="R833" s="255" t="str">
        <f t="shared" si="104"/>
        <v/>
      </c>
      <c r="S833" s="255" t="str">
        <f t="shared" si="105"/>
        <v/>
      </c>
      <c r="T833" s="255" t="str">
        <f t="shared" si="103"/>
        <v/>
      </c>
      <c r="U833" s="262" t="str">
        <f t="shared" si="106"/>
        <v/>
      </c>
      <c r="V833" s="279"/>
    </row>
    <row r="834" spans="1:22" x14ac:dyDescent="0.25">
      <c r="A834" s="266"/>
      <c r="B834" s="259" t="str">
        <f t="shared" si="107"/>
        <v/>
      </c>
      <c r="C834" s="260" t="str">
        <f t="shared" si="96"/>
        <v/>
      </c>
      <c r="D834" s="249" t="str">
        <f t="shared" si="97"/>
        <v/>
      </c>
      <c r="E834" s="249" t="str">
        <f t="shared" si="98"/>
        <v/>
      </c>
      <c r="F834" s="249" t="str">
        <f t="shared" si="99"/>
        <v/>
      </c>
      <c r="G834" s="249" t="str">
        <f t="shared" si="100"/>
        <v/>
      </c>
      <c r="H834" s="249" t="str">
        <f t="shared" si="101"/>
        <v/>
      </c>
      <c r="I834" s="249"/>
      <c r="J834" s="249"/>
      <c r="K834" s="252"/>
      <c r="L834" s="251"/>
      <c r="M834" s="252"/>
      <c r="N834" s="261"/>
      <c r="O834" s="261"/>
      <c r="P834" s="253"/>
      <c r="Q834" s="254" t="str">
        <f t="shared" si="102"/>
        <v/>
      </c>
      <c r="R834" s="255" t="str">
        <f t="shared" si="104"/>
        <v/>
      </c>
      <c r="S834" s="255" t="str">
        <f t="shared" si="105"/>
        <v/>
      </c>
      <c r="T834" s="255" t="str">
        <f t="shared" si="103"/>
        <v/>
      </c>
      <c r="U834" s="262" t="str">
        <f t="shared" si="106"/>
        <v/>
      </c>
      <c r="V834" s="279"/>
    </row>
    <row r="835" spans="1:22" x14ac:dyDescent="0.25">
      <c r="A835" s="266"/>
      <c r="B835" s="259" t="str">
        <f t="shared" si="107"/>
        <v/>
      </c>
      <c r="C835" s="260" t="str">
        <f t="shared" si="96"/>
        <v/>
      </c>
      <c r="D835" s="249" t="str">
        <f t="shared" si="97"/>
        <v/>
      </c>
      <c r="E835" s="249" t="str">
        <f t="shared" si="98"/>
        <v/>
      </c>
      <c r="F835" s="249" t="str">
        <f t="shared" si="99"/>
        <v/>
      </c>
      <c r="G835" s="249" t="str">
        <f t="shared" si="100"/>
        <v/>
      </c>
      <c r="H835" s="249" t="str">
        <f t="shared" si="101"/>
        <v/>
      </c>
      <c r="I835" s="249"/>
      <c r="J835" s="249"/>
      <c r="K835" s="252"/>
      <c r="L835" s="251"/>
      <c r="M835" s="252"/>
      <c r="N835" s="261"/>
      <c r="O835" s="261"/>
      <c r="P835" s="253"/>
      <c r="Q835" s="254" t="str">
        <f t="shared" si="102"/>
        <v/>
      </c>
      <c r="R835" s="255" t="str">
        <f t="shared" si="104"/>
        <v/>
      </c>
      <c r="S835" s="255" t="str">
        <f t="shared" si="105"/>
        <v/>
      </c>
      <c r="T835" s="255" t="str">
        <f t="shared" si="103"/>
        <v/>
      </c>
      <c r="U835" s="262" t="str">
        <f t="shared" si="106"/>
        <v/>
      </c>
      <c r="V835" s="279"/>
    </row>
    <row r="836" spans="1:22" x14ac:dyDescent="0.25">
      <c r="A836" s="266"/>
      <c r="B836" s="259" t="str">
        <f t="shared" si="107"/>
        <v/>
      </c>
      <c r="C836" s="260" t="str">
        <f t="shared" si="96"/>
        <v/>
      </c>
      <c r="D836" s="249" t="str">
        <f t="shared" si="97"/>
        <v/>
      </c>
      <c r="E836" s="249" t="str">
        <f t="shared" si="98"/>
        <v/>
      </c>
      <c r="F836" s="249" t="str">
        <f t="shared" si="99"/>
        <v/>
      </c>
      <c r="G836" s="249" t="str">
        <f t="shared" si="100"/>
        <v/>
      </c>
      <c r="H836" s="249" t="str">
        <f t="shared" si="101"/>
        <v/>
      </c>
      <c r="I836" s="249"/>
      <c r="J836" s="249"/>
      <c r="K836" s="252"/>
      <c r="L836" s="251"/>
      <c r="M836" s="252"/>
      <c r="N836" s="261"/>
      <c r="O836" s="261"/>
      <c r="P836" s="253"/>
      <c r="Q836" s="254" t="str">
        <f t="shared" si="102"/>
        <v/>
      </c>
      <c r="R836" s="255" t="str">
        <f t="shared" si="104"/>
        <v/>
      </c>
      <c r="S836" s="255" t="str">
        <f t="shared" si="105"/>
        <v/>
      </c>
      <c r="T836" s="255" t="str">
        <f t="shared" si="103"/>
        <v/>
      </c>
      <c r="U836" s="262" t="str">
        <f t="shared" si="106"/>
        <v/>
      </c>
      <c r="V836" s="279"/>
    </row>
    <row r="837" spans="1:22" x14ac:dyDescent="0.25">
      <c r="A837" s="266"/>
      <c r="B837" s="259" t="str">
        <f t="shared" si="107"/>
        <v/>
      </c>
      <c r="C837" s="260" t="str">
        <f t="shared" si="96"/>
        <v/>
      </c>
      <c r="D837" s="249" t="str">
        <f t="shared" si="97"/>
        <v/>
      </c>
      <c r="E837" s="249" t="str">
        <f t="shared" si="98"/>
        <v/>
      </c>
      <c r="F837" s="249" t="str">
        <f t="shared" si="99"/>
        <v/>
      </c>
      <c r="G837" s="249" t="str">
        <f t="shared" si="100"/>
        <v/>
      </c>
      <c r="H837" s="249" t="str">
        <f t="shared" si="101"/>
        <v/>
      </c>
      <c r="I837" s="249"/>
      <c r="J837" s="249"/>
      <c r="K837" s="252"/>
      <c r="L837" s="251"/>
      <c r="M837" s="252"/>
      <c r="N837" s="261"/>
      <c r="O837" s="261"/>
      <c r="P837" s="253"/>
      <c r="Q837" s="254" t="str">
        <f t="shared" si="102"/>
        <v/>
      </c>
      <c r="R837" s="255" t="str">
        <f t="shared" si="104"/>
        <v/>
      </c>
      <c r="S837" s="255" t="str">
        <f t="shared" si="105"/>
        <v/>
      </c>
      <c r="T837" s="255" t="str">
        <f t="shared" si="103"/>
        <v/>
      </c>
      <c r="U837" s="262" t="str">
        <f t="shared" si="106"/>
        <v/>
      </c>
      <c r="V837" s="279"/>
    </row>
    <row r="838" spans="1:22" x14ac:dyDescent="0.25">
      <c r="A838" s="266"/>
      <c r="B838" s="259" t="str">
        <f t="shared" si="107"/>
        <v/>
      </c>
      <c r="C838" s="260" t="str">
        <f t="shared" si="96"/>
        <v/>
      </c>
      <c r="D838" s="249" t="str">
        <f t="shared" si="97"/>
        <v/>
      </c>
      <c r="E838" s="249" t="str">
        <f t="shared" si="98"/>
        <v/>
      </c>
      <c r="F838" s="249" t="str">
        <f t="shared" si="99"/>
        <v/>
      </c>
      <c r="G838" s="249" t="str">
        <f t="shared" si="100"/>
        <v/>
      </c>
      <c r="H838" s="249" t="str">
        <f t="shared" si="101"/>
        <v/>
      </c>
      <c r="I838" s="249"/>
      <c r="J838" s="249"/>
      <c r="K838" s="252"/>
      <c r="L838" s="251"/>
      <c r="M838" s="252"/>
      <c r="N838" s="261"/>
      <c r="O838" s="261"/>
      <c r="P838" s="253"/>
      <c r="Q838" s="254" t="str">
        <f t="shared" si="102"/>
        <v/>
      </c>
      <c r="R838" s="255" t="str">
        <f t="shared" si="104"/>
        <v/>
      </c>
      <c r="S838" s="255" t="str">
        <f t="shared" si="105"/>
        <v/>
      </c>
      <c r="T838" s="255" t="str">
        <f t="shared" si="103"/>
        <v/>
      </c>
      <c r="U838" s="262" t="str">
        <f t="shared" si="106"/>
        <v/>
      </c>
      <c r="V838" s="279"/>
    </row>
    <row r="839" spans="1:22" x14ac:dyDescent="0.25">
      <c r="A839" s="266"/>
      <c r="B839" s="259" t="str">
        <f t="shared" si="107"/>
        <v/>
      </c>
      <c r="C839" s="260" t="str">
        <f t="shared" si="96"/>
        <v/>
      </c>
      <c r="D839" s="249" t="str">
        <f t="shared" si="97"/>
        <v/>
      </c>
      <c r="E839" s="249" t="str">
        <f t="shared" si="98"/>
        <v/>
      </c>
      <c r="F839" s="249" t="str">
        <f t="shared" si="99"/>
        <v/>
      </c>
      <c r="G839" s="249" t="str">
        <f t="shared" si="100"/>
        <v/>
      </c>
      <c r="H839" s="249" t="str">
        <f t="shared" si="101"/>
        <v/>
      </c>
      <c r="I839" s="249"/>
      <c r="J839" s="249"/>
      <c r="K839" s="252"/>
      <c r="L839" s="251"/>
      <c r="M839" s="252"/>
      <c r="N839" s="261"/>
      <c r="O839" s="261"/>
      <c r="P839" s="253"/>
      <c r="Q839" s="254" t="str">
        <f t="shared" si="102"/>
        <v/>
      </c>
      <c r="R839" s="255" t="str">
        <f t="shared" si="104"/>
        <v/>
      </c>
      <c r="S839" s="255" t="str">
        <f t="shared" si="105"/>
        <v/>
      </c>
      <c r="T839" s="255" t="str">
        <f t="shared" si="103"/>
        <v/>
      </c>
      <c r="U839" s="262" t="str">
        <f t="shared" si="106"/>
        <v/>
      </c>
      <c r="V839" s="279"/>
    </row>
    <row r="840" spans="1:22" x14ac:dyDescent="0.25">
      <c r="A840" s="266"/>
      <c r="B840" s="259" t="str">
        <f t="shared" si="107"/>
        <v/>
      </c>
      <c r="C840" s="260" t="str">
        <f t="shared" si="96"/>
        <v/>
      </c>
      <c r="D840" s="249" t="str">
        <f t="shared" si="97"/>
        <v/>
      </c>
      <c r="E840" s="249" t="str">
        <f t="shared" si="98"/>
        <v/>
      </c>
      <c r="F840" s="249" t="str">
        <f t="shared" si="99"/>
        <v/>
      </c>
      <c r="G840" s="249" t="str">
        <f t="shared" si="100"/>
        <v/>
      </c>
      <c r="H840" s="249" t="str">
        <f t="shared" si="101"/>
        <v/>
      </c>
      <c r="I840" s="249"/>
      <c r="J840" s="249"/>
      <c r="K840" s="252"/>
      <c r="L840" s="251"/>
      <c r="M840" s="252"/>
      <c r="N840" s="261"/>
      <c r="O840" s="261"/>
      <c r="P840" s="253"/>
      <c r="Q840" s="254" t="str">
        <f t="shared" si="102"/>
        <v/>
      </c>
      <c r="R840" s="255" t="str">
        <f t="shared" si="104"/>
        <v/>
      </c>
      <c r="S840" s="255" t="str">
        <f t="shared" si="105"/>
        <v/>
      </c>
      <c r="T840" s="255" t="str">
        <f t="shared" si="103"/>
        <v/>
      </c>
      <c r="U840" s="262" t="str">
        <f t="shared" si="106"/>
        <v/>
      </c>
      <c r="V840" s="279"/>
    </row>
    <row r="841" spans="1:22" x14ac:dyDescent="0.25">
      <c r="A841" s="266"/>
      <c r="B841" s="259" t="str">
        <f t="shared" si="107"/>
        <v/>
      </c>
      <c r="C841" s="260" t="str">
        <f t="shared" si="96"/>
        <v/>
      </c>
      <c r="D841" s="249" t="str">
        <f t="shared" si="97"/>
        <v/>
      </c>
      <c r="E841" s="249" t="str">
        <f t="shared" si="98"/>
        <v/>
      </c>
      <c r="F841" s="249" t="str">
        <f t="shared" si="99"/>
        <v/>
      </c>
      <c r="G841" s="249" t="str">
        <f t="shared" si="100"/>
        <v/>
      </c>
      <c r="H841" s="249" t="str">
        <f t="shared" si="101"/>
        <v/>
      </c>
      <c r="I841" s="249"/>
      <c r="J841" s="249"/>
      <c r="K841" s="252"/>
      <c r="L841" s="251"/>
      <c r="M841" s="252"/>
      <c r="N841" s="261"/>
      <c r="O841" s="261"/>
      <c r="P841" s="253"/>
      <c r="Q841" s="254" t="str">
        <f t="shared" si="102"/>
        <v/>
      </c>
      <c r="R841" s="255" t="str">
        <f t="shared" si="104"/>
        <v/>
      </c>
      <c r="S841" s="255" t="str">
        <f t="shared" si="105"/>
        <v/>
      </c>
      <c r="T841" s="255" t="str">
        <f t="shared" si="103"/>
        <v/>
      </c>
      <c r="U841" s="262" t="str">
        <f t="shared" si="106"/>
        <v/>
      </c>
      <c r="V841" s="279"/>
    </row>
    <row r="842" spans="1:22" x14ac:dyDescent="0.25">
      <c r="A842" s="266"/>
      <c r="B842" s="259" t="str">
        <f t="shared" si="107"/>
        <v/>
      </c>
      <c r="C842" s="260" t="str">
        <f t="shared" si="96"/>
        <v/>
      </c>
      <c r="D842" s="249" t="str">
        <f t="shared" si="97"/>
        <v/>
      </c>
      <c r="E842" s="249" t="str">
        <f t="shared" si="98"/>
        <v/>
      </c>
      <c r="F842" s="249" t="str">
        <f t="shared" si="99"/>
        <v/>
      </c>
      <c r="G842" s="249" t="str">
        <f t="shared" si="100"/>
        <v/>
      </c>
      <c r="H842" s="249" t="str">
        <f t="shared" si="101"/>
        <v/>
      </c>
      <c r="I842" s="249"/>
      <c r="J842" s="249"/>
      <c r="K842" s="252"/>
      <c r="L842" s="251"/>
      <c r="M842" s="252"/>
      <c r="N842" s="261"/>
      <c r="O842" s="261"/>
      <c r="P842" s="253"/>
      <c r="Q842" s="254" t="str">
        <f t="shared" si="102"/>
        <v/>
      </c>
      <c r="R842" s="255" t="str">
        <f t="shared" si="104"/>
        <v/>
      </c>
      <c r="S842" s="255" t="str">
        <f t="shared" si="105"/>
        <v/>
      </c>
      <c r="T842" s="255" t="str">
        <f t="shared" si="103"/>
        <v/>
      </c>
      <c r="U842" s="262" t="str">
        <f t="shared" si="106"/>
        <v/>
      </c>
      <c r="V842" s="279"/>
    </row>
    <row r="843" spans="1:22" x14ac:dyDescent="0.25">
      <c r="A843" s="266"/>
      <c r="B843" s="259" t="str">
        <f t="shared" si="107"/>
        <v/>
      </c>
      <c r="C843" s="260" t="str">
        <f t="shared" ref="C843:C906" si="108">IFERROR(VLOOKUP(A843,Personal,3,0),"")</f>
        <v/>
      </c>
      <c r="D843" s="249" t="str">
        <f t="shared" ref="D843:D906" si="109">IFERROR(VLOOKUP(A843,Personal,4,0),"")</f>
        <v/>
      </c>
      <c r="E843" s="249" t="str">
        <f t="shared" ref="E843:E906" si="110">IFERROR(VLOOKUP(A843,Personal,5,0),"")</f>
        <v/>
      </c>
      <c r="F843" s="249" t="str">
        <f t="shared" ref="F843:F906" si="111">IFERROR(VLOOKUP(A843,Personal,6,0),"")</f>
        <v/>
      </c>
      <c r="G843" s="249" t="str">
        <f t="shared" ref="G843:G906" si="112">IFERROR(VLOOKUP(A843,Personal,7,0),"")</f>
        <v/>
      </c>
      <c r="H843" s="249" t="str">
        <f t="shared" ref="H843:H906" si="113">IFERROR(VLOOKUP(A843,Personal,8,0),"")</f>
        <v/>
      </c>
      <c r="I843" s="249"/>
      <c r="J843" s="249"/>
      <c r="K843" s="252"/>
      <c r="L843" s="251"/>
      <c r="M843" s="252"/>
      <c r="N843" s="261"/>
      <c r="O843" s="261"/>
      <c r="P843" s="253"/>
      <c r="Q843" s="254" t="str">
        <f t="shared" ref="Q843:Q906" si="114">IF(AND(N843&lt;&gt;"",O843&lt;&gt;""),IF(DATEDIF(N843,O843,"d")&gt;=0,SUM(1+DATEDIF(N843,O843,"d")),""),"")</f>
        <v/>
      </c>
      <c r="R843" s="255" t="str">
        <f t="shared" si="104"/>
        <v/>
      </c>
      <c r="S843" s="255" t="str">
        <f t="shared" si="105"/>
        <v/>
      </c>
      <c r="T843" s="255" t="str">
        <f t="shared" ref="T843:T906" si="115">IF(O843&lt;&gt;"",TEXT(O843,"YYYY"),"")</f>
        <v/>
      </c>
      <c r="U843" s="262" t="str">
        <f t="shared" si="106"/>
        <v/>
      </c>
      <c r="V843" s="279"/>
    </row>
    <row r="844" spans="1:22" x14ac:dyDescent="0.25">
      <c r="A844" s="266"/>
      <c r="B844" s="259" t="str">
        <f t="shared" si="107"/>
        <v/>
      </c>
      <c r="C844" s="260" t="str">
        <f t="shared" si="108"/>
        <v/>
      </c>
      <c r="D844" s="249" t="str">
        <f t="shared" si="109"/>
        <v/>
      </c>
      <c r="E844" s="249" t="str">
        <f t="shared" si="110"/>
        <v/>
      </c>
      <c r="F844" s="249" t="str">
        <f t="shared" si="111"/>
        <v/>
      </c>
      <c r="G844" s="249" t="str">
        <f t="shared" si="112"/>
        <v/>
      </c>
      <c r="H844" s="249" t="str">
        <f t="shared" si="113"/>
        <v/>
      </c>
      <c r="I844" s="249"/>
      <c r="J844" s="249"/>
      <c r="K844" s="252"/>
      <c r="L844" s="251"/>
      <c r="M844" s="252"/>
      <c r="N844" s="261"/>
      <c r="O844" s="261"/>
      <c r="P844" s="253"/>
      <c r="Q844" s="254" t="str">
        <f t="shared" si="114"/>
        <v/>
      </c>
      <c r="R844" s="255" t="str">
        <f t="shared" si="104"/>
        <v/>
      </c>
      <c r="S844" s="255" t="str">
        <f t="shared" si="105"/>
        <v/>
      </c>
      <c r="T844" s="255" t="str">
        <f t="shared" si="115"/>
        <v/>
      </c>
      <c r="U844" s="262" t="str">
        <f t="shared" si="106"/>
        <v/>
      </c>
      <c r="V844" s="279"/>
    </row>
    <row r="845" spans="1:22" x14ac:dyDescent="0.25">
      <c r="A845" s="266"/>
      <c r="B845" s="259" t="str">
        <f t="shared" si="107"/>
        <v/>
      </c>
      <c r="C845" s="260" t="str">
        <f t="shared" si="108"/>
        <v/>
      </c>
      <c r="D845" s="249" t="str">
        <f t="shared" si="109"/>
        <v/>
      </c>
      <c r="E845" s="249" t="str">
        <f t="shared" si="110"/>
        <v/>
      </c>
      <c r="F845" s="249" t="str">
        <f t="shared" si="111"/>
        <v/>
      </c>
      <c r="G845" s="249" t="str">
        <f t="shared" si="112"/>
        <v/>
      </c>
      <c r="H845" s="249" t="str">
        <f t="shared" si="113"/>
        <v/>
      </c>
      <c r="I845" s="249"/>
      <c r="J845" s="249"/>
      <c r="K845" s="252"/>
      <c r="L845" s="251"/>
      <c r="M845" s="252"/>
      <c r="N845" s="261"/>
      <c r="O845" s="261"/>
      <c r="P845" s="253"/>
      <c r="Q845" s="254" t="str">
        <f t="shared" si="114"/>
        <v/>
      </c>
      <c r="R845" s="255" t="str">
        <f t="shared" si="104"/>
        <v/>
      </c>
      <c r="S845" s="255" t="str">
        <f t="shared" si="105"/>
        <v/>
      </c>
      <c r="T845" s="255" t="str">
        <f t="shared" si="115"/>
        <v/>
      </c>
      <c r="U845" s="262" t="str">
        <f t="shared" si="106"/>
        <v/>
      </c>
      <c r="V845" s="279"/>
    </row>
    <row r="846" spans="1:22" x14ac:dyDescent="0.25">
      <c r="A846" s="266"/>
      <c r="B846" s="259" t="str">
        <f t="shared" si="107"/>
        <v/>
      </c>
      <c r="C846" s="260" t="str">
        <f t="shared" si="108"/>
        <v/>
      </c>
      <c r="D846" s="249" t="str">
        <f t="shared" si="109"/>
        <v/>
      </c>
      <c r="E846" s="249" t="str">
        <f t="shared" si="110"/>
        <v/>
      </c>
      <c r="F846" s="249" t="str">
        <f t="shared" si="111"/>
        <v/>
      </c>
      <c r="G846" s="249" t="str">
        <f t="shared" si="112"/>
        <v/>
      </c>
      <c r="H846" s="249" t="str">
        <f t="shared" si="113"/>
        <v/>
      </c>
      <c r="I846" s="249"/>
      <c r="J846" s="249"/>
      <c r="K846" s="252"/>
      <c r="L846" s="251"/>
      <c r="M846" s="252"/>
      <c r="N846" s="261"/>
      <c r="O846" s="261"/>
      <c r="P846" s="253"/>
      <c r="Q846" s="254" t="str">
        <f t="shared" si="114"/>
        <v/>
      </c>
      <c r="R846" s="255" t="str">
        <f t="shared" si="104"/>
        <v/>
      </c>
      <c r="S846" s="255" t="str">
        <f t="shared" si="105"/>
        <v/>
      </c>
      <c r="T846" s="255" t="str">
        <f t="shared" si="115"/>
        <v/>
      </c>
      <c r="U846" s="262" t="str">
        <f t="shared" si="106"/>
        <v/>
      </c>
      <c r="V846" s="279"/>
    </row>
    <row r="847" spans="1:22" x14ac:dyDescent="0.25">
      <c r="A847" s="266"/>
      <c r="B847" s="259" t="str">
        <f t="shared" si="107"/>
        <v/>
      </c>
      <c r="C847" s="260" t="str">
        <f t="shared" si="108"/>
        <v/>
      </c>
      <c r="D847" s="249" t="str">
        <f t="shared" si="109"/>
        <v/>
      </c>
      <c r="E847" s="249" t="str">
        <f t="shared" si="110"/>
        <v/>
      </c>
      <c r="F847" s="249" t="str">
        <f t="shared" si="111"/>
        <v/>
      </c>
      <c r="G847" s="249" t="str">
        <f t="shared" si="112"/>
        <v/>
      </c>
      <c r="H847" s="249" t="str">
        <f t="shared" si="113"/>
        <v/>
      </c>
      <c r="I847" s="249"/>
      <c r="J847" s="249"/>
      <c r="K847" s="252"/>
      <c r="L847" s="251"/>
      <c r="M847" s="252"/>
      <c r="N847" s="261"/>
      <c r="O847" s="261"/>
      <c r="P847" s="253"/>
      <c r="Q847" s="254" t="str">
        <f t="shared" si="114"/>
        <v/>
      </c>
      <c r="R847" s="255" t="str">
        <f t="shared" si="104"/>
        <v/>
      </c>
      <c r="S847" s="255" t="str">
        <f t="shared" si="105"/>
        <v/>
      </c>
      <c r="T847" s="255" t="str">
        <f t="shared" si="115"/>
        <v/>
      </c>
      <c r="U847" s="262" t="str">
        <f t="shared" si="106"/>
        <v/>
      </c>
      <c r="V847" s="279"/>
    </row>
    <row r="848" spans="1:22" x14ac:dyDescent="0.25">
      <c r="A848" s="266"/>
      <c r="B848" s="259" t="str">
        <f t="shared" si="107"/>
        <v/>
      </c>
      <c r="C848" s="260" t="str">
        <f t="shared" si="108"/>
        <v/>
      </c>
      <c r="D848" s="249" t="str">
        <f t="shared" si="109"/>
        <v/>
      </c>
      <c r="E848" s="249" t="str">
        <f t="shared" si="110"/>
        <v/>
      </c>
      <c r="F848" s="249" t="str">
        <f t="shared" si="111"/>
        <v/>
      </c>
      <c r="G848" s="249" t="str">
        <f t="shared" si="112"/>
        <v/>
      </c>
      <c r="H848" s="249" t="str">
        <f t="shared" si="113"/>
        <v/>
      </c>
      <c r="I848" s="249"/>
      <c r="J848" s="249"/>
      <c r="K848" s="252"/>
      <c r="L848" s="251"/>
      <c r="M848" s="252"/>
      <c r="N848" s="261"/>
      <c r="O848" s="261"/>
      <c r="P848" s="253"/>
      <c r="Q848" s="254" t="str">
        <f t="shared" si="114"/>
        <v/>
      </c>
      <c r="R848" s="255" t="str">
        <f t="shared" si="104"/>
        <v/>
      </c>
      <c r="S848" s="255" t="str">
        <f t="shared" si="105"/>
        <v/>
      </c>
      <c r="T848" s="255" t="str">
        <f t="shared" si="115"/>
        <v/>
      </c>
      <c r="U848" s="262" t="str">
        <f t="shared" si="106"/>
        <v/>
      </c>
      <c r="V848" s="279"/>
    </row>
    <row r="849" spans="1:22" x14ac:dyDescent="0.25">
      <c r="A849" s="266"/>
      <c r="B849" s="259" t="str">
        <f t="shared" si="107"/>
        <v/>
      </c>
      <c r="C849" s="260" t="str">
        <f t="shared" si="108"/>
        <v/>
      </c>
      <c r="D849" s="249" t="str">
        <f t="shared" si="109"/>
        <v/>
      </c>
      <c r="E849" s="249" t="str">
        <f t="shared" si="110"/>
        <v/>
      </c>
      <c r="F849" s="249" t="str">
        <f t="shared" si="111"/>
        <v/>
      </c>
      <c r="G849" s="249" t="str">
        <f t="shared" si="112"/>
        <v/>
      </c>
      <c r="H849" s="249" t="str">
        <f t="shared" si="113"/>
        <v/>
      </c>
      <c r="I849" s="249"/>
      <c r="J849" s="249"/>
      <c r="K849" s="252"/>
      <c r="L849" s="251"/>
      <c r="M849" s="252"/>
      <c r="N849" s="261"/>
      <c r="O849" s="261"/>
      <c r="P849" s="253"/>
      <c r="Q849" s="254" t="str">
        <f t="shared" si="114"/>
        <v/>
      </c>
      <c r="R849" s="255" t="str">
        <f t="shared" si="104"/>
        <v/>
      </c>
      <c r="S849" s="255" t="str">
        <f t="shared" si="105"/>
        <v/>
      </c>
      <c r="T849" s="255" t="str">
        <f t="shared" si="115"/>
        <v/>
      </c>
      <c r="U849" s="262" t="str">
        <f t="shared" si="106"/>
        <v/>
      </c>
      <c r="V849" s="279"/>
    </row>
    <row r="850" spans="1:22" x14ac:dyDescent="0.25">
      <c r="A850" s="266"/>
      <c r="B850" s="259" t="str">
        <f t="shared" si="107"/>
        <v/>
      </c>
      <c r="C850" s="260" t="str">
        <f t="shared" si="108"/>
        <v/>
      </c>
      <c r="D850" s="249" t="str">
        <f t="shared" si="109"/>
        <v/>
      </c>
      <c r="E850" s="249" t="str">
        <f t="shared" si="110"/>
        <v/>
      </c>
      <c r="F850" s="249" t="str">
        <f t="shared" si="111"/>
        <v/>
      </c>
      <c r="G850" s="249" t="str">
        <f t="shared" si="112"/>
        <v/>
      </c>
      <c r="H850" s="249" t="str">
        <f t="shared" si="113"/>
        <v/>
      </c>
      <c r="I850" s="249"/>
      <c r="J850" s="249"/>
      <c r="K850" s="252"/>
      <c r="L850" s="251"/>
      <c r="M850" s="252"/>
      <c r="N850" s="261"/>
      <c r="O850" s="261"/>
      <c r="P850" s="253"/>
      <c r="Q850" s="254" t="str">
        <f t="shared" si="114"/>
        <v/>
      </c>
      <c r="R850" s="255" t="str">
        <f t="shared" si="104"/>
        <v/>
      </c>
      <c r="S850" s="255" t="str">
        <f t="shared" si="105"/>
        <v/>
      </c>
      <c r="T850" s="255" t="str">
        <f t="shared" si="115"/>
        <v/>
      </c>
      <c r="U850" s="262" t="str">
        <f t="shared" si="106"/>
        <v/>
      </c>
      <c r="V850" s="279"/>
    </row>
    <row r="851" spans="1:22" x14ac:dyDescent="0.25">
      <c r="A851" s="266"/>
      <c r="B851" s="259" t="str">
        <f t="shared" si="107"/>
        <v/>
      </c>
      <c r="C851" s="260" t="str">
        <f t="shared" si="108"/>
        <v/>
      </c>
      <c r="D851" s="249" t="str">
        <f t="shared" si="109"/>
        <v/>
      </c>
      <c r="E851" s="249" t="str">
        <f t="shared" si="110"/>
        <v/>
      </c>
      <c r="F851" s="249" t="str">
        <f t="shared" si="111"/>
        <v/>
      </c>
      <c r="G851" s="249" t="str">
        <f t="shared" si="112"/>
        <v/>
      </c>
      <c r="H851" s="249" t="str">
        <f t="shared" si="113"/>
        <v/>
      </c>
      <c r="I851" s="249"/>
      <c r="J851" s="249"/>
      <c r="K851" s="252"/>
      <c r="L851" s="251"/>
      <c r="M851" s="252"/>
      <c r="N851" s="261"/>
      <c r="O851" s="261"/>
      <c r="P851" s="253"/>
      <c r="Q851" s="254" t="str">
        <f t="shared" si="114"/>
        <v/>
      </c>
      <c r="R851" s="255" t="str">
        <f t="shared" si="104"/>
        <v/>
      </c>
      <c r="S851" s="255" t="str">
        <f t="shared" si="105"/>
        <v/>
      </c>
      <c r="T851" s="255" t="str">
        <f t="shared" si="115"/>
        <v/>
      </c>
      <c r="U851" s="262" t="str">
        <f t="shared" si="106"/>
        <v/>
      </c>
      <c r="V851" s="279"/>
    </row>
    <row r="852" spans="1:22" x14ac:dyDescent="0.25">
      <c r="A852" s="266"/>
      <c r="B852" s="259" t="str">
        <f t="shared" si="107"/>
        <v/>
      </c>
      <c r="C852" s="260" t="str">
        <f t="shared" si="108"/>
        <v/>
      </c>
      <c r="D852" s="249" t="str">
        <f t="shared" si="109"/>
        <v/>
      </c>
      <c r="E852" s="249" t="str">
        <f t="shared" si="110"/>
        <v/>
      </c>
      <c r="F852" s="249" t="str">
        <f t="shared" si="111"/>
        <v/>
      </c>
      <c r="G852" s="249" t="str">
        <f t="shared" si="112"/>
        <v/>
      </c>
      <c r="H852" s="249" t="str">
        <f t="shared" si="113"/>
        <v/>
      </c>
      <c r="I852" s="249"/>
      <c r="J852" s="249"/>
      <c r="K852" s="252"/>
      <c r="L852" s="251"/>
      <c r="M852" s="252"/>
      <c r="N852" s="261"/>
      <c r="O852" s="261"/>
      <c r="P852" s="253"/>
      <c r="Q852" s="254" t="str">
        <f t="shared" si="114"/>
        <v/>
      </c>
      <c r="R852" s="255" t="str">
        <f t="shared" si="104"/>
        <v/>
      </c>
      <c r="S852" s="255" t="str">
        <f t="shared" si="105"/>
        <v/>
      </c>
      <c r="T852" s="255" t="str">
        <f t="shared" si="115"/>
        <v/>
      </c>
      <c r="U852" s="262" t="str">
        <f t="shared" si="106"/>
        <v/>
      </c>
      <c r="V852" s="279"/>
    </row>
    <row r="853" spans="1:22" x14ac:dyDescent="0.25">
      <c r="A853" s="266"/>
      <c r="B853" s="259" t="str">
        <f t="shared" si="107"/>
        <v/>
      </c>
      <c r="C853" s="260" t="str">
        <f t="shared" si="108"/>
        <v/>
      </c>
      <c r="D853" s="249" t="str">
        <f t="shared" si="109"/>
        <v/>
      </c>
      <c r="E853" s="249" t="str">
        <f t="shared" si="110"/>
        <v/>
      </c>
      <c r="F853" s="249" t="str">
        <f t="shared" si="111"/>
        <v/>
      </c>
      <c r="G853" s="249" t="str">
        <f t="shared" si="112"/>
        <v/>
      </c>
      <c r="H853" s="249" t="str">
        <f t="shared" si="113"/>
        <v/>
      </c>
      <c r="I853" s="249"/>
      <c r="J853" s="249"/>
      <c r="K853" s="252"/>
      <c r="L853" s="251"/>
      <c r="M853" s="252"/>
      <c r="N853" s="261"/>
      <c r="O853" s="261"/>
      <c r="P853" s="253"/>
      <c r="Q853" s="254" t="str">
        <f t="shared" si="114"/>
        <v/>
      </c>
      <c r="R853" s="255" t="str">
        <f t="shared" si="104"/>
        <v/>
      </c>
      <c r="S853" s="255" t="str">
        <f t="shared" si="105"/>
        <v/>
      </c>
      <c r="T853" s="255" t="str">
        <f t="shared" si="115"/>
        <v/>
      </c>
      <c r="U853" s="262" t="str">
        <f t="shared" si="106"/>
        <v/>
      </c>
      <c r="V853" s="279"/>
    </row>
    <row r="854" spans="1:22" x14ac:dyDescent="0.25">
      <c r="A854" s="266"/>
      <c r="B854" s="259" t="str">
        <f t="shared" si="107"/>
        <v/>
      </c>
      <c r="C854" s="260" t="str">
        <f t="shared" si="108"/>
        <v/>
      </c>
      <c r="D854" s="249" t="str">
        <f t="shared" si="109"/>
        <v/>
      </c>
      <c r="E854" s="249" t="str">
        <f t="shared" si="110"/>
        <v/>
      </c>
      <c r="F854" s="249" t="str">
        <f t="shared" si="111"/>
        <v/>
      </c>
      <c r="G854" s="249" t="str">
        <f t="shared" si="112"/>
        <v/>
      </c>
      <c r="H854" s="249" t="str">
        <f t="shared" si="113"/>
        <v/>
      </c>
      <c r="I854" s="249"/>
      <c r="J854" s="249"/>
      <c r="K854" s="252"/>
      <c r="L854" s="251"/>
      <c r="M854" s="252"/>
      <c r="N854" s="261"/>
      <c r="O854" s="261"/>
      <c r="P854" s="253"/>
      <c r="Q854" s="254" t="str">
        <f t="shared" si="114"/>
        <v/>
      </c>
      <c r="R854" s="255" t="str">
        <f t="shared" si="104"/>
        <v/>
      </c>
      <c r="S854" s="255" t="str">
        <f t="shared" si="105"/>
        <v/>
      </c>
      <c r="T854" s="255" t="str">
        <f t="shared" si="115"/>
        <v/>
      </c>
      <c r="U854" s="262" t="str">
        <f t="shared" si="106"/>
        <v/>
      </c>
      <c r="V854" s="279"/>
    </row>
    <row r="855" spans="1:22" x14ac:dyDescent="0.25">
      <c r="A855" s="266"/>
      <c r="B855" s="259" t="str">
        <f t="shared" si="107"/>
        <v/>
      </c>
      <c r="C855" s="260" t="str">
        <f t="shared" si="108"/>
        <v/>
      </c>
      <c r="D855" s="249" t="str">
        <f t="shared" si="109"/>
        <v/>
      </c>
      <c r="E855" s="249" t="str">
        <f t="shared" si="110"/>
        <v/>
      </c>
      <c r="F855" s="249" t="str">
        <f t="shared" si="111"/>
        <v/>
      </c>
      <c r="G855" s="249" t="str">
        <f t="shared" si="112"/>
        <v/>
      </c>
      <c r="H855" s="249" t="str">
        <f t="shared" si="113"/>
        <v/>
      </c>
      <c r="I855" s="249"/>
      <c r="J855" s="249"/>
      <c r="K855" s="252"/>
      <c r="L855" s="251"/>
      <c r="M855" s="252"/>
      <c r="N855" s="261"/>
      <c r="O855" s="261"/>
      <c r="P855" s="253"/>
      <c r="Q855" s="254" t="str">
        <f t="shared" si="114"/>
        <v/>
      </c>
      <c r="R855" s="255" t="str">
        <f t="shared" si="104"/>
        <v/>
      </c>
      <c r="S855" s="255" t="str">
        <f t="shared" si="105"/>
        <v/>
      </c>
      <c r="T855" s="255" t="str">
        <f t="shared" si="115"/>
        <v/>
      </c>
      <c r="U855" s="262" t="str">
        <f t="shared" si="106"/>
        <v/>
      </c>
      <c r="V855" s="279"/>
    </row>
    <row r="856" spans="1:22" x14ac:dyDescent="0.25">
      <c r="A856" s="266"/>
      <c r="B856" s="259" t="str">
        <f t="shared" si="107"/>
        <v/>
      </c>
      <c r="C856" s="260" t="str">
        <f t="shared" si="108"/>
        <v/>
      </c>
      <c r="D856" s="249" t="str">
        <f t="shared" si="109"/>
        <v/>
      </c>
      <c r="E856" s="249" t="str">
        <f t="shared" si="110"/>
        <v/>
      </c>
      <c r="F856" s="249" t="str">
        <f t="shared" si="111"/>
        <v/>
      </c>
      <c r="G856" s="249" t="str">
        <f t="shared" si="112"/>
        <v/>
      </c>
      <c r="H856" s="249" t="str">
        <f t="shared" si="113"/>
        <v/>
      </c>
      <c r="I856" s="249"/>
      <c r="J856" s="249"/>
      <c r="K856" s="252"/>
      <c r="L856" s="251"/>
      <c r="M856" s="252"/>
      <c r="N856" s="261"/>
      <c r="O856" s="261"/>
      <c r="P856" s="253"/>
      <c r="Q856" s="254" t="str">
        <f t="shared" si="114"/>
        <v/>
      </c>
      <c r="R856" s="255" t="str">
        <f t="shared" si="104"/>
        <v/>
      </c>
      <c r="S856" s="255" t="str">
        <f t="shared" si="105"/>
        <v/>
      </c>
      <c r="T856" s="255" t="str">
        <f t="shared" si="115"/>
        <v/>
      </c>
      <c r="U856" s="262" t="str">
        <f t="shared" si="106"/>
        <v/>
      </c>
      <c r="V856" s="279"/>
    </row>
    <row r="857" spans="1:22" x14ac:dyDescent="0.25">
      <c r="A857" s="266"/>
      <c r="B857" s="259" t="str">
        <f t="shared" si="107"/>
        <v/>
      </c>
      <c r="C857" s="260" t="str">
        <f t="shared" si="108"/>
        <v/>
      </c>
      <c r="D857" s="249" t="str">
        <f t="shared" si="109"/>
        <v/>
      </c>
      <c r="E857" s="249" t="str">
        <f t="shared" si="110"/>
        <v/>
      </c>
      <c r="F857" s="249" t="str">
        <f t="shared" si="111"/>
        <v/>
      </c>
      <c r="G857" s="249" t="str">
        <f t="shared" si="112"/>
        <v/>
      </c>
      <c r="H857" s="249" t="str">
        <f t="shared" si="113"/>
        <v/>
      </c>
      <c r="I857" s="249"/>
      <c r="J857" s="249"/>
      <c r="K857" s="252"/>
      <c r="L857" s="251"/>
      <c r="M857" s="252"/>
      <c r="N857" s="261"/>
      <c r="O857" s="261"/>
      <c r="P857" s="253"/>
      <c r="Q857" s="254" t="str">
        <f t="shared" si="114"/>
        <v/>
      </c>
      <c r="R857" s="255" t="str">
        <f t="shared" ref="R857:R920" si="116">IF(N857&lt;&gt;"",TEXT(N857,"DDDD"),"")</f>
        <v/>
      </c>
      <c r="S857" s="255" t="str">
        <f t="shared" ref="S857:S920" si="117">IF(N857&lt;&gt;"",TEXT(N857,"MMMM"),"")</f>
        <v/>
      </c>
      <c r="T857" s="255" t="str">
        <f t="shared" si="115"/>
        <v/>
      </c>
      <c r="U857" s="262" t="str">
        <f t="shared" si="106"/>
        <v/>
      </c>
      <c r="V857" s="279"/>
    </row>
    <row r="858" spans="1:22" x14ac:dyDescent="0.25">
      <c r="A858" s="266"/>
      <c r="B858" s="259" t="str">
        <f t="shared" si="107"/>
        <v/>
      </c>
      <c r="C858" s="260" t="str">
        <f t="shared" si="108"/>
        <v/>
      </c>
      <c r="D858" s="249" t="str">
        <f t="shared" si="109"/>
        <v/>
      </c>
      <c r="E858" s="249" t="str">
        <f t="shared" si="110"/>
        <v/>
      </c>
      <c r="F858" s="249" t="str">
        <f t="shared" si="111"/>
        <v/>
      </c>
      <c r="G858" s="249" t="str">
        <f t="shared" si="112"/>
        <v/>
      </c>
      <c r="H858" s="249" t="str">
        <f t="shared" si="113"/>
        <v/>
      </c>
      <c r="I858" s="249"/>
      <c r="J858" s="249"/>
      <c r="K858" s="252"/>
      <c r="L858" s="251"/>
      <c r="M858" s="252"/>
      <c r="N858" s="261"/>
      <c r="O858" s="261"/>
      <c r="P858" s="253"/>
      <c r="Q858" s="254" t="str">
        <f t="shared" si="114"/>
        <v/>
      </c>
      <c r="R858" s="255" t="str">
        <f t="shared" si="116"/>
        <v/>
      </c>
      <c r="S858" s="255" t="str">
        <f t="shared" si="117"/>
        <v/>
      </c>
      <c r="T858" s="255" t="str">
        <f t="shared" si="115"/>
        <v/>
      </c>
      <c r="U858" s="262" t="str">
        <f t="shared" si="106"/>
        <v/>
      </c>
      <c r="V858" s="279"/>
    </row>
    <row r="859" spans="1:22" x14ac:dyDescent="0.25">
      <c r="A859" s="266"/>
      <c r="B859" s="259" t="str">
        <f t="shared" si="107"/>
        <v/>
      </c>
      <c r="C859" s="260" t="str">
        <f t="shared" si="108"/>
        <v/>
      </c>
      <c r="D859" s="249" t="str">
        <f t="shared" si="109"/>
        <v/>
      </c>
      <c r="E859" s="249" t="str">
        <f t="shared" si="110"/>
        <v/>
      </c>
      <c r="F859" s="249" t="str">
        <f t="shared" si="111"/>
        <v/>
      </c>
      <c r="G859" s="249" t="str">
        <f t="shared" si="112"/>
        <v/>
      </c>
      <c r="H859" s="249" t="str">
        <f t="shared" si="113"/>
        <v/>
      </c>
      <c r="I859" s="249"/>
      <c r="J859" s="249"/>
      <c r="K859" s="252"/>
      <c r="L859" s="251"/>
      <c r="M859" s="252"/>
      <c r="N859" s="261"/>
      <c r="O859" s="261"/>
      <c r="P859" s="253"/>
      <c r="Q859" s="254" t="str">
        <f t="shared" si="114"/>
        <v/>
      </c>
      <c r="R859" s="255" t="str">
        <f t="shared" si="116"/>
        <v/>
      </c>
      <c r="S859" s="255" t="str">
        <f t="shared" si="117"/>
        <v/>
      </c>
      <c r="T859" s="255" t="str">
        <f t="shared" si="115"/>
        <v/>
      </c>
      <c r="U859" s="262" t="str">
        <f t="shared" si="106"/>
        <v/>
      </c>
      <c r="V859" s="279"/>
    </row>
    <row r="860" spans="1:22" x14ac:dyDescent="0.25">
      <c r="A860" s="266"/>
      <c r="B860" s="259" t="str">
        <f t="shared" si="107"/>
        <v/>
      </c>
      <c r="C860" s="260" t="str">
        <f t="shared" si="108"/>
        <v/>
      </c>
      <c r="D860" s="249" t="str">
        <f t="shared" si="109"/>
        <v/>
      </c>
      <c r="E860" s="249" t="str">
        <f t="shared" si="110"/>
        <v/>
      </c>
      <c r="F860" s="249" t="str">
        <f t="shared" si="111"/>
        <v/>
      </c>
      <c r="G860" s="249" t="str">
        <f t="shared" si="112"/>
        <v/>
      </c>
      <c r="H860" s="249" t="str">
        <f t="shared" si="113"/>
        <v/>
      </c>
      <c r="I860" s="249"/>
      <c r="J860" s="249"/>
      <c r="K860" s="252"/>
      <c r="L860" s="251"/>
      <c r="M860" s="252"/>
      <c r="N860" s="261"/>
      <c r="O860" s="261"/>
      <c r="P860" s="253"/>
      <c r="Q860" s="254" t="str">
        <f t="shared" si="114"/>
        <v/>
      </c>
      <c r="R860" s="255" t="str">
        <f t="shared" si="116"/>
        <v/>
      </c>
      <c r="S860" s="255" t="str">
        <f t="shared" si="117"/>
        <v/>
      </c>
      <c r="T860" s="255" t="str">
        <f t="shared" si="115"/>
        <v/>
      </c>
      <c r="U860" s="262" t="str">
        <f t="shared" si="106"/>
        <v/>
      </c>
      <c r="V860" s="279"/>
    </row>
    <row r="861" spans="1:22" x14ac:dyDescent="0.25">
      <c r="A861" s="266"/>
      <c r="B861" s="259" t="str">
        <f t="shared" si="107"/>
        <v/>
      </c>
      <c r="C861" s="260" t="str">
        <f t="shared" si="108"/>
        <v/>
      </c>
      <c r="D861" s="249" t="str">
        <f t="shared" si="109"/>
        <v/>
      </c>
      <c r="E861" s="249" t="str">
        <f t="shared" si="110"/>
        <v/>
      </c>
      <c r="F861" s="249" t="str">
        <f t="shared" si="111"/>
        <v/>
      </c>
      <c r="G861" s="249" t="str">
        <f t="shared" si="112"/>
        <v/>
      </c>
      <c r="H861" s="249" t="str">
        <f t="shared" si="113"/>
        <v/>
      </c>
      <c r="I861" s="249"/>
      <c r="J861" s="249"/>
      <c r="K861" s="252"/>
      <c r="L861" s="251"/>
      <c r="M861" s="252"/>
      <c r="N861" s="261"/>
      <c r="O861" s="261"/>
      <c r="P861" s="253"/>
      <c r="Q861" s="254" t="str">
        <f t="shared" si="114"/>
        <v/>
      </c>
      <c r="R861" s="255" t="str">
        <f t="shared" si="116"/>
        <v/>
      </c>
      <c r="S861" s="255" t="str">
        <f t="shared" si="117"/>
        <v/>
      </c>
      <c r="T861" s="255" t="str">
        <f t="shared" si="115"/>
        <v/>
      </c>
      <c r="U861" s="262" t="str">
        <f t="shared" si="106"/>
        <v/>
      </c>
      <c r="V861" s="279"/>
    </row>
    <row r="862" spans="1:22" x14ac:dyDescent="0.25">
      <c r="A862" s="266"/>
      <c r="B862" s="259" t="str">
        <f t="shared" si="107"/>
        <v/>
      </c>
      <c r="C862" s="260" t="str">
        <f t="shared" si="108"/>
        <v/>
      </c>
      <c r="D862" s="249" t="str">
        <f t="shared" si="109"/>
        <v/>
      </c>
      <c r="E862" s="249" t="str">
        <f t="shared" si="110"/>
        <v/>
      </c>
      <c r="F862" s="249" t="str">
        <f t="shared" si="111"/>
        <v/>
      </c>
      <c r="G862" s="249" t="str">
        <f t="shared" si="112"/>
        <v/>
      </c>
      <c r="H862" s="249" t="str">
        <f t="shared" si="113"/>
        <v/>
      </c>
      <c r="I862" s="249"/>
      <c r="J862" s="249"/>
      <c r="K862" s="252"/>
      <c r="L862" s="251"/>
      <c r="M862" s="252"/>
      <c r="N862" s="261"/>
      <c r="O862" s="261"/>
      <c r="P862" s="253"/>
      <c r="Q862" s="254" t="str">
        <f t="shared" si="114"/>
        <v/>
      </c>
      <c r="R862" s="255" t="str">
        <f t="shared" si="116"/>
        <v/>
      </c>
      <c r="S862" s="255" t="str">
        <f t="shared" si="117"/>
        <v/>
      </c>
      <c r="T862" s="255" t="str">
        <f t="shared" si="115"/>
        <v/>
      </c>
      <c r="U862" s="262" t="str">
        <f t="shared" si="106"/>
        <v/>
      </c>
      <c r="V862" s="279"/>
    </row>
    <row r="863" spans="1:22" x14ac:dyDescent="0.25">
      <c r="A863" s="266"/>
      <c r="B863" s="259" t="str">
        <f t="shared" si="107"/>
        <v/>
      </c>
      <c r="C863" s="260" t="str">
        <f t="shared" si="108"/>
        <v/>
      </c>
      <c r="D863" s="249" t="str">
        <f t="shared" si="109"/>
        <v/>
      </c>
      <c r="E863" s="249" t="str">
        <f t="shared" si="110"/>
        <v/>
      </c>
      <c r="F863" s="249" t="str">
        <f t="shared" si="111"/>
        <v/>
      </c>
      <c r="G863" s="249" t="str">
        <f t="shared" si="112"/>
        <v/>
      </c>
      <c r="H863" s="249" t="str">
        <f t="shared" si="113"/>
        <v/>
      </c>
      <c r="I863" s="249"/>
      <c r="J863" s="249"/>
      <c r="K863" s="252"/>
      <c r="L863" s="251"/>
      <c r="M863" s="252"/>
      <c r="N863" s="261"/>
      <c r="O863" s="261"/>
      <c r="P863" s="253"/>
      <c r="Q863" s="254" t="str">
        <f t="shared" si="114"/>
        <v/>
      </c>
      <c r="R863" s="255" t="str">
        <f t="shared" si="116"/>
        <v/>
      </c>
      <c r="S863" s="255" t="str">
        <f t="shared" si="117"/>
        <v/>
      </c>
      <c r="T863" s="255" t="str">
        <f t="shared" si="115"/>
        <v/>
      </c>
      <c r="U863" s="262" t="str">
        <f t="shared" si="106"/>
        <v/>
      </c>
      <c r="V863" s="279"/>
    </row>
    <row r="864" spans="1:22" x14ac:dyDescent="0.25">
      <c r="A864" s="266"/>
      <c r="B864" s="259" t="str">
        <f t="shared" si="107"/>
        <v/>
      </c>
      <c r="C864" s="260" t="str">
        <f t="shared" si="108"/>
        <v/>
      </c>
      <c r="D864" s="249" t="str">
        <f t="shared" si="109"/>
        <v/>
      </c>
      <c r="E864" s="249" t="str">
        <f t="shared" si="110"/>
        <v/>
      </c>
      <c r="F864" s="249" t="str">
        <f t="shared" si="111"/>
        <v/>
      </c>
      <c r="G864" s="249" t="str">
        <f t="shared" si="112"/>
        <v/>
      </c>
      <c r="H864" s="249" t="str">
        <f t="shared" si="113"/>
        <v/>
      </c>
      <c r="I864" s="249"/>
      <c r="J864" s="249"/>
      <c r="K864" s="252"/>
      <c r="L864" s="251"/>
      <c r="M864" s="252"/>
      <c r="N864" s="261"/>
      <c r="O864" s="261"/>
      <c r="P864" s="253"/>
      <c r="Q864" s="254" t="str">
        <f t="shared" si="114"/>
        <v/>
      </c>
      <c r="R864" s="255" t="str">
        <f t="shared" si="116"/>
        <v/>
      </c>
      <c r="S864" s="255" t="str">
        <f t="shared" si="117"/>
        <v/>
      </c>
      <c r="T864" s="255" t="str">
        <f t="shared" si="115"/>
        <v/>
      </c>
      <c r="U864" s="262" t="str">
        <f t="shared" si="106"/>
        <v/>
      </c>
      <c r="V864" s="279"/>
    </row>
    <row r="865" spans="1:22" x14ac:dyDescent="0.25">
      <c r="A865" s="266"/>
      <c r="B865" s="259" t="str">
        <f t="shared" si="107"/>
        <v/>
      </c>
      <c r="C865" s="260" t="str">
        <f t="shared" si="108"/>
        <v/>
      </c>
      <c r="D865" s="249" t="str">
        <f t="shared" si="109"/>
        <v/>
      </c>
      <c r="E865" s="249" t="str">
        <f t="shared" si="110"/>
        <v/>
      </c>
      <c r="F865" s="249" t="str">
        <f t="shared" si="111"/>
        <v/>
      </c>
      <c r="G865" s="249" t="str">
        <f t="shared" si="112"/>
        <v/>
      </c>
      <c r="H865" s="249" t="str">
        <f t="shared" si="113"/>
        <v/>
      </c>
      <c r="I865" s="249"/>
      <c r="J865" s="249"/>
      <c r="K865" s="252"/>
      <c r="L865" s="251"/>
      <c r="M865" s="252"/>
      <c r="N865" s="261"/>
      <c r="O865" s="261"/>
      <c r="P865" s="253"/>
      <c r="Q865" s="254" t="str">
        <f t="shared" si="114"/>
        <v/>
      </c>
      <c r="R865" s="255" t="str">
        <f t="shared" si="116"/>
        <v/>
      </c>
      <c r="S865" s="255" t="str">
        <f t="shared" si="117"/>
        <v/>
      </c>
      <c r="T865" s="255" t="str">
        <f t="shared" si="115"/>
        <v/>
      </c>
      <c r="U865" s="262" t="str">
        <f t="shared" ref="U865:U928" si="118">IFERROR(VLOOKUP(M865,CIE,2,0),"")</f>
        <v/>
      </c>
      <c r="V865" s="279"/>
    </row>
    <row r="866" spans="1:22" x14ac:dyDescent="0.25">
      <c r="A866" s="266"/>
      <c r="B866" s="259" t="str">
        <f t="shared" si="107"/>
        <v/>
      </c>
      <c r="C866" s="260" t="str">
        <f t="shared" si="108"/>
        <v/>
      </c>
      <c r="D866" s="249" t="str">
        <f t="shared" si="109"/>
        <v/>
      </c>
      <c r="E866" s="249" t="str">
        <f t="shared" si="110"/>
        <v/>
      </c>
      <c r="F866" s="249" t="str">
        <f t="shared" si="111"/>
        <v/>
      </c>
      <c r="G866" s="249" t="str">
        <f t="shared" si="112"/>
        <v/>
      </c>
      <c r="H866" s="249" t="str">
        <f t="shared" si="113"/>
        <v/>
      </c>
      <c r="I866" s="249"/>
      <c r="J866" s="249"/>
      <c r="K866" s="252"/>
      <c r="L866" s="251"/>
      <c r="M866" s="252"/>
      <c r="N866" s="261"/>
      <c r="O866" s="261"/>
      <c r="P866" s="253"/>
      <c r="Q866" s="254" t="str">
        <f t="shared" si="114"/>
        <v/>
      </c>
      <c r="R866" s="255" t="str">
        <f t="shared" si="116"/>
        <v/>
      </c>
      <c r="S866" s="255" t="str">
        <f t="shared" si="117"/>
        <v/>
      </c>
      <c r="T866" s="255" t="str">
        <f t="shared" si="115"/>
        <v/>
      </c>
      <c r="U866" s="262" t="str">
        <f t="shared" si="118"/>
        <v/>
      </c>
      <c r="V866" s="279"/>
    </row>
    <row r="867" spans="1:22" x14ac:dyDescent="0.25">
      <c r="A867" s="266"/>
      <c r="B867" s="259" t="str">
        <f t="shared" si="107"/>
        <v/>
      </c>
      <c r="C867" s="260" t="str">
        <f t="shared" si="108"/>
        <v/>
      </c>
      <c r="D867" s="249" t="str">
        <f t="shared" si="109"/>
        <v/>
      </c>
      <c r="E867" s="249" t="str">
        <f t="shared" si="110"/>
        <v/>
      </c>
      <c r="F867" s="249" t="str">
        <f t="shared" si="111"/>
        <v/>
      </c>
      <c r="G867" s="249" t="str">
        <f t="shared" si="112"/>
        <v/>
      </c>
      <c r="H867" s="249" t="str">
        <f t="shared" si="113"/>
        <v/>
      </c>
      <c r="I867" s="249"/>
      <c r="J867" s="249"/>
      <c r="K867" s="252"/>
      <c r="L867" s="251"/>
      <c r="M867" s="252"/>
      <c r="N867" s="261"/>
      <c r="O867" s="261"/>
      <c r="P867" s="253"/>
      <c r="Q867" s="254" t="str">
        <f t="shared" si="114"/>
        <v/>
      </c>
      <c r="R867" s="255" t="str">
        <f t="shared" si="116"/>
        <v/>
      </c>
      <c r="S867" s="255" t="str">
        <f t="shared" si="117"/>
        <v/>
      </c>
      <c r="T867" s="255" t="str">
        <f t="shared" si="115"/>
        <v/>
      </c>
      <c r="U867" s="262" t="str">
        <f t="shared" si="118"/>
        <v/>
      </c>
      <c r="V867" s="279"/>
    </row>
    <row r="868" spans="1:22" x14ac:dyDescent="0.25">
      <c r="A868" s="266"/>
      <c r="B868" s="259" t="str">
        <f t="shared" si="107"/>
        <v/>
      </c>
      <c r="C868" s="260" t="str">
        <f t="shared" si="108"/>
        <v/>
      </c>
      <c r="D868" s="249" t="str">
        <f t="shared" si="109"/>
        <v/>
      </c>
      <c r="E868" s="249" t="str">
        <f t="shared" si="110"/>
        <v/>
      </c>
      <c r="F868" s="249" t="str">
        <f t="shared" si="111"/>
        <v/>
      </c>
      <c r="G868" s="249" t="str">
        <f t="shared" si="112"/>
        <v/>
      </c>
      <c r="H868" s="249" t="str">
        <f t="shared" si="113"/>
        <v/>
      </c>
      <c r="I868" s="249"/>
      <c r="J868" s="249"/>
      <c r="K868" s="252"/>
      <c r="L868" s="251"/>
      <c r="M868" s="252"/>
      <c r="N868" s="261"/>
      <c r="O868" s="261"/>
      <c r="P868" s="253"/>
      <c r="Q868" s="254" t="str">
        <f t="shared" si="114"/>
        <v/>
      </c>
      <c r="R868" s="255" t="str">
        <f t="shared" si="116"/>
        <v/>
      </c>
      <c r="S868" s="255" t="str">
        <f t="shared" si="117"/>
        <v/>
      </c>
      <c r="T868" s="255" t="str">
        <f t="shared" si="115"/>
        <v/>
      </c>
      <c r="U868" s="262" t="str">
        <f t="shared" si="118"/>
        <v/>
      </c>
      <c r="V868" s="279"/>
    </row>
    <row r="869" spans="1:22" x14ac:dyDescent="0.25">
      <c r="A869" s="266"/>
      <c r="B869" s="259" t="str">
        <f t="shared" si="107"/>
        <v/>
      </c>
      <c r="C869" s="260" t="str">
        <f t="shared" si="108"/>
        <v/>
      </c>
      <c r="D869" s="249" t="str">
        <f t="shared" si="109"/>
        <v/>
      </c>
      <c r="E869" s="249" t="str">
        <f t="shared" si="110"/>
        <v/>
      </c>
      <c r="F869" s="249" t="str">
        <f t="shared" si="111"/>
        <v/>
      </c>
      <c r="G869" s="249" t="str">
        <f t="shared" si="112"/>
        <v/>
      </c>
      <c r="H869" s="249" t="str">
        <f t="shared" si="113"/>
        <v/>
      </c>
      <c r="I869" s="249"/>
      <c r="J869" s="249"/>
      <c r="K869" s="252"/>
      <c r="L869" s="251"/>
      <c r="M869" s="252"/>
      <c r="N869" s="261"/>
      <c r="O869" s="261"/>
      <c r="P869" s="253"/>
      <c r="Q869" s="254" t="str">
        <f t="shared" si="114"/>
        <v/>
      </c>
      <c r="R869" s="255" t="str">
        <f t="shared" si="116"/>
        <v/>
      </c>
      <c r="S869" s="255" t="str">
        <f t="shared" si="117"/>
        <v/>
      </c>
      <c r="T869" s="255" t="str">
        <f t="shared" si="115"/>
        <v/>
      </c>
      <c r="U869" s="262" t="str">
        <f t="shared" si="118"/>
        <v/>
      </c>
      <c r="V869" s="279"/>
    </row>
    <row r="870" spans="1:22" x14ac:dyDescent="0.25">
      <c r="A870" s="266"/>
      <c r="B870" s="259" t="str">
        <f t="shared" ref="B870:B933" si="119">IFERROR(VLOOKUP(A870,Personal,2,0),"")</f>
        <v/>
      </c>
      <c r="C870" s="260" t="str">
        <f t="shared" si="108"/>
        <v/>
      </c>
      <c r="D870" s="249" t="str">
        <f t="shared" si="109"/>
        <v/>
      </c>
      <c r="E870" s="249" t="str">
        <f t="shared" si="110"/>
        <v/>
      </c>
      <c r="F870" s="249" t="str">
        <f t="shared" si="111"/>
        <v/>
      </c>
      <c r="G870" s="249" t="str">
        <f t="shared" si="112"/>
        <v/>
      </c>
      <c r="H870" s="249" t="str">
        <f t="shared" si="113"/>
        <v/>
      </c>
      <c r="I870" s="249"/>
      <c r="J870" s="249"/>
      <c r="K870" s="252"/>
      <c r="L870" s="251"/>
      <c r="M870" s="252"/>
      <c r="N870" s="261"/>
      <c r="O870" s="261"/>
      <c r="P870" s="253"/>
      <c r="Q870" s="254" t="str">
        <f t="shared" si="114"/>
        <v/>
      </c>
      <c r="R870" s="255" t="str">
        <f t="shared" si="116"/>
        <v/>
      </c>
      <c r="S870" s="255" t="str">
        <f t="shared" si="117"/>
        <v/>
      </c>
      <c r="T870" s="255" t="str">
        <f t="shared" si="115"/>
        <v/>
      </c>
      <c r="U870" s="262" t="str">
        <f t="shared" si="118"/>
        <v/>
      </c>
      <c r="V870" s="279"/>
    </row>
    <row r="871" spans="1:22" x14ac:dyDescent="0.25">
      <c r="A871" s="266"/>
      <c r="B871" s="259" t="str">
        <f t="shared" si="119"/>
        <v/>
      </c>
      <c r="C871" s="260" t="str">
        <f t="shared" si="108"/>
        <v/>
      </c>
      <c r="D871" s="249" t="str">
        <f t="shared" si="109"/>
        <v/>
      </c>
      <c r="E871" s="249" t="str">
        <f t="shared" si="110"/>
        <v/>
      </c>
      <c r="F871" s="249" t="str">
        <f t="shared" si="111"/>
        <v/>
      </c>
      <c r="G871" s="249" t="str">
        <f t="shared" si="112"/>
        <v/>
      </c>
      <c r="H871" s="249" t="str">
        <f t="shared" si="113"/>
        <v/>
      </c>
      <c r="I871" s="249"/>
      <c r="J871" s="249"/>
      <c r="K871" s="252"/>
      <c r="L871" s="251"/>
      <c r="M871" s="252"/>
      <c r="N871" s="261"/>
      <c r="O871" s="261"/>
      <c r="P871" s="253"/>
      <c r="Q871" s="254" t="str">
        <f t="shared" si="114"/>
        <v/>
      </c>
      <c r="R871" s="255" t="str">
        <f t="shared" si="116"/>
        <v/>
      </c>
      <c r="S871" s="255" t="str">
        <f t="shared" si="117"/>
        <v/>
      </c>
      <c r="T871" s="255" t="str">
        <f t="shared" si="115"/>
        <v/>
      </c>
      <c r="U871" s="262" t="str">
        <f t="shared" si="118"/>
        <v/>
      </c>
      <c r="V871" s="279"/>
    </row>
    <row r="872" spans="1:22" x14ac:dyDescent="0.25">
      <c r="A872" s="266"/>
      <c r="B872" s="259" t="str">
        <f t="shared" si="119"/>
        <v/>
      </c>
      <c r="C872" s="260" t="str">
        <f t="shared" si="108"/>
        <v/>
      </c>
      <c r="D872" s="249" t="str">
        <f t="shared" si="109"/>
        <v/>
      </c>
      <c r="E872" s="249" t="str">
        <f t="shared" si="110"/>
        <v/>
      </c>
      <c r="F872" s="249" t="str">
        <f t="shared" si="111"/>
        <v/>
      </c>
      <c r="G872" s="249" t="str">
        <f t="shared" si="112"/>
        <v/>
      </c>
      <c r="H872" s="249" t="str">
        <f t="shared" si="113"/>
        <v/>
      </c>
      <c r="I872" s="249"/>
      <c r="J872" s="249"/>
      <c r="K872" s="252"/>
      <c r="L872" s="251"/>
      <c r="M872" s="252"/>
      <c r="N872" s="261"/>
      <c r="O872" s="261"/>
      <c r="P872" s="253"/>
      <c r="Q872" s="254" t="str">
        <f t="shared" si="114"/>
        <v/>
      </c>
      <c r="R872" s="255" t="str">
        <f t="shared" si="116"/>
        <v/>
      </c>
      <c r="S872" s="255" t="str">
        <f t="shared" si="117"/>
        <v/>
      </c>
      <c r="T872" s="255" t="str">
        <f t="shared" si="115"/>
        <v/>
      </c>
      <c r="U872" s="262" t="str">
        <f t="shared" si="118"/>
        <v/>
      </c>
      <c r="V872" s="279"/>
    </row>
    <row r="873" spans="1:22" x14ac:dyDescent="0.25">
      <c r="A873" s="266"/>
      <c r="B873" s="259" t="str">
        <f t="shared" si="119"/>
        <v/>
      </c>
      <c r="C873" s="260" t="str">
        <f t="shared" si="108"/>
        <v/>
      </c>
      <c r="D873" s="249" t="str">
        <f t="shared" si="109"/>
        <v/>
      </c>
      <c r="E873" s="249" t="str">
        <f t="shared" si="110"/>
        <v/>
      </c>
      <c r="F873" s="249" t="str">
        <f t="shared" si="111"/>
        <v/>
      </c>
      <c r="G873" s="249" t="str">
        <f t="shared" si="112"/>
        <v/>
      </c>
      <c r="H873" s="249" t="str">
        <f t="shared" si="113"/>
        <v/>
      </c>
      <c r="I873" s="249"/>
      <c r="J873" s="249"/>
      <c r="K873" s="252"/>
      <c r="L873" s="251"/>
      <c r="M873" s="252"/>
      <c r="N873" s="261"/>
      <c r="O873" s="261"/>
      <c r="P873" s="253"/>
      <c r="Q873" s="254" t="str">
        <f t="shared" si="114"/>
        <v/>
      </c>
      <c r="R873" s="255" t="str">
        <f t="shared" si="116"/>
        <v/>
      </c>
      <c r="S873" s="255" t="str">
        <f t="shared" si="117"/>
        <v/>
      </c>
      <c r="T873" s="255" t="str">
        <f t="shared" si="115"/>
        <v/>
      </c>
      <c r="U873" s="262" t="str">
        <f t="shared" si="118"/>
        <v/>
      </c>
      <c r="V873" s="279"/>
    </row>
    <row r="874" spans="1:22" x14ac:dyDescent="0.25">
      <c r="A874" s="266"/>
      <c r="B874" s="259" t="str">
        <f t="shared" si="119"/>
        <v/>
      </c>
      <c r="C874" s="260" t="str">
        <f t="shared" si="108"/>
        <v/>
      </c>
      <c r="D874" s="249" t="str">
        <f t="shared" si="109"/>
        <v/>
      </c>
      <c r="E874" s="249" t="str">
        <f t="shared" si="110"/>
        <v/>
      </c>
      <c r="F874" s="249" t="str">
        <f t="shared" si="111"/>
        <v/>
      </c>
      <c r="G874" s="249" t="str">
        <f t="shared" si="112"/>
        <v/>
      </c>
      <c r="H874" s="249" t="str">
        <f t="shared" si="113"/>
        <v/>
      </c>
      <c r="I874" s="249"/>
      <c r="J874" s="249"/>
      <c r="K874" s="252"/>
      <c r="L874" s="251"/>
      <c r="M874" s="252"/>
      <c r="N874" s="261"/>
      <c r="O874" s="261"/>
      <c r="P874" s="253"/>
      <c r="Q874" s="254" t="str">
        <f t="shared" si="114"/>
        <v/>
      </c>
      <c r="R874" s="255" t="str">
        <f t="shared" si="116"/>
        <v/>
      </c>
      <c r="S874" s="255" t="str">
        <f t="shared" si="117"/>
        <v/>
      </c>
      <c r="T874" s="255" t="str">
        <f t="shared" si="115"/>
        <v/>
      </c>
      <c r="U874" s="262" t="str">
        <f t="shared" si="118"/>
        <v/>
      </c>
      <c r="V874" s="279"/>
    </row>
    <row r="875" spans="1:22" x14ac:dyDescent="0.25">
      <c r="A875" s="266"/>
      <c r="B875" s="259" t="str">
        <f t="shared" si="119"/>
        <v/>
      </c>
      <c r="C875" s="260" t="str">
        <f t="shared" si="108"/>
        <v/>
      </c>
      <c r="D875" s="249" t="str">
        <f t="shared" si="109"/>
        <v/>
      </c>
      <c r="E875" s="249" t="str">
        <f t="shared" si="110"/>
        <v/>
      </c>
      <c r="F875" s="249" t="str">
        <f t="shared" si="111"/>
        <v/>
      </c>
      <c r="G875" s="249" t="str">
        <f t="shared" si="112"/>
        <v/>
      </c>
      <c r="H875" s="249" t="str">
        <f t="shared" si="113"/>
        <v/>
      </c>
      <c r="I875" s="249"/>
      <c r="J875" s="249"/>
      <c r="K875" s="252"/>
      <c r="L875" s="251"/>
      <c r="M875" s="252"/>
      <c r="N875" s="261"/>
      <c r="O875" s="261"/>
      <c r="P875" s="253"/>
      <c r="Q875" s="254" t="str">
        <f t="shared" si="114"/>
        <v/>
      </c>
      <c r="R875" s="255" t="str">
        <f t="shared" si="116"/>
        <v/>
      </c>
      <c r="S875" s="255" t="str">
        <f t="shared" si="117"/>
        <v/>
      </c>
      <c r="T875" s="255" t="str">
        <f t="shared" si="115"/>
        <v/>
      </c>
      <c r="U875" s="262" t="str">
        <f t="shared" si="118"/>
        <v/>
      </c>
      <c r="V875" s="279"/>
    </row>
    <row r="876" spans="1:22" x14ac:dyDescent="0.25">
      <c r="A876" s="266"/>
      <c r="B876" s="259" t="str">
        <f t="shared" si="119"/>
        <v/>
      </c>
      <c r="C876" s="260" t="str">
        <f t="shared" si="108"/>
        <v/>
      </c>
      <c r="D876" s="249" t="str">
        <f t="shared" si="109"/>
        <v/>
      </c>
      <c r="E876" s="249" t="str">
        <f t="shared" si="110"/>
        <v/>
      </c>
      <c r="F876" s="249" t="str">
        <f t="shared" si="111"/>
        <v/>
      </c>
      <c r="G876" s="249" t="str">
        <f t="shared" si="112"/>
        <v/>
      </c>
      <c r="H876" s="249" t="str">
        <f t="shared" si="113"/>
        <v/>
      </c>
      <c r="I876" s="249"/>
      <c r="J876" s="249"/>
      <c r="K876" s="252"/>
      <c r="L876" s="251"/>
      <c r="M876" s="252"/>
      <c r="N876" s="261"/>
      <c r="O876" s="261"/>
      <c r="P876" s="253"/>
      <c r="Q876" s="254" t="str">
        <f t="shared" si="114"/>
        <v/>
      </c>
      <c r="R876" s="255" t="str">
        <f t="shared" si="116"/>
        <v/>
      </c>
      <c r="S876" s="255" t="str">
        <f t="shared" si="117"/>
        <v/>
      </c>
      <c r="T876" s="255" t="str">
        <f t="shared" si="115"/>
        <v/>
      </c>
      <c r="U876" s="262" t="str">
        <f t="shared" si="118"/>
        <v/>
      </c>
      <c r="V876" s="279"/>
    </row>
    <row r="877" spans="1:22" x14ac:dyDescent="0.25">
      <c r="A877" s="266"/>
      <c r="B877" s="259" t="str">
        <f t="shared" si="119"/>
        <v/>
      </c>
      <c r="C877" s="260" t="str">
        <f t="shared" si="108"/>
        <v/>
      </c>
      <c r="D877" s="249" t="str">
        <f t="shared" si="109"/>
        <v/>
      </c>
      <c r="E877" s="249" t="str">
        <f t="shared" si="110"/>
        <v/>
      </c>
      <c r="F877" s="249" t="str">
        <f t="shared" si="111"/>
        <v/>
      </c>
      <c r="G877" s="249" t="str">
        <f t="shared" si="112"/>
        <v/>
      </c>
      <c r="H877" s="249" t="str">
        <f t="shared" si="113"/>
        <v/>
      </c>
      <c r="I877" s="249"/>
      <c r="J877" s="249"/>
      <c r="K877" s="252"/>
      <c r="L877" s="251"/>
      <c r="M877" s="252"/>
      <c r="N877" s="261"/>
      <c r="O877" s="261"/>
      <c r="P877" s="253"/>
      <c r="Q877" s="254" t="str">
        <f t="shared" si="114"/>
        <v/>
      </c>
      <c r="R877" s="255" t="str">
        <f t="shared" si="116"/>
        <v/>
      </c>
      <c r="S877" s="255" t="str">
        <f t="shared" si="117"/>
        <v/>
      </c>
      <c r="T877" s="255" t="str">
        <f t="shared" si="115"/>
        <v/>
      </c>
      <c r="U877" s="262" t="str">
        <f t="shared" si="118"/>
        <v/>
      </c>
      <c r="V877" s="279"/>
    </row>
    <row r="878" spans="1:22" x14ac:dyDescent="0.25">
      <c r="A878" s="266"/>
      <c r="B878" s="259" t="str">
        <f t="shared" si="119"/>
        <v/>
      </c>
      <c r="C878" s="260" t="str">
        <f t="shared" si="108"/>
        <v/>
      </c>
      <c r="D878" s="249" t="str">
        <f t="shared" si="109"/>
        <v/>
      </c>
      <c r="E878" s="249" t="str">
        <f t="shared" si="110"/>
        <v/>
      </c>
      <c r="F878" s="249" t="str">
        <f t="shared" si="111"/>
        <v/>
      </c>
      <c r="G878" s="249" t="str">
        <f t="shared" si="112"/>
        <v/>
      </c>
      <c r="H878" s="249" t="str">
        <f t="shared" si="113"/>
        <v/>
      </c>
      <c r="I878" s="249"/>
      <c r="J878" s="249"/>
      <c r="K878" s="252"/>
      <c r="L878" s="251"/>
      <c r="M878" s="252"/>
      <c r="N878" s="261"/>
      <c r="O878" s="261"/>
      <c r="P878" s="253"/>
      <c r="Q878" s="254" t="str">
        <f t="shared" si="114"/>
        <v/>
      </c>
      <c r="R878" s="255" t="str">
        <f t="shared" si="116"/>
        <v/>
      </c>
      <c r="S878" s="255" t="str">
        <f t="shared" si="117"/>
        <v/>
      </c>
      <c r="T878" s="255" t="str">
        <f t="shared" si="115"/>
        <v/>
      </c>
      <c r="U878" s="262" t="str">
        <f t="shared" si="118"/>
        <v/>
      </c>
      <c r="V878" s="279"/>
    </row>
    <row r="879" spans="1:22" x14ac:dyDescent="0.25">
      <c r="A879" s="266"/>
      <c r="B879" s="259" t="str">
        <f t="shared" si="119"/>
        <v/>
      </c>
      <c r="C879" s="260" t="str">
        <f t="shared" si="108"/>
        <v/>
      </c>
      <c r="D879" s="249" t="str">
        <f t="shared" si="109"/>
        <v/>
      </c>
      <c r="E879" s="249" t="str">
        <f t="shared" si="110"/>
        <v/>
      </c>
      <c r="F879" s="249" t="str">
        <f t="shared" si="111"/>
        <v/>
      </c>
      <c r="G879" s="249" t="str">
        <f t="shared" si="112"/>
        <v/>
      </c>
      <c r="H879" s="249" t="str">
        <f t="shared" si="113"/>
        <v/>
      </c>
      <c r="I879" s="249"/>
      <c r="J879" s="249"/>
      <c r="K879" s="252"/>
      <c r="L879" s="251"/>
      <c r="M879" s="252"/>
      <c r="N879" s="261"/>
      <c r="O879" s="261"/>
      <c r="P879" s="253"/>
      <c r="Q879" s="254" t="str">
        <f t="shared" si="114"/>
        <v/>
      </c>
      <c r="R879" s="255" t="str">
        <f t="shared" si="116"/>
        <v/>
      </c>
      <c r="S879" s="255" t="str">
        <f t="shared" si="117"/>
        <v/>
      </c>
      <c r="T879" s="255" t="str">
        <f t="shared" si="115"/>
        <v/>
      </c>
      <c r="U879" s="262" t="str">
        <f t="shared" si="118"/>
        <v/>
      </c>
      <c r="V879" s="279"/>
    </row>
    <row r="880" spans="1:22" x14ac:dyDescent="0.25">
      <c r="A880" s="266"/>
      <c r="B880" s="259" t="str">
        <f t="shared" si="119"/>
        <v/>
      </c>
      <c r="C880" s="260" t="str">
        <f t="shared" si="108"/>
        <v/>
      </c>
      <c r="D880" s="249" t="str">
        <f t="shared" si="109"/>
        <v/>
      </c>
      <c r="E880" s="249" t="str">
        <f t="shared" si="110"/>
        <v/>
      </c>
      <c r="F880" s="249" t="str">
        <f t="shared" si="111"/>
        <v/>
      </c>
      <c r="G880" s="249" t="str">
        <f t="shared" si="112"/>
        <v/>
      </c>
      <c r="H880" s="249" t="str">
        <f t="shared" si="113"/>
        <v/>
      </c>
      <c r="I880" s="249"/>
      <c r="J880" s="249"/>
      <c r="K880" s="252"/>
      <c r="L880" s="251"/>
      <c r="M880" s="252"/>
      <c r="N880" s="261"/>
      <c r="O880" s="261"/>
      <c r="P880" s="253"/>
      <c r="Q880" s="254" t="str">
        <f t="shared" si="114"/>
        <v/>
      </c>
      <c r="R880" s="255" t="str">
        <f t="shared" si="116"/>
        <v/>
      </c>
      <c r="S880" s="255" t="str">
        <f t="shared" si="117"/>
        <v/>
      </c>
      <c r="T880" s="255" t="str">
        <f t="shared" si="115"/>
        <v/>
      </c>
      <c r="U880" s="262" t="str">
        <f t="shared" si="118"/>
        <v/>
      </c>
      <c r="V880" s="279"/>
    </row>
    <row r="881" spans="1:22" x14ac:dyDescent="0.25">
      <c r="A881" s="266"/>
      <c r="B881" s="259" t="str">
        <f t="shared" si="119"/>
        <v/>
      </c>
      <c r="C881" s="260" t="str">
        <f t="shared" si="108"/>
        <v/>
      </c>
      <c r="D881" s="249" t="str">
        <f t="shared" si="109"/>
        <v/>
      </c>
      <c r="E881" s="249" t="str">
        <f t="shared" si="110"/>
        <v/>
      </c>
      <c r="F881" s="249" t="str">
        <f t="shared" si="111"/>
        <v/>
      </c>
      <c r="G881" s="249" t="str">
        <f t="shared" si="112"/>
        <v/>
      </c>
      <c r="H881" s="249" t="str">
        <f t="shared" si="113"/>
        <v/>
      </c>
      <c r="I881" s="249"/>
      <c r="J881" s="249"/>
      <c r="K881" s="252"/>
      <c r="L881" s="251"/>
      <c r="M881" s="252"/>
      <c r="N881" s="261"/>
      <c r="O881" s="261"/>
      <c r="P881" s="253"/>
      <c r="Q881" s="254" t="str">
        <f t="shared" si="114"/>
        <v/>
      </c>
      <c r="R881" s="255" t="str">
        <f t="shared" si="116"/>
        <v/>
      </c>
      <c r="S881" s="255" t="str">
        <f t="shared" si="117"/>
        <v/>
      </c>
      <c r="T881" s="255" t="str">
        <f t="shared" si="115"/>
        <v/>
      </c>
      <c r="U881" s="262" t="str">
        <f t="shared" si="118"/>
        <v/>
      </c>
      <c r="V881" s="279"/>
    </row>
    <row r="882" spans="1:22" x14ac:dyDescent="0.25">
      <c r="A882" s="266"/>
      <c r="B882" s="259" t="str">
        <f t="shared" si="119"/>
        <v/>
      </c>
      <c r="C882" s="260" t="str">
        <f t="shared" si="108"/>
        <v/>
      </c>
      <c r="D882" s="249" t="str">
        <f t="shared" si="109"/>
        <v/>
      </c>
      <c r="E882" s="249" t="str">
        <f t="shared" si="110"/>
        <v/>
      </c>
      <c r="F882" s="249" t="str">
        <f t="shared" si="111"/>
        <v/>
      </c>
      <c r="G882" s="249" t="str">
        <f t="shared" si="112"/>
        <v/>
      </c>
      <c r="H882" s="249" t="str">
        <f t="shared" si="113"/>
        <v/>
      </c>
      <c r="I882" s="249"/>
      <c r="J882" s="249"/>
      <c r="K882" s="252"/>
      <c r="L882" s="251"/>
      <c r="M882" s="252"/>
      <c r="N882" s="261"/>
      <c r="O882" s="261"/>
      <c r="P882" s="253"/>
      <c r="Q882" s="254" t="str">
        <f t="shared" si="114"/>
        <v/>
      </c>
      <c r="R882" s="255" t="str">
        <f t="shared" si="116"/>
        <v/>
      </c>
      <c r="S882" s="255" t="str">
        <f t="shared" si="117"/>
        <v/>
      </c>
      <c r="T882" s="255" t="str">
        <f t="shared" si="115"/>
        <v/>
      </c>
      <c r="U882" s="262" t="str">
        <f t="shared" si="118"/>
        <v/>
      </c>
      <c r="V882" s="279"/>
    </row>
    <row r="883" spans="1:22" x14ac:dyDescent="0.25">
      <c r="A883" s="266"/>
      <c r="B883" s="259" t="str">
        <f t="shared" si="119"/>
        <v/>
      </c>
      <c r="C883" s="260" t="str">
        <f t="shared" si="108"/>
        <v/>
      </c>
      <c r="D883" s="249" t="str">
        <f t="shared" si="109"/>
        <v/>
      </c>
      <c r="E883" s="249" t="str">
        <f t="shared" si="110"/>
        <v/>
      </c>
      <c r="F883" s="249" t="str">
        <f t="shared" si="111"/>
        <v/>
      </c>
      <c r="G883" s="249" t="str">
        <f t="shared" si="112"/>
        <v/>
      </c>
      <c r="H883" s="249" t="str">
        <f t="shared" si="113"/>
        <v/>
      </c>
      <c r="I883" s="249"/>
      <c r="J883" s="249"/>
      <c r="K883" s="252"/>
      <c r="L883" s="251"/>
      <c r="M883" s="252"/>
      <c r="N883" s="261"/>
      <c r="O883" s="261"/>
      <c r="P883" s="253"/>
      <c r="Q883" s="254" t="str">
        <f t="shared" si="114"/>
        <v/>
      </c>
      <c r="R883" s="255" t="str">
        <f t="shared" si="116"/>
        <v/>
      </c>
      <c r="S883" s="255" t="str">
        <f t="shared" si="117"/>
        <v/>
      </c>
      <c r="T883" s="255" t="str">
        <f t="shared" si="115"/>
        <v/>
      </c>
      <c r="U883" s="262" t="str">
        <f t="shared" si="118"/>
        <v/>
      </c>
      <c r="V883" s="279"/>
    </row>
    <row r="884" spans="1:22" x14ac:dyDescent="0.25">
      <c r="A884" s="266"/>
      <c r="B884" s="259" t="str">
        <f t="shared" si="119"/>
        <v/>
      </c>
      <c r="C884" s="260" t="str">
        <f t="shared" si="108"/>
        <v/>
      </c>
      <c r="D884" s="249" t="str">
        <f t="shared" si="109"/>
        <v/>
      </c>
      <c r="E884" s="249" t="str">
        <f t="shared" si="110"/>
        <v/>
      </c>
      <c r="F884" s="249" t="str">
        <f t="shared" si="111"/>
        <v/>
      </c>
      <c r="G884" s="249" t="str">
        <f t="shared" si="112"/>
        <v/>
      </c>
      <c r="H884" s="249" t="str">
        <f t="shared" si="113"/>
        <v/>
      </c>
      <c r="I884" s="249"/>
      <c r="J884" s="249"/>
      <c r="K884" s="252"/>
      <c r="L884" s="251"/>
      <c r="M884" s="252"/>
      <c r="N884" s="261"/>
      <c r="O884" s="261"/>
      <c r="P884" s="253"/>
      <c r="Q884" s="254" t="str">
        <f t="shared" si="114"/>
        <v/>
      </c>
      <c r="R884" s="255" t="str">
        <f t="shared" si="116"/>
        <v/>
      </c>
      <c r="S884" s="255" t="str">
        <f t="shared" si="117"/>
        <v/>
      </c>
      <c r="T884" s="255" t="str">
        <f t="shared" si="115"/>
        <v/>
      </c>
      <c r="U884" s="262" t="str">
        <f t="shared" si="118"/>
        <v/>
      </c>
      <c r="V884" s="279"/>
    </row>
    <row r="885" spans="1:22" x14ac:dyDescent="0.25">
      <c r="A885" s="266"/>
      <c r="B885" s="259" t="str">
        <f t="shared" si="119"/>
        <v/>
      </c>
      <c r="C885" s="260" t="str">
        <f t="shared" si="108"/>
        <v/>
      </c>
      <c r="D885" s="249" t="str">
        <f t="shared" si="109"/>
        <v/>
      </c>
      <c r="E885" s="249" t="str">
        <f t="shared" si="110"/>
        <v/>
      </c>
      <c r="F885" s="249" t="str">
        <f t="shared" si="111"/>
        <v/>
      </c>
      <c r="G885" s="249" t="str">
        <f t="shared" si="112"/>
        <v/>
      </c>
      <c r="H885" s="249" t="str">
        <f t="shared" si="113"/>
        <v/>
      </c>
      <c r="I885" s="249"/>
      <c r="J885" s="249"/>
      <c r="K885" s="252"/>
      <c r="L885" s="251"/>
      <c r="M885" s="252"/>
      <c r="N885" s="261"/>
      <c r="O885" s="261"/>
      <c r="P885" s="253"/>
      <c r="Q885" s="254" t="str">
        <f t="shared" si="114"/>
        <v/>
      </c>
      <c r="R885" s="255" t="str">
        <f t="shared" si="116"/>
        <v/>
      </c>
      <c r="S885" s="255" t="str">
        <f t="shared" si="117"/>
        <v/>
      </c>
      <c r="T885" s="255" t="str">
        <f t="shared" si="115"/>
        <v/>
      </c>
      <c r="U885" s="262" t="str">
        <f t="shared" si="118"/>
        <v/>
      </c>
      <c r="V885" s="279"/>
    </row>
    <row r="886" spans="1:22" x14ac:dyDescent="0.25">
      <c r="A886" s="266"/>
      <c r="B886" s="259" t="str">
        <f t="shared" si="119"/>
        <v/>
      </c>
      <c r="C886" s="260" t="str">
        <f t="shared" si="108"/>
        <v/>
      </c>
      <c r="D886" s="249" t="str">
        <f t="shared" si="109"/>
        <v/>
      </c>
      <c r="E886" s="249" t="str">
        <f t="shared" si="110"/>
        <v/>
      </c>
      <c r="F886" s="249" t="str">
        <f t="shared" si="111"/>
        <v/>
      </c>
      <c r="G886" s="249" t="str">
        <f t="shared" si="112"/>
        <v/>
      </c>
      <c r="H886" s="249" t="str">
        <f t="shared" si="113"/>
        <v/>
      </c>
      <c r="I886" s="249"/>
      <c r="J886" s="249"/>
      <c r="K886" s="252"/>
      <c r="L886" s="251"/>
      <c r="M886" s="252"/>
      <c r="N886" s="261"/>
      <c r="O886" s="261"/>
      <c r="P886" s="253"/>
      <c r="Q886" s="254" t="str">
        <f t="shared" si="114"/>
        <v/>
      </c>
      <c r="R886" s="255" t="str">
        <f t="shared" si="116"/>
        <v/>
      </c>
      <c r="S886" s="255" t="str">
        <f t="shared" si="117"/>
        <v/>
      </c>
      <c r="T886" s="255" t="str">
        <f t="shared" si="115"/>
        <v/>
      </c>
      <c r="U886" s="262" t="str">
        <f t="shared" si="118"/>
        <v/>
      </c>
      <c r="V886" s="279"/>
    </row>
    <row r="887" spans="1:22" x14ac:dyDescent="0.25">
      <c r="A887" s="266"/>
      <c r="B887" s="259" t="str">
        <f t="shared" si="119"/>
        <v/>
      </c>
      <c r="C887" s="260" t="str">
        <f t="shared" si="108"/>
        <v/>
      </c>
      <c r="D887" s="249" t="str">
        <f t="shared" si="109"/>
        <v/>
      </c>
      <c r="E887" s="249" t="str">
        <f t="shared" si="110"/>
        <v/>
      </c>
      <c r="F887" s="249" t="str">
        <f t="shared" si="111"/>
        <v/>
      </c>
      <c r="G887" s="249" t="str">
        <f t="shared" si="112"/>
        <v/>
      </c>
      <c r="H887" s="249" t="str">
        <f t="shared" si="113"/>
        <v/>
      </c>
      <c r="I887" s="249"/>
      <c r="J887" s="249"/>
      <c r="K887" s="252"/>
      <c r="L887" s="251"/>
      <c r="M887" s="252"/>
      <c r="N887" s="261"/>
      <c r="O887" s="261"/>
      <c r="P887" s="253"/>
      <c r="Q887" s="254" t="str">
        <f t="shared" si="114"/>
        <v/>
      </c>
      <c r="R887" s="255" t="str">
        <f t="shared" si="116"/>
        <v/>
      </c>
      <c r="S887" s="255" t="str">
        <f t="shared" si="117"/>
        <v/>
      </c>
      <c r="T887" s="255" t="str">
        <f t="shared" si="115"/>
        <v/>
      </c>
      <c r="U887" s="262" t="str">
        <f t="shared" si="118"/>
        <v/>
      </c>
      <c r="V887" s="279"/>
    </row>
    <row r="888" spans="1:22" x14ac:dyDescent="0.25">
      <c r="A888" s="266"/>
      <c r="B888" s="259" t="str">
        <f t="shared" si="119"/>
        <v/>
      </c>
      <c r="C888" s="260" t="str">
        <f t="shared" si="108"/>
        <v/>
      </c>
      <c r="D888" s="249" t="str">
        <f t="shared" si="109"/>
        <v/>
      </c>
      <c r="E888" s="249" t="str">
        <f t="shared" si="110"/>
        <v/>
      </c>
      <c r="F888" s="249" t="str">
        <f t="shared" si="111"/>
        <v/>
      </c>
      <c r="G888" s="249" t="str">
        <f t="shared" si="112"/>
        <v/>
      </c>
      <c r="H888" s="249" t="str">
        <f t="shared" si="113"/>
        <v/>
      </c>
      <c r="I888" s="249"/>
      <c r="J888" s="249"/>
      <c r="K888" s="252"/>
      <c r="L888" s="251"/>
      <c r="M888" s="252"/>
      <c r="N888" s="261"/>
      <c r="O888" s="261"/>
      <c r="P888" s="253"/>
      <c r="Q888" s="254" t="str">
        <f t="shared" si="114"/>
        <v/>
      </c>
      <c r="R888" s="255" t="str">
        <f t="shared" si="116"/>
        <v/>
      </c>
      <c r="S888" s="255" t="str">
        <f t="shared" si="117"/>
        <v/>
      </c>
      <c r="T888" s="255" t="str">
        <f t="shared" si="115"/>
        <v/>
      </c>
      <c r="U888" s="262" t="str">
        <f t="shared" si="118"/>
        <v/>
      </c>
      <c r="V888" s="279"/>
    </row>
    <row r="889" spans="1:22" x14ac:dyDescent="0.25">
      <c r="A889" s="266"/>
      <c r="B889" s="259" t="str">
        <f t="shared" si="119"/>
        <v/>
      </c>
      <c r="C889" s="260" t="str">
        <f t="shared" si="108"/>
        <v/>
      </c>
      <c r="D889" s="249" t="str">
        <f t="shared" si="109"/>
        <v/>
      </c>
      <c r="E889" s="249" t="str">
        <f t="shared" si="110"/>
        <v/>
      </c>
      <c r="F889" s="249" t="str">
        <f t="shared" si="111"/>
        <v/>
      </c>
      <c r="G889" s="249" t="str">
        <f t="shared" si="112"/>
        <v/>
      </c>
      <c r="H889" s="249" t="str">
        <f t="shared" si="113"/>
        <v/>
      </c>
      <c r="I889" s="249"/>
      <c r="J889" s="249"/>
      <c r="K889" s="252"/>
      <c r="L889" s="251"/>
      <c r="M889" s="252"/>
      <c r="N889" s="261"/>
      <c r="O889" s="261"/>
      <c r="P889" s="253"/>
      <c r="Q889" s="254" t="str">
        <f t="shared" si="114"/>
        <v/>
      </c>
      <c r="R889" s="255" t="str">
        <f t="shared" si="116"/>
        <v/>
      </c>
      <c r="S889" s="255" t="str">
        <f t="shared" si="117"/>
        <v/>
      </c>
      <c r="T889" s="255" t="str">
        <f t="shared" si="115"/>
        <v/>
      </c>
      <c r="U889" s="262" t="str">
        <f t="shared" si="118"/>
        <v/>
      </c>
      <c r="V889" s="279"/>
    </row>
    <row r="890" spans="1:22" x14ac:dyDescent="0.25">
      <c r="A890" s="266"/>
      <c r="B890" s="259" t="str">
        <f t="shared" si="119"/>
        <v/>
      </c>
      <c r="C890" s="260" t="str">
        <f t="shared" si="108"/>
        <v/>
      </c>
      <c r="D890" s="249" t="str">
        <f t="shared" si="109"/>
        <v/>
      </c>
      <c r="E890" s="249" t="str">
        <f t="shared" si="110"/>
        <v/>
      </c>
      <c r="F890" s="249" t="str">
        <f t="shared" si="111"/>
        <v/>
      </c>
      <c r="G890" s="249" t="str">
        <f t="shared" si="112"/>
        <v/>
      </c>
      <c r="H890" s="249" t="str">
        <f t="shared" si="113"/>
        <v/>
      </c>
      <c r="I890" s="249"/>
      <c r="J890" s="249"/>
      <c r="K890" s="252"/>
      <c r="L890" s="251"/>
      <c r="M890" s="252"/>
      <c r="N890" s="261"/>
      <c r="O890" s="261"/>
      <c r="P890" s="253"/>
      <c r="Q890" s="254" t="str">
        <f t="shared" si="114"/>
        <v/>
      </c>
      <c r="R890" s="255" t="str">
        <f t="shared" si="116"/>
        <v/>
      </c>
      <c r="S890" s="255" t="str">
        <f t="shared" si="117"/>
        <v/>
      </c>
      <c r="T890" s="255" t="str">
        <f t="shared" si="115"/>
        <v/>
      </c>
      <c r="U890" s="262" t="str">
        <f t="shared" si="118"/>
        <v/>
      </c>
      <c r="V890" s="279"/>
    </row>
    <row r="891" spans="1:22" x14ac:dyDescent="0.25">
      <c r="A891" s="266"/>
      <c r="B891" s="259" t="str">
        <f t="shared" si="119"/>
        <v/>
      </c>
      <c r="C891" s="260" t="str">
        <f t="shared" si="108"/>
        <v/>
      </c>
      <c r="D891" s="249" t="str">
        <f t="shared" si="109"/>
        <v/>
      </c>
      <c r="E891" s="249" t="str">
        <f t="shared" si="110"/>
        <v/>
      </c>
      <c r="F891" s="249" t="str">
        <f t="shared" si="111"/>
        <v/>
      </c>
      <c r="G891" s="249" t="str">
        <f t="shared" si="112"/>
        <v/>
      </c>
      <c r="H891" s="249" t="str">
        <f t="shared" si="113"/>
        <v/>
      </c>
      <c r="I891" s="249"/>
      <c r="J891" s="249"/>
      <c r="K891" s="252"/>
      <c r="L891" s="251"/>
      <c r="M891" s="252"/>
      <c r="N891" s="261"/>
      <c r="O891" s="261"/>
      <c r="P891" s="253"/>
      <c r="Q891" s="254" t="str">
        <f t="shared" si="114"/>
        <v/>
      </c>
      <c r="R891" s="255" t="str">
        <f t="shared" si="116"/>
        <v/>
      </c>
      <c r="S891" s="255" t="str">
        <f t="shared" si="117"/>
        <v/>
      </c>
      <c r="T891" s="255" t="str">
        <f t="shared" si="115"/>
        <v/>
      </c>
      <c r="U891" s="262" t="str">
        <f t="shared" si="118"/>
        <v/>
      </c>
      <c r="V891" s="279"/>
    </row>
    <row r="892" spans="1:22" x14ac:dyDescent="0.25">
      <c r="A892" s="266"/>
      <c r="B892" s="259" t="str">
        <f t="shared" si="119"/>
        <v/>
      </c>
      <c r="C892" s="260" t="str">
        <f t="shared" si="108"/>
        <v/>
      </c>
      <c r="D892" s="249" t="str">
        <f t="shared" si="109"/>
        <v/>
      </c>
      <c r="E892" s="249" t="str">
        <f t="shared" si="110"/>
        <v/>
      </c>
      <c r="F892" s="249" t="str">
        <f t="shared" si="111"/>
        <v/>
      </c>
      <c r="G892" s="249" t="str">
        <f t="shared" si="112"/>
        <v/>
      </c>
      <c r="H892" s="249" t="str">
        <f t="shared" si="113"/>
        <v/>
      </c>
      <c r="I892" s="249"/>
      <c r="J892" s="249"/>
      <c r="K892" s="252"/>
      <c r="L892" s="251"/>
      <c r="M892" s="252"/>
      <c r="N892" s="261"/>
      <c r="O892" s="261"/>
      <c r="P892" s="253"/>
      <c r="Q892" s="254" t="str">
        <f t="shared" si="114"/>
        <v/>
      </c>
      <c r="R892" s="255" t="str">
        <f t="shared" si="116"/>
        <v/>
      </c>
      <c r="S892" s="255" t="str">
        <f t="shared" si="117"/>
        <v/>
      </c>
      <c r="T892" s="255" t="str">
        <f t="shared" si="115"/>
        <v/>
      </c>
      <c r="U892" s="262" t="str">
        <f t="shared" si="118"/>
        <v/>
      </c>
      <c r="V892" s="279"/>
    </row>
    <row r="893" spans="1:22" x14ac:dyDescent="0.25">
      <c r="A893" s="266"/>
      <c r="B893" s="259" t="str">
        <f t="shared" si="119"/>
        <v/>
      </c>
      <c r="C893" s="260" t="str">
        <f t="shared" si="108"/>
        <v/>
      </c>
      <c r="D893" s="249" t="str">
        <f t="shared" si="109"/>
        <v/>
      </c>
      <c r="E893" s="249" t="str">
        <f t="shared" si="110"/>
        <v/>
      </c>
      <c r="F893" s="249" t="str">
        <f t="shared" si="111"/>
        <v/>
      </c>
      <c r="G893" s="249" t="str">
        <f t="shared" si="112"/>
        <v/>
      </c>
      <c r="H893" s="249" t="str">
        <f t="shared" si="113"/>
        <v/>
      </c>
      <c r="I893" s="249"/>
      <c r="J893" s="249"/>
      <c r="K893" s="252"/>
      <c r="L893" s="251"/>
      <c r="M893" s="252"/>
      <c r="N893" s="261"/>
      <c r="O893" s="261"/>
      <c r="P893" s="253"/>
      <c r="Q893" s="254" t="str">
        <f t="shared" si="114"/>
        <v/>
      </c>
      <c r="R893" s="255" t="str">
        <f t="shared" si="116"/>
        <v/>
      </c>
      <c r="S893" s="255" t="str">
        <f t="shared" si="117"/>
        <v/>
      </c>
      <c r="T893" s="255" t="str">
        <f t="shared" si="115"/>
        <v/>
      </c>
      <c r="U893" s="262" t="str">
        <f t="shared" si="118"/>
        <v/>
      </c>
      <c r="V893" s="279"/>
    </row>
    <row r="894" spans="1:22" x14ac:dyDescent="0.25">
      <c r="A894" s="266"/>
      <c r="B894" s="259" t="str">
        <f t="shared" si="119"/>
        <v/>
      </c>
      <c r="C894" s="260" t="str">
        <f t="shared" si="108"/>
        <v/>
      </c>
      <c r="D894" s="249" t="str">
        <f t="shared" si="109"/>
        <v/>
      </c>
      <c r="E894" s="249" t="str">
        <f t="shared" si="110"/>
        <v/>
      </c>
      <c r="F894" s="249" t="str">
        <f t="shared" si="111"/>
        <v/>
      </c>
      <c r="G894" s="249" t="str">
        <f t="shared" si="112"/>
        <v/>
      </c>
      <c r="H894" s="249" t="str">
        <f t="shared" si="113"/>
        <v/>
      </c>
      <c r="I894" s="249"/>
      <c r="J894" s="249"/>
      <c r="K894" s="252"/>
      <c r="L894" s="251"/>
      <c r="M894" s="252"/>
      <c r="N894" s="261"/>
      <c r="O894" s="261"/>
      <c r="P894" s="253"/>
      <c r="Q894" s="254" t="str">
        <f t="shared" si="114"/>
        <v/>
      </c>
      <c r="R894" s="255" t="str">
        <f t="shared" si="116"/>
        <v/>
      </c>
      <c r="S894" s="255" t="str">
        <f t="shared" si="117"/>
        <v/>
      </c>
      <c r="T894" s="255" t="str">
        <f t="shared" si="115"/>
        <v/>
      </c>
      <c r="U894" s="262" t="str">
        <f t="shared" si="118"/>
        <v/>
      </c>
      <c r="V894" s="279"/>
    </row>
    <row r="895" spans="1:22" x14ac:dyDescent="0.25">
      <c r="A895" s="266"/>
      <c r="B895" s="259" t="str">
        <f t="shared" si="119"/>
        <v/>
      </c>
      <c r="C895" s="260" t="str">
        <f t="shared" si="108"/>
        <v/>
      </c>
      <c r="D895" s="249" t="str">
        <f t="shared" si="109"/>
        <v/>
      </c>
      <c r="E895" s="249" t="str">
        <f t="shared" si="110"/>
        <v/>
      </c>
      <c r="F895" s="249" t="str">
        <f t="shared" si="111"/>
        <v/>
      </c>
      <c r="G895" s="249" t="str">
        <f t="shared" si="112"/>
        <v/>
      </c>
      <c r="H895" s="249" t="str">
        <f t="shared" si="113"/>
        <v/>
      </c>
      <c r="I895" s="249"/>
      <c r="J895" s="249"/>
      <c r="K895" s="252"/>
      <c r="L895" s="251"/>
      <c r="M895" s="252"/>
      <c r="N895" s="261"/>
      <c r="O895" s="261"/>
      <c r="P895" s="253"/>
      <c r="Q895" s="254" t="str">
        <f t="shared" si="114"/>
        <v/>
      </c>
      <c r="R895" s="255" t="str">
        <f t="shared" si="116"/>
        <v/>
      </c>
      <c r="S895" s="255" t="str">
        <f t="shared" si="117"/>
        <v/>
      </c>
      <c r="T895" s="255" t="str">
        <f t="shared" si="115"/>
        <v/>
      </c>
      <c r="U895" s="262" t="str">
        <f t="shared" si="118"/>
        <v/>
      </c>
      <c r="V895" s="279"/>
    </row>
    <row r="896" spans="1:22" x14ac:dyDescent="0.25">
      <c r="A896" s="266"/>
      <c r="B896" s="259" t="str">
        <f t="shared" si="119"/>
        <v/>
      </c>
      <c r="C896" s="260" t="str">
        <f t="shared" si="108"/>
        <v/>
      </c>
      <c r="D896" s="249" t="str">
        <f t="shared" si="109"/>
        <v/>
      </c>
      <c r="E896" s="249" t="str">
        <f t="shared" si="110"/>
        <v/>
      </c>
      <c r="F896" s="249" t="str">
        <f t="shared" si="111"/>
        <v/>
      </c>
      <c r="G896" s="249" t="str">
        <f t="shared" si="112"/>
        <v/>
      </c>
      <c r="H896" s="249" t="str">
        <f t="shared" si="113"/>
        <v/>
      </c>
      <c r="I896" s="249"/>
      <c r="J896" s="249"/>
      <c r="K896" s="252"/>
      <c r="L896" s="251"/>
      <c r="M896" s="252"/>
      <c r="N896" s="261"/>
      <c r="O896" s="261"/>
      <c r="P896" s="253"/>
      <c r="Q896" s="254" t="str">
        <f t="shared" si="114"/>
        <v/>
      </c>
      <c r="R896" s="255" t="str">
        <f t="shared" si="116"/>
        <v/>
      </c>
      <c r="S896" s="255" t="str">
        <f t="shared" si="117"/>
        <v/>
      </c>
      <c r="T896" s="255" t="str">
        <f t="shared" si="115"/>
        <v/>
      </c>
      <c r="U896" s="262" t="str">
        <f t="shared" si="118"/>
        <v/>
      </c>
      <c r="V896" s="279"/>
    </row>
    <row r="897" spans="1:22" x14ac:dyDescent="0.25">
      <c r="A897" s="266"/>
      <c r="B897" s="259" t="str">
        <f t="shared" si="119"/>
        <v/>
      </c>
      <c r="C897" s="260" t="str">
        <f t="shared" si="108"/>
        <v/>
      </c>
      <c r="D897" s="249" t="str">
        <f t="shared" si="109"/>
        <v/>
      </c>
      <c r="E897" s="249" t="str">
        <f t="shared" si="110"/>
        <v/>
      </c>
      <c r="F897" s="249" t="str">
        <f t="shared" si="111"/>
        <v/>
      </c>
      <c r="G897" s="249" t="str">
        <f t="shared" si="112"/>
        <v/>
      </c>
      <c r="H897" s="249" t="str">
        <f t="shared" si="113"/>
        <v/>
      </c>
      <c r="I897" s="249"/>
      <c r="J897" s="249"/>
      <c r="K897" s="252"/>
      <c r="L897" s="251"/>
      <c r="M897" s="252"/>
      <c r="N897" s="261"/>
      <c r="O897" s="261"/>
      <c r="P897" s="253"/>
      <c r="Q897" s="254" t="str">
        <f t="shared" si="114"/>
        <v/>
      </c>
      <c r="R897" s="255" t="str">
        <f t="shared" si="116"/>
        <v/>
      </c>
      <c r="S897" s="255" t="str">
        <f t="shared" si="117"/>
        <v/>
      </c>
      <c r="T897" s="255" t="str">
        <f t="shared" si="115"/>
        <v/>
      </c>
      <c r="U897" s="262" t="str">
        <f t="shared" si="118"/>
        <v/>
      </c>
      <c r="V897" s="279"/>
    </row>
    <row r="898" spans="1:22" x14ac:dyDescent="0.25">
      <c r="A898" s="266"/>
      <c r="B898" s="259" t="str">
        <f t="shared" si="119"/>
        <v/>
      </c>
      <c r="C898" s="260" t="str">
        <f t="shared" si="108"/>
        <v/>
      </c>
      <c r="D898" s="249" t="str">
        <f t="shared" si="109"/>
        <v/>
      </c>
      <c r="E898" s="249" t="str">
        <f t="shared" si="110"/>
        <v/>
      </c>
      <c r="F898" s="249" t="str">
        <f t="shared" si="111"/>
        <v/>
      </c>
      <c r="G898" s="249" t="str">
        <f t="shared" si="112"/>
        <v/>
      </c>
      <c r="H898" s="249" t="str">
        <f t="shared" si="113"/>
        <v/>
      </c>
      <c r="I898" s="249"/>
      <c r="J898" s="249"/>
      <c r="K898" s="252"/>
      <c r="L898" s="251"/>
      <c r="M898" s="252"/>
      <c r="N898" s="261"/>
      <c r="O898" s="261"/>
      <c r="P898" s="253"/>
      <c r="Q898" s="254" t="str">
        <f t="shared" si="114"/>
        <v/>
      </c>
      <c r="R898" s="255" t="str">
        <f t="shared" si="116"/>
        <v/>
      </c>
      <c r="S898" s="255" t="str">
        <f t="shared" si="117"/>
        <v/>
      </c>
      <c r="T898" s="255" t="str">
        <f t="shared" si="115"/>
        <v/>
      </c>
      <c r="U898" s="262" t="str">
        <f t="shared" si="118"/>
        <v/>
      </c>
      <c r="V898" s="279"/>
    </row>
    <row r="899" spans="1:22" x14ac:dyDescent="0.25">
      <c r="A899" s="266"/>
      <c r="B899" s="259" t="str">
        <f t="shared" si="119"/>
        <v/>
      </c>
      <c r="C899" s="260" t="str">
        <f t="shared" si="108"/>
        <v/>
      </c>
      <c r="D899" s="249" t="str">
        <f t="shared" si="109"/>
        <v/>
      </c>
      <c r="E899" s="249" t="str">
        <f t="shared" si="110"/>
        <v/>
      </c>
      <c r="F899" s="249" t="str">
        <f t="shared" si="111"/>
        <v/>
      </c>
      <c r="G899" s="249" t="str">
        <f t="shared" si="112"/>
        <v/>
      </c>
      <c r="H899" s="249" t="str">
        <f t="shared" si="113"/>
        <v/>
      </c>
      <c r="I899" s="249"/>
      <c r="J899" s="249"/>
      <c r="K899" s="252"/>
      <c r="L899" s="251"/>
      <c r="M899" s="252"/>
      <c r="N899" s="261"/>
      <c r="O899" s="261"/>
      <c r="P899" s="253"/>
      <c r="Q899" s="254" t="str">
        <f t="shared" si="114"/>
        <v/>
      </c>
      <c r="R899" s="255" t="str">
        <f t="shared" si="116"/>
        <v/>
      </c>
      <c r="S899" s="255" t="str">
        <f t="shared" si="117"/>
        <v/>
      </c>
      <c r="T899" s="255" t="str">
        <f t="shared" si="115"/>
        <v/>
      </c>
      <c r="U899" s="262" t="str">
        <f t="shared" si="118"/>
        <v/>
      </c>
      <c r="V899" s="279"/>
    </row>
    <row r="900" spans="1:22" x14ac:dyDescent="0.25">
      <c r="A900" s="266"/>
      <c r="B900" s="259" t="str">
        <f t="shared" si="119"/>
        <v/>
      </c>
      <c r="C900" s="260" t="str">
        <f t="shared" si="108"/>
        <v/>
      </c>
      <c r="D900" s="249" t="str">
        <f t="shared" si="109"/>
        <v/>
      </c>
      <c r="E900" s="249" t="str">
        <f t="shared" si="110"/>
        <v/>
      </c>
      <c r="F900" s="249" t="str">
        <f t="shared" si="111"/>
        <v/>
      </c>
      <c r="G900" s="249" t="str">
        <f t="shared" si="112"/>
        <v/>
      </c>
      <c r="H900" s="249" t="str">
        <f t="shared" si="113"/>
        <v/>
      </c>
      <c r="I900" s="249"/>
      <c r="J900" s="249"/>
      <c r="K900" s="252"/>
      <c r="L900" s="251"/>
      <c r="M900" s="252"/>
      <c r="N900" s="261"/>
      <c r="O900" s="261"/>
      <c r="P900" s="253"/>
      <c r="Q900" s="254" t="str">
        <f t="shared" si="114"/>
        <v/>
      </c>
      <c r="R900" s="255" t="str">
        <f t="shared" si="116"/>
        <v/>
      </c>
      <c r="S900" s="255" t="str">
        <f t="shared" si="117"/>
        <v/>
      </c>
      <c r="T900" s="255" t="str">
        <f t="shared" si="115"/>
        <v/>
      </c>
      <c r="U900" s="262" t="str">
        <f t="shared" si="118"/>
        <v/>
      </c>
      <c r="V900" s="279"/>
    </row>
    <row r="901" spans="1:22" x14ac:dyDescent="0.25">
      <c r="A901" s="266"/>
      <c r="B901" s="259" t="str">
        <f t="shared" si="119"/>
        <v/>
      </c>
      <c r="C901" s="260" t="str">
        <f t="shared" si="108"/>
        <v/>
      </c>
      <c r="D901" s="249" t="str">
        <f t="shared" si="109"/>
        <v/>
      </c>
      <c r="E901" s="249" t="str">
        <f t="shared" si="110"/>
        <v/>
      </c>
      <c r="F901" s="249" t="str">
        <f t="shared" si="111"/>
        <v/>
      </c>
      <c r="G901" s="249" t="str">
        <f t="shared" si="112"/>
        <v/>
      </c>
      <c r="H901" s="249" t="str">
        <f t="shared" si="113"/>
        <v/>
      </c>
      <c r="I901" s="249"/>
      <c r="J901" s="249"/>
      <c r="K901" s="252"/>
      <c r="L901" s="251"/>
      <c r="M901" s="252"/>
      <c r="N901" s="261"/>
      <c r="O901" s="261"/>
      <c r="P901" s="253"/>
      <c r="Q901" s="254" t="str">
        <f t="shared" si="114"/>
        <v/>
      </c>
      <c r="R901" s="255" t="str">
        <f t="shared" si="116"/>
        <v/>
      </c>
      <c r="S901" s="255" t="str">
        <f t="shared" si="117"/>
        <v/>
      </c>
      <c r="T901" s="255" t="str">
        <f t="shared" si="115"/>
        <v/>
      </c>
      <c r="U901" s="262" t="str">
        <f t="shared" si="118"/>
        <v/>
      </c>
      <c r="V901" s="279"/>
    </row>
    <row r="902" spans="1:22" x14ac:dyDescent="0.25">
      <c r="A902" s="266"/>
      <c r="B902" s="259" t="str">
        <f t="shared" si="119"/>
        <v/>
      </c>
      <c r="C902" s="260" t="str">
        <f t="shared" si="108"/>
        <v/>
      </c>
      <c r="D902" s="249" t="str">
        <f t="shared" si="109"/>
        <v/>
      </c>
      <c r="E902" s="249" t="str">
        <f t="shared" si="110"/>
        <v/>
      </c>
      <c r="F902" s="249" t="str">
        <f t="shared" si="111"/>
        <v/>
      </c>
      <c r="G902" s="249" t="str">
        <f t="shared" si="112"/>
        <v/>
      </c>
      <c r="H902" s="249" t="str">
        <f t="shared" si="113"/>
        <v/>
      </c>
      <c r="I902" s="249"/>
      <c r="J902" s="249"/>
      <c r="K902" s="252"/>
      <c r="L902" s="251"/>
      <c r="M902" s="252"/>
      <c r="N902" s="261"/>
      <c r="O902" s="261"/>
      <c r="P902" s="253"/>
      <c r="Q902" s="254" t="str">
        <f t="shared" si="114"/>
        <v/>
      </c>
      <c r="R902" s="255" t="str">
        <f t="shared" si="116"/>
        <v/>
      </c>
      <c r="S902" s="255" t="str">
        <f t="shared" si="117"/>
        <v/>
      </c>
      <c r="T902" s="255" t="str">
        <f t="shared" si="115"/>
        <v/>
      </c>
      <c r="U902" s="262" t="str">
        <f t="shared" si="118"/>
        <v/>
      </c>
      <c r="V902" s="279"/>
    </row>
    <row r="903" spans="1:22" x14ac:dyDescent="0.25">
      <c r="A903" s="266"/>
      <c r="B903" s="259" t="str">
        <f t="shared" si="119"/>
        <v/>
      </c>
      <c r="C903" s="260" t="str">
        <f t="shared" si="108"/>
        <v/>
      </c>
      <c r="D903" s="249" t="str">
        <f t="shared" si="109"/>
        <v/>
      </c>
      <c r="E903" s="249" t="str">
        <f t="shared" si="110"/>
        <v/>
      </c>
      <c r="F903" s="249" t="str">
        <f t="shared" si="111"/>
        <v/>
      </c>
      <c r="G903" s="249" t="str">
        <f t="shared" si="112"/>
        <v/>
      </c>
      <c r="H903" s="249" t="str">
        <f t="shared" si="113"/>
        <v/>
      </c>
      <c r="I903" s="249"/>
      <c r="J903" s="249"/>
      <c r="K903" s="252"/>
      <c r="L903" s="251"/>
      <c r="M903" s="252"/>
      <c r="N903" s="261"/>
      <c r="O903" s="261"/>
      <c r="P903" s="253"/>
      <c r="Q903" s="254" t="str">
        <f t="shared" si="114"/>
        <v/>
      </c>
      <c r="R903" s="255" t="str">
        <f t="shared" si="116"/>
        <v/>
      </c>
      <c r="S903" s="255" t="str">
        <f t="shared" si="117"/>
        <v/>
      </c>
      <c r="T903" s="255" t="str">
        <f t="shared" si="115"/>
        <v/>
      </c>
      <c r="U903" s="262" t="str">
        <f t="shared" si="118"/>
        <v/>
      </c>
      <c r="V903" s="279"/>
    </row>
    <row r="904" spans="1:22" x14ac:dyDescent="0.25">
      <c r="A904" s="266"/>
      <c r="B904" s="259" t="str">
        <f t="shared" si="119"/>
        <v/>
      </c>
      <c r="C904" s="260" t="str">
        <f t="shared" si="108"/>
        <v/>
      </c>
      <c r="D904" s="249" t="str">
        <f t="shared" si="109"/>
        <v/>
      </c>
      <c r="E904" s="249" t="str">
        <f t="shared" si="110"/>
        <v/>
      </c>
      <c r="F904" s="249" t="str">
        <f t="shared" si="111"/>
        <v/>
      </c>
      <c r="G904" s="249" t="str">
        <f t="shared" si="112"/>
        <v/>
      </c>
      <c r="H904" s="249" t="str">
        <f t="shared" si="113"/>
        <v/>
      </c>
      <c r="I904" s="249"/>
      <c r="J904" s="249"/>
      <c r="K904" s="252"/>
      <c r="L904" s="251"/>
      <c r="M904" s="252"/>
      <c r="N904" s="261"/>
      <c r="O904" s="261"/>
      <c r="P904" s="253"/>
      <c r="Q904" s="254" t="str">
        <f t="shared" si="114"/>
        <v/>
      </c>
      <c r="R904" s="255" t="str">
        <f t="shared" si="116"/>
        <v/>
      </c>
      <c r="S904" s="255" t="str">
        <f t="shared" si="117"/>
        <v/>
      </c>
      <c r="T904" s="255" t="str">
        <f t="shared" si="115"/>
        <v/>
      </c>
      <c r="U904" s="262" t="str">
        <f t="shared" si="118"/>
        <v/>
      </c>
      <c r="V904" s="279"/>
    </row>
    <row r="905" spans="1:22" x14ac:dyDescent="0.25">
      <c r="A905" s="266"/>
      <c r="B905" s="259" t="str">
        <f t="shared" si="119"/>
        <v/>
      </c>
      <c r="C905" s="260" t="str">
        <f t="shared" si="108"/>
        <v/>
      </c>
      <c r="D905" s="249" t="str">
        <f t="shared" si="109"/>
        <v/>
      </c>
      <c r="E905" s="249" t="str">
        <f t="shared" si="110"/>
        <v/>
      </c>
      <c r="F905" s="249" t="str">
        <f t="shared" si="111"/>
        <v/>
      </c>
      <c r="G905" s="249" t="str">
        <f t="shared" si="112"/>
        <v/>
      </c>
      <c r="H905" s="249" t="str">
        <f t="shared" si="113"/>
        <v/>
      </c>
      <c r="I905" s="249"/>
      <c r="J905" s="249"/>
      <c r="K905" s="252"/>
      <c r="L905" s="251"/>
      <c r="M905" s="252"/>
      <c r="N905" s="261"/>
      <c r="O905" s="261"/>
      <c r="P905" s="253"/>
      <c r="Q905" s="254" t="str">
        <f t="shared" si="114"/>
        <v/>
      </c>
      <c r="R905" s="255" t="str">
        <f t="shared" si="116"/>
        <v/>
      </c>
      <c r="S905" s="255" t="str">
        <f t="shared" si="117"/>
        <v/>
      </c>
      <c r="T905" s="255" t="str">
        <f t="shared" si="115"/>
        <v/>
      </c>
      <c r="U905" s="262" t="str">
        <f t="shared" si="118"/>
        <v/>
      </c>
      <c r="V905" s="279"/>
    </row>
    <row r="906" spans="1:22" x14ac:dyDescent="0.25">
      <c r="A906" s="266"/>
      <c r="B906" s="259" t="str">
        <f t="shared" si="119"/>
        <v/>
      </c>
      <c r="C906" s="260" t="str">
        <f t="shared" si="108"/>
        <v/>
      </c>
      <c r="D906" s="249" t="str">
        <f t="shared" si="109"/>
        <v/>
      </c>
      <c r="E906" s="249" t="str">
        <f t="shared" si="110"/>
        <v/>
      </c>
      <c r="F906" s="249" t="str">
        <f t="shared" si="111"/>
        <v/>
      </c>
      <c r="G906" s="249" t="str">
        <f t="shared" si="112"/>
        <v/>
      </c>
      <c r="H906" s="249" t="str">
        <f t="shared" si="113"/>
        <v/>
      </c>
      <c r="I906" s="249"/>
      <c r="J906" s="249"/>
      <c r="K906" s="252"/>
      <c r="L906" s="251"/>
      <c r="M906" s="252"/>
      <c r="N906" s="261"/>
      <c r="O906" s="261"/>
      <c r="P906" s="253"/>
      <c r="Q906" s="254" t="str">
        <f t="shared" si="114"/>
        <v/>
      </c>
      <c r="R906" s="255" t="str">
        <f t="shared" si="116"/>
        <v/>
      </c>
      <c r="S906" s="255" t="str">
        <f t="shared" si="117"/>
        <v/>
      </c>
      <c r="T906" s="255" t="str">
        <f t="shared" si="115"/>
        <v/>
      </c>
      <c r="U906" s="262" t="str">
        <f t="shared" si="118"/>
        <v/>
      </c>
      <c r="V906" s="279"/>
    </row>
    <row r="907" spans="1:22" x14ac:dyDescent="0.25">
      <c r="A907" s="266"/>
      <c r="B907" s="259" t="str">
        <f t="shared" si="119"/>
        <v/>
      </c>
      <c r="C907" s="260" t="str">
        <f t="shared" ref="C907:C970" si="120">IFERROR(VLOOKUP(A907,Personal,3,0),"")</f>
        <v/>
      </c>
      <c r="D907" s="249" t="str">
        <f t="shared" ref="D907:D970" si="121">IFERROR(VLOOKUP(A907,Personal,4,0),"")</f>
        <v/>
      </c>
      <c r="E907" s="249" t="str">
        <f t="shared" ref="E907:E970" si="122">IFERROR(VLOOKUP(A907,Personal,5,0),"")</f>
        <v/>
      </c>
      <c r="F907" s="249" t="str">
        <f t="shared" ref="F907:F970" si="123">IFERROR(VLOOKUP(A907,Personal,6,0),"")</f>
        <v/>
      </c>
      <c r="G907" s="249" t="str">
        <f t="shared" ref="G907:G970" si="124">IFERROR(VLOOKUP(A907,Personal,7,0),"")</f>
        <v/>
      </c>
      <c r="H907" s="249" t="str">
        <f t="shared" ref="H907:H970" si="125">IFERROR(VLOOKUP(A907,Personal,8,0),"")</f>
        <v/>
      </c>
      <c r="I907" s="249"/>
      <c r="J907" s="249"/>
      <c r="K907" s="252"/>
      <c r="L907" s="251"/>
      <c r="M907" s="252"/>
      <c r="N907" s="261"/>
      <c r="O907" s="261"/>
      <c r="P907" s="253"/>
      <c r="Q907" s="254" t="str">
        <f t="shared" ref="Q907:Q970" si="126">IF(AND(N907&lt;&gt;"",O907&lt;&gt;""),IF(DATEDIF(N907,O907,"d")&gt;=0,SUM(1+DATEDIF(N907,O907,"d")),""),"")</f>
        <v/>
      </c>
      <c r="R907" s="255" t="str">
        <f t="shared" si="116"/>
        <v/>
      </c>
      <c r="S907" s="255" t="str">
        <f t="shared" si="117"/>
        <v/>
      </c>
      <c r="T907" s="255" t="str">
        <f t="shared" ref="T907:T970" si="127">IF(O907&lt;&gt;"",TEXT(O907,"YYYY"),"")</f>
        <v/>
      </c>
      <c r="U907" s="262" t="str">
        <f t="shared" si="118"/>
        <v/>
      </c>
      <c r="V907" s="279"/>
    </row>
    <row r="908" spans="1:22" x14ac:dyDescent="0.25">
      <c r="A908" s="266"/>
      <c r="B908" s="259" t="str">
        <f t="shared" si="119"/>
        <v/>
      </c>
      <c r="C908" s="260" t="str">
        <f t="shared" si="120"/>
        <v/>
      </c>
      <c r="D908" s="249" t="str">
        <f t="shared" si="121"/>
        <v/>
      </c>
      <c r="E908" s="249" t="str">
        <f t="shared" si="122"/>
        <v/>
      </c>
      <c r="F908" s="249" t="str">
        <f t="shared" si="123"/>
        <v/>
      </c>
      <c r="G908" s="249" t="str">
        <f t="shared" si="124"/>
        <v/>
      </c>
      <c r="H908" s="249" t="str">
        <f t="shared" si="125"/>
        <v/>
      </c>
      <c r="I908" s="249"/>
      <c r="J908" s="249"/>
      <c r="K908" s="252"/>
      <c r="L908" s="251"/>
      <c r="M908" s="252"/>
      <c r="N908" s="261"/>
      <c r="O908" s="261"/>
      <c r="P908" s="253"/>
      <c r="Q908" s="254" t="str">
        <f t="shared" si="126"/>
        <v/>
      </c>
      <c r="R908" s="255" t="str">
        <f t="shared" si="116"/>
        <v/>
      </c>
      <c r="S908" s="255" t="str">
        <f t="shared" si="117"/>
        <v/>
      </c>
      <c r="T908" s="255" t="str">
        <f t="shared" si="127"/>
        <v/>
      </c>
      <c r="U908" s="262" t="str">
        <f t="shared" si="118"/>
        <v/>
      </c>
      <c r="V908" s="279"/>
    </row>
    <row r="909" spans="1:22" x14ac:dyDescent="0.25">
      <c r="A909" s="266"/>
      <c r="B909" s="259" t="str">
        <f t="shared" si="119"/>
        <v/>
      </c>
      <c r="C909" s="260" t="str">
        <f t="shared" si="120"/>
        <v/>
      </c>
      <c r="D909" s="249" t="str">
        <f t="shared" si="121"/>
        <v/>
      </c>
      <c r="E909" s="249" t="str">
        <f t="shared" si="122"/>
        <v/>
      </c>
      <c r="F909" s="249" t="str">
        <f t="shared" si="123"/>
        <v/>
      </c>
      <c r="G909" s="249" t="str">
        <f t="shared" si="124"/>
        <v/>
      </c>
      <c r="H909" s="249" t="str">
        <f t="shared" si="125"/>
        <v/>
      </c>
      <c r="I909" s="249"/>
      <c r="J909" s="249"/>
      <c r="K909" s="252"/>
      <c r="L909" s="251"/>
      <c r="M909" s="252"/>
      <c r="N909" s="261"/>
      <c r="O909" s="261"/>
      <c r="P909" s="253"/>
      <c r="Q909" s="254" t="str">
        <f t="shared" si="126"/>
        <v/>
      </c>
      <c r="R909" s="255" t="str">
        <f t="shared" si="116"/>
        <v/>
      </c>
      <c r="S909" s="255" t="str">
        <f t="shared" si="117"/>
        <v/>
      </c>
      <c r="T909" s="255" t="str">
        <f t="shared" si="127"/>
        <v/>
      </c>
      <c r="U909" s="262" t="str">
        <f t="shared" si="118"/>
        <v/>
      </c>
      <c r="V909" s="279"/>
    </row>
    <row r="910" spans="1:22" x14ac:dyDescent="0.25">
      <c r="A910" s="266"/>
      <c r="B910" s="259" t="str">
        <f t="shared" si="119"/>
        <v/>
      </c>
      <c r="C910" s="260" t="str">
        <f t="shared" si="120"/>
        <v/>
      </c>
      <c r="D910" s="249" t="str">
        <f t="shared" si="121"/>
        <v/>
      </c>
      <c r="E910" s="249" t="str">
        <f t="shared" si="122"/>
        <v/>
      </c>
      <c r="F910" s="249" t="str">
        <f t="shared" si="123"/>
        <v/>
      </c>
      <c r="G910" s="249" t="str">
        <f t="shared" si="124"/>
        <v/>
      </c>
      <c r="H910" s="249" t="str">
        <f t="shared" si="125"/>
        <v/>
      </c>
      <c r="I910" s="249"/>
      <c r="J910" s="249"/>
      <c r="K910" s="252"/>
      <c r="L910" s="251"/>
      <c r="M910" s="252"/>
      <c r="N910" s="261"/>
      <c r="O910" s="261"/>
      <c r="P910" s="253"/>
      <c r="Q910" s="254" t="str">
        <f t="shared" si="126"/>
        <v/>
      </c>
      <c r="R910" s="255" t="str">
        <f t="shared" si="116"/>
        <v/>
      </c>
      <c r="S910" s="255" t="str">
        <f t="shared" si="117"/>
        <v/>
      </c>
      <c r="T910" s="255" t="str">
        <f t="shared" si="127"/>
        <v/>
      </c>
      <c r="U910" s="262" t="str">
        <f t="shared" si="118"/>
        <v/>
      </c>
      <c r="V910" s="279"/>
    </row>
    <row r="911" spans="1:22" x14ac:dyDescent="0.25">
      <c r="A911" s="266"/>
      <c r="B911" s="259" t="str">
        <f t="shared" si="119"/>
        <v/>
      </c>
      <c r="C911" s="260" t="str">
        <f t="shared" si="120"/>
        <v/>
      </c>
      <c r="D911" s="249" t="str">
        <f t="shared" si="121"/>
        <v/>
      </c>
      <c r="E911" s="249" t="str">
        <f t="shared" si="122"/>
        <v/>
      </c>
      <c r="F911" s="249" t="str">
        <f t="shared" si="123"/>
        <v/>
      </c>
      <c r="G911" s="249" t="str">
        <f t="shared" si="124"/>
        <v/>
      </c>
      <c r="H911" s="249" t="str">
        <f t="shared" si="125"/>
        <v/>
      </c>
      <c r="I911" s="249"/>
      <c r="J911" s="249"/>
      <c r="K911" s="252"/>
      <c r="L911" s="251"/>
      <c r="M911" s="252"/>
      <c r="N911" s="261"/>
      <c r="O911" s="261"/>
      <c r="P911" s="253"/>
      <c r="Q911" s="254" t="str">
        <f t="shared" si="126"/>
        <v/>
      </c>
      <c r="R911" s="255" t="str">
        <f t="shared" si="116"/>
        <v/>
      </c>
      <c r="S911" s="255" t="str">
        <f t="shared" si="117"/>
        <v/>
      </c>
      <c r="T911" s="255" t="str">
        <f t="shared" si="127"/>
        <v/>
      </c>
      <c r="U911" s="262" t="str">
        <f t="shared" si="118"/>
        <v/>
      </c>
      <c r="V911" s="279"/>
    </row>
    <row r="912" spans="1:22" x14ac:dyDescent="0.25">
      <c r="A912" s="266"/>
      <c r="B912" s="259" t="str">
        <f t="shared" si="119"/>
        <v/>
      </c>
      <c r="C912" s="260" t="str">
        <f t="shared" si="120"/>
        <v/>
      </c>
      <c r="D912" s="249" t="str">
        <f t="shared" si="121"/>
        <v/>
      </c>
      <c r="E912" s="249" t="str">
        <f t="shared" si="122"/>
        <v/>
      </c>
      <c r="F912" s="249" t="str">
        <f t="shared" si="123"/>
        <v/>
      </c>
      <c r="G912" s="249" t="str">
        <f t="shared" si="124"/>
        <v/>
      </c>
      <c r="H912" s="249" t="str">
        <f t="shared" si="125"/>
        <v/>
      </c>
      <c r="I912" s="249"/>
      <c r="J912" s="249"/>
      <c r="K912" s="252"/>
      <c r="L912" s="251"/>
      <c r="M912" s="252"/>
      <c r="N912" s="261"/>
      <c r="O912" s="261"/>
      <c r="P912" s="253"/>
      <c r="Q912" s="254" t="str">
        <f t="shared" si="126"/>
        <v/>
      </c>
      <c r="R912" s="255" t="str">
        <f t="shared" si="116"/>
        <v/>
      </c>
      <c r="S912" s="255" t="str">
        <f t="shared" si="117"/>
        <v/>
      </c>
      <c r="T912" s="255" t="str">
        <f t="shared" si="127"/>
        <v/>
      </c>
      <c r="U912" s="262" t="str">
        <f t="shared" si="118"/>
        <v/>
      </c>
      <c r="V912" s="279"/>
    </row>
    <row r="913" spans="1:22" x14ac:dyDescent="0.25">
      <c r="A913" s="266"/>
      <c r="B913" s="259" t="str">
        <f t="shared" si="119"/>
        <v/>
      </c>
      <c r="C913" s="260" t="str">
        <f t="shared" si="120"/>
        <v/>
      </c>
      <c r="D913" s="249" t="str">
        <f t="shared" si="121"/>
        <v/>
      </c>
      <c r="E913" s="249" t="str">
        <f t="shared" si="122"/>
        <v/>
      </c>
      <c r="F913" s="249" t="str">
        <f t="shared" si="123"/>
        <v/>
      </c>
      <c r="G913" s="249" t="str">
        <f t="shared" si="124"/>
        <v/>
      </c>
      <c r="H913" s="249" t="str">
        <f t="shared" si="125"/>
        <v/>
      </c>
      <c r="I913" s="249"/>
      <c r="J913" s="249"/>
      <c r="K913" s="252"/>
      <c r="L913" s="251"/>
      <c r="M913" s="252"/>
      <c r="N913" s="261"/>
      <c r="O913" s="261"/>
      <c r="P913" s="253"/>
      <c r="Q913" s="254" t="str">
        <f t="shared" si="126"/>
        <v/>
      </c>
      <c r="R913" s="255" t="str">
        <f t="shared" si="116"/>
        <v/>
      </c>
      <c r="S913" s="255" t="str">
        <f t="shared" si="117"/>
        <v/>
      </c>
      <c r="T913" s="255" t="str">
        <f t="shared" si="127"/>
        <v/>
      </c>
      <c r="U913" s="262" t="str">
        <f t="shared" si="118"/>
        <v/>
      </c>
      <c r="V913" s="279"/>
    </row>
    <row r="914" spans="1:22" x14ac:dyDescent="0.25">
      <c r="A914" s="266"/>
      <c r="B914" s="259" t="str">
        <f t="shared" si="119"/>
        <v/>
      </c>
      <c r="C914" s="260" t="str">
        <f t="shared" si="120"/>
        <v/>
      </c>
      <c r="D914" s="249" t="str">
        <f t="shared" si="121"/>
        <v/>
      </c>
      <c r="E914" s="249" t="str">
        <f t="shared" si="122"/>
        <v/>
      </c>
      <c r="F914" s="249" t="str">
        <f t="shared" si="123"/>
        <v/>
      </c>
      <c r="G914" s="249" t="str">
        <f t="shared" si="124"/>
        <v/>
      </c>
      <c r="H914" s="249" t="str">
        <f t="shared" si="125"/>
        <v/>
      </c>
      <c r="I914" s="249"/>
      <c r="J914" s="249"/>
      <c r="K914" s="252"/>
      <c r="L914" s="251"/>
      <c r="M914" s="252"/>
      <c r="N914" s="261"/>
      <c r="O914" s="261"/>
      <c r="P914" s="253"/>
      <c r="Q914" s="254" t="str">
        <f t="shared" si="126"/>
        <v/>
      </c>
      <c r="R914" s="255" t="str">
        <f t="shared" si="116"/>
        <v/>
      </c>
      <c r="S914" s="255" t="str">
        <f t="shared" si="117"/>
        <v/>
      </c>
      <c r="T914" s="255" t="str">
        <f t="shared" si="127"/>
        <v/>
      </c>
      <c r="U914" s="262" t="str">
        <f t="shared" si="118"/>
        <v/>
      </c>
      <c r="V914" s="279"/>
    </row>
    <row r="915" spans="1:22" x14ac:dyDescent="0.25">
      <c r="A915" s="266"/>
      <c r="B915" s="259" t="str">
        <f t="shared" si="119"/>
        <v/>
      </c>
      <c r="C915" s="260" t="str">
        <f t="shared" si="120"/>
        <v/>
      </c>
      <c r="D915" s="249" t="str">
        <f t="shared" si="121"/>
        <v/>
      </c>
      <c r="E915" s="249" t="str">
        <f t="shared" si="122"/>
        <v/>
      </c>
      <c r="F915" s="249" t="str">
        <f t="shared" si="123"/>
        <v/>
      </c>
      <c r="G915" s="249" t="str">
        <f t="shared" si="124"/>
        <v/>
      </c>
      <c r="H915" s="249" t="str">
        <f t="shared" si="125"/>
        <v/>
      </c>
      <c r="I915" s="249"/>
      <c r="J915" s="249"/>
      <c r="K915" s="252"/>
      <c r="L915" s="251"/>
      <c r="M915" s="252"/>
      <c r="N915" s="261"/>
      <c r="O915" s="261"/>
      <c r="P915" s="253"/>
      <c r="Q915" s="254" t="str">
        <f t="shared" si="126"/>
        <v/>
      </c>
      <c r="R915" s="255" t="str">
        <f t="shared" si="116"/>
        <v/>
      </c>
      <c r="S915" s="255" t="str">
        <f t="shared" si="117"/>
        <v/>
      </c>
      <c r="T915" s="255" t="str">
        <f t="shared" si="127"/>
        <v/>
      </c>
      <c r="U915" s="262" t="str">
        <f t="shared" si="118"/>
        <v/>
      </c>
      <c r="V915" s="279"/>
    </row>
    <row r="916" spans="1:22" x14ac:dyDescent="0.25">
      <c r="A916" s="266"/>
      <c r="B916" s="259" t="str">
        <f t="shared" si="119"/>
        <v/>
      </c>
      <c r="C916" s="260" t="str">
        <f t="shared" si="120"/>
        <v/>
      </c>
      <c r="D916" s="249" t="str">
        <f t="shared" si="121"/>
        <v/>
      </c>
      <c r="E916" s="249" t="str">
        <f t="shared" si="122"/>
        <v/>
      </c>
      <c r="F916" s="249" t="str">
        <f t="shared" si="123"/>
        <v/>
      </c>
      <c r="G916" s="249" t="str">
        <f t="shared" si="124"/>
        <v/>
      </c>
      <c r="H916" s="249" t="str">
        <f t="shared" si="125"/>
        <v/>
      </c>
      <c r="I916" s="249"/>
      <c r="J916" s="249"/>
      <c r="K916" s="252"/>
      <c r="L916" s="251"/>
      <c r="M916" s="252"/>
      <c r="N916" s="261"/>
      <c r="O916" s="261"/>
      <c r="P916" s="253"/>
      <c r="Q916" s="254" t="str">
        <f t="shared" si="126"/>
        <v/>
      </c>
      <c r="R916" s="255" t="str">
        <f t="shared" si="116"/>
        <v/>
      </c>
      <c r="S916" s="255" t="str">
        <f t="shared" si="117"/>
        <v/>
      </c>
      <c r="T916" s="255" t="str">
        <f t="shared" si="127"/>
        <v/>
      </c>
      <c r="U916" s="262" t="str">
        <f t="shared" si="118"/>
        <v/>
      </c>
      <c r="V916" s="279"/>
    </row>
    <row r="917" spans="1:22" x14ac:dyDescent="0.25">
      <c r="A917" s="266"/>
      <c r="B917" s="259" t="str">
        <f t="shared" si="119"/>
        <v/>
      </c>
      <c r="C917" s="260" t="str">
        <f t="shared" si="120"/>
        <v/>
      </c>
      <c r="D917" s="249" t="str">
        <f t="shared" si="121"/>
        <v/>
      </c>
      <c r="E917" s="249" t="str">
        <f t="shared" si="122"/>
        <v/>
      </c>
      <c r="F917" s="249" t="str">
        <f t="shared" si="123"/>
        <v/>
      </c>
      <c r="G917" s="249" t="str">
        <f t="shared" si="124"/>
        <v/>
      </c>
      <c r="H917" s="249" t="str">
        <f t="shared" si="125"/>
        <v/>
      </c>
      <c r="I917" s="249"/>
      <c r="J917" s="249"/>
      <c r="K917" s="252"/>
      <c r="L917" s="251"/>
      <c r="M917" s="252"/>
      <c r="N917" s="261"/>
      <c r="O917" s="261"/>
      <c r="P917" s="253"/>
      <c r="Q917" s="254" t="str">
        <f t="shared" si="126"/>
        <v/>
      </c>
      <c r="R917" s="255" t="str">
        <f t="shared" si="116"/>
        <v/>
      </c>
      <c r="S917" s="255" t="str">
        <f t="shared" si="117"/>
        <v/>
      </c>
      <c r="T917" s="255" t="str">
        <f t="shared" si="127"/>
        <v/>
      </c>
      <c r="U917" s="262" t="str">
        <f t="shared" si="118"/>
        <v/>
      </c>
      <c r="V917" s="279"/>
    </row>
    <row r="918" spans="1:22" x14ac:dyDescent="0.25">
      <c r="A918" s="266"/>
      <c r="B918" s="259" t="str">
        <f t="shared" si="119"/>
        <v/>
      </c>
      <c r="C918" s="260" t="str">
        <f t="shared" si="120"/>
        <v/>
      </c>
      <c r="D918" s="249" t="str">
        <f t="shared" si="121"/>
        <v/>
      </c>
      <c r="E918" s="249" t="str">
        <f t="shared" si="122"/>
        <v/>
      </c>
      <c r="F918" s="249" t="str">
        <f t="shared" si="123"/>
        <v/>
      </c>
      <c r="G918" s="249" t="str">
        <f t="shared" si="124"/>
        <v/>
      </c>
      <c r="H918" s="249" t="str">
        <f t="shared" si="125"/>
        <v/>
      </c>
      <c r="I918" s="249"/>
      <c r="J918" s="249"/>
      <c r="K918" s="252"/>
      <c r="L918" s="251"/>
      <c r="M918" s="252"/>
      <c r="N918" s="261"/>
      <c r="O918" s="261"/>
      <c r="P918" s="253"/>
      <c r="Q918" s="254" t="str">
        <f t="shared" si="126"/>
        <v/>
      </c>
      <c r="R918" s="255" t="str">
        <f t="shared" si="116"/>
        <v/>
      </c>
      <c r="S918" s="255" t="str">
        <f t="shared" si="117"/>
        <v/>
      </c>
      <c r="T918" s="255" t="str">
        <f t="shared" si="127"/>
        <v/>
      </c>
      <c r="U918" s="262" t="str">
        <f t="shared" si="118"/>
        <v/>
      </c>
      <c r="V918" s="279"/>
    </row>
    <row r="919" spans="1:22" x14ac:dyDescent="0.25">
      <c r="A919" s="266"/>
      <c r="B919" s="259" t="str">
        <f t="shared" si="119"/>
        <v/>
      </c>
      <c r="C919" s="260" t="str">
        <f t="shared" si="120"/>
        <v/>
      </c>
      <c r="D919" s="249" t="str">
        <f t="shared" si="121"/>
        <v/>
      </c>
      <c r="E919" s="249" t="str">
        <f t="shared" si="122"/>
        <v/>
      </c>
      <c r="F919" s="249" t="str">
        <f t="shared" si="123"/>
        <v/>
      </c>
      <c r="G919" s="249" t="str">
        <f t="shared" si="124"/>
        <v/>
      </c>
      <c r="H919" s="249" t="str">
        <f t="shared" si="125"/>
        <v/>
      </c>
      <c r="I919" s="249"/>
      <c r="J919" s="249"/>
      <c r="K919" s="252"/>
      <c r="L919" s="251"/>
      <c r="M919" s="252"/>
      <c r="N919" s="261"/>
      <c r="O919" s="261"/>
      <c r="P919" s="253"/>
      <c r="Q919" s="254" t="str">
        <f t="shared" si="126"/>
        <v/>
      </c>
      <c r="R919" s="255" t="str">
        <f t="shared" si="116"/>
        <v/>
      </c>
      <c r="S919" s="255" t="str">
        <f t="shared" si="117"/>
        <v/>
      </c>
      <c r="T919" s="255" t="str">
        <f t="shared" si="127"/>
        <v/>
      </c>
      <c r="U919" s="262" t="str">
        <f t="shared" si="118"/>
        <v/>
      </c>
      <c r="V919" s="279"/>
    </row>
    <row r="920" spans="1:22" x14ac:dyDescent="0.25">
      <c r="A920" s="266"/>
      <c r="B920" s="259" t="str">
        <f t="shared" si="119"/>
        <v/>
      </c>
      <c r="C920" s="260" t="str">
        <f t="shared" si="120"/>
        <v/>
      </c>
      <c r="D920" s="249" t="str">
        <f t="shared" si="121"/>
        <v/>
      </c>
      <c r="E920" s="249" t="str">
        <f t="shared" si="122"/>
        <v/>
      </c>
      <c r="F920" s="249" t="str">
        <f t="shared" si="123"/>
        <v/>
      </c>
      <c r="G920" s="249" t="str">
        <f t="shared" si="124"/>
        <v/>
      </c>
      <c r="H920" s="249" t="str">
        <f t="shared" si="125"/>
        <v/>
      </c>
      <c r="I920" s="249"/>
      <c r="J920" s="249"/>
      <c r="K920" s="252"/>
      <c r="L920" s="251"/>
      <c r="M920" s="252"/>
      <c r="N920" s="261"/>
      <c r="O920" s="261"/>
      <c r="P920" s="253"/>
      <c r="Q920" s="254" t="str">
        <f t="shared" si="126"/>
        <v/>
      </c>
      <c r="R920" s="255" t="str">
        <f t="shared" si="116"/>
        <v/>
      </c>
      <c r="S920" s="255" t="str">
        <f t="shared" si="117"/>
        <v/>
      </c>
      <c r="T920" s="255" t="str">
        <f t="shared" si="127"/>
        <v/>
      </c>
      <c r="U920" s="262" t="str">
        <f t="shared" si="118"/>
        <v/>
      </c>
      <c r="V920" s="279"/>
    </row>
    <row r="921" spans="1:22" x14ac:dyDescent="0.25">
      <c r="A921" s="266"/>
      <c r="B921" s="259" t="str">
        <f t="shared" si="119"/>
        <v/>
      </c>
      <c r="C921" s="260" t="str">
        <f t="shared" si="120"/>
        <v/>
      </c>
      <c r="D921" s="249" t="str">
        <f t="shared" si="121"/>
        <v/>
      </c>
      <c r="E921" s="249" t="str">
        <f t="shared" si="122"/>
        <v/>
      </c>
      <c r="F921" s="249" t="str">
        <f t="shared" si="123"/>
        <v/>
      </c>
      <c r="G921" s="249" t="str">
        <f t="shared" si="124"/>
        <v/>
      </c>
      <c r="H921" s="249" t="str">
        <f t="shared" si="125"/>
        <v/>
      </c>
      <c r="I921" s="249"/>
      <c r="J921" s="249"/>
      <c r="K921" s="252"/>
      <c r="L921" s="251"/>
      <c r="M921" s="252"/>
      <c r="N921" s="261"/>
      <c r="O921" s="261"/>
      <c r="P921" s="253"/>
      <c r="Q921" s="254" t="str">
        <f t="shared" si="126"/>
        <v/>
      </c>
      <c r="R921" s="255" t="str">
        <f t="shared" ref="R921:R984" si="128">IF(N921&lt;&gt;"",TEXT(N921,"DDDD"),"")</f>
        <v/>
      </c>
      <c r="S921" s="255" t="str">
        <f t="shared" ref="S921:S984" si="129">IF(N921&lt;&gt;"",TEXT(N921,"MMMM"),"")</f>
        <v/>
      </c>
      <c r="T921" s="255" t="str">
        <f t="shared" si="127"/>
        <v/>
      </c>
      <c r="U921" s="262" t="str">
        <f t="shared" si="118"/>
        <v/>
      </c>
      <c r="V921" s="279"/>
    </row>
    <row r="922" spans="1:22" x14ac:dyDescent="0.25">
      <c r="A922" s="266"/>
      <c r="B922" s="259" t="str">
        <f t="shared" si="119"/>
        <v/>
      </c>
      <c r="C922" s="260" t="str">
        <f t="shared" si="120"/>
        <v/>
      </c>
      <c r="D922" s="249" t="str">
        <f t="shared" si="121"/>
        <v/>
      </c>
      <c r="E922" s="249" t="str">
        <f t="shared" si="122"/>
        <v/>
      </c>
      <c r="F922" s="249" t="str">
        <f t="shared" si="123"/>
        <v/>
      </c>
      <c r="G922" s="249" t="str">
        <f t="shared" si="124"/>
        <v/>
      </c>
      <c r="H922" s="249" t="str">
        <f t="shared" si="125"/>
        <v/>
      </c>
      <c r="I922" s="249"/>
      <c r="J922" s="249"/>
      <c r="K922" s="252"/>
      <c r="L922" s="251"/>
      <c r="M922" s="252"/>
      <c r="N922" s="261"/>
      <c r="O922" s="261"/>
      <c r="P922" s="253"/>
      <c r="Q922" s="254" t="str">
        <f t="shared" si="126"/>
        <v/>
      </c>
      <c r="R922" s="255" t="str">
        <f t="shared" si="128"/>
        <v/>
      </c>
      <c r="S922" s="255" t="str">
        <f t="shared" si="129"/>
        <v/>
      </c>
      <c r="T922" s="255" t="str">
        <f t="shared" si="127"/>
        <v/>
      </c>
      <c r="U922" s="262" t="str">
        <f t="shared" si="118"/>
        <v/>
      </c>
      <c r="V922" s="279"/>
    </row>
    <row r="923" spans="1:22" x14ac:dyDescent="0.25">
      <c r="A923" s="266"/>
      <c r="B923" s="259" t="str">
        <f t="shared" si="119"/>
        <v/>
      </c>
      <c r="C923" s="260" t="str">
        <f t="shared" si="120"/>
        <v/>
      </c>
      <c r="D923" s="249" t="str">
        <f t="shared" si="121"/>
        <v/>
      </c>
      <c r="E923" s="249" t="str">
        <f t="shared" si="122"/>
        <v/>
      </c>
      <c r="F923" s="249" t="str">
        <f t="shared" si="123"/>
        <v/>
      </c>
      <c r="G923" s="249" t="str">
        <f t="shared" si="124"/>
        <v/>
      </c>
      <c r="H923" s="249" t="str">
        <f t="shared" si="125"/>
        <v/>
      </c>
      <c r="I923" s="249"/>
      <c r="J923" s="249"/>
      <c r="K923" s="252"/>
      <c r="L923" s="251"/>
      <c r="M923" s="252"/>
      <c r="N923" s="261"/>
      <c r="O923" s="261"/>
      <c r="P923" s="253"/>
      <c r="Q923" s="254" t="str">
        <f t="shared" si="126"/>
        <v/>
      </c>
      <c r="R923" s="255" t="str">
        <f t="shared" si="128"/>
        <v/>
      </c>
      <c r="S923" s="255" t="str">
        <f t="shared" si="129"/>
        <v/>
      </c>
      <c r="T923" s="255" t="str">
        <f t="shared" si="127"/>
        <v/>
      </c>
      <c r="U923" s="262" t="str">
        <f t="shared" si="118"/>
        <v/>
      </c>
      <c r="V923" s="279"/>
    </row>
    <row r="924" spans="1:22" x14ac:dyDescent="0.25">
      <c r="A924" s="266"/>
      <c r="B924" s="259" t="str">
        <f t="shared" si="119"/>
        <v/>
      </c>
      <c r="C924" s="260" t="str">
        <f t="shared" si="120"/>
        <v/>
      </c>
      <c r="D924" s="249" t="str">
        <f t="shared" si="121"/>
        <v/>
      </c>
      <c r="E924" s="249" t="str">
        <f t="shared" si="122"/>
        <v/>
      </c>
      <c r="F924" s="249" t="str">
        <f t="shared" si="123"/>
        <v/>
      </c>
      <c r="G924" s="249" t="str">
        <f t="shared" si="124"/>
        <v/>
      </c>
      <c r="H924" s="249" t="str">
        <f t="shared" si="125"/>
        <v/>
      </c>
      <c r="I924" s="249"/>
      <c r="J924" s="249"/>
      <c r="K924" s="252"/>
      <c r="L924" s="251"/>
      <c r="M924" s="252"/>
      <c r="N924" s="261"/>
      <c r="O924" s="261"/>
      <c r="P924" s="253"/>
      <c r="Q924" s="254" t="str">
        <f t="shared" si="126"/>
        <v/>
      </c>
      <c r="R924" s="255" t="str">
        <f t="shared" si="128"/>
        <v/>
      </c>
      <c r="S924" s="255" t="str">
        <f t="shared" si="129"/>
        <v/>
      </c>
      <c r="T924" s="255" t="str">
        <f t="shared" si="127"/>
        <v/>
      </c>
      <c r="U924" s="262" t="str">
        <f t="shared" si="118"/>
        <v/>
      </c>
      <c r="V924" s="279"/>
    </row>
    <row r="925" spans="1:22" x14ac:dyDescent="0.25">
      <c r="A925" s="266"/>
      <c r="B925" s="259" t="str">
        <f t="shared" si="119"/>
        <v/>
      </c>
      <c r="C925" s="260" t="str">
        <f t="shared" si="120"/>
        <v/>
      </c>
      <c r="D925" s="249" t="str">
        <f t="shared" si="121"/>
        <v/>
      </c>
      <c r="E925" s="249" t="str">
        <f t="shared" si="122"/>
        <v/>
      </c>
      <c r="F925" s="249" t="str">
        <f t="shared" si="123"/>
        <v/>
      </c>
      <c r="G925" s="249" t="str">
        <f t="shared" si="124"/>
        <v/>
      </c>
      <c r="H925" s="249" t="str">
        <f t="shared" si="125"/>
        <v/>
      </c>
      <c r="I925" s="249"/>
      <c r="J925" s="249"/>
      <c r="K925" s="252"/>
      <c r="L925" s="251"/>
      <c r="M925" s="252"/>
      <c r="N925" s="261"/>
      <c r="O925" s="261"/>
      <c r="P925" s="253"/>
      <c r="Q925" s="254" t="str">
        <f t="shared" si="126"/>
        <v/>
      </c>
      <c r="R925" s="255" t="str">
        <f t="shared" si="128"/>
        <v/>
      </c>
      <c r="S925" s="255" t="str">
        <f t="shared" si="129"/>
        <v/>
      </c>
      <c r="T925" s="255" t="str">
        <f t="shared" si="127"/>
        <v/>
      </c>
      <c r="U925" s="262" t="str">
        <f t="shared" si="118"/>
        <v/>
      </c>
      <c r="V925" s="279"/>
    </row>
    <row r="926" spans="1:22" x14ac:dyDescent="0.25">
      <c r="A926" s="266"/>
      <c r="B926" s="259" t="str">
        <f t="shared" si="119"/>
        <v/>
      </c>
      <c r="C926" s="260" t="str">
        <f t="shared" si="120"/>
        <v/>
      </c>
      <c r="D926" s="249" t="str">
        <f t="shared" si="121"/>
        <v/>
      </c>
      <c r="E926" s="249" t="str">
        <f t="shared" si="122"/>
        <v/>
      </c>
      <c r="F926" s="249" t="str">
        <f t="shared" si="123"/>
        <v/>
      </c>
      <c r="G926" s="249" t="str">
        <f t="shared" si="124"/>
        <v/>
      </c>
      <c r="H926" s="249" t="str">
        <f t="shared" si="125"/>
        <v/>
      </c>
      <c r="I926" s="249"/>
      <c r="J926" s="249"/>
      <c r="K926" s="252"/>
      <c r="L926" s="251"/>
      <c r="M926" s="252"/>
      <c r="N926" s="261"/>
      <c r="O926" s="261"/>
      <c r="P926" s="253"/>
      <c r="Q926" s="254" t="str">
        <f t="shared" si="126"/>
        <v/>
      </c>
      <c r="R926" s="255" t="str">
        <f t="shared" si="128"/>
        <v/>
      </c>
      <c r="S926" s="255" t="str">
        <f t="shared" si="129"/>
        <v/>
      </c>
      <c r="T926" s="255" t="str">
        <f t="shared" si="127"/>
        <v/>
      </c>
      <c r="U926" s="262" t="str">
        <f t="shared" si="118"/>
        <v/>
      </c>
      <c r="V926" s="279"/>
    </row>
    <row r="927" spans="1:22" x14ac:dyDescent="0.25">
      <c r="A927" s="266"/>
      <c r="B927" s="259" t="str">
        <f t="shared" si="119"/>
        <v/>
      </c>
      <c r="C927" s="260" t="str">
        <f t="shared" si="120"/>
        <v/>
      </c>
      <c r="D927" s="249" t="str">
        <f t="shared" si="121"/>
        <v/>
      </c>
      <c r="E927" s="249" t="str">
        <f t="shared" si="122"/>
        <v/>
      </c>
      <c r="F927" s="249" t="str">
        <f t="shared" si="123"/>
        <v/>
      </c>
      <c r="G927" s="249" t="str">
        <f t="shared" si="124"/>
        <v/>
      </c>
      <c r="H927" s="249" t="str">
        <f t="shared" si="125"/>
        <v/>
      </c>
      <c r="I927" s="249"/>
      <c r="J927" s="249"/>
      <c r="K927" s="252"/>
      <c r="L927" s="251"/>
      <c r="M927" s="252"/>
      <c r="N927" s="261"/>
      <c r="O927" s="261"/>
      <c r="P927" s="253"/>
      <c r="Q927" s="254" t="str">
        <f t="shared" si="126"/>
        <v/>
      </c>
      <c r="R927" s="255" t="str">
        <f t="shared" si="128"/>
        <v/>
      </c>
      <c r="S927" s="255" t="str">
        <f t="shared" si="129"/>
        <v/>
      </c>
      <c r="T927" s="255" t="str">
        <f t="shared" si="127"/>
        <v/>
      </c>
      <c r="U927" s="262" t="str">
        <f t="shared" si="118"/>
        <v/>
      </c>
      <c r="V927" s="279"/>
    </row>
    <row r="928" spans="1:22" x14ac:dyDescent="0.25">
      <c r="A928" s="266"/>
      <c r="B928" s="259" t="str">
        <f t="shared" si="119"/>
        <v/>
      </c>
      <c r="C928" s="260" t="str">
        <f t="shared" si="120"/>
        <v/>
      </c>
      <c r="D928" s="249" t="str">
        <f t="shared" si="121"/>
        <v/>
      </c>
      <c r="E928" s="249" t="str">
        <f t="shared" si="122"/>
        <v/>
      </c>
      <c r="F928" s="249" t="str">
        <f t="shared" si="123"/>
        <v/>
      </c>
      <c r="G928" s="249" t="str">
        <f t="shared" si="124"/>
        <v/>
      </c>
      <c r="H928" s="249" t="str">
        <f t="shared" si="125"/>
        <v/>
      </c>
      <c r="I928" s="249"/>
      <c r="J928" s="249"/>
      <c r="K928" s="252"/>
      <c r="L928" s="251"/>
      <c r="M928" s="252"/>
      <c r="N928" s="261"/>
      <c r="O928" s="261"/>
      <c r="P928" s="253"/>
      <c r="Q928" s="254" t="str">
        <f t="shared" si="126"/>
        <v/>
      </c>
      <c r="R928" s="255" t="str">
        <f t="shared" si="128"/>
        <v/>
      </c>
      <c r="S928" s="255" t="str">
        <f t="shared" si="129"/>
        <v/>
      </c>
      <c r="T928" s="255" t="str">
        <f t="shared" si="127"/>
        <v/>
      </c>
      <c r="U928" s="262" t="str">
        <f t="shared" si="118"/>
        <v/>
      </c>
      <c r="V928" s="279"/>
    </row>
    <row r="929" spans="1:22" x14ac:dyDescent="0.25">
      <c r="A929" s="266"/>
      <c r="B929" s="259" t="str">
        <f t="shared" si="119"/>
        <v/>
      </c>
      <c r="C929" s="260" t="str">
        <f t="shared" si="120"/>
        <v/>
      </c>
      <c r="D929" s="249" t="str">
        <f t="shared" si="121"/>
        <v/>
      </c>
      <c r="E929" s="249" t="str">
        <f t="shared" si="122"/>
        <v/>
      </c>
      <c r="F929" s="249" t="str">
        <f t="shared" si="123"/>
        <v/>
      </c>
      <c r="G929" s="249" t="str">
        <f t="shared" si="124"/>
        <v/>
      </c>
      <c r="H929" s="249" t="str">
        <f t="shared" si="125"/>
        <v/>
      </c>
      <c r="I929" s="249"/>
      <c r="J929" s="249"/>
      <c r="K929" s="252"/>
      <c r="L929" s="251"/>
      <c r="M929" s="252"/>
      <c r="N929" s="261"/>
      <c r="O929" s="261"/>
      <c r="P929" s="253"/>
      <c r="Q929" s="254" t="str">
        <f t="shared" si="126"/>
        <v/>
      </c>
      <c r="R929" s="255" t="str">
        <f t="shared" si="128"/>
        <v/>
      </c>
      <c r="S929" s="255" t="str">
        <f t="shared" si="129"/>
        <v/>
      </c>
      <c r="T929" s="255" t="str">
        <f t="shared" si="127"/>
        <v/>
      </c>
      <c r="U929" s="262" t="str">
        <f t="shared" ref="U929:U992" si="130">IFERROR(VLOOKUP(M929,CIE,2,0),"")</f>
        <v/>
      </c>
      <c r="V929" s="279"/>
    </row>
    <row r="930" spans="1:22" x14ac:dyDescent="0.25">
      <c r="A930" s="266"/>
      <c r="B930" s="259" t="str">
        <f t="shared" si="119"/>
        <v/>
      </c>
      <c r="C930" s="260" t="str">
        <f t="shared" si="120"/>
        <v/>
      </c>
      <c r="D930" s="249" t="str">
        <f t="shared" si="121"/>
        <v/>
      </c>
      <c r="E930" s="249" t="str">
        <f t="shared" si="122"/>
        <v/>
      </c>
      <c r="F930" s="249" t="str">
        <f t="shared" si="123"/>
        <v/>
      </c>
      <c r="G930" s="249" t="str">
        <f t="shared" si="124"/>
        <v/>
      </c>
      <c r="H930" s="249" t="str">
        <f t="shared" si="125"/>
        <v/>
      </c>
      <c r="I930" s="249"/>
      <c r="J930" s="249"/>
      <c r="K930" s="252"/>
      <c r="L930" s="251"/>
      <c r="M930" s="252"/>
      <c r="N930" s="261"/>
      <c r="O930" s="261"/>
      <c r="P930" s="253"/>
      <c r="Q930" s="254" t="str">
        <f t="shared" si="126"/>
        <v/>
      </c>
      <c r="R930" s="255" t="str">
        <f t="shared" si="128"/>
        <v/>
      </c>
      <c r="S930" s="255" t="str">
        <f t="shared" si="129"/>
        <v/>
      </c>
      <c r="T930" s="255" t="str">
        <f t="shared" si="127"/>
        <v/>
      </c>
      <c r="U930" s="262" t="str">
        <f t="shared" si="130"/>
        <v/>
      </c>
      <c r="V930" s="279"/>
    </row>
    <row r="931" spans="1:22" x14ac:dyDescent="0.25">
      <c r="A931" s="266"/>
      <c r="B931" s="259" t="str">
        <f t="shared" si="119"/>
        <v/>
      </c>
      <c r="C931" s="260" t="str">
        <f t="shared" si="120"/>
        <v/>
      </c>
      <c r="D931" s="249" t="str">
        <f t="shared" si="121"/>
        <v/>
      </c>
      <c r="E931" s="249" t="str">
        <f t="shared" si="122"/>
        <v/>
      </c>
      <c r="F931" s="249" t="str">
        <f t="shared" si="123"/>
        <v/>
      </c>
      <c r="G931" s="249" t="str">
        <f t="shared" si="124"/>
        <v/>
      </c>
      <c r="H931" s="249" t="str">
        <f t="shared" si="125"/>
        <v/>
      </c>
      <c r="I931" s="249"/>
      <c r="J931" s="249"/>
      <c r="K931" s="252"/>
      <c r="L931" s="251"/>
      <c r="M931" s="252"/>
      <c r="N931" s="261"/>
      <c r="O931" s="261"/>
      <c r="P931" s="253"/>
      <c r="Q931" s="254" t="str">
        <f t="shared" si="126"/>
        <v/>
      </c>
      <c r="R931" s="255" t="str">
        <f t="shared" si="128"/>
        <v/>
      </c>
      <c r="S931" s="255" t="str">
        <f t="shared" si="129"/>
        <v/>
      </c>
      <c r="T931" s="255" t="str">
        <f t="shared" si="127"/>
        <v/>
      </c>
      <c r="U931" s="262" t="str">
        <f t="shared" si="130"/>
        <v/>
      </c>
      <c r="V931" s="279"/>
    </row>
    <row r="932" spans="1:22" x14ac:dyDescent="0.25">
      <c r="A932" s="266"/>
      <c r="B932" s="259" t="str">
        <f t="shared" si="119"/>
        <v/>
      </c>
      <c r="C932" s="260" t="str">
        <f t="shared" si="120"/>
        <v/>
      </c>
      <c r="D932" s="249" t="str">
        <f t="shared" si="121"/>
        <v/>
      </c>
      <c r="E932" s="249" t="str">
        <f t="shared" si="122"/>
        <v/>
      </c>
      <c r="F932" s="249" t="str">
        <f t="shared" si="123"/>
        <v/>
      </c>
      <c r="G932" s="249" t="str">
        <f t="shared" si="124"/>
        <v/>
      </c>
      <c r="H932" s="249" t="str">
        <f t="shared" si="125"/>
        <v/>
      </c>
      <c r="I932" s="249"/>
      <c r="J932" s="249"/>
      <c r="K932" s="252"/>
      <c r="L932" s="251"/>
      <c r="M932" s="252"/>
      <c r="N932" s="261"/>
      <c r="O932" s="261"/>
      <c r="P932" s="253"/>
      <c r="Q932" s="254" t="str">
        <f t="shared" si="126"/>
        <v/>
      </c>
      <c r="R932" s="255" t="str">
        <f t="shared" si="128"/>
        <v/>
      </c>
      <c r="S932" s="255" t="str">
        <f t="shared" si="129"/>
        <v/>
      </c>
      <c r="T932" s="255" t="str">
        <f t="shared" si="127"/>
        <v/>
      </c>
      <c r="U932" s="262" t="str">
        <f t="shared" si="130"/>
        <v/>
      </c>
      <c r="V932" s="279"/>
    </row>
    <row r="933" spans="1:22" x14ac:dyDescent="0.25">
      <c r="A933" s="266"/>
      <c r="B933" s="259" t="str">
        <f t="shared" si="119"/>
        <v/>
      </c>
      <c r="C933" s="260" t="str">
        <f t="shared" si="120"/>
        <v/>
      </c>
      <c r="D933" s="249" t="str">
        <f t="shared" si="121"/>
        <v/>
      </c>
      <c r="E933" s="249" t="str">
        <f t="shared" si="122"/>
        <v/>
      </c>
      <c r="F933" s="249" t="str">
        <f t="shared" si="123"/>
        <v/>
      </c>
      <c r="G933" s="249" t="str">
        <f t="shared" si="124"/>
        <v/>
      </c>
      <c r="H933" s="249" t="str">
        <f t="shared" si="125"/>
        <v/>
      </c>
      <c r="I933" s="249"/>
      <c r="J933" s="249"/>
      <c r="K933" s="252"/>
      <c r="L933" s="251"/>
      <c r="M933" s="252"/>
      <c r="N933" s="261"/>
      <c r="O933" s="261"/>
      <c r="P933" s="253"/>
      <c r="Q933" s="254" t="str">
        <f t="shared" si="126"/>
        <v/>
      </c>
      <c r="R933" s="255" t="str">
        <f t="shared" si="128"/>
        <v/>
      </c>
      <c r="S933" s="255" t="str">
        <f t="shared" si="129"/>
        <v/>
      </c>
      <c r="T933" s="255" t="str">
        <f t="shared" si="127"/>
        <v/>
      </c>
      <c r="U933" s="262" t="str">
        <f t="shared" si="130"/>
        <v/>
      </c>
      <c r="V933" s="279"/>
    </row>
    <row r="934" spans="1:22" x14ac:dyDescent="0.25">
      <c r="A934" s="266"/>
      <c r="B934" s="259" t="str">
        <f t="shared" ref="B934:B997" si="131">IFERROR(VLOOKUP(A934,Personal,2,0),"")</f>
        <v/>
      </c>
      <c r="C934" s="260" t="str">
        <f t="shared" si="120"/>
        <v/>
      </c>
      <c r="D934" s="249" t="str">
        <f t="shared" si="121"/>
        <v/>
      </c>
      <c r="E934" s="249" t="str">
        <f t="shared" si="122"/>
        <v/>
      </c>
      <c r="F934" s="249" t="str">
        <f t="shared" si="123"/>
        <v/>
      </c>
      <c r="G934" s="249" t="str">
        <f t="shared" si="124"/>
        <v/>
      </c>
      <c r="H934" s="249" t="str">
        <f t="shared" si="125"/>
        <v/>
      </c>
      <c r="I934" s="249"/>
      <c r="J934" s="249"/>
      <c r="K934" s="252"/>
      <c r="L934" s="251"/>
      <c r="M934" s="252"/>
      <c r="N934" s="261"/>
      <c r="O934" s="261"/>
      <c r="P934" s="253"/>
      <c r="Q934" s="254" t="str">
        <f t="shared" si="126"/>
        <v/>
      </c>
      <c r="R934" s="255" t="str">
        <f t="shared" si="128"/>
        <v/>
      </c>
      <c r="S934" s="255" t="str">
        <f t="shared" si="129"/>
        <v/>
      </c>
      <c r="T934" s="255" t="str">
        <f t="shared" si="127"/>
        <v/>
      </c>
      <c r="U934" s="262" t="str">
        <f t="shared" si="130"/>
        <v/>
      </c>
      <c r="V934" s="279"/>
    </row>
    <row r="935" spans="1:22" x14ac:dyDescent="0.25">
      <c r="A935" s="266"/>
      <c r="B935" s="259" t="str">
        <f t="shared" si="131"/>
        <v/>
      </c>
      <c r="C935" s="260" t="str">
        <f t="shared" si="120"/>
        <v/>
      </c>
      <c r="D935" s="249" t="str">
        <f t="shared" si="121"/>
        <v/>
      </c>
      <c r="E935" s="249" t="str">
        <f t="shared" si="122"/>
        <v/>
      </c>
      <c r="F935" s="249" t="str">
        <f t="shared" si="123"/>
        <v/>
      </c>
      <c r="G935" s="249" t="str">
        <f t="shared" si="124"/>
        <v/>
      </c>
      <c r="H935" s="249" t="str">
        <f t="shared" si="125"/>
        <v/>
      </c>
      <c r="I935" s="249"/>
      <c r="J935" s="249"/>
      <c r="K935" s="252"/>
      <c r="L935" s="251"/>
      <c r="M935" s="252"/>
      <c r="N935" s="261"/>
      <c r="O935" s="261"/>
      <c r="P935" s="253"/>
      <c r="Q935" s="254" t="str">
        <f t="shared" si="126"/>
        <v/>
      </c>
      <c r="R935" s="255" t="str">
        <f t="shared" si="128"/>
        <v/>
      </c>
      <c r="S935" s="255" t="str">
        <f t="shared" si="129"/>
        <v/>
      </c>
      <c r="T935" s="255" t="str">
        <f t="shared" si="127"/>
        <v/>
      </c>
      <c r="U935" s="262" t="str">
        <f t="shared" si="130"/>
        <v/>
      </c>
      <c r="V935" s="279"/>
    </row>
    <row r="936" spans="1:22" x14ac:dyDescent="0.25">
      <c r="A936" s="266"/>
      <c r="B936" s="259" t="str">
        <f t="shared" si="131"/>
        <v/>
      </c>
      <c r="C936" s="260" t="str">
        <f t="shared" si="120"/>
        <v/>
      </c>
      <c r="D936" s="249" t="str">
        <f t="shared" si="121"/>
        <v/>
      </c>
      <c r="E936" s="249" t="str">
        <f t="shared" si="122"/>
        <v/>
      </c>
      <c r="F936" s="249" t="str">
        <f t="shared" si="123"/>
        <v/>
      </c>
      <c r="G936" s="249" t="str">
        <f t="shared" si="124"/>
        <v/>
      </c>
      <c r="H936" s="249" t="str">
        <f t="shared" si="125"/>
        <v/>
      </c>
      <c r="I936" s="249"/>
      <c r="J936" s="249"/>
      <c r="K936" s="252"/>
      <c r="L936" s="251"/>
      <c r="M936" s="252"/>
      <c r="N936" s="261"/>
      <c r="O936" s="261"/>
      <c r="P936" s="253"/>
      <c r="Q936" s="254" t="str">
        <f t="shared" si="126"/>
        <v/>
      </c>
      <c r="R936" s="255" t="str">
        <f t="shared" si="128"/>
        <v/>
      </c>
      <c r="S936" s="255" t="str">
        <f t="shared" si="129"/>
        <v/>
      </c>
      <c r="T936" s="255" t="str">
        <f t="shared" si="127"/>
        <v/>
      </c>
      <c r="U936" s="262" t="str">
        <f t="shared" si="130"/>
        <v/>
      </c>
      <c r="V936" s="279"/>
    </row>
    <row r="937" spans="1:22" x14ac:dyDescent="0.25">
      <c r="A937" s="266"/>
      <c r="B937" s="259" t="str">
        <f t="shared" si="131"/>
        <v/>
      </c>
      <c r="C937" s="260" t="str">
        <f t="shared" si="120"/>
        <v/>
      </c>
      <c r="D937" s="249" t="str">
        <f t="shared" si="121"/>
        <v/>
      </c>
      <c r="E937" s="249" t="str">
        <f t="shared" si="122"/>
        <v/>
      </c>
      <c r="F937" s="249" t="str">
        <f t="shared" si="123"/>
        <v/>
      </c>
      <c r="G937" s="249" t="str">
        <f t="shared" si="124"/>
        <v/>
      </c>
      <c r="H937" s="249" t="str">
        <f t="shared" si="125"/>
        <v/>
      </c>
      <c r="I937" s="249"/>
      <c r="J937" s="249"/>
      <c r="K937" s="252"/>
      <c r="L937" s="251"/>
      <c r="M937" s="252"/>
      <c r="N937" s="261"/>
      <c r="O937" s="261"/>
      <c r="P937" s="253"/>
      <c r="Q937" s="254" t="str">
        <f t="shared" si="126"/>
        <v/>
      </c>
      <c r="R937" s="255" t="str">
        <f t="shared" si="128"/>
        <v/>
      </c>
      <c r="S937" s="255" t="str">
        <f t="shared" si="129"/>
        <v/>
      </c>
      <c r="T937" s="255" t="str">
        <f t="shared" si="127"/>
        <v/>
      </c>
      <c r="U937" s="262" t="str">
        <f t="shared" si="130"/>
        <v/>
      </c>
      <c r="V937" s="279"/>
    </row>
    <row r="938" spans="1:22" x14ac:dyDescent="0.25">
      <c r="A938" s="266"/>
      <c r="B938" s="259" t="str">
        <f t="shared" si="131"/>
        <v/>
      </c>
      <c r="C938" s="260" t="str">
        <f t="shared" si="120"/>
        <v/>
      </c>
      <c r="D938" s="249" t="str">
        <f t="shared" si="121"/>
        <v/>
      </c>
      <c r="E938" s="249" t="str">
        <f t="shared" si="122"/>
        <v/>
      </c>
      <c r="F938" s="249" t="str">
        <f t="shared" si="123"/>
        <v/>
      </c>
      <c r="G938" s="249" t="str">
        <f t="shared" si="124"/>
        <v/>
      </c>
      <c r="H938" s="249" t="str">
        <f t="shared" si="125"/>
        <v/>
      </c>
      <c r="I938" s="249"/>
      <c r="J938" s="249"/>
      <c r="K938" s="252"/>
      <c r="L938" s="251"/>
      <c r="M938" s="252"/>
      <c r="N938" s="261"/>
      <c r="O938" s="261"/>
      <c r="P938" s="253"/>
      <c r="Q938" s="254" t="str">
        <f t="shared" si="126"/>
        <v/>
      </c>
      <c r="R938" s="255" t="str">
        <f t="shared" si="128"/>
        <v/>
      </c>
      <c r="S938" s="255" t="str">
        <f t="shared" si="129"/>
        <v/>
      </c>
      <c r="T938" s="255" t="str">
        <f t="shared" si="127"/>
        <v/>
      </c>
      <c r="U938" s="262" t="str">
        <f t="shared" si="130"/>
        <v/>
      </c>
      <c r="V938" s="279"/>
    </row>
    <row r="939" spans="1:22" x14ac:dyDescent="0.25">
      <c r="A939" s="266"/>
      <c r="B939" s="259" t="str">
        <f t="shared" si="131"/>
        <v/>
      </c>
      <c r="C939" s="260" t="str">
        <f t="shared" si="120"/>
        <v/>
      </c>
      <c r="D939" s="249" t="str">
        <f t="shared" si="121"/>
        <v/>
      </c>
      <c r="E939" s="249" t="str">
        <f t="shared" si="122"/>
        <v/>
      </c>
      <c r="F939" s="249" t="str">
        <f t="shared" si="123"/>
        <v/>
      </c>
      <c r="G939" s="249" t="str">
        <f t="shared" si="124"/>
        <v/>
      </c>
      <c r="H939" s="249" t="str">
        <f t="shared" si="125"/>
        <v/>
      </c>
      <c r="I939" s="249"/>
      <c r="J939" s="249"/>
      <c r="K939" s="252"/>
      <c r="L939" s="251"/>
      <c r="M939" s="252"/>
      <c r="N939" s="261"/>
      <c r="O939" s="261"/>
      <c r="P939" s="253"/>
      <c r="Q939" s="254" t="str">
        <f t="shared" si="126"/>
        <v/>
      </c>
      <c r="R939" s="255" t="str">
        <f t="shared" si="128"/>
        <v/>
      </c>
      <c r="S939" s="255" t="str">
        <f t="shared" si="129"/>
        <v/>
      </c>
      <c r="T939" s="255" t="str">
        <f t="shared" si="127"/>
        <v/>
      </c>
      <c r="U939" s="262" t="str">
        <f t="shared" si="130"/>
        <v/>
      </c>
      <c r="V939" s="279"/>
    </row>
    <row r="940" spans="1:22" x14ac:dyDescent="0.25">
      <c r="A940" s="266"/>
      <c r="B940" s="259" t="str">
        <f t="shared" si="131"/>
        <v/>
      </c>
      <c r="C940" s="260" t="str">
        <f t="shared" si="120"/>
        <v/>
      </c>
      <c r="D940" s="249" t="str">
        <f t="shared" si="121"/>
        <v/>
      </c>
      <c r="E940" s="249" t="str">
        <f t="shared" si="122"/>
        <v/>
      </c>
      <c r="F940" s="249" t="str">
        <f t="shared" si="123"/>
        <v/>
      </c>
      <c r="G940" s="249" t="str">
        <f t="shared" si="124"/>
        <v/>
      </c>
      <c r="H940" s="249" t="str">
        <f t="shared" si="125"/>
        <v/>
      </c>
      <c r="I940" s="249"/>
      <c r="J940" s="249"/>
      <c r="K940" s="252"/>
      <c r="L940" s="251"/>
      <c r="M940" s="252"/>
      <c r="N940" s="261"/>
      <c r="O940" s="261"/>
      <c r="P940" s="253"/>
      <c r="Q940" s="254" t="str">
        <f t="shared" si="126"/>
        <v/>
      </c>
      <c r="R940" s="255" t="str">
        <f t="shared" si="128"/>
        <v/>
      </c>
      <c r="S940" s="255" t="str">
        <f t="shared" si="129"/>
        <v/>
      </c>
      <c r="T940" s="255" t="str">
        <f t="shared" si="127"/>
        <v/>
      </c>
      <c r="U940" s="262" t="str">
        <f t="shared" si="130"/>
        <v/>
      </c>
      <c r="V940" s="279"/>
    </row>
    <row r="941" spans="1:22" x14ac:dyDescent="0.25">
      <c r="A941" s="266"/>
      <c r="B941" s="259" t="str">
        <f t="shared" si="131"/>
        <v/>
      </c>
      <c r="C941" s="260" t="str">
        <f t="shared" si="120"/>
        <v/>
      </c>
      <c r="D941" s="249" t="str">
        <f t="shared" si="121"/>
        <v/>
      </c>
      <c r="E941" s="249" t="str">
        <f t="shared" si="122"/>
        <v/>
      </c>
      <c r="F941" s="249" t="str">
        <f t="shared" si="123"/>
        <v/>
      </c>
      <c r="G941" s="249" t="str">
        <f t="shared" si="124"/>
        <v/>
      </c>
      <c r="H941" s="249" t="str">
        <f t="shared" si="125"/>
        <v/>
      </c>
      <c r="I941" s="249"/>
      <c r="J941" s="249"/>
      <c r="K941" s="252"/>
      <c r="L941" s="251"/>
      <c r="M941" s="252"/>
      <c r="N941" s="261"/>
      <c r="O941" s="261"/>
      <c r="P941" s="253"/>
      <c r="Q941" s="254" t="str">
        <f t="shared" si="126"/>
        <v/>
      </c>
      <c r="R941" s="255" t="str">
        <f t="shared" si="128"/>
        <v/>
      </c>
      <c r="S941" s="255" t="str">
        <f t="shared" si="129"/>
        <v/>
      </c>
      <c r="T941" s="255" t="str">
        <f t="shared" si="127"/>
        <v/>
      </c>
      <c r="U941" s="262" t="str">
        <f t="shared" si="130"/>
        <v/>
      </c>
      <c r="V941" s="279"/>
    </row>
    <row r="942" spans="1:22" x14ac:dyDescent="0.25">
      <c r="A942" s="266"/>
      <c r="B942" s="259" t="str">
        <f t="shared" si="131"/>
        <v/>
      </c>
      <c r="C942" s="260" t="str">
        <f t="shared" si="120"/>
        <v/>
      </c>
      <c r="D942" s="249" t="str">
        <f t="shared" si="121"/>
        <v/>
      </c>
      <c r="E942" s="249" t="str">
        <f t="shared" si="122"/>
        <v/>
      </c>
      <c r="F942" s="249" t="str">
        <f t="shared" si="123"/>
        <v/>
      </c>
      <c r="G942" s="249" t="str">
        <f t="shared" si="124"/>
        <v/>
      </c>
      <c r="H942" s="249" t="str">
        <f t="shared" si="125"/>
        <v/>
      </c>
      <c r="I942" s="249"/>
      <c r="J942" s="249"/>
      <c r="K942" s="252"/>
      <c r="L942" s="251"/>
      <c r="M942" s="252"/>
      <c r="N942" s="261"/>
      <c r="O942" s="261"/>
      <c r="P942" s="253"/>
      <c r="Q942" s="254" t="str">
        <f t="shared" si="126"/>
        <v/>
      </c>
      <c r="R942" s="255" t="str">
        <f t="shared" si="128"/>
        <v/>
      </c>
      <c r="S942" s="255" t="str">
        <f t="shared" si="129"/>
        <v/>
      </c>
      <c r="T942" s="255" t="str">
        <f t="shared" si="127"/>
        <v/>
      </c>
      <c r="U942" s="262" t="str">
        <f t="shared" si="130"/>
        <v/>
      </c>
      <c r="V942" s="279"/>
    </row>
    <row r="943" spans="1:22" x14ac:dyDescent="0.25">
      <c r="A943" s="266"/>
      <c r="B943" s="259" t="str">
        <f t="shared" si="131"/>
        <v/>
      </c>
      <c r="C943" s="260" t="str">
        <f t="shared" si="120"/>
        <v/>
      </c>
      <c r="D943" s="249" t="str">
        <f t="shared" si="121"/>
        <v/>
      </c>
      <c r="E943" s="249" t="str">
        <f t="shared" si="122"/>
        <v/>
      </c>
      <c r="F943" s="249" t="str">
        <f t="shared" si="123"/>
        <v/>
      </c>
      <c r="G943" s="249" t="str">
        <f t="shared" si="124"/>
        <v/>
      </c>
      <c r="H943" s="249" t="str">
        <f t="shared" si="125"/>
        <v/>
      </c>
      <c r="I943" s="249"/>
      <c r="J943" s="249"/>
      <c r="K943" s="252"/>
      <c r="L943" s="251"/>
      <c r="M943" s="252"/>
      <c r="N943" s="261"/>
      <c r="O943" s="261"/>
      <c r="P943" s="253"/>
      <c r="Q943" s="254" t="str">
        <f t="shared" si="126"/>
        <v/>
      </c>
      <c r="R943" s="255" t="str">
        <f t="shared" si="128"/>
        <v/>
      </c>
      <c r="S943" s="255" t="str">
        <f t="shared" si="129"/>
        <v/>
      </c>
      <c r="T943" s="255" t="str">
        <f t="shared" si="127"/>
        <v/>
      </c>
      <c r="U943" s="262" t="str">
        <f t="shared" si="130"/>
        <v/>
      </c>
      <c r="V943" s="279"/>
    </row>
    <row r="944" spans="1:22" x14ac:dyDescent="0.25">
      <c r="A944" s="266"/>
      <c r="B944" s="259" t="str">
        <f t="shared" si="131"/>
        <v/>
      </c>
      <c r="C944" s="260" t="str">
        <f t="shared" si="120"/>
        <v/>
      </c>
      <c r="D944" s="249" t="str">
        <f t="shared" si="121"/>
        <v/>
      </c>
      <c r="E944" s="249" t="str">
        <f t="shared" si="122"/>
        <v/>
      </c>
      <c r="F944" s="249" t="str">
        <f t="shared" si="123"/>
        <v/>
      </c>
      <c r="G944" s="249" t="str">
        <f t="shared" si="124"/>
        <v/>
      </c>
      <c r="H944" s="249" t="str">
        <f t="shared" si="125"/>
        <v/>
      </c>
      <c r="I944" s="249"/>
      <c r="J944" s="249"/>
      <c r="K944" s="252"/>
      <c r="L944" s="251"/>
      <c r="M944" s="252"/>
      <c r="N944" s="261"/>
      <c r="O944" s="261"/>
      <c r="P944" s="253"/>
      <c r="Q944" s="254" t="str">
        <f t="shared" si="126"/>
        <v/>
      </c>
      <c r="R944" s="255" t="str">
        <f t="shared" si="128"/>
        <v/>
      </c>
      <c r="S944" s="255" t="str">
        <f t="shared" si="129"/>
        <v/>
      </c>
      <c r="T944" s="255" t="str">
        <f t="shared" si="127"/>
        <v/>
      </c>
      <c r="U944" s="262" t="str">
        <f t="shared" si="130"/>
        <v/>
      </c>
      <c r="V944" s="279"/>
    </row>
    <row r="945" spans="1:22" x14ac:dyDescent="0.25">
      <c r="A945" s="266"/>
      <c r="B945" s="259" t="str">
        <f t="shared" si="131"/>
        <v/>
      </c>
      <c r="C945" s="260" t="str">
        <f t="shared" si="120"/>
        <v/>
      </c>
      <c r="D945" s="249" t="str">
        <f t="shared" si="121"/>
        <v/>
      </c>
      <c r="E945" s="249" t="str">
        <f t="shared" si="122"/>
        <v/>
      </c>
      <c r="F945" s="249" t="str">
        <f t="shared" si="123"/>
        <v/>
      </c>
      <c r="G945" s="249" t="str">
        <f t="shared" si="124"/>
        <v/>
      </c>
      <c r="H945" s="249" t="str">
        <f t="shared" si="125"/>
        <v/>
      </c>
      <c r="I945" s="249"/>
      <c r="J945" s="249"/>
      <c r="K945" s="252"/>
      <c r="L945" s="251"/>
      <c r="M945" s="252"/>
      <c r="N945" s="261"/>
      <c r="O945" s="261"/>
      <c r="P945" s="253"/>
      <c r="Q945" s="254" t="str">
        <f t="shared" si="126"/>
        <v/>
      </c>
      <c r="R945" s="255" t="str">
        <f t="shared" si="128"/>
        <v/>
      </c>
      <c r="S945" s="255" t="str">
        <f t="shared" si="129"/>
        <v/>
      </c>
      <c r="T945" s="255" t="str">
        <f t="shared" si="127"/>
        <v/>
      </c>
      <c r="U945" s="262" t="str">
        <f t="shared" si="130"/>
        <v/>
      </c>
      <c r="V945" s="279"/>
    </row>
    <row r="946" spans="1:22" x14ac:dyDescent="0.25">
      <c r="A946" s="266"/>
      <c r="B946" s="259" t="str">
        <f t="shared" si="131"/>
        <v/>
      </c>
      <c r="C946" s="260" t="str">
        <f t="shared" si="120"/>
        <v/>
      </c>
      <c r="D946" s="249" t="str">
        <f t="shared" si="121"/>
        <v/>
      </c>
      <c r="E946" s="249" t="str">
        <f t="shared" si="122"/>
        <v/>
      </c>
      <c r="F946" s="249" t="str">
        <f t="shared" si="123"/>
        <v/>
      </c>
      <c r="G946" s="249" t="str">
        <f t="shared" si="124"/>
        <v/>
      </c>
      <c r="H946" s="249" t="str">
        <f t="shared" si="125"/>
        <v/>
      </c>
      <c r="I946" s="249"/>
      <c r="J946" s="249"/>
      <c r="K946" s="252"/>
      <c r="L946" s="251"/>
      <c r="M946" s="252"/>
      <c r="N946" s="261"/>
      <c r="O946" s="261"/>
      <c r="P946" s="253"/>
      <c r="Q946" s="254" t="str">
        <f t="shared" si="126"/>
        <v/>
      </c>
      <c r="R946" s="255" t="str">
        <f t="shared" si="128"/>
        <v/>
      </c>
      <c r="S946" s="255" t="str">
        <f t="shared" si="129"/>
        <v/>
      </c>
      <c r="T946" s="255" t="str">
        <f t="shared" si="127"/>
        <v/>
      </c>
      <c r="U946" s="262" t="str">
        <f t="shared" si="130"/>
        <v/>
      </c>
      <c r="V946" s="279"/>
    </row>
    <row r="947" spans="1:22" x14ac:dyDescent="0.25">
      <c r="A947" s="266"/>
      <c r="B947" s="259" t="str">
        <f t="shared" si="131"/>
        <v/>
      </c>
      <c r="C947" s="260" t="str">
        <f t="shared" si="120"/>
        <v/>
      </c>
      <c r="D947" s="249" t="str">
        <f t="shared" si="121"/>
        <v/>
      </c>
      <c r="E947" s="249" t="str">
        <f t="shared" si="122"/>
        <v/>
      </c>
      <c r="F947" s="249" t="str">
        <f t="shared" si="123"/>
        <v/>
      </c>
      <c r="G947" s="249" t="str">
        <f t="shared" si="124"/>
        <v/>
      </c>
      <c r="H947" s="249" t="str">
        <f t="shared" si="125"/>
        <v/>
      </c>
      <c r="I947" s="249"/>
      <c r="J947" s="249"/>
      <c r="K947" s="252"/>
      <c r="L947" s="251"/>
      <c r="M947" s="252"/>
      <c r="N947" s="261"/>
      <c r="O947" s="261"/>
      <c r="P947" s="253"/>
      <c r="Q947" s="254" t="str">
        <f t="shared" si="126"/>
        <v/>
      </c>
      <c r="R947" s="255" t="str">
        <f t="shared" si="128"/>
        <v/>
      </c>
      <c r="S947" s="255" t="str">
        <f t="shared" si="129"/>
        <v/>
      </c>
      <c r="T947" s="255" t="str">
        <f t="shared" si="127"/>
        <v/>
      </c>
      <c r="U947" s="262" t="str">
        <f t="shared" si="130"/>
        <v/>
      </c>
      <c r="V947" s="279"/>
    </row>
    <row r="948" spans="1:22" x14ac:dyDescent="0.25">
      <c r="A948" s="266"/>
      <c r="B948" s="259" t="str">
        <f t="shared" si="131"/>
        <v/>
      </c>
      <c r="C948" s="260" t="str">
        <f t="shared" si="120"/>
        <v/>
      </c>
      <c r="D948" s="249" t="str">
        <f t="shared" si="121"/>
        <v/>
      </c>
      <c r="E948" s="249" t="str">
        <f t="shared" si="122"/>
        <v/>
      </c>
      <c r="F948" s="249" t="str">
        <f t="shared" si="123"/>
        <v/>
      </c>
      <c r="G948" s="249" t="str">
        <f t="shared" si="124"/>
        <v/>
      </c>
      <c r="H948" s="249" t="str">
        <f t="shared" si="125"/>
        <v/>
      </c>
      <c r="I948" s="249"/>
      <c r="J948" s="249"/>
      <c r="K948" s="252"/>
      <c r="L948" s="251"/>
      <c r="M948" s="252"/>
      <c r="N948" s="261"/>
      <c r="O948" s="261"/>
      <c r="P948" s="253"/>
      <c r="Q948" s="254" t="str">
        <f t="shared" si="126"/>
        <v/>
      </c>
      <c r="R948" s="255" t="str">
        <f t="shared" si="128"/>
        <v/>
      </c>
      <c r="S948" s="255" t="str">
        <f t="shared" si="129"/>
        <v/>
      </c>
      <c r="T948" s="255" t="str">
        <f t="shared" si="127"/>
        <v/>
      </c>
      <c r="U948" s="262" t="str">
        <f t="shared" si="130"/>
        <v/>
      </c>
      <c r="V948" s="279"/>
    </row>
    <row r="949" spans="1:22" x14ac:dyDescent="0.25">
      <c r="A949" s="266"/>
      <c r="B949" s="259" t="str">
        <f t="shared" si="131"/>
        <v/>
      </c>
      <c r="C949" s="260" t="str">
        <f t="shared" si="120"/>
        <v/>
      </c>
      <c r="D949" s="249" t="str">
        <f t="shared" si="121"/>
        <v/>
      </c>
      <c r="E949" s="249" t="str">
        <f t="shared" si="122"/>
        <v/>
      </c>
      <c r="F949" s="249" t="str">
        <f t="shared" si="123"/>
        <v/>
      </c>
      <c r="G949" s="249" t="str">
        <f t="shared" si="124"/>
        <v/>
      </c>
      <c r="H949" s="249" t="str">
        <f t="shared" si="125"/>
        <v/>
      </c>
      <c r="I949" s="249"/>
      <c r="J949" s="249"/>
      <c r="K949" s="252"/>
      <c r="L949" s="251"/>
      <c r="M949" s="252"/>
      <c r="N949" s="261"/>
      <c r="O949" s="261"/>
      <c r="P949" s="253"/>
      <c r="Q949" s="254" t="str">
        <f t="shared" si="126"/>
        <v/>
      </c>
      <c r="R949" s="255" t="str">
        <f t="shared" si="128"/>
        <v/>
      </c>
      <c r="S949" s="255" t="str">
        <f t="shared" si="129"/>
        <v/>
      </c>
      <c r="T949" s="255" t="str">
        <f t="shared" si="127"/>
        <v/>
      </c>
      <c r="U949" s="262" t="str">
        <f t="shared" si="130"/>
        <v/>
      </c>
      <c r="V949" s="279"/>
    </row>
    <row r="950" spans="1:22" x14ac:dyDescent="0.25">
      <c r="A950" s="266"/>
      <c r="B950" s="259" t="str">
        <f t="shared" si="131"/>
        <v/>
      </c>
      <c r="C950" s="260" t="str">
        <f t="shared" si="120"/>
        <v/>
      </c>
      <c r="D950" s="249" t="str">
        <f t="shared" si="121"/>
        <v/>
      </c>
      <c r="E950" s="249" t="str">
        <f t="shared" si="122"/>
        <v/>
      </c>
      <c r="F950" s="249" t="str">
        <f t="shared" si="123"/>
        <v/>
      </c>
      <c r="G950" s="249" t="str">
        <f t="shared" si="124"/>
        <v/>
      </c>
      <c r="H950" s="249" t="str">
        <f t="shared" si="125"/>
        <v/>
      </c>
      <c r="I950" s="249"/>
      <c r="J950" s="249"/>
      <c r="K950" s="252"/>
      <c r="L950" s="251"/>
      <c r="M950" s="252"/>
      <c r="N950" s="261"/>
      <c r="O950" s="261"/>
      <c r="P950" s="253"/>
      <c r="Q950" s="254" t="str">
        <f t="shared" si="126"/>
        <v/>
      </c>
      <c r="R950" s="255" t="str">
        <f t="shared" si="128"/>
        <v/>
      </c>
      <c r="S950" s="255" t="str">
        <f t="shared" si="129"/>
        <v/>
      </c>
      <c r="T950" s="255" t="str">
        <f t="shared" si="127"/>
        <v/>
      </c>
      <c r="U950" s="262" t="str">
        <f t="shared" si="130"/>
        <v/>
      </c>
      <c r="V950" s="279"/>
    </row>
    <row r="951" spans="1:22" x14ac:dyDescent="0.25">
      <c r="A951" s="266"/>
      <c r="B951" s="259" t="str">
        <f t="shared" si="131"/>
        <v/>
      </c>
      <c r="C951" s="260" t="str">
        <f t="shared" si="120"/>
        <v/>
      </c>
      <c r="D951" s="249" t="str">
        <f t="shared" si="121"/>
        <v/>
      </c>
      <c r="E951" s="249" t="str">
        <f t="shared" si="122"/>
        <v/>
      </c>
      <c r="F951" s="249" t="str">
        <f t="shared" si="123"/>
        <v/>
      </c>
      <c r="G951" s="249" t="str">
        <f t="shared" si="124"/>
        <v/>
      </c>
      <c r="H951" s="249" t="str">
        <f t="shared" si="125"/>
        <v/>
      </c>
      <c r="I951" s="249"/>
      <c r="J951" s="249"/>
      <c r="K951" s="252"/>
      <c r="L951" s="251"/>
      <c r="M951" s="252"/>
      <c r="N951" s="261"/>
      <c r="O951" s="261"/>
      <c r="P951" s="253"/>
      <c r="Q951" s="254" t="str">
        <f t="shared" si="126"/>
        <v/>
      </c>
      <c r="R951" s="255" t="str">
        <f t="shared" si="128"/>
        <v/>
      </c>
      <c r="S951" s="255" t="str">
        <f t="shared" si="129"/>
        <v/>
      </c>
      <c r="T951" s="255" t="str">
        <f t="shared" si="127"/>
        <v/>
      </c>
      <c r="U951" s="262" t="str">
        <f t="shared" si="130"/>
        <v/>
      </c>
      <c r="V951" s="279"/>
    </row>
    <row r="952" spans="1:22" x14ac:dyDescent="0.25">
      <c r="A952" s="266"/>
      <c r="B952" s="259" t="str">
        <f t="shared" si="131"/>
        <v/>
      </c>
      <c r="C952" s="260" t="str">
        <f t="shared" si="120"/>
        <v/>
      </c>
      <c r="D952" s="249" t="str">
        <f t="shared" si="121"/>
        <v/>
      </c>
      <c r="E952" s="249" t="str">
        <f t="shared" si="122"/>
        <v/>
      </c>
      <c r="F952" s="249" t="str">
        <f t="shared" si="123"/>
        <v/>
      </c>
      <c r="G952" s="249" t="str">
        <f t="shared" si="124"/>
        <v/>
      </c>
      <c r="H952" s="249" t="str">
        <f t="shared" si="125"/>
        <v/>
      </c>
      <c r="I952" s="249"/>
      <c r="J952" s="249"/>
      <c r="K952" s="252"/>
      <c r="L952" s="251"/>
      <c r="M952" s="252"/>
      <c r="N952" s="261"/>
      <c r="O952" s="261"/>
      <c r="P952" s="253"/>
      <c r="Q952" s="254" t="str">
        <f t="shared" si="126"/>
        <v/>
      </c>
      <c r="R952" s="255" t="str">
        <f t="shared" si="128"/>
        <v/>
      </c>
      <c r="S952" s="255" t="str">
        <f t="shared" si="129"/>
        <v/>
      </c>
      <c r="T952" s="255" t="str">
        <f t="shared" si="127"/>
        <v/>
      </c>
      <c r="U952" s="262" t="str">
        <f t="shared" si="130"/>
        <v/>
      </c>
      <c r="V952" s="279"/>
    </row>
    <row r="953" spans="1:22" x14ac:dyDescent="0.25">
      <c r="A953" s="266"/>
      <c r="B953" s="259" t="str">
        <f t="shared" si="131"/>
        <v/>
      </c>
      <c r="C953" s="260" t="str">
        <f t="shared" si="120"/>
        <v/>
      </c>
      <c r="D953" s="249" t="str">
        <f t="shared" si="121"/>
        <v/>
      </c>
      <c r="E953" s="249" t="str">
        <f t="shared" si="122"/>
        <v/>
      </c>
      <c r="F953" s="249" t="str">
        <f t="shared" si="123"/>
        <v/>
      </c>
      <c r="G953" s="249" t="str">
        <f t="shared" si="124"/>
        <v/>
      </c>
      <c r="H953" s="249" t="str">
        <f t="shared" si="125"/>
        <v/>
      </c>
      <c r="I953" s="249"/>
      <c r="J953" s="249"/>
      <c r="K953" s="252"/>
      <c r="L953" s="251"/>
      <c r="M953" s="252"/>
      <c r="N953" s="261"/>
      <c r="O953" s="261"/>
      <c r="P953" s="253"/>
      <c r="Q953" s="254" t="str">
        <f t="shared" si="126"/>
        <v/>
      </c>
      <c r="R953" s="255" t="str">
        <f t="shared" si="128"/>
        <v/>
      </c>
      <c r="S953" s="255" t="str">
        <f t="shared" si="129"/>
        <v/>
      </c>
      <c r="T953" s="255" t="str">
        <f t="shared" si="127"/>
        <v/>
      </c>
      <c r="U953" s="262" t="str">
        <f t="shared" si="130"/>
        <v/>
      </c>
      <c r="V953" s="279"/>
    </row>
    <row r="954" spans="1:22" x14ac:dyDescent="0.25">
      <c r="A954" s="266"/>
      <c r="B954" s="259" t="str">
        <f t="shared" si="131"/>
        <v/>
      </c>
      <c r="C954" s="260" t="str">
        <f t="shared" si="120"/>
        <v/>
      </c>
      <c r="D954" s="249" t="str">
        <f t="shared" si="121"/>
        <v/>
      </c>
      <c r="E954" s="249" t="str">
        <f t="shared" si="122"/>
        <v/>
      </c>
      <c r="F954" s="249" t="str">
        <f t="shared" si="123"/>
        <v/>
      </c>
      <c r="G954" s="249" t="str">
        <f t="shared" si="124"/>
        <v/>
      </c>
      <c r="H954" s="249" t="str">
        <f t="shared" si="125"/>
        <v/>
      </c>
      <c r="I954" s="249"/>
      <c r="J954" s="249"/>
      <c r="K954" s="252"/>
      <c r="L954" s="251"/>
      <c r="M954" s="252"/>
      <c r="N954" s="261"/>
      <c r="O954" s="261"/>
      <c r="P954" s="253"/>
      <c r="Q954" s="254" t="str">
        <f t="shared" si="126"/>
        <v/>
      </c>
      <c r="R954" s="255" t="str">
        <f t="shared" si="128"/>
        <v/>
      </c>
      <c r="S954" s="255" t="str">
        <f t="shared" si="129"/>
        <v/>
      </c>
      <c r="T954" s="255" t="str">
        <f t="shared" si="127"/>
        <v/>
      </c>
      <c r="U954" s="262" t="str">
        <f t="shared" si="130"/>
        <v/>
      </c>
      <c r="V954" s="279"/>
    </row>
    <row r="955" spans="1:22" x14ac:dyDescent="0.25">
      <c r="A955" s="266"/>
      <c r="B955" s="259" t="str">
        <f t="shared" si="131"/>
        <v/>
      </c>
      <c r="C955" s="260" t="str">
        <f t="shared" si="120"/>
        <v/>
      </c>
      <c r="D955" s="249" t="str">
        <f t="shared" si="121"/>
        <v/>
      </c>
      <c r="E955" s="249" t="str">
        <f t="shared" si="122"/>
        <v/>
      </c>
      <c r="F955" s="249" t="str">
        <f t="shared" si="123"/>
        <v/>
      </c>
      <c r="G955" s="249" t="str">
        <f t="shared" si="124"/>
        <v/>
      </c>
      <c r="H955" s="249" t="str">
        <f t="shared" si="125"/>
        <v/>
      </c>
      <c r="I955" s="249"/>
      <c r="J955" s="249"/>
      <c r="K955" s="252"/>
      <c r="L955" s="251"/>
      <c r="M955" s="252"/>
      <c r="N955" s="261"/>
      <c r="O955" s="261"/>
      <c r="P955" s="253"/>
      <c r="Q955" s="254" t="str">
        <f t="shared" si="126"/>
        <v/>
      </c>
      <c r="R955" s="255" t="str">
        <f t="shared" si="128"/>
        <v/>
      </c>
      <c r="S955" s="255" t="str">
        <f t="shared" si="129"/>
        <v/>
      </c>
      <c r="T955" s="255" t="str">
        <f t="shared" si="127"/>
        <v/>
      </c>
      <c r="U955" s="262" t="str">
        <f t="shared" si="130"/>
        <v/>
      </c>
      <c r="V955" s="279"/>
    </row>
    <row r="956" spans="1:22" x14ac:dyDescent="0.25">
      <c r="A956" s="266"/>
      <c r="B956" s="259" t="str">
        <f t="shared" si="131"/>
        <v/>
      </c>
      <c r="C956" s="260" t="str">
        <f t="shared" si="120"/>
        <v/>
      </c>
      <c r="D956" s="249" t="str">
        <f t="shared" si="121"/>
        <v/>
      </c>
      <c r="E956" s="249" t="str">
        <f t="shared" si="122"/>
        <v/>
      </c>
      <c r="F956" s="249" t="str">
        <f t="shared" si="123"/>
        <v/>
      </c>
      <c r="G956" s="249" t="str">
        <f t="shared" si="124"/>
        <v/>
      </c>
      <c r="H956" s="249" t="str">
        <f t="shared" si="125"/>
        <v/>
      </c>
      <c r="I956" s="249"/>
      <c r="J956" s="249"/>
      <c r="K956" s="252"/>
      <c r="L956" s="251"/>
      <c r="M956" s="252"/>
      <c r="N956" s="261"/>
      <c r="O956" s="261"/>
      <c r="P956" s="253"/>
      <c r="Q956" s="254" t="str">
        <f t="shared" si="126"/>
        <v/>
      </c>
      <c r="R956" s="255" t="str">
        <f t="shared" si="128"/>
        <v/>
      </c>
      <c r="S956" s="255" t="str">
        <f t="shared" si="129"/>
        <v/>
      </c>
      <c r="T956" s="255" t="str">
        <f t="shared" si="127"/>
        <v/>
      </c>
      <c r="U956" s="262" t="str">
        <f t="shared" si="130"/>
        <v/>
      </c>
      <c r="V956" s="279"/>
    </row>
    <row r="957" spans="1:22" x14ac:dyDescent="0.25">
      <c r="A957" s="266"/>
      <c r="B957" s="259" t="str">
        <f t="shared" si="131"/>
        <v/>
      </c>
      <c r="C957" s="260" t="str">
        <f t="shared" si="120"/>
        <v/>
      </c>
      <c r="D957" s="249" t="str">
        <f t="shared" si="121"/>
        <v/>
      </c>
      <c r="E957" s="249" t="str">
        <f t="shared" si="122"/>
        <v/>
      </c>
      <c r="F957" s="249" t="str">
        <f t="shared" si="123"/>
        <v/>
      </c>
      <c r="G957" s="249" t="str">
        <f t="shared" si="124"/>
        <v/>
      </c>
      <c r="H957" s="249" t="str">
        <f t="shared" si="125"/>
        <v/>
      </c>
      <c r="I957" s="249"/>
      <c r="J957" s="249"/>
      <c r="K957" s="252"/>
      <c r="L957" s="251"/>
      <c r="M957" s="252"/>
      <c r="N957" s="261"/>
      <c r="O957" s="261"/>
      <c r="P957" s="253"/>
      <c r="Q957" s="254" t="str">
        <f t="shared" si="126"/>
        <v/>
      </c>
      <c r="R957" s="255" t="str">
        <f t="shared" si="128"/>
        <v/>
      </c>
      <c r="S957" s="255" t="str">
        <f t="shared" si="129"/>
        <v/>
      </c>
      <c r="T957" s="255" t="str">
        <f t="shared" si="127"/>
        <v/>
      </c>
      <c r="U957" s="262" t="str">
        <f t="shared" si="130"/>
        <v/>
      </c>
      <c r="V957" s="279"/>
    </row>
    <row r="958" spans="1:22" x14ac:dyDescent="0.25">
      <c r="A958" s="266"/>
      <c r="B958" s="259" t="str">
        <f t="shared" si="131"/>
        <v/>
      </c>
      <c r="C958" s="260" t="str">
        <f t="shared" si="120"/>
        <v/>
      </c>
      <c r="D958" s="249" t="str">
        <f t="shared" si="121"/>
        <v/>
      </c>
      <c r="E958" s="249" t="str">
        <f t="shared" si="122"/>
        <v/>
      </c>
      <c r="F958" s="249" t="str">
        <f t="shared" si="123"/>
        <v/>
      </c>
      <c r="G958" s="249" t="str">
        <f t="shared" si="124"/>
        <v/>
      </c>
      <c r="H958" s="249" t="str">
        <f t="shared" si="125"/>
        <v/>
      </c>
      <c r="I958" s="249"/>
      <c r="J958" s="249"/>
      <c r="K958" s="252"/>
      <c r="L958" s="251"/>
      <c r="M958" s="252"/>
      <c r="N958" s="261"/>
      <c r="O958" s="261"/>
      <c r="P958" s="253"/>
      <c r="Q958" s="254" t="str">
        <f t="shared" si="126"/>
        <v/>
      </c>
      <c r="R958" s="255" t="str">
        <f t="shared" si="128"/>
        <v/>
      </c>
      <c r="S958" s="255" t="str">
        <f t="shared" si="129"/>
        <v/>
      </c>
      <c r="T958" s="255" t="str">
        <f t="shared" si="127"/>
        <v/>
      </c>
      <c r="U958" s="262" t="str">
        <f t="shared" si="130"/>
        <v/>
      </c>
      <c r="V958" s="279"/>
    </row>
    <row r="959" spans="1:22" x14ac:dyDescent="0.25">
      <c r="A959" s="266"/>
      <c r="B959" s="259" t="str">
        <f t="shared" si="131"/>
        <v/>
      </c>
      <c r="C959" s="260" t="str">
        <f t="shared" si="120"/>
        <v/>
      </c>
      <c r="D959" s="249" t="str">
        <f t="shared" si="121"/>
        <v/>
      </c>
      <c r="E959" s="249" t="str">
        <f t="shared" si="122"/>
        <v/>
      </c>
      <c r="F959" s="249" t="str">
        <f t="shared" si="123"/>
        <v/>
      </c>
      <c r="G959" s="249" t="str">
        <f t="shared" si="124"/>
        <v/>
      </c>
      <c r="H959" s="249" t="str">
        <f t="shared" si="125"/>
        <v/>
      </c>
      <c r="I959" s="249"/>
      <c r="J959" s="249"/>
      <c r="K959" s="252"/>
      <c r="L959" s="251"/>
      <c r="M959" s="252"/>
      <c r="N959" s="261"/>
      <c r="O959" s="261"/>
      <c r="P959" s="253"/>
      <c r="Q959" s="254" t="str">
        <f t="shared" si="126"/>
        <v/>
      </c>
      <c r="R959" s="255" t="str">
        <f t="shared" si="128"/>
        <v/>
      </c>
      <c r="S959" s="255" t="str">
        <f t="shared" si="129"/>
        <v/>
      </c>
      <c r="T959" s="255" t="str">
        <f t="shared" si="127"/>
        <v/>
      </c>
      <c r="U959" s="262" t="str">
        <f t="shared" si="130"/>
        <v/>
      </c>
      <c r="V959" s="279"/>
    </row>
    <row r="960" spans="1:22" x14ac:dyDescent="0.25">
      <c r="A960" s="266"/>
      <c r="B960" s="259" t="str">
        <f t="shared" si="131"/>
        <v/>
      </c>
      <c r="C960" s="260" t="str">
        <f t="shared" si="120"/>
        <v/>
      </c>
      <c r="D960" s="249" t="str">
        <f t="shared" si="121"/>
        <v/>
      </c>
      <c r="E960" s="249" t="str">
        <f t="shared" si="122"/>
        <v/>
      </c>
      <c r="F960" s="249" t="str">
        <f t="shared" si="123"/>
        <v/>
      </c>
      <c r="G960" s="249" t="str">
        <f t="shared" si="124"/>
        <v/>
      </c>
      <c r="H960" s="249" t="str">
        <f t="shared" si="125"/>
        <v/>
      </c>
      <c r="I960" s="249"/>
      <c r="J960" s="249"/>
      <c r="K960" s="252"/>
      <c r="L960" s="251"/>
      <c r="M960" s="252"/>
      <c r="N960" s="261"/>
      <c r="O960" s="261"/>
      <c r="P960" s="253"/>
      <c r="Q960" s="254" t="str">
        <f t="shared" si="126"/>
        <v/>
      </c>
      <c r="R960" s="255" t="str">
        <f t="shared" si="128"/>
        <v/>
      </c>
      <c r="S960" s="255" t="str">
        <f t="shared" si="129"/>
        <v/>
      </c>
      <c r="T960" s="255" t="str">
        <f t="shared" si="127"/>
        <v/>
      </c>
      <c r="U960" s="262" t="str">
        <f t="shared" si="130"/>
        <v/>
      </c>
      <c r="V960" s="279"/>
    </row>
    <row r="961" spans="1:22" x14ac:dyDescent="0.25">
      <c r="A961" s="266"/>
      <c r="B961" s="259" t="str">
        <f t="shared" si="131"/>
        <v/>
      </c>
      <c r="C961" s="260" t="str">
        <f t="shared" si="120"/>
        <v/>
      </c>
      <c r="D961" s="249" t="str">
        <f t="shared" si="121"/>
        <v/>
      </c>
      <c r="E961" s="249" t="str">
        <f t="shared" si="122"/>
        <v/>
      </c>
      <c r="F961" s="249" t="str">
        <f t="shared" si="123"/>
        <v/>
      </c>
      <c r="G961" s="249" t="str">
        <f t="shared" si="124"/>
        <v/>
      </c>
      <c r="H961" s="249" t="str">
        <f t="shared" si="125"/>
        <v/>
      </c>
      <c r="I961" s="249"/>
      <c r="J961" s="249"/>
      <c r="K961" s="252"/>
      <c r="L961" s="251"/>
      <c r="M961" s="252"/>
      <c r="N961" s="261"/>
      <c r="O961" s="261"/>
      <c r="P961" s="253"/>
      <c r="Q961" s="254" t="str">
        <f t="shared" si="126"/>
        <v/>
      </c>
      <c r="R961" s="255" t="str">
        <f t="shared" si="128"/>
        <v/>
      </c>
      <c r="S961" s="255" t="str">
        <f t="shared" si="129"/>
        <v/>
      </c>
      <c r="T961" s="255" t="str">
        <f t="shared" si="127"/>
        <v/>
      </c>
      <c r="U961" s="262" t="str">
        <f t="shared" si="130"/>
        <v/>
      </c>
      <c r="V961" s="279"/>
    </row>
    <row r="962" spans="1:22" x14ac:dyDescent="0.25">
      <c r="A962" s="266"/>
      <c r="B962" s="259" t="str">
        <f t="shared" si="131"/>
        <v/>
      </c>
      <c r="C962" s="260" t="str">
        <f t="shared" si="120"/>
        <v/>
      </c>
      <c r="D962" s="249" t="str">
        <f t="shared" si="121"/>
        <v/>
      </c>
      <c r="E962" s="249" t="str">
        <f t="shared" si="122"/>
        <v/>
      </c>
      <c r="F962" s="249" t="str">
        <f t="shared" si="123"/>
        <v/>
      </c>
      <c r="G962" s="249" t="str">
        <f t="shared" si="124"/>
        <v/>
      </c>
      <c r="H962" s="249" t="str">
        <f t="shared" si="125"/>
        <v/>
      </c>
      <c r="I962" s="249"/>
      <c r="J962" s="249"/>
      <c r="K962" s="252"/>
      <c r="L962" s="251"/>
      <c r="M962" s="252"/>
      <c r="N962" s="261"/>
      <c r="O962" s="261"/>
      <c r="P962" s="253"/>
      <c r="Q962" s="254" t="str">
        <f t="shared" si="126"/>
        <v/>
      </c>
      <c r="R962" s="255" t="str">
        <f t="shared" si="128"/>
        <v/>
      </c>
      <c r="S962" s="255" t="str">
        <f t="shared" si="129"/>
        <v/>
      </c>
      <c r="T962" s="255" t="str">
        <f t="shared" si="127"/>
        <v/>
      </c>
      <c r="U962" s="262" t="str">
        <f t="shared" si="130"/>
        <v/>
      </c>
      <c r="V962" s="279"/>
    </row>
    <row r="963" spans="1:22" x14ac:dyDescent="0.25">
      <c r="A963" s="266"/>
      <c r="B963" s="259" t="str">
        <f t="shared" si="131"/>
        <v/>
      </c>
      <c r="C963" s="260" t="str">
        <f t="shared" si="120"/>
        <v/>
      </c>
      <c r="D963" s="249" t="str">
        <f t="shared" si="121"/>
        <v/>
      </c>
      <c r="E963" s="249" t="str">
        <f t="shared" si="122"/>
        <v/>
      </c>
      <c r="F963" s="249" t="str">
        <f t="shared" si="123"/>
        <v/>
      </c>
      <c r="G963" s="249" t="str">
        <f t="shared" si="124"/>
        <v/>
      </c>
      <c r="H963" s="249" t="str">
        <f t="shared" si="125"/>
        <v/>
      </c>
      <c r="I963" s="249"/>
      <c r="J963" s="249"/>
      <c r="K963" s="252"/>
      <c r="L963" s="251"/>
      <c r="M963" s="252"/>
      <c r="N963" s="261"/>
      <c r="O963" s="261"/>
      <c r="P963" s="253"/>
      <c r="Q963" s="254" t="str">
        <f t="shared" si="126"/>
        <v/>
      </c>
      <c r="R963" s="255" t="str">
        <f t="shared" si="128"/>
        <v/>
      </c>
      <c r="S963" s="255" t="str">
        <f t="shared" si="129"/>
        <v/>
      </c>
      <c r="T963" s="255" t="str">
        <f t="shared" si="127"/>
        <v/>
      </c>
      <c r="U963" s="262" t="str">
        <f t="shared" si="130"/>
        <v/>
      </c>
      <c r="V963" s="279"/>
    </row>
    <row r="964" spans="1:22" x14ac:dyDescent="0.25">
      <c r="A964" s="266"/>
      <c r="B964" s="259" t="str">
        <f t="shared" si="131"/>
        <v/>
      </c>
      <c r="C964" s="260" t="str">
        <f t="shared" si="120"/>
        <v/>
      </c>
      <c r="D964" s="249" t="str">
        <f t="shared" si="121"/>
        <v/>
      </c>
      <c r="E964" s="249" t="str">
        <f t="shared" si="122"/>
        <v/>
      </c>
      <c r="F964" s="249" t="str">
        <f t="shared" si="123"/>
        <v/>
      </c>
      <c r="G964" s="249" t="str">
        <f t="shared" si="124"/>
        <v/>
      </c>
      <c r="H964" s="249" t="str">
        <f t="shared" si="125"/>
        <v/>
      </c>
      <c r="I964" s="249"/>
      <c r="J964" s="249"/>
      <c r="K964" s="252"/>
      <c r="L964" s="251"/>
      <c r="M964" s="252"/>
      <c r="N964" s="261"/>
      <c r="O964" s="261"/>
      <c r="P964" s="253"/>
      <c r="Q964" s="254" t="str">
        <f t="shared" si="126"/>
        <v/>
      </c>
      <c r="R964" s="255" t="str">
        <f t="shared" si="128"/>
        <v/>
      </c>
      <c r="S964" s="255" t="str">
        <f t="shared" si="129"/>
        <v/>
      </c>
      <c r="T964" s="255" t="str">
        <f t="shared" si="127"/>
        <v/>
      </c>
      <c r="U964" s="262" t="str">
        <f t="shared" si="130"/>
        <v/>
      </c>
      <c r="V964" s="279"/>
    </row>
    <row r="965" spans="1:22" x14ac:dyDescent="0.25">
      <c r="A965" s="266"/>
      <c r="B965" s="259" t="str">
        <f t="shared" si="131"/>
        <v/>
      </c>
      <c r="C965" s="260" t="str">
        <f t="shared" si="120"/>
        <v/>
      </c>
      <c r="D965" s="249" t="str">
        <f t="shared" si="121"/>
        <v/>
      </c>
      <c r="E965" s="249" t="str">
        <f t="shared" si="122"/>
        <v/>
      </c>
      <c r="F965" s="249" t="str">
        <f t="shared" si="123"/>
        <v/>
      </c>
      <c r="G965" s="249" t="str">
        <f t="shared" si="124"/>
        <v/>
      </c>
      <c r="H965" s="249" t="str">
        <f t="shared" si="125"/>
        <v/>
      </c>
      <c r="I965" s="249"/>
      <c r="J965" s="249"/>
      <c r="K965" s="252"/>
      <c r="L965" s="251"/>
      <c r="M965" s="252"/>
      <c r="N965" s="261"/>
      <c r="O965" s="261"/>
      <c r="P965" s="253"/>
      <c r="Q965" s="254" t="str">
        <f t="shared" si="126"/>
        <v/>
      </c>
      <c r="R965" s="255" t="str">
        <f t="shared" si="128"/>
        <v/>
      </c>
      <c r="S965" s="255" t="str">
        <f t="shared" si="129"/>
        <v/>
      </c>
      <c r="T965" s="255" t="str">
        <f t="shared" si="127"/>
        <v/>
      </c>
      <c r="U965" s="262" t="str">
        <f t="shared" si="130"/>
        <v/>
      </c>
      <c r="V965" s="279"/>
    </row>
    <row r="966" spans="1:22" x14ac:dyDescent="0.25">
      <c r="A966" s="266"/>
      <c r="B966" s="259" t="str">
        <f t="shared" si="131"/>
        <v/>
      </c>
      <c r="C966" s="260" t="str">
        <f t="shared" si="120"/>
        <v/>
      </c>
      <c r="D966" s="249" t="str">
        <f t="shared" si="121"/>
        <v/>
      </c>
      <c r="E966" s="249" t="str">
        <f t="shared" si="122"/>
        <v/>
      </c>
      <c r="F966" s="249" t="str">
        <f t="shared" si="123"/>
        <v/>
      </c>
      <c r="G966" s="249" t="str">
        <f t="shared" si="124"/>
        <v/>
      </c>
      <c r="H966" s="249" t="str">
        <f t="shared" si="125"/>
        <v/>
      </c>
      <c r="I966" s="249"/>
      <c r="J966" s="249"/>
      <c r="K966" s="252"/>
      <c r="L966" s="251"/>
      <c r="M966" s="252"/>
      <c r="N966" s="261"/>
      <c r="O966" s="261"/>
      <c r="P966" s="253"/>
      <c r="Q966" s="254" t="str">
        <f t="shared" si="126"/>
        <v/>
      </c>
      <c r="R966" s="255" t="str">
        <f t="shared" si="128"/>
        <v/>
      </c>
      <c r="S966" s="255" t="str">
        <f t="shared" si="129"/>
        <v/>
      </c>
      <c r="T966" s="255" t="str">
        <f t="shared" si="127"/>
        <v/>
      </c>
      <c r="U966" s="262" t="str">
        <f t="shared" si="130"/>
        <v/>
      </c>
      <c r="V966" s="279"/>
    </row>
    <row r="967" spans="1:22" x14ac:dyDescent="0.25">
      <c r="A967" s="266"/>
      <c r="B967" s="259" t="str">
        <f t="shared" si="131"/>
        <v/>
      </c>
      <c r="C967" s="260" t="str">
        <f t="shared" si="120"/>
        <v/>
      </c>
      <c r="D967" s="249" t="str">
        <f t="shared" si="121"/>
        <v/>
      </c>
      <c r="E967" s="249" t="str">
        <f t="shared" si="122"/>
        <v/>
      </c>
      <c r="F967" s="249" t="str">
        <f t="shared" si="123"/>
        <v/>
      </c>
      <c r="G967" s="249" t="str">
        <f t="shared" si="124"/>
        <v/>
      </c>
      <c r="H967" s="249" t="str">
        <f t="shared" si="125"/>
        <v/>
      </c>
      <c r="I967" s="249"/>
      <c r="J967" s="249"/>
      <c r="K967" s="252"/>
      <c r="L967" s="251"/>
      <c r="M967" s="252"/>
      <c r="N967" s="261"/>
      <c r="O967" s="261"/>
      <c r="P967" s="253"/>
      <c r="Q967" s="254" t="str">
        <f t="shared" si="126"/>
        <v/>
      </c>
      <c r="R967" s="255" t="str">
        <f t="shared" si="128"/>
        <v/>
      </c>
      <c r="S967" s="255" t="str">
        <f t="shared" si="129"/>
        <v/>
      </c>
      <c r="T967" s="255" t="str">
        <f t="shared" si="127"/>
        <v/>
      </c>
      <c r="U967" s="262" t="str">
        <f t="shared" si="130"/>
        <v/>
      </c>
      <c r="V967" s="279"/>
    </row>
    <row r="968" spans="1:22" x14ac:dyDescent="0.25">
      <c r="A968" s="266"/>
      <c r="B968" s="259" t="str">
        <f t="shared" si="131"/>
        <v/>
      </c>
      <c r="C968" s="260" t="str">
        <f t="shared" si="120"/>
        <v/>
      </c>
      <c r="D968" s="249" t="str">
        <f t="shared" si="121"/>
        <v/>
      </c>
      <c r="E968" s="249" t="str">
        <f t="shared" si="122"/>
        <v/>
      </c>
      <c r="F968" s="249" t="str">
        <f t="shared" si="123"/>
        <v/>
      </c>
      <c r="G968" s="249" t="str">
        <f t="shared" si="124"/>
        <v/>
      </c>
      <c r="H968" s="249" t="str">
        <f t="shared" si="125"/>
        <v/>
      </c>
      <c r="I968" s="249"/>
      <c r="J968" s="249"/>
      <c r="K968" s="252"/>
      <c r="L968" s="251"/>
      <c r="M968" s="252"/>
      <c r="N968" s="261"/>
      <c r="O968" s="261"/>
      <c r="P968" s="253"/>
      <c r="Q968" s="254" t="str">
        <f t="shared" si="126"/>
        <v/>
      </c>
      <c r="R968" s="255" t="str">
        <f t="shared" si="128"/>
        <v/>
      </c>
      <c r="S968" s="255" t="str">
        <f t="shared" si="129"/>
        <v/>
      </c>
      <c r="T968" s="255" t="str">
        <f t="shared" si="127"/>
        <v/>
      </c>
      <c r="U968" s="262" t="str">
        <f t="shared" si="130"/>
        <v/>
      </c>
      <c r="V968" s="279"/>
    </row>
    <row r="969" spans="1:22" x14ac:dyDescent="0.25">
      <c r="A969" s="266"/>
      <c r="B969" s="259" t="str">
        <f t="shared" si="131"/>
        <v/>
      </c>
      <c r="C969" s="260" t="str">
        <f t="shared" si="120"/>
        <v/>
      </c>
      <c r="D969" s="249" t="str">
        <f t="shared" si="121"/>
        <v/>
      </c>
      <c r="E969" s="249" t="str">
        <f t="shared" si="122"/>
        <v/>
      </c>
      <c r="F969" s="249" t="str">
        <f t="shared" si="123"/>
        <v/>
      </c>
      <c r="G969" s="249" t="str">
        <f t="shared" si="124"/>
        <v/>
      </c>
      <c r="H969" s="249" t="str">
        <f t="shared" si="125"/>
        <v/>
      </c>
      <c r="I969" s="249"/>
      <c r="J969" s="249"/>
      <c r="K969" s="252"/>
      <c r="L969" s="251"/>
      <c r="M969" s="252"/>
      <c r="N969" s="261"/>
      <c r="O969" s="261"/>
      <c r="P969" s="253"/>
      <c r="Q969" s="254" t="str">
        <f t="shared" si="126"/>
        <v/>
      </c>
      <c r="R969" s="255" t="str">
        <f t="shared" si="128"/>
        <v/>
      </c>
      <c r="S969" s="255" t="str">
        <f t="shared" si="129"/>
        <v/>
      </c>
      <c r="T969" s="255" t="str">
        <f t="shared" si="127"/>
        <v/>
      </c>
      <c r="U969" s="262" t="str">
        <f t="shared" si="130"/>
        <v/>
      </c>
      <c r="V969" s="279"/>
    </row>
    <row r="970" spans="1:22" x14ac:dyDescent="0.25">
      <c r="A970" s="266"/>
      <c r="B970" s="259" t="str">
        <f t="shared" si="131"/>
        <v/>
      </c>
      <c r="C970" s="260" t="str">
        <f t="shared" si="120"/>
        <v/>
      </c>
      <c r="D970" s="249" t="str">
        <f t="shared" si="121"/>
        <v/>
      </c>
      <c r="E970" s="249" t="str">
        <f t="shared" si="122"/>
        <v/>
      </c>
      <c r="F970" s="249" t="str">
        <f t="shared" si="123"/>
        <v/>
      </c>
      <c r="G970" s="249" t="str">
        <f t="shared" si="124"/>
        <v/>
      </c>
      <c r="H970" s="249" t="str">
        <f t="shared" si="125"/>
        <v/>
      </c>
      <c r="I970" s="249"/>
      <c r="J970" s="249"/>
      <c r="K970" s="252"/>
      <c r="L970" s="251"/>
      <c r="M970" s="252"/>
      <c r="N970" s="261"/>
      <c r="O970" s="261"/>
      <c r="P970" s="253"/>
      <c r="Q970" s="254" t="str">
        <f t="shared" si="126"/>
        <v/>
      </c>
      <c r="R970" s="255" t="str">
        <f t="shared" si="128"/>
        <v/>
      </c>
      <c r="S970" s="255" t="str">
        <f t="shared" si="129"/>
        <v/>
      </c>
      <c r="T970" s="255" t="str">
        <f t="shared" si="127"/>
        <v/>
      </c>
      <c r="U970" s="262" t="str">
        <f t="shared" si="130"/>
        <v/>
      </c>
      <c r="V970" s="279"/>
    </row>
    <row r="971" spans="1:22" x14ac:dyDescent="0.25">
      <c r="A971" s="266"/>
      <c r="B971" s="259" t="str">
        <f t="shared" si="131"/>
        <v/>
      </c>
      <c r="C971" s="260" t="str">
        <f t="shared" ref="C971:C1034" si="132">IFERROR(VLOOKUP(A971,Personal,3,0),"")</f>
        <v/>
      </c>
      <c r="D971" s="249" t="str">
        <f t="shared" ref="D971:D1034" si="133">IFERROR(VLOOKUP(A971,Personal,4,0),"")</f>
        <v/>
      </c>
      <c r="E971" s="249" t="str">
        <f t="shared" ref="E971:E1034" si="134">IFERROR(VLOOKUP(A971,Personal,5,0),"")</f>
        <v/>
      </c>
      <c r="F971" s="249" t="str">
        <f t="shared" ref="F971:F1034" si="135">IFERROR(VLOOKUP(A971,Personal,6,0),"")</f>
        <v/>
      </c>
      <c r="G971" s="249" t="str">
        <f t="shared" ref="G971:G1034" si="136">IFERROR(VLOOKUP(A971,Personal,7,0),"")</f>
        <v/>
      </c>
      <c r="H971" s="249" t="str">
        <f t="shared" ref="H971:H1034" si="137">IFERROR(VLOOKUP(A971,Personal,8,0),"")</f>
        <v/>
      </c>
      <c r="I971" s="249"/>
      <c r="J971" s="249"/>
      <c r="K971" s="252"/>
      <c r="L971" s="251"/>
      <c r="M971" s="252"/>
      <c r="N971" s="261"/>
      <c r="O971" s="261"/>
      <c r="P971" s="253"/>
      <c r="Q971" s="254" t="str">
        <f t="shared" ref="Q971:Q1034" si="138">IF(AND(N971&lt;&gt;"",O971&lt;&gt;""),IF(DATEDIF(N971,O971,"d")&gt;=0,SUM(1+DATEDIF(N971,O971,"d")),""),"")</f>
        <v/>
      </c>
      <c r="R971" s="255" t="str">
        <f t="shared" si="128"/>
        <v/>
      </c>
      <c r="S971" s="255" t="str">
        <f t="shared" si="129"/>
        <v/>
      </c>
      <c r="T971" s="255" t="str">
        <f t="shared" ref="T971:T1034" si="139">IF(O971&lt;&gt;"",TEXT(O971,"YYYY"),"")</f>
        <v/>
      </c>
      <c r="U971" s="262" t="str">
        <f t="shared" si="130"/>
        <v/>
      </c>
      <c r="V971" s="279"/>
    </row>
    <row r="972" spans="1:22" x14ac:dyDescent="0.25">
      <c r="A972" s="266"/>
      <c r="B972" s="259" t="str">
        <f t="shared" si="131"/>
        <v/>
      </c>
      <c r="C972" s="260" t="str">
        <f t="shared" si="132"/>
        <v/>
      </c>
      <c r="D972" s="249" t="str">
        <f t="shared" si="133"/>
        <v/>
      </c>
      <c r="E972" s="249" t="str">
        <f t="shared" si="134"/>
        <v/>
      </c>
      <c r="F972" s="249" t="str">
        <f t="shared" si="135"/>
        <v/>
      </c>
      <c r="G972" s="249" t="str">
        <f t="shared" si="136"/>
        <v/>
      </c>
      <c r="H972" s="249" t="str">
        <f t="shared" si="137"/>
        <v/>
      </c>
      <c r="I972" s="249"/>
      <c r="J972" s="249"/>
      <c r="K972" s="252"/>
      <c r="L972" s="251"/>
      <c r="M972" s="252"/>
      <c r="N972" s="261"/>
      <c r="O972" s="261"/>
      <c r="P972" s="253"/>
      <c r="Q972" s="254" t="str">
        <f t="shared" si="138"/>
        <v/>
      </c>
      <c r="R972" s="255" t="str">
        <f t="shared" si="128"/>
        <v/>
      </c>
      <c r="S972" s="255" t="str">
        <f t="shared" si="129"/>
        <v/>
      </c>
      <c r="T972" s="255" t="str">
        <f t="shared" si="139"/>
        <v/>
      </c>
      <c r="U972" s="262" t="str">
        <f t="shared" si="130"/>
        <v/>
      </c>
      <c r="V972" s="279"/>
    </row>
    <row r="973" spans="1:22" x14ac:dyDescent="0.25">
      <c r="A973" s="266"/>
      <c r="B973" s="259" t="str">
        <f t="shared" si="131"/>
        <v/>
      </c>
      <c r="C973" s="260" t="str">
        <f t="shared" si="132"/>
        <v/>
      </c>
      <c r="D973" s="249" t="str">
        <f t="shared" si="133"/>
        <v/>
      </c>
      <c r="E973" s="249" t="str">
        <f t="shared" si="134"/>
        <v/>
      </c>
      <c r="F973" s="249" t="str">
        <f t="shared" si="135"/>
        <v/>
      </c>
      <c r="G973" s="249" t="str">
        <f t="shared" si="136"/>
        <v/>
      </c>
      <c r="H973" s="249" t="str">
        <f t="shared" si="137"/>
        <v/>
      </c>
      <c r="I973" s="249"/>
      <c r="J973" s="249"/>
      <c r="K973" s="252"/>
      <c r="L973" s="251"/>
      <c r="M973" s="252"/>
      <c r="N973" s="261"/>
      <c r="O973" s="261"/>
      <c r="P973" s="253"/>
      <c r="Q973" s="254" t="str">
        <f t="shared" si="138"/>
        <v/>
      </c>
      <c r="R973" s="255" t="str">
        <f t="shared" si="128"/>
        <v/>
      </c>
      <c r="S973" s="255" t="str">
        <f t="shared" si="129"/>
        <v/>
      </c>
      <c r="T973" s="255" t="str">
        <f t="shared" si="139"/>
        <v/>
      </c>
      <c r="U973" s="262" t="str">
        <f t="shared" si="130"/>
        <v/>
      </c>
      <c r="V973" s="279"/>
    </row>
    <row r="974" spans="1:22" x14ac:dyDescent="0.25">
      <c r="A974" s="266"/>
      <c r="B974" s="259" t="str">
        <f t="shared" si="131"/>
        <v/>
      </c>
      <c r="C974" s="260" t="str">
        <f t="shared" si="132"/>
        <v/>
      </c>
      <c r="D974" s="249" t="str">
        <f t="shared" si="133"/>
        <v/>
      </c>
      <c r="E974" s="249" t="str">
        <f t="shared" si="134"/>
        <v/>
      </c>
      <c r="F974" s="249" t="str">
        <f t="shared" si="135"/>
        <v/>
      </c>
      <c r="G974" s="249" t="str">
        <f t="shared" si="136"/>
        <v/>
      </c>
      <c r="H974" s="249" t="str">
        <f t="shared" si="137"/>
        <v/>
      </c>
      <c r="I974" s="249"/>
      <c r="J974" s="249"/>
      <c r="K974" s="252"/>
      <c r="L974" s="251"/>
      <c r="M974" s="252"/>
      <c r="N974" s="261"/>
      <c r="O974" s="261"/>
      <c r="P974" s="253"/>
      <c r="Q974" s="254" t="str">
        <f t="shared" si="138"/>
        <v/>
      </c>
      <c r="R974" s="255" t="str">
        <f t="shared" si="128"/>
        <v/>
      </c>
      <c r="S974" s="255" t="str">
        <f t="shared" si="129"/>
        <v/>
      </c>
      <c r="T974" s="255" t="str">
        <f t="shared" si="139"/>
        <v/>
      </c>
      <c r="U974" s="262" t="str">
        <f t="shared" si="130"/>
        <v/>
      </c>
      <c r="V974" s="279"/>
    </row>
    <row r="975" spans="1:22" x14ac:dyDescent="0.25">
      <c r="A975" s="266"/>
      <c r="B975" s="259" t="str">
        <f t="shared" si="131"/>
        <v/>
      </c>
      <c r="C975" s="260" t="str">
        <f t="shared" si="132"/>
        <v/>
      </c>
      <c r="D975" s="249" t="str">
        <f t="shared" si="133"/>
        <v/>
      </c>
      <c r="E975" s="249" t="str">
        <f t="shared" si="134"/>
        <v/>
      </c>
      <c r="F975" s="249" t="str">
        <f t="shared" si="135"/>
        <v/>
      </c>
      <c r="G975" s="249" t="str">
        <f t="shared" si="136"/>
        <v/>
      </c>
      <c r="H975" s="249" t="str">
        <f t="shared" si="137"/>
        <v/>
      </c>
      <c r="I975" s="249"/>
      <c r="J975" s="249"/>
      <c r="K975" s="252"/>
      <c r="L975" s="251"/>
      <c r="M975" s="252"/>
      <c r="N975" s="261"/>
      <c r="O975" s="261"/>
      <c r="P975" s="253"/>
      <c r="Q975" s="254" t="str">
        <f t="shared" si="138"/>
        <v/>
      </c>
      <c r="R975" s="255" t="str">
        <f t="shared" si="128"/>
        <v/>
      </c>
      <c r="S975" s="255" t="str">
        <f t="shared" si="129"/>
        <v/>
      </c>
      <c r="T975" s="255" t="str">
        <f t="shared" si="139"/>
        <v/>
      </c>
      <c r="U975" s="262" t="str">
        <f t="shared" si="130"/>
        <v/>
      </c>
      <c r="V975" s="279"/>
    </row>
    <row r="976" spans="1:22" x14ac:dyDescent="0.25">
      <c r="A976" s="266"/>
      <c r="B976" s="259" t="str">
        <f t="shared" si="131"/>
        <v/>
      </c>
      <c r="C976" s="260" t="str">
        <f t="shared" si="132"/>
        <v/>
      </c>
      <c r="D976" s="249" t="str">
        <f t="shared" si="133"/>
        <v/>
      </c>
      <c r="E976" s="249" t="str">
        <f t="shared" si="134"/>
        <v/>
      </c>
      <c r="F976" s="249" t="str">
        <f t="shared" si="135"/>
        <v/>
      </c>
      <c r="G976" s="249" t="str">
        <f t="shared" si="136"/>
        <v/>
      </c>
      <c r="H976" s="249" t="str">
        <f t="shared" si="137"/>
        <v/>
      </c>
      <c r="I976" s="249"/>
      <c r="J976" s="249"/>
      <c r="K976" s="252"/>
      <c r="L976" s="251"/>
      <c r="M976" s="252"/>
      <c r="N976" s="261"/>
      <c r="O976" s="261"/>
      <c r="P976" s="253"/>
      <c r="Q976" s="254" t="str">
        <f t="shared" si="138"/>
        <v/>
      </c>
      <c r="R976" s="255" t="str">
        <f t="shared" si="128"/>
        <v/>
      </c>
      <c r="S976" s="255" t="str">
        <f t="shared" si="129"/>
        <v/>
      </c>
      <c r="T976" s="255" t="str">
        <f t="shared" si="139"/>
        <v/>
      </c>
      <c r="U976" s="262" t="str">
        <f t="shared" si="130"/>
        <v/>
      </c>
      <c r="V976" s="279"/>
    </row>
    <row r="977" spans="1:22" x14ac:dyDescent="0.25">
      <c r="A977" s="266"/>
      <c r="B977" s="259" t="str">
        <f t="shared" si="131"/>
        <v/>
      </c>
      <c r="C977" s="260" t="str">
        <f t="shared" si="132"/>
        <v/>
      </c>
      <c r="D977" s="249" t="str">
        <f t="shared" si="133"/>
        <v/>
      </c>
      <c r="E977" s="249" t="str">
        <f t="shared" si="134"/>
        <v/>
      </c>
      <c r="F977" s="249" t="str">
        <f t="shared" si="135"/>
        <v/>
      </c>
      <c r="G977" s="249" t="str">
        <f t="shared" si="136"/>
        <v/>
      </c>
      <c r="H977" s="249" t="str">
        <f t="shared" si="137"/>
        <v/>
      </c>
      <c r="I977" s="249"/>
      <c r="J977" s="249"/>
      <c r="K977" s="252"/>
      <c r="L977" s="251"/>
      <c r="M977" s="252"/>
      <c r="N977" s="261"/>
      <c r="O977" s="261"/>
      <c r="P977" s="253"/>
      <c r="Q977" s="254" t="str">
        <f t="shared" si="138"/>
        <v/>
      </c>
      <c r="R977" s="255" t="str">
        <f t="shared" si="128"/>
        <v/>
      </c>
      <c r="S977" s="255" t="str">
        <f t="shared" si="129"/>
        <v/>
      </c>
      <c r="T977" s="255" t="str">
        <f t="shared" si="139"/>
        <v/>
      </c>
      <c r="U977" s="262" t="str">
        <f t="shared" si="130"/>
        <v/>
      </c>
      <c r="V977" s="279"/>
    </row>
    <row r="978" spans="1:22" x14ac:dyDescent="0.25">
      <c r="A978" s="266"/>
      <c r="B978" s="259" t="str">
        <f t="shared" si="131"/>
        <v/>
      </c>
      <c r="C978" s="260" t="str">
        <f t="shared" si="132"/>
        <v/>
      </c>
      <c r="D978" s="249" t="str">
        <f t="shared" si="133"/>
        <v/>
      </c>
      <c r="E978" s="249" t="str">
        <f t="shared" si="134"/>
        <v/>
      </c>
      <c r="F978" s="249" t="str">
        <f t="shared" si="135"/>
        <v/>
      </c>
      <c r="G978" s="249" t="str">
        <f t="shared" si="136"/>
        <v/>
      </c>
      <c r="H978" s="249" t="str">
        <f t="shared" si="137"/>
        <v/>
      </c>
      <c r="I978" s="249"/>
      <c r="J978" s="249"/>
      <c r="K978" s="252"/>
      <c r="L978" s="251"/>
      <c r="M978" s="252"/>
      <c r="N978" s="261"/>
      <c r="O978" s="261"/>
      <c r="P978" s="253"/>
      <c r="Q978" s="254" t="str">
        <f t="shared" si="138"/>
        <v/>
      </c>
      <c r="R978" s="255" t="str">
        <f t="shared" si="128"/>
        <v/>
      </c>
      <c r="S978" s="255" t="str">
        <f t="shared" si="129"/>
        <v/>
      </c>
      <c r="T978" s="255" t="str">
        <f t="shared" si="139"/>
        <v/>
      </c>
      <c r="U978" s="262" t="str">
        <f t="shared" si="130"/>
        <v/>
      </c>
      <c r="V978" s="279"/>
    </row>
    <row r="979" spans="1:22" x14ac:dyDescent="0.25">
      <c r="A979" s="266"/>
      <c r="B979" s="259" t="str">
        <f t="shared" si="131"/>
        <v/>
      </c>
      <c r="C979" s="260" t="str">
        <f t="shared" si="132"/>
        <v/>
      </c>
      <c r="D979" s="249" t="str">
        <f t="shared" si="133"/>
        <v/>
      </c>
      <c r="E979" s="249" t="str">
        <f t="shared" si="134"/>
        <v/>
      </c>
      <c r="F979" s="249" t="str">
        <f t="shared" si="135"/>
        <v/>
      </c>
      <c r="G979" s="249" t="str">
        <f t="shared" si="136"/>
        <v/>
      </c>
      <c r="H979" s="249" t="str">
        <f t="shared" si="137"/>
        <v/>
      </c>
      <c r="I979" s="249"/>
      <c r="J979" s="249"/>
      <c r="K979" s="252"/>
      <c r="L979" s="251"/>
      <c r="M979" s="252"/>
      <c r="N979" s="261"/>
      <c r="O979" s="261"/>
      <c r="P979" s="253"/>
      <c r="Q979" s="254" t="str">
        <f t="shared" si="138"/>
        <v/>
      </c>
      <c r="R979" s="255" t="str">
        <f t="shared" si="128"/>
        <v/>
      </c>
      <c r="S979" s="255" t="str">
        <f t="shared" si="129"/>
        <v/>
      </c>
      <c r="T979" s="255" t="str">
        <f t="shared" si="139"/>
        <v/>
      </c>
      <c r="U979" s="262" t="str">
        <f t="shared" si="130"/>
        <v/>
      </c>
      <c r="V979" s="279"/>
    </row>
    <row r="980" spans="1:22" x14ac:dyDescent="0.25">
      <c r="A980" s="266"/>
      <c r="B980" s="259" t="str">
        <f t="shared" si="131"/>
        <v/>
      </c>
      <c r="C980" s="260" t="str">
        <f t="shared" si="132"/>
        <v/>
      </c>
      <c r="D980" s="249" t="str">
        <f t="shared" si="133"/>
        <v/>
      </c>
      <c r="E980" s="249" t="str">
        <f t="shared" si="134"/>
        <v/>
      </c>
      <c r="F980" s="249" t="str">
        <f t="shared" si="135"/>
        <v/>
      </c>
      <c r="G980" s="249" t="str">
        <f t="shared" si="136"/>
        <v/>
      </c>
      <c r="H980" s="249" t="str">
        <f t="shared" si="137"/>
        <v/>
      </c>
      <c r="I980" s="249"/>
      <c r="J980" s="249"/>
      <c r="K980" s="252"/>
      <c r="L980" s="251"/>
      <c r="M980" s="252"/>
      <c r="N980" s="261"/>
      <c r="O980" s="261"/>
      <c r="P980" s="253"/>
      <c r="Q980" s="254" t="str">
        <f t="shared" si="138"/>
        <v/>
      </c>
      <c r="R980" s="255" t="str">
        <f t="shared" si="128"/>
        <v/>
      </c>
      <c r="S980" s="255" t="str">
        <f t="shared" si="129"/>
        <v/>
      </c>
      <c r="T980" s="255" t="str">
        <f t="shared" si="139"/>
        <v/>
      </c>
      <c r="U980" s="262" t="str">
        <f t="shared" si="130"/>
        <v/>
      </c>
      <c r="V980" s="279"/>
    </row>
    <row r="981" spans="1:22" x14ac:dyDescent="0.25">
      <c r="A981" s="266"/>
      <c r="B981" s="259" t="str">
        <f t="shared" si="131"/>
        <v/>
      </c>
      <c r="C981" s="260" t="str">
        <f t="shared" si="132"/>
        <v/>
      </c>
      <c r="D981" s="249" t="str">
        <f t="shared" si="133"/>
        <v/>
      </c>
      <c r="E981" s="249" t="str">
        <f t="shared" si="134"/>
        <v/>
      </c>
      <c r="F981" s="249" t="str">
        <f t="shared" si="135"/>
        <v/>
      </c>
      <c r="G981" s="249" t="str">
        <f t="shared" si="136"/>
        <v/>
      </c>
      <c r="H981" s="249" t="str">
        <f t="shared" si="137"/>
        <v/>
      </c>
      <c r="I981" s="249"/>
      <c r="J981" s="249"/>
      <c r="K981" s="252"/>
      <c r="L981" s="251"/>
      <c r="M981" s="252"/>
      <c r="N981" s="261"/>
      <c r="O981" s="261"/>
      <c r="P981" s="253"/>
      <c r="Q981" s="254" t="str">
        <f t="shared" si="138"/>
        <v/>
      </c>
      <c r="R981" s="255" t="str">
        <f t="shared" si="128"/>
        <v/>
      </c>
      <c r="S981" s="255" t="str">
        <f t="shared" si="129"/>
        <v/>
      </c>
      <c r="T981" s="255" t="str">
        <f t="shared" si="139"/>
        <v/>
      </c>
      <c r="U981" s="262" t="str">
        <f t="shared" si="130"/>
        <v/>
      </c>
      <c r="V981" s="279"/>
    </row>
    <row r="982" spans="1:22" x14ac:dyDescent="0.25">
      <c r="A982" s="266"/>
      <c r="B982" s="259" t="str">
        <f t="shared" si="131"/>
        <v/>
      </c>
      <c r="C982" s="260" t="str">
        <f t="shared" si="132"/>
        <v/>
      </c>
      <c r="D982" s="249" t="str">
        <f t="shared" si="133"/>
        <v/>
      </c>
      <c r="E982" s="249" t="str">
        <f t="shared" si="134"/>
        <v/>
      </c>
      <c r="F982" s="249" t="str">
        <f t="shared" si="135"/>
        <v/>
      </c>
      <c r="G982" s="249" t="str">
        <f t="shared" si="136"/>
        <v/>
      </c>
      <c r="H982" s="249" t="str">
        <f t="shared" si="137"/>
        <v/>
      </c>
      <c r="I982" s="249"/>
      <c r="J982" s="249"/>
      <c r="K982" s="252"/>
      <c r="L982" s="251"/>
      <c r="M982" s="252"/>
      <c r="N982" s="261"/>
      <c r="O982" s="261"/>
      <c r="P982" s="253"/>
      <c r="Q982" s="254" t="str">
        <f t="shared" si="138"/>
        <v/>
      </c>
      <c r="R982" s="255" t="str">
        <f t="shared" si="128"/>
        <v/>
      </c>
      <c r="S982" s="255" t="str">
        <f t="shared" si="129"/>
        <v/>
      </c>
      <c r="T982" s="255" t="str">
        <f t="shared" si="139"/>
        <v/>
      </c>
      <c r="U982" s="262" t="str">
        <f t="shared" si="130"/>
        <v/>
      </c>
      <c r="V982" s="279"/>
    </row>
    <row r="983" spans="1:22" x14ac:dyDescent="0.25">
      <c r="A983" s="266"/>
      <c r="B983" s="259" t="str">
        <f t="shared" si="131"/>
        <v/>
      </c>
      <c r="C983" s="260" t="str">
        <f t="shared" si="132"/>
        <v/>
      </c>
      <c r="D983" s="249" t="str">
        <f t="shared" si="133"/>
        <v/>
      </c>
      <c r="E983" s="249" t="str">
        <f t="shared" si="134"/>
        <v/>
      </c>
      <c r="F983" s="249" t="str">
        <f t="shared" si="135"/>
        <v/>
      </c>
      <c r="G983" s="249" t="str">
        <f t="shared" si="136"/>
        <v/>
      </c>
      <c r="H983" s="249" t="str">
        <f t="shared" si="137"/>
        <v/>
      </c>
      <c r="I983" s="249"/>
      <c r="J983" s="249"/>
      <c r="K983" s="252"/>
      <c r="L983" s="251"/>
      <c r="M983" s="252"/>
      <c r="N983" s="261"/>
      <c r="O983" s="261"/>
      <c r="P983" s="253"/>
      <c r="Q983" s="254" t="str">
        <f t="shared" si="138"/>
        <v/>
      </c>
      <c r="R983" s="255" t="str">
        <f t="shared" si="128"/>
        <v/>
      </c>
      <c r="S983" s="255" t="str">
        <f t="shared" si="129"/>
        <v/>
      </c>
      <c r="T983" s="255" t="str">
        <f t="shared" si="139"/>
        <v/>
      </c>
      <c r="U983" s="262" t="str">
        <f t="shared" si="130"/>
        <v/>
      </c>
      <c r="V983" s="279"/>
    </row>
    <row r="984" spans="1:22" x14ac:dyDescent="0.25">
      <c r="A984" s="266"/>
      <c r="B984" s="259" t="str">
        <f t="shared" si="131"/>
        <v/>
      </c>
      <c r="C984" s="260" t="str">
        <f t="shared" si="132"/>
        <v/>
      </c>
      <c r="D984" s="249" t="str">
        <f t="shared" si="133"/>
        <v/>
      </c>
      <c r="E984" s="249" t="str">
        <f t="shared" si="134"/>
        <v/>
      </c>
      <c r="F984" s="249" t="str">
        <f t="shared" si="135"/>
        <v/>
      </c>
      <c r="G984" s="249" t="str">
        <f t="shared" si="136"/>
        <v/>
      </c>
      <c r="H984" s="249" t="str">
        <f t="shared" si="137"/>
        <v/>
      </c>
      <c r="I984" s="249"/>
      <c r="J984" s="249"/>
      <c r="K984" s="252"/>
      <c r="L984" s="251"/>
      <c r="M984" s="252"/>
      <c r="N984" s="261"/>
      <c r="O984" s="261"/>
      <c r="P984" s="253"/>
      <c r="Q984" s="254" t="str">
        <f t="shared" si="138"/>
        <v/>
      </c>
      <c r="R984" s="255" t="str">
        <f t="shared" si="128"/>
        <v/>
      </c>
      <c r="S984" s="255" t="str">
        <f t="shared" si="129"/>
        <v/>
      </c>
      <c r="T984" s="255" t="str">
        <f t="shared" si="139"/>
        <v/>
      </c>
      <c r="U984" s="262" t="str">
        <f t="shared" si="130"/>
        <v/>
      </c>
      <c r="V984" s="279"/>
    </row>
    <row r="985" spans="1:22" x14ac:dyDescent="0.25">
      <c r="A985" s="266"/>
      <c r="B985" s="259" t="str">
        <f t="shared" si="131"/>
        <v/>
      </c>
      <c r="C985" s="260" t="str">
        <f t="shared" si="132"/>
        <v/>
      </c>
      <c r="D985" s="249" t="str">
        <f t="shared" si="133"/>
        <v/>
      </c>
      <c r="E985" s="249" t="str">
        <f t="shared" si="134"/>
        <v/>
      </c>
      <c r="F985" s="249" t="str">
        <f t="shared" si="135"/>
        <v/>
      </c>
      <c r="G985" s="249" t="str">
        <f t="shared" si="136"/>
        <v/>
      </c>
      <c r="H985" s="249" t="str">
        <f t="shared" si="137"/>
        <v/>
      </c>
      <c r="I985" s="249"/>
      <c r="J985" s="249"/>
      <c r="K985" s="252"/>
      <c r="L985" s="251"/>
      <c r="M985" s="252"/>
      <c r="N985" s="261"/>
      <c r="O985" s="261"/>
      <c r="P985" s="253"/>
      <c r="Q985" s="254" t="str">
        <f t="shared" si="138"/>
        <v/>
      </c>
      <c r="R985" s="255" t="str">
        <f t="shared" ref="R985:R1048" si="140">IF(N985&lt;&gt;"",TEXT(N985,"DDDD"),"")</f>
        <v/>
      </c>
      <c r="S985" s="255" t="str">
        <f t="shared" ref="S985:S1048" si="141">IF(N985&lt;&gt;"",TEXT(N985,"MMMM"),"")</f>
        <v/>
      </c>
      <c r="T985" s="255" t="str">
        <f t="shared" si="139"/>
        <v/>
      </c>
      <c r="U985" s="262" t="str">
        <f t="shared" si="130"/>
        <v/>
      </c>
      <c r="V985" s="279"/>
    </row>
    <row r="986" spans="1:22" x14ac:dyDescent="0.25">
      <c r="A986" s="266"/>
      <c r="B986" s="259" t="str">
        <f t="shared" si="131"/>
        <v/>
      </c>
      <c r="C986" s="260" t="str">
        <f t="shared" si="132"/>
        <v/>
      </c>
      <c r="D986" s="249" t="str">
        <f t="shared" si="133"/>
        <v/>
      </c>
      <c r="E986" s="249" t="str">
        <f t="shared" si="134"/>
        <v/>
      </c>
      <c r="F986" s="249" t="str">
        <f t="shared" si="135"/>
        <v/>
      </c>
      <c r="G986" s="249" t="str">
        <f t="shared" si="136"/>
        <v/>
      </c>
      <c r="H986" s="249" t="str">
        <f t="shared" si="137"/>
        <v/>
      </c>
      <c r="I986" s="249"/>
      <c r="J986" s="249"/>
      <c r="K986" s="252"/>
      <c r="L986" s="251"/>
      <c r="M986" s="252"/>
      <c r="N986" s="261"/>
      <c r="O986" s="261"/>
      <c r="P986" s="253"/>
      <c r="Q986" s="254" t="str">
        <f t="shared" si="138"/>
        <v/>
      </c>
      <c r="R986" s="255" t="str">
        <f t="shared" si="140"/>
        <v/>
      </c>
      <c r="S986" s="255" t="str">
        <f t="shared" si="141"/>
        <v/>
      </c>
      <c r="T986" s="255" t="str">
        <f t="shared" si="139"/>
        <v/>
      </c>
      <c r="U986" s="262" t="str">
        <f t="shared" si="130"/>
        <v/>
      </c>
      <c r="V986" s="279"/>
    </row>
    <row r="987" spans="1:22" x14ac:dyDescent="0.25">
      <c r="A987" s="266"/>
      <c r="B987" s="259" t="str">
        <f t="shared" si="131"/>
        <v/>
      </c>
      <c r="C987" s="260" t="str">
        <f t="shared" si="132"/>
        <v/>
      </c>
      <c r="D987" s="249" t="str">
        <f t="shared" si="133"/>
        <v/>
      </c>
      <c r="E987" s="249" t="str">
        <f t="shared" si="134"/>
        <v/>
      </c>
      <c r="F987" s="249" t="str">
        <f t="shared" si="135"/>
        <v/>
      </c>
      <c r="G987" s="249" t="str">
        <f t="shared" si="136"/>
        <v/>
      </c>
      <c r="H987" s="249" t="str">
        <f t="shared" si="137"/>
        <v/>
      </c>
      <c r="I987" s="249"/>
      <c r="J987" s="249"/>
      <c r="K987" s="252"/>
      <c r="L987" s="251"/>
      <c r="M987" s="252"/>
      <c r="N987" s="261"/>
      <c r="O987" s="261"/>
      <c r="P987" s="253"/>
      <c r="Q987" s="254" t="str">
        <f t="shared" si="138"/>
        <v/>
      </c>
      <c r="R987" s="255" t="str">
        <f t="shared" si="140"/>
        <v/>
      </c>
      <c r="S987" s="255" t="str">
        <f t="shared" si="141"/>
        <v/>
      </c>
      <c r="T987" s="255" t="str">
        <f t="shared" si="139"/>
        <v/>
      </c>
      <c r="U987" s="262" t="str">
        <f t="shared" si="130"/>
        <v/>
      </c>
      <c r="V987" s="279"/>
    </row>
    <row r="988" spans="1:22" x14ac:dyDescent="0.25">
      <c r="A988" s="266"/>
      <c r="B988" s="259" t="str">
        <f t="shared" si="131"/>
        <v/>
      </c>
      <c r="C988" s="260" t="str">
        <f t="shared" si="132"/>
        <v/>
      </c>
      <c r="D988" s="249" t="str">
        <f t="shared" si="133"/>
        <v/>
      </c>
      <c r="E988" s="249" t="str">
        <f t="shared" si="134"/>
        <v/>
      </c>
      <c r="F988" s="249" t="str">
        <f t="shared" si="135"/>
        <v/>
      </c>
      <c r="G988" s="249" t="str">
        <f t="shared" si="136"/>
        <v/>
      </c>
      <c r="H988" s="249" t="str">
        <f t="shared" si="137"/>
        <v/>
      </c>
      <c r="I988" s="249"/>
      <c r="J988" s="249"/>
      <c r="K988" s="252"/>
      <c r="L988" s="251"/>
      <c r="M988" s="252"/>
      <c r="N988" s="261"/>
      <c r="O988" s="261"/>
      <c r="P988" s="253"/>
      <c r="Q988" s="254" t="str">
        <f t="shared" si="138"/>
        <v/>
      </c>
      <c r="R988" s="255" t="str">
        <f t="shared" si="140"/>
        <v/>
      </c>
      <c r="S988" s="255" t="str">
        <f t="shared" si="141"/>
        <v/>
      </c>
      <c r="T988" s="255" t="str">
        <f t="shared" si="139"/>
        <v/>
      </c>
      <c r="U988" s="262" t="str">
        <f t="shared" si="130"/>
        <v/>
      </c>
      <c r="V988" s="279"/>
    </row>
    <row r="989" spans="1:22" x14ac:dyDescent="0.25">
      <c r="A989" s="266"/>
      <c r="B989" s="259" t="str">
        <f t="shared" si="131"/>
        <v/>
      </c>
      <c r="C989" s="260" t="str">
        <f t="shared" si="132"/>
        <v/>
      </c>
      <c r="D989" s="249" t="str">
        <f t="shared" si="133"/>
        <v/>
      </c>
      <c r="E989" s="249" t="str">
        <f t="shared" si="134"/>
        <v/>
      </c>
      <c r="F989" s="249" t="str">
        <f t="shared" si="135"/>
        <v/>
      </c>
      <c r="G989" s="249" t="str">
        <f t="shared" si="136"/>
        <v/>
      </c>
      <c r="H989" s="249" t="str">
        <f t="shared" si="137"/>
        <v/>
      </c>
      <c r="I989" s="249"/>
      <c r="J989" s="249"/>
      <c r="K989" s="252"/>
      <c r="L989" s="251"/>
      <c r="M989" s="252"/>
      <c r="N989" s="261"/>
      <c r="O989" s="261"/>
      <c r="P989" s="253"/>
      <c r="Q989" s="254" t="str">
        <f t="shared" si="138"/>
        <v/>
      </c>
      <c r="R989" s="255" t="str">
        <f t="shared" si="140"/>
        <v/>
      </c>
      <c r="S989" s="255" t="str">
        <f t="shared" si="141"/>
        <v/>
      </c>
      <c r="T989" s="255" t="str">
        <f t="shared" si="139"/>
        <v/>
      </c>
      <c r="U989" s="262" t="str">
        <f t="shared" si="130"/>
        <v/>
      </c>
      <c r="V989" s="279"/>
    </row>
    <row r="990" spans="1:22" x14ac:dyDescent="0.25">
      <c r="A990" s="266"/>
      <c r="B990" s="259" t="str">
        <f t="shared" si="131"/>
        <v/>
      </c>
      <c r="C990" s="260" t="str">
        <f t="shared" si="132"/>
        <v/>
      </c>
      <c r="D990" s="249" t="str">
        <f t="shared" si="133"/>
        <v/>
      </c>
      <c r="E990" s="249" t="str">
        <f t="shared" si="134"/>
        <v/>
      </c>
      <c r="F990" s="249" t="str">
        <f t="shared" si="135"/>
        <v/>
      </c>
      <c r="G990" s="249" t="str">
        <f t="shared" si="136"/>
        <v/>
      </c>
      <c r="H990" s="249" t="str">
        <f t="shared" si="137"/>
        <v/>
      </c>
      <c r="I990" s="249"/>
      <c r="J990" s="249"/>
      <c r="K990" s="252"/>
      <c r="L990" s="251"/>
      <c r="M990" s="252"/>
      <c r="N990" s="261"/>
      <c r="O990" s="261"/>
      <c r="P990" s="253"/>
      <c r="Q990" s="254" t="str">
        <f t="shared" si="138"/>
        <v/>
      </c>
      <c r="R990" s="255" t="str">
        <f t="shared" si="140"/>
        <v/>
      </c>
      <c r="S990" s="255" t="str">
        <f t="shared" si="141"/>
        <v/>
      </c>
      <c r="T990" s="255" t="str">
        <f t="shared" si="139"/>
        <v/>
      </c>
      <c r="U990" s="262" t="str">
        <f t="shared" si="130"/>
        <v/>
      </c>
      <c r="V990" s="279"/>
    </row>
    <row r="991" spans="1:22" x14ac:dyDescent="0.25">
      <c r="A991" s="266"/>
      <c r="B991" s="259" t="str">
        <f t="shared" si="131"/>
        <v/>
      </c>
      <c r="C991" s="260" t="str">
        <f t="shared" si="132"/>
        <v/>
      </c>
      <c r="D991" s="249" t="str">
        <f t="shared" si="133"/>
        <v/>
      </c>
      <c r="E991" s="249" t="str">
        <f t="shared" si="134"/>
        <v/>
      </c>
      <c r="F991" s="249" t="str">
        <f t="shared" si="135"/>
        <v/>
      </c>
      <c r="G991" s="249" t="str">
        <f t="shared" si="136"/>
        <v/>
      </c>
      <c r="H991" s="249" t="str">
        <f t="shared" si="137"/>
        <v/>
      </c>
      <c r="I991" s="249"/>
      <c r="J991" s="249"/>
      <c r="K991" s="252"/>
      <c r="L991" s="251"/>
      <c r="M991" s="252"/>
      <c r="N991" s="261"/>
      <c r="O991" s="261"/>
      <c r="P991" s="253"/>
      <c r="Q991" s="254" t="str">
        <f t="shared" si="138"/>
        <v/>
      </c>
      <c r="R991" s="255" t="str">
        <f t="shared" si="140"/>
        <v/>
      </c>
      <c r="S991" s="255" t="str">
        <f t="shared" si="141"/>
        <v/>
      </c>
      <c r="T991" s="255" t="str">
        <f t="shared" si="139"/>
        <v/>
      </c>
      <c r="U991" s="262" t="str">
        <f t="shared" si="130"/>
        <v/>
      </c>
      <c r="V991" s="279"/>
    </row>
    <row r="992" spans="1:22" x14ac:dyDescent="0.25">
      <c r="A992" s="266"/>
      <c r="B992" s="259" t="str">
        <f t="shared" si="131"/>
        <v/>
      </c>
      <c r="C992" s="260" t="str">
        <f t="shared" si="132"/>
        <v/>
      </c>
      <c r="D992" s="249" t="str">
        <f t="shared" si="133"/>
        <v/>
      </c>
      <c r="E992" s="249" t="str">
        <f t="shared" si="134"/>
        <v/>
      </c>
      <c r="F992" s="249" t="str">
        <f t="shared" si="135"/>
        <v/>
      </c>
      <c r="G992" s="249" t="str">
        <f t="shared" si="136"/>
        <v/>
      </c>
      <c r="H992" s="249" t="str">
        <f t="shared" si="137"/>
        <v/>
      </c>
      <c r="I992" s="249"/>
      <c r="J992" s="249"/>
      <c r="K992" s="252"/>
      <c r="L992" s="251"/>
      <c r="M992" s="252"/>
      <c r="N992" s="261"/>
      <c r="O992" s="261"/>
      <c r="P992" s="253"/>
      <c r="Q992" s="254" t="str">
        <f t="shared" si="138"/>
        <v/>
      </c>
      <c r="R992" s="255" t="str">
        <f t="shared" si="140"/>
        <v/>
      </c>
      <c r="S992" s="255" t="str">
        <f t="shared" si="141"/>
        <v/>
      </c>
      <c r="T992" s="255" t="str">
        <f t="shared" si="139"/>
        <v/>
      </c>
      <c r="U992" s="262" t="str">
        <f t="shared" si="130"/>
        <v/>
      </c>
      <c r="V992" s="279"/>
    </row>
    <row r="993" spans="1:22" x14ac:dyDescent="0.25">
      <c r="A993" s="266"/>
      <c r="B993" s="259" t="str">
        <f t="shared" si="131"/>
        <v/>
      </c>
      <c r="C993" s="260" t="str">
        <f t="shared" si="132"/>
        <v/>
      </c>
      <c r="D993" s="249" t="str">
        <f t="shared" si="133"/>
        <v/>
      </c>
      <c r="E993" s="249" t="str">
        <f t="shared" si="134"/>
        <v/>
      </c>
      <c r="F993" s="249" t="str">
        <f t="shared" si="135"/>
        <v/>
      </c>
      <c r="G993" s="249" t="str">
        <f t="shared" si="136"/>
        <v/>
      </c>
      <c r="H993" s="249" t="str">
        <f t="shared" si="137"/>
        <v/>
      </c>
      <c r="I993" s="249"/>
      <c r="J993" s="249"/>
      <c r="K993" s="252"/>
      <c r="L993" s="251"/>
      <c r="M993" s="252"/>
      <c r="N993" s="261"/>
      <c r="O993" s="261"/>
      <c r="P993" s="253"/>
      <c r="Q993" s="254" t="str">
        <f t="shared" si="138"/>
        <v/>
      </c>
      <c r="R993" s="255" t="str">
        <f t="shared" si="140"/>
        <v/>
      </c>
      <c r="S993" s="255" t="str">
        <f t="shared" si="141"/>
        <v/>
      </c>
      <c r="T993" s="255" t="str">
        <f t="shared" si="139"/>
        <v/>
      </c>
      <c r="U993" s="262" t="str">
        <f t="shared" ref="U993:U1056" si="142">IFERROR(VLOOKUP(M993,CIE,2,0),"")</f>
        <v/>
      </c>
      <c r="V993" s="279"/>
    </row>
    <row r="994" spans="1:22" x14ac:dyDescent="0.25">
      <c r="A994" s="266"/>
      <c r="B994" s="259" t="str">
        <f t="shared" si="131"/>
        <v/>
      </c>
      <c r="C994" s="260" t="str">
        <f t="shared" si="132"/>
        <v/>
      </c>
      <c r="D994" s="249" t="str">
        <f t="shared" si="133"/>
        <v/>
      </c>
      <c r="E994" s="249" t="str">
        <f t="shared" si="134"/>
        <v/>
      </c>
      <c r="F994" s="249" t="str">
        <f t="shared" si="135"/>
        <v/>
      </c>
      <c r="G994" s="249" t="str">
        <f t="shared" si="136"/>
        <v/>
      </c>
      <c r="H994" s="249" t="str">
        <f t="shared" si="137"/>
        <v/>
      </c>
      <c r="I994" s="249"/>
      <c r="J994" s="249"/>
      <c r="K994" s="252"/>
      <c r="L994" s="251"/>
      <c r="M994" s="252"/>
      <c r="N994" s="261"/>
      <c r="O994" s="261"/>
      <c r="P994" s="253"/>
      <c r="Q994" s="254" t="str">
        <f t="shared" si="138"/>
        <v/>
      </c>
      <c r="R994" s="255" t="str">
        <f t="shared" si="140"/>
        <v/>
      </c>
      <c r="S994" s="255" t="str">
        <f t="shared" si="141"/>
        <v/>
      </c>
      <c r="T994" s="255" t="str">
        <f t="shared" si="139"/>
        <v/>
      </c>
      <c r="U994" s="262" t="str">
        <f t="shared" si="142"/>
        <v/>
      </c>
      <c r="V994" s="279"/>
    </row>
    <row r="995" spans="1:22" x14ac:dyDescent="0.25">
      <c r="A995" s="266"/>
      <c r="B995" s="259" t="str">
        <f t="shared" si="131"/>
        <v/>
      </c>
      <c r="C995" s="260" t="str">
        <f t="shared" si="132"/>
        <v/>
      </c>
      <c r="D995" s="249" t="str">
        <f t="shared" si="133"/>
        <v/>
      </c>
      <c r="E995" s="249" t="str">
        <f t="shared" si="134"/>
        <v/>
      </c>
      <c r="F995" s="249" t="str">
        <f t="shared" si="135"/>
        <v/>
      </c>
      <c r="G995" s="249" t="str">
        <f t="shared" si="136"/>
        <v/>
      </c>
      <c r="H995" s="249" t="str">
        <f t="shared" si="137"/>
        <v/>
      </c>
      <c r="I995" s="249"/>
      <c r="J995" s="249"/>
      <c r="K995" s="252"/>
      <c r="L995" s="251"/>
      <c r="M995" s="252"/>
      <c r="N995" s="261"/>
      <c r="O995" s="261"/>
      <c r="P995" s="253"/>
      <c r="Q995" s="254" t="str">
        <f t="shared" si="138"/>
        <v/>
      </c>
      <c r="R995" s="255" t="str">
        <f t="shared" si="140"/>
        <v/>
      </c>
      <c r="S995" s="255" t="str">
        <f t="shared" si="141"/>
        <v/>
      </c>
      <c r="T995" s="255" t="str">
        <f t="shared" si="139"/>
        <v/>
      </c>
      <c r="U995" s="262" t="str">
        <f t="shared" si="142"/>
        <v/>
      </c>
      <c r="V995" s="279"/>
    </row>
    <row r="996" spans="1:22" x14ac:dyDescent="0.25">
      <c r="A996" s="266"/>
      <c r="B996" s="259" t="str">
        <f t="shared" si="131"/>
        <v/>
      </c>
      <c r="C996" s="260" t="str">
        <f t="shared" si="132"/>
        <v/>
      </c>
      <c r="D996" s="249" t="str">
        <f t="shared" si="133"/>
        <v/>
      </c>
      <c r="E996" s="249" t="str">
        <f t="shared" si="134"/>
        <v/>
      </c>
      <c r="F996" s="249" t="str">
        <f t="shared" si="135"/>
        <v/>
      </c>
      <c r="G996" s="249" t="str">
        <f t="shared" si="136"/>
        <v/>
      </c>
      <c r="H996" s="249" t="str">
        <f t="shared" si="137"/>
        <v/>
      </c>
      <c r="I996" s="249"/>
      <c r="J996" s="249"/>
      <c r="K996" s="252"/>
      <c r="L996" s="251"/>
      <c r="M996" s="252"/>
      <c r="N996" s="261"/>
      <c r="O996" s="261"/>
      <c r="P996" s="253"/>
      <c r="Q996" s="254" t="str">
        <f t="shared" si="138"/>
        <v/>
      </c>
      <c r="R996" s="255" t="str">
        <f t="shared" si="140"/>
        <v/>
      </c>
      <c r="S996" s="255" t="str">
        <f t="shared" si="141"/>
        <v/>
      </c>
      <c r="T996" s="255" t="str">
        <f t="shared" si="139"/>
        <v/>
      </c>
      <c r="U996" s="262" t="str">
        <f t="shared" si="142"/>
        <v/>
      </c>
      <c r="V996" s="279"/>
    </row>
    <row r="997" spans="1:22" x14ac:dyDescent="0.25">
      <c r="A997" s="266"/>
      <c r="B997" s="259" t="str">
        <f t="shared" si="131"/>
        <v/>
      </c>
      <c r="C997" s="260" t="str">
        <f t="shared" si="132"/>
        <v/>
      </c>
      <c r="D997" s="249" t="str">
        <f t="shared" si="133"/>
        <v/>
      </c>
      <c r="E997" s="249" t="str">
        <f t="shared" si="134"/>
        <v/>
      </c>
      <c r="F997" s="249" t="str">
        <f t="shared" si="135"/>
        <v/>
      </c>
      <c r="G997" s="249" t="str">
        <f t="shared" si="136"/>
        <v/>
      </c>
      <c r="H997" s="249" t="str">
        <f t="shared" si="137"/>
        <v/>
      </c>
      <c r="I997" s="249"/>
      <c r="J997" s="249"/>
      <c r="K997" s="252"/>
      <c r="L997" s="251"/>
      <c r="M997" s="252"/>
      <c r="N997" s="261"/>
      <c r="O997" s="261"/>
      <c r="P997" s="253"/>
      <c r="Q997" s="254" t="str">
        <f t="shared" si="138"/>
        <v/>
      </c>
      <c r="R997" s="255" t="str">
        <f t="shared" si="140"/>
        <v/>
      </c>
      <c r="S997" s="255" t="str">
        <f t="shared" si="141"/>
        <v/>
      </c>
      <c r="T997" s="255" t="str">
        <f t="shared" si="139"/>
        <v/>
      </c>
      <c r="U997" s="262" t="str">
        <f t="shared" si="142"/>
        <v/>
      </c>
      <c r="V997" s="279"/>
    </row>
    <row r="998" spans="1:22" x14ac:dyDescent="0.25">
      <c r="A998" s="266"/>
      <c r="B998" s="259" t="str">
        <f t="shared" ref="B998:B1061" si="143">IFERROR(VLOOKUP(A998,Personal,2,0),"")</f>
        <v/>
      </c>
      <c r="C998" s="260" t="str">
        <f t="shared" si="132"/>
        <v/>
      </c>
      <c r="D998" s="249" t="str">
        <f t="shared" si="133"/>
        <v/>
      </c>
      <c r="E998" s="249" t="str">
        <f t="shared" si="134"/>
        <v/>
      </c>
      <c r="F998" s="249" t="str">
        <f t="shared" si="135"/>
        <v/>
      </c>
      <c r="G998" s="249" t="str">
        <f t="shared" si="136"/>
        <v/>
      </c>
      <c r="H998" s="249" t="str">
        <f t="shared" si="137"/>
        <v/>
      </c>
      <c r="I998" s="249"/>
      <c r="J998" s="249"/>
      <c r="K998" s="252"/>
      <c r="L998" s="251"/>
      <c r="M998" s="252"/>
      <c r="N998" s="261"/>
      <c r="O998" s="261"/>
      <c r="P998" s="253"/>
      <c r="Q998" s="254" t="str">
        <f t="shared" si="138"/>
        <v/>
      </c>
      <c r="R998" s="255" t="str">
        <f t="shared" si="140"/>
        <v/>
      </c>
      <c r="S998" s="255" t="str">
        <f t="shared" si="141"/>
        <v/>
      </c>
      <c r="T998" s="255" t="str">
        <f t="shared" si="139"/>
        <v/>
      </c>
      <c r="U998" s="262" t="str">
        <f t="shared" si="142"/>
        <v/>
      </c>
      <c r="V998" s="279"/>
    </row>
    <row r="999" spans="1:22" x14ac:dyDescent="0.25">
      <c r="A999" s="266"/>
      <c r="B999" s="259" t="str">
        <f t="shared" si="143"/>
        <v/>
      </c>
      <c r="C999" s="260" t="str">
        <f t="shared" si="132"/>
        <v/>
      </c>
      <c r="D999" s="249" t="str">
        <f t="shared" si="133"/>
        <v/>
      </c>
      <c r="E999" s="249" t="str">
        <f t="shared" si="134"/>
        <v/>
      </c>
      <c r="F999" s="249" t="str">
        <f t="shared" si="135"/>
        <v/>
      </c>
      <c r="G999" s="249" t="str">
        <f t="shared" si="136"/>
        <v/>
      </c>
      <c r="H999" s="249" t="str">
        <f t="shared" si="137"/>
        <v/>
      </c>
      <c r="I999" s="249"/>
      <c r="J999" s="249"/>
      <c r="K999" s="252"/>
      <c r="L999" s="251"/>
      <c r="M999" s="252"/>
      <c r="N999" s="261"/>
      <c r="O999" s="261"/>
      <c r="P999" s="253"/>
      <c r="Q999" s="254" t="str">
        <f t="shared" si="138"/>
        <v/>
      </c>
      <c r="R999" s="255" t="str">
        <f t="shared" si="140"/>
        <v/>
      </c>
      <c r="S999" s="255" t="str">
        <f t="shared" si="141"/>
        <v/>
      </c>
      <c r="T999" s="255" t="str">
        <f t="shared" si="139"/>
        <v/>
      </c>
      <c r="U999" s="262" t="str">
        <f t="shared" si="142"/>
        <v/>
      </c>
      <c r="V999" s="279"/>
    </row>
    <row r="1000" spans="1:22" x14ac:dyDescent="0.25">
      <c r="A1000" s="266"/>
      <c r="B1000" s="259" t="str">
        <f t="shared" si="143"/>
        <v/>
      </c>
      <c r="C1000" s="260" t="str">
        <f t="shared" si="132"/>
        <v/>
      </c>
      <c r="D1000" s="249" t="str">
        <f t="shared" si="133"/>
        <v/>
      </c>
      <c r="E1000" s="249" t="str">
        <f t="shared" si="134"/>
        <v/>
      </c>
      <c r="F1000" s="249" t="str">
        <f t="shared" si="135"/>
        <v/>
      </c>
      <c r="G1000" s="249" t="str">
        <f t="shared" si="136"/>
        <v/>
      </c>
      <c r="H1000" s="249" t="str">
        <f t="shared" si="137"/>
        <v/>
      </c>
      <c r="I1000" s="249"/>
      <c r="J1000" s="249"/>
      <c r="K1000" s="252"/>
      <c r="L1000" s="251"/>
      <c r="M1000" s="252"/>
      <c r="N1000" s="261"/>
      <c r="O1000" s="261"/>
      <c r="P1000" s="253"/>
      <c r="Q1000" s="254" t="str">
        <f t="shared" si="138"/>
        <v/>
      </c>
      <c r="R1000" s="255" t="str">
        <f t="shared" si="140"/>
        <v/>
      </c>
      <c r="S1000" s="255" t="str">
        <f t="shared" si="141"/>
        <v/>
      </c>
      <c r="T1000" s="255" t="str">
        <f t="shared" si="139"/>
        <v/>
      </c>
      <c r="U1000" s="262" t="str">
        <f t="shared" si="142"/>
        <v/>
      </c>
      <c r="V1000" s="279"/>
    </row>
    <row r="1001" spans="1:22" x14ac:dyDescent="0.25">
      <c r="A1001" s="266"/>
      <c r="B1001" s="259" t="str">
        <f t="shared" si="143"/>
        <v/>
      </c>
      <c r="C1001" s="260" t="str">
        <f t="shared" si="132"/>
        <v/>
      </c>
      <c r="D1001" s="249" t="str">
        <f t="shared" si="133"/>
        <v/>
      </c>
      <c r="E1001" s="249" t="str">
        <f t="shared" si="134"/>
        <v/>
      </c>
      <c r="F1001" s="249" t="str">
        <f t="shared" si="135"/>
        <v/>
      </c>
      <c r="G1001" s="249" t="str">
        <f t="shared" si="136"/>
        <v/>
      </c>
      <c r="H1001" s="249" t="str">
        <f t="shared" si="137"/>
        <v/>
      </c>
      <c r="I1001" s="249"/>
      <c r="J1001" s="249"/>
      <c r="K1001" s="252"/>
      <c r="L1001" s="251"/>
      <c r="M1001" s="252"/>
      <c r="N1001" s="261"/>
      <c r="O1001" s="261"/>
      <c r="P1001" s="253"/>
      <c r="Q1001" s="254" t="str">
        <f t="shared" si="138"/>
        <v/>
      </c>
      <c r="R1001" s="255" t="str">
        <f t="shared" si="140"/>
        <v/>
      </c>
      <c r="S1001" s="255" t="str">
        <f t="shared" si="141"/>
        <v/>
      </c>
      <c r="T1001" s="255" t="str">
        <f t="shared" si="139"/>
        <v/>
      </c>
      <c r="U1001" s="262" t="str">
        <f t="shared" si="142"/>
        <v/>
      </c>
      <c r="V1001" s="279"/>
    </row>
    <row r="1002" spans="1:22" x14ac:dyDescent="0.25">
      <c r="A1002" s="266"/>
      <c r="B1002" s="259" t="str">
        <f t="shared" si="143"/>
        <v/>
      </c>
      <c r="C1002" s="260" t="str">
        <f t="shared" si="132"/>
        <v/>
      </c>
      <c r="D1002" s="249" t="str">
        <f t="shared" si="133"/>
        <v/>
      </c>
      <c r="E1002" s="249" t="str">
        <f t="shared" si="134"/>
        <v/>
      </c>
      <c r="F1002" s="249" t="str">
        <f t="shared" si="135"/>
        <v/>
      </c>
      <c r="G1002" s="249" t="str">
        <f t="shared" si="136"/>
        <v/>
      </c>
      <c r="H1002" s="249" t="str">
        <f t="shared" si="137"/>
        <v/>
      </c>
      <c r="I1002" s="249"/>
      <c r="J1002" s="249"/>
      <c r="K1002" s="252"/>
      <c r="L1002" s="251"/>
      <c r="M1002" s="252"/>
      <c r="N1002" s="261"/>
      <c r="O1002" s="261"/>
      <c r="P1002" s="253"/>
      <c r="Q1002" s="254" t="str">
        <f t="shared" si="138"/>
        <v/>
      </c>
      <c r="R1002" s="255" t="str">
        <f t="shared" si="140"/>
        <v/>
      </c>
      <c r="S1002" s="255" t="str">
        <f t="shared" si="141"/>
        <v/>
      </c>
      <c r="T1002" s="255" t="str">
        <f t="shared" si="139"/>
        <v/>
      </c>
      <c r="U1002" s="262" t="str">
        <f t="shared" si="142"/>
        <v/>
      </c>
      <c r="V1002" s="279"/>
    </row>
    <row r="1003" spans="1:22" x14ac:dyDescent="0.25">
      <c r="A1003" s="266"/>
      <c r="B1003" s="259" t="str">
        <f t="shared" si="143"/>
        <v/>
      </c>
      <c r="C1003" s="260" t="str">
        <f t="shared" si="132"/>
        <v/>
      </c>
      <c r="D1003" s="249" t="str">
        <f t="shared" si="133"/>
        <v/>
      </c>
      <c r="E1003" s="249" t="str">
        <f t="shared" si="134"/>
        <v/>
      </c>
      <c r="F1003" s="249" t="str">
        <f t="shared" si="135"/>
        <v/>
      </c>
      <c r="G1003" s="249" t="str">
        <f t="shared" si="136"/>
        <v/>
      </c>
      <c r="H1003" s="249" t="str">
        <f t="shared" si="137"/>
        <v/>
      </c>
      <c r="I1003" s="249"/>
      <c r="J1003" s="249"/>
      <c r="K1003" s="252"/>
      <c r="L1003" s="251"/>
      <c r="M1003" s="252"/>
      <c r="N1003" s="261"/>
      <c r="O1003" s="261"/>
      <c r="P1003" s="253"/>
      <c r="Q1003" s="254" t="str">
        <f t="shared" si="138"/>
        <v/>
      </c>
      <c r="R1003" s="255" t="str">
        <f t="shared" si="140"/>
        <v/>
      </c>
      <c r="S1003" s="255" t="str">
        <f t="shared" si="141"/>
        <v/>
      </c>
      <c r="T1003" s="255" t="str">
        <f t="shared" si="139"/>
        <v/>
      </c>
      <c r="U1003" s="262" t="str">
        <f t="shared" si="142"/>
        <v/>
      </c>
      <c r="V1003" s="279"/>
    </row>
    <row r="1004" spans="1:22" x14ac:dyDescent="0.25">
      <c r="A1004" s="266"/>
      <c r="B1004" s="259" t="str">
        <f t="shared" si="143"/>
        <v/>
      </c>
      <c r="C1004" s="260" t="str">
        <f t="shared" si="132"/>
        <v/>
      </c>
      <c r="D1004" s="249" t="str">
        <f t="shared" si="133"/>
        <v/>
      </c>
      <c r="E1004" s="249" t="str">
        <f t="shared" si="134"/>
        <v/>
      </c>
      <c r="F1004" s="249" t="str">
        <f t="shared" si="135"/>
        <v/>
      </c>
      <c r="G1004" s="249" t="str">
        <f t="shared" si="136"/>
        <v/>
      </c>
      <c r="H1004" s="249" t="str">
        <f t="shared" si="137"/>
        <v/>
      </c>
      <c r="I1004" s="249"/>
      <c r="J1004" s="249"/>
      <c r="K1004" s="252"/>
      <c r="L1004" s="251"/>
      <c r="M1004" s="252"/>
      <c r="N1004" s="261"/>
      <c r="O1004" s="261"/>
      <c r="P1004" s="253"/>
      <c r="Q1004" s="254" t="str">
        <f t="shared" si="138"/>
        <v/>
      </c>
      <c r="R1004" s="255" t="str">
        <f t="shared" si="140"/>
        <v/>
      </c>
      <c r="S1004" s="255" t="str">
        <f t="shared" si="141"/>
        <v/>
      </c>
      <c r="T1004" s="255" t="str">
        <f t="shared" si="139"/>
        <v/>
      </c>
      <c r="U1004" s="262" t="str">
        <f t="shared" si="142"/>
        <v/>
      </c>
      <c r="V1004" s="279"/>
    </row>
    <row r="1005" spans="1:22" x14ac:dyDescent="0.25">
      <c r="A1005" s="266"/>
      <c r="B1005" s="259" t="str">
        <f t="shared" si="143"/>
        <v/>
      </c>
      <c r="C1005" s="260" t="str">
        <f t="shared" si="132"/>
        <v/>
      </c>
      <c r="D1005" s="249" t="str">
        <f t="shared" si="133"/>
        <v/>
      </c>
      <c r="E1005" s="249" t="str">
        <f t="shared" si="134"/>
        <v/>
      </c>
      <c r="F1005" s="249" t="str">
        <f t="shared" si="135"/>
        <v/>
      </c>
      <c r="G1005" s="249" t="str">
        <f t="shared" si="136"/>
        <v/>
      </c>
      <c r="H1005" s="249" t="str">
        <f t="shared" si="137"/>
        <v/>
      </c>
      <c r="I1005" s="249"/>
      <c r="J1005" s="249"/>
      <c r="K1005" s="252"/>
      <c r="L1005" s="251"/>
      <c r="M1005" s="252"/>
      <c r="N1005" s="261"/>
      <c r="O1005" s="261"/>
      <c r="P1005" s="253"/>
      <c r="Q1005" s="254" t="str">
        <f t="shared" si="138"/>
        <v/>
      </c>
      <c r="R1005" s="255" t="str">
        <f t="shared" si="140"/>
        <v/>
      </c>
      <c r="S1005" s="255" t="str">
        <f t="shared" si="141"/>
        <v/>
      </c>
      <c r="T1005" s="255" t="str">
        <f t="shared" si="139"/>
        <v/>
      </c>
      <c r="U1005" s="262" t="str">
        <f t="shared" si="142"/>
        <v/>
      </c>
      <c r="V1005" s="279"/>
    </row>
    <row r="1006" spans="1:22" x14ac:dyDescent="0.25">
      <c r="A1006" s="266"/>
      <c r="B1006" s="259" t="str">
        <f t="shared" si="143"/>
        <v/>
      </c>
      <c r="C1006" s="260" t="str">
        <f t="shared" si="132"/>
        <v/>
      </c>
      <c r="D1006" s="249" t="str">
        <f t="shared" si="133"/>
        <v/>
      </c>
      <c r="E1006" s="249" t="str">
        <f t="shared" si="134"/>
        <v/>
      </c>
      <c r="F1006" s="249" t="str">
        <f t="shared" si="135"/>
        <v/>
      </c>
      <c r="G1006" s="249" t="str">
        <f t="shared" si="136"/>
        <v/>
      </c>
      <c r="H1006" s="249" t="str">
        <f t="shared" si="137"/>
        <v/>
      </c>
      <c r="I1006" s="249"/>
      <c r="J1006" s="249"/>
      <c r="K1006" s="252"/>
      <c r="L1006" s="251"/>
      <c r="M1006" s="252"/>
      <c r="N1006" s="261"/>
      <c r="O1006" s="261"/>
      <c r="P1006" s="253"/>
      <c r="Q1006" s="254" t="str">
        <f t="shared" si="138"/>
        <v/>
      </c>
      <c r="R1006" s="255" t="str">
        <f t="shared" si="140"/>
        <v/>
      </c>
      <c r="S1006" s="255" t="str">
        <f t="shared" si="141"/>
        <v/>
      </c>
      <c r="T1006" s="255" t="str">
        <f t="shared" si="139"/>
        <v/>
      </c>
      <c r="U1006" s="262" t="str">
        <f t="shared" si="142"/>
        <v/>
      </c>
      <c r="V1006" s="279"/>
    </row>
    <row r="1007" spans="1:22" x14ac:dyDescent="0.25">
      <c r="A1007" s="266"/>
      <c r="B1007" s="259" t="str">
        <f t="shared" si="143"/>
        <v/>
      </c>
      <c r="C1007" s="260" t="str">
        <f t="shared" si="132"/>
        <v/>
      </c>
      <c r="D1007" s="249" t="str">
        <f t="shared" si="133"/>
        <v/>
      </c>
      <c r="E1007" s="249" t="str">
        <f t="shared" si="134"/>
        <v/>
      </c>
      <c r="F1007" s="249" t="str">
        <f t="shared" si="135"/>
        <v/>
      </c>
      <c r="G1007" s="249" t="str">
        <f t="shared" si="136"/>
        <v/>
      </c>
      <c r="H1007" s="249" t="str">
        <f t="shared" si="137"/>
        <v/>
      </c>
      <c r="I1007" s="249"/>
      <c r="J1007" s="249"/>
      <c r="K1007" s="252"/>
      <c r="L1007" s="251"/>
      <c r="M1007" s="252"/>
      <c r="N1007" s="261"/>
      <c r="O1007" s="261"/>
      <c r="P1007" s="253"/>
      <c r="Q1007" s="254" t="str">
        <f t="shared" si="138"/>
        <v/>
      </c>
      <c r="R1007" s="255" t="str">
        <f t="shared" si="140"/>
        <v/>
      </c>
      <c r="S1007" s="255" t="str">
        <f t="shared" si="141"/>
        <v/>
      </c>
      <c r="T1007" s="255" t="str">
        <f t="shared" si="139"/>
        <v/>
      </c>
      <c r="U1007" s="262" t="str">
        <f t="shared" si="142"/>
        <v/>
      </c>
      <c r="V1007" s="279"/>
    </row>
    <row r="1008" spans="1:22" x14ac:dyDescent="0.25">
      <c r="A1008" s="266"/>
      <c r="B1008" s="259" t="str">
        <f t="shared" si="143"/>
        <v/>
      </c>
      <c r="C1008" s="260" t="str">
        <f t="shared" si="132"/>
        <v/>
      </c>
      <c r="D1008" s="249" t="str">
        <f t="shared" si="133"/>
        <v/>
      </c>
      <c r="E1008" s="249" t="str">
        <f t="shared" si="134"/>
        <v/>
      </c>
      <c r="F1008" s="249" t="str">
        <f t="shared" si="135"/>
        <v/>
      </c>
      <c r="G1008" s="249" t="str">
        <f t="shared" si="136"/>
        <v/>
      </c>
      <c r="H1008" s="249" t="str">
        <f t="shared" si="137"/>
        <v/>
      </c>
      <c r="I1008" s="249"/>
      <c r="J1008" s="249"/>
      <c r="K1008" s="252"/>
      <c r="L1008" s="251"/>
      <c r="M1008" s="252"/>
      <c r="N1008" s="261"/>
      <c r="O1008" s="261"/>
      <c r="P1008" s="253"/>
      <c r="Q1008" s="254" t="str">
        <f t="shared" si="138"/>
        <v/>
      </c>
      <c r="R1008" s="255" t="str">
        <f t="shared" si="140"/>
        <v/>
      </c>
      <c r="S1008" s="255" t="str">
        <f t="shared" si="141"/>
        <v/>
      </c>
      <c r="T1008" s="255" t="str">
        <f t="shared" si="139"/>
        <v/>
      </c>
      <c r="U1008" s="262" t="str">
        <f t="shared" si="142"/>
        <v/>
      </c>
      <c r="V1008" s="279"/>
    </row>
    <row r="1009" spans="1:22" x14ac:dyDescent="0.25">
      <c r="A1009" s="266"/>
      <c r="B1009" s="259" t="str">
        <f t="shared" si="143"/>
        <v/>
      </c>
      <c r="C1009" s="260" t="str">
        <f t="shared" si="132"/>
        <v/>
      </c>
      <c r="D1009" s="249" t="str">
        <f t="shared" si="133"/>
        <v/>
      </c>
      <c r="E1009" s="249" t="str">
        <f t="shared" si="134"/>
        <v/>
      </c>
      <c r="F1009" s="249" t="str">
        <f t="shared" si="135"/>
        <v/>
      </c>
      <c r="G1009" s="249" t="str">
        <f t="shared" si="136"/>
        <v/>
      </c>
      <c r="H1009" s="249" t="str">
        <f t="shared" si="137"/>
        <v/>
      </c>
      <c r="I1009" s="249"/>
      <c r="J1009" s="249"/>
      <c r="K1009" s="252"/>
      <c r="L1009" s="251"/>
      <c r="M1009" s="252"/>
      <c r="N1009" s="261"/>
      <c r="O1009" s="261"/>
      <c r="P1009" s="253"/>
      <c r="Q1009" s="254" t="str">
        <f t="shared" si="138"/>
        <v/>
      </c>
      <c r="R1009" s="255" t="str">
        <f t="shared" si="140"/>
        <v/>
      </c>
      <c r="S1009" s="255" t="str">
        <f t="shared" si="141"/>
        <v/>
      </c>
      <c r="T1009" s="255" t="str">
        <f t="shared" si="139"/>
        <v/>
      </c>
      <c r="U1009" s="262" t="str">
        <f t="shared" si="142"/>
        <v/>
      </c>
      <c r="V1009" s="279"/>
    </row>
    <row r="1010" spans="1:22" x14ac:dyDescent="0.25">
      <c r="A1010" s="266"/>
      <c r="B1010" s="259" t="str">
        <f t="shared" si="143"/>
        <v/>
      </c>
      <c r="C1010" s="260" t="str">
        <f t="shared" si="132"/>
        <v/>
      </c>
      <c r="D1010" s="249" t="str">
        <f t="shared" si="133"/>
        <v/>
      </c>
      <c r="E1010" s="249" t="str">
        <f t="shared" si="134"/>
        <v/>
      </c>
      <c r="F1010" s="249" t="str">
        <f t="shared" si="135"/>
        <v/>
      </c>
      <c r="G1010" s="249" t="str">
        <f t="shared" si="136"/>
        <v/>
      </c>
      <c r="H1010" s="249" t="str">
        <f t="shared" si="137"/>
        <v/>
      </c>
      <c r="I1010" s="249"/>
      <c r="J1010" s="249"/>
      <c r="K1010" s="252"/>
      <c r="L1010" s="251"/>
      <c r="M1010" s="252"/>
      <c r="N1010" s="261"/>
      <c r="O1010" s="261"/>
      <c r="P1010" s="253"/>
      <c r="Q1010" s="254" t="str">
        <f t="shared" si="138"/>
        <v/>
      </c>
      <c r="R1010" s="255" t="str">
        <f t="shared" si="140"/>
        <v/>
      </c>
      <c r="S1010" s="255" t="str">
        <f t="shared" si="141"/>
        <v/>
      </c>
      <c r="T1010" s="255" t="str">
        <f t="shared" si="139"/>
        <v/>
      </c>
      <c r="U1010" s="262" t="str">
        <f t="shared" si="142"/>
        <v/>
      </c>
      <c r="V1010" s="279"/>
    </row>
    <row r="1011" spans="1:22" x14ac:dyDescent="0.25">
      <c r="A1011" s="266"/>
      <c r="B1011" s="259" t="str">
        <f t="shared" si="143"/>
        <v/>
      </c>
      <c r="C1011" s="260" t="str">
        <f t="shared" si="132"/>
        <v/>
      </c>
      <c r="D1011" s="249" t="str">
        <f t="shared" si="133"/>
        <v/>
      </c>
      <c r="E1011" s="249" t="str">
        <f t="shared" si="134"/>
        <v/>
      </c>
      <c r="F1011" s="249" t="str">
        <f t="shared" si="135"/>
        <v/>
      </c>
      <c r="G1011" s="249" t="str">
        <f t="shared" si="136"/>
        <v/>
      </c>
      <c r="H1011" s="249" t="str">
        <f t="shared" si="137"/>
        <v/>
      </c>
      <c r="I1011" s="249"/>
      <c r="J1011" s="249"/>
      <c r="K1011" s="252"/>
      <c r="L1011" s="251"/>
      <c r="M1011" s="252"/>
      <c r="N1011" s="261"/>
      <c r="O1011" s="261"/>
      <c r="P1011" s="253"/>
      <c r="Q1011" s="254" t="str">
        <f t="shared" si="138"/>
        <v/>
      </c>
      <c r="R1011" s="255" t="str">
        <f t="shared" si="140"/>
        <v/>
      </c>
      <c r="S1011" s="255" t="str">
        <f t="shared" si="141"/>
        <v/>
      </c>
      <c r="T1011" s="255" t="str">
        <f t="shared" si="139"/>
        <v/>
      </c>
      <c r="U1011" s="262" t="str">
        <f t="shared" si="142"/>
        <v/>
      </c>
      <c r="V1011" s="279"/>
    </row>
    <row r="1012" spans="1:22" x14ac:dyDescent="0.25">
      <c r="A1012" s="266"/>
      <c r="B1012" s="259" t="str">
        <f t="shared" si="143"/>
        <v/>
      </c>
      <c r="C1012" s="260" t="str">
        <f t="shared" si="132"/>
        <v/>
      </c>
      <c r="D1012" s="249" t="str">
        <f t="shared" si="133"/>
        <v/>
      </c>
      <c r="E1012" s="249" t="str">
        <f t="shared" si="134"/>
        <v/>
      </c>
      <c r="F1012" s="249" t="str">
        <f t="shared" si="135"/>
        <v/>
      </c>
      <c r="G1012" s="249" t="str">
        <f t="shared" si="136"/>
        <v/>
      </c>
      <c r="H1012" s="249" t="str">
        <f t="shared" si="137"/>
        <v/>
      </c>
      <c r="I1012" s="249"/>
      <c r="J1012" s="249"/>
      <c r="K1012" s="252"/>
      <c r="L1012" s="251"/>
      <c r="M1012" s="252"/>
      <c r="N1012" s="261"/>
      <c r="O1012" s="261"/>
      <c r="P1012" s="253"/>
      <c r="Q1012" s="254" t="str">
        <f t="shared" si="138"/>
        <v/>
      </c>
      <c r="R1012" s="255" t="str">
        <f t="shared" si="140"/>
        <v/>
      </c>
      <c r="S1012" s="255" t="str">
        <f t="shared" si="141"/>
        <v/>
      </c>
      <c r="T1012" s="255" t="str">
        <f t="shared" si="139"/>
        <v/>
      </c>
      <c r="U1012" s="262" t="str">
        <f t="shared" si="142"/>
        <v/>
      </c>
      <c r="V1012" s="279"/>
    </row>
    <row r="1013" spans="1:22" x14ac:dyDescent="0.25">
      <c r="A1013" s="266"/>
      <c r="B1013" s="259" t="str">
        <f t="shared" si="143"/>
        <v/>
      </c>
      <c r="C1013" s="260" t="str">
        <f t="shared" si="132"/>
        <v/>
      </c>
      <c r="D1013" s="249" t="str">
        <f t="shared" si="133"/>
        <v/>
      </c>
      <c r="E1013" s="249" t="str">
        <f t="shared" si="134"/>
        <v/>
      </c>
      <c r="F1013" s="249" t="str">
        <f t="shared" si="135"/>
        <v/>
      </c>
      <c r="G1013" s="249" t="str">
        <f t="shared" si="136"/>
        <v/>
      </c>
      <c r="H1013" s="249" t="str">
        <f t="shared" si="137"/>
        <v/>
      </c>
      <c r="I1013" s="249"/>
      <c r="J1013" s="249"/>
      <c r="K1013" s="252"/>
      <c r="L1013" s="251"/>
      <c r="M1013" s="252"/>
      <c r="N1013" s="261"/>
      <c r="O1013" s="261"/>
      <c r="P1013" s="253"/>
      <c r="Q1013" s="254" t="str">
        <f t="shared" si="138"/>
        <v/>
      </c>
      <c r="R1013" s="255" t="str">
        <f t="shared" si="140"/>
        <v/>
      </c>
      <c r="S1013" s="255" t="str">
        <f t="shared" si="141"/>
        <v/>
      </c>
      <c r="T1013" s="255" t="str">
        <f t="shared" si="139"/>
        <v/>
      </c>
      <c r="U1013" s="262" t="str">
        <f t="shared" si="142"/>
        <v/>
      </c>
      <c r="V1013" s="279"/>
    </row>
    <row r="1014" spans="1:22" x14ac:dyDescent="0.25">
      <c r="A1014" s="266"/>
      <c r="B1014" s="259" t="str">
        <f t="shared" si="143"/>
        <v/>
      </c>
      <c r="C1014" s="260" t="str">
        <f t="shared" si="132"/>
        <v/>
      </c>
      <c r="D1014" s="249" t="str">
        <f t="shared" si="133"/>
        <v/>
      </c>
      <c r="E1014" s="249" t="str">
        <f t="shared" si="134"/>
        <v/>
      </c>
      <c r="F1014" s="249" t="str">
        <f t="shared" si="135"/>
        <v/>
      </c>
      <c r="G1014" s="249" t="str">
        <f t="shared" si="136"/>
        <v/>
      </c>
      <c r="H1014" s="249" t="str">
        <f t="shared" si="137"/>
        <v/>
      </c>
      <c r="I1014" s="249"/>
      <c r="J1014" s="249"/>
      <c r="K1014" s="252"/>
      <c r="L1014" s="251"/>
      <c r="M1014" s="252"/>
      <c r="N1014" s="261"/>
      <c r="O1014" s="261"/>
      <c r="P1014" s="253"/>
      <c r="Q1014" s="254" t="str">
        <f t="shared" si="138"/>
        <v/>
      </c>
      <c r="R1014" s="255" t="str">
        <f t="shared" si="140"/>
        <v/>
      </c>
      <c r="S1014" s="255" t="str">
        <f t="shared" si="141"/>
        <v/>
      </c>
      <c r="T1014" s="255" t="str">
        <f t="shared" si="139"/>
        <v/>
      </c>
      <c r="U1014" s="262" t="str">
        <f t="shared" si="142"/>
        <v/>
      </c>
      <c r="V1014" s="279"/>
    </row>
    <row r="1015" spans="1:22" x14ac:dyDescent="0.25">
      <c r="A1015" s="266"/>
      <c r="B1015" s="259" t="str">
        <f t="shared" si="143"/>
        <v/>
      </c>
      <c r="C1015" s="260" t="str">
        <f t="shared" si="132"/>
        <v/>
      </c>
      <c r="D1015" s="249" t="str">
        <f t="shared" si="133"/>
        <v/>
      </c>
      <c r="E1015" s="249" t="str">
        <f t="shared" si="134"/>
        <v/>
      </c>
      <c r="F1015" s="249" t="str">
        <f t="shared" si="135"/>
        <v/>
      </c>
      <c r="G1015" s="249" t="str">
        <f t="shared" si="136"/>
        <v/>
      </c>
      <c r="H1015" s="249" t="str">
        <f t="shared" si="137"/>
        <v/>
      </c>
      <c r="I1015" s="249"/>
      <c r="J1015" s="249"/>
      <c r="K1015" s="252"/>
      <c r="L1015" s="251"/>
      <c r="M1015" s="252"/>
      <c r="N1015" s="261"/>
      <c r="O1015" s="261"/>
      <c r="P1015" s="253"/>
      <c r="Q1015" s="254" t="str">
        <f t="shared" si="138"/>
        <v/>
      </c>
      <c r="R1015" s="255" t="str">
        <f t="shared" si="140"/>
        <v/>
      </c>
      <c r="S1015" s="255" t="str">
        <f t="shared" si="141"/>
        <v/>
      </c>
      <c r="T1015" s="255" t="str">
        <f t="shared" si="139"/>
        <v/>
      </c>
      <c r="U1015" s="262" t="str">
        <f t="shared" si="142"/>
        <v/>
      </c>
      <c r="V1015" s="279"/>
    </row>
    <row r="1016" spans="1:22" x14ac:dyDescent="0.25">
      <c r="A1016" s="266"/>
      <c r="B1016" s="259" t="str">
        <f t="shared" si="143"/>
        <v/>
      </c>
      <c r="C1016" s="260" t="str">
        <f t="shared" si="132"/>
        <v/>
      </c>
      <c r="D1016" s="249" t="str">
        <f t="shared" si="133"/>
        <v/>
      </c>
      <c r="E1016" s="249" t="str">
        <f t="shared" si="134"/>
        <v/>
      </c>
      <c r="F1016" s="249" t="str">
        <f t="shared" si="135"/>
        <v/>
      </c>
      <c r="G1016" s="249" t="str">
        <f t="shared" si="136"/>
        <v/>
      </c>
      <c r="H1016" s="249" t="str">
        <f t="shared" si="137"/>
        <v/>
      </c>
      <c r="I1016" s="249"/>
      <c r="J1016" s="249"/>
      <c r="K1016" s="252"/>
      <c r="L1016" s="251"/>
      <c r="M1016" s="252"/>
      <c r="N1016" s="261"/>
      <c r="O1016" s="261"/>
      <c r="P1016" s="253"/>
      <c r="Q1016" s="254" t="str">
        <f t="shared" si="138"/>
        <v/>
      </c>
      <c r="R1016" s="255" t="str">
        <f t="shared" si="140"/>
        <v/>
      </c>
      <c r="S1016" s="255" t="str">
        <f t="shared" si="141"/>
        <v/>
      </c>
      <c r="T1016" s="255" t="str">
        <f t="shared" si="139"/>
        <v/>
      </c>
      <c r="U1016" s="262" t="str">
        <f t="shared" si="142"/>
        <v/>
      </c>
      <c r="V1016" s="279"/>
    </row>
    <row r="1017" spans="1:22" x14ac:dyDescent="0.25">
      <c r="A1017" s="266"/>
      <c r="B1017" s="259" t="str">
        <f t="shared" si="143"/>
        <v/>
      </c>
      <c r="C1017" s="260" t="str">
        <f t="shared" si="132"/>
        <v/>
      </c>
      <c r="D1017" s="249" t="str">
        <f t="shared" si="133"/>
        <v/>
      </c>
      <c r="E1017" s="249" t="str">
        <f t="shared" si="134"/>
        <v/>
      </c>
      <c r="F1017" s="249" t="str">
        <f t="shared" si="135"/>
        <v/>
      </c>
      <c r="G1017" s="249" t="str">
        <f t="shared" si="136"/>
        <v/>
      </c>
      <c r="H1017" s="249" t="str">
        <f t="shared" si="137"/>
        <v/>
      </c>
      <c r="I1017" s="249"/>
      <c r="J1017" s="249"/>
      <c r="K1017" s="252"/>
      <c r="L1017" s="251"/>
      <c r="M1017" s="252"/>
      <c r="N1017" s="261"/>
      <c r="O1017" s="261"/>
      <c r="P1017" s="253"/>
      <c r="Q1017" s="254" t="str">
        <f t="shared" si="138"/>
        <v/>
      </c>
      <c r="R1017" s="255" t="str">
        <f t="shared" si="140"/>
        <v/>
      </c>
      <c r="S1017" s="255" t="str">
        <f t="shared" si="141"/>
        <v/>
      </c>
      <c r="T1017" s="255" t="str">
        <f t="shared" si="139"/>
        <v/>
      </c>
      <c r="U1017" s="262" t="str">
        <f t="shared" si="142"/>
        <v/>
      </c>
      <c r="V1017" s="279"/>
    </row>
    <row r="1018" spans="1:22" x14ac:dyDescent="0.25">
      <c r="A1018" s="266"/>
      <c r="B1018" s="259" t="str">
        <f t="shared" si="143"/>
        <v/>
      </c>
      <c r="C1018" s="260" t="str">
        <f t="shared" si="132"/>
        <v/>
      </c>
      <c r="D1018" s="249" t="str">
        <f t="shared" si="133"/>
        <v/>
      </c>
      <c r="E1018" s="249" t="str">
        <f t="shared" si="134"/>
        <v/>
      </c>
      <c r="F1018" s="249" t="str">
        <f t="shared" si="135"/>
        <v/>
      </c>
      <c r="G1018" s="249" t="str">
        <f t="shared" si="136"/>
        <v/>
      </c>
      <c r="H1018" s="249" t="str">
        <f t="shared" si="137"/>
        <v/>
      </c>
      <c r="I1018" s="249"/>
      <c r="J1018" s="249"/>
      <c r="K1018" s="252"/>
      <c r="L1018" s="251"/>
      <c r="M1018" s="252"/>
      <c r="N1018" s="261"/>
      <c r="O1018" s="261"/>
      <c r="P1018" s="253"/>
      <c r="Q1018" s="254" t="str">
        <f t="shared" si="138"/>
        <v/>
      </c>
      <c r="R1018" s="255" t="str">
        <f t="shared" si="140"/>
        <v/>
      </c>
      <c r="S1018" s="255" t="str">
        <f t="shared" si="141"/>
        <v/>
      </c>
      <c r="T1018" s="255" t="str">
        <f t="shared" si="139"/>
        <v/>
      </c>
      <c r="U1018" s="262" t="str">
        <f t="shared" si="142"/>
        <v/>
      </c>
      <c r="V1018" s="279"/>
    </row>
    <row r="1019" spans="1:22" x14ac:dyDescent="0.25">
      <c r="A1019" s="266"/>
      <c r="B1019" s="259" t="str">
        <f t="shared" si="143"/>
        <v/>
      </c>
      <c r="C1019" s="260" t="str">
        <f t="shared" si="132"/>
        <v/>
      </c>
      <c r="D1019" s="249" t="str">
        <f t="shared" si="133"/>
        <v/>
      </c>
      <c r="E1019" s="249" t="str">
        <f t="shared" si="134"/>
        <v/>
      </c>
      <c r="F1019" s="249" t="str">
        <f t="shared" si="135"/>
        <v/>
      </c>
      <c r="G1019" s="249" t="str">
        <f t="shared" si="136"/>
        <v/>
      </c>
      <c r="H1019" s="249" t="str">
        <f t="shared" si="137"/>
        <v/>
      </c>
      <c r="I1019" s="249"/>
      <c r="J1019" s="249"/>
      <c r="K1019" s="252"/>
      <c r="L1019" s="251"/>
      <c r="M1019" s="252"/>
      <c r="N1019" s="261"/>
      <c r="O1019" s="261"/>
      <c r="P1019" s="253"/>
      <c r="Q1019" s="254" t="str">
        <f t="shared" si="138"/>
        <v/>
      </c>
      <c r="R1019" s="255" t="str">
        <f t="shared" si="140"/>
        <v/>
      </c>
      <c r="S1019" s="255" t="str">
        <f t="shared" si="141"/>
        <v/>
      </c>
      <c r="T1019" s="255" t="str">
        <f t="shared" si="139"/>
        <v/>
      </c>
      <c r="U1019" s="262" t="str">
        <f t="shared" si="142"/>
        <v/>
      </c>
      <c r="V1019" s="279"/>
    </row>
    <row r="1020" spans="1:22" x14ac:dyDescent="0.25">
      <c r="A1020" s="266"/>
      <c r="B1020" s="259" t="str">
        <f t="shared" si="143"/>
        <v/>
      </c>
      <c r="C1020" s="260" t="str">
        <f t="shared" si="132"/>
        <v/>
      </c>
      <c r="D1020" s="249" t="str">
        <f t="shared" si="133"/>
        <v/>
      </c>
      <c r="E1020" s="249" t="str">
        <f t="shared" si="134"/>
        <v/>
      </c>
      <c r="F1020" s="249" t="str">
        <f t="shared" si="135"/>
        <v/>
      </c>
      <c r="G1020" s="249" t="str">
        <f t="shared" si="136"/>
        <v/>
      </c>
      <c r="H1020" s="249" t="str">
        <f t="shared" si="137"/>
        <v/>
      </c>
      <c r="I1020" s="249"/>
      <c r="J1020" s="249"/>
      <c r="K1020" s="252"/>
      <c r="L1020" s="251"/>
      <c r="M1020" s="252"/>
      <c r="N1020" s="261"/>
      <c r="O1020" s="261"/>
      <c r="P1020" s="253"/>
      <c r="Q1020" s="254" t="str">
        <f t="shared" si="138"/>
        <v/>
      </c>
      <c r="R1020" s="255" t="str">
        <f t="shared" si="140"/>
        <v/>
      </c>
      <c r="S1020" s="255" t="str">
        <f t="shared" si="141"/>
        <v/>
      </c>
      <c r="T1020" s="255" t="str">
        <f t="shared" si="139"/>
        <v/>
      </c>
      <c r="U1020" s="262" t="str">
        <f t="shared" si="142"/>
        <v/>
      </c>
      <c r="V1020" s="279"/>
    </row>
    <row r="1021" spans="1:22" x14ac:dyDescent="0.25">
      <c r="A1021" s="266"/>
      <c r="B1021" s="259" t="str">
        <f t="shared" si="143"/>
        <v/>
      </c>
      <c r="C1021" s="260" t="str">
        <f t="shared" si="132"/>
        <v/>
      </c>
      <c r="D1021" s="249" t="str">
        <f t="shared" si="133"/>
        <v/>
      </c>
      <c r="E1021" s="249" t="str">
        <f t="shared" si="134"/>
        <v/>
      </c>
      <c r="F1021" s="249" t="str">
        <f t="shared" si="135"/>
        <v/>
      </c>
      <c r="G1021" s="249" t="str">
        <f t="shared" si="136"/>
        <v/>
      </c>
      <c r="H1021" s="249" t="str">
        <f t="shared" si="137"/>
        <v/>
      </c>
      <c r="I1021" s="249"/>
      <c r="J1021" s="249"/>
      <c r="K1021" s="252"/>
      <c r="L1021" s="251"/>
      <c r="M1021" s="252"/>
      <c r="N1021" s="261"/>
      <c r="O1021" s="261"/>
      <c r="P1021" s="253"/>
      <c r="Q1021" s="254" t="str">
        <f t="shared" si="138"/>
        <v/>
      </c>
      <c r="R1021" s="255" t="str">
        <f t="shared" si="140"/>
        <v/>
      </c>
      <c r="S1021" s="255" t="str">
        <f t="shared" si="141"/>
        <v/>
      </c>
      <c r="T1021" s="255" t="str">
        <f t="shared" si="139"/>
        <v/>
      </c>
      <c r="U1021" s="262" t="str">
        <f t="shared" si="142"/>
        <v/>
      </c>
      <c r="V1021" s="279"/>
    </row>
    <row r="1022" spans="1:22" x14ac:dyDescent="0.25">
      <c r="A1022" s="266"/>
      <c r="B1022" s="259" t="str">
        <f t="shared" si="143"/>
        <v/>
      </c>
      <c r="C1022" s="260" t="str">
        <f t="shared" si="132"/>
        <v/>
      </c>
      <c r="D1022" s="249" t="str">
        <f t="shared" si="133"/>
        <v/>
      </c>
      <c r="E1022" s="249" t="str">
        <f t="shared" si="134"/>
        <v/>
      </c>
      <c r="F1022" s="249" t="str">
        <f t="shared" si="135"/>
        <v/>
      </c>
      <c r="G1022" s="249" t="str">
        <f t="shared" si="136"/>
        <v/>
      </c>
      <c r="H1022" s="249" t="str">
        <f t="shared" si="137"/>
        <v/>
      </c>
      <c r="I1022" s="249"/>
      <c r="J1022" s="249"/>
      <c r="K1022" s="252"/>
      <c r="L1022" s="251"/>
      <c r="M1022" s="252"/>
      <c r="N1022" s="261"/>
      <c r="O1022" s="261"/>
      <c r="P1022" s="253"/>
      <c r="Q1022" s="254" t="str">
        <f t="shared" si="138"/>
        <v/>
      </c>
      <c r="R1022" s="255" t="str">
        <f t="shared" si="140"/>
        <v/>
      </c>
      <c r="S1022" s="255" t="str">
        <f t="shared" si="141"/>
        <v/>
      </c>
      <c r="T1022" s="255" t="str">
        <f t="shared" si="139"/>
        <v/>
      </c>
      <c r="U1022" s="262" t="str">
        <f t="shared" si="142"/>
        <v/>
      </c>
      <c r="V1022" s="279"/>
    </row>
    <row r="1023" spans="1:22" x14ac:dyDescent="0.25">
      <c r="A1023" s="266"/>
      <c r="B1023" s="259" t="str">
        <f t="shared" si="143"/>
        <v/>
      </c>
      <c r="C1023" s="260" t="str">
        <f t="shared" si="132"/>
        <v/>
      </c>
      <c r="D1023" s="249" t="str">
        <f t="shared" si="133"/>
        <v/>
      </c>
      <c r="E1023" s="249" t="str">
        <f t="shared" si="134"/>
        <v/>
      </c>
      <c r="F1023" s="249" t="str">
        <f t="shared" si="135"/>
        <v/>
      </c>
      <c r="G1023" s="249" t="str">
        <f t="shared" si="136"/>
        <v/>
      </c>
      <c r="H1023" s="249" t="str">
        <f t="shared" si="137"/>
        <v/>
      </c>
      <c r="I1023" s="249"/>
      <c r="J1023" s="249"/>
      <c r="K1023" s="252"/>
      <c r="L1023" s="251"/>
      <c r="M1023" s="252"/>
      <c r="N1023" s="261"/>
      <c r="O1023" s="261"/>
      <c r="P1023" s="253"/>
      <c r="Q1023" s="254" t="str">
        <f t="shared" si="138"/>
        <v/>
      </c>
      <c r="R1023" s="255" t="str">
        <f t="shared" si="140"/>
        <v/>
      </c>
      <c r="S1023" s="255" t="str">
        <f t="shared" si="141"/>
        <v/>
      </c>
      <c r="T1023" s="255" t="str">
        <f t="shared" si="139"/>
        <v/>
      </c>
      <c r="U1023" s="262" t="str">
        <f t="shared" si="142"/>
        <v/>
      </c>
      <c r="V1023" s="279"/>
    </row>
    <row r="1024" spans="1:22" x14ac:dyDescent="0.25">
      <c r="A1024" s="266"/>
      <c r="B1024" s="259" t="str">
        <f t="shared" si="143"/>
        <v/>
      </c>
      <c r="C1024" s="260" t="str">
        <f t="shared" si="132"/>
        <v/>
      </c>
      <c r="D1024" s="249" t="str">
        <f t="shared" si="133"/>
        <v/>
      </c>
      <c r="E1024" s="249" t="str">
        <f t="shared" si="134"/>
        <v/>
      </c>
      <c r="F1024" s="249" t="str">
        <f t="shared" si="135"/>
        <v/>
      </c>
      <c r="G1024" s="249" t="str">
        <f t="shared" si="136"/>
        <v/>
      </c>
      <c r="H1024" s="249" t="str">
        <f t="shared" si="137"/>
        <v/>
      </c>
      <c r="I1024" s="249"/>
      <c r="J1024" s="249"/>
      <c r="K1024" s="252"/>
      <c r="L1024" s="251"/>
      <c r="M1024" s="252"/>
      <c r="N1024" s="261"/>
      <c r="O1024" s="261"/>
      <c r="P1024" s="253"/>
      <c r="Q1024" s="254" t="str">
        <f t="shared" si="138"/>
        <v/>
      </c>
      <c r="R1024" s="255" t="str">
        <f t="shared" si="140"/>
        <v/>
      </c>
      <c r="S1024" s="255" t="str">
        <f t="shared" si="141"/>
        <v/>
      </c>
      <c r="T1024" s="255" t="str">
        <f t="shared" si="139"/>
        <v/>
      </c>
      <c r="U1024" s="262" t="str">
        <f t="shared" si="142"/>
        <v/>
      </c>
      <c r="V1024" s="279"/>
    </row>
    <row r="1025" spans="1:22" x14ac:dyDescent="0.25">
      <c r="A1025" s="266"/>
      <c r="B1025" s="259" t="str">
        <f t="shared" si="143"/>
        <v/>
      </c>
      <c r="C1025" s="260" t="str">
        <f t="shared" si="132"/>
        <v/>
      </c>
      <c r="D1025" s="249" t="str">
        <f t="shared" si="133"/>
        <v/>
      </c>
      <c r="E1025" s="249" t="str">
        <f t="shared" si="134"/>
        <v/>
      </c>
      <c r="F1025" s="249" t="str">
        <f t="shared" si="135"/>
        <v/>
      </c>
      <c r="G1025" s="249" t="str">
        <f t="shared" si="136"/>
        <v/>
      </c>
      <c r="H1025" s="249" t="str">
        <f t="shared" si="137"/>
        <v/>
      </c>
      <c r="I1025" s="249"/>
      <c r="J1025" s="249"/>
      <c r="K1025" s="252"/>
      <c r="L1025" s="251"/>
      <c r="M1025" s="252"/>
      <c r="N1025" s="261"/>
      <c r="O1025" s="261"/>
      <c r="P1025" s="253"/>
      <c r="Q1025" s="254" t="str">
        <f t="shared" si="138"/>
        <v/>
      </c>
      <c r="R1025" s="255" t="str">
        <f t="shared" si="140"/>
        <v/>
      </c>
      <c r="S1025" s="255" t="str">
        <f t="shared" si="141"/>
        <v/>
      </c>
      <c r="T1025" s="255" t="str">
        <f t="shared" si="139"/>
        <v/>
      </c>
      <c r="U1025" s="262" t="str">
        <f t="shared" si="142"/>
        <v/>
      </c>
      <c r="V1025" s="279"/>
    </row>
    <row r="1026" spans="1:22" x14ac:dyDescent="0.25">
      <c r="A1026" s="266"/>
      <c r="B1026" s="259" t="str">
        <f t="shared" si="143"/>
        <v/>
      </c>
      <c r="C1026" s="260" t="str">
        <f t="shared" si="132"/>
        <v/>
      </c>
      <c r="D1026" s="249" t="str">
        <f t="shared" si="133"/>
        <v/>
      </c>
      <c r="E1026" s="249" t="str">
        <f t="shared" si="134"/>
        <v/>
      </c>
      <c r="F1026" s="249" t="str">
        <f t="shared" si="135"/>
        <v/>
      </c>
      <c r="G1026" s="249" t="str">
        <f t="shared" si="136"/>
        <v/>
      </c>
      <c r="H1026" s="249" t="str">
        <f t="shared" si="137"/>
        <v/>
      </c>
      <c r="I1026" s="249"/>
      <c r="J1026" s="249"/>
      <c r="K1026" s="252"/>
      <c r="L1026" s="251"/>
      <c r="M1026" s="252"/>
      <c r="N1026" s="261"/>
      <c r="O1026" s="261"/>
      <c r="P1026" s="253"/>
      <c r="Q1026" s="254" t="str">
        <f t="shared" si="138"/>
        <v/>
      </c>
      <c r="R1026" s="255" t="str">
        <f t="shared" si="140"/>
        <v/>
      </c>
      <c r="S1026" s="255" t="str">
        <f t="shared" si="141"/>
        <v/>
      </c>
      <c r="T1026" s="255" t="str">
        <f t="shared" si="139"/>
        <v/>
      </c>
      <c r="U1026" s="262" t="str">
        <f t="shared" si="142"/>
        <v/>
      </c>
      <c r="V1026" s="279"/>
    </row>
    <row r="1027" spans="1:22" x14ac:dyDescent="0.25">
      <c r="A1027" s="266"/>
      <c r="B1027" s="259" t="str">
        <f t="shared" si="143"/>
        <v/>
      </c>
      <c r="C1027" s="260" t="str">
        <f t="shared" si="132"/>
        <v/>
      </c>
      <c r="D1027" s="249" t="str">
        <f t="shared" si="133"/>
        <v/>
      </c>
      <c r="E1027" s="249" t="str">
        <f t="shared" si="134"/>
        <v/>
      </c>
      <c r="F1027" s="249" t="str">
        <f t="shared" si="135"/>
        <v/>
      </c>
      <c r="G1027" s="249" t="str">
        <f t="shared" si="136"/>
        <v/>
      </c>
      <c r="H1027" s="249" t="str">
        <f t="shared" si="137"/>
        <v/>
      </c>
      <c r="I1027" s="249"/>
      <c r="J1027" s="249"/>
      <c r="K1027" s="252"/>
      <c r="L1027" s="251"/>
      <c r="M1027" s="252"/>
      <c r="N1027" s="261"/>
      <c r="O1027" s="261"/>
      <c r="P1027" s="253"/>
      <c r="Q1027" s="254" t="str">
        <f t="shared" si="138"/>
        <v/>
      </c>
      <c r="R1027" s="255" t="str">
        <f t="shared" si="140"/>
        <v/>
      </c>
      <c r="S1027" s="255" t="str">
        <f t="shared" si="141"/>
        <v/>
      </c>
      <c r="T1027" s="255" t="str">
        <f t="shared" si="139"/>
        <v/>
      </c>
      <c r="U1027" s="262" t="str">
        <f t="shared" si="142"/>
        <v/>
      </c>
      <c r="V1027" s="279"/>
    </row>
    <row r="1028" spans="1:22" x14ac:dyDescent="0.25">
      <c r="A1028" s="266"/>
      <c r="B1028" s="259" t="str">
        <f t="shared" si="143"/>
        <v/>
      </c>
      <c r="C1028" s="260" t="str">
        <f t="shared" si="132"/>
        <v/>
      </c>
      <c r="D1028" s="249" t="str">
        <f t="shared" si="133"/>
        <v/>
      </c>
      <c r="E1028" s="249" t="str">
        <f t="shared" si="134"/>
        <v/>
      </c>
      <c r="F1028" s="249" t="str">
        <f t="shared" si="135"/>
        <v/>
      </c>
      <c r="G1028" s="249" t="str">
        <f t="shared" si="136"/>
        <v/>
      </c>
      <c r="H1028" s="249" t="str">
        <f t="shared" si="137"/>
        <v/>
      </c>
      <c r="I1028" s="249"/>
      <c r="J1028" s="249"/>
      <c r="K1028" s="252"/>
      <c r="L1028" s="251"/>
      <c r="M1028" s="252"/>
      <c r="N1028" s="261"/>
      <c r="O1028" s="261"/>
      <c r="P1028" s="253"/>
      <c r="Q1028" s="254" t="str">
        <f t="shared" si="138"/>
        <v/>
      </c>
      <c r="R1028" s="255" t="str">
        <f t="shared" si="140"/>
        <v/>
      </c>
      <c r="S1028" s="255" t="str">
        <f t="shared" si="141"/>
        <v/>
      </c>
      <c r="T1028" s="255" t="str">
        <f t="shared" si="139"/>
        <v/>
      </c>
      <c r="U1028" s="262" t="str">
        <f t="shared" si="142"/>
        <v/>
      </c>
      <c r="V1028" s="279"/>
    </row>
    <row r="1029" spans="1:22" x14ac:dyDescent="0.25">
      <c r="A1029" s="266"/>
      <c r="B1029" s="259" t="str">
        <f t="shared" si="143"/>
        <v/>
      </c>
      <c r="C1029" s="260" t="str">
        <f t="shared" si="132"/>
        <v/>
      </c>
      <c r="D1029" s="249" t="str">
        <f t="shared" si="133"/>
        <v/>
      </c>
      <c r="E1029" s="249" t="str">
        <f t="shared" si="134"/>
        <v/>
      </c>
      <c r="F1029" s="249" t="str">
        <f t="shared" si="135"/>
        <v/>
      </c>
      <c r="G1029" s="249" t="str">
        <f t="shared" si="136"/>
        <v/>
      </c>
      <c r="H1029" s="249" t="str">
        <f t="shared" si="137"/>
        <v/>
      </c>
      <c r="I1029" s="249"/>
      <c r="J1029" s="249"/>
      <c r="K1029" s="252"/>
      <c r="L1029" s="251"/>
      <c r="M1029" s="252"/>
      <c r="N1029" s="261"/>
      <c r="O1029" s="261"/>
      <c r="P1029" s="253"/>
      <c r="Q1029" s="254" t="str">
        <f t="shared" si="138"/>
        <v/>
      </c>
      <c r="R1029" s="255" t="str">
        <f t="shared" si="140"/>
        <v/>
      </c>
      <c r="S1029" s="255" t="str">
        <f t="shared" si="141"/>
        <v/>
      </c>
      <c r="T1029" s="255" t="str">
        <f t="shared" si="139"/>
        <v/>
      </c>
      <c r="U1029" s="262" t="str">
        <f t="shared" si="142"/>
        <v/>
      </c>
      <c r="V1029" s="279"/>
    </row>
    <row r="1030" spans="1:22" x14ac:dyDescent="0.25">
      <c r="A1030" s="266"/>
      <c r="B1030" s="259" t="str">
        <f t="shared" si="143"/>
        <v/>
      </c>
      <c r="C1030" s="260" t="str">
        <f t="shared" si="132"/>
        <v/>
      </c>
      <c r="D1030" s="249" t="str">
        <f t="shared" si="133"/>
        <v/>
      </c>
      <c r="E1030" s="249" t="str">
        <f t="shared" si="134"/>
        <v/>
      </c>
      <c r="F1030" s="249" t="str">
        <f t="shared" si="135"/>
        <v/>
      </c>
      <c r="G1030" s="249" t="str">
        <f t="shared" si="136"/>
        <v/>
      </c>
      <c r="H1030" s="249" t="str">
        <f t="shared" si="137"/>
        <v/>
      </c>
      <c r="I1030" s="249"/>
      <c r="J1030" s="249"/>
      <c r="K1030" s="252"/>
      <c r="L1030" s="251"/>
      <c r="M1030" s="252"/>
      <c r="N1030" s="261"/>
      <c r="O1030" s="261"/>
      <c r="P1030" s="253"/>
      <c r="Q1030" s="254" t="str">
        <f t="shared" si="138"/>
        <v/>
      </c>
      <c r="R1030" s="255" t="str">
        <f t="shared" si="140"/>
        <v/>
      </c>
      <c r="S1030" s="255" t="str">
        <f t="shared" si="141"/>
        <v/>
      </c>
      <c r="T1030" s="255" t="str">
        <f t="shared" si="139"/>
        <v/>
      </c>
      <c r="U1030" s="262" t="str">
        <f t="shared" si="142"/>
        <v/>
      </c>
      <c r="V1030" s="279"/>
    </row>
    <row r="1031" spans="1:22" x14ac:dyDescent="0.25">
      <c r="A1031" s="266"/>
      <c r="B1031" s="259" t="str">
        <f t="shared" si="143"/>
        <v/>
      </c>
      <c r="C1031" s="260" t="str">
        <f t="shared" si="132"/>
        <v/>
      </c>
      <c r="D1031" s="249" t="str">
        <f t="shared" si="133"/>
        <v/>
      </c>
      <c r="E1031" s="249" t="str">
        <f t="shared" si="134"/>
        <v/>
      </c>
      <c r="F1031" s="249" t="str">
        <f t="shared" si="135"/>
        <v/>
      </c>
      <c r="G1031" s="249" t="str">
        <f t="shared" si="136"/>
        <v/>
      </c>
      <c r="H1031" s="249" t="str">
        <f t="shared" si="137"/>
        <v/>
      </c>
      <c r="I1031" s="249"/>
      <c r="J1031" s="249"/>
      <c r="K1031" s="252"/>
      <c r="L1031" s="251"/>
      <c r="M1031" s="252"/>
      <c r="N1031" s="261"/>
      <c r="O1031" s="261"/>
      <c r="P1031" s="253"/>
      <c r="Q1031" s="254" t="str">
        <f t="shared" si="138"/>
        <v/>
      </c>
      <c r="R1031" s="255" t="str">
        <f t="shared" si="140"/>
        <v/>
      </c>
      <c r="S1031" s="255" t="str">
        <f t="shared" si="141"/>
        <v/>
      </c>
      <c r="T1031" s="255" t="str">
        <f t="shared" si="139"/>
        <v/>
      </c>
      <c r="U1031" s="262" t="str">
        <f t="shared" si="142"/>
        <v/>
      </c>
      <c r="V1031" s="279"/>
    </row>
    <row r="1032" spans="1:22" x14ac:dyDescent="0.25">
      <c r="A1032" s="266"/>
      <c r="B1032" s="259" t="str">
        <f t="shared" si="143"/>
        <v/>
      </c>
      <c r="C1032" s="260" t="str">
        <f t="shared" si="132"/>
        <v/>
      </c>
      <c r="D1032" s="249" t="str">
        <f t="shared" si="133"/>
        <v/>
      </c>
      <c r="E1032" s="249" t="str">
        <f t="shared" si="134"/>
        <v/>
      </c>
      <c r="F1032" s="249" t="str">
        <f t="shared" si="135"/>
        <v/>
      </c>
      <c r="G1032" s="249" t="str">
        <f t="shared" si="136"/>
        <v/>
      </c>
      <c r="H1032" s="249" t="str">
        <f t="shared" si="137"/>
        <v/>
      </c>
      <c r="I1032" s="249"/>
      <c r="J1032" s="249"/>
      <c r="K1032" s="252"/>
      <c r="L1032" s="251"/>
      <c r="M1032" s="252"/>
      <c r="N1032" s="261"/>
      <c r="O1032" s="261"/>
      <c r="P1032" s="253"/>
      <c r="Q1032" s="254" t="str">
        <f t="shared" si="138"/>
        <v/>
      </c>
      <c r="R1032" s="255" t="str">
        <f t="shared" si="140"/>
        <v/>
      </c>
      <c r="S1032" s="255" t="str">
        <f t="shared" si="141"/>
        <v/>
      </c>
      <c r="T1032" s="255" t="str">
        <f t="shared" si="139"/>
        <v/>
      </c>
      <c r="U1032" s="262" t="str">
        <f t="shared" si="142"/>
        <v/>
      </c>
      <c r="V1032" s="279"/>
    </row>
    <row r="1033" spans="1:22" x14ac:dyDescent="0.25">
      <c r="A1033" s="266"/>
      <c r="B1033" s="259" t="str">
        <f t="shared" si="143"/>
        <v/>
      </c>
      <c r="C1033" s="260" t="str">
        <f t="shared" si="132"/>
        <v/>
      </c>
      <c r="D1033" s="249" t="str">
        <f t="shared" si="133"/>
        <v/>
      </c>
      <c r="E1033" s="249" t="str">
        <f t="shared" si="134"/>
        <v/>
      </c>
      <c r="F1033" s="249" t="str">
        <f t="shared" si="135"/>
        <v/>
      </c>
      <c r="G1033" s="249" t="str">
        <f t="shared" si="136"/>
        <v/>
      </c>
      <c r="H1033" s="249" t="str">
        <f t="shared" si="137"/>
        <v/>
      </c>
      <c r="I1033" s="249"/>
      <c r="J1033" s="249"/>
      <c r="K1033" s="252"/>
      <c r="L1033" s="251"/>
      <c r="M1033" s="252"/>
      <c r="N1033" s="261"/>
      <c r="O1033" s="261"/>
      <c r="P1033" s="253"/>
      <c r="Q1033" s="254" t="str">
        <f t="shared" si="138"/>
        <v/>
      </c>
      <c r="R1033" s="255" t="str">
        <f t="shared" si="140"/>
        <v/>
      </c>
      <c r="S1033" s="255" t="str">
        <f t="shared" si="141"/>
        <v/>
      </c>
      <c r="T1033" s="255" t="str">
        <f t="shared" si="139"/>
        <v/>
      </c>
      <c r="U1033" s="262" t="str">
        <f t="shared" si="142"/>
        <v/>
      </c>
      <c r="V1033" s="279"/>
    </row>
    <row r="1034" spans="1:22" x14ac:dyDescent="0.25">
      <c r="A1034" s="266"/>
      <c r="B1034" s="259" t="str">
        <f t="shared" si="143"/>
        <v/>
      </c>
      <c r="C1034" s="260" t="str">
        <f t="shared" si="132"/>
        <v/>
      </c>
      <c r="D1034" s="249" t="str">
        <f t="shared" si="133"/>
        <v/>
      </c>
      <c r="E1034" s="249" t="str">
        <f t="shared" si="134"/>
        <v/>
      </c>
      <c r="F1034" s="249" t="str">
        <f t="shared" si="135"/>
        <v/>
      </c>
      <c r="G1034" s="249" t="str">
        <f t="shared" si="136"/>
        <v/>
      </c>
      <c r="H1034" s="249" t="str">
        <f t="shared" si="137"/>
        <v/>
      </c>
      <c r="I1034" s="249"/>
      <c r="J1034" s="249"/>
      <c r="K1034" s="252"/>
      <c r="L1034" s="251"/>
      <c r="M1034" s="252"/>
      <c r="N1034" s="261"/>
      <c r="O1034" s="261"/>
      <c r="P1034" s="253"/>
      <c r="Q1034" s="254" t="str">
        <f t="shared" si="138"/>
        <v/>
      </c>
      <c r="R1034" s="255" t="str">
        <f t="shared" si="140"/>
        <v/>
      </c>
      <c r="S1034" s="255" t="str">
        <f t="shared" si="141"/>
        <v/>
      </c>
      <c r="T1034" s="255" t="str">
        <f t="shared" si="139"/>
        <v/>
      </c>
      <c r="U1034" s="262" t="str">
        <f t="shared" si="142"/>
        <v/>
      </c>
      <c r="V1034" s="279"/>
    </row>
    <row r="1035" spans="1:22" x14ac:dyDescent="0.25">
      <c r="A1035" s="266"/>
      <c r="B1035" s="259" t="str">
        <f t="shared" si="143"/>
        <v/>
      </c>
      <c r="C1035" s="260" t="str">
        <f t="shared" ref="C1035:C1098" si="144">IFERROR(VLOOKUP(A1035,Personal,3,0),"")</f>
        <v/>
      </c>
      <c r="D1035" s="249" t="str">
        <f t="shared" ref="D1035:D1098" si="145">IFERROR(VLOOKUP(A1035,Personal,4,0),"")</f>
        <v/>
      </c>
      <c r="E1035" s="249" t="str">
        <f t="shared" ref="E1035:E1098" si="146">IFERROR(VLOOKUP(A1035,Personal,5,0),"")</f>
        <v/>
      </c>
      <c r="F1035" s="249" t="str">
        <f t="shared" ref="F1035:F1098" si="147">IFERROR(VLOOKUP(A1035,Personal,6,0),"")</f>
        <v/>
      </c>
      <c r="G1035" s="249" t="str">
        <f t="shared" ref="G1035:G1098" si="148">IFERROR(VLOOKUP(A1035,Personal,7,0),"")</f>
        <v/>
      </c>
      <c r="H1035" s="249" t="str">
        <f t="shared" ref="H1035:H1098" si="149">IFERROR(VLOOKUP(A1035,Personal,8,0),"")</f>
        <v/>
      </c>
      <c r="I1035" s="249"/>
      <c r="J1035" s="249"/>
      <c r="K1035" s="252"/>
      <c r="L1035" s="251"/>
      <c r="M1035" s="252"/>
      <c r="N1035" s="261"/>
      <c r="O1035" s="261"/>
      <c r="P1035" s="253"/>
      <c r="Q1035" s="254" t="str">
        <f t="shared" ref="Q1035:Q1098" si="150">IF(AND(N1035&lt;&gt;"",O1035&lt;&gt;""),IF(DATEDIF(N1035,O1035,"d")&gt;=0,SUM(1+DATEDIF(N1035,O1035,"d")),""),"")</f>
        <v/>
      </c>
      <c r="R1035" s="255" t="str">
        <f t="shared" si="140"/>
        <v/>
      </c>
      <c r="S1035" s="255" t="str">
        <f t="shared" si="141"/>
        <v/>
      </c>
      <c r="T1035" s="255" t="str">
        <f t="shared" ref="T1035:T1098" si="151">IF(O1035&lt;&gt;"",TEXT(O1035,"YYYY"),"")</f>
        <v/>
      </c>
      <c r="U1035" s="262" t="str">
        <f t="shared" si="142"/>
        <v/>
      </c>
      <c r="V1035" s="279"/>
    </row>
    <row r="1036" spans="1:22" x14ac:dyDescent="0.25">
      <c r="A1036" s="266"/>
      <c r="B1036" s="259" t="str">
        <f t="shared" si="143"/>
        <v/>
      </c>
      <c r="C1036" s="260" t="str">
        <f t="shared" si="144"/>
        <v/>
      </c>
      <c r="D1036" s="249" t="str">
        <f t="shared" si="145"/>
        <v/>
      </c>
      <c r="E1036" s="249" t="str">
        <f t="shared" si="146"/>
        <v/>
      </c>
      <c r="F1036" s="249" t="str">
        <f t="shared" si="147"/>
        <v/>
      </c>
      <c r="G1036" s="249" t="str">
        <f t="shared" si="148"/>
        <v/>
      </c>
      <c r="H1036" s="249" t="str">
        <f t="shared" si="149"/>
        <v/>
      </c>
      <c r="I1036" s="249"/>
      <c r="J1036" s="249"/>
      <c r="K1036" s="252"/>
      <c r="L1036" s="251"/>
      <c r="M1036" s="252"/>
      <c r="N1036" s="261"/>
      <c r="O1036" s="261"/>
      <c r="P1036" s="253"/>
      <c r="Q1036" s="254" t="str">
        <f t="shared" si="150"/>
        <v/>
      </c>
      <c r="R1036" s="255" t="str">
        <f t="shared" si="140"/>
        <v/>
      </c>
      <c r="S1036" s="255" t="str">
        <f t="shared" si="141"/>
        <v/>
      </c>
      <c r="T1036" s="255" t="str">
        <f t="shared" si="151"/>
        <v/>
      </c>
      <c r="U1036" s="262" t="str">
        <f t="shared" si="142"/>
        <v/>
      </c>
      <c r="V1036" s="279"/>
    </row>
    <row r="1037" spans="1:22" x14ac:dyDescent="0.25">
      <c r="A1037" s="266"/>
      <c r="B1037" s="259" t="str">
        <f t="shared" si="143"/>
        <v/>
      </c>
      <c r="C1037" s="260" t="str">
        <f t="shared" si="144"/>
        <v/>
      </c>
      <c r="D1037" s="249" t="str">
        <f t="shared" si="145"/>
        <v/>
      </c>
      <c r="E1037" s="249" t="str">
        <f t="shared" si="146"/>
        <v/>
      </c>
      <c r="F1037" s="249" t="str">
        <f t="shared" si="147"/>
        <v/>
      </c>
      <c r="G1037" s="249" t="str">
        <f t="shared" si="148"/>
        <v/>
      </c>
      <c r="H1037" s="249" t="str">
        <f t="shared" si="149"/>
        <v/>
      </c>
      <c r="I1037" s="249"/>
      <c r="J1037" s="249"/>
      <c r="K1037" s="252"/>
      <c r="L1037" s="251"/>
      <c r="M1037" s="252"/>
      <c r="N1037" s="261"/>
      <c r="O1037" s="261"/>
      <c r="P1037" s="253"/>
      <c r="Q1037" s="254" t="str">
        <f t="shared" si="150"/>
        <v/>
      </c>
      <c r="R1037" s="255" t="str">
        <f t="shared" si="140"/>
        <v/>
      </c>
      <c r="S1037" s="255" t="str">
        <f t="shared" si="141"/>
        <v/>
      </c>
      <c r="T1037" s="255" t="str">
        <f t="shared" si="151"/>
        <v/>
      </c>
      <c r="U1037" s="262" t="str">
        <f t="shared" si="142"/>
        <v/>
      </c>
      <c r="V1037" s="279"/>
    </row>
    <row r="1038" spans="1:22" x14ac:dyDescent="0.25">
      <c r="A1038" s="266"/>
      <c r="B1038" s="259" t="str">
        <f t="shared" si="143"/>
        <v/>
      </c>
      <c r="C1038" s="260" t="str">
        <f t="shared" si="144"/>
        <v/>
      </c>
      <c r="D1038" s="249" t="str">
        <f t="shared" si="145"/>
        <v/>
      </c>
      <c r="E1038" s="249" t="str">
        <f t="shared" si="146"/>
        <v/>
      </c>
      <c r="F1038" s="249" t="str">
        <f t="shared" si="147"/>
        <v/>
      </c>
      <c r="G1038" s="249" t="str">
        <f t="shared" si="148"/>
        <v/>
      </c>
      <c r="H1038" s="249" t="str">
        <f t="shared" si="149"/>
        <v/>
      </c>
      <c r="I1038" s="249"/>
      <c r="J1038" s="249"/>
      <c r="K1038" s="252"/>
      <c r="L1038" s="251"/>
      <c r="M1038" s="252"/>
      <c r="N1038" s="261"/>
      <c r="O1038" s="261"/>
      <c r="P1038" s="253"/>
      <c r="Q1038" s="254" t="str">
        <f t="shared" si="150"/>
        <v/>
      </c>
      <c r="R1038" s="255" t="str">
        <f t="shared" si="140"/>
        <v/>
      </c>
      <c r="S1038" s="255" t="str">
        <f t="shared" si="141"/>
        <v/>
      </c>
      <c r="T1038" s="255" t="str">
        <f t="shared" si="151"/>
        <v/>
      </c>
      <c r="U1038" s="262" t="str">
        <f t="shared" si="142"/>
        <v/>
      </c>
      <c r="V1038" s="279"/>
    </row>
    <row r="1039" spans="1:22" x14ac:dyDescent="0.25">
      <c r="A1039" s="266"/>
      <c r="B1039" s="259" t="str">
        <f t="shared" si="143"/>
        <v/>
      </c>
      <c r="C1039" s="260" t="str">
        <f t="shared" si="144"/>
        <v/>
      </c>
      <c r="D1039" s="249" t="str">
        <f t="shared" si="145"/>
        <v/>
      </c>
      <c r="E1039" s="249" t="str">
        <f t="shared" si="146"/>
        <v/>
      </c>
      <c r="F1039" s="249" t="str">
        <f t="shared" si="147"/>
        <v/>
      </c>
      <c r="G1039" s="249" t="str">
        <f t="shared" si="148"/>
        <v/>
      </c>
      <c r="H1039" s="249" t="str">
        <f t="shared" si="149"/>
        <v/>
      </c>
      <c r="I1039" s="249"/>
      <c r="J1039" s="249"/>
      <c r="K1039" s="252"/>
      <c r="L1039" s="251"/>
      <c r="M1039" s="252"/>
      <c r="N1039" s="261"/>
      <c r="O1039" s="261"/>
      <c r="P1039" s="253"/>
      <c r="Q1039" s="254" t="str">
        <f t="shared" si="150"/>
        <v/>
      </c>
      <c r="R1039" s="255" t="str">
        <f t="shared" si="140"/>
        <v/>
      </c>
      <c r="S1039" s="255" t="str">
        <f t="shared" si="141"/>
        <v/>
      </c>
      <c r="T1039" s="255" t="str">
        <f t="shared" si="151"/>
        <v/>
      </c>
      <c r="U1039" s="262" t="str">
        <f t="shared" si="142"/>
        <v/>
      </c>
      <c r="V1039" s="279"/>
    </row>
    <row r="1040" spans="1:22" x14ac:dyDescent="0.25">
      <c r="A1040" s="266"/>
      <c r="B1040" s="259" t="str">
        <f t="shared" si="143"/>
        <v/>
      </c>
      <c r="C1040" s="260" t="str">
        <f t="shared" si="144"/>
        <v/>
      </c>
      <c r="D1040" s="249" t="str">
        <f t="shared" si="145"/>
        <v/>
      </c>
      <c r="E1040" s="249" t="str">
        <f t="shared" si="146"/>
        <v/>
      </c>
      <c r="F1040" s="249" t="str">
        <f t="shared" si="147"/>
        <v/>
      </c>
      <c r="G1040" s="249" t="str">
        <f t="shared" si="148"/>
        <v/>
      </c>
      <c r="H1040" s="249" t="str">
        <f t="shared" si="149"/>
        <v/>
      </c>
      <c r="I1040" s="249"/>
      <c r="J1040" s="249"/>
      <c r="K1040" s="252"/>
      <c r="L1040" s="251"/>
      <c r="M1040" s="252"/>
      <c r="N1040" s="261"/>
      <c r="O1040" s="261"/>
      <c r="P1040" s="253"/>
      <c r="Q1040" s="254" t="str">
        <f t="shared" si="150"/>
        <v/>
      </c>
      <c r="R1040" s="255" t="str">
        <f t="shared" si="140"/>
        <v/>
      </c>
      <c r="S1040" s="255" t="str">
        <f t="shared" si="141"/>
        <v/>
      </c>
      <c r="T1040" s="255" t="str">
        <f t="shared" si="151"/>
        <v/>
      </c>
      <c r="U1040" s="262" t="str">
        <f t="shared" si="142"/>
        <v/>
      </c>
      <c r="V1040" s="279"/>
    </row>
    <row r="1041" spans="1:22" x14ac:dyDescent="0.25">
      <c r="A1041" s="266"/>
      <c r="B1041" s="259" t="str">
        <f t="shared" si="143"/>
        <v/>
      </c>
      <c r="C1041" s="260" t="str">
        <f t="shared" si="144"/>
        <v/>
      </c>
      <c r="D1041" s="249" t="str">
        <f t="shared" si="145"/>
        <v/>
      </c>
      <c r="E1041" s="249" t="str">
        <f t="shared" si="146"/>
        <v/>
      </c>
      <c r="F1041" s="249" t="str">
        <f t="shared" si="147"/>
        <v/>
      </c>
      <c r="G1041" s="249" t="str">
        <f t="shared" si="148"/>
        <v/>
      </c>
      <c r="H1041" s="249" t="str">
        <f t="shared" si="149"/>
        <v/>
      </c>
      <c r="I1041" s="249"/>
      <c r="J1041" s="249"/>
      <c r="K1041" s="252"/>
      <c r="L1041" s="251"/>
      <c r="M1041" s="252"/>
      <c r="N1041" s="261"/>
      <c r="O1041" s="261"/>
      <c r="P1041" s="253"/>
      <c r="Q1041" s="254" t="str">
        <f t="shared" si="150"/>
        <v/>
      </c>
      <c r="R1041" s="255" t="str">
        <f t="shared" si="140"/>
        <v/>
      </c>
      <c r="S1041" s="255" t="str">
        <f t="shared" si="141"/>
        <v/>
      </c>
      <c r="T1041" s="255" t="str">
        <f t="shared" si="151"/>
        <v/>
      </c>
      <c r="U1041" s="262" t="str">
        <f t="shared" si="142"/>
        <v/>
      </c>
      <c r="V1041" s="279"/>
    </row>
    <row r="1042" spans="1:22" x14ac:dyDescent="0.25">
      <c r="A1042" s="266"/>
      <c r="B1042" s="259" t="str">
        <f t="shared" si="143"/>
        <v/>
      </c>
      <c r="C1042" s="260" t="str">
        <f t="shared" si="144"/>
        <v/>
      </c>
      <c r="D1042" s="249" t="str">
        <f t="shared" si="145"/>
        <v/>
      </c>
      <c r="E1042" s="249" t="str">
        <f t="shared" si="146"/>
        <v/>
      </c>
      <c r="F1042" s="249" t="str">
        <f t="shared" si="147"/>
        <v/>
      </c>
      <c r="G1042" s="249" t="str">
        <f t="shared" si="148"/>
        <v/>
      </c>
      <c r="H1042" s="249" t="str">
        <f t="shared" si="149"/>
        <v/>
      </c>
      <c r="I1042" s="249"/>
      <c r="J1042" s="249"/>
      <c r="K1042" s="252"/>
      <c r="L1042" s="251"/>
      <c r="M1042" s="252"/>
      <c r="N1042" s="261"/>
      <c r="O1042" s="261"/>
      <c r="P1042" s="253"/>
      <c r="Q1042" s="254" t="str">
        <f t="shared" si="150"/>
        <v/>
      </c>
      <c r="R1042" s="255" t="str">
        <f t="shared" si="140"/>
        <v/>
      </c>
      <c r="S1042" s="255" t="str">
        <f t="shared" si="141"/>
        <v/>
      </c>
      <c r="T1042" s="255" t="str">
        <f t="shared" si="151"/>
        <v/>
      </c>
      <c r="U1042" s="262" t="str">
        <f t="shared" si="142"/>
        <v/>
      </c>
      <c r="V1042" s="279"/>
    </row>
    <row r="1043" spans="1:22" x14ac:dyDescent="0.25">
      <c r="A1043" s="266"/>
      <c r="B1043" s="259" t="str">
        <f t="shared" si="143"/>
        <v/>
      </c>
      <c r="C1043" s="260" t="str">
        <f t="shared" si="144"/>
        <v/>
      </c>
      <c r="D1043" s="249" t="str">
        <f t="shared" si="145"/>
        <v/>
      </c>
      <c r="E1043" s="249" t="str">
        <f t="shared" si="146"/>
        <v/>
      </c>
      <c r="F1043" s="249" t="str">
        <f t="shared" si="147"/>
        <v/>
      </c>
      <c r="G1043" s="249" t="str">
        <f t="shared" si="148"/>
        <v/>
      </c>
      <c r="H1043" s="249" t="str">
        <f t="shared" si="149"/>
        <v/>
      </c>
      <c r="I1043" s="249"/>
      <c r="J1043" s="249"/>
      <c r="K1043" s="252"/>
      <c r="L1043" s="251"/>
      <c r="M1043" s="252"/>
      <c r="N1043" s="261"/>
      <c r="O1043" s="261"/>
      <c r="P1043" s="253"/>
      <c r="Q1043" s="254" t="str">
        <f t="shared" si="150"/>
        <v/>
      </c>
      <c r="R1043" s="255" t="str">
        <f t="shared" si="140"/>
        <v/>
      </c>
      <c r="S1043" s="255" t="str">
        <f t="shared" si="141"/>
        <v/>
      </c>
      <c r="T1043" s="255" t="str">
        <f t="shared" si="151"/>
        <v/>
      </c>
      <c r="U1043" s="262" t="str">
        <f t="shared" si="142"/>
        <v/>
      </c>
      <c r="V1043" s="279"/>
    </row>
    <row r="1044" spans="1:22" x14ac:dyDescent="0.25">
      <c r="A1044" s="266"/>
      <c r="B1044" s="259" t="str">
        <f t="shared" si="143"/>
        <v/>
      </c>
      <c r="C1044" s="260" t="str">
        <f t="shared" si="144"/>
        <v/>
      </c>
      <c r="D1044" s="249" t="str">
        <f t="shared" si="145"/>
        <v/>
      </c>
      <c r="E1044" s="249" t="str">
        <f t="shared" si="146"/>
        <v/>
      </c>
      <c r="F1044" s="249" t="str">
        <f t="shared" si="147"/>
        <v/>
      </c>
      <c r="G1044" s="249" t="str">
        <f t="shared" si="148"/>
        <v/>
      </c>
      <c r="H1044" s="249" t="str">
        <f t="shared" si="149"/>
        <v/>
      </c>
      <c r="I1044" s="249"/>
      <c r="J1044" s="249"/>
      <c r="K1044" s="252"/>
      <c r="L1044" s="251"/>
      <c r="M1044" s="252"/>
      <c r="N1044" s="261"/>
      <c r="O1044" s="261"/>
      <c r="P1044" s="253"/>
      <c r="Q1044" s="254" t="str">
        <f t="shared" si="150"/>
        <v/>
      </c>
      <c r="R1044" s="255" t="str">
        <f t="shared" si="140"/>
        <v/>
      </c>
      <c r="S1044" s="255" t="str">
        <f t="shared" si="141"/>
        <v/>
      </c>
      <c r="T1044" s="255" t="str">
        <f t="shared" si="151"/>
        <v/>
      </c>
      <c r="U1044" s="262" t="str">
        <f t="shared" si="142"/>
        <v/>
      </c>
      <c r="V1044" s="279"/>
    </row>
    <row r="1045" spans="1:22" x14ac:dyDescent="0.25">
      <c r="A1045" s="266"/>
      <c r="B1045" s="259" t="str">
        <f t="shared" si="143"/>
        <v/>
      </c>
      <c r="C1045" s="260" t="str">
        <f t="shared" si="144"/>
        <v/>
      </c>
      <c r="D1045" s="249" t="str">
        <f t="shared" si="145"/>
        <v/>
      </c>
      <c r="E1045" s="249" t="str">
        <f t="shared" si="146"/>
        <v/>
      </c>
      <c r="F1045" s="249" t="str">
        <f t="shared" si="147"/>
        <v/>
      </c>
      <c r="G1045" s="249" t="str">
        <f t="shared" si="148"/>
        <v/>
      </c>
      <c r="H1045" s="249" t="str">
        <f t="shared" si="149"/>
        <v/>
      </c>
      <c r="I1045" s="249"/>
      <c r="J1045" s="249"/>
      <c r="K1045" s="252"/>
      <c r="L1045" s="251"/>
      <c r="M1045" s="252"/>
      <c r="N1045" s="261"/>
      <c r="O1045" s="261"/>
      <c r="P1045" s="253"/>
      <c r="Q1045" s="254" t="str">
        <f t="shared" si="150"/>
        <v/>
      </c>
      <c r="R1045" s="255" t="str">
        <f t="shared" si="140"/>
        <v/>
      </c>
      <c r="S1045" s="255" t="str">
        <f t="shared" si="141"/>
        <v/>
      </c>
      <c r="T1045" s="255" t="str">
        <f t="shared" si="151"/>
        <v/>
      </c>
      <c r="U1045" s="262" t="str">
        <f t="shared" si="142"/>
        <v/>
      </c>
      <c r="V1045" s="279"/>
    </row>
    <row r="1046" spans="1:22" x14ac:dyDescent="0.25">
      <c r="A1046" s="266"/>
      <c r="B1046" s="259" t="str">
        <f t="shared" si="143"/>
        <v/>
      </c>
      <c r="C1046" s="260" t="str">
        <f t="shared" si="144"/>
        <v/>
      </c>
      <c r="D1046" s="249" t="str">
        <f t="shared" si="145"/>
        <v/>
      </c>
      <c r="E1046" s="249" t="str">
        <f t="shared" si="146"/>
        <v/>
      </c>
      <c r="F1046" s="249" t="str">
        <f t="shared" si="147"/>
        <v/>
      </c>
      <c r="G1046" s="249" t="str">
        <f t="shared" si="148"/>
        <v/>
      </c>
      <c r="H1046" s="249" t="str">
        <f t="shared" si="149"/>
        <v/>
      </c>
      <c r="I1046" s="249"/>
      <c r="J1046" s="249"/>
      <c r="K1046" s="252"/>
      <c r="L1046" s="251"/>
      <c r="M1046" s="252"/>
      <c r="N1046" s="261"/>
      <c r="O1046" s="261"/>
      <c r="P1046" s="253"/>
      <c r="Q1046" s="254" t="str">
        <f t="shared" si="150"/>
        <v/>
      </c>
      <c r="R1046" s="255" t="str">
        <f t="shared" si="140"/>
        <v/>
      </c>
      <c r="S1046" s="255" t="str">
        <f t="shared" si="141"/>
        <v/>
      </c>
      <c r="T1046" s="255" t="str">
        <f t="shared" si="151"/>
        <v/>
      </c>
      <c r="U1046" s="262" t="str">
        <f t="shared" si="142"/>
        <v/>
      </c>
      <c r="V1046" s="279"/>
    </row>
    <row r="1047" spans="1:22" x14ac:dyDescent="0.25">
      <c r="A1047" s="266"/>
      <c r="B1047" s="259" t="str">
        <f t="shared" si="143"/>
        <v/>
      </c>
      <c r="C1047" s="260" t="str">
        <f t="shared" si="144"/>
        <v/>
      </c>
      <c r="D1047" s="249" t="str">
        <f t="shared" si="145"/>
        <v/>
      </c>
      <c r="E1047" s="249" t="str">
        <f t="shared" si="146"/>
        <v/>
      </c>
      <c r="F1047" s="249" t="str">
        <f t="shared" si="147"/>
        <v/>
      </c>
      <c r="G1047" s="249" t="str">
        <f t="shared" si="148"/>
        <v/>
      </c>
      <c r="H1047" s="249" t="str">
        <f t="shared" si="149"/>
        <v/>
      </c>
      <c r="I1047" s="249"/>
      <c r="J1047" s="249"/>
      <c r="K1047" s="252"/>
      <c r="L1047" s="251"/>
      <c r="M1047" s="252"/>
      <c r="N1047" s="261"/>
      <c r="O1047" s="261"/>
      <c r="P1047" s="253"/>
      <c r="Q1047" s="254" t="str">
        <f t="shared" si="150"/>
        <v/>
      </c>
      <c r="R1047" s="255" t="str">
        <f t="shared" si="140"/>
        <v/>
      </c>
      <c r="S1047" s="255" t="str">
        <f t="shared" si="141"/>
        <v/>
      </c>
      <c r="T1047" s="255" t="str">
        <f t="shared" si="151"/>
        <v/>
      </c>
      <c r="U1047" s="262" t="str">
        <f t="shared" si="142"/>
        <v/>
      </c>
      <c r="V1047" s="279"/>
    </row>
    <row r="1048" spans="1:22" x14ac:dyDescent="0.25">
      <c r="A1048" s="266"/>
      <c r="B1048" s="259" t="str">
        <f t="shared" si="143"/>
        <v/>
      </c>
      <c r="C1048" s="260" t="str">
        <f t="shared" si="144"/>
        <v/>
      </c>
      <c r="D1048" s="249" t="str">
        <f t="shared" si="145"/>
        <v/>
      </c>
      <c r="E1048" s="249" t="str">
        <f t="shared" si="146"/>
        <v/>
      </c>
      <c r="F1048" s="249" t="str">
        <f t="shared" si="147"/>
        <v/>
      </c>
      <c r="G1048" s="249" t="str">
        <f t="shared" si="148"/>
        <v/>
      </c>
      <c r="H1048" s="249" t="str">
        <f t="shared" si="149"/>
        <v/>
      </c>
      <c r="I1048" s="249"/>
      <c r="J1048" s="249"/>
      <c r="K1048" s="252"/>
      <c r="L1048" s="251"/>
      <c r="M1048" s="252"/>
      <c r="N1048" s="261"/>
      <c r="O1048" s="261"/>
      <c r="P1048" s="253"/>
      <c r="Q1048" s="254" t="str">
        <f t="shared" si="150"/>
        <v/>
      </c>
      <c r="R1048" s="255" t="str">
        <f t="shared" si="140"/>
        <v/>
      </c>
      <c r="S1048" s="255" t="str">
        <f t="shared" si="141"/>
        <v/>
      </c>
      <c r="T1048" s="255" t="str">
        <f t="shared" si="151"/>
        <v/>
      </c>
      <c r="U1048" s="262" t="str">
        <f t="shared" si="142"/>
        <v/>
      </c>
      <c r="V1048" s="279"/>
    </row>
    <row r="1049" spans="1:22" x14ac:dyDescent="0.25">
      <c r="A1049" s="266"/>
      <c r="B1049" s="259" t="str">
        <f t="shared" si="143"/>
        <v/>
      </c>
      <c r="C1049" s="260" t="str">
        <f t="shared" si="144"/>
        <v/>
      </c>
      <c r="D1049" s="249" t="str">
        <f t="shared" si="145"/>
        <v/>
      </c>
      <c r="E1049" s="249" t="str">
        <f t="shared" si="146"/>
        <v/>
      </c>
      <c r="F1049" s="249" t="str">
        <f t="shared" si="147"/>
        <v/>
      </c>
      <c r="G1049" s="249" t="str">
        <f t="shared" si="148"/>
        <v/>
      </c>
      <c r="H1049" s="249" t="str">
        <f t="shared" si="149"/>
        <v/>
      </c>
      <c r="I1049" s="249"/>
      <c r="J1049" s="249"/>
      <c r="K1049" s="252"/>
      <c r="L1049" s="251"/>
      <c r="M1049" s="252"/>
      <c r="N1049" s="261"/>
      <c r="O1049" s="261"/>
      <c r="P1049" s="253"/>
      <c r="Q1049" s="254" t="str">
        <f t="shared" si="150"/>
        <v/>
      </c>
      <c r="R1049" s="255" t="str">
        <f t="shared" ref="R1049:R1112" si="152">IF(N1049&lt;&gt;"",TEXT(N1049,"DDDD"),"")</f>
        <v/>
      </c>
      <c r="S1049" s="255" t="str">
        <f t="shared" ref="S1049:S1112" si="153">IF(N1049&lt;&gt;"",TEXT(N1049,"MMMM"),"")</f>
        <v/>
      </c>
      <c r="T1049" s="255" t="str">
        <f t="shared" si="151"/>
        <v/>
      </c>
      <c r="U1049" s="262" t="str">
        <f t="shared" si="142"/>
        <v/>
      </c>
      <c r="V1049" s="279"/>
    </row>
    <row r="1050" spans="1:22" x14ac:dyDescent="0.25">
      <c r="A1050" s="266"/>
      <c r="B1050" s="259" t="str">
        <f t="shared" si="143"/>
        <v/>
      </c>
      <c r="C1050" s="260" t="str">
        <f t="shared" si="144"/>
        <v/>
      </c>
      <c r="D1050" s="249" t="str">
        <f t="shared" si="145"/>
        <v/>
      </c>
      <c r="E1050" s="249" t="str">
        <f t="shared" si="146"/>
        <v/>
      </c>
      <c r="F1050" s="249" t="str">
        <f t="shared" si="147"/>
        <v/>
      </c>
      <c r="G1050" s="249" t="str">
        <f t="shared" si="148"/>
        <v/>
      </c>
      <c r="H1050" s="249" t="str">
        <f t="shared" si="149"/>
        <v/>
      </c>
      <c r="I1050" s="249"/>
      <c r="J1050" s="249"/>
      <c r="K1050" s="252"/>
      <c r="L1050" s="251"/>
      <c r="M1050" s="252"/>
      <c r="N1050" s="261"/>
      <c r="O1050" s="261"/>
      <c r="P1050" s="253"/>
      <c r="Q1050" s="254" t="str">
        <f t="shared" si="150"/>
        <v/>
      </c>
      <c r="R1050" s="255" t="str">
        <f t="shared" si="152"/>
        <v/>
      </c>
      <c r="S1050" s="255" t="str">
        <f t="shared" si="153"/>
        <v/>
      </c>
      <c r="T1050" s="255" t="str">
        <f t="shared" si="151"/>
        <v/>
      </c>
      <c r="U1050" s="262" t="str">
        <f t="shared" si="142"/>
        <v/>
      </c>
      <c r="V1050" s="279"/>
    </row>
    <row r="1051" spans="1:22" x14ac:dyDescent="0.25">
      <c r="A1051" s="266"/>
      <c r="B1051" s="259" t="str">
        <f t="shared" si="143"/>
        <v/>
      </c>
      <c r="C1051" s="260" t="str">
        <f t="shared" si="144"/>
        <v/>
      </c>
      <c r="D1051" s="249" t="str">
        <f t="shared" si="145"/>
        <v/>
      </c>
      <c r="E1051" s="249" t="str">
        <f t="shared" si="146"/>
        <v/>
      </c>
      <c r="F1051" s="249" t="str">
        <f t="shared" si="147"/>
        <v/>
      </c>
      <c r="G1051" s="249" t="str">
        <f t="shared" si="148"/>
        <v/>
      </c>
      <c r="H1051" s="249" t="str">
        <f t="shared" si="149"/>
        <v/>
      </c>
      <c r="I1051" s="249"/>
      <c r="J1051" s="249"/>
      <c r="K1051" s="252"/>
      <c r="L1051" s="251"/>
      <c r="M1051" s="252"/>
      <c r="N1051" s="261"/>
      <c r="O1051" s="261"/>
      <c r="P1051" s="253"/>
      <c r="Q1051" s="254" t="str">
        <f t="shared" si="150"/>
        <v/>
      </c>
      <c r="R1051" s="255" t="str">
        <f t="shared" si="152"/>
        <v/>
      </c>
      <c r="S1051" s="255" t="str">
        <f t="shared" si="153"/>
        <v/>
      </c>
      <c r="T1051" s="255" t="str">
        <f t="shared" si="151"/>
        <v/>
      </c>
      <c r="U1051" s="262" t="str">
        <f t="shared" si="142"/>
        <v/>
      </c>
      <c r="V1051" s="279"/>
    </row>
    <row r="1052" spans="1:22" x14ac:dyDescent="0.25">
      <c r="A1052" s="266"/>
      <c r="B1052" s="259" t="str">
        <f t="shared" si="143"/>
        <v/>
      </c>
      <c r="C1052" s="260" t="str">
        <f t="shared" si="144"/>
        <v/>
      </c>
      <c r="D1052" s="249" t="str">
        <f t="shared" si="145"/>
        <v/>
      </c>
      <c r="E1052" s="249" t="str">
        <f t="shared" si="146"/>
        <v/>
      </c>
      <c r="F1052" s="249" t="str">
        <f t="shared" si="147"/>
        <v/>
      </c>
      <c r="G1052" s="249" t="str">
        <f t="shared" si="148"/>
        <v/>
      </c>
      <c r="H1052" s="249" t="str">
        <f t="shared" si="149"/>
        <v/>
      </c>
      <c r="I1052" s="249"/>
      <c r="J1052" s="249"/>
      <c r="K1052" s="252"/>
      <c r="L1052" s="251"/>
      <c r="M1052" s="252"/>
      <c r="N1052" s="261"/>
      <c r="O1052" s="261"/>
      <c r="P1052" s="253"/>
      <c r="Q1052" s="254" t="str">
        <f t="shared" si="150"/>
        <v/>
      </c>
      <c r="R1052" s="255" t="str">
        <f t="shared" si="152"/>
        <v/>
      </c>
      <c r="S1052" s="255" t="str">
        <f t="shared" si="153"/>
        <v/>
      </c>
      <c r="T1052" s="255" t="str">
        <f t="shared" si="151"/>
        <v/>
      </c>
      <c r="U1052" s="262" t="str">
        <f t="shared" si="142"/>
        <v/>
      </c>
      <c r="V1052" s="279"/>
    </row>
    <row r="1053" spans="1:22" x14ac:dyDescent="0.25">
      <c r="A1053" s="266"/>
      <c r="B1053" s="259" t="str">
        <f t="shared" si="143"/>
        <v/>
      </c>
      <c r="C1053" s="260" t="str">
        <f t="shared" si="144"/>
        <v/>
      </c>
      <c r="D1053" s="249" t="str">
        <f t="shared" si="145"/>
        <v/>
      </c>
      <c r="E1053" s="249" t="str">
        <f t="shared" si="146"/>
        <v/>
      </c>
      <c r="F1053" s="249" t="str">
        <f t="shared" si="147"/>
        <v/>
      </c>
      <c r="G1053" s="249" t="str">
        <f t="shared" si="148"/>
        <v/>
      </c>
      <c r="H1053" s="249" t="str">
        <f t="shared" si="149"/>
        <v/>
      </c>
      <c r="I1053" s="249"/>
      <c r="J1053" s="249"/>
      <c r="K1053" s="252"/>
      <c r="L1053" s="251"/>
      <c r="M1053" s="252"/>
      <c r="N1053" s="261"/>
      <c r="O1053" s="261"/>
      <c r="P1053" s="253"/>
      <c r="Q1053" s="254" t="str">
        <f t="shared" si="150"/>
        <v/>
      </c>
      <c r="R1053" s="255" t="str">
        <f t="shared" si="152"/>
        <v/>
      </c>
      <c r="S1053" s="255" t="str">
        <f t="shared" si="153"/>
        <v/>
      </c>
      <c r="T1053" s="255" t="str">
        <f t="shared" si="151"/>
        <v/>
      </c>
      <c r="U1053" s="262" t="str">
        <f t="shared" si="142"/>
        <v/>
      </c>
      <c r="V1053" s="279"/>
    </row>
    <row r="1054" spans="1:22" x14ac:dyDescent="0.25">
      <c r="A1054" s="266"/>
      <c r="B1054" s="259" t="str">
        <f t="shared" si="143"/>
        <v/>
      </c>
      <c r="C1054" s="260" t="str">
        <f t="shared" si="144"/>
        <v/>
      </c>
      <c r="D1054" s="249" t="str">
        <f t="shared" si="145"/>
        <v/>
      </c>
      <c r="E1054" s="249" t="str">
        <f t="shared" si="146"/>
        <v/>
      </c>
      <c r="F1054" s="249" t="str">
        <f t="shared" si="147"/>
        <v/>
      </c>
      <c r="G1054" s="249" t="str">
        <f t="shared" si="148"/>
        <v/>
      </c>
      <c r="H1054" s="249" t="str">
        <f t="shared" si="149"/>
        <v/>
      </c>
      <c r="I1054" s="249"/>
      <c r="J1054" s="249"/>
      <c r="K1054" s="252"/>
      <c r="L1054" s="251"/>
      <c r="M1054" s="252"/>
      <c r="N1054" s="261"/>
      <c r="O1054" s="261"/>
      <c r="P1054" s="253"/>
      <c r="Q1054" s="254" t="str">
        <f t="shared" si="150"/>
        <v/>
      </c>
      <c r="R1054" s="255" t="str">
        <f t="shared" si="152"/>
        <v/>
      </c>
      <c r="S1054" s="255" t="str">
        <f t="shared" si="153"/>
        <v/>
      </c>
      <c r="T1054" s="255" t="str">
        <f t="shared" si="151"/>
        <v/>
      </c>
      <c r="U1054" s="262" t="str">
        <f t="shared" si="142"/>
        <v/>
      </c>
      <c r="V1054" s="279"/>
    </row>
    <row r="1055" spans="1:22" x14ac:dyDescent="0.25">
      <c r="A1055" s="266"/>
      <c r="B1055" s="259" t="str">
        <f t="shared" si="143"/>
        <v/>
      </c>
      <c r="C1055" s="260" t="str">
        <f t="shared" si="144"/>
        <v/>
      </c>
      <c r="D1055" s="249" t="str">
        <f t="shared" si="145"/>
        <v/>
      </c>
      <c r="E1055" s="249" t="str">
        <f t="shared" si="146"/>
        <v/>
      </c>
      <c r="F1055" s="249" t="str">
        <f t="shared" si="147"/>
        <v/>
      </c>
      <c r="G1055" s="249" t="str">
        <f t="shared" si="148"/>
        <v/>
      </c>
      <c r="H1055" s="249" t="str">
        <f t="shared" si="149"/>
        <v/>
      </c>
      <c r="I1055" s="249"/>
      <c r="J1055" s="249"/>
      <c r="K1055" s="252"/>
      <c r="L1055" s="251"/>
      <c r="M1055" s="252"/>
      <c r="N1055" s="261"/>
      <c r="O1055" s="261"/>
      <c r="P1055" s="253"/>
      <c r="Q1055" s="254" t="str">
        <f t="shared" si="150"/>
        <v/>
      </c>
      <c r="R1055" s="255" t="str">
        <f t="shared" si="152"/>
        <v/>
      </c>
      <c r="S1055" s="255" t="str">
        <f t="shared" si="153"/>
        <v/>
      </c>
      <c r="T1055" s="255" t="str">
        <f t="shared" si="151"/>
        <v/>
      </c>
      <c r="U1055" s="262" t="str">
        <f t="shared" si="142"/>
        <v/>
      </c>
      <c r="V1055" s="279"/>
    </row>
    <row r="1056" spans="1:22" x14ac:dyDescent="0.25">
      <c r="A1056" s="266"/>
      <c r="B1056" s="259" t="str">
        <f t="shared" si="143"/>
        <v/>
      </c>
      <c r="C1056" s="260" t="str">
        <f t="shared" si="144"/>
        <v/>
      </c>
      <c r="D1056" s="249" t="str">
        <f t="shared" si="145"/>
        <v/>
      </c>
      <c r="E1056" s="249" t="str">
        <f t="shared" si="146"/>
        <v/>
      </c>
      <c r="F1056" s="249" t="str">
        <f t="shared" si="147"/>
        <v/>
      </c>
      <c r="G1056" s="249" t="str">
        <f t="shared" si="148"/>
        <v/>
      </c>
      <c r="H1056" s="249" t="str">
        <f t="shared" si="149"/>
        <v/>
      </c>
      <c r="I1056" s="249"/>
      <c r="J1056" s="249"/>
      <c r="K1056" s="252"/>
      <c r="L1056" s="251"/>
      <c r="M1056" s="252"/>
      <c r="N1056" s="261"/>
      <c r="O1056" s="261"/>
      <c r="P1056" s="253"/>
      <c r="Q1056" s="254" t="str">
        <f t="shared" si="150"/>
        <v/>
      </c>
      <c r="R1056" s="255" t="str">
        <f t="shared" si="152"/>
        <v/>
      </c>
      <c r="S1056" s="255" t="str">
        <f t="shared" si="153"/>
        <v/>
      </c>
      <c r="T1056" s="255" t="str">
        <f t="shared" si="151"/>
        <v/>
      </c>
      <c r="U1056" s="262" t="str">
        <f t="shared" si="142"/>
        <v/>
      </c>
      <c r="V1056" s="279"/>
    </row>
    <row r="1057" spans="1:22" x14ac:dyDescent="0.25">
      <c r="A1057" s="266"/>
      <c r="B1057" s="259" t="str">
        <f t="shared" si="143"/>
        <v/>
      </c>
      <c r="C1057" s="260" t="str">
        <f t="shared" si="144"/>
        <v/>
      </c>
      <c r="D1057" s="249" t="str">
        <f t="shared" si="145"/>
        <v/>
      </c>
      <c r="E1057" s="249" t="str">
        <f t="shared" si="146"/>
        <v/>
      </c>
      <c r="F1057" s="249" t="str">
        <f t="shared" si="147"/>
        <v/>
      </c>
      <c r="G1057" s="249" t="str">
        <f t="shared" si="148"/>
        <v/>
      </c>
      <c r="H1057" s="249" t="str">
        <f t="shared" si="149"/>
        <v/>
      </c>
      <c r="I1057" s="249"/>
      <c r="J1057" s="249"/>
      <c r="K1057" s="252"/>
      <c r="L1057" s="251"/>
      <c r="M1057" s="252"/>
      <c r="N1057" s="261"/>
      <c r="O1057" s="261"/>
      <c r="P1057" s="253"/>
      <c r="Q1057" s="254" t="str">
        <f t="shared" si="150"/>
        <v/>
      </c>
      <c r="R1057" s="255" t="str">
        <f t="shared" si="152"/>
        <v/>
      </c>
      <c r="S1057" s="255" t="str">
        <f t="shared" si="153"/>
        <v/>
      </c>
      <c r="T1057" s="255" t="str">
        <f t="shared" si="151"/>
        <v/>
      </c>
      <c r="U1057" s="262" t="str">
        <f t="shared" ref="U1057:U1120" si="154">IFERROR(VLOOKUP(M1057,CIE,2,0),"")</f>
        <v/>
      </c>
      <c r="V1057" s="279"/>
    </row>
    <row r="1058" spans="1:22" x14ac:dyDescent="0.25">
      <c r="A1058" s="266"/>
      <c r="B1058" s="259" t="str">
        <f t="shared" si="143"/>
        <v/>
      </c>
      <c r="C1058" s="260" t="str">
        <f t="shared" si="144"/>
        <v/>
      </c>
      <c r="D1058" s="249" t="str">
        <f t="shared" si="145"/>
        <v/>
      </c>
      <c r="E1058" s="249" t="str">
        <f t="shared" si="146"/>
        <v/>
      </c>
      <c r="F1058" s="249" t="str">
        <f t="shared" si="147"/>
        <v/>
      </c>
      <c r="G1058" s="249" t="str">
        <f t="shared" si="148"/>
        <v/>
      </c>
      <c r="H1058" s="249" t="str">
        <f t="shared" si="149"/>
        <v/>
      </c>
      <c r="I1058" s="249"/>
      <c r="J1058" s="249"/>
      <c r="K1058" s="252"/>
      <c r="L1058" s="251"/>
      <c r="M1058" s="252"/>
      <c r="N1058" s="261"/>
      <c r="O1058" s="261"/>
      <c r="P1058" s="253"/>
      <c r="Q1058" s="254" t="str">
        <f t="shared" si="150"/>
        <v/>
      </c>
      <c r="R1058" s="255" t="str">
        <f t="shared" si="152"/>
        <v/>
      </c>
      <c r="S1058" s="255" t="str">
        <f t="shared" si="153"/>
        <v/>
      </c>
      <c r="T1058" s="255" t="str">
        <f t="shared" si="151"/>
        <v/>
      </c>
      <c r="U1058" s="262" t="str">
        <f t="shared" si="154"/>
        <v/>
      </c>
      <c r="V1058" s="279"/>
    </row>
    <row r="1059" spans="1:22" x14ac:dyDescent="0.25">
      <c r="A1059" s="266"/>
      <c r="B1059" s="259" t="str">
        <f t="shared" si="143"/>
        <v/>
      </c>
      <c r="C1059" s="260" t="str">
        <f t="shared" si="144"/>
        <v/>
      </c>
      <c r="D1059" s="249" t="str">
        <f t="shared" si="145"/>
        <v/>
      </c>
      <c r="E1059" s="249" t="str">
        <f t="shared" si="146"/>
        <v/>
      </c>
      <c r="F1059" s="249" t="str">
        <f t="shared" si="147"/>
        <v/>
      </c>
      <c r="G1059" s="249" t="str">
        <f t="shared" si="148"/>
        <v/>
      </c>
      <c r="H1059" s="249" t="str">
        <f t="shared" si="149"/>
        <v/>
      </c>
      <c r="I1059" s="249"/>
      <c r="J1059" s="249"/>
      <c r="K1059" s="252"/>
      <c r="L1059" s="251"/>
      <c r="M1059" s="252"/>
      <c r="N1059" s="261"/>
      <c r="O1059" s="261"/>
      <c r="P1059" s="253"/>
      <c r="Q1059" s="254" t="str">
        <f t="shared" si="150"/>
        <v/>
      </c>
      <c r="R1059" s="255" t="str">
        <f t="shared" si="152"/>
        <v/>
      </c>
      <c r="S1059" s="255" t="str">
        <f t="shared" si="153"/>
        <v/>
      </c>
      <c r="T1059" s="255" t="str">
        <f t="shared" si="151"/>
        <v/>
      </c>
      <c r="U1059" s="262" t="str">
        <f t="shared" si="154"/>
        <v/>
      </c>
      <c r="V1059" s="279"/>
    </row>
    <row r="1060" spans="1:22" x14ac:dyDescent="0.25">
      <c r="A1060" s="266"/>
      <c r="B1060" s="259" t="str">
        <f t="shared" si="143"/>
        <v/>
      </c>
      <c r="C1060" s="260" t="str">
        <f t="shared" si="144"/>
        <v/>
      </c>
      <c r="D1060" s="249" t="str">
        <f t="shared" si="145"/>
        <v/>
      </c>
      <c r="E1060" s="249" t="str">
        <f t="shared" si="146"/>
        <v/>
      </c>
      <c r="F1060" s="249" t="str">
        <f t="shared" si="147"/>
        <v/>
      </c>
      <c r="G1060" s="249" t="str">
        <f t="shared" si="148"/>
        <v/>
      </c>
      <c r="H1060" s="249" t="str">
        <f t="shared" si="149"/>
        <v/>
      </c>
      <c r="I1060" s="249"/>
      <c r="J1060" s="249"/>
      <c r="K1060" s="252"/>
      <c r="L1060" s="251"/>
      <c r="M1060" s="252"/>
      <c r="N1060" s="261"/>
      <c r="O1060" s="261"/>
      <c r="P1060" s="253"/>
      <c r="Q1060" s="254" t="str">
        <f t="shared" si="150"/>
        <v/>
      </c>
      <c r="R1060" s="255" t="str">
        <f t="shared" si="152"/>
        <v/>
      </c>
      <c r="S1060" s="255" t="str">
        <f t="shared" si="153"/>
        <v/>
      </c>
      <c r="T1060" s="255" t="str">
        <f t="shared" si="151"/>
        <v/>
      </c>
      <c r="U1060" s="262" t="str">
        <f t="shared" si="154"/>
        <v/>
      </c>
      <c r="V1060" s="279"/>
    </row>
    <row r="1061" spans="1:22" x14ac:dyDescent="0.25">
      <c r="A1061" s="266"/>
      <c r="B1061" s="259" t="str">
        <f t="shared" si="143"/>
        <v/>
      </c>
      <c r="C1061" s="260" t="str">
        <f t="shared" si="144"/>
        <v/>
      </c>
      <c r="D1061" s="249" t="str">
        <f t="shared" si="145"/>
        <v/>
      </c>
      <c r="E1061" s="249" t="str">
        <f t="shared" si="146"/>
        <v/>
      </c>
      <c r="F1061" s="249" t="str">
        <f t="shared" si="147"/>
        <v/>
      </c>
      <c r="G1061" s="249" t="str">
        <f t="shared" si="148"/>
        <v/>
      </c>
      <c r="H1061" s="249" t="str">
        <f t="shared" si="149"/>
        <v/>
      </c>
      <c r="I1061" s="249"/>
      <c r="J1061" s="249"/>
      <c r="K1061" s="252"/>
      <c r="L1061" s="251"/>
      <c r="M1061" s="252"/>
      <c r="N1061" s="261"/>
      <c r="O1061" s="261"/>
      <c r="P1061" s="253"/>
      <c r="Q1061" s="254" t="str">
        <f t="shared" si="150"/>
        <v/>
      </c>
      <c r="R1061" s="255" t="str">
        <f t="shared" si="152"/>
        <v/>
      </c>
      <c r="S1061" s="255" t="str">
        <f t="shared" si="153"/>
        <v/>
      </c>
      <c r="T1061" s="255" t="str">
        <f t="shared" si="151"/>
        <v/>
      </c>
      <c r="U1061" s="262" t="str">
        <f t="shared" si="154"/>
        <v/>
      </c>
      <c r="V1061" s="279"/>
    </row>
    <row r="1062" spans="1:22" x14ac:dyDescent="0.25">
      <c r="A1062" s="266"/>
      <c r="B1062" s="259" t="str">
        <f t="shared" ref="B1062:B1125" si="155">IFERROR(VLOOKUP(A1062,Personal,2,0),"")</f>
        <v/>
      </c>
      <c r="C1062" s="260" t="str">
        <f t="shared" si="144"/>
        <v/>
      </c>
      <c r="D1062" s="249" t="str">
        <f t="shared" si="145"/>
        <v/>
      </c>
      <c r="E1062" s="249" t="str">
        <f t="shared" si="146"/>
        <v/>
      </c>
      <c r="F1062" s="249" t="str">
        <f t="shared" si="147"/>
        <v/>
      </c>
      <c r="G1062" s="249" t="str">
        <f t="shared" si="148"/>
        <v/>
      </c>
      <c r="H1062" s="249" t="str">
        <f t="shared" si="149"/>
        <v/>
      </c>
      <c r="I1062" s="249"/>
      <c r="J1062" s="249"/>
      <c r="K1062" s="252"/>
      <c r="L1062" s="251"/>
      <c r="M1062" s="252"/>
      <c r="N1062" s="261"/>
      <c r="O1062" s="261"/>
      <c r="P1062" s="253"/>
      <c r="Q1062" s="254" t="str">
        <f t="shared" si="150"/>
        <v/>
      </c>
      <c r="R1062" s="255" t="str">
        <f t="shared" si="152"/>
        <v/>
      </c>
      <c r="S1062" s="255" t="str">
        <f t="shared" si="153"/>
        <v/>
      </c>
      <c r="T1062" s="255" t="str">
        <f t="shared" si="151"/>
        <v/>
      </c>
      <c r="U1062" s="262" t="str">
        <f t="shared" si="154"/>
        <v/>
      </c>
      <c r="V1062" s="279"/>
    </row>
    <row r="1063" spans="1:22" x14ac:dyDescent="0.25">
      <c r="A1063" s="266"/>
      <c r="B1063" s="259" t="str">
        <f t="shared" si="155"/>
        <v/>
      </c>
      <c r="C1063" s="260" t="str">
        <f t="shared" si="144"/>
        <v/>
      </c>
      <c r="D1063" s="249" t="str">
        <f t="shared" si="145"/>
        <v/>
      </c>
      <c r="E1063" s="249" t="str">
        <f t="shared" si="146"/>
        <v/>
      </c>
      <c r="F1063" s="249" t="str">
        <f t="shared" si="147"/>
        <v/>
      </c>
      <c r="G1063" s="249" t="str">
        <f t="shared" si="148"/>
        <v/>
      </c>
      <c r="H1063" s="249" t="str">
        <f t="shared" si="149"/>
        <v/>
      </c>
      <c r="I1063" s="249"/>
      <c r="J1063" s="249"/>
      <c r="K1063" s="252"/>
      <c r="L1063" s="251"/>
      <c r="M1063" s="252"/>
      <c r="N1063" s="261"/>
      <c r="O1063" s="261"/>
      <c r="P1063" s="253"/>
      <c r="Q1063" s="254" t="str">
        <f t="shared" si="150"/>
        <v/>
      </c>
      <c r="R1063" s="255" t="str">
        <f t="shared" si="152"/>
        <v/>
      </c>
      <c r="S1063" s="255" t="str">
        <f t="shared" si="153"/>
        <v/>
      </c>
      <c r="T1063" s="255" t="str">
        <f t="shared" si="151"/>
        <v/>
      </c>
      <c r="U1063" s="262" t="str">
        <f t="shared" si="154"/>
        <v/>
      </c>
      <c r="V1063" s="279"/>
    </row>
    <row r="1064" spans="1:22" x14ac:dyDescent="0.25">
      <c r="A1064" s="266"/>
      <c r="B1064" s="259" t="str">
        <f t="shared" si="155"/>
        <v/>
      </c>
      <c r="C1064" s="260" t="str">
        <f t="shared" si="144"/>
        <v/>
      </c>
      <c r="D1064" s="249" t="str">
        <f t="shared" si="145"/>
        <v/>
      </c>
      <c r="E1064" s="249" t="str">
        <f t="shared" si="146"/>
        <v/>
      </c>
      <c r="F1064" s="249" t="str">
        <f t="shared" si="147"/>
        <v/>
      </c>
      <c r="G1064" s="249" t="str">
        <f t="shared" si="148"/>
        <v/>
      </c>
      <c r="H1064" s="249" t="str">
        <f t="shared" si="149"/>
        <v/>
      </c>
      <c r="I1064" s="249"/>
      <c r="J1064" s="249"/>
      <c r="K1064" s="252"/>
      <c r="L1064" s="251"/>
      <c r="M1064" s="252"/>
      <c r="N1064" s="261"/>
      <c r="O1064" s="261"/>
      <c r="P1064" s="253"/>
      <c r="Q1064" s="254" t="str">
        <f t="shared" si="150"/>
        <v/>
      </c>
      <c r="R1064" s="255" t="str">
        <f t="shared" si="152"/>
        <v/>
      </c>
      <c r="S1064" s="255" t="str">
        <f t="shared" si="153"/>
        <v/>
      </c>
      <c r="T1064" s="255" t="str">
        <f t="shared" si="151"/>
        <v/>
      </c>
      <c r="U1064" s="262" t="str">
        <f t="shared" si="154"/>
        <v/>
      </c>
      <c r="V1064" s="279"/>
    </row>
    <row r="1065" spans="1:22" x14ac:dyDescent="0.25">
      <c r="A1065" s="266"/>
      <c r="B1065" s="259" t="str">
        <f t="shared" si="155"/>
        <v/>
      </c>
      <c r="C1065" s="260" t="str">
        <f t="shared" si="144"/>
        <v/>
      </c>
      <c r="D1065" s="249" t="str">
        <f t="shared" si="145"/>
        <v/>
      </c>
      <c r="E1065" s="249" t="str">
        <f t="shared" si="146"/>
        <v/>
      </c>
      <c r="F1065" s="249" t="str">
        <f t="shared" si="147"/>
        <v/>
      </c>
      <c r="G1065" s="249" t="str">
        <f t="shared" si="148"/>
        <v/>
      </c>
      <c r="H1065" s="249" t="str">
        <f t="shared" si="149"/>
        <v/>
      </c>
      <c r="I1065" s="249"/>
      <c r="J1065" s="249"/>
      <c r="K1065" s="252"/>
      <c r="L1065" s="251"/>
      <c r="M1065" s="252"/>
      <c r="N1065" s="261"/>
      <c r="O1065" s="261"/>
      <c r="P1065" s="253"/>
      <c r="Q1065" s="254" t="str">
        <f t="shared" si="150"/>
        <v/>
      </c>
      <c r="R1065" s="255" t="str">
        <f t="shared" si="152"/>
        <v/>
      </c>
      <c r="S1065" s="255" t="str">
        <f t="shared" si="153"/>
        <v/>
      </c>
      <c r="T1065" s="255" t="str">
        <f t="shared" si="151"/>
        <v/>
      </c>
      <c r="U1065" s="262" t="str">
        <f t="shared" si="154"/>
        <v/>
      </c>
      <c r="V1065" s="279"/>
    </row>
    <row r="1066" spans="1:22" x14ac:dyDescent="0.25">
      <c r="A1066" s="266"/>
      <c r="B1066" s="259" t="str">
        <f t="shared" si="155"/>
        <v/>
      </c>
      <c r="C1066" s="260" t="str">
        <f t="shared" si="144"/>
        <v/>
      </c>
      <c r="D1066" s="249" t="str">
        <f t="shared" si="145"/>
        <v/>
      </c>
      <c r="E1066" s="249" t="str">
        <f t="shared" si="146"/>
        <v/>
      </c>
      <c r="F1066" s="249" t="str">
        <f t="shared" si="147"/>
        <v/>
      </c>
      <c r="G1066" s="249" t="str">
        <f t="shared" si="148"/>
        <v/>
      </c>
      <c r="H1066" s="249" t="str">
        <f t="shared" si="149"/>
        <v/>
      </c>
      <c r="I1066" s="249"/>
      <c r="J1066" s="249"/>
      <c r="K1066" s="252"/>
      <c r="L1066" s="251"/>
      <c r="M1066" s="252"/>
      <c r="N1066" s="261"/>
      <c r="O1066" s="261"/>
      <c r="P1066" s="253"/>
      <c r="Q1066" s="254" t="str">
        <f t="shared" si="150"/>
        <v/>
      </c>
      <c r="R1066" s="255" t="str">
        <f t="shared" si="152"/>
        <v/>
      </c>
      <c r="S1066" s="255" t="str">
        <f t="shared" si="153"/>
        <v/>
      </c>
      <c r="T1066" s="255" t="str">
        <f t="shared" si="151"/>
        <v/>
      </c>
      <c r="U1066" s="262" t="str">
        <f t="shared" si="154"/>
        <v/>
      </c>
      <c r="V1066" s="279"/>
    </row>
    <row r="1067" spans="1:22" x14ac:dyDescent="0.25">
      <c r="A1067" s="266"/>
      <c r="B1067" s="259" t="str">
        <f t="shared" si="155"/>
        <v/>
      </c>
      <c r="C1067" s="260" t="str">
        <f t="shared" si="144"/>
        <v/>
      </c>
      <c r="D1067" s="249" t="str">
        <f t="shared" si="145"/>
        <v/>
      </c>
      <c r="E1067" s="249" t="str">
        <f t="shared" si="146"/>
        <v/>
      </c>
      <c r="F1067" s="249" t="str">
        <f t="shared" si="147"/>
        <v/>
      </c>
      <c r="G1067" s="249" t="str">
        <f t="shared" si="148"/>
        <v/>
      </c>
      <c r="H1067" s="249" t="str">
        <f t="shared" si="149"/>
        <v/>
      </c>
      <c r="I1067" s="249"/>
      <c r="J1067" s="249"/>
      <c r="K1067" s="252"/>
      <c r="L1067" s="251"/>
      <c r="M1067" s="252"/>
      <c r="N1067" s="261"/>
      <c r="O1067" s="261"/>
      <c r="P1067" s="253"/>
      <c r="Q1067" s="254" t="str">
        <f t="shared" si="150"/>
        <v/>
      </c>
      <c r="R1067" s="255" t="str">
        <f t="shared" si="152"/>
        <v/>
      </c>
      <c r="S1067" s="255" t="str">
        <f t="shared" si="153"/>
        <v/>
      </c>
      <c r="T1067" s="255" t="str">
        <f t="shared" si="151"/>
        <v/>
      </c>
      <c r="U1067" s="262" t="str">
        <f t="shared" si="154"/>
        <v/>
      </c>
      <c r="V1067" s="279"/>
    </row>
    <row r="1068" spans="1:22" x14ac:dyDescent="0.25">
      <c r="A1068" s="266"/>
      <c r="B1068" s="259" t="str">
        <f t="shared" si="155"/>
        <v/>
      </c>
      <c r="C1068" s="260" t="str">
        <f t="shared" si="144"/>
        <v/>
      </c>
      <c r="D1068" s="249" t="str">
        <f t="shared" si="145"/>
        <v/>
      </c>
      <c r="E1068" s="249" t="str">
        <f t="shared" si="146"/>
        <v/>
      </c>
      <c r="F1068" s="249" t="str">
        <f t="shared" si="147"/>
        <v/>
      </c>
      <c r="G1068" s="249" t="str">
        <f t="shared" si="148"/>
        <v/>
      </c>
      <c r="H1068" s="249" t="str">
        <f t="shared" si="149"/>
        <v/>
      </c>
      <c r="I1068" s="249"/>
      <c r="J1068" s="249"/>
      <c r="K1068" s="252"/>
      <c r="L1068" s="251"/>
      <c r="M1068" s="252"/>
      <c r="N1068" s="261"/>
      <c r="O1068" s="261"/>
      <c r="P1068" s="253"/>
      <c r="Q1068" s="254" t="str">
        <f t="shared" si="150"/>
        <v/>
      </c>
      <c r="R1068" s="255" t="str">
        <f t="shared" si="152"/>
        <v/>
      </c>
      <c r="S1068" s="255" t="str">
        <f t="shared" si="153"/>
        <v/>
      </c>
      <c r="T1068" s="255" t="str">
        <f t="shared" si="151"/>
        <v/>
      </c>
      <c r="U1068" s="262" t="str">
        <f t="shared" si="154"/>
        <v/>
      </c>
      <c r="V1068" s="279"/>
    </row>
    <row r="1069" spans="1:22" x14ac:dyDescent="0.25">
      <c r="A1069" s="266"/>
      <c r="B1069" s="259" t="str">
        <f t="shared" si="155"/>
        <v/>
      </c>
      <c r="C1069" s="260" t="str">
        <f t="shared" si="144"/>
        <v/>
      </c>
      <c r="D1069" s="249" t="str">
        <f t="shared" si="145"/>
        <v/>
      </c>
      <c r="E1069" s="249" t="str">
        <f t="shared" si="146"/>
        <v/>
      </c>
      <c r="F1069" s="249" t="str">
        <f t="shared" si="147"/>
        <v/>
      </c>
      <c r="G1069" s="249" t="str">
        <f t="shared" si="148"/>
        <v/>
      </c>
      <c r="H1069" s="249" t="str">
        <f t="shared" si="149"/>
        <v/>
      </c>
      <c r="I1069" s="249"/>
      <c r="J1069" s="249"/>
      <c r="K1069" s="252"/>
      <c r="L1069" s="251"/>
      <c r="M1069" s="252"/>
      <c r="N1069" s="261"/>
      <c r="O1069" s="261"/>
      <c r="P1069" s="253"/>
      <c r="Q1069" s="254" t="str">
        <f t="shared" si="150"/>
        <v/>
      </c>
      <c r="R1069" s="255" t="str">
        <f t="shared" si="152"/>
        <v/>
      </c>
      <c r="S1069" s="255" t="str">
        <f t="shared" si="153"/>
        <v/>
      </c>
      <c r="T1069" s="255" t="str">
        <f t="shared" si="151"/>
        <v/>
      </c>
      <c r="U1069" s="262" t="str">
        <f t="shared" si="154"/>
        <v/>
      </c>
      <c r="V1069" s="279"/>
    </row>
    <row r="1070" spans="1:22" x14ac:dyDescent="0.25">
      <c r="A1070" s="266"/>
      <c r="B1070" s="259" t="str">
        <f t="shared" si="155"/>
        <v/>
      </c>
      <c r="C1070" s="260" t="str">
        <f t="shared" si="144"/>
        <v/>
      </c>
      <c r="D1070" s="249" t="str">
        <f t="shared" si="145"/>
        <v/>
      </c>
      <c r="E1070" s="249" t="str">
        <f t="shared" si="146"/>
        <v/>
      </c>
      <c r="F1070" s="249" t="str">
        <f t="shared" si="147"/>
        <v/>
      </c>
      <c r="G1070" s="249" t="str">
        <f t="shared" si="148"/>
        <v/>
      </c>
      <c r="H1070" s="249" t="str">
        <f t="shared" si="149"/>
        <v/>
      </c>
      <c r="I1070" s="249"/>
      <c r="J1070" s="249"/>
      <c r="K1070" s="252"/>
      <c r="L1070" s="251"/>
      <c r="M1070" s="252"/>
      <c r="N1070" s="261"/>
      <c r="O1070" s="261"/>
      <c r="P1070" s="253"/>
      <c r="Q1070" s="254" t="str">
        <f t="shared" si="150"/>
        <v/>
      </c>
      <c r="R1070" s="255" t="str">
        <f t="shared" si="152"/>
        <v/>
      </c>
      <c r="S1070" s="255" t="str">
        <f t="shared" si="153"/>
        <v/>
      </c>
      <c r="T1070" s="255" t="str">
        <f t="shared" si="151"/>
        <v/>
      </c>
      <c r="U1070" s="262" t="str">
        <f t="shared" si="154"/>
        <v/>
      </c>
      <c r="V1070" s="279"/>
    </row>
    <row r="1071" spans="1:22" x14ac:dyDescent="0.25">
      <c r="A1071" s="266"/>
      <c r="B1071" s="259" t="str">
        <f t="shared" si="155"/>
        <v/>
      </c>
      <c r="C1071" s="260" t="str">
        <f t="shared" si="144"/>
        <v/>
      </c>
      <c r="D1071" s="249" t="str">
        <f t="shared" si="145"/>
        <v/>
      </c>
      <c r="E1071" s="249" t="str">
        <f t="shared" si="146"/>
        <v/>
      </c>
      <c r="F1071" s="249" t="str">
        <f t="shared" si="147"/>
        <v/>
      </c>
      <c r="G1071" s="249" t="str">
        <f t="shared" si="148"/>
        <v/>
      </c>
      <c r="H1071" s="249" t="str">
        <f t="shared" si="149"/>
        <v/>
      </c>
      <c r="I1071" s="249"/>
      <c r="J1071" s="249"/>
      <c r="K1071" s="252"/>
      <c r="L1071" s="251"/>
      <c r="M1071" s="252"/>
      <c r="N1071" s="261"/>
      <c r="O1071" s="261"/>
      <c r="P1071" s="253"/>
      <c r="Q1071" s="254" t="str">
        <f t="shared" si="150"/>
        <v/>
      </c>
      <c r="R1071" s="255" t="str">
        <f t="shared" si="152"/>
        <v/>
      </c>
      <c r="S1071" s="255" t="str">
        <f t="shared" si="153"/>
        <v/>
      </c>
      <c r="T1071" s="255" t="str">
        <f t="shared" si="151"/>
        <v/>
      </c>
      <c r="U1071" s="262" t="str">
        <f t="shared" si="154"/>
        <v/>
      </c>
      <c r="V1071" s="279"/>
    </row>
    <row r="1072" spans="1:22" x14ac:dyDescent="0.25">
      <c r="A1072" s="266"/>
      <c r="B1072" s="259" t="str">
        <f t="shared" si="155"/>
        <v/>
      </c>
      <c r="C1072" s="260" t="str">
        <f t="shared" si="144"/>
        <v/>
      </c>
      <c r="D1072" s="249" t="str">
        <f t="shared" si="145"/>
        <v/>
      </c>
      <c r="E1072" s="249" t="str">
        <f t="shared" si="146"/>
        <v/>
      </c>
      <c r="F1072" s="249" t="str">
        <f t="shared" si="147"/>
        <v/>
      </c>
      <c r="G1072" s="249" t="str">
        <f t="shared" si="148"/>
        <v/>
      </c>
      <c r="H1072" s="249" t="str">
        <f t="shared" si="149"/>
        <v/>
      </c>
      <c r="I1072" s="249"/>
      <c r="J1072" s="249"/>
      <c r="K1072" s="252"/>
      <c r="L1072" s="251"/>
      <c r="M1072" s="252"/>
      <c r="N1072" s="261"/>
      <c r="O1072" s="261"/>
      <c r="P1072" s="253"/>
      <c r="Q1072" s="254" t="str">
        <f t="shared" si="150"/>
        <v/>
      </c>
      <c r="R1072" s="255" t="str">
        <f t="shared" si="152"/>
        <v/>
      </c>
      <c r="S1072" s="255" t="str">
        <f t="shared" si="153"/>
        <v/>
      </c>
      <c r="T1072" s="255" t="str">
        <f t="shared" si="151"/>
        <v/>
      </c>
      <c r="U1072" s="262" t="str">
        <f t="shared" si="154"/>
        <v/>
      </c>
      <c r="V1072" s="279"/>
    </row>
    <row r="1073" spans="1:22" x14ac:dyDescent="0.25">
      <c r="A1073" s="266"/>
      <c r="B1073" s="259" t="str">
        <f t="shared" si="155"/>
        <v/>
      </c>
      <c r="C1073" s="260" t="str">
        <f t="shared" si="144"/>
        <v/>
      </c>
      <c r="D1073" s="249" t="str">
        <f t="shared" si="145"/>
        <v/>
      </c>
      <c r="E1073" s="249" t="str">
        <f t="shared" si="146"/>
        <v/>
      </c>
      <c r="F1073" s="249" t="str">
        <f t="shared" si="147"/>
        <v/>
      </c>
      <c r="G1073" s="249" t="str">
        <f t="shared" si="148"/>
        <v/>
      </c>
      <c r="H1073" s="249" t="str">
        <f t="shared" si="149"/>
        <v/>
      </c>
      <c r="I1073" s="249"/>
      <c r="J1073" s="249"/>
      <c r="K1073" s="252"/>
      <c r="L1073" s="251"/>
      <c r="M1073" s="252"/>
      <c r="N1073" s="261"/>
      <c r="O1073" s="261"/>
      <c r="P1073" s="253"/>
      <c r="Q1073" s="254" t="str">
        <f t="shared" si="150"/>
        <v/>
      </c>
      <c r="R1073" s="255" t="str">
        <f t="shared" si="152"/>
        <v/>
      </c>
      <c r="S1073" s="255" t="str">
        <f t="shared" si="153"/>
        <v/>
      </c>
      <c r="T1073" s="255" t="str">
        <f t="shared" si="151"/>
        <v/>
      </c>
      <c r="U1073" s="262" t="str">
        <f t="shared" si="154"/>
        <v/>
      </c>
      <c r="V1073" s="279"/>
    </row>
    <row r="1074" spans="1:22" x14ac:dyDescent="0.25">
      <c r="A1074" s="266"/>
      <c r="B1074" s="259" t="str">
        <f t="shared" si="155"/>
        <v/>
      </c>
      <c r="C1074" s="260" t="str">
        <f t="shared" si="144"/>
        <v/>
      </c>
      <c r="D1074" s="249" t="str">
        <f t="shared" si="145"/>
        <v/>
      </c>
      <c r="E1074" s="249" t="str">
        <f t="shared" si="146"/>
        <v/>
      </c>
      <c r="F1074" s="249" t="str">
        <f t="shared" si="147"/>
        <v/>
      </c>
      <c r="G1074" s="249" t="str">
        <f t="shared" si="148"/>
        <v/>
      </c>
      <c r="H1074" s="249" t="str">
        <f t="shared" si="149"/>
        <v/>
      </c>
      <c r="I1074" s="249"/>
      <c r="J1074" s="249"/>
      <c r="K1074" s="252"/>
      <c r="L1074" s="251"/>
      <c r="M1074" s="252"/>
      <c r="N1074" s="261"/>
      <c r="O1074" s="261"/>
      <c r="P1074" s="253"/>
      <c r="Q1074" s="254" t="str">
        <f t="shared" si="150"/>
        <v/>
      </c>
      <c r="R1074" s="255" t="str">
        <f t="shared" si="152"/>
        <v/>
      </c>
      <c r="S1074" s="255" t="str">
        <f t="shared" si="153"/>
        <v/>
      </c>
      <c r="T1074" s="255" t="str">
        <f t="shared" si="151"/>
        <v/>
      </c>
      <c r="U1074" s="262" t="str">
        <f t="shared" si="154"/>
        <v/>
      </c>
      <c r="V1074" s="279"/>
    </row>
    <row r="1075" spans="1:22" x14ac:dyDescent="0.25">
      <c r="A1075" s="266"/>
      <c r="B1075" s="259" t="str">
        <f t="shared" si="155"/>
        <v/>
      </c>
      <c r="C1075" s="260" t="str">
        <f t="shared" si="144"/>
        <v/>
      </c>
      <c r="D1075" s="249" t="str">
        <f t="shared" si="145"/>
        <v/>
      </c>
      <c r="E1075" s="249" t="str">
        <f t="shared" si="146"/>
        <v/>
      </c>
      <c r="F1075" s="249" t="str">
        <f t="shared" si="147"/>
        <v/>
      </c>
      <c r="G1075" s="249" t="str">
        <f t="shared" si="148"/>
        <v/>
      </c>
      <c r="H1075" s="249" t="str">
        <f t="shared" si="149"/>
        <v/>
      </c>
      <c r="I1075" s="249"/>
      <c r="J1075" s="249"/>
      <c r="K1075" s="252"/>
      <c r="L1075" s="251"/>
      <c r="M1075" s="252"/>
      <c r="N1075" s="261"/>
      <c r="O1075" s="261"/>
      <c r="P1075" s="253"/>
      <c r="Q1075" s="254" t="str">
        <f t="shared" si="150"/>
        <v/>
      </c>
      <c r="R1075" s="255" t="str">
        <f t="shared" si="152"/>
        <v/>
      </c>
      <c r="S1075" s="255" t="str">
        <f t="shared" si="153"/>
        <v/>
      </c>
      <c r="T1075" s="255" t="str">
        <f t="shared" si="151"/>
        <v/>
      </c>
      <c r="U1075" s="262" t="str">
        <f t="shared" si="154"/>
        <v/>
      </c>
      <c r="V1075" s="279"/>
    </row>
    <row r="1076" spans="1:22" x14ac:dyDescent="0.25">
      <c r="A1076" s="266"/>
      <c r="B1076" s="259" t="str">
        <f t="shared" si="155"/>
        <v/>
      </c>
      <c r="C1076" s="260" t="str">
        <f t="shared" si="144"/>
        <v/>
      </c>
      <c r="D1076" s="249" t="str">
        <f t="shared" si="145"/>
        <v/>
      </c>
      <c r="E1076" s="249" t="str">
        <f t="shared" si="146"/>
        <v/>
      </c>
      <c r="F1076" s="249" t="str">
        <f t="shared" si="147"/>
        <v/>
      </c>
      <c r="G1076" s="249" t="str">
        <f t="shared" si="148"/>
        <v/>
      </c>
      <c r="H1076" s="249" t="str">
        <f t="shared" si="149"/>
        <v/>
      </c>
      <c r="I1076" s="249"/>
      <c r="J1076" s="249"/>
      <c r="K1076" s="252"/>
      <c r="L1076" s="251"/>
      <c r="M1076" s="252"/>
      <c r="N1076" s="261"/>
      <c r="O1076" s="261"/>
      <c r="P1076" s="253"/>
      <c r="Q1076" s="254" t="str">
        <f t="shared" si="150"/>
        <v/>
      </c>
      <c r="R1076" s="255" t="str">
        <f t="shared" si="152"/>
        <v/>
      </c>
      <c r="S1076" s="255" t="str">
        <f t="shared" si="153"/>
        <v/>
      </c>
      <c r="T1076" s="255" t="str">
        <f t="shared" si="151"/>
        <v/>
      </c>
      <c r="U1076" s="262" t="str">
        <f t="shared" si="154"/>
        <v/>
      </c>
      <c r="V1076" s="279"/>
    </row>
    <row r="1077" spans="1:22" x14ac:dyDescent="0.25">
      <c r="A1077" s="266"/>
      <c r="B1077" s="259" t="str">
        <f t="shared" si="155"/>
        <v/>
      </c>
      <c r="C1077" s="260" t="str">
        <f t="shared" si="144"/>
        <v/>
      </c>
      <c r="D1077" s="249" t="str">
        <f t="shared" si="145"/>
        <v/>
      </c>
      <c r="E1077" s="249" t="str">
        <f t="shared" si="146"/>
        <v/>
      </c>
      <c r="F1077" s="249" t="str">
        <f t="shared" si="147"/>
        <v/>
      </c>
      <c r="G1077" s="249" t="str">
        <f t="shared" si="148"/>
        <v/>
      </c>
      <c r="H1077" s="249" t="str">
        <f t="shared" si="149"/>
        <v/>
      </c>
      <c r="I1077" s="249"/>
      <c r="J1077" s="249"/>
      <c r="K1077" s="252"/>
      <c r="L1077" s="251"/>
      <c r="M1077" s="252"/>
      <c r="N1077" s="261"/>
      <c r="O1077" s="261"/>
      <c r="P1077" s="253"/>
      <c r="Q1077" s="254" t="str">
        <f t="shared" si="150"/>
        <v/>
      </c>
      <c r="R1077" s="255" t="str">
        <f t="shared" si="152"/>
        <v/>
      </c>
      <c r="S1077" s="255" t="str">
        <f t="shared" si="153"/>
        <v/>
      </c>
      <c r="T1077" s="255" t="str">
        <f t="shared" si="151"/>
        <v/>
      </c>
      <c r="U1077" s="262" t="str">
        <f t="shared" si="154"/>
        <v/>
      </c>
      <c r="V1077" s="279"/>
    </row>
    <row r="1078" spans="1:22" x14ac:dyDescent="0.25">
      <c r="A1078" s="266"/>
      <c r="B1078" s="259" t="str">
        <f t="shared" si="155"/>
        <v/>
      </c>
      <c r="C1078" s="260" t="str">
        <f t="shared" si="144"/>
        <v/>
      </c>
      <c r="D1078" s="249" t="str">
        <f t="shared" si="145"/>
        <v/>
      </c>
      <c r="E1078" s="249" t="str">
        <f t="shared" si="146"/>
        <v/>
      </c>
      <c r="F1078" s="249" t="str">
        <f t="shared" si="147"/>
        <v/>
      </c>
      <c r="G1078" s="249" t="str">
        <f t="shared" si="148"/>
        <v/>
      </c>
      <c r="H1078" s="249" t="str">
        <f t="shared" si="149"/>
        <v/>
      </c>
      <c r="I1078" s="249"/>
      <c r="J1078" s="249"/>
      <c r="K1078" s="252"/>
      <c r="L1078" s="251"/>
      <c r="M1078" s="252"/>
      <c r="N1078" s="261"/>
      <c r="O1078" s="261"/>
      <c r="P1078" s="253"/>
      <c r="Q1078" s="254" t="str">
        <f t="shared" si="150"/>
        <v/>
      </c>
      <c r="R1078" s="255" t="str">
        <f t="shared" si="152"/>
        <v/>
      </c>
      <c r="S1078" s="255" t="str">
        <f t="shared" si="153"/>
        <v/>
      </c>
      <c r="T1078" s="255" t="str">
        <f t="shared" si="151"/>
        <v/>
      </c>
      <c r="U1078" s="262" t="str">
        <f t="shared" si="154"/>
        <v/>
      </c>
      <c r="V1078" s="279"/>
    </row>
    <row r="1079" spans="1:22" x14ac:dyDescent="0.25">
      <c r="A1079" s="266"/>
      <c r="B1079" s="259" t="str">
        <f t="shared" si="155"/>
        <v/>
      </c>
      <c r="C1079" s="260" t="str">
        <f t="shared" si="144"/>
        <v/>
      </c>
      <c r="D1079" s="249" t="str">
        <f t="shared" si="145"/>
        <v/>
      </c>
      <c r="E1079" s="249" t="str">
        <f t="shared" si="146"/>
        <v/>
      </c>
      <c r="F1079" s="249" t="str">
        <f t="shared" si="147"/>
        <v/>
      </c>
      <c r="G1079" s="249" t="str">
        <f t="shared" si="148"/>
        <v/>
      </c>
      <c r="H1079" s="249" t="str">
        <f t="shared" si="149"/>
        <v/>
      </c>
      <c r="I1079" s="249"/>
      <c r="J1079" s="249"/>
      <c r="K1079" s="252"/>
      <c r="L1079" s="251"/>
      <c r="M1079" s="252"/>
      <c r="N1079" s="261"/>
      <c r="O1079" s="261"/>
      <c r="P1079" s="253"/>
      <c r="Q1079" s="254" t="str">
        <f t="shared" si="150"/>
        <v/>
      </c>
      <c r="R1079" s="255" t="str">
        <f t="shared" si="152"/>
        <v/>
      </c>
      <c r="S1079" s="255" t="str">
        <f t="shared" si="153"/>
        <v/>
      </c>
      <c r="T1079" s="255" t="str">
        <f t="shared" si="151"/>
        <v/>
      </c>
      <c r="U1079" s="262" t="str">
        <f t="shared" si="154"/>
        <v/>
      </c>
      <c r="V1079" s="279"/>
    </row>
    <row r="1080" spans="1:22" x14ac:dyDescent="0.25">
      <c r="A1080" s="266"/>
      <c r="B1080" s="259" t="str">
        <f t="shared" si="155"/>
        <v/>
      </c>
      <c r="C1080" s="260" t="str">
        <f t="shared" si="144"/>
        <v/>
      </c>
      <c r="D1080" s="249" t="str">
        <f t="shared" si="145"/>
        <v/>
      </c>
      <c r="E1080" s="249" t="str">
        <f t="shared" si="146"/>
        <v/>
      </c>
      <c r="F1080" s="249" t="str">
        <f t="shared" si="147"/>
        <v/>
      </c>
      <c r="G1080" s="249" t="str">
        <f t="shared" si="148"/>
        <v/>
      </c>
      <c r="H1080" s="249" t="str">
        <f t="shared" si="149"/>
        <v/>
      </c>
      <c r="I1080" s="249"/>
      <c r="J1080" s="249"/>
      <c r="K1080" s="252"/>
      <c r="L1080" s="251"/>
      <c r="M1080" s="252"/>
      <c r="N1080" s="261"/>
      <c r="O1080" s="261"/>
      <c r="P1080" s="253"/>
      <c r="Q1080" s="254" t="str">
        <f t="shared" si="150"/>
        <v/>
      </c>
      <c r="R1080" s="255" t="str">
        <f t="shared" si="152"/>
        <v/>
      </c>
      <c r="S1080" s="255" t="str">
        <f t="shared" si="153"/>
        <v/>
      </c>
      <c r="T1080" s="255" t="str">
        <f t="shared" si="151"/>
        <v/>
      </c>
      <c r="U1080" s="262" t="str">
        <f t="shared" si="154"/>
        <v/>
      </c>
      <c r="V1080" s="279"/>
    </row>
    <row r="1081" spans="1:22" x14ac:dyDescent="0.25">
      <c r="A1081" s="266"/>
      <c r="B1081" s="259" t="str">
        <f t="shared" si="155"/>
        <v/>
      </c>
      <c r="C1081" s="260" t="str">
        <f t="shared" si="144"/>
        <v/>
      </c>
      <c r="D1081" s="249" t="str">
        <f t="shared" si="145"/>
        <v/>
      </c>
      <c r="E1081" s="249" t="str">
        <f t="shared" si="146"/>
        <v/>
      </c>
      <c r="F1081" s="249" t="str">
        <f t="shared" si="147"/>
        <v/>
      </c>
      <c r="G1081" s="249" t="str">
        <f t="shared" si="148"/>
        <v/>
      </c>
      <c r="H1081" s="249" t="str">
        <f t="shared" si="149"/>
        <v/>
      </c>
      <c r="I1081" s="249"/>
      <c r="J1081" s="249"/>
      <c r="K1081" s="252"/>
      <c r="L1081" s="251"/>
      <c r="M1081" s="252"/>
      <c r="N1081" s="261"/>
      <c r="O1081" s="261"/>
      <c r="P1081" s="253"/>
      <c r="Q1081" s="254" t="str">
        <f t="shared" si="150"/>
        <v/>
      </c>
      <c r="R1081" s="255" t="str">
        <f t="shared" si="152"/>
        <v/>
      </c>
      <c r="S1081" s="255" t="str">
        <f t="shared" si="153"/>
        <v/>
      </c>
      <c r="T1081" s="255" t="str">
        <f t="shared" si="151"/>
        <v/>
      </c>
      <c r="U1081" s="262" t="str">
        <f t="shared" si="154"/>
        <v/>
      </c>
      <c r="V1081" s="279"/>
    </row>
    <row r="1082" spans="1:22" x14ac:dyDescent="0.25">
      <c r="A1082" s="266"/>
      <c r="B1082" s="259" t="str">
        <f t="shared" si="155"/>
        <v/>
      </c>
      <c r="C1082" s="260" t="str">
        <f t="shared" si="144"/>
        <v/>
      </c>
      <c r="D1082" s="249" t="str">
        <f t="shared" si="145"/>
        <v/>
      </c>
      <c r="E1082" s="249" t="str">
        <f t="shared" si="146"/>
        <v/>
      </c>
      <c r="F1082" s="249" t="str">
        <f t="shared" si="147"/>
        <v/>
      </c>
      <c r="G1082" s="249" t="str">
        <f t="shared" si="148"/>
        <v/>
      </c>
      <c r="H1082" s="249" t="str">
        <f t="shared" si="149"/>
        <v/>
      </c>
      <c r="I1082" s="249"/>
      <c r="J1082" s="249"/>
      <c r="K1082" s="252"/>
      <c r="L1082" s="251"/>
      <c r="M1082" s="252"/>
      <c r="N1082" s="261"/>
      <c r="O1082" s="261"/>
      <c r="P1082" s="253"/>
      <c r="Q1082" s="254" t="str">
        <f t="shared" si="150"/>
        <v/>
      </c>
      <c r="R1082" s="255" t="str">
        <f t="shared" si="152"/>
        <v/>
      </c>
      <c r="S1082" s="255" t="str">
        <f t="shared" si="153"/>
        <v/>
      </c>
      <c r="T1082" s="255" t="str">
        <f t="shared" si="151"/>
        <v/>
      </c>
      <c r="U1082" s="262" t="str">
        <f t="shared" si="154"/>
        <v/>
      </c>
      <c r="V1082" s="279"/>
    </row>
    <row r="1083" spans="1:22" x14ac:dyDescent="0.25">
      <c r="A1083" s="266"/>
      <c r="B1083" s="259" t="str">
        <f t="shared" si="155"/>
        <v/>
      </c>
      <c r="C1083" s="260" t="str">
        <f t="shared" si="144"/>
        <v/>
      </c>
      <c r="D1083" s="249" t="str">
        <f t="shared" si="145"/>
        <v/>
      </c>
      <c r="E1083" s="249" t="str">
        <f t="shared" si="146"/>
        <v/>
      </c>
      <c r="F1083" s="249" t="str">
        <f t="shared" si="147"/>
        <v/>
      </c>
      <c r="G1083" s="249" t="str">
        <f t="shared" si="148"/>
        <v/>
      </c>
      <c r="H1083" s="249" t="str">
        <f t="shared" si="149"/>
        <v/>
      </c>
      <c r="I1083" s="249"/>
      <c r="J1083" s="249"/>
      <c r="K1083" s="252"/>
      <c r="L1083" s="251"/>
      <c r="M1083" s="252"/>
      <c r="N1083" s="261"/>
      <c r="O1083" s="261"/>
      <c r="P1083" s="253"/>
      <c r="Q1083" s="254" t="str">
        <f t="shared" si="150"/>
        <v/>
      </c>
      <c r="R1083" s="255" t="str">
        <f t="shared" si="152"/>
        <v/>
      </c>
      <c r="S1083" s="255" t="str">
        <f t="shared" si="153"/>
        <v/>
      </c>
      <c r="T1083" s="255" t="str">
        <f t="shared" si="151"/>
        <v/>
      </c>
      <c r="U1083" s="262" t="str">
        <f t="shared" si="154"/>
        <v/>
      </c>
      <c r="V1083" s="279"/>
    </row>
    <row r="1084" spans="1:22" x14ac:dyDescent="0.25">
      <c r="A1084" s="266"/>
      <c r="B1084" s="259" t="str">
        <f t="shared" si="155"/>
        <v/>
      </c>
      <c r="C1084" s="260" t="str">
        <f t="shared" si="144"/>
        <v/>
      </c>
      <c r="D1084" s="249" t="str">
        <f t="shared" si="145"/>
        <v/>
      </c>
      <c r="E1084" s="249" t="str">
        <f t="shared" si="146"/>
        <v/>
      </c>
      <c r="F1084" s="249" t="str">
        <f t="shared" si="147"/>
        <v/>
      </c>
      <c r="G1084" s="249" t="str">
        <f t="shared" si="148"/>
        <v/>
      </c>
      <c r="H1084" s="249" t="str">
        <f t="shared" si="149"/>
        <v/>
      </c>
      <c r="I1084" s="249"/>
      <c r="J1084" s="249"/>
      <c r="K1084" s="252"/>
      <c r="L1084" s="251"/>
      <c r="M1084" s="252"/>
      <c r="N1084" s="261"/>
      <c r="O1084" s="261"/>
      <c r="P1084" s="253"/>
      <c r="Q1084" s="254" t="str">
        <f t="shared" si="150"/>
        <v/>
      </c>
      <c r="R1084" s="255" t="str">
        <f t="shared" si="152"/>
        <v/>
      </c>
      <c r="S1084" s="255" t="str">
        <f t="shared" si="153"/>
        <v/>
      </c>
      <c r="T1084" s="255" t="str">
        <f t="shared" si="151"/>
        <v/>
      </c>
      <c r="U1084" s="262" t="str">
        <f t="shared" si="154"/>
        <v/>
      </c>
      <c r="V1084" s="279"/>
    </row>
    <row r="1085" spans="1:22" x14ac:dyDescent="0.25">
      <c r="A1085" s="266"/>
      <c r="B1085" s="259" t="str">
        <f t="shared" si="155"/>
        <v/>
      </c>
      <c r="C1085" s="260" t="str">
        <f t="shared" si="144"/>
        <v/>
      </c>
      <c r="D1085" s="249" t="str">
        <f t="shared" si="145"/>
        <v/>
      </c>
      <c r="E1085" s="249" t="str">
        <f t="shared" si="146"/>
        <v/>
      </c>
      <c r="F1085" s="249" t="str">
        <f t="shared" si="147"/>
        <v/>
      </c>
      <c r="G1085" s="249" t="str">
        <f t="shared" si="148"/>
        <v/>
      </c>
      <c r="H1085" s="249" t="str">
        <f t="shared" si="149"/>
        <v/>
      </c>
      <c r="I1085" s="249"/>
      <c r="J1085" s="249"/>
      <c r="K1085" s="252"/>
      <c r="L1085" s="251"/>
      <c r="M1085" s="252"/>
      <c r="N1085" s="261"/>
      <c r="O1085" s="261"/>
      <c r="P1085" s="253"/>
      <c r="Q1085" s="254" t="str">
        <f t="shared" si="150"/>
        <v/>
      </c>
      <c r="R1085" s="255" t="str">
        <f t="shared" si="152"/>
        <v/>
      </c>
      <c r="S1085" s="255" t="str">
        <f t="shared" si="153"/>
        <v/>
      </c>
      <c r="T1085" s="255" t="str">
        <f t="shared" si="151"/>
        <v/>
      </c>
      <c r="U1085" s="262" t="str">
        <f t="shared" si="154"/>
        <v/>
      </c>
      <c r="V1085" s="279"/>
    </row>
    <row r="1086" spans="1:22" x14ac:dyDescent="0.25">
      <c r="A1086" s="266"/>
      <c r="B1086" s="259" t="str">
        <f t="shared" si="155"/>
        <v/>
      </c>
      <c r="C1086" s="260" t="str">
        <f t="shared" si="144"/>
        <v/>
      </c>
      <c r="D1086" s="249" t="str">
        <f t="shared" si="145"/>
        <v/>
      </c>
      <c r="E1086" s="249" t="str">
        <f t="shared" si="146"/>
        <v/>
      </c>
      <c r="F1086" s="249" t="str">
        <f t="shared" si="147"/>
        <v/>
      </c>
      <c r="G1086" s="249" t="str">
        <f t="shared" si="148"/>
        <v/>
      </c>
      <c r="H1086" s="249" t="str">
        <f t="shared" si="149"/>
        <v/>
      </c>
      <c r="I1086" s="249"/>
      <c r="J1086" s="249"/>
      <c r="K1086" s="252"/>
      <c r="L1086" s="251"/>
      <c r="M1086" s="252"/>
      <c r="N1086" s="261"/>
      <c r="O1086" s="261"/>
      <c r="P1086" s="253"/>
      <c r="Q1086" s="254" t="str">
        <f t="shared" si="150"/>
        <v/>
      </c>
      <c r="R1086" s="255" t="str">
        <f t="shared" si="152"/>
        <v/>
      </c>
      <c r="S1086" s="255" t="str">
        <f t="shared" si="153"/>
        <v/>
      </c>
      <c r="T1086" s="255" t="str">
        <f t="shared" si="151"/>
        <v/>
      </c>
      <c r="U1086" s="262" t="str">
        <f t="shared" si="154"/>
        <v/>
      </c>
      <c r="V1086" s="279"/>
    </row>
    <row r="1087" spans="1:22" x14ac:dyDescent="0.25">
      <c r="A1087" s="266"/>
      <c r="B1087" s="259" t="str">
        <f t="shared" si="155"/>
        <v/>
      </c>
      <c r="C1087" s="260" t="str">
        <f t="shared" si="144"/>
        <v/>
      </c>
      <c r="D1087" s="249" t="str">
        <f t="shared" si="145"/>
        <v/>
      </c>
      <c r="E1087" s="249" t="str">
        <f t="shared" si="146"/>
        <v/>
      </c>
      <c r="F1087" s="249" t="str">
        <f t="shared" si="147"/>
        <v/>
      </c>
      <c r="G1087" s="249" t="str">
        <f t="shared" si="148"/>
        <v/>
      </c>
      <c r="H1087" s="249" t="str">
        <f t="shared" si="149"/>
        <v/>
      </c>
      <c r="I1087" s="249"/>
      <c r="J1087" s="249"/>
      <c r="K1087" s="252"/>
      <c r="L1087" s="251"/>
      <c r="M1087" s="252"/>
      <c r="N1087" s="261"/>
      <c r="O1087" s="261"/>
      <c r="P1087" s="253"/>
      <c r="Q1087" s="254" t="str">
        <f t="shared" si="150"/>
        <v/>
      </c>
      <c r="R1087" s="255" t="str">
        <f t="shared" si="152"/>
        <v/>
      </c>
      <c r="S1087" s="255" t="str">
        <f t="shared" si="153"/>
        <v/>
      </c>
      <c r="T1087" s="255" t="str">
        <f t="shared" si="151"/>
        <v/>
      </c>
      <c r="U1087" s="262" t="str">
        <f t="shared" si="154"/>
        <v/>
      </c>
      <c r="V1087" s="279"/>
    </row>
    <row r="1088" spans="1:22" x14ac:dyDescent="0.25">
      <c r="A1088" s="266"/>
      <c r="B1088" s="259" t="str">
        <f t="shared" si="155"/>
        <v/>
      </c>
      <c r="C1088" s="260" t="str">
        <f t="shared" si="144"/>
        <v/>
      </c>
      <c r="D1088" s="249" t="str">
        <f t="shared" si="145"/>
        <v/>
      </c>
      <c r="E1088" s="249" t="str">
        <f t="shared" si="146"/>
        <v/>
      </c>
      <c r="F1088" s="249" t="str">
        <f t="shared" si="147"/>
        <v/>
      </c>
      <c r="G1088" s="249" t="str">
        <f t="shared" si="148"/>
        <v/>
      </c>
      <c r="H1088" s="249" t="str">
        <f t="shared" si="149"/>
        <v/>
      </c>
      <c r="I1088" s="249"/>
      <c r="J1088" s="249"/>
      <c r="K1088" s="252"/>
      <c r="L1088" s="251"/>
      <c r="M1088" s="252"/>
      <c r="N1088" s="261"/>
      <c r="O1088" s="261"/>
      <c r="P1088" s="253"/>
      <c r="Q1088" s="254" t="str">
        <f t="shared" si="150"/>
        <v/>
      </c>
      <c r="R1088" s="255" t="str">
        <f t="shared" si="152"/>
        <v/>
      </c>
      <c r="S1088" s="255" t="str">
        <f t="shared" si="153"/>
        <v/>
      </c>
      <c r="T1088" s="255" t="str">
        <f t="shared" si="151"/>
        <v/>
      </c>
      <c r="U1088" s="262" t="str">
        <f t="shared" si="154"/>
        <v/>
      </c>
      <c r="V1088" s="279"/>
    </row>
    <row r="1089" spans="1:22" x14ac:dyDescent="0.25">
      <c r="A1089" s="266"/>
      <c r="B1089" s="259" t="str">
        <f t="shared" si="155"/>
        <v/>
      </c>
      <c r="C1089" s="260" t="str">
        <f t="shared" si="144"/>
        <v/>
      </c>
      <c r="D1089" s="249" t="str">
        <f t="shared" si="145"/>
        <v/>
      </c>
      <c r="E1089" s="249" t="str">
        <f t="shared" si="146"/>
        <v/>
      </c>
      <c r="F1089" s="249" t="str">
        <f t="shared" si="147"/>
        <v/>
      </c>
      <c r="G1089" s="249" t="str">
        <f t="shared" si="148"/>
        <v/>
      </c>
      <c r="H1089" s="249" t="str">
        <f t="shared" si="149"/>
        <v/>
      </c>
      <c r="I1089" s="249"/>
      <c r="J1089" s="249"/>
      <c r="K1089" s="252"/>
      <c r="L1089" s="251"/>
      <c r="M1089" s="252"/>
      <c r="N1089" s="261"/>
      <c r="O1089" s="261"/>
      <c r="P1089" s="253"/>
      <c r="Q1089" s="254" t="str">
        <f t="shared" si="150"/>
        <v/>
      </c>
      <c r="R1089" s="255" t="str">
        <f t="shared" si="152"/>
        <v/>
      </c>
      <c r="S1089" s="255" t="str">
        <f t="shared" si="153"/>
        <v/>
      </c>
      <c r="T1089" s="255" t="str">
        <f t="shared" si="151"/>
        <v/>
      </c>
      <c r="U1089" s="262" t="str">
        <f t="shared" si="154"/>
        <v/>
      </c>
      <c r="V1089" s="279"/>
    </row>
    <row r="1090" spans="1:22" x14ac:dyDescent="0.25">
      <c r="A1090" s="266"/>
      <c r="B1090" s="259" t="str">
        <f t="shared" si="155"/>
        <v/>
      </c>
      <c r="C1090" s="260" t="str">
        <f t="shared" si="144"/>
        <v/>
      </c>
      <c r="D1090" s="249" t="str">
        <f t="shared" si="145"/>
        <v/>
      </c>
      <c r="E1090" s="249" t="str">
        <f t="shared" si="146"/>
        <v/>
      </c>
      <c r="F1090" s="249" t="str">
        <f t="shared" si="147"/>
        <v/>
      </c>
      <c r="G1090" s="249" t="str">
        <f t="shared" si="148"/>
        <v/>
      </c>
      <c r="H1090" s="249" t="str">
        <f t="shared" si="149"/>
        <v/>
      </c>
      <c r="I1090" s="249"/>
      <c r="J1090" s="249"/>
      <c r="K1090" s="252"/>
      <c r="L1090" s="251"/>
      <c r="M1090" s="252"/>
      <c r="N1090" s="261"/>
      <c r="O1090" s="261"/>
      <c r="P1090" s="253"/>
      <c r="Q1090" s="254" t="str">
        <f t="shared" si="150"/>
        <v/>
      </c>
      <c r="R1090" s="255" t="str">
        <f t="shared" si="152"/>
        <v/>
      </c>
      <c r="S1090" s="255" t="str">
        <f t="shared" si="153"/>
        <v/>
      </c>
      <c r="T1090" s="255" t="str">
        <f t="shared" si="151"/>
        <v/>
      </c>
      <c r="U1090" s="262" t="str">
        <f t="shared" si="154"/>
        <v/>
      </c>
      <c r="V1090" s="279"/>
    </row>
    <row r="1091" spans="1:22" x14ac:dyDescent="0.25">
      <c r="A1091" s="266"/>
      <c r="B1091" s="259" t="str">
        <f t="shared" si="155"/>
        <v/>
      </c>
      <c r="C1091" s="260" t="str">
        <f t="shared" si="144"/>
        <v/>
      </c>
      <c r="D1091" s="249" t="str">
        <f t="shared" si="145"/>
        <v/>
      </c>
      <c r="E1091" s="249" t="str">
        <f t="shared" si="146"/>
        <v/>
      </c>
      <c r="F1091" s="249" t="str">
        <f t="shared" si="147"/>
        <v/>
      </c>
      <c r="G1091" s="249" t="str">
        <f t="shared" si="148"/>
        <v/>
      </c>
      <c r="H1091" s="249" t="str">
        <f t="shared" si="149"/>
        <v/>
      </c>
      <c r="I1091" s="249"/>
      <c r="J1091" s="249"/>
      <c r="K1091" s="252"/>
      <c r="L1091" s="251"/>
      <c r="M1091" s="252"/>
      <c r="N1091" s="261"/>
      <c r="O1091" s="261"/>
      <c r="P1091" s="253"/>
      <c r="Q1091" s="254" t="str">
        <f t="shared" si="150"/>
        <v/>
      </c>
      <c r="R1091" s="255" t="str">
        <f t="shared" si="152"/>
        <v/>
      </c>
      <c r="S1091" s="255" t="str">
        <f t="shared" si="153"/>
        <v/>
      </c>
      <c r="T1091" s="255" t="str">
        <f t="shared" si="151"/>
        <v/>
      </c>
      <c r="U1091" s="262" t="str">
        <f t="shared" si="154"/>
        <v/>
      </c>
      <c r="V1091" s="279"/>
    </row>
    <row r="1092" spans="1:22" x14ac:dyDescent="0.25">
      <c r="A1092" s="266"/>
      <c r="B1092" s="259" t="str">
        <f t="shared" si="155"/>
        <v/>
      </c>
      <c r="C1092" s="260" t="str">
        <f t="shared" si="144"/>
        <v/>
      </c>
      <c r="D1092" s="249" t="str">
        <f t="shared" si="145"/>
        <v/>
      </c>
      <c r="E1092" s="249" t="str">
        <f t="shared" si="146"/>
        <v/>
      </c>
      <c r="F1092" s="249" t="str">
        <f t="shared" si="147"/>
        <v/>
      </c>
      <c r="G1092" s="249" t="str">
        <f t="shared" si="148"/>
        <v/>
      </c>
      <c r="H1092" s="249" t="str">
        <f t="shared" si="149"/>
        <v/>
      </c>
      <c r="I1092" s="249"/>
      <c r="J1092" s="249"/>
      <c r="K1092" s="252"/>
      <c r="L1092" s="251"/>
      <c r="M1092" s="252"/>
      <c r="N1092" s="261"/>
      <c r="O1092" s="261"/>
      <c r="P1092" s="253"/>
      <c r="Q1092" s="254" t="str">
        <f t="shared" si="150"/>
        <v/>
      </c>
      <c r="R1092" s="255" t="str">
        <f t="shared" si="152"/>
        <v/>
      </c>
      <c r="S1092" s="255" t="str">
        <f t="shared" si="153"/>
        <v/>
      </c>
      <c r="T1092" s="255" t="str">
        <f t="shared" si="151"/>
        <v/>
      </c>
      <c r="U1092" s="262" t="str">
        <f t="shared" si="154"/>
        <v/>
      </c>
      <c r="V1092" s="279"/>
    </row>
    <row r="1093" spans="1:22" x14ac:dyDescent="0.25">
      <c r="A1093" s="266"/>
      <c r="B1093" s="259" t="str">
        <f t="shared" si="155"/>
        <v/>
      </c>
      <c r="C1093" s="260" t="str">
        <f t="shared" si="144"/>
        <v/>
      </c>
      <c r="D1093" s="249" t="str">
        <f t="shared" si="145"/>
        <v/>
      </c>
      <c r="E1093" s="249" t="str">
        <f t="shared" si="146"/>
        <v/>
      </c>
      <c r="F1093" s="249" t="str">
        <f t="shared" si="147"/>
        <v/>
      </c>
      <c r="G1093" s="249" t="str">
        <f t="shared" si="148"/>
        <v/>
      </c>
      <c r="H1093" s="249" t="str">
        <f t="shared" si="149"/>
        <v/>
      </c>
      <c r="I1093" s="249"/>
      <c r="J1093" s="249"/>
      <c r="K1093" s="252"/>
      <c r="L1093" s="251"/>
      <c r="M1093" s="252"/>
      <c r="N1093" s="261"/>
      <c r="O1093" s="261"/>
      <c r="P1093" s="253"/>
      <c r="Q1093" s="254" t="str">
        <f t="shared" si="150"/>
        <v/>
      </c>
      <c r="R1093" s="255" t="str">
        <f t="shared" si="152"/>
        <v/>
      </c>
      <c r="S1093" s="255" t="str">
        <f t="shared" si="153"/>
        <v/>
      </c>
      <c r="T1093" s="255" t="str">
        <f t="shared" si="151"/>
        <v/>
      </c>
      <c r="U1093" s="262" t="str">
        <f t="shared" si="154"/>
        <v/>
      </c>
      <c r="V1093" s="279"/>
    </row>
    <row r="1094" spans="1:22" x14ac:dyDescent="0.25">
      <c r="A1094" s="266"/>
      <c r="B1094" s="259" t="str">
        <f t="shared" si="155"/>
        <v/>
      </c>
      <c r="C1094" s="260" t="str">
        <f t="shared" si="144"/>
        <v/>
      </c>
      <c r="D1094" s="249" t="str">
        <f t="shared" si="145"/>
        <v/>
      </c>
      <c r="E1094" s="249" t="str">
        <f t="shared" si="146"/>
        <v/>
      </c>
      <c r="F1094" s="249" t="str">
        <f t="shared" si="147"/>
        <v/>
      </c>
      <c r="G1094" s="249" t="str">
        <f t="shared" si="148"/>
        <v/>
      </c>
      <c r="H1094" s="249" t="str">
        <f t="shared" si="149"/>
        <v/>
      </c>
      <c r="I1094" s="249"/>
      <c r="J1094" s="249"/>
      <c r="K1094" s="252"/>
      <c r="L1094" s="251"/>
      <c r="M1094" s="252"/>
      <c r="N1094" s="261"/>
      <c r="O1094" s="261"/>
      <c r="P1094" s="253"/>
      <c r="Q1094" s="254" t="str">
        <f t="shared" si="150"/>
        <v/>
      </c>
      <c r="R1094" s="255" t="str">
        <f t="shared" si="152"/>
        <v/>
      </c>
      <c r="S1094" s="255" t="str">
        <f t="shared" si="153"/>
        <v/>
      </c>
      <c r="T1094" s="255" t="str">
        <f t="shared" si="151"/>
        <v/>
      </c>
      <c r="U1094" s="262" t="str">
        <f t="shared" si="154"/>
        <v/>
      </c>
      <c r="V1094" s="279"/>
    </row>
    <row r="1095" spans="1:22" x14ac:dyDescent="0.25">
      <c r="A1095" s="266"/>
      <c r="B1095" s="259" t="str">
        <f t="shared" si="155"/>
        <v/>
      </c>
      <c r="C1095" s="260" t="str">
        <f t="shared" si="144"/>
        <v/>
      </c>
      <c r="D1095" s="249" t="str">
        <f t="shared" si="145"/>
        <v/>
      </c>
      <c r="E1095" s="249" t="str">
        <f t="shared" si="146"/>
        <v/>
      </c>
      <c r="F1095" s="249" t="str">
        <f t="shared" si="147"/>
        <v/>
      </c>
      <c r="G1095" s="249" t="str">
        <f t="shared" si="148"/>
        <v/>
      </c>
      <c r="H1095" s="249" t="str">
        <f t="shared" si="149"/>
        <v/>
      </c>
      <c r="I1095" s="249"/>
      <c r="J1095" s="249"/>
      <c r="K1095" s="252"/>
      <c r="L1095" s="251"/>
      <c r="M1095" s="252"/>
      <c r="N1095" s="261"/>
      <c r="O1095" s="261"/>
      <c r="P1095" s="253"/>
      <c r="Q1095" s="254" t="str">
        <f t="shared" si="150"/>
        <v/>
      </c>
      <c r="R1095" s="255" t="str">
        <f t="shared" si="152"/>
        <v/>
      </c>
      <c r="S1095" s="255" t="str">
        <f t="shared" si="153"/>
        <v/>
      </c>
      <c r="T1095" s="255" t="str">
        <f t="shared" si="151"/>
        <v/>
      </c>
      <c r="U1095" s="262" t="str">
        <f t="shared" si="154"/>
        <v/>
      </c>
      <c r="V1095" s="279"/>
    </row>
    <row r="1096" spans="1:22" x14ac:dyDescent="0.25">
      <c r="A1096" s="266"/>
      <c r="B1096" s="259" t="str">
        <f t="shared" si="155"/>
        <v/>
      </c>
      <c r="C1096" s="260" t="str">
        <f t="shared" si="144"/>
        <v/>
      </c>
      <c r="D1096" s="249" t="str">
        <f t="shared" si="145"/>
        <v/>
      </c>
      <c r="E1096" s="249" t="str">
        <f t="shared" si="146"/>
        <v/>
      </c>
      <c r="F1096" s="249" t="str">
        <f t="shared" si="147"/>
        <v/>
      </c>
      <c r="G1096" s="249" t="str">
        <f t="shared" si="148"/>
        <v/>
      </c>
      <c r="H1096" s="249" t="str">
        <f t="shared" si="149"/>
        <v/>
      </c>
      <c r="I1096" s="249"/>
      <c r="J1096" s="249"/>
      <c r="K1096" s="252"/>
      <c r="L1096" s="251"/>
      <c r="M1096" s="252"/>
      <c r="N1096" s="261"/>
      <c r="O1096" s="261"/>
      <c r="P1096" s="253"/>
      <c r="Q1096" s="254" t="str">
        <f t="shared" si="150"/>
        <v/>
      </c>
      <c r="R1096" s="255" t="str">
        <f t="shared" si="152"/>
        <v/>
      </c>
      <c r="S1096" s="255" t="str">
        <f t="shared" si="153"/>
        <v/>
      </c>
      <c r="T1096" s="255" t="str">
        <f t="shared" si="151"/>
        <v/>
      </c>
      <c r="U1096" s="262" t="str">
        <f t="shared" si="154"/>
        <v/>
      </c>
      <c r="V1096" s="279"/>
    </row>
    <row r="1097" spans="1:22" x14ac:dyDescent="0.25">
      <c r="A1097" s="266"/>
      <c r="B1097" s="259" t="str">
        <f t="shared" si="155"/>
        <v/>
      </c>
      <c r="C1097" s="260" t="str">
        <f t="shared" si="144"/>
        <v/>
      </c>
      <c r="D1097" s="249" t="str">
        <f t="shared" si="145"/>
        <v/>
      </c>
      <c r="E1097" s="249" t="str">
        <f t="shared" si="146"/>
        <v/>
      </c>
      <c r="F1097" s="249" t="str">
        <f t="shared" si="147"/>
        <v/>
      </c>
      <c r="G1097" s="249" t="str">
        <f t="shared" si="148"/>
        <v/>
      </c>
      <c r="H1097" s="249" t="str">
        <f t="shared" si="149"/>
        <v/>
      </c>
      <c r="I1097" s="249"/>
      <c r="J1097" s="249"/>
      <c r="K1097" s="252"/>
      <c r="L1097" s="251"/>
      <c r="M1097" s="252"/>
      <c r="N1097" s="261"/>
      <c r="O1097" s="261"/>
      <c r="P1097" s="253"/>
      <c r="Q1097" s="254" t="str">
        <f t="shared" si="150"/>
        <v/>
      </c>
      <c r="R1097" s="255" t="str">
        <f t="shared" si="152"/>
        <v/>
      </c>
      <c r="S1097" s="255" t="str">
        <f t="shared" si="153"/>
        <v/>
      </c>
      <c r="T1097" s="255" t="str">
        <f t="shared" si="151"/>
        <v/>
      </c>
      <c r="U1097" s="262" t="str">
        <f t="shared" si="154"/>
        <v/>
      </c>
      <c r="V1097" s="279"/>
    </row>
    <row r="1098" spans="1:22" x14ac:dyDescent="0.25">
      <c r="A1098" s="266"/>
      <c r="B1098" s="259" t="str">
        <f t="shared" si="155"/>
        <v/>
      </c>
      <c r="C1098" s="260" t="str">
        <f t="shared" si="144"/>
        <v/>
      </c>
      <c r="D1098" s="249" t="str">
        <f t="shared" si="145"/>
        <v/>
      </c>
      <c r="E1098" s="249" t="str">
        <f t="shared" si="146"/>
        <v/>
      </c>
      <c r="F1098" s="249" t="str">
        <f t="shared" si="147"/>
        <v/>
      </c>
      <c r="G1098" s="249" t="str">
        <f t="shared" si="148"/>
        <v/>
      </c>
      <c r="H1098" s="249" t="str">
        <f t="shared" si="149"/>
        <v/>
      </c>
      <c r="I1098" s="249"/>
      <c r="J1098" s="249"/>
      <c r="K1098" s="252"/>
      <c r="L1098" s="251"/>
      <c r="M1098" s="252"/>
      <c r="N1098" s="261"/>
      <c r="O1098" s="261"/>
      <c r="P1098" s="253"/>
      <c r="Q1098" s="254" t="str">
        <f t="shared" si="150"/>
        <v/>
      </c>
      <c r="R1098" s="255" t="str">
        <f t="shared" si="152"/>
        <v/>
      </c>
      <c r="S1098" s="255" t="str">
        <f t="shared" si="153"/>
        <v/>
      </c>
      <c r="T1098" s="255" t="str">
        <f t="shared" si="151"/>
        <v/>
      </c>
      <c r="U1098" s="262" t="str">
        <f t="shared" si="154"/>
        <v/>
      </c>
      <c r="V1098" s="279"/>
    </row>
    <row r="1099" spans="1:22" x14ac:dyDescent="0.25">
      <c r="A1099" s="266"/>
      <c r="B1099" s="259" t="str">
        <f t="shared" si="155"/>
        <v/>
      </c>
      <c r="C1099" s="260" t="str">
        <f t="shared" ref="C1099:C1162" si="156">IFERROR(VLOOKUP(A1099,Personal,3,0),"")</f>
        <v/>
      </c>
      <c r="D1099" s="249" t="str">
        <f t="shared" ref="D1099:D1162" si="157">IFERROR(VLOOKUP(A1099,Personal,4,0),"")</f>
        <v/>
      </c>
      <c r="E1099" s="249" t="str">
        <f t="shared" ref="E1099:E1162" si="158">IFERROR(VLOOKUP(A1099,Personal,5,0),"")</f>
        <v/>
      </c>
      <c r="F1099" s="249" t="str">
        <f t="shared" ref="F1099:F1162" si="159">IFERROR(VLOOKUP(A1099,Personal,6,0),"")</f>
        <v/>
      </c>
      <c r="G1099" s="249" t="str">
        <f t="shared" ref="G1099:G1162" si="160">IFERROR(VLOOKUP(A1099,Personal,7,0),"")</f>
        <v/>
      </c>
      <c r="H1099" s="249" t="str">
        <f t="shared" ref="H1099:H1162" si="161">IFERROR(VLOOKUP(A1099,Personal,8,0),"")</f>
        <v/>
      </c>
      <c r="I1099" s="249"/>
      <c r="J1099" s="249"/>
      <c r="K1099" s="252"/>
      <c r="L1099" s="251"/>
      <c r="M1099" s="252"/>
      <c r="N1099" s="261"/>
      <c r="O1099" s="261"/>
      <c r="P1099" s="253"/>
      <c r="Q1099" s="254" t="str">
        <f t="shared" ref="Q1099:Q1162" si="162">IF(AND(N1099&lt;&gt;"",O1099&lt;&gt;""),IF(DATEDIF(N1099,O1099,"d")&gt;=0,SUM(1+DATEDIF(N1099,O1099,"d")),""),"")</f>
        <v/>
      </c>
      <c r="R1099" s="255" t="str">
        <f t="shared" si="152"/>
        <v/>
      </c>
      <c r="S1099" s="255" t="str">
        <f t="shared" si="153"/>
        <v/>
      </c>
      <c r="T1099" s="255" t="str">
        <f t="shared" ref="T1099:T1162" si="163">IF(O1099&lt;&gt;"",TEXT(O1099,"YYYY"),"")</f>
        <v/>
      </c>
      <c r="U1099" s="262" t="str">
        <f t="shared" si="154"/>
        <v/>
      </c>
      <c r="V1099" s="279"/>
    </row>
    <row r="1100" spans="1:22" x14ac:dyDescent="0.25">
      <c r="A1100" s="266"/>
      <c r="B1100" s="259" t="str">
        <f t="shared" si="155"/>
        <v/>
      </c>
      <c r="C1100" s="260" t="str">
        <f t="shared" si="156"/>
        <v/>
      </c>
      <c r="D1100" s="249" t="str">
        <f t="shared" si="157"/>
        <v/>
      </c>
      <c r="E1100" s="249" t="str">
        <f t="shared" si="158"/>
        <v/>
      </c>
      <c r="F1100" s="249" t="str">
        <f t="shared" si="159"/>
        <v/>
      </c>
      <c r="G1100" s="249" t="str">
        <f t="shared" si="160"/>
        <v/>
      </c>
      <c r="H1100" s="249" t="str">
        <f t="shared" si="161"/>
        <v/>
      </c>
      <c r="I1100" s="249"/>
      <c r="J1100" s="249"/>
      <c r="K1100" s="252"/>
      <c r="L1100" s="251"/>
      <c r="M1100" s="252"/>
      <c r="N1100" s="261"/>
      <c r="O1100" s="261"/>
      <c r="P1100" s="253"/>
      <c r="Q1100" s="254" t="str">
        <f t="shared" si="162"/>
        <v/>
      </c>
      <c r="R1100" s="255" t="str">
        <f t="shared" si="152"/>
        <v/>
      </c>
      <c r="S1100" s="255" t="str">
        <f t="shared" si="153"/>
        <v/>
      </c>
      <c r="T1100" s="255" t="str">
        <f t="shared" si="163"/>
        <v/>
      </c>
      <c r="U1100" s="262" t="str">
        <f t="shared" si="154"/>
        <v/>
      </c>
      <c r="V1100" s="279"/>
    </row>
    <row r="1101" spans="1:22" x14ac:dyDescent="0.25">
      <c r="A1101" s="266"/>
      <c r="B1101" s="259" t="str">
        <f t="shared" si="155"/>
        <v/>
      </c>
      <c r="C1101" s="260" t="str">
        <f t="shared" si="156"/>
        <v/>
      </c>
      <c r="D1101" s="249" t="str">
        <f t="shared" si="157"/>
        <v/>
      </c>
      <c r="E1101" s="249" t="str">
        <f t="shared" si="158"/>
        <v/>
      </c>
      <c r="F1101" s="249" t="str">
        <f t="shared" si="159"/>
        <v/>
      </c>
      <c r="G1101" s="249" t="str">
        <f t="shared" si="160"/>
        <v/>
      </c>
      <c r="H1101" s="249" t="str">
        <f t="shared" si="161"/>
        <v/>
      </c>
      <c r="I1101" s="249"/>
      <c r="J1101" s="249"/>
      <c r="K1101" s="252"/>
      <c r="L1101" s="251"/>
      <c r="M1101" s="252"/>
      <c r="N1101" s="261"/>
      <c r="O1101" s="261"/>
      <c r="P1101" s="253"/>
      <c r="Q1101" s="254" t="str">
        <f t="shared" si="162"/>
        <v/>
      </c>
      <c r="R1101" s="255" t="str">
        <f t="shared" si="152"/>
        <v/>
      </c>
      <c r="S1101" s="255" t="str">
        <f t="shared" si="153"/>
        <v/>
      </c>
      <c r="T1101" s="255" t="str">
        <f t="shared" si="163"/>
        <v/>
      </c>
      <c r="U1101" s="262" t="str">
        <f t="shared" si="154"/>
        <v/>
      </c>
      <c r="V1101" s="279"/>
    </row>
    <row r="1102" spans="1:22" x14ac:dyDescent="0.25">
      <c r="A1102" s="266"/>
      <c r="B1102" s="259" t="str">
        <f t="shared" si="155"/>
        <v/>
      </c>
      <c r="C1102" s="260" t="str">
        <f t="shared" si="156"/>
        <v/>
      </c>
      <c r="D1102" s="249" t="str">
        <f t="shared" si="157"/>
        <v/>
      </c>
      <c r="E1102" s="249" t="str">
        <f t="shared" si="158"/>
        <v/>
      </c>
      <c r="F1102" s="249" t="str">
        <f t="shared" si="159"/>
        <v/>
      </c>
      <c r="G1102" s="249" t="str">
        <f t="shared" si="160"/>
        <v/>
      </c>
      <c r="H1102" s="249" t="str">
        <f t="shared" si="161"/>
        <v/>
      </c>
      <c r="I1102" s="249"/>
      <c r="J1102" s="249"/>
      <c r="K1102" s="252"/>
      <c r="L1102" s="251"/>
      <c r="M1102" s="252"/>
      <c r="N1102" s="261"/>
      <c r="O1102" s="261"/>
      <c r="P1102" s="253"/>
      <c r="Q1102" s="254" t="str">
        <f t="shared" si="162"/>
        <v/>
      </c>
      <c r="R1102" s="255" t="str">
        <f t="shared" si="152"/>
        <v/>
      </c>
      <c r="S1102" s="255" t="str">
        <f t="shared" si="153"/>
        <v/>
      </c>
      <c r="T1102" s="255" t="str">
        <f t="shared" si="163"/>
        <v/>
      </c>
      <c r="U1102" s="262" t="str">
        <f t="shared" si="154"/>
        <v/>
      </c>
      <c r="V1102" s="279"/>
    </row>
    <row r="1103" spans="1:22" x14ac:dyDescent="0.25">
      <c r="A1103" s="266"/>
      <c r="B1103" s="259" t="str">
        <f t="shared" si="155"/>
        <v/>
      </c>
      <c r="C1103" s="260" t="str">
        <f t="shared" si="156"/>
        <v/>
      </c>
      <c r="D1103" s="249" t="str">
        <f t="shared" si="157"/>
        <v/>
      </c>
      <c r="E1103" s="249" t="str">
        <f t="shared" si="158"/>
        <v/>
      </c>
      <c r="F1103" s="249" t="str">
        <f t="shared" si="159"/>
        <v/>
      </c>
      <c r="G1103" s="249" t="str">
        <f t="shared" si="160"/>
        <v/>
      </c>
      <c r="H1103" s="249" t="str">
        <f t="shared" si="161"/>
        <v/>
      </c>
      <c r="I1103" s="249"/>
      <c r="J1103" s="249"/>
      <c r="K1103" s="252"/>
      <c r="L1103" s="251"/>
      <c r="M1103" s="252"/>
      <c r="N1103" s="261"/>
      <c r="O1103" s="261"/>
      <c r="P1103" s="253"/>
      <c r="Q1103" s="254" t="str">
        <f t="shared" si="162"/>
        <v/>
      </c>
      <c r="R1103" s="255" t="str">
        <f t="shared" si="152"/>
        <v/>
      </c>
      <c r="S1103" s="255" t="str">
        <f t="shared" si="153"/>
        <v/>
      </c>
      <c r="T1103" s="255" t="str">
        <f t="shared" si="163"/>
        <v/>
      </c>
      <c r="U1103" s="262" t="str">
        <f t="shared" si="154"/>
        <v/>
      </c>
      <c r="V1103" s="279"/>
    </row>
    <row r="1104" spans="1:22" x14ac:dyDescent="0.25">
      <c r="A1104" s="266"/>
      <c r="B1104" s="259" t="str">
        <f t="shared" si="155"/>
        <v/>
      </c>
      <c r="C1104" s="260" t="str">
        <f t="shared" si="156"/>
        <v/>
      </c>
      <c r="D1104" s="249" t="str">
        <f t="shared" si="157"/>
        <v/>
      </c>
      <c r="E1104" s="249" t="str">
        <f t="shared" si="158"/>
        <v/>
      </c>
      <c r="F1104" s="249" t="str">
        <f t="shared" si="159"/>
        <v/>
      </c>
      <c r="G1104" s="249" t="str">
        <f t="shared" si="160"/>
        <v/>
      </c>
      <c r="H1104" s="249" t="str">
        <f t="shared" si="161"/>
        <v/>
      </c>
      <c r="I1104" s="249"/>
      <c r="J1104" s="249"/>
      <c r="K1104" s="252"/>
      <c r="L1104" s="251"/>
      <c r="M1104" s="252"/>
      <c r="N1104" s="261"/>
      <c r="O1104" s="261"/>
      <c r="P1104" s="253"/>
      <c r="Q1104" s="254" t="str">
        <f t="shared" si="162"/>
        <v/>
      </c>
      <c r="R1104" s="255" t="str">
        <f t="shared" si="152"/>
        <v/>
      </c>
      <c r="S1104" s="255" t="str">
        <f t="shared" si="153"/>
        <v/>
      </c>
      <c r="T1104" s="255" t="str">
        <f t="shared" si="163"/>
        <v/>
      </c>
      <c r="U1104" s="262" t="str">
        <f t="shared" si="154"/>
        <v/>
      </c>
      <c r="V1104" s="279"/>
    </row>
    <row r="1105" spans="1:22" x14ac:dyDescent="0.25">
      <c r="A1105" s="266"/>
      <c r="B1105" s="259" t="str">
        <f t="shared" si="155"/>
        <v/>
      </c>
      <c r="C1105" s="260" t="str">
        <f t="shared" si="156"/>
        <v/>
      </c>
      <c r="D1105" s="249" t="str">
        <f t="shared" si="157"/>
        <v/>
      </c>
      <c r="E1105" s="249" t="str">
        <f t="shared" si="158"/>
        <v/>
      </c>
      <c r="F1105" s="249" t="str">
        <f t="shared" si="159"/>
        <v/>
      </c>
      <c r="G1105" s="249" t="str">
        <f t="shared" si="160"/>
        <v/>
      </c>
      <c r="H1105" s="249" t="str">
        <f t="shared" si="161"/>
        <v/>
      </c>
      <c r="I1105" s="249"/>
      <c r="J1105" s="249"/>
      <c r="K1105" s="252"/>
      <c r="L1105" s="251"/>
      <c r="M1105" s="252"/>
      <c r="N1105" s="261"/>
      <c r="O1105" s="261"/>
      <c r="P1105" s="253"/>
      <c r="Q1105" s="254" t="str">
        <f t="shared" si="162"/>
        <v/>
      </c>
      <c r="R1105" s="255" t="str">
        <f t="shared" si="152"/>
        <v/>
      </c>
      <c r="S1105" s="255" t="str">
        <f t="shared" si="153"/>
        <v/>
      </c>
      <c r="T1105" s="255" t="str">
        <f t="shared" si="163"/>
        <v/>
      </c>
      <c r="U1105" s="262" t="str">
        <f t="shared" si="154"/>
        <v/>
      </c>
      <c r="V1105" s="279"/>
    </row>
    <row r="1106" spans="1:22" x14ac:dyDescent="0.25">
      <c r="A1106" s="266"/>
      <c r="B1106" s="259" t="str">
        <f t="shared" si="155"/>
        <v/>
      </c>
      <c r="C1106" s="260" t="str">
        <f t="shared" si="156"/>
        <v/>
      </c>
      <c r="D1106" s="249" t="str">
        <f t="shared" si="157"/>
        <v/>
      </c>
      <c r="E1106" s="249" t="str">
        <f t="shared" si="158"/>
        <v/>
      </c>
      <c r="F1106" s="249" t="str">
        <f t="shared" si="159"/>
        <v/>
      </c>
      <c r="G1106" s="249" t="str">
        <f t="shared" si="160"/>
        <v/>
      </c>
      <c r="H1106" s="249" t="str">
        <f t="shared" si="161"/>
        <v/>
      </c>
      <c r="I1106" s="249"/>
      <c r="J1106" s="249"/>
      <c r="K1106" s="252"/>
      <c r="L1106" s="251"/>
      <c r="M1106" s="252"/>
      <c r="N1106" s="261"/>
      <c r="O1106" s="261"/>
      <c r="P1106" s="253"/>
      <c r="Q1106" s="254" t="str">
        <f t="shared" si="162"/>
        <v/>
      </c>
      <c r="R1106" s="255" t="str">
        <f t="shared" si="152"/>
        <v/>
      </c>
      <c r="S1106" s="255" t="str">
        <f t="shared" si="153"/>
        <v/>
      </c>
      <c r="T1106" s="255" t="str">
        <f t="shared" si="163"/>
        <v/>
      </c>
      <c r="U1106" s="262" t="str">
        <f t="shared" si="154"/>
        <v/>
      </c>
      <c r="V1106" s="279"/>
    </row>
    <row r="1107" spans="1:22" x14ac:dyDescent="0.25">
      <c r="A1107" s="266"/>
      <c r="B1107" s="259" t="str">
        <f t="shared" si="155"/>
        <v/>
      </c>
      <c r="C1107" s="260" t="str">
        <f t="shared" si="156"/>
        <v/>
      </c>
      <c r="D1107" s="249" t="str">
        <f t="shared" si="157"/>
        <v/>
      </c>
      <c r="E1107" s="249" t="str">
        <f t="shared" si="158"/>
        <v/>
      </c>
      <c r="F1107" s="249" t="str">
        <f t="shared" si="159"/>
        <v/>
      </c>
      <c r="G1107" s="249" t="str">
        <f t="shared" si="160"/>
        <v/>
      </c>
      <c r="H1107" s="249" t="str">
        <f t="shared" si="161"/>
        <v/>
      </c>
      <c r="I1107" s="249"/>
      <c r="J1107" s="249"/>
      <c r="K1107" s="252"/>
      <c r="L1107" s="251"/>
      <c r="M1107" s="252"/>
      <c r="N1107" s="261"/>
      <c r="O1107" s="261"/>
      <c r="P1107" s="253"/>
      <c r="Q1107" s="254" t="str">
        <f t="shared" si="162"/>
        <v/>
      </c>
      <c r="R1107" s="255" t="str">
        <f t="shared" si="152"/>
        <v/>
      </c>
      <c r="S1107" s="255" t="str">
        <f t="shared" si="153"/>
        <v/>
      </c>
      <c r="T1107" s="255" t="str">
        <f t="shared" si="163"/>
        <v/>
      </c>
      <c r="U1107" s="262" t="str">
        <f t="shared" si="154"/>
        <v/>
      </c>
      <c r="V1107" s="279"/>
    </row>
    <row r="1108" spans="1:22" x14ac:dyDescent="0.25">
      <c r="A1108" s="266"/>
      <c r="B1108" s="259" t="str">
        <f t="shared" si="155"/>
        <v/>
      </c>
      <c r="C1108" s="260" t="str">
        <f t="shared" si="156"/>
        <v/>
      </c>
      <c r="D1108" s="249" t="str">
        <f t="shared" si="157"/>
        <v/>
      </c>
      <c r="E1108" s="249" t="str">
        <f t="shared" si="158"/>
        <v/>
      </c>
      <c r="F1108" s="249" t="str">
        <f t="shared" si="159"/>
        <v/>
      </c>
      <c r="G1108" s="249" t="str">
        <f t="shared" si="160"/>
        <v/>
      </c>
      <c r="H1108" s="249" t="str">
        <f t="shared" si="161"/>
        <v/>
      </c>
      <c r="I1108" s="249"/>
      <c r="J1108" s="249"/>
      <c r="K1108" s="252"/>
      <c r="L1108" s="251"/>
      <c r="M1108" s="252"/>
      <c r="N1108" s="261"/>
      <c r="O1108" s="261"/>
      <c r="P1108" s="253"/>
      <c r="Q1108" s="254" t="str">
        <f t="shared" si="162"/>
        <v/>
      </c>
      <c r="R1108" s="255" t="str">
        <f t="shared" si="152"/>
        <v/>
      </c>
      <c r="S1108" s="255" t="str">
        <f t="shared" si="153"/>
        <v/>
      </c>
      <c r="T1108" s="255" t="str">
        <f t="shared" si="163"/>
        <v/>
      </c>
      <c r="U1108" s="262" t="str">
        <f t="shared" si="154"/>
        <v/>
      </c>
      <c r="V1108" s="279"/>
    </row>
    <row r="1109" spans="1:22" x14ac:dyDescent="0.25">
      <c r="A1109" s="266"/>
      <c r="B1109" s="259" t="str">
        <f t="shared" si="155"/>
        <v/>
      </c>
      <c r="C1109" s="260" t="str">
        <f t="shared" si="156"/>
        <v/>
      </c>
      <c r="D1109" s="249" t="str">
        <f t="shared" si="157"/>
        <v/>
      </c>
      <c r="E1109" s="249" t="str">
        <f t="shared" si="158"/>
        <v/>
      </c>
      <c r="F1109" s="249" t="str">
        <f t="shared" si="159"/>
        <v/>
      </c>
      <c r="G1109" s="249" t="str">
        <f t="shared" si="160"/>
        <v/>
      </c>
      <c r="H1109" s="249" t="str">
        <f t="shared" si="161"/>
        <v/>
      </c>
      <c r="I1109" s="249"/>
      <c r="J1109" s="249"/>
      <c r="K1109" s="252"/>
      <c r="L1109" s="251"/>
      <c r="M1109" s="252"/>
      <c r="N1109" s="261"/>
      <c r="O1109" s="261"/>
      <c r="P1109" s="253"/>
      <c r="Q1109" s="254" t="str">
        <f t="shared" si="162"/>
        <v/>
      </c>
      <c r="R1109" s="255" t="str">
        <f t="shared" si="152"/>
        <v/>
      </c>
      <c r="S1109" s="255" t="str">
        <f t="shared" si="153"/>
        <v/>
      </c>
      <c r="T1109" s="255" t="str">
        <f t="shared" si="163"/>
        <v/>
      </c>
      <c r="U1109" s="262" t="str">
        <f t="shared" si="154"/>
        <v/>
      </c>
      <c r="V1109" s="279"/>
    </row>
    <row r="1110" spans="1:22" x14ac:dyDescent="0.25">
      <c r="A1110" s="266"/>
      <c r="B1110" s="259" t="str">
        <f t="shared" si="155"/>
        <v/>
      </c>
      <c r="C1110" s="260" t="str">
        <f t="shared" si="156"/>
        <v/>
      </c>
      <c r="D1110" s="249" t="str">
        <f t="shared" si="157"/>
        <v/>
      </c>
      <c r="E1110" s="249" t="str">
        <f t="shared" si="158"/>
        <v/>
      </c>
      <c r="F1110" s="249" t="str">
        <f t="shared" si="159"/>
        <v/>
      </c>
      <c r="G1110" s="249" t="str">
        <f t="shared" si="160"/>
        <v/>
      </c>
      <c r="H1110" s="249" t="str">
        <f t="shared" si="161"/>
        <v/>
      </c>
      <c r="I1110" s="249"/>
      <c r="J1110" s="249"/>
      <c r="K1110" s="252"/>
      <c r="L1110" s="251"/>
      <c r="M1110" s="252"/>
      <c r="N1110" s="261"/>
      <c r="O1110" s="261"/>
      <c r="P1110" s="253"/>
      <c r="Q1110" s="254" t="str">
        <f t="shared" si="162"/>
        <v/>
      </c>
      <c r="R1110" s="255" t="str">
        <f t="shared" si="152"/>
        <v/>
      </c>
      <c r="S1110" s="255" t="str">
        <f t="shared" si="153"/>
        <v/>
      </c>
      <c r="T1110" s="255" t="str">
        <f t="shared" si="163"/>
        <v/>
      </c>
      <c r="U1110" s="262" t="str">
        <f t="shared" si="154"/>
        <v/>
      </c>
      <c r="V1110" s="279"/>
    </row>
    <row r="1111" spans="1:22" x14ac:dyDescent="0.25">
      <c r="A1111" s="266"/>
      <c r="B1111" s="259" t="str">
        <f t="shared" si="155"/>
        <v/>
      </c>
      <c r="C1111" s="260" t="str">
        <f t="shared" si="156"/>
        <v/>
      </c>
      <c r="D1111" s="249" t="str">
        <f t="shared" si="157"/>
        <v/>
      </c>
      <c r="E1111" s="249" t="str">
        <f t="shared" si="158"/>
        <v/>
      </c>
      <c r="F1111" s="249" t="str">
        <f t="shared" si="159"/>
        <v/>
      </c>
      <c r="G1111" s="249" t="str">
        <f t="shared" si="160"/>
        <v/>
      </c>
      <c r="H1111" s="249" t="str">
        <f t="shared" si="161"/>
        <v/>
      </c>
      <c r="I1111" s="249"/>
      <c r="J1111" s="249"/>
      <c r="K1111" s="252"/>
      <c r="L1111" s="251"/>
      <c r="M1111" s="252"/>
      <c r="N1111" s="261"/>
      <c r="O1111" s="261"/>
      <c r="P1111" s="253"/>
      <c r="Q1111" s="254" t="str">
        <f t="shared" si="162"/>
        <v/>
      </c>
      <c r="R1111" s="255" t="str">
        <f t="shared" si="152"/>
        <v/>
      </c>
      <c r="S1111" s="255" t="str">
        <f t="shared" si="153"/>
        <v/>
      </c>
      <c r="T1111" s="255" t="str">
        <f t="shared" si="163"/>
        <v/>
      </c>
      <c r="U1111" s="262" t="str">
        <f t="shared" si="154"/>
        <v/>
      </c>
      <c r="V1111" s="279"/>
    </row>
    <row r="1112" spans="1:22" x14ac:dyDescent="0.25">
      <c r="A1112" s="266"/>
      <c r="B1112" s="259" t="str">
        <f t="shared" si="155"/>
        <v/>
      </c>
      <c r="C1112" s="260" t="str">
        <f t="shared" si="156"/>
        <v/>
      </c>
      <c r="D1112" s="249" t="str">
        <f t="shared" si="157"/>
        <v/>
      </c>
      <c r="E1112" s="249" t="str">
        <f t="shared" si="158"/>
        <v/>
      </c>
      <c r="F1112" s="249" t="str">
        <f t="shared" si="159"/>
        <v/>
      </c>
      <c r="G1112" s="249" t="str">
        <f t="shared" si="160"/>
        <v/>
      </c>
      <c r="H1112" s="249" t="str">
        <f t="shared" si="161"/>
        <v/>
      </c>
      <c r="I1112" s="249"/>
      <c r="J1112" s="249"/>
      <c r="K1112" s="252"/>
      <c r="L1112" s="251"/>
      <c r="M1112" s="252"/>
      <c r="N1112" s="261"/>
      <c r="O1112" s="261"/>
      <c r="P1112" s="253"/>
      <c r="Q1112" s="254" t="str">
        <f t="shared" si="162"/>
        <v/>
      </c>
      <c r="R1112" s="255" t="str">
        <f t="shared" si="152"/>
        <v/>
      </c>
      <c r="S1112" s="255" t="str">
        <f t="shared" si="153"/>
        <v/>
      </c>
      <c r="T1112" s="255" t="str">
        <f t="shared" si="163"/>
        <v/>
      </c>
      <c r="U1112" s="262" t="str">
        <f t="shared" si="154"/>
        <v/>
      </c>
      <c r="V1112" s="279"/>
    </row>
    <row r="1113" spans="1:22" x14ac:dyDescent="0.25">
      <c r="A1113" s="266"/>
      <c r="B1113" s="259" t="str">
        <f t="shared" si="155"/>
        <v/>
      </c>
      <c r="C1113" s="260" t="str">
        <f t="shared" si="156"/>
        <v/>
      </c>
      <c r="D1113" s="249" t="str">
        <f t="shared" si="157"/>
        <v/>
      </c>
      <c r="E1113" s="249" t="str">
        <f t="shared" si="158"/>
        <v/>
      </c>
      <c r="F1113" s="249" t="str">
        <f t="shared" si="159"/>
        <v/>
      </c>
      <c r="G1113" s="249" t="str">
        <f t="shared" si="160"/>
        <v/>
      </c>
      <c r="H1113" s="249" t="str">
        <f t="shared" si="161"/>
        <v/>
      </c>
      <c r="I1113" s="249"/>
      <c r="J1113" s="249"/>
      <c r="K1113" s="252"/>
      <c r="L1113" s="251"/>
      <c r="M1113" s="252"/>
      <c r="N1113" s="261"/>
      <c r="O1113" s="261"/>
      <c r="P1113" s="253"/>
      <c r="Q1113" s="254" t="str">
        <f t="shared" si="162"/>
        <v/>
      </c>
      <c r="R1113" s="255" t="str">
        <f t="shared" ref="R1113:R1176" si="164">IF(N1113&lt;&gt;"",TEXT(N1113,"DDDD"),"")</f>
        <v/>
      </c>
      <c r="S1113" s="255" t="str">
        <f t="shared" ref="S1113:S1176" si="165">IF(N1113&lt;&gt;"",TEXT(N1113,"MMMM"),"")</f>
        <v/>
      </c>
      <c r="T1113" s="255" t="str">
        <f t="shared" si="163"/>
        <v/>
      </c>
      <c r="U1113" s="262" t="str">
        <f t="shared" si="154"/>
        <v/>
      </c>
      <c r="V1113" s="279"/>
    </row>
    <row r="1114" spans="1:22" x14ac:dyDescent="0.25">
      <c r="A1114" s="266"/>
      <c r="B1114" s="259" t="str">
        <f t="shared" si="155"/>
        <v/>
      </c>
      <c r="C1114" s="260" t="str">
        <f t="shared" si="156"/>
        <v/>
      </c>
      <c r="D1114" s="249" t="str">
        <f t="shared" si="157"/>
        <v/>
      </c>
      <c r="E1114" s="249" t="str">
        <f t="shared" si="158"/>
        <v/>
      </c>
      <c r="F1114" s="249" t="str">
        <f t="shared" si="159"/>
        <v/>
      </c>
      <c r="G1114" s="249" t="str">
        <f t="shared" si="160"/>
        <v/>
      </c>
      <c r="H1114" s="249" t="str">
        <f t="shared" si="161"/>
        <v/>
      </c>
      <c r="I1114" s="249"/>
      <c r="J1114" s="249"/>
      <c r="K1114" s="252"/>
      <c r="L1114" s="251"/>
      <c r="M1114" s="252"/>
      <c r="N1114" s="261"/>
      <c r="O1114" s="261"/>
      <c r="P1114" s="253"/>
      <c r="Q1114" s="254" t="str">
        <f t="shared" si="162"/>
        <v/>
      </c>
      <c r="R1114" s="255" t="str">
        <f t="shared" si="164"/>
        <v/>
      </c>
      <c r="S1114" s="255" t="str">
        <f t="shared" si="165"/>
        <v/>
      </c>
      <c r="T1114" s="255" t="str">
        <f t="shared" si="163"/>
        <v/>
      </c>
      <c r="U1114" s="262" t="str">
        <f t="shared" si="154"/>
        <v/>
      </c>
      <c r="V1114" s="279"/>
    </row>
    <row r="1115" spans="1:22" x14ac:dyDescent="0.25">
      <c r="A1115" s="266"/>
      <c r="B1115" s="259" t="str">
        <f t="shared" si="155"/>
        <v/>
      </c>
      <c r="C1115" s="260" t="str">
        <f t="shared" si="156"/>
        <v/>
      </c>
      <c r="D1115" s="249" t="str">
        <f t="shared" si="157"/>
        <v/>
      </c>
      <c r="E1115" s="249" t="str">
        <f t="shared" si="158"/>
        <v/>
      </c>
      <c r="F1115" s="249" t="str">
        <f t="shared" si="159"/>
        <v/>
      </c>
      <c r="G1115" s="249" t="str">
        <f t="shared" si="160"/>
        <v/>
      </c>
      <c r="H1115" s="249" t="str">
        <f t="shared" si="161"/>
        <v/>
      </c>
      <c r="I1115" s="249"/>
      <c r="J1115" s="249"/>
      <c r="K1115" s="252"/>
      <c r="L1115" s="251"/>
      <c r="M1115" s="252"/>
      <c r="N1115" s="261"/>
      <c r="O1115" s="261"/>
      <c r="P1115" s="253"/>
      <c r="Q1115" s="254" t="str">
        <f t="shared" si="162"/>
        <v/>
      </c>
      <c r="R1115" s="255" t="str">
        <f t="shared" si="164"/>
        <v/>
      </c>
      <c r="S1115" s="255" t="str">
        <f t="shared" si="165"/>
        <v/>
      </c>
      <c r="T1115" s="255" t="str">
        <f t="shared" si="163"/>
        <v/>
      </c>
      <c r="U1115" s="262" t="str">
        <f t="shared" si="154"/>
        <v/>
      </c>
      <c r="V1115" s="279"/>
    </row>
    <row r="1116" spans="1:22" x14ac:dyDescent="0.25">
      <c r="A1116" s="266"/>
      <c r="B1116" s="259" t="str">
        <f t="shared" si="155"/>
        <v/>
      </c>
      <c r="C1116" s="260" t="str">
        <f t="shared" si="156"/>
        <v/>
      </c>
      <c r="D1116" s="249" t="str">
        <f t="shared" si="157"/>
        <v/>
      </c>
      <c r="E1116" s="249" t="str">
        <f t="shared" si="158"/>
        <v/>
      </c>
      <c r="F1116" s="249" t="str">
        <f t="shared" si="159"/>
        <v/>
      </c>
      <c r="G1116" s="249" t="str">
        <f t="shared" si="160"/>
        <v/>
      </c>
      <c r="H1116" s="249" t="str">
        <f t="shared" si="161"/>
        <v/>
      </c>
      <c r="I1116" s="249"/>
      <c r="J1116" s="249"/>
      <c r="K1116" s="252"/>
      <c r="L1116" s="251"/>
      <c r="M1116" s="252"/>
      <c r="N1116" s="261"/>
      <c r="O1116" s="261"/>
      <c r="P1116" s="253"/>
      <c r="Q1116" s="254" t="str">
        <f t="shared" si="162"/>
        <v/>
      </c>
      <c r="R1116" s="255" t="str">
        <f t="shared" si="164"/>
        <v/>
      </c>
      <c r="S1116" s="255" t="str">
        <f t="shared" si="165"/>
        <v/>
      </c>
      <c r="T1116" s="255" t="str">
        <f t="shared" si="163"/>
        <v/>
      </c>
      <c r="U1116" s="262" t="str">
        <f t="shared" si="154"/>
        <v/>
      </c>
      <c r="V1116" s="279"/>
    </row>
    <row r="1117" spans="1:22" x14ac:dyDescent="0.25">
      <c r="A1117" s="266"/>
      <c r="B1117" s="259" t="str">
        <f t="shared" si="155"/>
        <v/>
      </c>
      <c r="C1117" s="260" t="str">
        <f t="shared" si="156"/>
        <v/>
      </c>
      <c r="D1117" s="249" t="str">
        <f t="shared" si="157"/>
        <v/>
      </c>
      <c r="E1117" s="249" t="str">
        <f t="shared" si="158"/>
        <v/>
      </c>
      <c r="F1117" s="249" t="str">
        <f t="shared" si="159"/>
        <v/>
      </c>
      <c r="G1117" s="249" t="str">
        <f t="shared" si="160"/>
        <v/>
      </c>
      <c r="H1117" s="249" t="str">
        <f t="shared" si="161"/>
        <v/>
      </c>
      <c r="I1117" s="249"/>
      <c r="J1117" s="249"/>
      <c r="K1117" s="252"/>
      <c r="L1117" s="251"/>
      <c r="M1117" s="252"/>
      <c r="N1117" s="261"/>
      <c r="O1117" s="261"/>
      <c r="P1117" s="253"/>
      <c r="Q1117" s="254" t="str">
        <f t="shared" si="162"/>
        <v/>
      </c>
      <c r="R1117" s="255" t="str">
        <f t="shared" si="164"/>
        <v/>
      </c>
      <c r="S1117" s="255" t="str">
        <f t="shared" si="165"/>
        <v/>
      </c>
      <c r="T1117" s="255" t="str">
        <f t="shared" si="163"/>
        <v/>
      </c>
      <c r="U1117" s="262" t="str">
        <f t="shared" si="154"/>
        <v/>
      </c>
      <c r="V1117" s="279"/>
    </row>
    <row r="1118" spans="1:22" x14ac:dyDescent="0.25">
      <c r="A1118" s="266"/>
      <c r="B1118" s="259" t="str">
        <f t="shared" si="155"/>
        <v/>
      </c>
      <c r="C1118" s="260" t="str">
        <f t="shared" si="156"/>
        <v/>
      </c>
      <c r="D1118" s="249" t="str">
        <f t="shared" si="157"/>
        <v/>
      </c>
      <c r="E1118" s="249" t="str">
        <f t="shared" si="158"/>
        <v/>
      </c>
      <c r="F1118" s="249" t="str">
        <f t="shared" si="159"/>
        <v/>
      </c>
      <c r="G1118" s="249" t="str">
        <f t="shared" si="160"/>
        <v/>
      </c>
      <c r="H1118" s="249" t="str">
        <f t="shared" si="161"/>
        <v/>
      </c>
      <c r="I1118" s="249"/>
      <c r="J1118" s="249"/>
      <c r="K1118" s="252"/>
      <c r="L1118" s="251"/>
      <c r="M1118" s="252"/>
      <c r="N1118" s="261"/>
      <c r="O1118" s="261"/>
      <c r="P1118" s="253"/>
      <c r="Q1118" s="254" t="str">
        <f t="shared" si="162"/>
        <v/>
      </c>
      <c r="R1118" s="255" t="str">
        <f t="shared" si="164"/>
        <v/>
      </c>
      <c r="S1118" s="255" t="str">
        <f t="shared" si="165"/>
        <v/>
      </c>
      <c r="T1118" s="255" t="str">
        <f t="shared" si="163"/>
        <v/>
      </c>
      <c r="U1118" s="262" t="str">
        <f t="shared" si="154"/>
        <v/>
      </c>
      <c r="V1118" s="279"/>
    </row>
    <row r="1119" spans="1:22" x14ac:dyDescent="0.25">
      <c r="A1119" s="266"/>
      <c r="B1119" s="259" t="str">
        <f t="shared" si="155"/>
        <v/>
      </c>
      <c r="C1119" s="260" t="str">
        <f t="shared" si="156"/>
        <v/>
      </c>
      <c r="D1119" s="249" t="str">
        <f t="shared" si="157"/>
        <v/>
      </c>
      <c r="E1119" s="249" t="str">
        <f t="shared" si="158"/>
        <v/>
      </c>
      <c r="F1119" s="249" t="str">
        <f t="shared" si="159"/>
        <v/>
      </c>
      <c r="G1119" s="249" t="str">
        <f t="shared" si="160"/>
        <v/>
      </c>
      <c r="H1119" s="249" t="str">
        <f t="shared" si="161"/>
        <v/>
      </c>
      <c r="I1119" s="249"/>
      <c r="J1119" s="249"/>
      <c r="K1119" s="252"/>
      <c r="L1119" s="251"/>
      <c r="M1119" s="252"/>
      <c r="N1119" s="261"/>
      <c r="O1119" s="261"/>
      <c r="P1119" s="253"/>
      <c r="Q1119" s="254" t="str">
        <f t="shared" si="162"/>
        <v/>
      </c>
      <c r="R1119" s="255" t="str">
        <f t="shared" si="164"/>
        <v/>
      </c>
      <c r="S1119" s="255" t="str">
        <f t="shared" si="165"/>
        <v/>
      </c>
      <c r="T1119" s="255" t="str">
        <f t="shared" si="163"/>
        <v/>
      </c>
      <c r="U1119" s="262" t="str">
        <f t="shared" si="154"/>
        <v/>
      </c>
      <c r="V1119" s="279"/>
    </row>
    <row r="1120" spans="1:22" x14ac:dyDescent="0.25">
      <c r="A1120" s="266"/>
      <c r="B1120" s="259" t="str">
        <f t="shared" si="155"/>
        <v/>
      </c>
      <c r="C1120" s="260" t="str">
        <f t="shared" si="156"/>
        <v/>
      </c>
      <c r="D1120" s="249" t="str">
        <f t="shared" si="157"/>
        <v/>
      </c>
      <c r="E1120" s="249" t="str">
        <f t="shared" si="158"/>
        <v/>
      </c>
      <c r="F1120" s="249" t="str">
        <f t="shared" si="159"/>
        <v/>
      </c>
      <c r="G1120" s="249" t="str">
        <f t="shared" si="160"/>
        <v/>
      </c>
      <c r="H1120" s="249" t="str">
        <f t="shared" si="161"/>
        <v/>
      </c>
      <c r="I1120" s="249"/>
      <c r="J1120" s="249"/>
      <c r="K1120" s="252"/>
      <c r="L1120" s="251"/>
      <c r="M1120" s="252"/>
      <c r="N1120" s="261"/>
      <c r="O1120" s="261"/>
      <c r="P1120" s="253"/>
      <c r="Q1120" s="254" t="str">
        <f t="shared" si="162"/>
        <v/>
      </c>
      <c r="R1120" s="255" t="str">
        <f t="shared" si="164"/>
        <v/>
      </c>
      <c r="S1120" s="255" t="str">
        <f t="shared" si="165"/>
        <v/>
      </c>
      <c r="T1120" s="255" t="str">
        <f t="shared" si="163"/>
        <v/>
      </c>
      <c r="U1120" s="262" t="str">
        <f t="shared" si="154"/>
        <v/>
      </c>
      <c r="V1120" s="279"/>
    </row>
    <row r="1121" spans="1:22" x14ac:dyDescent="0.25">
      <c r="A1121" s="266"/>
      <c r="B1121" s="259" t="str">
        <f t="shared" si="155"/>
        <v/>
      </c>
      <c r="C1121" s="260" t="str">
        <f t="shared" si="156"/>
        <v/>
      </c>
      <c r="D1121" s="249" t="str">
        <f t="shared" si="157"/>
        <v/>
      </c>
      <c r="E1121" s="249" t="str">
        <f t="shared" si="158"/>
        <v/>
      </c>
      <c r="F1121" s="249" t="str">
        <f t="shared" si="159"/>
        <v/>
      </c>
      <c r="G1121" s="249" t="str">
        <f t="shared" si="160"/>
        <v/>
      </c>
      <c r="H1121" s="249" t="str">
        <f t="shared" si="161"/>
        <v/>
      </c>
      <c r="I1121" s="249"/>
      <c r="J1121" s="249"/>
      <c r="K1121" s="252"/>
      <c r="L1121" s="251"/>
      <c r="M1121" s="252"/>
      <c r="N1121" s="261"/>
      <c r="O1121" s="261"/>
      <c r="P1121" s="253"/>
      <c r="Q1121" s="254" t="str">
        <f t="shared" si="162"/>
        <v/>
      </c>
      <c r="R1121" s="255" t="str">
        <f t="shared" si="164"/>
        <v/>
      </c>
      <c r="S1121" s="255" t="str">
        <f t="shared" si="165"/>
        <v/>
      </c>
      <c r="T1121" s="255" t="str">
        <f t="shared" si="163"/>
        <v/>
      </c>
      <c r="U1121" s="262" t="str">
        <f t="shared" ref="U1121:U1184" si="166">IFERROR(VLOOKUP(M1121,CIE,2,0),"")</f>
        <v/>
      </c>
      <c r="V1121" s="279"/>
    </row>
    <row r="1122" spans="1:22" x14ac:dyDescent="0.25">
      <c r="A1122" s="266"/>
      <c r="B1122" s="259" t="str">
        <f t="shared" si="155"/>
        <v/>
      </c>
      <c r="C1122" s="260" t="str">
        <f t="shared" si="156"/>
        <v/>
      </c>
      <c r="D1122" s="249" t="str">
        <f t="shared" si="157"/>
        <v/>
      </c>
      <c r="E1122" s="249" t="str">
        <f t="shared" si="158"/>
        <v/>
      </c>
      <c r="F1122" s="249" t="str">
        <f t="shared" si="159"/>
        <v/>
      </c>
      <c r="G1122" s="249" t="str">
        <f t="shared" si="160"/>
        <v/>
      </c>
      <c r="H1122" s="249" t="str">
        <f t="shared" si="161"/>
        <v/>
      </c>
      <c r="I1122" s="249"/>
      <c r="J1122" s="249"/>
      <c r="K1122" s="252"/>
      <c r="L1122" s="251"/>
      <c r="M1122" s="252"/>
      <c r="N1122" s="261"/>
      <c r="O1122" s="261"/>
      <c r="P1122" s="253"/>
      <c r="Q1122" s="254" t="str">
        <f t="shared" si="162"/>
        <v/>
      </c>
      <c r="R1122" s="255" t="str">
        <f t="shared" si="164"/>
        <v/>
      </c>
      <c r="S1122" s="255" t="str">
        <f t="shared" si="165"/>
        <v/>
      </c>
      <c r="T1122" s="255" t="str">
        <f t="shared" si="163"/>
        <v/>
      </c>
      <c r="U1122" s="262" t="str">
        <f t="shared" si="166"/>
        <v/>
      </c>
      <c r="V1122" s="279"/>
    </row>
    <row r="1123" spans="1:22" x14ac:dyDescent="0.25">
      <c r="A1123" s="266"/>
      <c r="B1123" s="259" t="str">
        <f t="shared" si="155"/>
        <v/>
      </c>
      <c r="C1123" s="260" t="str">
        <f t="shared" si="156"/>
        <v/>
      </c>
      <c r="D1123" s="249" t="str">
        <f t="shared" si="157"/>
        <v/>
      </c>
      <c r="E1123" s="249" t="str">
        <f t="shared" si="158"/>
        <v/>
      </c>
      <c r="F1123" s="249" t="str">
        <f t="shared" si="159"/>
        <v/>
      </c>
      <c r="G1123" s="249" t="str">
        <f t="shared" si="160"/>
        <v/>
      </c>
      <c r="H1123" s="249" t="str">
        <f t="shared" si="161"/>
        <v/>
      </c>
      <c r="I1123" s="249"/>
      <c r="J1123" s="249"/>
      <c r="K1123" s="252"/>
      <c r="L1123" s="251"/>
      <c r="M1123" s="252"/>
      <c r="N1123" s="261"/>
      <c r="O1123" s="261"/>
      <c r="P1123" s="253"/>
      <c r="Q1123" s="254" t="str">
        <f t="shared" si="162"/>
        <v/>
      </c>
      <c r="R1123" s="255" t="str">
        <f t="shared" si="164"/>
        <v/>
      </c>
      <c r="S1123" s="255" t="str">
        <f t="shared" si="165"/>
        <v/>
      </c>
      <c r="T1123" s="255" t="str">
        <f t="shared" si="163"/>
        <v/>
      </c>
      <c r="U1123" s="262" t="str">
        <f t="shared" si="166"/>
        <v/>
      </c>
      <c r="V1123" s="279"/>
    </row>
    <row r="1124" spans="1:22" x14ac:dyDescent="0.25">
      <c r="A1124" s="266"/>
      <c r="B1124" s="259" t="str">
        <f t="shared" si="155"/>
        <v/>
      </c>
      <c r="C1124" s="260" t="str">
        <f t="shared" si="156"/>
        <v/>
      </c>
      <c r="D1124" s="249" t="str">
        <f t="shared" si="157"/>
        <v/>
      </c>
      <c r="E1124" s="249" t="str">
        <f t="shared" si="158"/>
        <v/>
      </c>
      <c r="F1124" s="249" t="str">
        <f t="shared" si="159"/>
        <v/>
      </c>
      <c r="G1124" s="249" t="str">
        <f t="shared" si="160"/>
        <v/>
      </c>
      <c r="H1124" s="249" t="str">
        <f t="shared" si="161"/>
        <v/>
      </c>
      <c r="I1124" s="249"/>
      <c r="J1124" s="249"/>
      <c r="K1124" s="252"/>
      <c r="L1124" s="251"/>
      <c r="M1124" s="252"/>
      <c r="N1124" s="261"/>
      <c r="O1124" s="261"/>
      <c r="P1124" s="253"/>
      <c r="Q1124" s="254" t="str">
        <f t="shared" si="162"/>
        <v/>
      </c>
      <c r="R1124" s="255" t="str">
        <f t="shared" si="164"/>
        <v/>
      </c>
      <c r="S1124" s="255" t="str">
        <f t="shared" si="165"/>
        <v/>
      </c>
      <c r="T1124" s="255" t="str">
        <f t="shared" si="163"/>
        <v/>
      </c>
      <c r="U1124" s="262" t="str">
        <f t="shared" si="166"/>
        <v/>
      </c>
      <c r="V1124" s="279"/>
    </row>
    <row r="1125" spans="1:22" x14ac:dyDescent="0.25">
      <c r="A1125" s="266"/>
      <c r="B1125" s="259" t="str">
        <f t="shared" si="155"/>
        <v/>
      </c>
      <c r="C1125" s="260" t="str">
        <f t="shared" si="156"/>
        <v/>
      </c>
      <c r="D1125" s="249" t="str">
        <f t="shared" si="157"/>
        <v/>
      </c>
      <c r="E1125" s="249" t="str">
        <f t="shared" si="158"/>
        <v/>
      </c>
      <c r="F1125" s="249" t="str">
        <f t="shared" si="159"/>
        <v/>
      </c>
      <c r="G1125" s="249" t="str">
        <f t="shared" si="160"/>
        <v/>
      </c>
      <c r="H1125" s="249" t="str">
        <f t="shared" si="161"/>
        <v/>
      </c>
      <c r="I1125" s="249"/>
      <c r="J1125" s="249"/>
      <c r="K1125" s="252"/>
      <c r="L1125" s="251"/>
      <c r="M1125" s="252"/>
      <c r="N1125" s="261"/>
      <c r="O1125" s="261"/>
      <c r="P1125" s="253"/>
      <c r="Q1125" s="254" t="str">
        <f t="shared" si="162"/>
        <v/>
      </c>
      <c r="R1125" s="255" t="str">
        <f t="shared" si="164"/>
        <v/>
      </c>
      <c r="S1125" s="255" t="str">
        <f t="shared" si="165"/>
        <v/>
      </c>
      <c r="T1125" s="255" t="str">
        <f t="shared" si="163"/>
        <v/>
      </c>
      <c r="U1125" s="262" t="str">
        <f t="shared" si="166"/>
        <v/>
      </c>
      <c r="V1125" s="279"/>
    </row>
    <row r="1126" spans="1:22" x14ac:dyDescent="0.25">
      <c r="A1126" s="266"/>
      <c r="B1126" s="259" t="str">
        <f t="shared" ref="B1126:B1189" si="167">IFERROR(VLOOKUP(A1126,Personal,2,0),"")</f>
        <v/>
      </c>
      <c r="C1126" s="260" t="str">
        <f t="shared" si="156"/>
        <v/>
      </c>
      <c r="D1126" s="249" t="str">
        <f t="shared" si="157"/>
        <v/>
      </c>
      <c r="E1126" s="249" t="str">
        <f t="shared" si="158"/>
        <v/>
      </c>
      <c r="F1126" s="249" t="str">
        <f t="shared" si="159"/>
        <v/>
      </c>
      <c r="G1126" s="249" t="str">
        <f t="shared" si="160"/>
        <v/>
      </c>
      <c r="H1126" s="249" t="str">
        <f t="shared" si="161"/>
        <v/>
      </c>
      <c r="I1126" s="249"/>
      <c r="J1126" s="249"/>
      <c r="K1126" s="252"/>
      <c r="L1126" s="251"/>
      <c r="M1126" s="252"/>
      <c r="N1126" s="261"/>
      <c r="O1126" s="261"/>
      <c r="P1126" s="253"/>
      <c r="Q1126" s="254" t="str">
        <f t="shared" si="162"/>
        <v/>
      </c>
      <c r="R1126" s="255" t="str">
        <f t="shared" si="164"/>
        <v/>
      </c>
      <c r="S1126" s="255" t="str">
        <f t="shared" si="165"/>
        <v/>
      </c>
      <c r="T1126" s="255" t="str">
        <f t="shared" si="163"/>
        <v/>
      </c>
      <c r="U1126" s="262" t="str">
        <f t="shared" si="166"/>
        <v/>
      </c>
      <c r="V1126" s="279"/>
    </row>
    <row r="1127" spans="1:22" x14ac:dyDescent="0.25">
      <c r="A1127" s="266"/>
      <c r="B1127" s="259" t="str">
        <f t="shared" si="167"/>
        <v/>
      </c>
      <c r="C1127" s="260" t="str">
        <f t="shared" si="156"/>
        <v/>
      </c>
      <c r="D1127" s="249" t="str">
        <f t="shared" si="157"/>
        <v/>
      </c>
      <c r="E1127" s="249" t="str">
        <f t="shared" si="158"/>
        <v/>
      </c>
      <c r="F1127" s="249" t="str">
        <f t="shared" si="159"/>
        <v/>
      </c>
      <c r="G1127" s="249" t="str">
        <f t="shared" si="160"/>
        <v/>
      </c>
      <c r="H1127" s="249" t="str">
        <f t="shared" si="161"/>
        <v/>
      </c>
      <c r="I1127" s="249"/>
      <c r="J1127" s="249"/>
      <c r="K1127" s="252"/>
      <c r="L1127" s="251"/>
      <c r="M1127" s="252"/>
      <c r="N1127" s="261"/>
      <c r="O1127" s="261"/>
      <c r="P1127" s="253"/>
      <c r="Q1127" s="254" t="str">
        <f t="shared" si="162"/>
        <v/>
      </c>
      <c r="R1127" s="255" t="str">
        <f t="shared" si="164"/>
        <v/>
      </c>
      <c r="S1127" s="255" t="str">
        <f t="shared" si="165"/>
        <v/>
      </c>
      <c r="T1127" s="255" t="str">
        <f t="shared" si="163"/>
        <v/>
      </c>
      <c r="U1127" s="262" t="str">
        <f t="shared" si="166"/>
        <v/>
      </c>
      <c r="V1127" s="279"/>
    </row>
    <row r="1128" spans="1:22" x14ac:dyDescent="0.25">
      <c r="A1128" s="266"/>
      <c r="B1128" s="259" t="str">
        <f t="shared" si="167"/>
        <v/>
      </c>
      <c r="C1128" s="260" t="str">
        <f t="shared" si="156"/>
        <v/>
      </c>
      <c r="D1128" s="249" t="str">
        <f t="shared" si="157"/>
        <v/>
      </c>
      <c r="E1128" s="249" t="str">
        <f t="shared" si="158"/>
        <v/>
      </c>
      <c r="F1128" s="249" t="str">
        <f t="shared" si="159"/>
        <v/>
      </c>
      <c r="G1128" s="249" t="str">
        <f t="shared" si="160"/>
        <v/>
      </c>
      <c r="H1128" s="249" t="str">
        <f t="shared" si="161"/>
        <v/>
      </c>
      <c r="I1128" s="249"/>
      <c r="J1128" s="249"/>
      <c r="K1128" s="252"/>
      <c r="L1128" s="251"/>
      <c r="M1128" s="252"/>
      <c r="N1128" s="261"/>
      <c r="O1128" s="261"/>
      <c r="P1128" s="253"/>
      <c r="Q1128" s="254" t="str">
        <f t="shared" si="162"/>
        <v/>
      </c>
      <c r="R1128" s="255" t="str">
        <f t="shared" si="164"/>
        <v/>
      </c>
      <c r="S1128" s="255" t="str">
        <f t="shared" si="165"/>
        <v/>
      </c>
      <c r="T1128" s="255" t="str">
        <f t="shared" si="163"/>
        <v/>
      </c>
      <c r="U1128" s="262" t="str">
        <f t="shared" si="166"/>
        <v/>
      </c>
      <c r="V1128" s="279"/>
    </row>
    <row r="1129" spans="1:22" x14ac:dyDescent="0.25">
      <c r="A1129" s="266"/>
      <c r="B1129" s="259" t="str">
        <f t="shared" si="167"/>
        <v/>
      </c>
      <c r="C1129" s="260" t="str">
        <f t="shared" si="156"/>
        <v/>
      </c>
      <c r="D1129" s="249" t="str">
        <f t="shared" si="157"/>
        <v/>
      </c>
      <c r="E1129" s="249" t="str">
        <f t="shared" si="158"/>
        <v/>
      </c>
      <c r="F1129" s="249" t="str">
        <f t="shared" si="159"/>
        <v/>
      </c>
      <c r="G1129" s="249" t="str">
        <f t="shared" si="160"/>
        <v/>
      </c>
      <c r="H1129" s="249" t="str">
        <f t="shared" si="161"/>
        <v/>
      </c>
      <c r="I1129" s="249"/>
      <c r="J1129" s="249"/>
      <c r="K1129" s="252"/>
      <c r="L1129" s="251"/>
      <c r="M1129" s="252"/>
      <c r="N1129" s="261"/>
      <c r="O1129" s="261"/>
      <c r="P1129" s="253"/>
      <c r="Q1129" s="254" t="str">
        <f t="shared" si="162"/>
        <v/>
      </c>
      <c r="R1129" s="255" t="str">
        <f t="shared" si="164"/>
        <v/>
      </c>
      <c r="S1129" s="255" t="str">
        <f t="shared" si="165"/>
        <v/>
      </c>
      <c r="T1129" s="255" t="str">
        <f t="shared" si="163"/>
        <v/>
      </c>
      <c r="U1129" s="262" t="str">
        <f t="shared" si="166"/>
        <v/>
      </c>
      <c r="V1129" s="279"/>
    </row>
    <row r="1130" spans="1:22" x14ac:dyDescent="0.25">
      <c r="A1130" s="266"/>
      <c r="B1130" s="259" t="str">
        <f t="shared" si="167"/>
        <v/>
      </c>
      <c r="C1130" s="260" t="str">
        <f t="shared" si="156"/>
        <v/>
      </c>
      <c r="D1130" s="249" t="str">
        <f t="shared" si="157"/>
        <v/>
      </c>
      <c r="E1130" s="249" t="str">
        <f t="shared" si="158"/>
        <v/>
      </c>
      <c r="F1130" s="249" t="str">
        <f t="shared" si="159"/>
        <v/>
      </c>
      <c r="G1130" s="249" t="str">
        <f t="shared" si="160"/>
        <v/>
      </c>
      <c r="H1130" s="249" t="str">
        <f t="shared" si="161"/>
        <v/>
      </c>
      <c r="I1130" s="249"/>
      <c r="J1130" s="249"/>
      <c r="K1130" s="252"/>
      <c r="L1130" s="251"/>
      <c r="M1130" s="252"/>
      <c r="N1130" s="261"/>
      <c r="O1130" s="261"/>
      <c r="P1130" s="253"/>
      <c r="Q1130" s="254" t="str">
        <f t="shared" si="162"/>
        <v/>
      </c>
      <c r="R1130" s="255" t="str">
        <f t="shared" si="164"/>
        <v/>
      </c>
      <c r="S1130" s="255" t="str">
        <f t="shared" si="165"/>
        <v/>
      </c>
      <c r="T1130" s="255" t="str">
        <f t="shared" si="163"/>
        <v/>
      </c>
      <c r="U1130" s="262" t="str">
        <f t="shared" si="166"/>
        <v/>
      </c>
      <c r="V1130" s="279"/>
    </row>
    <row r="1131" spans="1:22" x14ac:dyDescent="0.25">
      <c r="A1131" s="266"/>
      <c r="B1131" s="259" t="str">
        <f t="shared" si="167"/>
        <v/>
      </c>
      <c r="C1131" s="260" t="str">
        <f t="shared" si="156"/>
        <v/>
      </c>
      <c r="D1131" s="249" t="str">
        <f t="shared" si="157"/>
        <v/>
      </c>
      <c r="E1131" s="249" t="str">
        <f t="shared" si="158"/>
        <v/>
      </c>
      <c r="F1131" s="249" t="str">
        <f t="shared" si="159"/>
        <v/>
      </c>
      <c r="G1131" s="249" t="str">
        <f t="shared" si="160"/>
        <v/>
      </c>
      <c r="H1131" s="249" t="str">
        <f t="shared" si="161"/>
        <v/>
      </c>
      <c r="I1131" s="249"/>
      <c r="J1131" s="249"/>
      <c r="K1131" s="252"/>
      <c r="L1131" s="251"/>
      <c r="M1131" s="252"/>
      <c r="N1131" s="261"/>
      <c r="O1131" s="261"/>
      <c r="P1131" s="253"/>
      <c r="Q1131" s="254" t="str">
        <f t="shared" si="162"/>
        <v/>
      </c>
      <c r="R1131" s="255" t="str">
        <f t="shared" si="164"/>
        <v/>
      </c>
      <c r="S1131" s="255" t="str">
        <f t="shared" si="165"/>
        <v/>
      </c>
      <c r="T1131" s="255" t="str">
        <f t="shared" si="163"/>
        <v/>
      </c>
      <c r="U1131" s="262" t="str">
        <f t="shared" si="166"/>
        <v/>
      </c>
      <c r="V1131" s="279"/>
    </row>
    <row r="1132" spans="1:22" x14ac:dyDescent="0.25">
      <c r="A1132" s="266"/>
      <c r="B1132" s="259" t="str">
        <f t="shared" si="167"/>
        <v/>
      </c>
      <c r="C1132" s="260" t="str">
        <f t="shared" si="156"/>
        <v/>
      </c>
      <c r="D1132" s="249" t="str">
        <f t="shared" si="157"/>
        <v/>
      </c>
      <c r="E1132" s="249" t="str">
        <f t="shared" si="158"/>
        <v/>
      </c>
      <c r="F1132" s="249" t="str">
        <f t="shared" si="159"/>
        <v/>
      </c>
      <c r="G1132" s="249" t="str">
        <f t="shared" si="160"/>
        <v/>
      </c>
      <c r="H1132" s="249" t="str">
        <f t="shared" si="161"/>
        <v/>
      </c>
      <c r="I1132" s="249"/>
      <c r="J1132" s="249"/>
      <c r="K1132" s="252"/>
      <c r="L1132" s="251"/>
      <c r="M1132" s="252"/>
      <c r="N1132" s="261"/>
      <c r="O1132" s="261"/>
      <c r="P1132" s="253"/>
      <c r="Q1132" s="254" t="str">
        <f t="shared" si="162"/>
        <v/>
      </c>
      <c r="R1132" s="255" t="str">
        <f t="shared" si="164"/>
        <v/>
      </c>
      <c r="S1132" s="255" t="str">
        <f t="shared" si="165"/>
        <v/>
      </c>
      <c r="T1132" s="255" t="str">
        <f t="shared" si="163"/>
        <v/>
      </c>
      <c r="U1132" s="262" t="str">
        <f t="shared" si="166"/>
        <v/>
      </c>
      <c r="V1132" s="279"/>
    </row>
    <row r="1133" spans="1:22" x14ac:dyDescent="0.25">
      <c r="A1133" s="266"/>
      <c r="B1133" s="259" t="str">
        <f t="shared" si="167"/>
        <v/>
      </c>
      <c r="C1133" s="260" t="str">
        <f t="shared" si="156"/>
        <v/>
      </c>
      <c r="D1133" s="249" t="str">
        <f t="shared" si="157"/>
        <v/>
      </c>
      <c r="E1133" s="249" t="str">
        <f t="shared" si="158"/>
        <v/>
      </c>
      <c r="F1133" s="249" t="str">
        <f t="shared" si="159"/>
        <v/>
      </c>
      <c r="G1133" s="249" t="str">
        <f t="shared" si="160"/>
        <v/>
      </c>
      <c r="H1133" s="249" t="str">
        <f t="shared" si="161"/>
        <v/>
      </c>
      <c r="I1133" s="249"/>
      <c r="J1133" s="249"/>
      <c r="K1133" s="252"/>
      <c r="L1133" s="251"/>
      <c r="M1133" s="252"/>
      <c r="N1133" s="261"/>
      <c r="O1133" s="261"/>
      <c r="P1133" s="253"/>
      <c r="Q1133" s="254" t="str">
        <f t="shared" si="162"/>
        <v/>
      </c>
      <c r="R1133" s="255" t="str">
        <f t="shared" si="164"/>
        <v/>
      </c>
      <c r="S1133" s="255" t="str">
        <f t="shared" si="165"/>
        <v/>
      </c>
      <c r="T1133" s="255" t="str">
        <f t="shared" si="163"/>
        <v/>
      </c>
      <c r="U1133" s="262" t="str">
        <f t="shared" si="166"/>
        <v/>
      </c>
      <c r="V1133" s="279"/>
    </row>
    <row r="1134" spans="1:22" x14ac:dyDescent="0.25">
      <c r="A1134" s="266"/>
      <c r="B1134" s="259" t="str">
        <f t="shared" si="167"/>
        <v/>
      </c>
      <c r="C1134" s="260" t="str">
        <f t="shared" si="156"/>
        <v/>
      </c>
      <c r="D1134" s="249" t="str">
        <f t="shared" si="157"/>
        <v/>
      </c>
      <c r="E1134" s="249" t="str">
        <f t="shared" si="158"/>
        <v/>
      </c>
      <c r="F1134" s="249" t="str">
        <f t="shared" si="159"/>
        <v/>
      </c>
      <c r="G1134" s="249" t="str">
        <f t="shared" si="160"/>
        <v/>
      </c>
      <c r="H1134" s="249" t="str">
        <f t="shared" si="161"/>
        <v/>
      </c>
      <c r="I1134" s="249"/>
      <c r="J1134" s="249"/>
      <c r="K1134" s="252"/>
      <c r="L1134" s="251"/>
      <c r="M1134" s="252"/>
      <c r="N1134" s="261"/>
      <c r="O1134" s="261"/>
      <c r="P1134" s="253"/>
      <c r="Q1134" s="254" t="str">
        <f t="shared" si="162"/>
        <v/>
      </c>
      <c r="R1134" s="255" t="str">
        <f t="shared" si="164"/>
        <v/>
      </c>
      <c r="S1134" s="255" t="str">
        <f t="shared" si="165"/>
        <v/>
      </c>
      <c r="T1134" s="255" t="str">
        <f t="shared" si="163"/>
        <v/>
      </c>
      <c r="U1134" s="262" t="str">
        <f t="shared" si="166"/>
        <v/>
      </c>
      <c r="V1134" s="279"/>
    </row>
    <row r="1135" spans="1:22" x14ac:dyDescent="0.25">
      <c r="A1135" s="266"/>
      <c r="B1135" s="259" t="str">
        <f t="shared" si="167"/>
        <v/>
      </c>
      <c r="C1135" s="260" t="str">
        <f t="shared" si="156"/>
        <v/>
      </c>
      <c r="D1135" s="249" t="str">
        <f t="shared" si="157"/>
        <v/>
      </c>
      <c r="E1135" s="249" t="str">
        <f t="shared" si="158"/>
        <v/>
      </c>
      <c r="F1135" s="249" t="str">
        <f t="shared" si="159"/>
        <v/>
      </c>
      <c r="G1135" s="249" t="str">
        <f t="shared" si="160"/>
        <v/>
      </c>
      <c r="H1135" s="249" t="str">
        <f t="shared" si="161"/>
        <v/>
      </c>
      <c r="I1135" s="249"/>
      <c r="J1135" s="249"/>
      <c r="K1135" s="252"/>
      <c r="L1135" s="251"/>
      <c r="M1135" s="252"/>
      <c r="N1135" s="261"/>
      <c r="O1135" s="261"/>
      <c r="P1135" s="253"/>
      <c r="Q1135" s="254" t="str">
        <f t="shared" si="162"/>
        <v/>
      </c>
      <c r="R1135" s="255" t="str">
        <f t="shared" si="164"/>
        <v/>
      </c>
      <c r="S1135" s="255" t="str">
        <f t="shared" si="165"/>
        <v/>
      </c>
      <c r="T1135" s="255" t="str">
        <f t="shared" si="163"/>
        <v/>
      </c>
      <c r="U1135" s="262" t="str">
        <f t="shared" si="166"/>
        <v/>
      </c>
      <c r="V1135" s="279"/>
    </row>
    <row r="1136" spans="1:22" x14ac:dyDescent="0.25">
      <c r="A1136" s="266"/>
      <c r="B1136" s="259" t="str">
        <f t="shared" si="167"/>
        <v/>
      </c>
      <c r="C1136" s="260" t="str">
        <f t="shared" si="156"/>
        <v/>
      </c>
      <c r="D1136" s="249" t="str">
        <f t="shared" si="157"/>
        <v/>
      </c>
      <c r="E1136" s="249" t="str">
        <f t="shared" si="158"/>
        <v/>
      </c>
      <c r="F1136" s="249" t="str">
        <f t="shared" si="159"/>
        <v/>
      </c>
      <c r="G1136" s="249" t="str">
        <f t="shared" si="160"/>
        <v/>
      </c>
      <c r="H1136" s="249" t="str">
        <f t="shared" si="161"/>
        <v/>
      </c>
      <c r="I1136" s="249"/>
      <c r="J1136" s="249"/>
      <c r="K1136" s="252"/>
      <c r="L1136" s="251"/>
      <c r="M1136" s="252"/>
      <c r="N1136" s="261"/>
      <c r="O1136" s="261"/>
      <c r="P1136" s="253"/>
      <c r="Q1136" s="254" t="str">
        <f t="shared" si="162"/>
        <v/>
      </c>
      <c r="R1136" s="255" t="str">
        <f t="shared" si="164"/>
        <v/>
      </c>
      <c r="S1136" s="255" t="str">
        <f t="shared" si="165"/>
        <v/>
      </c>
      <c r="T1136" s="255" t="str">
        <f t="shared" si="163"/>
        <v/>
      </c>
      <c r="U1136" s="262" t="str">
        <f t="shared" si="166"/>
        <v/>
      </c>
      <c r="V1136" s="279"/>
    </row>
    <row r="1137" spans="1:22" x14ac:dyDescent="0.25">
      <c r="A1137" s="266"/>
      <c r="B1137" s="259" t="str">
        <f t="shared" si="167"/>
        <v/>
      </c>
      <c r="C1137" s="260" t="str">
        <f t="shared" si="156"/>
        <v/>
      </c>
      <c r="D1137" s="249" t="str">
        <f t="shared" si="157"/>
        <v/>
      </c>
      <c r="E1137" s="249" t="str">
        <f t="shared" si="158"/>
        <v/>
      </c>
      <c r="F1137" s="249" t="str">
        <f t="shared" si="159"/>
        <v/>
      </c>
      <c r="G1137" s="249" t="str">
        <f t="shared" si="160"/>
        <v/>
      </c>
      <c r="H1137" s="249" t="str">
        <f t="shared" si="161"/>
        <v/>
      </c>
      <c r="I1137" s="249"/>
      <c r="J1137" s="249"/>
      <c r="K1137" s="252"/>
      <c r="L1137" s="251"/>
      <c r="M1137" s="252"/>
      <c r="N1137" s="261"/>
      <c r="O1137" s="261"/>
      <c r="P1137" s="253"/>
      <c r="Q1137" s="254" t="str">
        <f t="shared" si="162"/>
        <v/>
      </c>
      <c r="R1137" s="255" t="str">
        <f t="shared" si="164"/>
        <v/>
      </c>
      <c r="S1137" s="255" t="str">
        <f t="shared" si="165"/>
        <v/>
      </c>
      <c r="T1137" s="255" t="str">
        <f t="shared" si="163"/>
        <v/>
      </c>
      <c r="U1137" s="262" t="str">
        <f t="shared" si="166"/>
        <v/>
      </c>
      <c r="V1137" s="279"/>
    </row>
    <row r="1138" spans="1:22" x14ac:dyDescent="0.25">
      <c r="A1138" s="266"/>
      <c r="B1138" s="259" t="str">
        <f t="shared" si="167"/>
        <v/>
      </c>
      <c r="C1138" s="260" t="str">
        <f t="shared" si="156"/>
        <v/>
      </c>
      <c r="D1138" s="249" t="str">
        <f t="shared" si="157"/>
        <v/>
      </c>
      <c r="E1138" s="249" t="str">
        <f t="shared" si="158"/>
        <v/>
      </c>
      <c r="F1138" s="249" t="str">
        <f t="shared" si="159"/>
        <v/>
      </c>
      <c r="G1138" s="249" t="str">
        <f t="shared" si="160"/>
        <v/>
      </c>
      <c r="H1138" s="249" t="str">
        <f t="shared" si="161"/>
        <v/>
      </c>
      <c r="I1138" s="249"/>
      <c r="J1138" s="249"/>
      <c r="K1138" s="252"/>
      <c r="L1138" s="251"/>
      <c r="M1138" s="252"/>
      <c r="N1138" s="261"/>
      <c r="O1138" s="261"/>
      <c r="P1138" s="253"/>
      <c r="Q1138" s="254" t="str">
        <f t="shared" si="162"/>
        <v/>
      </c>
      <c r="R1138" s="255" t="str">
        <f t="shared" si="164"/>
        <v/>
      </c>
      <c r="S1138" s="255" t="str">
        <f t="shared" si="165"/>
        <v/>
      </c>
      <c r="T1138" s="255" t="str">
        <f t="shared" si="163"/>
        <v/>
      </c>
      <c r="U1138" s="262" t="str">
        <f t="shared" si="166"/>
        <v/>
      </c>
      <c r="V1138" s="279"/>
    </row>
    <row r="1139" spans="1:22" x14ac:dyDescent="0.25">
      <c r="A1139" s="266"/>
      <c r="B1139" s="259" t="str">
        <f t="shared" si="167"/>
        <v/>
      </c>
      <c r="C1139" s="260" t="str">
        <f t="shared" si="156"/>
        <v/>
      </c>
      <c r="D1139" s="249" t="str">
        <f t="shared" si="157"/>
        <v/>
      </c>
      <c r="E1139" s="249" t="str">
        <f t="shared" si="158"/>
        <v/>
      </c>
      <c r="F1139" s="249" t="str">
        <f t="shared" si="159"/>
        <v/>
      </c>
      <c r="G1139" s="249" t="str">
        <f t="shared" si="160"/>
        <v/>
      </c>
      <c r="H1139" s="249" t="str">
        <f t="shared" si="161"/>
        <v/>
      </c>
      <c r="I1139" s="249"/>
      <c r="J1139" s="249"/>
      <c r="K1139" s="252"/>
      <c r="L1139" s="251"/>
      <c r="M1139" s="252"/>
      <c r="N1139" s="261"/>
      <c r="O1139" s="261"/>
      <c r="P1139" s="253"/>
      <c r="Q1139" s="254" t="str">
        <f t="shared" si="162"/>
        <v/>
      </c>
      <c r="R1139" s="255" t="str">
        <f t="shared" si="164"/>
        <v/>
      </c>
      <c r="S1139" s="255" t="str">
        <f t="shared" si="165"/>
        <v/>
      </c>
      <c r="T1139" s="255" t="str">
        <f t="shared" si="163"/>
        <v/>
      </c>
      <c r="U1139" s="262" t="str">
        <f t="shared" si="166"/>
        <v/>
      </c>
      <c r="V1139" s="279"/>
    </row>
    <row r="1140" spans="1:22" x14ac:dyDescent="0.25">
      <c r="A1140" s="266"/>
      <c r="B1140" s="259" t="str">
        <f t="shared" si="167"/>
        <v/>
      </c>
      <c r="C1140" s="260" t="str">
        <f t="shared" si="156"/>
        <v/>
      </c>
      <c r="D1140" s="249" t="str">
        <f t="shared" si="157"/>
        <v/>
      </c>
      <c r="E1140" s="249" t="str">
        <f t="shared" si="158"/>
        <v/>
      </c>
      <c r="F1140" s="249" t="str">
        <f t="shared" si="159"/>
        <v/>
      </c>
      <c r="G1140" s="249" t="str">
        <f t="shared" si="160"/>
        <v/>
      </c>
      <c r="H1140" s="249" t="str">
        <f t="shared" si="161"/>
        <v/>
      </c>
      <c r="I1140" s="249"/>
      <c r="J1140" s="249"/>
      <c r="K1140" s="252"/>
      <c r="L1140" s="251"/>
      <c r="M1140" s="252"/>
      <c r="N1140" s="261"/>
      <c r="O1140" s="261"/>
      <c r="P1140" s="253"/>
      <c r="Q1140" s="254" t="str">
        <f t="shared" si="162"/>
        <v/>
      </c>
      <c r="R1140" s="255" t="str">
        <f t="shared" si="164"/>
        <v/>
      </c>
      <c r="S1140" s="255" t="str">
        <f t="shared" si="165"/>
        <v/>
      </c>
      <c r="T1140" s="255" t="str">
        <f t="shared" si="163"/>
        <v/>
      </c>
      <c r="U1140" s="262" t="str">
        <f t="shared" si="166"/>
        <v/>
      </c>
      <c r="V1140" s="279"/>
    </row>
    <row r="1141" spans="1:22" x14ac:dyDescent="0.25">
      <c r="A1141" s="266"/>
      <c r="B1141" s="259" t="str">
        <f t="shared" si="167"/>
        <v/>
      </c>
      <c r="C1141" s="260" t="str">
        <f t="shared" si="156"/>
        <v/>
      </c>
      <c r="D1141" s="249" t="str">
        <f t="shared" si="157"/>
        <v/>
      </c>
      <c r="E1141" s="249" t="str">
        <f t="shared" si="158"/>
        <v/>
      </c>
      <c r="F1141" s="249" t="str">
        <f t="shared" si="159"/>
        <v/>
      </c>
      <c r="G1141" s="249" t="str">
        <f t="shared" si="160"/>
        <v/>
      </c>
      <c r="H1141" s="249" t="str">
        <f t="shared" si="161"/>
        <v/>
      </c>
      <c r="I1141" s="249"/>
      <c r="J1141" s="249"/>
      <c r="K1141" s="252"/>
      <c r="L1141" s="251"/>
      <c r="M1141" s="252"/>
      <c r="N1141" s="261"/>
      <c r="O1141" s="261"/>
      <c r="P1141" s="253"/>
      <c r="Q1141" s="254" t="str">
        <f t="shared" si="162"/>
        <v/>
      </c>
      <c r="R1141" s="255" t="str">
        <f t="shared" si="164"/>
        <v/>
      </c>
      <c r="S1141" s="255" t="str">
        <f t="shared" si="165"/>
        <v/>
      </c>
      <c r="T1141" s="255" t="str">
        <f t="shared" si="163"/>
        <v/>
      </c>
      <c r="U1141" s="262" t="str">
        <f t="shared" si="166"/>
        <v/>
      </c>
      <c r="V1141" s="279"/>
    </row>
    <row r="1142" spans="1:22" x14ac:dyDescent="0.25">
      <c r="A1142" s="266"/>
      <c r="B1142" s="259" t="str">
        <f t="shared" si="167"/>
        <v/>
      </c>
      <c r="C1142" s="260" t="str">
        <f t="shared" si="156"/>
        <v/>
      </c>
      <c r="D1142" s="249" t="str">
        <f t="shared" si="157"/>
        <v/>
      </c>
      <c r="E1142" s="249" t="str">
        <f t="shared" si="158"/>
        <v/>
      </c>
      <c r="F1142" s="249" t="str">
        <f t="shared" si="159"/>
        <v/>
      </c>
      <c r="G1142" s="249" t="str">
        <f t="shared" si="160"/>
        <v/>
      </c>
      <c r="H1142" s="249" t="str">
        <f t="shared" si="161"/>
        <v/>
      </c>
      <c r="I1142" s="249"/>
      <c r="J1142" s="249"/>
      <c r="K1142" s="252"/>
      <c r="L1142" s="251"/>
      <c r="M1142" s="252"/>
      <c r="N1142" s="261"/>
      <c r="O1142" s="261"/>
      <c r="P1142" s="253"/>
      <c r="Q1142" s="254" t="str">
        <f t="shared" si="162"/>
        <v/>
      </c>
      <c r="R1142" s="255" t="str">
        <f t="shared" si="164"/>
        <v/>
      </c>
      <c r="S1142" s="255" t="str">
        <f t="shared" si="165"/>
        <v/>
      </c>
      <c r="T1142" s="255" t="str">
        <f t="shared" si="163"/>
        <v/>
      </c>
      <c r="U1142" s="262" t="str">
        <f t="shared" si="166"/>
        <v/>
      </c>
      <c r="V1142" s="279"/>
    </row>
    <row r="1143" spans="1:22" x14ac:dyDescent="0.25">
      <c r="A1143" s="266"/>
      <c r="B1143" s="259" t="str">
        <f t="shared" si="167"/>
        <v/>
      </c>
      <c r="C1143" s="260" t="str">
        <f t="shared" si="156"/>
        <v/>
      </c>
      <c r="D1143" s="249" t="str">
        <f t="shared" si="157"/>
        <v/>
      </c>
      <c r="E1143" s="249" t="str">
        <f t="shared" si="158"/>
        <v/>
      </c>
      <c r="F1143" s="249" t="str">
        <f t="shared" si="159"/>
        <v/>
      </c>
      <c r="G1143" s="249" t="str">
        <f t="shared" si="160"/>
        <v/>
      </c>
      <c r="H1143" s="249" t="str">
        <f t="shared" si="161"/>
        <v/>
      </c>
      <c r="I1143" s="249"/>
      <c r="J1143" s="249"/>
      <c r="K1143" s="252"/>
      <c r="L1143" s="251"/>
      <c r="M1143" s="252"/>
      <c r="N1143" s="261"/>
      <c r="O1143" s="261"/>
      <c r="P1143" s="253"/>
      <c r="Q1143" s="254" t="str">
        <f t="shared" si="162"/>
        <v/>
      </c>
      <c r="R1143" s="255" t="str">
        <f t="shared" si="164"/>
        <v/>
      </c>
      <c r="S1143" s="255" t="str">
        <f t="shared" si="165"/>
        <v/>
      </c>
      <c r="T1143" s="255" t="str">
        <f t="shared" si="163"/>
        <v/>
      </c>
      <c r="U1143" s="262" t="str">
        <f t="shared" si="166"/>
        <v/>
      </c>
      <c r="V1143" s="279"/>
    </row>
    <row r="1144" spans="1:22" x14ac:dyDescent="0.25">
      <c r="A1144" s="266"/>
      <c r="B1144" s="259" t="str">
        <f t="shared" si="167"/>
        <v/>
      </c>
      <c r="C1144" s="260" t="str">
        <f t="shared" si="156"/>
        <v/>
      </c>
      <c r="D1144" s="249" t="str">
        <f t="shared" si="157"/>
        <v/>
      </c>
      <c r="E1144" s="249" t="str">
        <f t="shared" si="158"/>
        <v/>
      </c>
      <c r="F1144" s="249" t="str">
        <f t="shared" si="159"/>
        <v/>
      </c>
      <c r="G1144" s="249" t="str">
        <f t="shared" si="160"/>
        <v/>
      </c>
      <c r="H1144" s="249" t="str">
        <f t="shared" si="161"/>
        <v/>
      </c>
      <c r="I1144" s="249"/>
      <c r="J1144" s="249"/>
      <c r="K1144" s="252"/>
      <c r="L1144" s="251"/>
      <c r="M1144" s="252"/>
      <c r="N1144" s="261"/>
      <c r="O1144" s="261"/>
      <c r="P1144" s="253"/>
      <c r="Q1144" s="254" t="str">
        <f t="shared" si="162"/>
        <v/>
      </c>
      <c r="R1144" s="255" t="str">
        <f t="shared" si="164"/>
        <v/>
      </c>
      <c r="S1144" s="255" t="str">
        <f t="shared" si="165"/>
        <v/>
      </c>
      <c r="T1144" s="255" t="str">
        <f t="shared" si="163"/>
        <v/>
      </c>
      <c r="U1144" s="262" t="str">
        <f t="shared" si="166"/>
        <v/>
      </c>
      <c r="V1144" s="279"/>
    </row>
    <row r="1145" spans="1:22" x14ac:dyDescent="0.25">
      <c r="A1145" s="266"/>
      <c r="B1145" s="259" t="str">
        <f t="shared" si="167"/>
        <v/>
      </c>
      <c r="C1145" s="260" t="str">
        <f t="shared" si="156"/>
        <v/>
      </c>
      <c r="D1145" s="249" t="str">
        <f t="shared" si="157"/>
        <v/>
      </c>
      <c r="E1145" s="249" t="str">
        <f t="shared" si="158"/>
        <v/>
      </c>
      <c r="F1145" s="249" t="str">
        <f t="shared" si="159"/>
        <v/>
      </c>
      <c r="G1145" s="249" t="str">
        <f t="shared" si="160"/>
        <v/>
      </c>
      <c r="H1145" s="249" t="str">
        <f t="shared" si="161"/>
        <v/>
      </c>
      <c r="I1145" s="249"/>
      <c r="J1145" s="249"/>
      <c r="K1145" s="252"/>
      <c r="L1145" s="251"/>
      <c r="M1145" s="252"/>
      <c r="N1145" s="261"/>
      <c r="O1145" s="261"/>
      <c r="P1145" s="253"/>
      <c r="Q1145" s="254" t="str">
        <f t="shared" si="162"/>
        <v/>
      </c>
      <c r="R1145" s="255" t="str">
        <f t="shared" si="164"/>
        <v/>
      </c>
      <c r="S1145" s="255" t="str">
        <f t="shared" si="165"/>
        <v/>
      </c>
      <c r="T1145" s="255" t="str">
        <f t="shared" si="163"/>
        <v/>
      </c>
      <c r="U1145" s="262" t="str">
        <f t="shared" si="166"/>
        <v/>
      </c>
      <c r="V1145" s="279"/>
    </row>
    <row r="1146" spans="1:22" x14ac:dyDescent="0.25">
      <c r="A1146" s="266"/>
      <c r="B1146" s="259" t="str">
        <f t="shared" si="167"/>
        <v/>
      </c>
      <c r="C1146" s="260" t="str">
        <f t="shared" si="156"/>
        <v/>
      </c>
      <c r="D1146" s="249" t="str">
        <f t="shared" si="157"/>
        <v/>
      </c>
      <c r="E1146" s="249" t="str">
        <f t="shared" si="158"/>
        <v/>
      </c>
      <c r="F1146" s="249" t="str">
        <f t="shared" si="159"/>
        <v/>
      </c>
      <c r="G1146" s="249" t="str">
        <f t="shared" si="160"/>
        <v/>
      </c>
      <c r="H1146" s="249" t="str">
        <f t="shared" si="161"/>
        <v/>
      </c>
      <c r="I1146" s="249"/>
      <c r="J1146" s="249"/>
      <c r="K1146" s="252"/>
      <c r="L1146" s="251"/>
      <c r="M1146" s="252"/>
      <c r="N1146" s="261"/>
      <c r="O1146" s="261"/>
      <c r="P1146" s="253"/>
      <c r="Q1146" s="254" t="str">
        <f t="shared" si="162"/>
        <v/>
      </c>
      <c r="R1146" s="255" t="str">
        <f t="shared" si="164"/>
        <v/>
      </c>
      <c r="S1146" s="255" t="str">
        <f t="shared" si="165"/>
        <v/>
      </c>
      <c r="T1146" s="255" t="str">
        <f t="shared" si="163"/>
        <v/>
      </c>
      <c r="U1146" s="262" t="str">
        <f t="shared" si="166"/>
        <v/>
      </c>
      <c r="V1146" s="279"/>
    </row>
    <row r="1147" spans="1:22" x14ac:dyDescent="0.25">
      <c r="A1147" s="266"/>
      <c r="B1147" s="259" t="str">
        <f t="shared" si="167"/>
        <v/>
      </c>
      <c r="C1147" s="260" t="str">
        <f t="shared" si="156"/>
        <v/>
      </c>
      <c r="D1147" s="249" t="str">
        <f t="shared" si="157"/>
        <v/>
      </c>
      <c r="E1147" s="249" t="str">
        <f t="shared" si="158"/>
        <v/>
      </c>
      <c r="F1147" s="249" t="str">
        <f t="shared" si="159"/>
        <v/>
      </c>
      <c r="G1147" s="249" t="str">
        <f t="shared" si="160"/>
        <v/>
      </c>
      <c r="H1147" s="249" t="str">
        <f t="shared" si="161"/>
        <v/>
      </c>
      <c r="I1147" s="249"/>
      <c r="J1147" s="249"/>
      <c r="K1147" s="252"/>
      <c r="L1147" s="251"/>
      <c r="M1147" s="252"/>
      <c r="N1147" s="261"/>
      <c r="O1147" s="261"/>
      <c r="P1147" s="253"/>
      <c r="Q1147" s="254" t="str">
        <f t="shared" si="162"/>
        <v/>
      </c>
      <c r="R1147" s="255" t="str">
        <f t="shared" si="164"/>
        <v/>
      </c>
      <c r="S1147" s="255" t="str">
        <f t="shared" si="165"/>
        <v/>
      </c>
      <c r="T1147" s="255" t="str">
        <f t="shared" si="163"/>
        <v/>
      </c>
      <c r="U1147" s="262" t="str">
        <f t="shared" si="166"/>
        <v/>
      </c>
      <c r="V1147" s="279"/>
    </row>
    <row r="1148" spans="1:22" x14ac:dyDescent="0.25">
      <c r="A1148" s="266"/>
      <c r="B1148" s="259" t="str">
        <f t="shared" si="167"/>
        <v/>
      </c>
      <c r="C1148" s="260" t="str">
        <f t="shared" si="156"/>
        <v/>
      </c>
      <c r="D1148" s="249" t="str">
        <f t="shared" si="157"/>
        <v/>
      </c>
      <c r="E1148" s="249" t="str">
        <f t="shared" si="158"/>
        <v/>
      </c>
      <c r="F1148" s="249" t="str">
        <f t="shared" si="159"/>
        <v/>
      </c>
      <c r="G1148" s="249" t="str">
        <f t="shared" si="160"/>
        <v/>
      </c>
      <c r="H1148" s="249" t="str">
        <f t="shared" si="161"/>
        <v/>
      </c>
      <c r="I1148" s="249"/>
      <c r="J1148" s="249"/>
      <c r="K1148" s="252"/>
      <c r="L1148" s="251"/>
      <c r="M1148" s="252"/>
      <c r="N1148" s="261"/>
      <c r="O1148" s="261"/>
      <c r="P1148" s="253"/>
      <c r="Q1148" s="254" t="str">
        <f t="shared" si="162"/>
        <v/>
      </c>
      <c r="R1148" s="255" t="str">
        <f t="shared" si="164"/>
        <v/>
      </c>
      <c r="S1148" s="255" t="str">
        <f t="shared" si="165"/>
        <v/>
      </c>
      <c r="T1148" s="255" t="str">
        <f t="shared" si="163"/>
        <v/>
      </c>
      <c r="U1148" s="262" t="str">
        <f t="shared" si="166"/>
        <v/>
      </c>
      <c r="V1148" s="279"/>
    </row>
    <row r="1149" spans="1:22" x14ac:dyDescent="0.25">
      <c r="A1149" s="266"/>
      <c r="B1149" s="259" t="str">
        <f t="shared" si="167"/>
        <v/>
      </c>
      <c r="C1149" s="260" t="str">
        <f t="shared" si="156"/>
        <v/>
      </c>
      <c r="D1149" s="249" t="str">
        <f t="shared" si="157"/>
        <v/>
      </c>
      <c r="E1149" s="249" t="str">
        <f t="shared" si="158"/>
        <v/>
      </c>
      <c r="F1149" s="249" t="str">
        <f t="shared" si="159"/>
        <v/>
      </c>
      <c r="G1149" s="249" t="str">
        <f t="shared" si="160"/>
        <v/>
      </c>
      <c r="H1149" s="249" t="str">
        <f t="shared" si="161"/>
        <v/>
      </c>
      <c r="I1149" s="249"/>
      <c r="J1149" s="249"/>
      <c r="K1149" s="252"/>
      <c r="L1149" s="251"/>
      <c r="M1149" s="252"/>
      <c r="N1149" s="261"/>
      <c r="O1149" s="261"/>
      <c r="P1149" s="253"/>
      <c r="Q1149" s="254" t="str">
        <f t="shared" si="162"/>
        <v/>
      </c>
      <c r="R1149" s="255" t="str">
        <f t="shared" si="164"/>
        <v/>
      </c>
      <c r="S1149" s="255" t="str">
        <f t="shared" si="165"/>
        <v/>
      </c>
      <c r="T1149" s="255" t="str">
        <f t="shared" si="163"/>
        <v/>
      </c>
      <c r="U1149" s="262" t="str">
        <f t="shared" si="166"/>
        <v/>
      </c>
      <c r="V1149" s="279"/>
    </row>
    <row r="1150" spans="1:22" x14ac:dyDescent="0.25">
      <c r="A1150" s="266"/>
      <c r="B1150" s="259" t="str">
        <f t="shared" si="167"/>
        <v/>
      </c>
      <c r="C1150" s="260" t="str">
        <f t="shared" si="156"/>
        <v/>
      </c>
      <c r="D1150" s="249" t="str">
        <f t="shared" si="157"/>
        <v/>
      </c>
      <c r="E1150" s="249" t="str">
        <f t="shared" si="158"/>
        <v/>
      </c>
      <c r="F1150" s="249" t="str">
        <f t="shared" si="159"/>
        <v/>
      </c>
      <c r="G1150" s="249" t="str">
        <f t="shared" si="160"/>
        <v/>
      </c>
      <c r="H1150" s="249" t="str">
        <f t="shared" si="161"/>
        <v/>
      </c>
      <c r="I1150" s="249"/>
      <c r="J1150" s="249"/>
      <c r="K1150" s="252"/>
      <c r="L1150" s="251"/>
      <c r="M1150" s="252"/>
      <c r="N1150" s="261"/>
      <c r="O1150" s="261"/>
      <c r="P1150" s="253"/>
      <c r="Q1150" s="254" t="str">
        <f t="shared" si="162"/>
        <v/>
      </c>
      <c r="R1150" s="255" t="str">
        <f t="shared" si="164"/>
        <v/>
      </c>
      <c r="S1150" s="255" t="str">
        <f t="shared" si="165"/>
        <v/>
      </c>
      <c r="T1150" s="255" t="str">
        <f t="shared" si="163"/>
        <v/>
      </c>
      <c r="U1150" s="262" t="str">
        <f t="shared" si="166"/>
        <v/>
      </c>
      <c r="V1150" s="279"/>
    </row>
    <row r="1151" spans="1:22" x14ac:dyDescent="0.25">
      <c r="A1151" s="266"/>
      <c r="B1151" s="259" t="str">
        <f t="shared" si="167"/>
        <v/>
      </c>
      <c r="C1151" s="260" t="str">
        <f t="shared" si="156"/>
        <v/>
      </c>
      <c r="D1151" s="249" t="str">
        <f t="shared" si="157"/>
        <v/>
      </c>
      <c r="E1151" s="249" t="str">
        <f t="shared" si="158"/>
        <v/>
      </c>
      <c r="F1151" s="249" t="str">
        <f t="shared" si="159"/>
        <v/>
      </c>
      <c r="G1151" s="249" t="str">
        <f t="shared" si="160"/>
        <v/>
      </c>
      <c r="H1151" s="249" t="str">
        <f t="shared" si="161"/>
        <v/>
      </c>
      <c r="I1151" s="249"/>
      <c r="J1151" s="249"/>
      <c r="K1151" s="252"/>
      <c r="L1151" s="251"/>
      <c r="M1151" s="252"/>
      <c r="N1151" s="261"/>
      <c r="O1151" s="261"/>
      <c r="P1151" s="253"/>
      <c r="Q1151" s="254" t="str">
        <f t="shared" si="162"/>
        <v/>
      </c>
      <c r="R1151" s="255" t="str">
        <f t="shared" si="164"/>
        <v/>
      </c>
      <c r="S1151" s="255" t="str">
        <f t="shared" si="165"/>
        <v/>
      </c>
      <c r="T1151" s="255" t="str">
        <f t="shared" si="163"/>
        <v/>
      </c>
      <c r="U1151" s="262" t="str">
        <f t="shared" si="166"/>
        <v/>
      </c>
      <c r="V1151" s="279"/>
    </row>
    <row r="1152" spans="1:22" x14ac:dyDescent="0.25">
      <c r="A1152" s="266"/>
      <c r="B1152" s="259" t="str">
        <f t="shared" si="167"/>
        <v/>
      </c>
      <c r="C1152" s="260" t="str">
        <f t="shared" si="156"/>
        <v/>
      </c>
      <c r="D1152" s="249" t="str">
        <f t="shared" si="157"/>
        <v/>
      </c>
      <c r="E1152" s="249" t="str">
        <f t="shared" si="158"/>
        <v/>
      </c>
      <c r="F1152" s="249" t="str">
        <f t="shared" si="159"/>
        <v/>
      </c>
      <c r="G1152" s="249" t="str">
        <f t="shared" si="160"/>
        <v/>
      </c>
      <c r="H1152" s="249" t="str">
        <f t="shared" si="161"/>
        <v/>
      </c>
      <c r="I1152" s="249"/>
      <c r="J1152" s="249"/>
      <c r="K1152" s="252"/>
      <c r="L1152" s="251"/>
      <c r="M1152" s="252"/>
      <c r="N1152" s="261"/>
      <c r="O1152" s="261"/>
      <c r="P1152" s="253"/>
      <c r="Q1152" s="254" t="str">
        <f t="shared" si="162"/>
        <v/>
      </c>
      <c r="R1152" s="255" t="str">
        <f t="shared" si="164"/>
        <v/>
      </c>
      <c r="S1152" s="255" t="str">
        <f t="shared" si="165"/>
        <v/>
      </c>
      <c r="T1152" s="255" t="str">
        <f t="shared" si="163"/>
        <v/>
      </c>
      <c r="U1152" s="262" t="str">
        <f t="shared" si="166"/>
        <v/>
      </c>
      <c r="V1152" s="279"/>
    </row>
    <row r="1153" spans="1:22" x14ac:dyDescent="0.25">
      <c r="A1153" s="266"/>
      <c r="B1153" s="259" t="str">
        <f t="shared" si="167"/>
        <v/>
      </c>
      <c r="C1153" s="260" t="str">
        <f t="shared" si="156"/>
        <v/>
      </c>
      <c r="D1153" s="249" t="str">
        <f t="shared" si="157"/>
        <v/>
      </c>
      <c r="E1153" s="249" t="str">
        <f t="shared" si="158"/>
        <v/>
      </c>
      <c r="F1153" s="249" t="str">
        <f t="shared" si="159"/>
        <v/>
      </c>
      <c r="G1153" s="249" t="str">
        <f t="shared" si="160"/>
        <v/>
      </c>
      <c r="H1153" s="249" t="str">
        <f t="shared" si="161"/>
        <v/>
      </c>
      <c r="I1153" s="249"/>
      <c r="J1153" s="249"/>
      <c r="K1153" s="252"/>
      <c r="L1153" s="251"/>
      <c r="M1153" s="252"/>
      <c r="N1153" s="261"/>
      <c r="O1153" s="261"/>
      <c r="P1153" s="253"/>
      <c r="Q1153" s="254" t="str">
        <f t="shared" si="162"/>
        <v/>
      </c>
      <c r="R1153" s="255" t="str">
        <f t="shared" si="164"/>
        <v/>
      </c>
      <c r="S1153" s="255" t="str">
        <f t="shared" si="165"/>
        <v/>
      </c>
      <c r="T1153" s="255" t="str">
        <f t="shared" si="163"/>
        <v/>
      </c>
      <c r="U1153" s="262" t="str">
        <f t="shared" si="166"/>
        <v/>
      </c>
      <c r="V1153" s="279"/>
    </row>
    <row r="1154" spans="1:22" x14ac:dyDescent="0.25">
      <c r="A1154" s="266"/>
      <c r="B1154" s="259" t="str">
        <f t="shared" si="167"/>
        <v/>
      </c>
      <c r="C1154" s="260" t="str">
        <f t="shared" si="156"/>
        <v/>
      </c>
      <c r="D1154" s="249" t="str">
        <f t="shared" si="157"/>
        <v/>
      </c>
      <c r="E1154" s="249" t="str">
        <f t="shared" si="158"/>
        <v/>
      </c>
      <c r="F1154" s="249" t="str">
        <f t="shared" si="159"/>
        <v/>
      </c>
      <c r="G1154" s="249" t="str">
        <f t="shared" si="160"/>
        <v/>
      </c>
      <c r="H1154" s="249" t="str">
        <f t="shared" si="161"/>
        <v/>
      </c>
      <c r="I1154" s="249"/>
      <c r="J1154" s="249"/>
      <c r="K1154" s="252"/>
      <c r="L1154" s="251"/>
      <c r="M1154" s="252"/>
      <c r="N1154" s="261"/>
      <c r="O1154" s="261"/>
      <c r="P1154" s="253"/>
      <c r="Q1154" s="254" t="str">
        <f t="shared" si="162"/>
        <v/>
      </c>
      <c r="R1154" s="255" t="str">
        <f t="shared" si="164"/>
        <v/>
      </c>
      <c r="S1154" s="255" t="str">
        <f t="shared" si="165"/>
        <v/>
      </c>
      <c r="T1154" s="255" t="str">
        <f t="shared" si="163"/>
        <v/>
      </c>
      <c r="U1154" s="262" t="str">
        <f t="shared" si="166"/>
        <v/>
      </c>
      <c r="V1154" s="279"/>
    </row>
    <row r="1155" spans="1:22" x14ac:dyDescent="0.25">
      <c r="A1155" s="266"/>
      <c r="B1155" s="259" t="str">
        <f t="shared" si="167"/>
        <v/>
      </c>
      <c r="C1155" s="260" t="str">
        <f t="shared" si="156"/>
        <v/>
      </c>
      <c r="D1155" s="249" t="str">
        <f t="shared" si="157"/>
        <v/>
      </c>
      <c r="E1155" s="249" t="str">
        <f t="shared" si="158"/>
        <v/>
      </c>
      <c r="F1155" s="249" t="str">
        <f t="shared" si="159"/>
        <v/>
      </c>
      <c r="G1155" s="249" t="str">
        <f t="shared" si="160"/>
        <v/>
      </c>
      <c r="H1155" s="249" t="str">
        <f t="shared" si="161"/>
        <v/>
      </c>
      <c r="I1155" s="249"/>
      <c r="J1155" s="249"/>
      <c r="K1155" s="252"/>
      <c r="L1155" s="251"/>
      <c r="M1155" s="252"/>
      <c r="N1155" s="261"/>
      <c r="O1155" s="261"/>
      <c r="P1155" s="253"/>
      <c r="Q1155" s="254" t="str">
        <f t="shared" si="162"/>
        <v/>
      </c>
      <c r="R1155" s="255" t="str">
        <f t="shared" si="164"/>
        <v/>
      </c>
      <c r="S1155" s="255" t="str">
        <f t="shared" si="165"/>
        <v/>
      </c>
      <c r="T1155" s="255" t="str">
        <f t="shared" si="163"/>
        <v/>
      </c>
      <c r="U1155" s="262" t="str">
        <f t="shared" si="166"/>
        <v/>
      </c>
      <c r="V1155" s="279"/>
    </row>
    <row r="1156" spans="1:22" x14ac:dyDescent="0.25">
      <c r="A1156" s="266"/>
      <c r="B1156" s="259" t="str">
        <f t="shared" si="167"/>
        <v/>
      </c>
      <c r="C1156" s="260" t="str">
        <f t="shared" si="156"/>
        <v/>
      </c>
      <c r="D1156" s="249" t="str">
        <f t="shared" si="157"/>
        <v/>
      </c>
      <c r="E1156" s="249" t="str">
        <f t="shared" si="158"/>
        <v/>
      </c>
      <c r="F1156" s="249" t="str">
        <f t="shared" si="159"/>
        <v/>
      </c>
      <c r="G1156" s="249" t="str">
        <f t="shared" si="160"/>
        <v/>
      </c>
      <c r="H1156" s="249" t="str">
        <f t="shared" si="161"/>
        <v/>
      </c>
      <c r="I1156" s="249"/>
      <c r="J1156" s="249"/>
      <c r="K1156" s="252"/>
      <c r="L1156" s="251"/>
      <c r="M1156" s="252"/>
      <c r="N1156" s="261"/>
      <c r="O1156" s="261"/>
      <c r="P1156" s="253"/>
      <c r="Q1156" s="254" t="str">
        <f t="shared" si="162"/>
        <v/>
      </c>
      <c r="R1156" s="255" t="str">
        <f t="shared" si="164"/>
        <v/>
      </c>
      <c r="S1156" s="255" t="str">
        <f t="shared" si="165"/>
        <v/>
      </c>
      <c r="T1156" s="255" t="str">
        <f t="shared" si="163"/>
        <v/>
      </c>
      <c r="U1156" s="262" t="str">
        <f t="shared" si="166"/>
        <v/>
      </c>
      <c r="V1156" s="279"/>
    </row>
    <row r="1157" spans="1:22" x14ac:dyDescent="0.25">
      <c r="A1157" s="266"/>
      <c r="B1157" s="259" t="str">
        <f t="shared" si="167"/>
        <v/>
      </c>
      <c r="C1157" s="260" t="str">
        <f t="shared" si="156"/>
        <v/>
      </c>
      <c r="D1157" s="249" t="str">
        <f t="shared" si="157"/>
        <v/>
      </c>
      <c r="E1157" s="249" t="str">
        <f t="shared" si="158"/>
        <v/>
      </c>
      <c r="F1157" s="249" t="str">
        <f t="shared" si="159"/>
        <v/>
      </c>
      <c r="G1157" s="249" t="str">
        <f t="shared" si="160"/>
        <v/>
      </c>
      <c r="H1157" s="249" t="str">
        <f t="shared" si="161"/>
        <v/>
      </c>
      <c r="I1157" s="249"/>
      <c r="J1157" s="249"/>
      <c r="K1157" s="252"/>
      <c r="L1157" s="251"/>
      <c r="M1157" s="252"/>
      <c r="N1157" s="261"/>
      <c r="O1157" s="261"/>
      <c r="P1157" s="253"/>
      <c r="Q1157" s="254" t="str">
        <f t="shared" si="162"/>
        <v/>
      </c>
      <c r="R1157" s="255" t="str">
        <f t="shared" si="164"/>
        <v/>
      </c>
      <c r="S1157" s="255" t="str">
        <f t="shared" si="165"/>
        <v/>
      </c>
      <c r="T1157" s="255" t="str">
        <f t="shared" si="163"/>
        <v/>
      </c>
      <c r="U1157" s="262" t="str">
        <f t="shared" si="166"/>
        <v/>
      </c>
      <c r="V1157" s="279"/>
    </row>
    <row r="1158" spans="1:22" x14ac:dyDescent="0.25">
      <c r="A1158" s="266"/>
      <c r="B1158" s="259" t="str">
        <f t="shared" si="167"/>
        <v/>
      </c>
      <c r="C1158" s="260" t="str">
        <f t="shared" si="156"/>
        <v/>
      </c>
      <c r="D1158" s="249" t="str">
        <f t="shared" si="157"/>
        <v/>
      </c>
      <c r="E1158" s="249" t="str">
        <f t="shared" si="158"/>
        <v/>
      </c>
      <c r="F1158" s="249" t="str">
        <f t="shared" si="159"/>
        <v/>
      </c>
      <c r="G1158" s="249" t="str">
        <f t="shared" si="160"/>
        <v/>
      </c>
      <c r="H1158" s="249" t="str">
        <f t="shared" si="161"/>
        <v/>
      </c>
      <c r="I1158" s="249"/>
      <c r="J1158" s="249"/>
      <c r="K1158" s="252"/>
      <c r="L1158" s="251"/>
      <c r="M1158" s="252"/>
      <c r="N1158" s="261"/>
      <c r="O1158" s="261"/>
      <c r="P1158" s="253"/>
      <c r="Q1158" s="254" t="str">
        <f t="shared" si="162"/>
        <v/>
      </c>
      <c r="R1158" s="255" t="str">
        <f t="shared" si="164"/>
        <v/>
      </c>
      <c r="S1158" s="255" t="str">
        <f t="shared" si="165"/>
        <v/>
      </c>
      <c r="T1158" s="255" t="str">
        <f t="shared" si="163"/>
        <v/>
      </c>
      <c r="U1158" s="262" t="str">
        <f t="shared" si="166"/>
        <v/>
      </c>
      <c r="V1158" s="279"/>
    </row>
    <row r="1159" spans="1:22" x14ac:dyDescent="0.25">
      <c r="A1159" s="266"/>
      <c r="B1159" s="259" t="str">
        <f t="shared" si="167"/>
        <v/>
      </c>
      <c r="C1159" s="260" t="str">
        <f t="shared" si="156"/>
        <v/>
      </c>
      <c r="D1159" s="249" t="str">
        <f t="shared" si="157"/>
        <v/>
      </c>
      <c r="E1159" s="249" t="str">
        <f t="shared" si="158"/>
        <v/>
      </c>
      <c r="F1159" s="249" t="str">
        <f t="shared" si="159"/>
        <v/>
      </c>
      <c r="G1159" s="249" t="str">
        <f t="shared" si="160"/>
        <v/>
      </c>
      <c r="H1159" s="249" t="str">
        <f t="shared" si="161"/>
        <v/>
      </c>
      <c r="I1159" s="249"/>
      <c r="J1159" s="249"/>
      <c r="K1159" s="252"/>
      <c r="L1159" s="251"/>
      <c r="M1159" s="252"/>
      <c r="N1159" s="261"/>
      <c r="O1159" s="261"/>
      <c r="P1159" s="253"/>
      <c r="Q1159" s="254" t="str">
        <f t="shared" si="162"/>
        <v/>
      </c>
      <c r="R1159" s="255" t="str">
        <f t="shared" si="164"/>
        <v/>
      </c>
      <c r="S1159" s="255" t="str">
        <f t="shared" si="165"/>
        <v/>
      </c>
      <c r="T1159" s="255" t="str">
        <f t="shared" si="163"/>
        <v/>
      </c>
      <c r="U1159" s="262" t="str">
        <f t="shared" si="166"/>
        <v/>
      </c>
      <c r="V1159" s="279"/>
    </row>
    <row r="1160" spans="1:22" x14ac:dyDescent="0.25">
      <c r="A1160" s="266"/>
      <c r="B1160" s="259" t="str">
        <f t="shared" si="167"/>
        <v/>
      </c>
      <c r="C1160" s="260" t="str">
        <f t="shared" si="156"/>
        <v/>
      </c>
      <c r="D1160" s="249" t="str">
        <f t="shared" si="157"/>
        <v/>
      </c>
      <c r="E1160" s="249" t="str">
        <f t="shared" si="158"/>
        <v/>
      </c>
      <c r="F1160" s="249" t="str">
        <f t="shared" si="159"/>
        <v/>
      </c>
      <c r="G1160" s="249" t="str">
        <f t="shared" si="160"/>
        <v/>
      </c>
      <c r="H1160" s="249" t="str">
        <f t="shared" si="161"/>
        <v/>
      </c>
      <c r="I1160" s="249"/>
      <c r="J1160" s="249"/>
      <c r="K1160" s="252"/>
      <c r="L1160" s="251"/>
      <c r="M1160" s="252"/>
      <c r="N1160" s="261"/>
      <c r="O1160" s="261"/>
      <c r="P1160" s="253"/>
      <c r="Q1160" s="254" t="str">
        <f t="shared" si="162"/>
        <v/>
      </c>
      <c r="R1160" s="255" t="str">
        <f t="shared" si="164"/>
        <v/>
      </c>
      <c r="S1160" s="255" t="str">
        <f t="shared" si="165"/>
        <v/>
      </c>
      <c r="T1160" s="255" t="str">
        <f t="shared" si="163"/>
        <v/>
      </c>
      <c r="U1160" s="262" t="str">
        <f t="shared" si="166"/>
        <v/>
      </c>
      <c r="V1160" s="279"/>
    </row>
    <row r="1161" spans="1:22" x14ac:dyDescent="0.25">
      <c r="A1161" s="266"/>
      <c r="B1161" s="259" t="str">
        <f t="shared" si="167"/>
        <v/>
      </c>
      <c r="C1161" s="260" t="str">
        <f t="shared" si="156"/>
        <v/>
      </c>
      <c r="D1161" s="249" t="str">
        <f t="shared" si="157"/>
        <v/>
      </c>
      <c r="E1161" s="249" t="str">
        <f t="shared" si="158"/>
        <v/>
      </c>
      <c r="F1161" s="249" t="str">
        <f t="shared" si="159"/>
        <v/>
      </c>
      <c r="G1161" s="249" t="str">
        <f t="shared" si="160"/>
        <v/>
      </c>
      <c r="H1161" s="249" t="str">
        <f t="shared" si="161"/>
        <v/>
      </c>
      <c r="I1161" s="249"/>
      <c r="J1161" s="249"/>
      <c r="K1161" s="252"/>
      <c r="L1161" s="251"/>
      <c r="M1161" s="252"/>
      <c r="N1161" s="261"/>
      <c r="O1161" s="261"/>
      <c r="P1161" s="253"/>
      <c r="Q1161" s="254" t="str">
        <f t="shared" si="162"/>
        <v/>
      </c>
      <c r="R1161" s="255" t="str">
        <f t="shared" si="164"/>
        <v/>
      </c>
      <c r="S1161" s="255" t="str">
        <f t="shared" si="165"/>
        <v/>
      </c>
      <c r="T1161" s="255" t="str">
        <f t="shared" si="163"/>
        <v/>
      </c>
      <c r="U1161" s="262" t="str">
        <f t="shared" si="166"/>
        <v/>
      </c>
      <c r="V1161" s="279"/>
    </row>
    <row r="1162" spans="1:22" x14ac:dyDescent="0.25">
      <c r="A1162" s="266"/>
      <c r="B1162" s="259" t="str">
        <f t="shared" si="167"/>
        <v/>
      </c>
      <c r="C1162" s="260" t="str">
        <f t="shared" si="156"/>
        <v/>
      </c>
      <c r="D1162" s="249" t="str">
        <f t="shared" si="157"/>
        <v/>
      </c>
      <c r="E1162" s="249" t="str">
        <f t="shared" si="158"/>
        <v/>
      </c>
      <c r="F1162" s="249" t="str">
        <f t="shared" si="159"/>
        <v/>
      </c>
      <c r="G1162" s="249" t="str">
        <f t="shared" si="160"/>
        <v/>
      </c>
      <c r="H1162" s="249" t="str">
        <f t="shared" si="161"/>
        <v/>
      </c>
      <c r="I1162" s="249"/>
      <c r="J1162" s="249"/>
      <c r="K1162" s="252"/>
      <c r="L1162" s="251"/>
      <c r="M1162" s="252"/>
      <c r="N1162" s="261"/>
      <c r="O1162" s="261"/>
      <c r="P1162" s="253"/>
      <c r="Q1162" s="254" t="str">
        <f t="shared" si="162"/>
        <v/>
      </c>
      <c r="R1162" s="255" t="str">
        <f t="shared" si="164"/>
        <v/>
      </c>
      <c r="S1162" s="255" t="str">
        <f t="shared" si="165"/>
        <v/>
      </c>
      <c r="T1162" s="255" t="str">
        <f t="shared" si="163"/>
        <v/>
      </c>
      <c r="U1162" s="262" t="str">
        <f t="shared" si="166"/>
        <v/>
      </c>
      <c r="V1162" s="279"/>
    </row>
    <row r="1163" spans="1:22" x14ac:dyDescent="0.25">
      <c r="A1163" s="266"/>
      <c r="B1163" s="259" t="str">
        <f t="shared" si="167"/>
        <v/>
      </c>
      <c r="C1163" s="260" t="str">
        <f t="shared" ref="C1163:C1226" si="168">IFERROR(VLOOKUP(A1163,Personal,3,0),"")</f>
        <v/>
      </c>
      <c r="D1163" s="249" t="str">
        <f t="shared" ref="D1163:D1226" si="169">IFERROR(VLOOKUP(A1163,Personal,4,0),"")</f>
        <v/>
      </c>
      <c r="E1163" s="249" t="str">
        <f t="shared" ref="E1163:E1226" si="170">IFERROR(VLOOKUP(A1163,Personal,5,0),"")</f>
        <v/>
      </c>
      <c r="F1163" s="249" t="str">
        <f t="shared" ref="F1163:F1226" si="171">IFERROR(VLOOKUP(A1163,Personal,6,0),"")</f>
        <v/>
      </c>
      <c r="G1163" s="249" t="str">
        <f t="shared" ref="G1163:G1226" si="172">IFERROR(VLOOKUP(A1163,Personal,7,0),"")</f>
        <v/>
      </c>
      <c r="H1163" s="249" t="str">
        <f t="shared" ref="H1163:H1226" si="173">IFERROR(VLOOKUP(A1163,Personal,8,0),"")</f>
        <v/>
      </c>
      <c r="I1163" s="249"/>
      <c r="J1163" s="249"/>
      <c r="K1163" s="252"/>
      <c r="L1163" s="251"/>
      <c r="M1163" s="252"/>
      <c r="N1163" s="261"/>
      <c r="O1163" s="261"/>
      <c r="P1163" s="253"/>
      <c r="Q1163" s="254" t="str">
        <f t="shared" ref="Q1163:Q1226" si="174">IF(AND(N1163&lt;&gt;"",O1163&lt;&gt;""),IF(DATEDIF(N1163,O1163,"d")&gt;=0,SUM(1+DATEDIF(N1163,O1163,"d")),""),"")</f>
        <v/>
      </c>
      <c r="R1163" s="255" t="str">
        <f t="shared" si="164"/>
        <v/>
      </c>
      <c r="S1163" s="255" t="str">
        <f t="shared" si="165"/>
        <v/>
      </c>
      <c r="T1163" s="255" t="str">
        <f t="shared" ref="T1163:T1226" si="175">IF(O1163&lt;&gt;"",TEXT(O1163,"YYYY"),"")</f>
        <v/>
      </c>
      <c r="U1163" s="262" t="str">
        <f t="shared" si="166"/>
        <v/>
      </c>
      <c r="V1163" s="279"/>
    </row>
    <row r="1164" spans="1:22" x14ac:dyDescent="0.25">
      <c r="A1164" s="266"/>
      <c r="B1164" s="259" t="str">
        <f t="shared" si="167"/>
        <v/>
      </c>
      <c r="C1164" s="260" t="str">
        <f t="shared" si="168"/>
        <v/>
      </c>
      <c r="D1164" s="249" t="str">
        <f t="shared" si="169"/>
        <v/>
      </c>
      <c r="E1164" s="249" t="str">
        <f t="shared" si="170"/>
        <v/>
      </c>
      <c r="F1164" s="249" t="str">
        <f t="shared" si="171"/>
        <v/>
      </c>
      <c r="G1164" s="249" t="str">
        <f t="shared" si="172"/>
        <v/>
      </c>
      <c r="H1164" s="249" t="str">
        <f t="shared" si="173"/>
        <v/>
      </c>
      <c r="I1164" s="249"/>
      <c r="J1164" s="249"/>
      <c r="K1164" s="252"/>
      <c r="L1164" s="251"/>
      <c r="M1164" s="252"/>
      <c r="N1164" s="261"/>
      <c r="O1164" s="261"/>
      <c r="P1164" s="253"/>
      <c r="Q1164" s="254" t="str">
        <f t="shared" si="174"/>
        <v/>
      </c>
      <c r="R1164" s="255" t="str">
        <f t="shared" si="164"/>
        <v/>
      </c>
      <c r="S1164" s="255" t="str">
        <f t="shared" si="165"/>
        <v/>
      </c>
      <c r="T1164" s="255" t="str">
        <f t="shared" si="175"/>
        <v/>
      </c>
      <c r="U1164" s="262" t="str">
        <f t="shared" si="166"/>
        <v/>
      </c>
      <c r="V1164" s="279"/>
    </row>
    <row r="1165" spans="1:22" x14ac:dyDescent="0.25">
      <c r="A1165" s="266"/>
      <c r="B1165" s="259" t="str">
        <f t="shared" si="167"/>
        <v/>
      </c>
      <c r="C1165" s="260" t="str">
        <f t="shared" si="168"/>
        <v/>
      </c>
      <c r="D1165" s="249" t="str">
        <f t="shared" si="169"/>
        <v/>
      </c>
      <c r="E1165" s="249" t="str">
        <f t="shared" si="170"/>
        <v/>
      </c>
      <c r="F1165" s="249" t="str">
        <f t="shared" si="171"/>
        <v/>
      </c>
      <c r="G1165" s="249" t="str">
        <f t="shared" si="172"/>
        <v/>
      </c>
      <c r="H1165" s="249" t="str">
        <f t="shared" si="173"/>
        <v/>
      </c>
      <c r="I1165" s="249"/>
      <c r="J1165" s="249"/>
      <c r="K1165" s="252"/>
      <c r="L1165" s="251"/>
      <c r="M1165" s="252"/>
      <c r="N1165" s="261"/>
      <c r="O1165" s="261"/>
      <c r="P1165" s="253"/>
      <c r="Q1165" s="254" t="str">
        <f t="shared" si="174"/>
        <v/>
      </c>
      <c r="R1165" s="255" t="str">
        <f t="shared" si="164"/>
        <v/>
      </c>
      <c r="S1165" s="255" t="str">
        <f t="shared" si="165"/>
        <v/>
      </c>
      <c r="T1165" s="255" t="str">
        <f t="shared" si="175"/>
        <v/>
      </c>
      <c r="U1165" s="262" t="str">
        <f t="shared" si="166"/>
        <v/>
      </c>
      <c r="V1165" s="279"/>
    </row>
    <row r="1166" spans="1:22" x14ac:dyDescent="0.25">
      <c r="A1166" s="266"/>
      <c r="B1166" s="259" t="str">
        <f t="shared" si="167"/>
        <v/>
      </c>
      <c r="C1166" s="260" t="str">
        <f t="shared" si="168"/>
        <v/>
      </c>
      <c r="D1166" s="249" t="str">
        <f t="shared" si="169"/>
        <v/>
      </c>
      <c r="E1166" s="249" t="str">
        <f t="shared" si="170"/>
        <v/>
      </c>
      <c r="F1166" s="249" t="str">
        <f t="shared" si="171"/>
        <v/>
      </c>
      <c r="G1166" s="249" t="str">
        <f t="shared" si="172"/>
        <v/>
      </c>
      <c r="H1166" s="249" t="str">
        <f t="shared" si="173"/>
        <v/>
      </c>
      <c r="I1166" s="249"/>
      <c r="J1166" s="249"/>
      <c r="K1166" s="252"/>
      <c r="L1166" s="251"/>
      <c r="M1166" s="252"/>
      <c r="N1166" s="261"/>
      <c r="O1166" s="261"/>
      <c r="P1166" s="253"/>
      <c r="Q1166" s="254" t="str">
        <f t="shared" si="174"/>
        <v/>
      </c>
      <c r="R1166" s="255" t="str">
        <f t="shared" si="164"/>
        <v/>
      </c>
      <c r="S1166" s="255" t="str">
        <f t="shared" si="165"/>
        <v/>
      </c>
      <c r="T1166" s="255" t="str">
        <f t="shared" si="175"/>
        <v/>
      </c>
      <c r="U1166" s="262" t="str">
        <f t="shared" si="166"/>
        <v/>
      </c>
      <c r="V1166" s="279"/>
    </row>
    <row r="1167" spans="1:22" x14ac:dyDescent="0.25">
      <c r="A1167" s="266"/>
      <c r="B1167" s="259" t="str">
        <f t="shared" si="167"/>
        <v/>
      </c>
      <c r="C1167" s="260" t="str">
        <f t="shared" si="168"/>
        <v/>
      </c>
      <c r="D1167" s="249" t="str">
        <f t="shared" si="169"/>
        <v/>
      </c>
      <c r="E1167" s="249" t="str">
        <f t="shared" si="170"/>
        <v/>
      </c>
      <c r="F1167" s="249" t="str">
        <f t="shared" si="171"/>
        <v/>
      </c>
      <c r="G1167" s="249" t="str">
        <f t="shared" si="172"/>
        <v/>
      </c>
      <c r="H1167" s="249" t="str">
        <f t="shared" si="173"/>
        <v/>
      </c>
      <c r="I1167" s="249"/>
      <c r="J1167" s="249"/>
      <c r="K1167" s="252"/>
      <c r="L1167" s="251"/>
      <c r="M1167" s="252"/>
      <c r="N1167" s="261"/>
      <c r="O1167" s="261"/>
      <c r="P1167" s="253"/>
      <c r="Q1167" s="254" t="str">
        <f t="shared" si="174"/>
        <v/>
      </c>
      <c r="R1167" s="255" t="str">
        <f t="shared" si="164"/>
        <v/>
      </c>
      <c r="S1167" s="255" t="str">
        <f t="shared" si="165"/>
        <v/>
      </c>
      <c r="T1167" s="255" t="str">
        <f t="shared" si="175"/>
        <v/>
      </c>
      <c r="U1167" s="262" t="str">
        <f t="shared" si="166"/>
        <v/>
      </c>
      <c r="V1167" s="279"/>
    </row>
    <row r="1168" spans="1:22" x14ac:dyDescent="0.25">
      <c r="A1168" s="266"/>
      <c r="B1168" s="259" t="str">
        <f t="shared" si="167"/>
        <v/>
      </c>
      <c r="C1168" s="260" t="str">
        <f t="shared" si="168"/>
        <v/>
      </c>
      <c r="D1168" s="249" t="str">
        <f t="shared" si="169"/>
        <v/>
      </c>
      <c r="E1168" s="249" t="str">
        <f t="shared" si="170"/>
        <v/>
      </c>
      <c r="F1168" s="249" t="str">
        <f t="shared" si="171"/>
        <v/>
      </c>
      <c r="G1168" s="249" t="str">
        <f t="shared" si="172"/>
        <v/>
      </c>
      <c r="H1168" s="249" t="str">
        <f t="shared" si="173"/>
        <v/>
      </c>
      <c r="I1168" s="249"/>
      <c r="J1168" s="249"/>
      <c r="K1168" s="252"/>
      <c r="L1168" s="251"/>
      <c r="M1168" s="252"/>
      <c r="N1168" s="261"/>
      <c r="O1168" s="261"/>
      <c r="P1168" s="253"/>
      <c r="Q1168" s="254" t="str">
        <f t="shared" si="174"/>
        <v/>
      </c>
      <c r="R1168" s="255" t="str">
        <f t="shared" si="164"/>
        <v/>
      </c>
      <c r="S1168" s="255" t="str">
        <f t="shared" si="165"/>
        <v/>
      </c>
      <c r="T1168" s="255" t="str">
        <f t="shared" si="175"/>
        <v/>
      </c>
      <c r="U1168" s="262" t="str">
        <f t="shared" si="166"/>
        <v/>
      </c>
      <c r="V1168" s="279"/>
    </row>
    <row r="1169" spans="1:22" x14ac:dyDescent="0.25">
      <c r="A1169" s="266"/>
      <c r="B1169" s="259" t="str">
        <f t="shared" si="167"/>
        <v/>
      </c>
      <c r="C1169" s="260" t="str">
        <f t="shared" si="168"/>
        <v/>
      </c>
      <c r="D1169" s="249" t="str">
        <f t="shared" si="169"/>
        <v/>
      </c>
      <c r="E1169" s="249" t="str">
        <f t="shared" si="170"/>
        <v/>
      </c>
      <c r="F1169" s="249" t="str">
        <f t="shared" si="171"/>
        <v/>
      </c>
      <c r="G1169" s="249" t="str">
        <f t="shared" si="172"/>
        <v/>
      </c>
      <c r="H1169" s="249" t="str">
        <f t="shared" si="173"/>
        <v/>
      </c>
      <c r="I1169" s="249"/>
      <c r="J1169" s="249"/>
      <c r="K1169" s="252"/>
      <c r="L1169" s="251"/>
      <c r="M1169" s="252"/>
      <c r="N1169" s="261"/>
      <c r="O1169" s="261"/>
      <c r="P1169" s="253"/>
      <c r="Q1169" s="254" t="str">
        <f t="shared" si="174"/>
        <v/>
      </c>
      <c r="R1169" s="255" t="str">
        <f t="shared" si="164"/>
        <v/>
      </c>
      <c r="S1169" s="255" t="str">
        <f t="shared" si="165"/>
        <v/>
      </c>
      <c r="T1169" s="255" t="str">
        <f t="shared" si="175"/>
        <v/>
      </c>
      <c r="U1169" s="262" t="str">
        <f t="shared" si="166"/>
        <v/>
      </c>
      <c r="V1169" s="279"/>
    </row>
    <row r="1170" spans="1:22" x14ac:dyDescent="0.25">
      <c r="A1170" s="266"/>
      <c r="B1170" s="259" t="str">
        <f t="shared" si="167"/>
        <v/>
      </c>
      <c r="C1170" s="260" t="str">
        <f t="shared" si="168"/>
        <v/>
      </c>
      <c r="D1170" s="249" t="str">
        <f t="shared" si="169"/>
        <v/>
      </c>
      <c r="E1170" s="249" t="str">
        <f t="shared" si="170"/>
        <v/>
      </c>
      <c r="F1170" s="249" t="str">
        <f t="shared" si="171"/>
        <v/>
      </c>
      <c r="G1170" s="249" t="str">
        <f t="shared" si="172"/>
        <v/>
      </c>
      <c r="H1170" s="249" t="str">
        <f t="shared" si="173"/>
        <v/>
      </c>
      <c r="I1170" s="249"/>
      <c r="J1170" s="249"/>
      <c r="K1170" s="252"/>
      <c r="L1170" s="251"/>
      <c r="M1170" s="252"/>
      <c r="N1170" s="261"/>
      <c r="O1170" s="261"/>
      <c r="P1170" s="253"/>
      <c r="Q1170" s="254" t="str">
        <f t="shared" si="174"/>
        <v/>
      </c>
      <c r="R1170" s="255" t="str">
        <f t="shared" si="164"/>
        <v/>
      </c>
      <c r="S1170" s="255" t="str">
        <f t="shared" si="165"/>
        <v/>
      </c>
      <c r="T1170" s="255" t="str">
        <f t="shared" si="175"/>
        <v/>
      </c>
      <c r="U1170" s="262" t="str">
        <f t="shared" si="166"/>
        <v/>
      </c>
      <c r="V1170" s="279"/>
    </row>
    <row r="1171" spans="1:22" x14ac:dyDescent="0.25">
      <c r="A1171" s="266"/>
      <c r="B1171" s="259" t="str">
        <f t="shared" si="167"/>
        <v/>
      </c>
      <c r="C1171" s="260" t="str">
        <f t="shared" si="168"/>
        <v/>
      </c>
      <c r="D1171" s="249" t="str">
        <f t="shared" si="169"/>
        <v/>
      </c>
      <c r="E1171" s="249" t="str">
        <f t="shared" si="170"/>
        <v/>
      </c>
      <c r="F1171" s="249" t="str">
        <f t="shared" si="171"/>
        <v/>
      </c>
      <c r="G1171" s="249" t="str">
        <f t="shared" si="172"/>
        <v/>
      </c>
      <c r="H1171" s="249" t="str">
        <f t="shared" si="173"/>
        <v/>
      </c>
      <c r="I1171" s="249"/>
      <c r="J1171" s="249"/>
      <c r="K1171" s="252"/>
      <c r="L1171" s="251"/>
      <c r="M1171" s="252"/>
      <c r="N1171" s="261"/>
      <c r="O1171" s="261"/>
      <c r="P1171" s="253"/>
      <c r="Q1171" s="254" t="str">
        <f t="shared" si="174"/>
        <v/>
      </c>
      <c r="R1171" s="255" t="str">
        <f t="shared" si="164"/>
        <v/>
      </c>
      <c r="S1171" s="255" t="str">
        <f t="shared" si="165"/>
        <v/>
      </c>
      <c r="T1171" s="255" t="str">
        <f t="shared" si="175"/>
        <v/>
      </c>
      <c r="U1171" s="262" t="str">
        <f t="shared" si="166"/>
        <v/>
      </c>
      <c r="V1171" s="279"/>
    </row>
    <row r="1172" spans="1:22" x14ac:dyDescent="0.25">
      <c r="A1172" s="266"/>
      <c r="B1172" s="259" t="str">
        <f t="shared" si="167"/>
        <v/>
      </c>
      <c r="C1172" s="260" t="str">
        <f t="shared" si="168"/>
        <v/>
      </c>
      <c r="D1172" s="249" t="str">
        <f t="shared" si="169"/>
        <v/>
      </c>
      <c r="E1172" s="249" t="str">
        <f t="shared" si="170"/>
        <v/>
      </c>
      <c r="F1172" s="249" t="str">
        <f t="shared" si="171"/>
        <v/>
      </c>
      <c r="G1172" s="249" t="str">
        <f t="shared" si="172"/>
        <v/>
      </c>
      <c r="H1172" s="249" t="str">
        <f t="shared" si="173"/>
        <v/>
      </c>
      <c r="I1172" s="249"/>
      <c r="J1172" s="249"/>
      <c r="K1172" s="252"/>
      <c r="L1172" s="251"/>
      <c r="M1172" s="252"/>
      <c r="N1172" s="261"/>
      <c r="O1172" s="261"/>
      <c r="P1172" s="253"/>
      <c r="Q1172" s="254" t="str">
        <f t="shared" si="174"/>
        <v/>
      </c>
      <c r="R1172" s="255" t="str">
        <f t="shared" si="164"/>
        <v/>
      </c>
      <c r="S1172" s="255" t="str">
        <f t="shared" si="165"/>
        <v/>
      </c>
      <c r="T1172" s="255" t="str">
        <f t="shared" si="175"/>
        <v/>
      </c>
      <c r="U1172" s="262" t="str">
        <f t="shared" si="166"/>
        <v/>
      </c>
      <c r="V1172" s="279"/>
    </row>
    <row r="1173" spans="1:22" x14ac:dyDescent="0.25">
      <c r="A1173" s="266"/>
      <c r="B1173" s="259" t="str">
        <f t="shared" si="167"/>
        <v/>
      </c>
      <c r="C1173" s="260" t="str">
        <f t="shared" si="168"/>
        <v/>
      </c>
      <c r="D1173" s="249" t="str">
        <f t="shared" si="169"/>
        <v/>
      </c>
      <c r="E1173" s="249" t="str">
        <f t="shared" si="170"/>
        <v/>
      </c>
      <c r="F1173" s="249" t="str">
        <f t="shared" si="171"/>
        <v/>
      </c>
      <c r="G1173" s="249" t="str">
        <f t="shared" si="172"/>
        <v/>
      </c>
      <c r="H1173" s="249" t="str">
        <f t="shared" si="173"/>
        <v/>
      </c>
      <c r="I1173" s="249"/>
      <c r="J1173" s="249"/>
      <c r="K1173" s="252"/>
      <c r="L1173" s="251"/>
      <c r="M1173" s="252"/>
      <c r="N1173" s="261"/>
      <c r="O1173" s="261"/>
      <c r="P1173" s="253"/>
      <c r="Q1173" s="254" t="str">
        <f t="shared" si="174"/>
        <v/>
      </c>
      <c r="R1173" s="255" t="str">
        <f t="shared" si="164"/>
        <v/>
      </c>
      <c r="S1173" s="255" t="str">
        <f t="shared" si="165"/>
        <v/>
      </c>
      <c r="T1173" s="255" t="str">
        <f t="shared" si="175"/>
        <v/>
      </c>
      <c r="U1173" s="262" t="str">
        <f t="shared" si="166"/>
        <v/>
      </c>
      <c r="V1173" s="279"/>
    </row>
    <row r="1174" spans="1:22" x14ac:dyDescent="0.25">
      <c r="A1174" s="266"/>
      <c r="B1174" s="259" t="str">
        <f t="shared" si="167"/>
        <v/>
      </c>
      <c r="C1174" s="260" t="str">
        <f t="shared" si="168"/>
        <v/>
      </c>
      <c r="D1174" s="249" t="str">
        <f t="shared" si="169"/>
        <v/>
      </c>
      <c r="E1174" s="249" t="str">
        <f t="shared" si="170"/>
        <v/>
      </c>
      <c r="F1174" s="249" t="str">
        <f t="shared" si="171"/>
        <v/>
      </c>
      <c r="G1174" s="249" t="str">
        <f t="shared" si="172"/>
        <v/>
      </c>
      <c r="H1174" s="249" t="str">
        <f t="shared" si="173"/>
        <v/>
      </c>
      <c r="I1174" s="249"/>
      <c r="J1174" s="249"/>
      <c r="K1174" s="252"/>
      <c r="L1174" s="251"/>
      <c r="M1174" s="252"/>
      <c r="N1174" s="261"/>
      <c r="O1174" s="261"/>
      <c r="P1174" s="253"/>
      <c r="Q1174" s="254" t="str">
        <f t="shared" si="174"/>
        <v/>
      </c>
      <c r="R1174" s="255" t="str">
        <f t="shared" si="164"/>
        <v/>
      </c>
      <c r="S1174" s="255" t="str">
        <f t="shared" si="165"/>
        <v/>
      </c>
      <c r="T1174" s="255" t="str">
        <f t="shared" si="175"/>
        <v/>
      </c>
      <c r="U1174" s="262" t="str">
        <f t="shared" si="166"/>
        <v/>
      </c>
      <c r="V1174" s="279"/>
    </row>
    <row r="1175" spans="1:22" x14ac:dyDescent="0.25">
      <c r="A1175" s="266"/>
      <c r="B1175" s="259" t="str">
        <f t="shared" si="167"/>
        <v/>
      </c>
      <c r="C1175" s="260" t="str">
        <f t="shared" si="168"/>
        <v/>
      </c>
      <c r="D1175" s="249" t="str">
        <f t="shared" si="169"/>
        <v/>
      </c>
      <c r="E1175" s="249" t="str">
        <f t="shared" si="170"/>
        <v/>
      </c>
      <c r="F1175" s="249" t="str">
        <f t="shared" si="171"/>
        <v/>
      </c>
      <c r="G1175" s="249" t="str">
        <f t="shared" si="172"/>
        <v/>
      </c>
      <c r="H1175" s="249" t="str">
        <f t="shared" si="173"/>
        <v/>
      </c>
      <c r="I1175" s="249"/>
      <c r="J1175" s="249"/>
      <c r="K1175" s="252"/>
      <c r="L1175" s="251"/>
      <c r="M1175" s="252"/>
      <c r="N1175" s="261"/>
      <c r="O1175" s="261"/>
      <c r="P1175" s="253"/>
      <c r="Q1175" s="254" t="str">
        <f t="shared" si="174"/>
        <v/>
      </c>
      <c r="R1175" s="255" t="str">
        <f t="shared" si="164"/>
        <v/>
      </c>
      <c r="S1175" s="255" t="str">
        <f t="shared" si="165"/>
        <v/>
      </c>
      <c r="T1175" s="255" t="str">
        <f t="shared" si="175"/>
        <v/>
      </c>
      <c r="U1175" s="262" t="str">
        <f t="shared" si="166"/>
        <v/>
      </c>
      <c r="V1175" s="279"/>
    </row>
    <row r="1176" spans="1:22" x14ac:dyDescent="0.25">
      <c r="A1176" s="266"/>
      <c r="B1176" s="259" t="str">
        <f t="shared" si="167"/>
        <v/>
      </c>
      <c r="C1176" s="260" t="str">
        <f t="shared" si="168"/>
        <v/>
      </c>
      <c r="D1176" s="249" t="str">
        <f t="shared" si="169"/>
        <v/>
      </c>
      <c r="E1176" s="249" t="str">
        <f t="shared" si="170"/>
        <v/>
      </c>
      <c r="F1176" s="249" t="str">
        <f t="shared" si="171"/>
        <v/>
      </c>
      <c r="G1176" s="249" t="str">
        <f t="shared" si="172"/>
        <v/>
      </c>
      <c r="H1176" s="249" t="str">
        <f t="shared" si="173"/>
        <v/>
      </c>
      <c r="I1176" s="249"/>
      <c r="J1176" s="249"/>
      <c r="K1176" s="252"/>
      <c r="L1176" s="251"/>
      <c r="M1176" s="252"/>
      <c r="N1176" s="261"/>
      <c r="O1176" s="261"/>
      <c r="P1176" s="253"/>
      <c r="Q1176" s="254" t="str">
        <f t="shared" si="174"/>
        <v/>
      </c>
      <c r="R1176" s="255" t="str">
        <f t="shared" si="164"/>
        <v/>
      </c>
      <c r="S1176" s="255" t="str">
        <f t="shared" si="165"/>
        <v/>
      </c>
      <c r="T1176" s="255" t="str">
        <f t="shared" si="175"/>
        <v/>
      </c>
      <c r="U1176" s="262" t="str">
        <f t="shared" si="166"/>
        <v/>
      </c>
      <c r="V1176" s="279"/>
    </row>
    <row r="1177" spans="1:22" x14ac:dyDescent="0.25">
      <c r="A1177" s="266"/>
      <c r="B1177" s="259" t="str">
        <f t="shared" si="167"/>
        <v/>
      </c>
      <c r="C1177" s="260" t="str">
        <f t="shared" si="168"/>
        <v/>
      </c>
      <c r="D1177" s="249" t="str">
        <f t="shared" si="169"/>
        <v/>
      </c>
      <c r="E1177" s="249" t="str">
        <f t="shared" si="170"/>
        <v/>
      </c>
      <c r="F1177" s="249" t="str">
        <f t="shared" si="171"/>
        <v/>
      </c>
      <c r="G1177" s="249" t="str">
        <f t="shared" si="172"/>
        <v/>
      </c>
      <c r="H1177" s="249" t="str">
        <f t="shared" si="173"/>
        <v/>
      </c>
      <c r="I1177" s="249"/>
      <c r="J1177" s="249"/>
      <c r="K1177" s="252"/>
      <c r="L1177" s="251"/>
      <c r="M1177" s="252"/>
      <c r="N1177" s="261"/>
      <c r="O1177" s="261"/>
      <c r="P1177" s="253"/>
      <c r="Q1177" s="254" t="str">
        <f t="shared" si="174"/>
        <v/>
      </c>
      <c r="R1177" s="255" t="str">
        <f t="shared" ref="R1177:R1240" si="176">IF(N1177&lt;&gt;"",TEXT(N1177,"DDDD"),"")</f>
        <v/>
      </c>
      <c r="S1177" s="255" t="str">
        <f t="shared" ref="S1177:S1240" si="177">IF(N1177&lt;&gt;"",TEXT(N1177,"MMMM"),"")</f>
        <v/>
      </c>
      <c r="T1177" s="255" t="str">
        <f t="shared" si="175"/>
        <v/>
      </c>
      <c r="U1177" s="262" t="str">
        <f t="shared" si="166"/>
        <v/>
      </c>
      <c r="V1177" s="279"/>
    </row>
    <row r="1178" spans="1:22" x14ac:dyDescent="0.25">
      <c r="A1178" s="266"/>
      <c r="B1178" s="259" t="str">
        <f t="shared" si="167"/>
        <v/>
      </c>
      <c r="C1178" s="260" t="str">
        <f t="shared" si="168"/>
        <v/>
      </c>
      <c r="D1178" s="249" t="str">
        <f t="shared" si="169"/>
        <v/>
      </c>
      <c r="E1178" s="249" t="str">
        <f t="shared" si="170"/>
        <v/>
      </c>
      <c r="F1178" s="249" t="str">
        <f t="shared" si="171"/>
        <v/>
      </c>
      <c r="G1178" s="249" t="str">
        <f t="shared" si="172"/>
        <v/>
      </c>
      <c r="H1178" s="249" t="str">
        <f t="shared" si="173"/>
        <v/>
      </c>
      <c r="I1178" s="249"/>
      <c r="J1178" s="249"/>
      <c r="K1178" s="252"/>
      <c r="L1178" s="251"/>
      <c r="M1178" s="252"/>
      <c r="N1178" s="261"/>
      <c r="O1178" s="261"/>
      <c r="P1178" s="253"/>
      <c r="Q1178" s="254" t="str">
        <f t="shared" si="174"/>
        <v/>
      </c>
      <c r="R1178" s="255" t="str">
        <f t="shared" si="176"/>
        <v/>
      </c>
      <c r="S1178" s="255" t="str">
        <f t="shared" si="177"/>
        <v/>
      </c>
      <c r="T1178" s="255" t="str">
        <f t="shared" si="175"/>
        <v/>
      </c>
      <c r="U1178" s="262" t="str">
        <f t="shared" si="166"/>
        <v/>
      </c>
      <c r="V1178" s="279"/>
    </row>
    <row r="1179" spans="1:22" x14ac:dyDescent="0.25">
      <c r="A1179" s="266"/>
      <c r="B1179" s="259" t="str">
        <f t="shared" si="167"/>
        <v/>
      </c>
      <c r="C1179" s="260" t="str">
        <f t="shared" si="168"/>
        <v/>
      </c>
      <c r="D1179" s="249" t="str">
        <f t="shared" si="169"/>
        <v/>
      </c>
      <c r="E1179" s="249" t="str">
        <f t="shared" si="170"/>
        <v/>
      </c>
      <c r="F1179" s="249" t="str">
        <f t="shared" si="171"/>
        <v/>
      </c>
      <c r="G1179" s="249" t="str">
        <f t="shared" si="172"/>
        <v/>
      </c>
      <c r="H1179" s="249" t="str">
        <f t="shared" si="173"/>
        <v/>
      </c>
      <c r="I1179" s="249"/>
      <c r="J1179" s="249"/>
      <c r="K1179" s="252"/>
      <c r="L1179" s="251"/>
      <c r="M1179" s="252"/>
      <c r="N1179" s="261"/>
      <c r="O1179" s="261"/>
      <c r="P1179" s="253"/>
      <c r="Q1179" s="254" t="str">
        <f t="shared" si="174"/>
        <v/>
      </c>
      <c r="R1179" s="255" t="str">
        <f t="shared" si="176"/>
        <v/>
      </c>
      <c r="S1179" s="255" t="str">
        <f t="shared" si="177"/>
        <v/>
      </c>
      <c r="T1179" s="255" t="str">
        <f t="shared" si="175"/>
        <v/>
      </c>
      <c r="U1179" s="262" t="str">
        <f t="shared" si="166"/>
        <v/>
      </c>
      <c r="V1179" s="279"/>
    </row>
    <row r="1180" spans="1:22" x14ac:dyDescent="0.25">
      <c r="A1180" s="266"/>
      <c r="B1180" s="259" t="str">
        <f t="shared" si="167"/>
        <v/>
      </c>
      <c r="C1180" s="260" t="str">
        <f t="shared" si="168"/>
        <v/>
      </c>
      <c r="D1180" s="249" t="str">
        <f t="shared" si="169"/>
        <v/>
      </c>
      <c r="E1180" s="249" t="str">
        <f t="shared" si="170"/>
        <v/>
      </c>
      <c r="F1180" s="249" t="str">
        <f t="shared" si="171"/>
        <v/>
      </c>
      <c r="G1180" s="249" t="str">
        <f t="shared" si="172"/>
        <v/>
      </c>
      <c r="H1180" s="249" t="str">
        <f t="shared" si="173"/>
        <v/>
      </c>
      <c r="I1180" s="249"/>
      <c r="J1180" s="249"/>
      <c r="K1180" s="252"/>
      <c r="L1180" s="251"/>
      <c r="M1180" s="252"/>
      <c r="N1180" s="261"/>
      <c r="O1180" s="261"/>
      <c r="P1180" s="253"/>
      <c r="Q1180" s="254" t="str">
        <f t="shared" si="174"/>
        <v/>
      </c>
      <c r="R1180" s="255" t="str">
        <f t="shared" si="176"/>
        <v/>
      </c>
      <c r="S1180" s="255" t="str">
        <f t="shared" si="177"/>
        <v/>
      </c>
      <c r="T1180" s="255" t="str">
        <f t="shared" si="175"/>
        <v/>
      </c>
      <c r="U1180" s="262" t="str">
        <f t="shared" si="166"/>
        <v/>
      </c>
      <c r="V1180" s="279"/>
    </row>
    <row r="1181" spans="1:22" x14ac:dyDescent="0.25">
      <c r="A1181" s="266"/>
      <c r="B1181" s="259" t="str">
        <f t="shared" si="167"/>
        <v/>
      </c>
      <c r="C1181" s="260" t="str">
        <f t="shared" si="168"/>
        <v/>
      </c>
      <c r="D1181" s="249" t="str">
        <f t="shared" si="169"/>
        <v/>
      </c>
      <c r="E1181" s="249" t="str">
        <f t="shared" si="170"/>
        <v/>
      </c>
      <c r="F1181" s="249" t="str">
        <f t="shared" si="171"/>
        <v/>
      </c>
      <c r="G1181" s="249" t="str">
        <f t="shared" si="172"/>
        <v/>
      </c>
      <c r="H1181" s="249" t="str">
        <f t="shared" si="173"/>
        <v/>
      </c>
      <c r="I1181" s="249"/>
      <c r="J1181" s="249"/>
      <c r="K1181" s="252"/>
      <c r="L1181" s="251"/>
      <c r="M1181" s="252"/>
      <c r="N1181" s="261"/>
      <c r="O1181" s="261"/>
      <c r="P1181" s="253"/>
      <c r="Q1181" s="254" t="str">
        <f t="shared" si="174"/>
        <v/>
      </c>
      <c r="R1181" s="255" t="str">
        <f t="shared" si="176"/>
        <v/>
      </c>
      <c r="S1181" s="255" t="str">
        <f t="shared" si="177"/>
        <v/>
      </c>
      <c r="T1181" s="255" t="str">
        <f t="shared" si="175"/>
        <v/>
      </c>
      <c r="U1181" s="262" t="str">
        <f t="shared" si="166"/>
        <v/>
      </c>
      <c r="V1181" s="279"/>
    </row>
    <row r="1182" spans="1:22" x14ac:dyDescent="0.25">
      <c r="A1182" s="266"/>
      <c r="B1182" s="259" t="str">
        <f t="shared" si="167"/>
        <v/>
      </c>
      <c r="C1182" s="260" t="str">
        <f t="shared" si="168"/>
        <v/>
      </c>
      <c r="D1182" s="249" t="str">
        <f t="shared" si="169"/>
        <v/>
      </c>
      <c r="E1182" s="249" t="str">
        <f t="shared" si="170"/>
        <v/>
      </c>
      <c r="F1182" s="249" t="str">
        <f t="shared" si="171"/>
        <v/>
      </c>
      <c r="G1182" s="249" t="str">
        <f t="shared" si="172"/>
        <v/>
      </c>
      <c r="H1182" s="249" t="str">
        <f t="shared" si="173"/>
        <v/>
      </c>
      <c r="I1182" s="249"/>
      <c r="J1182" s="249"/>
      <c r="K1182" s="252"/>
      <c r="L1182" s="251"/>
      <c r="M1182" s="252"/>
      <c r="N1182" s="261"/>
      <c r="O1182" s="261"/>
      <c r="P1182" s="253"/>
      <c r="Q1182" s="254" t="str">
        <f t="shared" si="174"/>
        <v/>
      </c>
      <c r="R1182" s="255" t="str">
        <f t="shared" si="176"/>
        <v/>
      </c>
      <c r="S1182" s="255" t="str">
        <f t="shared" si="177"/>
        <v/>
      </c>
      <c r="T1182" s="255" t="str">
        <f t="shared" si="175"/>
        <v/>
      </c>
      <c r="U1182" s="262" t="str">
        <f t="shared" si="166"/>
        <v/>
      </c>
      <c r="V1182" s="279"/>
    </row>
    <row r="1183" spans="1:22" x14ac:dyDescent="0.25">
      <c r="A1183" s="266"/>
      <c r="B1183" s="259" t="str">
        <f t="shared" si="167"/>
        <v/>
      </c>
      <c r="C1183" s="260" t="str">
        <f t="shared" si="168"/>
        <v/>
      </c>
      <c r="D1183" s="249" t="str">
        <f t="shared" si="169"/>
        <v/>
      </c>
      <c r="E1183" s="249" t="str">
        <f t="shared" si="170"/>
        <v/>
      </c>
      <c r="F1183" s="249" t="str">
        <f t="shared" si="171"/>
        <v/>
      </c>
      <c r="G1183" s="249" t="str">
        <f t="shared" si="172"/>
        <v/>
      </c>
      <c r="H1183" s="249" t="str">
        <f t="shared" si="173"/>
        <v/>
      </c>
      <c r="I1183" s="249"/>
      <c r="J1183" s="249"/>
      <c r="K1183" s="252"/>
      <c r="L1183" s="251"/>
      <c r="M1183" s="252"/>
      <c r="N1183" s="261"/>
      <c r="O1183" s="261"/>
      <c r="P1183" s="253"/>
      <c r="Q1183" s="254" t="str">
        <f t="shared" si="174"/>
        <v/>
      </c>
      <c r="R1183" s="255" t="str">
        <f t="shared" si="176"/>
        <v/>
      </c>
      <c r="S1183" s="255" t="str">
        <f t="shared" si="177"/>
        <v/>
      </c>
      <c r="T1183" s="255" t="str">
        <f t="shared" si="175"/>
        <v/>
      </c>
      <c r="U1183" s="262" t="str">
        <f t="shared" si="166"/>
        <v/>
      </c>
      <c r="V1183" s="279"/>
    </row>
    <row r="1184" spans="1:22" x14ac:dyDescent="0.25">
      <c r="A1184" s="266"/>
      <c r="B1184" s="259" t="str">
        <f t="shared" si="167"/>
        <v/>
      </c>
      <c r="C1184" s="260" t="str">
        <f t="shared" si="168"/>
        <v/>
      </c>
      <c r="D1184" s="249" t="str">
        <f t="shared" si="169"/>
        <v/>
      </c>
      <c r="E1184" s="249" t="str">
        <f t="shared" si="170"/>
        <v/>
      </c>
      <c r="F1184" s="249" t="str">
        <f t="shared" si="171"/>
        <v/>
      </c>
      <c r="G1184" s="249" t="str">
        <f t="shared" si="172"/>
        <v/>
      </c>
      <c r="H1184" s="249" t="str">
        <f t="shared" si="173"/>
        <v/>
      </c>
      <c r="I1184" s="249"/>
      <c r="J1184" s="249"/>
      <c r="K1184" s="252"/>
      <c r="L1184" s="251"/>
      <c r="M1184" s="252"/>
      <c r="N1184" s="261"/>
      <c r="O1184" s="261"/>
      <c r="P1184" s="253"/>
      <c r="Q1184" s="254" t="str">
        <f t="shared" si="174"/>
        <v/>
      </c>
      <c r="R1184" s="255" t="str">
        <f t="shared" si="176"/>
        <v/>
      </c>
      <c r="S1184" s="255" t="str">
        <f t="shared" si="177"/>
        <v/>
      </c>
      <c r="T1184" s="255" t="str">
        <f t="shared" si="175"/>
        <v/>
      </c>
      <c r="U1184" s="262" t="str">
        <f t="shared" si="166"/>
        <v/>
      </c>
      <c r="V1184" s="279"/>
    </row>
    <row r="1185" spans="1:22" x14ac:dyDescent="0.25">
      <c r="A1185" s="266"/>
      <c r="B1185" s="259" t="str">
        <f t="shared" si="167"/>
        <v/>
      </c>
      <c r="C1185" s="260" t="str">
        <f t="shared" si="168"/>
        <v/>
      </c>
      <c r="D1185" s="249" t="str">
        <f t="shared" si="169"/>
        <v/>
      </c>
      <c r="E1185" s="249" t="str">
        <f t="shared" si="170"/>
        <v/>
      </c>
      <c r="F1185" s="249" t="str">
        <f t="shared" si="171"/>
        <v/>
      </c>
      <c r="G1185" s="249" t="str">
        <f t="shared" si="172"/>
        <v/>
      </c>
      <c r="H1185" s="249" t="str">
        <f t="shared" si="173"/>
        <v/>
      </c>
      <c r="I1185" s="249"/>
      <c r="J1185" s="249"/>
      <c r="K1185" s="252"/>
      <c r="L1185" s="251"/>
      <c r="M1185" s="252"/>
      <c r="N1185" s="261"/>
      <c r="O1185" s="261"/>
      <c r="P1185" s="253"/>
      <c r="Q1185" s="254" t="str">
        <f t="shared" si="174"/>
        <v/>
      </c>
      <c r="R1185" s="255" t="str">
        <f t="shared" si="176"/>
        <v/>
      </c>
      <c r="S1185" s="255" t="str">
        <f t="shared" si="177"/>
        <v/>
      </c>
      <c r="T1185" s="255" t="str">
        <f t="shared" si="175"/>
        <v/>
      </c>
      <c r="U1185" s="262" t="str">
        <f t="shared" ref="U1185:U1248" si="178">IFERROR(VLOOKUP(M1185,CIE,2,0),"")</f>
        <v/>
      </c>
      <c r="V1185" s="279"/>
    </row>
    <row r="1186" spans="1:22" x14ac:dyDescent="0.25">
      <c r="A1186" s="266"/>
      <c r="B1186" s="259" t="str">
        <f t="shared" si="167"/>
        <v/>
      </c>
      <c r="C1186" s="260" t="str">
        <f t="shared" si="168"/>
        <v/>
      </c>
      <c r="D1186" s="249" t="str">
        <f t="shared" si="169"/>
        <v/>
      </c>
      <c r="E1186" s="249" t="str">
        <f t="shared" si="170"/>
        <v/>
      </c>
      <c r="F1186" s="249" t="str">
        <f t="shared" si="171"/>
        <v/>
      </c>
      <c r="G1186" s="249" t="str">
        <f t="shared" si="172"/>
        <v/>
      </c>
      <c r="H1186" s="249" t="str">
        <f t="shared" si="173"/>
        <v/>
      </c>
      <c r="I1186" s="249"/>
      <c r="J1186" s="249"/>
      <c r="K1186" s="252"/>
      <c r="L1186" s="251"/>
      <c r="M1186" s="252"/>
      <c r="N1186" s="261"/>
      <c r="O1186" s="261"/>
      <c r="P1186" s="253"/>
      <c r="Q1186" s="254" t="str">
        <f t="shared" si="174"/>
        <v/>
      </c>
      <c r="R1186" s="255" t="str">
        <f t="shared" si="176"/>
        <v/>
      </c>
      <c r="S1186" s="255" t="str">
        <f t="shared" si="177"/>
        <v/>
      </c>
      <c r="T1186" s="255" t="str">
        <f t="shared" si="175"/>
        <v/>
      </c>
      <c r="U1186" s="262" t="str">
        <f t="shared" si="178"/>
        <v/>
      </c>
      <c r="V1186" s="279"/>
    </row>
    <row r="1187" spans="1:22" x14ac:dyDescent="0.25">
      <c r="A1187" s="266"/>
      <c r="B1187" s="259" t="str">
        <f t="shared" si="167"/>
        <v/>
      </c>
      <c r="C1187" s="260" t="str">
        <f t="shared" si="168"/>
        <v/>
      </c>
      <c r="D1187" s="249" t="str">
        <f t="shared" si="169"/>
        <v/>
      </c>
      <c r="E1187" s="249" t="str">
        <f t="shared" si="170"/>
        <v/>
      </c>
      <c r="F1187" s="249" t="str">
        <f t="shared" si="171"/>
        <v/>
      </c>
      <c r="G1187" s="249" t="str">
        <f t="shared" si="172"/>
        <v/>
      </c>
      <c r="H1187" s="249" t="str">
        <f t="shared" si="173"/>
        <v/>
      </c>
      <c r="I1187" s="249"/>
      <c r="J1187" s="249"/>
      <c r="K1187" s="252"/>
      <c r="L1187" s="251"/>
      <c r="M1187" s="252"/>
      <c r="N1187" s="261"/>
      <c r="O1187" s="261"/>
      <c r="P1187" s="253"/>
      <c r="Q1187" s="254" t="str">
        <f t="shared" si="174"/>
        <v/>
      </c>
      <c r="R1187" s="255" t="str">
        <f t="shared" si="176"/>
        <v/>
      </c>
      <c r="S1187" s="255" t="str">
        <f t="shared" si="177"/>
        <v/>
      </c>
      <c r="T1187" s="255" t="str">
        <f t="shared" si="175"/>
        <v/>
      </c>
      <c r="U1187" s="262" t="str">
        <f t="shared" si="178"/>
        <v/>
      </c>
      <c r="V1187" s="279"/>
    </row>
    <row r="1188" spans="1:22" x14ac:dyDescent="0.25">
      <c r="A1188" s="266"/>
      <c r="B1188" s="259" t="str">
        <f t="shared" si="167"/>
        <v/>
      </c>
      <c r="C1188" s="260" t="str">
        <f t="shared" si="168"/>
        <v/>
      </c>
      <c r="D1188" s="249" t="str">
        <f t="shared" si="169"/>
        <v/>
      </c>
      <c r="E1188" s="249" t="str">
        <f t="shared" si="170"/>
        <v/>
      </c>
      <c r="F1188" s="249" t="str">
        <f t="shared" si="171"/>
        <v/>
      </c>
      <c r="G1188" s="249" t="str">
        <f t="shared" si="172"/>
        <v/>
      </c>
      <c r="H1188" s="249" t="str">
        <f t="shared" si="173"/>
        <v/>
      </c>
      <c r="I1188" s="249"/>
      <c r="J1188" s="249"/>
      <c r="K1188" s="252"/>
      <c r="L1188" s="251"/>
      <c r="M1188" s="252"/>
      <c r="N1188" s="261"/>
      <c r="O1188" s="261"/>
      <c r="P1188" s="253"/>
      <c r="Q1188" s="254" t="str">
        <f t="shared" si="174"/>
        <v/>
      </c>
      <c r="R1188" s="255" t="str">
        <f t="shared" si="176"/>
        <v/>
      </c>
      <c r="S1188" s="255" t="str">
        <f t="shared" si="177"/>
        <v/>
      </c>
      <c r="T1188" s="255" t="str">
        <f t="shared" si="175"/>
        <v/>
      </c>
      <c r="U1188" s="262" t="str">
        <f t="shared" si="178"/>
        <v/>
      </c>
      <c r="V1188" s="279"/>
    </row>
    <row r="1189" spans="1:22" x14ac:dyDescent="0.25">
      <c r="A1189" s="266"/>
      <c r="B1189" s="259" t="str">
        <f t="shared" si="167"/>
        <v/>
      </c>
      <c r="C1189" s="260" t="str">
        <f t="shared" si="168"/>
        <v/>
      </c>
      <c r="D1189" s="249" t="str">
        <f t="shared" si="169"/>
        <v/>
      </c>
      <c r="E1189" s="249" t="str">
        <f t="shared" si="170"/>
        <v/>
      </c>
      <c r="F1189" s="249" t="str">
        <f t="shared" si="171"/>
        <v/>
      </c>
      <c r="G1189" s="249" t="str">
        <f t="shared" si="172"/>
        <v/>
      </c>
      <c r="H1189" s="249" t="str">
        <f t="shared" si="173"/>
        <v/>
      </c>
      <c r="I1189" s="249"/>
      <c r="J1189" s="249"/>
      <c r="K1189" s="252"/>
      <c r="L1189" s="251"/>
      <c r="M1189" s="252"/>
      <c r="N1189" s="261"/>
      <c r="O1189" s="261"/>
      <c r="P1189" s="253"/>
      <c r="Q1189" s="254" t="str">
        <f t="shared" si="174"/>
        <v/>
      </c>
      <c r="R1189" s="255" t="str">
        <f t="shared" si="176"/>
        <v/>
      </c>
      <c r="S1189" s="255" t="str">
        <f t="shared" si="177"/>
        <v/>
      </c>
      <c r="T1189" s="255" t="str">
        <f t="shared" si="175"/>
        <v/>
      </c>
      <c r="U1189" s="262" t="str">
        <f t="shared" si="178"/>
        <v/>
      </c>
      <c r="V1189" s="279"/>
    </row>
    <row r="1190" spans="1:22" x14ac:dyDescent="0.25">
      <c r="A1190" s="266"/>
      <c r="B1190" s="259" t="str">
        <f t="shared" ref="B1190:B1253" si="179">IFERROR(VLOOKUP(A1190,Personal,2,0),"")</f>
        <v/>
      </c>
      <c r="C1190" s="260" t="str">
        <f t="shared" si="168"/>
        <v/>
      </c>
      <c r="D1190" s="249" t="str">
        <f t="shared" si="169"/>
        <v/>
      </c>
      <c r="E1190" s="249" t="str">
        <f t="shared" si="170"/>
        <v/>
      </c>
      <c r="F1190" s="249" t="str">
        <f t="shared" si="171"/>
        <v/>
      </c>
      <c r="G1190" s="249" t="str">
        <f t="shared" si="172"/>
        <v/>
      </c>
      <c r="H1190" s="249" t="str">
        <f t="shared" si="173"/>
        <v/>
      </c>
      <c r="I1190" s="249"/>
      <c r="J1190" s="249"/>
      <c r="K1190" s="252"/>
      <c r="L1190" s="251"/>
      <c r="M1190" s="252"/>
      <c r="N1190" s="261"/>
      <c r="O1190" s="261"/>
      <c r="P1190" s="253"/>
      <c r="Q1190" s="254" t="str">
        <f t="shared" si="174"/>
        <v/>
      </c>
      <c r="R1190" s="255" t="str">
        <f t="shared" si="176"/>
        <v/>
      </c>
      <c r="S1190" s="255" t="str">
        <f t="shared" si="177"/>
        <v/>
      </c>
      <c r="T1190" s="255" t="str">
        <f t="shared" si="175"/>
        <v/>
      </c>
      <c r="U1190" s="262" t="str">
        <f t="shared" si="178"/>
        <v/>
      </c>
      <c r="V1190" s="279"/>
    </row>
    <row r="1191" spans="1:22" x14ac:dyDescent="0.25">
      <c r="A1191" s="266"/>
      <c r="B1191" s="259" t="str">
        <f t="shared" si="179"/>
        <v/>
      </c>
      <c r="C1191" s="260" t="str">
        <f t="shared" si="168"/>
        <v/>
      </c>
      <c r="D1191" s="249" t="str">
        <f t="shared" si="169"/>
        <v/>
      </c>
      <c r="E1191" s="249" t="str">
        <f t="shared" si="170"/>
        <v/>
      </c>
      <c r="F1191" s="249" t="str">
        <f t="shared" si="171"/>
        <v/>
      </c>
      <c r="G1191" s="249" t="str">
        <f t="shared" si="172"/>
        <v/>
      </c>
      <c r="H1191" s="249" t="str">
        <f t="shared" si="173"/>
        <v/>
      </c>
      <c r="I1191" s="249"/>
      <c r="J1191" s="249"/>
      <c r="K1191" s="252"/>
      <c r="L1191" s="251"/>
      <c r="M1191" s="252"/>
      <c r="N1191" s="261"/>
      <c r="O1191" s="261"/>
      <c r="P1191" s="253"/>
      <c r="Q1191" s="254" t="str">
        <f t="shared" si="174"/>
        <v/>
      </c>
      <c r="R1191" s="255" t="str">
        <f t="shared" si="176"/>
        <v/>
      </c>
      <c r="S1191" s="255" t="str">
        <f t="shared" si="177"/>
        <v/>
      </c>
      <c r="T1191" s="255" t="str">
        <f t="shared" si="175"/>
        <v/>
      </c>
      <c r="U1191" s="262" t="str">
        <f t="shared" si="178"/>
        <v/>
      </c>
      <c r="V1191" s="279"/>
    </row>
    <row r="1192" spans="1:22" x14ac:dyDescent="0.25">
      <c r="A1192" s="266"/>
      <c r="B1192" s="259" t="str">
        <f t="shared" si="179"/>
        <v/>
      </c>
      <c r="C1192" s="260" t="str">
        <f t="shared" si="168"/>
        <v/>
      </c>
      <c r="D1192" s="249" t="str">
        <f t="shared" si="169"/>
        <v/>
      </c>
      <c r="E1192" s="249" t="str">
        <f t="shared" si="170"/>
        <v/>
      </c>
      <c r="F1192" s="249" t="str">
        <f t="shared" si="171"/>
        <v/>
      </c>
      <c r="G1192" s="249" t="str">
        <f t="shared" si="172"/>
        <v/>
      </c>
      <c r="H1192" s="249" t="str">
        <f t="shared" si="173"/>
        <v/>
      </c>
      <c r="I1192" s="249"/>
      <c r="J1192" s="249"/>
      <c r="K1192" s="252"/>
      <c r="L1192" s="251"/>
      <c r="M1192" s="252"/>
      <c r="N1192" s="261"/>
      <c r="O1192" s="261"/>
      <c r="P1192" s="253"/>
      <c r="Q1192" s="254" t="str">
        <f t="shared" si="174"/>
        <v/>
      </c>
      <c r="R1192" s="255" t="str">
        <f t="shared" si="176"/>
        <v/>
      </c>
      <c r="S1192" s="255" t="str">
        <f t="shared" si="177"/>
        <v/>
      </c>
      <c r="T1192" s="255" t="str">
        <f t="shared" si="175"/>
        <v/>
      </c>
      <c r="U1192" s="262" t="str">
        <f t="shared" si="178"/>
        <v/>
      </c>
      <c r="V1192" s="279"/>
    </row>
    <row r="1193" spans="1:22" x14ac:dyDescent="0.25">
      <c r="A1193" s="266"/>
      <c r="B1193" s="259" t="str">
        <f t="shared" si="179"/>
        <v/>
      </c>
      <c r="C1193" s="260" t="str">
        <f t="shared" si="168"/>
        <v/>
      </c>
      <c r="D1193" s="249" t="str">
        <f t="shared" si="169"/>
        <v/>
      </c>
      <c r="E1193" s="249" t="str">
        <f t="shared" si="170"/>
        <v/>
      </c>
      <c r="F1193" s="249" t="str">
        <f t="shared" si="171"/>
        <v/>
      </c>
      <c r="G1193" s="249" t="str">
        <f t="shared" si="172"/>
        <v/>
      </c>
      <c r="H1193" s="249" t="str">
        <f t="shared" si="173"/>
        <v/>
      </c>
      <c r="I1193" s="249"/>
      <c r="J1193" s="249"/>
      <c r="K1193" s="252"/>
      <c r="L1193" s="251"/>
      <c r="M1193" s="252"/>
      <c r="N1193" s="261"/>
      <c r="O1193" s="261"/>
      <c r="P1193" s="253"/>
      <c r="Q1193" s="254" t="str">
        <f t="shared" si="174"/>
        <v/>
      </c>
      <c r="R1193" s="255" t="str">
        <f t="shared" si="176"/>
        <v/>
      </c>
      <c r="S1193" s="255" t="str">
        <f t="shared" si="177"/>
        <v/>
      </c>
      <c r="T1193" s="255" t="str">
        <f t="shared" si="175"/>
        <v/>
      </c>
      <c r="U1193" s="262" t="str">
        <f t="shared" si="178"/>
        <v/>
      </c>
      <c r="V1193" s="279"/>
    </row>
    <row r="1194" spans="1:22" x14ac:dyDescent="0.25">
      <c r="A1194" s="266"/>
      <c r="B1194" s="259" t="str">
        <f t="shared" si="179"/>
        <v/>
      </c>
      <c r="C1194" s="260" t="str">
        <f t="shared" si="168"/>
        <v/>
      </c>
      <c r="D1194" s="249" t="str">
        <f t="shared" si="169"/>
        <v/>
      </c>
      <c r="E1194" s="249" t="str">
        <f t="shared" si="170"/>
        <v/>
      </c>
      <c r="F1194" s="249" t="str">
        <f t="shared" si="171"/>
        <v/>
      </c>
      <c r="G1194" s="249" t="str">
        <f t="shared" si="172"/>
        <v/>
      </c>
      <c r="H1194" s="249" t="str">
        <f t="shared" si="173"/>
        <v/>
      </c>
      <c r="I1194" s="249"/>
      <c r="J1194" s="249"/>
      <c r="K1194" s="252"/>
      <c r="L1194" s="251"/>
      <c r="M1194" s="252"/>
      <c r="N1194" s="261"/>
      <c r="O1194" s="261"/>
      <c r="P1194" s="253"/>
      <c r="Q1194" s="254" t="str">
        <f t="shared" si="174"/>
        <v/>
      </c>
      <c r="R1194" s="255" t="str">
        <f t="shared" si="176"/>
        <v/>
      </c>
      <c r="S1194" s="255" t="str">
        <f t="shared" si="177"/>
        <v/>
      </c>
      <c r="T1194" s="255" t="str">
        <f t="shared" si="175"/>
        <v/>
      </c>
      <c r="U1194" s="262" t="str">
        <f t="shared" si="178"/>
        <v/>
      </c>
      <c r="V1194" s="279"/>
    </row>
    <row r="1195" spans="1:22" x14ac:dyDescent="0.25">
      <c r="A1195" s="266"/>
      <c r="B1195" s="259" t="str">
        <f t="shared" si="179"/>
        <v/>
      </c>
      <c r="C1195" s="260" t="str">
        <f t="shared" si="168"/>
        <v/>
      </c>
      <c r="D1195" s="249" t="str">
        <f t="shared" si="169"/>
        <v/>
      </c>
      <c r="E1195" s="249" t="str">
        <f t="shared" si="170"/>
        <v/>
      </c>
      <c r="F1195" s="249" t="str">
        <f t="shared" si="171"/>
        <v/>
      </c>
      <c r="G1195" s="249" t="str">
        <f t="shared" si="172"/>
        <v/>
      </c>
      <c r="H1195" s="249" t="str">
        <f t="shared" si="173"/>
        <v/>
      </c>
      <c r="I1195" s="249"/>
      <c r="J1195" s="249"/>
      <c r="K1195" s="252"/>
      <c r="L1195" s="251"/>
      <c r="M1195" s="252"/>
      <c r="N1195" s="261"/>
      <c r="O1195" s="261"/>
      <c r="P1195" s="253"/>
      <c r="Q1195" s="254" t="str">
        <f t="shared" si="174"/>
        <v/>
      </c>
      <c r="R1195" s="255" t="str">
        <f t="shared" si="176"/>
        <v/>
      </c>
      <c r="S1195" s="255" t="str">
        <f t="shared" si="177"/>
        <v/>
      </c>
      <c r="T1195" s="255" t="str">
        <f t="shared" si="175"/>
        <v/>
      </c>
      <c r="U1195" s="262" t="str">
        <f t="shared" si="178"/>
        <v/>
      </c>
      <c r="V1195" s="279"/>
    </row>
    <row r="1196" spans="1:22" x14ac:dyDescent="0.25">
      <c r="A1196" s="266"/>
      <c r="B1196" s="259" t="str">
        <f t="shared" si="179"/>
        <v/>
      </c>
      <c r="C1196" s="260" t="str">
        <f t="shared" si="168"/>
        <v/>
      </c>
      <c r="D1196" s="249" t="str">
        <f t="shared" si="169"/>
        <v/>
      </c>
      <c r="E1196" s="249" t="str">
        <f t="shared" si="170"/>
        <v/>
      </c>
      <c r="F1196" s="249" t="str">
        <f t="shared" si="171"/>
        <v/>
      </c>
      <c r="G1196" s="249" t="str">
        <f t="shared" si="172"/>
        <v/>
      </c>
      <c r="H1196" s="249" t="str">
        <f t="shared" si="173"/>
        <v/>
      </c>
      <c r="I1196" s="249"/>
      <c r="J1196" s="249"/>
      <c r="K1196" s="252"/>
      <c r="L1196" s="251"/>
      <c r="M1196" s="252"/>
      <c r="N1196" s="261"/>
      <c r="O1196" s="261"/>
      <c r="P1196" s="253"/>
      <c r="Q1196" s="254" t="str">
        <f t="shared" si="174"/>
        <v/>
      </c>
      <c r="R1196" s="255" t="str">
        <f t="shared" si="176"/>
        <v/>
      </c>
      <c r="S1196" s="255" t="str">
        <f t="shared" si="177"/>
        <v/>
      </c>
      <c r="T1196" s="255" t="str">
        <f t="shared" si="175"/>
        <v/>
      </c>
      <c r="U1196" s="262" t="str">
        <f t="shared" si="178"/>
        <v/>
      </c>
      <c r="V1196" s="279"/>
    </row>
    <row r="1197" spans="1:22" x14ac:dyDescent="0.25">
      <c r="A1197" s="266"/>
      <c r="B1197" s="259" t="str">
        <f t="shared" si="179"/>
        <v/>
      </c>
      <c r="C1197" s="260" t="str">
        <f t="shared" si="168"/>
        <v/>
      </c>
      <c r="D1197" s="249" t="str">
        <f t="shared" si="169"/>
        <v/>
      </c>
      <c r="E1197" s="249" t="str">
        <f t="shared" si="170"/>
        <v/>
      </c>
      <c r="F1197" s="249" t="str">
        <f t="shared" si="171"/>
        <v/>
      </c>
      <c r="G1197" s="249" t="str">
        <f t="shared" si="172"/>
        <v/>
      </c>
      <c r="H1197" s="249" t="str">
        <f t="shared" si="173"/>
        <v/>
      </c>
      <c r="I1197" s="249"/>
      <c r="J1197" s="249"/>
      <c r="K1197" s="252"/>
      <c r="L1197" s="251"/>
      <c r="M1197" s="252"/>
      <c r="N1197" s="261"/>
      <c r="O1197" s="261"/>
      <c r="P1197" s="253"/>
      <c r="Q1197" s="254" t="str">
        <f t="shared" si="174"/>
        <v/>
      </c>
      <c r="R1197" s="255" t="str">
        <f t="shared" si="176"/>
        <v/>
      </c>
      <c r="S1197" s="255" t="str">
        <f t="shared" si="177"/>
        <v/>
      </c>
      <c r="T1197" s="255" t="str">
        <f t="shared" si="175"/>
        <v/>
      </c>
      <c r="U1197" s="262" t="str">
        <f t="shared" si="178"/>
        <v/>
      </c>
      <c r="V1197" s="279"/>
    </row>
    <row r="1198" spans="1:22" x14ac:dyDescent="0.25">
      <c r="A1198" s="266"/>
      <c r="B1198" s="259" t="str">
        <f t="shared" si="179"/>
        <v/>
      </c>
      <c r="C1198" s="260" t="str">
        <f t="shared" si="168"/>
        <v/>
      </c>
      <c r="D1198" s="249" t="str">
        <f t="shared" si="169"/>
        <v/>
      </c>
      <c r="E1198" s="249" t="str">
        <f t="shared" si="170"/>
        <v/>
      </c>
      <c r="F1198" s="249" t="str">
        <f t="shared" si="171"/>
        <v/>
      </c>
      <c r="G1198" s="249" t="str">
        <f t="shared" si="172"/>
        <v/>
      </c>
      <c r="H1198" s="249" t="str">
        <f t="shared" si="173"/>
        <v/>
      </c>
      <c r="I1198" s="249"/>
      <c r="J1198" s="249"/>
      <c r="K1198" s="252"/>
      <c r="L1198" s="251"/>
      <c r="M1198" s="252"/>
      <c r="N1198" s="261"/>
      <c r="O1198" s="261"/>
      <c r="P1198" s="253"/>
      <c r="Q1198" s="254" t="str">
        <f t="shared" si="174"/>
        <v/>
      </c>
      <c r="R1198" s="255" t="str">
        <f t="shared" si="176"/>
        <v/>
      </c>
      <c r="S1198" s="255" t="str">
        <f t="shared" si="177"/>
        <v/>
      </c>
      <c r="T1198" s="255" t="str">
        <f t="shared" si="175"/>
        <v/>
      </c>
      <c r="U1198" s="262" t="str">
        <f t="shared" si="178"/>
        <v/>
      </c>
      <c r="V1198" s="279"/>
    </row>
    <row r="1199" spans="1:22" x14ac:dyDescent="0.25">
      <c r="A1199" s="266"/>
      <c r="B1199" s="259" t="str">
        <f t="shared" si="179"/>
        <v/>
      </c>
      <c r="C1199" s="260" t="str">
        <f t="shared" si="168"/>
        <v/>
      </c>
      <c r="D1199" s="249" t="str">
        <f t="shared" si="169"/>
        <v/>
      </c>
      <c r="E1199" s="249" t="str">
        <f t="shared" si="170"/>
        <v/>
      </c>
      <c r="F1199" s="249" t="str">
        <f t="shared" si="171"/>
        <v/>
      </c>
      <c r="G1199" s="249" t="str">
        <f t="shared" si="172"/>
        <v/>
      </c>
      <c r="H1199" s="249" t="str">
        <f t="shared" si="173"/>
        <v/>
      </c>
      <c r="I1199" s="249"/>
      <c r="J1199" s="249"/>
      <c r="K1199" s="252"/>
      <c r="L1199" s="251"/>
      <c r="M1199" s="252"/>
      <c r="N1199" s="261"/>
      <c r="O1199" s="261"/>
      <c r="P1199" s="253"/>
      <c r="Q1199" s="254" t="str">
        <f t="shared" si="174"/>
        <v/>
      </c>
      <c r="R1199" s="255" t="str">
        <f t="shared" si="176"/>
        <v/>
      </c>
      <c r="S1199" s="255" t="str">
        <f t="shared" si="177"/>
        <v/>
      </c>
      <c r="T1199" s="255" t="str">
        <f t="shared" si="175"/>
        <v/>
      </c>
      <c r="U1199" s="262" t="str">
        <f t="shared" si="178"/>
        <v/>
      </c>
      <c r="V1199" s="279"/>
    </row>
    <row r="1200" spans="1:22" x14ac:dyDescent="0.25">
      <c r="A1200" s="266"/>
      <c r="B1200" s="259" t="str">
        <f t="shared" si="179"/>
        <v/>
      </c>
      <c r="C1200" s="260" t="str">
        <f t="shared" si="168"/>
        <v/>
      </c>
      <c r="D1200" s="249" t="str">
        <f t="shared" si="169"/>
        <v/>
      </c>
      <c r="E1200" s="249" t="str">
        <f t="shared" si="170"/>
        <v/>
      </c>
      <c r="F1200" s="249" t="str">
        <f t="shared" si="171"/>
        <v/>
      </c>
      <c r="G1200" s="249" t="str">
        <f t="shared" si="172"/>
        <v/>
      </c>
      <c r="H1200" s="249" t="str">
        <f t="shared" si="173"/>
        <v/>
      </c>
      <c r="I1200" s="249"/>
      <c r="J1200" s="249"/>
      <c r="K1200" s="252"/>
      <c r="L1200" s="251"/>
      <c r="M1200" s="252"/>
      <c r="N1200" s="261"/>
      <c r="O1200" s="261"/>
      <c r="P1200" s="253"/>
      <c r="Q1200" s="254" t="str">
        <f t="shared" si="174"/>
        <v/>
      </c>
      <c r="R1200" s="255" t="str">
        <f t="shared" si="176"/>
        <v/>
      </c>
      <c r="S1200" s="255" t="str">
        <f t="shared" si="177"/>
        <v/>
      </c>
      <c r="T1200" s="255" t="str">
        <f t="shared" si="175"/>
        <v/>
      </c>
      <c r="U1200" s="262" t="str">
        <f t="shared" si="178"/>
        <v/>
      </c>
      <c r="V1200" s="279"/>
    </row>
    <row r="1201" spans="1:22" x14ac:dyDescent="0.25">
      <c r="A1201" s="266"/>
      <c r="B1201" s="259" t="str">
        <f t="shared" si="179"/>
        <v/>
      </c>
      <c r="C1201" s="260" t="str">
        <f t="shared" si="168"/>
        <v/>
      </c>
      <c r="D1201" s="249" t="str">
        <f t="shared" si="169"/>
        <v/>
      </c>
      <c r="E1201" s="249" t="str">
        <f t="shared" si="170"/>
        <v/>
      </c>
      <c r="F1201" s="249" t="str">
        <f t="shared" si="171"/>
        <v/>
      </c>
      <c r="G1201" s="249" t="str">
        <f t="shared" si="172"/>
        <v/>
      </c>
      <c r="H1201" s="249" t="str">
        <f t="shared" si="173"/>
        <v/>
      </c>
      <c r="I1201" s="249"/>
      <c r="J1201" s="249"/>
      <c r="K1201" s="252"/>
      <c r="L1201" s="251"/>
      <c r="M1201" s="252"/>
      <c r="N1201" s="261"/>
      <c r="O1201" s="261"/>
      <c r="P1201" s="253"/>
      <c r="Q1201" s="254" t="str">
        <f t="shared" si="174"/>
        <v/>
      </c>
      <c r="R1201" s="255" t="str">
        <f t="shared" si="176"/>
        <v/>
      </c>
      <c r="S1201" s="255" t="str">
        <f t="shared" si="177"/>
        <v/>
      </c>
      <c r="T1201" s="255" t="str">
        <f t="shared" si="175"/>
        <v/>
      </c>
      <c r="U1201" s="262" t="str">
        <f t="shared" si="178"/>
        <v/>
      </c>
      <c r="V1201" s="279"/>
    </row>
    <row r="1202" spans="1:22" x14ac:dyDescent="0.25">
      <c r="A1202" s="266"/>
      <c r="B1202" s="259" t="str">
        <f t="shared" si="179"/>
        <v/>
      </c>
      <c r="C1202" s="260" t="str">
        <f t="shared" si="168"/>
        <v/>
      </c>
      <c r="D1202" s="249" t="str">
        <f t="shared" si="169"/>
        <v/>
      </c>
      <c r="E1202" s="249" t="str">
        <f t="shared" si="170"/>
        <v/>
      </c>
      <c r="F1202" s="249" t="str">
        <f t="shared" si="171"/>
        <v/>
      </c>
      <c r="G1202" s="249" t="str">
        <f t="shared" si="172"/>
        <v/>
      </c>
      <c r="H1202" s="249" t="str">
        <f t="shared" si="173"/>
        <v/>
      </c>
      <c r="I1202" s="249"/>
      <c r="J1202" s="249"/>
      <c r="K1202" s="252"/>
      <c r="L1202" s="251"/>
      <c r="M1202" s="252"/>
      <c r="N1202" s="261"/>
      <c r="O1202" s="261"/>
      <c r="P1202" s="253"/>
      <c r="Q1202" s="254" t="str">
        <f t="shared" si="174"/>
        <v/>
      </c>
      <c r="R1202" s="255" t="str">
        <f t="shared" si="176"/>
        <v/>
      </c>
      <c r="S1202" s="255" t="str">
        <f t="shared" si="177"/>
        <v/>
      </c>
      <c r="T1202" s="255" t="str">
        <f t="shared" si="175"/>
        <v/>
      </c>
      <c r="U1202" s="262" t="str">
        <f t="shared" si="178"/>
        <v/>
      </c>
      <c r="V1202" s="279"/>
    </row>
    <row r="1203" spans="1:22" x14ac:dyDescent="0.25">
      <c r="A1203" s="266"/>
      <c r="B1203" s="259" t="str">
        <f t="shared" si="179"/>
        <v/>
      </c>
      <c r="C1203" s="260" t="str">
        <f t="shared" si="168"/>
        <v/>
      </c>
      <c r="D1203" s="249" t="str">
        <f t="shared" si="169"/>
        <v/>
      </c>
      <c r="E1203" s="249" t="str">
        <f t="shared" si="170"/>
        <v/>
      </c>
      <c r="F1203" s="249" t="str">
        <f t="shared" si="171"/>
        <v/>
      </c>
      <c r="G1203" s="249" t="str">
        <f t="shared" si="172"/>
        <v/>
      </c>
      <c r="H1203" s="249" t="str">
        <f t="shared" si="173"/>
        <v/>
      </c>
      <c r="I1203" s="249"/>
      <c r="J1203" s="249"/>
      <c r="K1203" s="252"/>
      <c r="L1203" s="251"/>
      <c r="M1203" s="252"/>
      <c r="N1203" s="261"/>
      <c r="O1203" s="261"/>
      <c r="P1203" s="253"/>
      <c r="Q1203" s="254" t="str">
        <f t="shared" si="174"/>
        <v/>
      </c>
      <c r="R1203" s="255" t="str">
        <f t="shared" si="176"/>
        <v/>
      </c>
      <c r="S1203" s="255" t="str">
        <f t="shared" si="177"/>
        <v/>
      </c>
      <c r="T1203" s="255" t="str">
        <f t="shared" si="175"/>
        <v/>
      </c>
      <c r="U1203" s="262" t="str">
        <f t="shared" si="178"/>
        <v/>
      </c>
      <c r="V1203" s="279"/>
    </row>
    <row r="1204" spans="1:22" x14ac:dyDescent="0.25">
      <c r="A1204" s="266"/>
      <c r="B1204" s="259" t="str">
        <f t="shared" si="179"/>
        <v/>
      </c>
      <c r="C1204" s="260" t="str">
        <f t="shared" si="168"/>
        <v/>
      </c>
      <c r="D1204" s="249" t="str">
        <f t="shared" si="169"/>
        <v/>
      </c>
      <c r="E1204" s="249" t="str">
        <f t="shared" si="170"/>
        <v/>
      </c>
      <c r="F1204" s="249" t="str">
        <f t="shared" si="171"/>
        <v/>
      </c>
      <c r="G1204" s="249" t="str">
        <f t="shared" si="172"/>
        <v/>
      </c>
      <c r="H1204" s="249" t="str">
        <f t="shared" si="173"/>
        <v/>
      </c>
      <c r="I1204" s="249"/>
      <c r="J1204" s="249"/>
      <c r="K1204" s="252"/>
      <c r="L1204" s="251"/>
      <c r="M1204" s="252"/>
      <c r="N1204" s="261"/>
      <c r="O1204" s="261"/>
      <c r="P1204" s="253"/>
      <c r="Q1204" s="254" t="str">
        <f t="shared" si="174"/>
        <v/>
      </c>
      <c r="R1204" s="255" t="str">
        <f t="shared" si="176"/>
        <v/>
      </c>
      <c r="S1204" s="255" t="str">
        <f t="shared" si="177"/>
        <v/>
      </c>
      <c r="T1204" s="255" t="str">
        <f t="shared" si="175"/>
        <v/>
      </c>
      <c r="U1204" s="262" t="str">
        <f t="shared" si="178"/>
        <v/>
      </c>
      <c r="V1204" s="279"/>
    </row>
    <row r="1205" spans="1:22" x14ac:dyDescent="0.25">
      <c r="A1205" s="266"/>
      <c r="B1205" s="259" t="str">
        <f t="shared" si="179"/>
        <v/>
      </c>
      <c r="C1205" s="260" t="str">
        <f t="shared" si="168"/>
        <v/>
      </c>
      <c r="D1205" s="249" t="str">
        <f t="shared" si="169"/>
        <v/>
      </c>
      <c r="E1205" s="249" t="str">
        <f t="shared" si="170"/>
        <v/>
      </c>
      <c r="F1205" s="249" t="str">
        <f t="shared" si="171"/>
        <v/>
      </c>
      <c r="G1205" s="249" t="str">
        <f t="shared" si="172"/>
        <v/>
      </c>
      <c r="H1205" s="249" t="str">
        <f t="shared" si="173"/>
        <v/>
      </c>
      <c r="I1205" s="249"/>
      <c r="J1205" s="249"/>
      <c r="K1205" s="252"/>
      <c r="L1205" s="251"/>
      <c r="M1205" s="252"/>
      <c r="N1205" s="261"/>
      <c r="O1205" s="261"/>
      <c r="P1205" s="253"/>
      <c r="Q1205" s="254" t="str">
        <f t="shared" si="174"/>
        <v/>
      </c>
      <c r="R1205" s="255" t="str">
        <f t="shared" si="176"/>
        <v/>
      </c>
      <c r="S1205" s="255" t="str">
        <f t="shared" si="177"/>
        <v/>
      </c>
      <c r="T1205" s="255" t="str">
        <f t="shared" si="175"/>
        <v/>
      </c>
      <c r="U1205" s="262" t="str">
        <f t="shared" si="178"/>
        <v/>
      </c>
      <c r="V1205" s="279"/>
    </row>
    <row r="1206" spans="1:22" x14ac:dyDescent="0.25">
      <c r="A1206" s="266"/>
      <c r="B1206" s="259" t="str">
        <f t="shared" si="179"/>
        <v/>
      </c>
      <c r="C1206" s="260" t="str">
        <f t="shared" si="168"/>
        <v/>
      </c>
      <c r="D1206" s="249" t="str">
        <f t="shared" si="169"/>
        <v/>
      </c>
      <c r="E1206" s="249" t="str">
        <f t="shared" si="170"/>
        <v/>
      </c>
      <c r="F1206" s="249" t="str">
        <f t="shared" si="171"/>
        <v/>
      </c>
      <c r="G1206" s="249" t="str">
        <f t="shared" si="172"/>
        <v/>
      </c>
      <c r="H1206" s="249" t="str">
        <f t="shared" si="173"/>
        <v/>
      </c>
      <c r="I1206" s="249"/>
      <c r="J1206" s="249"/>
      <c r="K1206" s="252"/>
      <c r="L1206" s="251"/>
      <c r="M1206" s="252"/>
      <c r="N1206" s="261"/>
      <c r="O1206" s="261"/>
      <c r="P1206" s="253"/>
      <c r="Q1206" s="254" t="str">
        <f t="shared" si="174"/>
        <v/>
      </c>
      <c r="R1206" s="255" t="str">
        <f t="shared" si="176"/>
        <v/>
      </c>
      <c r="S1206" s="255" t="str">
        <f t="shared" si="177"/>
        <v/>
      </c>
      <c r="T1206" s="255" t="str">
        <f t="shared" si="175"/>
        <v/>
      </c>
      <c r="U1206" s="262" t="str">
        <f t="shared" si="178"/>
        <v/>
      </c>
      <c r="V1206" s="279"/>
    </row>
    <row r="1207" spans="1:22" x14ac:dyDescent="0.25">
      <c r="A1207" s="266"/>
      <c r="B1207" s="259" t="str">
        <f t="shared" si="179"/>
        <v/>
      </c>
      <c r="C1207" s="260" t="str">
        <f t="shared" si="168"/>
        <v/>
      </c>
      <c r="D1207" s="249" t="str">
        <f t="shared" si="169"/>
        <v/>
      </c>
      <c r="E1207" s="249" t="str">
        <f t="shared" si="170"/>
        <v/>
      </c>
      <c r="F1207" s="249" t="str">
        <f t="shared" si="171"/>
        <v/>
      </c>
      <c r="G1207" s="249" t="str">
        <f t="shared" si="172"/>
        <v/>
      </c>
      <c r="H1207" s="249" t="str">
        <f t="shared" si="173"/>
        <v/>
      </c>
      <c r="I1207" s="249"/>
      <c r="J1207" s="249"/>
      <c r="K1207" s="252"/>
      <c r="L1207" s="251"/>
      <c r="M1207" s="252"/>
      <c r="N1207" s="261"/>
      <c r="O1207" s="261"/>
      <c r="P1207" s="253"/>
      <c r="Q1207" s="254" t="str">
        <f t="shared" si="174"/>
        <v/>
      </c>
      <c r="R1207" s="255" t="str">
        <f t="shared" si="176"/>
        <v/>
      </c>
      <c r="S1207" s="255" t="str">
        <f t="shared" si="177"/>
        <v/>
      </c>
      <c r="T1207" s="255" t="str">
        <f t="shared" si="175"/>
        <v/>
      </c>
      <c r="U1207" s="262" t="str">
        <f t="shared" si="178"/>
        <v/>
      </c>
      <c r="V1207" s="279"/>
    </row>
    <row r="1208" spans="1:22" x14ac:dyDescent="0.25">
      <c r="A1208" s="266"/>
      <c r="B1208" s="259" t="str">
        <f t="shared" si="179"/>
        <v/>
      </c>
      <c r="C1208" s="260" t="str">
        <f t="shared" si="168"/>
        <v/>
      </c>
      <c r="D1208" s="249" t="str">
        <f t="shared" si="169"/>
        <v/>
      </c>
      <c r="E1208" s="249" t="str">
        <f t="shared" si="170"/>
        <v/>
      </c>
      <c r="F1208" s="249" t="str">
        <f t="shared" si="171"/>
        <v/>
      </c>
      <c r="G1208" s="249" t="str">
        <f t="shared" si="172"/>
        <v/>
      </c>
      <c r="H1208" s="249" t="str">
        <f t="shared" si="173"/>
        <v/>
      </c>
      <c r="I1208" s="249"/>
      <c r="J1208" s="249"/>
      <c r="K1208" s="252"/>
      <c r="L1208" s="251"/>
      <c r="M1208" s="252"/>
      <c r="N1208" s="261"/>
      <c r="O1208" s="261"/>
      <c r="P1208" s="253"/>
      <c r="Q1208" s="254" t="str">
        <f t="shared" si="174"/>
        <v/>
      </c>
      <c r="R1208" s="255" t="str">
        <f t="shared" si="176"/>
        <v/>
      </c>
      <c r="S1208" s="255" t="str">
        <f t="shared" si="177"/>
        <v/>
      </c>
      <c r="T1208" s="255" t="str">
        <f t="shared" si="175"/>
        <v/>
      </c>
      <c r="U1208" s="262" t="str">
        <f t="shared" si="178"/>
        <v/>
      </c>
      <c r="V1208" s="279"/>
    </row>
    <row r="1209" spans="1:22" x14ac:dyDescent="0.25">
      <c r="A1209" s="266"/>
      <c r="B1209" s="259" t="str">
        <f t="shared" si="179"/>
        <v/>
      </c>
      <c r="C1209" s="260" t="str">
        <f t="shared" si="168"/>
        <v/>
      </c>
      <c r="D1209" s="249" t="str">
        <f t="shared" si="169"/>
        <v/>
      </c>
      <c r="E1209" s="249" t="str">
        <f t="shared" si="170"/>
        <v/>
      </c>
      <c r="F1209" s="249" t="str">
        <f t="shared" si="171"/>
        <v/>
      </c>
      <c r="G1209" s="249" t="str">
        <f t="shared" si="172"/>
        <v/>
      </c>
      <c r="H1209" s="249" t="str">
        <f t="shared" si="173"/>
        <v/>
      </c>
      <c r="I1209" s="249"/>
      <c r="J1209" s="249"/>
      <c r="K1209" s="252"/>
      <c r="L1209" s="251"/>
      <c r="M1209" s="252"/>
      <c r="N1209" s="261"/>
      <c r="O1209" s="261"/>
      <c r="P1209" s="253"/>
      <c r="Q1209" s="254" t="str">
        <f t="shared" si="174"/>
        <v/>
      </c>
      <c r="R1209" s="255" t="str">
        <f t="shared" si="176"/>
        <v/>
      </c>
      <c r="S1209" s="255" t="str">
        <f t="shared" si="177"/>
        <v/>
      </c>
      <c r="T1209" s="255" t="str">
        <f t="shared" si="175"/>
        <v/>
      </c>
      <c r="U1209" s="262" t="str">
        <f t="shared" si="178"/>
        <v/>
      </c>
      <c r="V1209" s="279"/>
    </row>
    <row r="1210" spans="1:22" x14ac:dyDescent="0.25">
      <c r="A1210" s="266"/>
      <c r="B1210" s="259" t="str">
        <f t="shared" si="179"/>
        <v/>
      </c>
      <c r="C1210" s="260" t="str">
        <f t="shared" si="168"/>
        <v/>
      </c>
      <c r="D1210" s="249" t="str">
        <f t="shared" si="169"/>
        <v/>
      </c>
      <c r="E1210" s="249" t="str">
        <f t="shared" si="170"/>
        <v/>
      </c>
      <c r="F1210" s="249" t="str">
        <f t="shared" si="171"/>
        <v/>
      </c>
      <c r="G1210" s="249" t="str">
        <f t="shared" si="172"/>
        <v/>
      </c>
      <c r="H1210" s="249" t="str">
        <f t="shared" si="173"/>
        <v/>
      </c>
      <c r="I1210" s="249"/>
      <c r="J1210" s="249"/>
      <c r="K1210" s="252"/>
      <c r="L1210" s="251"/>
      <c r="M1210" s="252"/>
      <c r="N1210" s="261"/>
      <c r="O1210" s="261"/>
      <c r="P1210" s="253"/>
      <c r="Q1210" s="254" t="str">
        <f t="shared" si="174"/>
        <v/>
      </c>
      <c r="R1210" s="255" t="str">
        <f t="shared" si="176"/>
        <v/>
      </c>
      <c r="S1210" s="255" t="str">
        <f t="shared" si="177"/>
        <v/>
      </c>
      <c r="T1210" s="255" t="str">
        <f t="shared" si="175"/>
        <v/>
      </c>
      <c r="U1210" s="262" t="str">
        <f t="shared" si="178"/>
        <v/>
      </c>
      <c r="V1210" s="279"/>
    </row>
    <row r="1211" spans="1:22" x14ac:dyDescent="0.25">
      <c r="A1211" s="266"/>
      <c r="B1211" s="259" t="str">
        <f t="shared" si="179"/>
        <v/>
      </c>
      <c r="C1211" s="260" t="str">
        <f t="shared" si="168"/>
        <v/>
      </c>
      <c r="D1211" s="249" t="str">
        <f t="shared" si="169"/>
        <v/>
      </c>
      <c r="E1211" s="249" t="str">
        <f t="shared" si="170"/>
        <v/>
      </c>
      <c r="F1211" s="249" t="str">
        <f t="shared" si="171"/>
        <v/>
      </c>
      <c r="G1211" s="249" t="str">
        <f t="shared" si="172"/>
        <v/>
      </c>
      <c r="H1211" s="249" t="str">
        <f t="shared" si="173"/>
        <v/>
      </c>
      <c r="I1211" s="249"/>
      <c r="J1211" s="249"/>
      <c r="K1211" s="252"/>
      <c r="L1211" s="251"/>
      <c r="M1211" s="252"/>
      <c r="N1211" s="261"/>
      <c r="O1211" s="261"/>
      <c r="P1211" s="253"/>
      <c r="Q1211" s="254" t="str">
        <f t="shared" si="174"/>
        <v/>
      </c>
      <c r="R1211" s="255" t="str">
        <f t="shared" si="176"/>
        <v/>
      </c>
      <c r="S1211" s="255" t="str">
        <f t="shared" si="177"/>
        <v/>
      </c>
      <c r="T1211" s="255" t="str">
        <f t="shared" si="175"/>
        <v/>
      </c>
      <c r="U1211" s="262" t="str">
        <f t="shared" si="178"/>
        <v/>
      </c>
      <c r="V1211" s="279"/>
    </row>
    <row r="1212" spans="1:22" x14ac:dyDescent="0.25">
      <c r="A1212" s="266"/>
      <c r="B1212" s="259" t="str">
        <f t="shared" si="179"/>
        <v/>
      </c>
      <c r="C1212" s="260" t="str">
        <f t="shared" si="168"/>
        <v/>
      </c>
      <c r="D1212" s="249" t="str">
        <f t="shared" si="169"/>
        <v/>
      </c>
      <c r="E1212" s="249" t="str">
        <f t="shared" si="170"/>
        <v/>
      </c>
      <c r="F1212" s="249" t="str">
        <f t="shared" si="171"/>
        <v/>
      </c>
      <c r="G1212" s="249" t="str">
        <f t="shared" si="172"/>
        <v/>
      </c>
      <c r="H1212" s="249" t="str">
        <f t="shared" si="173"/>
        <v/>
      </c>
      <c r="I1212" s="249"/>
      <c r="J1212" s="249"/>
      <c r="K1212" s="252"/>
      <c r="L1212" s="251"/>
      <c r="M1212" s="252"/>
      <c r="N1212" s="261"/>
      <c r="O1212" s="261"/>
      <c r="P1212" s="253"/>
      <c r="Q1212" s="254" t="str">
        <f t="shared" si="174"/>
        <v/>
      </c>
      <c r="R1212" s="255" t="str">
        <f t="shared" si="176"/>
        <v/>
      </c>
      <c r="S1212" s="255" t="str">
        <f t="shared" si="177"/>
        <v/>
      </c>
      <c r="T1212" s="255" t="str">
        <f t="shared" si="175"/>
        <v/>
      </c>
      <c r="U1212" s="262" t="str">
        <f t="shared" si="178"/>
        <v/>
      </c>
      <c r="V1212" s="279"/>
    </row>
    <row r="1213" spans="1:22" x14ac:dyDescent="0.25">
      <c r="A1213" s="266"/>
      <c r="B1213" s="259" t="str">
        <f t="shared" si="179"/>
        <v/>
      </c>
      <c r="C1213" s="260" t="str">
        <f t="shared" si="168"/>
        <v/>
      </c>
      <c r="D1213" s="249" t="str">
        <f t="shared" si="169"/>
        <v/>
      </c>
      <c r="E1213" s="249" t="str">
        <f t="shared" si="170"/>
        <v/>
      </c>
      <c r="F1213" s="249" t="str">
        <f t="shared" si="171"/>
        <v/>
      </c>
      <c r="G1213" s="249" t="str">
        <f t="shared" si="172"/>
        <v/>
      </c>
      <c r="H1213" s="249" t="str">
        <f t="shared" si="173"/>
        <v/>
      </c>
      <c r="I1213" s="249"/>
      <c r="J1213" s="249"/>
      <c r="K1213" s="252"/>
      <c r="L1213" s="251"/>
      <c r="M1213" s="252"/>
      <c r="N1213" s="261"/>
      <c r="O1213" s="261"/>
      <c r="P1213" s="253"/>
      <c r="Q1213" s="254" t="str">
        <f t="shared" si="174"/>
        <v/>
      </c>
      <c r="R1213" s="255" t="str">
        <f t="shared" si="176"/>
        <v/>
      </c>
      <c r="S1213" s="255" t="str">
        <f t="shared" si="177"/>
        <v/>
      </c>
      <c r="T1213" s="255" t="str">
        <f t="shared" si="175"/>
        <v/>
      </c>
      <c r="U1213" s="262" t="str">
        <f t="shared" si="178"/>
        <v/>
      </c>
      <c r="V1213" s="279"/>
    </row>
    <row r="1214" spans="1:22" x14ac:dyDescent="0.25">
      <c r="A1214" s="266"/>
      <c r="B1214" s="259" t="str">
        <f t="shared" si="179"/>
        <v/>
      </c>
      <c r="C1214" s="260" t="str">
        <f t="shared" si="168"/>
        <v/>
      </c>
      <c r="D1214" s="249" t="str">
        <f t="shared" si="169"/>
        <v/>
      </c>
      <c r="E1214" s="249" t="str">
        <f t="shared" si="170"/>
        <v/>
      </c>
      <c r="F1214" s="249" t="str">
        <f t="shared" si="171"/>
        <v/>
      </c>
      <c r="G1214" s="249" t="str">
        <f t="shared" si="172"/>
        <v/>
      </c>
      <c r="H1214" s="249" t="str">
        <f t="shared" si="173"/>
        <v/>
      </c>
      <c r="I1214" s="249"/>
      <c r="J1214" s="249"/>
      <c r="K1214" s="252"/>
      <c r="L1214" s="251"/>
      <c r="M1214" s="252"/>
      <c r="N1214" s="261"/>
      <c r="O1214" s="261"/>
      <c r="P1214" s="253"/>
      <c r="Q1214" s="254" t="str">
        <f t="shared" si="174"/>
        <v/>
      </c>
      <c r="R1214" s="255" t="str">
        <f t="shared" si="176"/>
        <v/>
      </c>
      <c r="S1214" s="255" t="str">
        <f t="shared" si="177"/>
        <v/>
      </c>
      <c r="T1214" s="255" t="str">
        <f t="shared" si="175"/>
        <v/>
      </c>
      <c r="U1214" s="262" t="str">
        <f t="shared" si="178"/>
        <v/>
      </c>
      <c r="V1214" s="279"/>
    </row>
    <row r="1215" spans="1:22" x14ac:dyDescent="0.25">
      <c r="A1215" s="266"/>
      <c r="B1215" s="259" t="str">
        <f t="shared" si="179"/>
        <v/>
      </c>
      <c r="C1215" s="260" t="str">
        <f t="shared" si="168"/>
        <v/>
      </c>
      <c r="D1215" s="249" t="str">
        <f t="shared" si="169"/>
        <v/>
      </c>
      <c r="E1215" s="249" t="str">
        <f t="shared" si="170"/>
        <v/>
      </c>
      <c r="F1215" s="249" t="str">
        <f t="shared" si="171"/>
        <v/>
      </c>
      <c r="G1215" s="249" t="str">
        <f t="shared" si="172"/>
        <v/>
      </c>
      <c r="H1215" s="249" t="str">
        <f t="shared" si="173"/>
        <v/>
      </c>
      <c r="I1215" s="249"/>
      <c r="J1215" s="249"/>
      <c r="K1215" s="252"/>
      <c r="L1215" s="251"/>
      <c r="M1215" s="252"/>
      <c r="N1215" s="261"/>
      <c r="O1215" s="261"/>
      <c r="P1215" s="253"/>
      <c r="Q1215" s="254" t="str">
        <f t="shared" si="174"/>
        <v/>
      </c>
      <c r="R1215" s="255" t="str">
        <f t="shared" si="176"/>
        <v/>
      </c>
      <c r="S1215" s="255" t="str">
        <f t="shared" si="177"/>
        <v/>
      </c>
      <c r="T1215" s="255" t="str">
        <f t="shared" si="175"/>
        <v/>
      </c>
      <c r="U1215" s="262" t="str">
        <f t="shared" si="178"/>
        <v/>
      </c>
      <c r="V1215" s="279"/>
    </row>
    <row r="1216" spans="1:22" x14ac:dyDescent="0.25">
      <c r="A1216" s="266"/>
      <c r="B1216" s="259" t="str">
        <f t="shared" si="179"/>
        <v/>
      </c>
      <c r="C1216" s="260" t="str">
        <f t="shared" si="168"/>
        <v/>
      </c>
      <c r="D1216" s="249" t="str">
        <f t="shared" si="169"/>
        <v/>
      </c>
      <c r="E1216" s="249" t="str">
        <f t="shared" si="170"/>
        <v/>
      </c>
      <c r="F1216" s="249" t="str">
        <f t="shared" si="171"/>
        <v/>
      </c>
      <c r="G1216" s="249" t="str">
        <f t="shared" si="172"/>
        <v/>
      </c>
      <c r="H1216" s="249" t="str">
        <f t="shared" si="173"/>
        <v/>
      </c>
      <c r="I1216" s="249"/>
      <c r="J1216" s="249"/>
      <c r="K1216" s="252"/>
      <c r="L1216" s="251"/>
      <c r="M1216" s="252"/>
      <c r="N1216" s="261"/>
      <c r="O1216" s="261"/>
      <c r="P1216" s="253"/>
      <c r="Q1216" s="254" t="str">
        <f t="shared" si="174"/>
        <v/>
      </c>
      <c r="R1216" s="255" t="str">
        <f t="shared" si="176"/>
        <v/>
      </c>
      <c r="S1216" s="255" t="str">
        <f t="shared" si="177"/>
        <v/>
      </c>
      <c r="T1216" s="255" t="str">
        <f t="shared" si="175"/>
        <v/>
      </c>
      <c r="U1216" s="262" t="str">
        <f t="shared" si="178"/>
        <v/>
      </c>
      <c r="V1216" s="279"/>
    </row>
    <row r="1217" spans="1:22" x14ac:dyDescent="0.25">
      <c r="A1217" s="266"/>
      <c r="B1217" s="259" t="str">
        <f t="shared" si="179"/>
        <v/>
      </c>
      <c r="C1217" s="260" t="str">
        <f t="shared" si="168"/>
        <v/>
      </c>
      <c r="D1217" s="249" t="str">
        <f t="shared" si="169"/>
        <v/>
      </c>
      <c r="E1217" s="249" t="str">
        <f t="shared" si="170"/>
        <v/>
      </c>
      <c r="F1217" s="249" t="str">
        <f t="shared" si="171"/>
        <v/>
      </c>
      <c r="G1217" s="249" t="str">
        <f t="shared" si="172"/>
        <v/>
      </c>
      <c r="H1217" s="249" t="str">
        <f t="shared" si="173"/>
        <v/>
      </c>
      <c r="I1217" s="249"/>
      <c r="J1217" s="249"/>
      <c r="K1217" s="252"/>
      <c r="L1217" s="251"/>
      <c r="M1217" s="252"/>
      <c r="N1217" s="261"/>
      <c r="O1217" s="261"/>
      <c r="P1217" s="253"/>
      <c r="Q1217" s="254" t="str">
        <f t="shared" si="174"/>
        <v/>
      </c>
      <c r="R1217" s="255" t="str">
        <f t="shared" si="176"/>
        <v/>
      </c>
      <c r="S1217" s="255" t="str">
        <f t="shared" si="177"/>
        <v/>
      </c>
      <c r="T1217" s="255" t="str">
        <f t="shared" si="175"/>
        <v/>
      </c>
      <c r="U1217" s="262" t="str">
        <f t="shared" si="178"/>
        <v/>
      </c>
      <c r="V1217" s="279"/>
    </row>
    <row r="1218" spans="1:22" x14ac:dyDescent="0.25">
      <c r="A1218" s="266"/>
      <c r="B1218" s="259" t="str">
        <f t="shared" si="179"/>
        <v/>
      </c>
      <c r="C1218" s="260" t="str">
        <f t="shared" si="168"/>
        <v/>
      </c>
      <c r="D1218" s="249" t="str">
        <f t="shared" si="169"/>
        <v/>
      </c>
      <c r="E1218" s="249" t="str">
        <f t="shared" si="170"/>
        <v/>
      </c>
      <c r="F1218" s="249" t="str">
        <f t="shared" si="171"/>
        <v/>
      </c>
      <c r="G1218" s="249" t="str">
        <f t="shared" si="172"/>
        <v/>
      </c>
      <c r="H1218" s="249" t="str">
        <f t="shared" si="173"/>
        <v/>
      </c>
      <c r="I1218" s="249"/>
      <c r="J1218" s="249"/>
      <c r="K1218" s="252"/>
      <c r="L1218" s="251"/>
      <c r="M1218" s="252"/>
      <c r="N1218" s="261"/>
      <c r="O1218" s="261"/>
      <c r="P1218" s="253"/>
      <c r="Q1218" s="254" t="str">
        <f t="shared" si="174"/>
        <v/>
      </c>
      <c r="R1218" s="255" t="str">
        <f t="shared" si="176"/>
        <v/>
      </c>
      <c r="S1218" s="255" t="str">
        <f t="shared" si="177"/>
        <v/>
      </c>
      <c r="T1218" s="255" t="str">
        <f t="shared" si="175"/>
        <v/>
      </c>
      <c r="U1218" s="262" t="str">
        <f t="shared" si="178"/>
        <v/>
      </c>
      <c r="V1218" s="279"/>
    </row>
    <row r="1219" spans="1:22" x14ac:dyDescent="0.25">
      <c r="A1219" s="266"/>
      <c r="B1219" s="259" t="str">
        <f t="shared" si="179"/>
        <v/>
      </c>
      <c r="C1219" s="260" t="str">
        <f t="shared" si="168"/>
        <v/>
      </c>
      <c r="D1219" s="249" t="str">
        <f t="shared" si="169"/>
        <v/>
      </c>
      <c r="E1219" s="249" t="str">
        <f t="shared" si="170"/>
        <v/>
      </c>
      <c r="F1219" s="249" t="str">
        <f t="shared" si="171"/>
        <v/>
      </c>
      <c r="G1219" s="249" t="str">
        <f t="shared" si="172"/>
        <v/>
      </c>
      <c r="H1219" s="249" t="str">
        <f t="shared" si="173"/>
        <v/>
      </c>
      <c r="I1219" s="249"/>
      <c r="J1219" s="249"/>
      <c r="K1219" s="252"/>
      <c r="L1219" s="251"/>
      <c r="M1219" s="252"/>
      <c r="N1219" s="261"/>
      <c r="O1219" s="261"/>
      <c r="P1219" s="253"/>
      <c r="Q1219" s="254" t="str">
        <f t="shared" si="174"/>
        <v/>
      </c>
      <c r="R1219" s="255" t="str">
        <f t="shared" si="176"/>
        <v/>
      </c>
      <c r="S1219" s="255" t="str">
        <f t="shared" si="177"/>
        <v/>
      </c>
      <c r="T1219" s="255" t="str">
        <f t="shared" si="175"/>
        <v/>
      </c>
      <c r="U1219" s="262" t="str">
        <f t="shared" si="178"/>
        <v/>
      </c>
      <c r="V1219" s="279"/>
    </row>
    <row r="1220" spans="1:22" x14ac:dyDescent="0.25">
      <c r="A1220" s="266"/>
      <c r="B1220" s="259" t="str">
        <f t="shared" si="179"/>
        <v/>
      </c>
      <c r="C1220" s="260" t="str">
        <f t="shared" si="168"/>
        <v/>
      </c>
      <c r="D1220" s="249" t="str">
        <f t="shared" si="169"/>
        <v/>
      </c>
      <c r="E1220" s="249" t="str">
        <f t="shared" si="170"/>
        <v/>
      </c>
      <c r="F1220" s="249" t="str">
        <f t="shared" si="171"/>
        <v/>
      </c>
      <c r="G1220" s="249" t="str">
        <f t="shared" si="172"/>
        <v/>
      </c>
      <c r="H1220" s="249" t="str">
        <f t="shared" si="173"/>
        <v/>
      </c>
      <c r="I1220" s="249"/>
      <c r="J1220" s="249"/>
      <c r="K1220" s="252"/>
      <c r="L1220" s="251"/>
      <c r="M1220" s="252"/>
      <c r="N1220" s="261"/>
      <c r="O1220" s="261"/>
      <c r="P1220" s="253"/>
      <c r="Q1220" s="254" t="str">
        <f t="shared" si="174"/>
        <v/>
      </c>
      <c r="R1220" s="255" t="str">
        <f t="shared" si="176"/>
        <v/>
      </c>
      <c r="S1220" s="255" t="str">
        <f t="shared" si="177"/>
        <v/>
      </c>
      <c r="T1220" s="255" t="str">
        <f t="shared" si="175"/>
        <v/>
      </c>
      <c r="U1220" s="262" t="str">
        <f t="shared" si="178"/>
        <v/>
      </c>
      <c r="V1220" s="279"/>
    </row>
    <row r="1221" spans="1:22" x14ac:dyDescent="0.25">
      <c r="A1221" s="266"/>
      <c r="B1221" s="259" t="str">
        <f t="shared" si="179"/>
        <v/>
      </c>
      <c r="C1221" s="260" t="str">
        <f t="shared" si="168"/>
        <v/>
      </c>
      <c r="D1221" s="249" t="str">
        <f t="shared" si="169"/>
        <v/>
      </c>
      <c r="E1221" s="249" t="str">
        <f t="shared" si="170"/>
        <v/>
      </c>
      <c r="F1221" s="249" t="str">
        <f t="shared" si="171"/>
        <v/>
      </c>
      <c r="G1221" s="249" t="str">
        <f t="shared" si="172"/>
        <v/>
      </c>
      <c r="H1221" s="249" t="str">
        <f t="shared" si="173"/>
        <v/>
      </c>
      <c r="I1221" s="249"/>
      <c r="J1221" s="249"/>
      <c r="K1221" s="252"/>
      <c r="L1221" s="251"/>
      <c r="M1221" s="252"/>
      <c r="N1221" s="261"/>
      <c r="O1221" s="261"/>
      <c r="P1221" s="253"/>
      <c r="Q1221" s="254" t="str">
        <f t="shared" si="174"/>
        <v/>
      </c>
      <c r="R1221" s="255" t="str">
        <f t="shared" si="176"/>
        <v/>
      </c>
      <c r="S1221" s="255" t="str">
        <f t="shared" si="177"/>
        <v/>
      </c>
      <c r="T1221" s="255" t="str">
        <f t="shared" si="175"/>
        <v/>
      </c>
      <c r="U1221" s="262" t="str">
        <f t="shared" si="178"/>
        <v/>
      </c>
      <c r="V1221" s="279"/>
    </row>
    <row r="1222" spans="1:22" x14ac:dyDescent="0.25">
      <c r="A1222" s="266"/>
      <c r="B1222" s="259" t="str">
        <f t="shared" si="179"/>
        <v/>
      </c>
      <c r="C1222" s="260" t="str">
        <f t="shared" si="168"/>
        <v/>
      </c>
      <c r="D1222" s="249" t="str">
        <f t="shared" si="169"/>
        <v/>
      </c>
      <c r="E1222" s="249" t="str">
        <f t="shared" si="170"/>
        <v/>
      </c>
      <c r="F1222" s="249" t="str">
        <f t="shared" si="171"/>
        <v/>
      </c>
      <c r="G1222" s="249" t="str">
        <f t="shared" si="172"/>
        <v/>
      </c>
      <c r="H1222" s="249" t="str">
        <f t="shared" si="173"/>
        <v/>
      </c>
      <c r="I1222" s="249"/>
      <c r="J1222" s="249"/>
      <c r="K1222" s="252"/>
      <c r="L1222" s="251"/>
      <c r="M1222" s="252"/>
      <c r="N1222" s="261"/>
      <c r="O1222" s="261"/>
      <c r="P1222" s="253"/>
      <c r="Q1222" s="254" t="str">
        <f t="shared" si="174"/>
        <v/>
      </c>
      <c r="R1222" s="255" t="str">
        <f t="shared" si="176"/>
        <v/>
      </c>
      <c r="S1222" s="255" t="str">
        <f t="shared" si="177"/>
        <v/>
      </c>
      <c r="T1222" s="255" t="str">
        <f t="shared" si="175"/>
        <v/>
      </c>
      <c r="U1222" s="262" t="str">
        <f t="shared" si="178"/>
        <v/>
      </c>
      <c r="V1222" s="279"/>
    </row>
    <row r="1223" spans="1:22" x14ac:dyDescent="0.25">
      <c r="A1223" s="266"/>
      <c r="B1223" s="259" t="str">
        <f t="shared" si="179"/>
        <v/>
      </c>
      <c r="C1223" s="260" t="str">
        <f t="shared" si="168"/>
        <v/>
      </c>
      <c r="D1223" s="249" t="str">
        <f t="shared" si="169"/>
        <v/>
      </c>
      <c r="E1223" s="249" t="str">
        <f t="shared" si="170"/>
        <v/>
      </c>
      <c r="F1223" s="249" t="str">
        <f t="shared" si="171"/>
        <v/>
      </c>
      <c r="G1223" s="249" t="str">
        <f t="shared" si="172"/>
        <v/>
      </c>
      <c r="H1223" s="249" t="str">
        <f t="shared" si="173"/>
        <v/>
      </c>
      <c r="I1223" s="249"/>
      <c r="J1223" s="249"/>
      <c r="K1223" s="252"/>
      <c r="L1223" s="251"/>
      <c r="M1223" s="252"/>
      <c r="N1223" s="261"/>
      <c r="O1223" s="261"/>
      <c r="P1223" s="253"/>
      <c r="Q1223" s="254" t="str">
        <f t="shared" si="174"/>
        <v/>
      </c>
      <c r="R1223" s="255" t="str">
        <f t="shared" si="176"/>
        <v/>
      </c>
      <c r="S1223" s="255" t="str">
        <f t="shared" si="177"/>
        <v/>
      </c>
      <c r="T1223" s="255" t="str">
        <f t="shared" si="175"/>
        <v/>
      </c>
      <c r="U1223" s="262" t="str">
        <f t="shared" si="178"/>
        <v/>
      </c>
      <c r="V1223" s="279"/>
    </row>
    <row r="1224" spans="1:22" x14ac:dyDescent="0.25">
      <c r="A1224" s="266"/>
      <c r="B1224" s="259" t="str">
        <f t="shared" si="179"/>
        <v/>
      </c>
      <c r="C1224" s="260" t="str">
        <f t="shared" si="168"/>
        <v/>
      </c>
      <c r="D1224" s="249" t="str">
        <f t="shared" si="169"/>
        <v/>
      </c>
      <c r="E1224" s="249" t="str">
        <f t="shared" si="170"/>
        <v/>
      </c>
      <c r="F1224" s="249" t="str">
        <f t="shared" si="171"/>
        <v/>
      </c>
      <c r="G1224" s="249" t="str">
        <f t="shared" si="172"/>
        <v/>
      </c>
      <c r="H1224" s="249" t="str">
        <f t="shared" si="173"/>
        <v/>
      </c>
      <c r="I1224" s="249"/>
      <c r="J1224" s="249"/>
      <c r="K1224" s="252"/>
      <c r="L1224" s="251"/>
      <c r="M1224" s="252"/>
      <c r="N1224" s="261"/>
      <c r="O1224" s="261"/>
      <c r="P1224" s="253"/>
      <c r="Q1224" s="254" t="str">
        <f t="shared" si="174"/>
        <v/>
      </c>
      <c r="R1224" s="255" t="str">
        <f t="shared" si="176"/>
        <v/>
      </c>
      <c r="S1224" s="255" t="str">
        <f t="shared" si="177"/>
        <v/>
      </c>
      <c r="T1224" s="255" t="str">
        <f t="shared" si="175"/>
        <v/>
      </c>
      <c r="U1224" s="262" t="str">
        <f t="shared" si="178"/>
        <v/>
      </c>
      <c r="V1224" s="279"/>
    </row>
    <row r="1225" spans="1:22" x14ac:dyDescent="0.25">
      <c r="A1225" s="266"/>
      <c r="B1225" s="259" t="str">
        <f t="shared" si="179"/>
        <v/>
      </c>
      <c r="C1225" s="260" t="str">
        <f t="shared" si="168"/>
        <v/>
      </c>
      <c r="D1225" s="249" t="str">
        <f t="shared" si="169"/>
        <v/>
      </c>
      <c r="E1225" s="249" t="str">
        <f t="shared" si="170"/>
        <v/>
      </c>
      <c r="F1225" s="249" t="str">
        <f t="shared" si="171"/>
        <v/>
      </c>
      <c r="G1225" s="249" t="str">
        <f t="shared" si="172"/>
        <v/>
      </c>
      <c r="H1225" s="249" t="str">
        <f t="shared" si="173"/>
        <v/>
      </c>
      <c r="I1225" s="249"/>
      <c r="J1225" s="249"/>
      <c r="K1225" s="252"/>
      <c r="L1225" s="251"/>
      <c r="M1225" s="252"/>
      <c r="N1225" s="261"/>
      <c r="O1225" s="261"/>
      <c r="P1225" s="253"/>
      <c r="Q1225" s="254" t="str">
        <f t="shared" si="174"/>
        <v/>
      </c>
      <c r="R1225" s="255" t="str">
        <f t="shared" si="176"/>
        <v/>
      </c>
      <c r="S1225" s="255" t="str">
        <f t="shared" si="177"/>
        <v/>
      </c>
      <c r="T1225" s="255" t="str">
        <f t="shared" si="175"/>
        <v/>
      </c>
      <c r="U1225" s="262" t="str">
        <f t="shared" si="178"/>
        <v/>
      </c>
      <c r="V1225" s="279"/>
    </row>
    <row r="1226" spans="1:22" x14ac:dyDescent="0.25">
      <c r="A1226" s="266"/>
      <c r="B1226" s="259" t="str">
        <f t="shared" si="179"/>
        <v/>
      </c>
      <c r="C1226" s="260" t="str">
        <f t="shared" si="168"/>
        <v/>
      </c>
      <c r="D1226" s="249" t="str">
        <f t="shared" si="169"/>
        <v/>
      </c>
      <c r="E1226" s="249" t="str">
        <f t="shared" si="170"/>
        <v/>
      </c>
      <c r="F1226" s="249" t="str">
        <f t="shared" si="171"/>
        <v/>
      </c>
      <c r="G1226" s="249" t="str">
        <f t="shared" si="172"/>
        <v/>
      </c>
      <c r="H1226" s="249" t="str">
        <f t="shared" si="173"/>
        <v/>
      </c>
      <c r="I1226" s="249"/>
      <c r="J1226" s="249"/>
      <c r="K1226" s="252"/>
      <c r="L1226" s="251"/>
      <c r="M1226" s="252"/>
      <c r="N1226" s="261"/>
      <c r="O1226" s="261"/>
      <c r="P1226" s="253"/>
      <c r="Q1226" s="254" t="str">
        <f t="shared" si="174"/>
        <v/>
      </c>
      <c r="R1226" s="255" t="str">
        <f t="shared" si="176"/>
        <v/>
      </c>
      <c r="S1226" s="255" t="str">
        <f t="shared" si="177"/>
        <v/>
      </c>
      <c r="T1226" s="255" t="str">
        <f t="shared" si="175"/>
        <v/>
      </c>
      <c r="U1226" s="262" t="str">
        <f t="shared" si="178"/>
        <v/>
      </c>
      <c r="V1226" s="279"/>
    </row>
    <row r="1227" spans="1:22" x14ac:dyDescent="0.25">
      <c r="A1227" s="266"/>
      <c r="B1227" s="259" t="str">
        <f t="shared" si="179"/>
        <v/>
      </c>
      <c r="C1227" s="260" t="str">
        <f t="shared" ref="C1227:C1290" si="180">IFERROR(VLOOKUP(A1227,Personal,3,0),"")</f>
        <v/>
      </c>
      <c r="D1227" s="249" t="str">
        <f t="shared" ref="D1227:D1290" si="181">IFERROR(VLOOKUP(A1227,Personal,4,0),"")</f>
        <v/>
      </c>
      <c r="E1227" s="249" t="str">
        <f t="shared" ref="E1227:E1290" si="182">IFERROR(VLOOKUP(A1227,Personal,5,0),"")</f>
        <v/>
      </c>
      <c r="F1227" s="249" t="str">
        <f t="shared" ref="F1227:F1290" si="183">IFERROR(VLOOKUP(A1227,Personal,6,0),"")</f>
        <v/>
      </c>
      <c r="G1227" s="249" t="str">
        <f t="shared" ref="G1227:G1290" si="184">IFERROR(VLOOKUP(A1227,Personal,7,0),"")</f>
        <v/>
      </c>
      <c r="H1227" s="249" t="str">
        <f t="shared" ref="H1227:H1290" si="185">IFERROR(VLOOKUP(A1227,Personal,8,0),"")</f>
        <v/>
      </c>
      <c r="I1227" s="249"/>
      <c r="J1227" s="249"/>
      <c r="K1227" s="252"/>
      <c r="L1227" s="251"/>
      <c r="M1227" s="252"/>
      <c r="N1227" s="261"/>
      <c r="O1227" s="261"/>
      <c r="P1227" s="253"/>
      <c r="Q1227" s="254" t="str">
        <f t="shared" ref="Q1227:Q1290" si="186">IF(AND(N1227&lt;&gt;"",O1227&lt;&gt;""),IF(DATEDIF(N1227,O1227,"d")&gt;=0,SUM(1+DATEDIF(N1227,O1227,"d")),""),"")</f>
        <v/>
      </c>
      <c r="R1227" s="255" t="str">
        <f t="shared" si="176"/>
        <v/>
      </c>
      <c r="S1227" s="255" t="str">
        <f t="shared" si="177"/>
        <v/>
      </c>
      <c r="T1227" s="255" t="str">
        <f t="shared" ref="T1227:T1290" si="187">IF(O1227&lt;&gt;"",TEXT(O1227,"YYYY"),"")</f>
        <v/>
      </c>
      <c r="U1227" s="262" t="str">
        <f t="shared" si="178"/>
        <v/>
      </c>
      <c r="V1227" s="279"/>
    </row>
    <row r="1228" spans="1:22" x14ac:dyDescent="0.25">
      <c r="A1228" s="266"/>
      <c r="B1228" s="259" t="str">
        <f t="shared" si="179"/>
        <v/>
      </c>
      <c r="C1228" s="260" t="str">
        <f t="shared" si="180"/>
        <v/>
      </c>
      <c r="D1228" s="249" t="str">
        <f t="shared" si="181"/>
        <v/>
      </c>
      <c r="E1228" s="249" t="str">
        <f t="shared" si="182"/>
        <v/>
      </c>
      <c r="F1228" s="249" t="str">
        <f t="shared" si="183"/>
        <v/>
      </c>
      <c r="G1228" s="249" t="str">
        <f t="shared" si="184"/>
        <v/>
      </c>
      <c r="H1228" s="249" t="str">
        <f t="shared" si="185"/>
        <v/>
      </c>
      <c r="I1228" s="249"/>
      <c r="J1228" s="249"/>
      <c r="K1228" s="252"/>
      <c r="L1228" s="251"/>
      <c r="M1228" s="252"/>
      <c r="N1228" s="261"/>
      <c r="O1228" s="261"/>
      <c r="P1228" s="253"/>
      <c r="Q1228" s="254" t="str">
        <f t="shared" si="186"/>
        <v/>
      </c>
      <c r="R1228" s="255" t="str">
        <f t="shared" si="176"/>
        <v/>
      </c>
      <c r="S1228" s="255" t="str">
        <f t="shared" si="177"/>
        <v/>
      </c>
      <c r="T1228" s="255" t="str">
        <f t="shared" si="187"/>
        <v/>
      </c>
      <c r="U1228" s="262" t="str">
        <f t="shared" si="178"/>
        <v/>
      </c>
      <c r="V1228" s="279"/>
    </row>
    <row r="1229" spans="1:22" x14ac:dyDescent="0.25">
      <c r="A1229" s="266"/>
      <c r="B1229" s="259" t="str">
        <f t="shared" si="179"/>
        <v/>
      </c>
      <c r="C1229" s="260" t="str">
        <f t="shared" si="180"/>
        <v/>
      </c>
      <c r="D1229" s="249" t="str">
        <f t="shared" si="181"/>
        <v/>
      </c>
      <c r="E1229" s="249" t="str">
        <f t="shared" si="182"/>
        <v/>
      </c>
      <c r="F1229" s="249" t="str">
        <f t="shared" si="183"/>
        <v/>
      </c>
      <c r="G1229" s="249" t="str">
        <f t="shared" si="184"/>
        <v/>
      </c>
      <c r="H1229" s="249" t="str">
        <f t="shared" si="185"/>
        <v/>
      </c>
      <c r="I1229" s="249"/>
      <c r="J1229" s="249"/>
      <c r="K1229" s="252"/>
      <c r="L1229" s="251"/>
      <c r="M1229" s="252"/>
      <c r="N1229" s="261"/>
      <c r="O1229" s="261"/>
      <c r="P1229" s="253"/>
      <c r="Q1229" s="254" t="str">
        <f t="shared" si="186"/>
        <v/>
      </c>
      <c r="R1229" s="255" t="str">
        <f t="shared" si="176"/>
        <v/>
      </c>
      <c r="S1229" s="255" t="str">
        <f t="shared" si="177"/>
        <v/>
      </c>
      <c r="T1229" s="255" t="str">
        <f t="shared" si="187"/>
        <v/>
      </c>
      <c r="U1229" s="262" t="str">
        <f t="shared" si="178"/>
        <v/>
      </c>
      <c r="V1229" s="279"/>
    </row>
    <row r="1230" spans="1:22" x14ac:dyDescent="0.25">
      <c r="A1230" s="266"/>
      <c r="B1230" s="259" t="str">
        <f t="shared" si="179"/>
        <v/>
      </c>
      <c r="C1230" s="260" t="str">
        <f t="shared" si="180"/>
        <v/>
      </c>
      <c r="D1230" s="249" t="str">
        <f t="shared" si="181"/>
        <v/>
      </c>
      <c r="E1230" s="249" t="str">
        <f t="shared" si="182"/>
        <v/>
      </c>
      <c r="F1230" s="249" t="str">
        <f t="shared" si="183"/>
        <v/>
      </c>
      <c r="G1230" s="249" t="str">
        <f t="shared" si="184"/>
        <v/>
      </c>
      <c r="H1230" s="249" t="str">
        <f t="shared" si="185"/>
        <v/>
      </c>
      <c r="I1230" s="249"/>
      <c r="J1230" s="249"/>
      <c r="K1230" s="252"/>
      <c r="L1230" s="251"/>
      <c r="M1230" s="252"/>
      <c r="N1230" s="261"/>
      <c r="O1230" s="261"/>
      <c r="P1230" s="253"/>
      <c r="Q1230" s="254" t="str">
        <f t="shared" si="186"/>
        <v/>
      </c>
      <c r="R1230" s="255" t="str">
        <f t="shared" si="176"/>
        <v/>
      </c>
      <c r="S1230" s="255" t="str">
        <f t="shared" si="177"/>
        <v/>
      </c>
      <c r="T1230" s="255" t="str">
        <f t="shared" si="187"/>
        <v/>
      </c>
      <c r="U1230" s="262" t="str">
        <f t="shared" si="178"/>
        <v/>
      </c>
      <c r="V1230" s="279"/>
    </row>
    <row r="1231" spans="1:22" x14ac:dyDescent="0.25">
      <c r="A1231" s="266"/>
      <c r="B1231" s="259" t="str">
        <f t="shared" si="179"/>
        <v/>
      </c>
      <c r="C1231" s="260" t="str">
        <f t="shared" si="180"/>
        <v/>
      </c>
      <c r="D1231" s="249" t="str">
        <f t="shared" si="181"/>
        <v/>
      </c>
      <c r="E1231" s="249" t="str">
        <f t="shared" si="182"/>
        <v/>
      </c>
      <c r="F1231" s="249" t="str">
        <f t="shared" si="183"/>
        <v/>
      </c>
      <c r="G1231" s="249" t="str">
        <f t="shared" si="184"/>
        <v/>
      </c>
      <c r="H1231" s="249" t="str">
        <f t="shared" si="185"/>
        <v/>
      </c>
      <c r="I1231" s="249"/>
      <c r="J1231" s="249"/>
      <c r="K1231" s="252"/>
      <c r="L1231" s="251"/>
      <c r="M1231" s="252"/>
      <c r="N1231" s="261"/>
      <c r="O1231" s="261"/>
      <c r="P1231" s="253"/>
      <c r="Q1231" s="254" t="str">
        <f t="shared" si="186"/>
        <v/>
      </c>
      <c r="R1231" s="255" t="str">
        <f t="shared" si="176"/>
        <v/>
      </c>
      <c r="S1231" s="255" t="str">
        <f t="shared" si="177"/>
        <v/>
      </c>
      <c r="T1231" s="255" t="str">
        <f t="shared" si="187"/>
        <v/>
      </c>
      <c r="U1231" s="262" t="str">
        <f t="shared" si="178"/>
        <v/>
      </c>
      <c r="V1231" s="279"/>
    </row>
    <row r="1232" spans="1:22" x14ac:dyDescent="0.25">
      <c r="A1232" s="266"/>
      <c r="B1232" s="259" t="str">
        <f t="shared" si="179"/>
        <v/>
      </c>
      <c r="C1232" s="260" t="str">
        <f t="shared" si="180"/>
        <v/>
      </c>
      <c r="D1232" s="249" t="str">
        <f t="shared" si="181"/>
        <v/>
      </c>
      <c r="E1232" s="249" t="str">
        <f t="shared" si="182"/>
        <v/>
      </c>
      <c r="F1232" s="249" t="str">
        <f t="shared" si="183"/>
        <v/>
      </c>
      <c r="G1232" s="249" t="str">
        <f t="shared" si="184"/>
        <v/>
      </c>
      <c r="H1232" s="249" t="str">
        <f t="shared" si="185"/>
        <v/>
      </c>
      <c r="I1232" s="249"/>
      <c r="J1232" s="249"/>
      <c r="K1232" s="252"/>
      <c r="L1232" s="251"/>
      <c r="M1232" s="252"/>
      <c r="N1232" s="261"/>
      <c r="O1232" s="261"/>
      <c r="P1232" s="253"/>
      <c r="Q1232" s="254" t="str">
        <f t="shared" si="186"/>
        <v/>
      </c>
      <c r="R1232" s="255" t="str">
        <f t="shared" si="176"/>
        <v/>
      </c>
      <c r="S1232" s="255" t="str">
        <f t="shared" si="177"/>
        <v/>
      </c>
      <c r="T1232" s="255" t="str">
        <f t="shared" si="187"/>
        <v/>
      </c>
      <c r="U1232" s="262" t="str">
        <f t="shared" si="178"/>
        <v/>
      </c>
      <c r="V1232" s="279"/>
    </row>
    <row r="1233" spans="1:22" x14ac:dyDescent="0.25">
      <c r="A1233" s="266"/>
      <c r="B1233" s="259" t="str">
        <f t="shared" si="179"/>
        <v/>
      </c>
      <c r="C1233" s="260" t="str">
        <f t="shared" si="180"/>
        <v/>
      </c>
      <c r="D1233" s="249" t="str">
        <f t="shared" si="181"/>
        <v/>
      </c>
      <c r="E1233" s="249" t="str">
        <f t="shared" si="182"/>
        <v/>
      </c>
      <c r="F1233" s="249" t="str">
        <f t="shared" si="183"/>
        <v/>
      </c>
      <c r="G1233" s="249" t="str">
        <f t="shared" si="184"/>
        <v/>
      </c>
      <c r="H1233" s="249" t="str">
        <f t="shared" si="185"/>
        <v/>
      </c>
      <c r="I1233" s="249"/>
      <c r="J1233" s="249"/>
      <c r="K1233" s="252"/>
      <c r="L1233" s="251"/>
      <c r="M1233" s="252"/>
      <c r="N1233" s="261"/>
      <c r="O1233" s="261"/>
      <c r="P1233" s="253"/>
      <c r="Q1233" s="254" t="str">
        <f t="shared" si="186"/>
        <v/>
      </c>
      <c r="R1233" s="255" t="str">
        <f t="shared" si="176"/>
        <v/>
      </c>
      <c r="S1233" s="255" t="str">
        <f t="shared" si="177"/>
        <v/>
      </c>
      <c r="T1233" s="255" t="str">
        <f t="shared" si="187"/>
        <v/>
      </c>
      <c r="U1233" s="262" t="str">
        <f t="shared" si="178"/>
        <v/>
      </c>
      <c r="V1233" s="279"/>
    </row>
    <row r="1234" spans="1:22" x14ac:dyDescent="0.25">
      <c r="A1234" s="266"/>
      <c r="B1234" s="259" t="str">
        <f t="shared" si="179"/>
        <v/>
      </c>
      <c r="C1234" s="260" t="str">
        <f t="shared" si="180"/>
        <v/>
      </c>
      <c r="D1234" s="249" t="str">
        <f t="shared" si="181"/>
        <v/>
      </c>
      <c r="E1234" s="249" t="str">
        <f t="shared" si="182"/>
        <v/>
      </c>
      <c r="F1234" s="249" t="str">
        <f t="shared" si="183"/>
        <v/>
      </c>
      <c r="G1234" s="249" t="str">
        <f t="shared" si="184"/>
        <v/>
      </c>
      <c r="H1234" s="249" t="str">
        <f t="shared" si="185"/>
        <v/>
      </c>
      <c r="I1234" s="249"/>
      <c r="J1234" s="249"/>
      <c r="K1234" s="252"/>
      <c r="L1234" s="251"/>
      <c r="M1234" s="252"/>
      <c r="N1234" s="261"/>
      <c r="O1234" s="261"/>
      <c r="P1234" s="253"/>
      <c r="Q1234" s="254" t="str">
        <f t="shared" si="186"/>
        <v/>
      </c>
      <c r="R1234" s="255" t="str">
        <f t="shared" si="176"/>
        <v/>
      </c>
      <c r="S1234" s="255" t="str">
        <f t="shared" si="177"/>
        <v/>
      </c>
      <c r="T1234" s="255" t="str">
        <f t="shared" si="187"/>
        <v/>
      </c>
      <c r="U1234" s="262" t="str">
        <f t="shared" si="178"/>
        <v/>
      </c>
      <c r="V1234" s="279"/>
    </row>
    <row r="1235" spans="1:22" x14ac:dyDescent="0.25">
      <c r="A1235" s="266"/>
      <c r="B1235" s="259" t="str">
        <f t="shared" si="179"/>
        <v/>
      </c>
      <c r="C1235" s="260" t="str">
        <f t="shared" si="180"/>
        <v/>
      </c>
      <c r="D1235" s="249" t="str">
        <f t="shared" si="181"/>
        <v/>
      </c>
      <c r="E1235" s="249" t="str">
        <f t="shared" si="182"/>
        <v/>
      </c>
      <c r="F1235" s="249" t="str">
        <f t="shared" si="183"/>
        <v/>
      </c>
      <c r="G1235" s="249" t="str">
        <f t="shared" si="184"/>
        <v/>
      </c>
      <c r="H1235" s="249" t="str">
        <f t="shared" si="185"/>
        <v/>
      </c>
      <c r="I1235" s="249"/>
      <c r="J1235" s="249"/>
      <c r="K1235" s="252"/>
      <c r="L1235" s="251"/>
      <c r="M1235" s="252"/>
      <c r="N1235" s="261"/>
      <c r="O1235" s="261"/>
      <c r="P1235" s="253"/>
      <c r="Q1235" s="254" t="str">
        <f t="shared" si="186"/>
        <v/>
      </c>
      <c r="R1235" s="255" t="str">
        <f t="shared" si="176"/>
        <v/>
      </c>
      <c r="S1235" s="255" t="str">
        <f t="shared" si="177"/>
        <v/>
      </c>
      <c r="T1235" s="255" t="str">
        <f t="shared" si="187"/>
        <v/>
      </c>
      <c r="U1235" s="262" t="str">
        <f t="shared" si="178"/>
        <v/>
      </c>
      <c r="V1235" s="279"/>
    </row>
    <row r="1236" spans="1:22" x14ac:dyDescent="0.25">
      <c r="A1236" s="266"/>
      <c r="B1236" s="259" t="str">
        <f t="shared" si="179"/>
        <v/>
      </c>
      <c r="C1236" s="260" t="str">
        <f t="shared" si="180"/>
        <v/>
      </c>
      <c r="D1236" s="249" t="str">
        <f t="shared" si="181"/>
        <v/>
      </c>
      <c r="E1236" s="249" t="str">
        <f t="shared" si="182"/>
        <v/>
      </c>
      <c r="F1236" s="249" t="str">
        <f t="shared" si="183"/>
        <v/>
      </c>
      <c r="G1236" s="249" t="str">
        <f t="shared" si="184"/>
        <v/>
      </c>
      <c r="H1236" s="249" t="str">
        <f t="shared" si="185"/>
        <v/>
      </c>
      <c r="I1236" s="249"/>
      <c r="J1236" s="249"/>
      <c r="K1236" s="252"/>
      <c r="L1236" s="251"/>
      <c r="M1236" s="252"/>
      <c r="N1236" s="261"/>
      <c r="O1236" s="261"/>
      <c r="P1236" s="253"/>
      <c r="Q1236" s="254" t="str">
        <f t="shared" si="186"/>
        <v/>
      </c>
      <c r="R1236" s="255" t="str">
        <f t="shared" si="176"/>
        <v/>
      </c>
      <c r="S1236" s="255" t="str">
        <f t="shared" si="177"/>
        <v/>
      </c>
      <c r="T1236" s="255" t="str">
        <f t="shared" si="187"/>
        <v/>
      </c>
      <c r="U1236" s="262" t="str">
        <f t="shared" si="178"/>
        <v/>
      </c>
      <c r="V1236" s="279"/>
    </row>
    <row r="1237" spans="1:22" x14ac:dyDescent="0.25">
      <c r="A1237" s="266"/>
      <c r="B1237" s="259" t="str">
        <f t="shared" si="179"/>
        <v/>
      </c>
      <c r="C1237" s="260" t="str">
        <f t="shared" si="180"/>
        <v/>
      </c>
      <c r="D1237" s="249" t="str">
        <f t="shared" si="181"/>
        <v/>
      </c>
      <c r="E1237" s="249" t="str">
        <f t="shared" si="182"/>
        <v/>
      </c>
      <c r="F1237" s="249" t="str">
        <f t="shared" si="183"/>
        <v/>
      </c>
      <c r="G1237" s="249" t="str">
        <f t="shared" si="184"/>
        <v/>
      </c>
      <c r="H1237" s="249" t="str">
        <f t="shared" si="185"/>
        <v/>
      </c>
      <c r="I1237" s="249"/>
      <c r="J1237" s="249"/>
      <c r="K1237" s="252"/>
      <c r="L1237" s="251"/>
      <c r="M1237" s="252"/>
      <c r="N1237" s="261"/>
      <c r="O1237" s="261"/>
      <c r="P1237" s="253"/>
      <c r="Q1237" s="254" t="str">
        <f t="shared" si="186"/>
        <v/>
      </c>
      <c r="R1237" s="255" t="str">
        <f t="shared" si="176"/>
        <v/>
      </c>
      <c r="S1237" s="255" t="str">
        <f t="shared" si="177"/>
        <v/>
      </c>
      <c r="T1237" s="255" t="str">
        <f t="shared" si="187"/>
        <v/>
      </c>
      <c r="U1237" s="262" t="str">
        <f t="shared" si="178"/>
        <v/>
      </c>
      <c r="V1237" s="279"/>
    </row>
    <row r="1238" spans="1:22" x14ac:dyDescent="0.25">
      <c r="A1238" s="266"/>
      <c r="B1238" s="259" t="str">
        <f t="shared" si="179"/>
        <v/>
      </c>
      <c r="C1238" s="260" t="str">
        <f t="shared" si="180"/>
        <v/>
      </c>
      <c r="D1238" s="249" t="str">
        <f t="shared" si="181"/>
        <v/>
      </c>
      <c r="E1238" s="249" t="str">
        <f t="shared" si="182"/>
        <v/>
      </c>
      <c r="F1238" s="249" t="str">
        <f t="shared" si="183"/>
        <v/>
      </c>
      <c r="G1238" s="249" t="str">
        <f t="shared" si="184"/>
        <v/>
      </c>
      <c r="H1238" s="249" t="str">
        <f t="shared" si="185"/>
        <v/>
      </c>
      <c r="I1238" s="249"/>
      <c r="J1238" s="249"/>
      <c r="K1238" s="252"/>
      <c r="L1238" s="251"/>
      <c r="M1238" s="252"/>
      <c r="N1238" s="261"/>
      <c r="O1238" s="261"/>
      <c r="P1238" s="253"/>
      <c r="Q1238" s="254" t="str">
        <f t="shared" si="186"/>
        <v/>
      </c>
      <c r="R1238" s="255" t="str">
        <f t="shared" si="176"/>
        <v/>
      </c>
      <c r="S1238" s="255" t="str">
        <f t="shared" si="177"/>
        <v/>
      </c>
      <c r="T1238" s="255" t="str">
        <f t="shared" si="187"/>
        <v/>
      </c>
      <c r="U1238" s="262" t="str">
        <f t="shared" si="178"/>
        <v/>
      </c>
      <c r="V1238" s="279"/>
    </row>
    <row r="1239" spans="1:22" x14ac:dyDescent="0.25">
      <c r="A1239" s="266"/>
      <c r="B1239" s="259" t="str">
        <f t="shared" si="179"/>
        <v/>
      </c>
      <c r="C1239" s="260" t="str">
        <f t="shared" si="180"/>
        <v/>
      </c>
      <c r="D1239" s="249" t="str">
        <f t="shared" si="181"/>
        <v/>
      </c>
      <c r="E1239" s="249" t="str">
        <f t="shared" si="182"/>
        <v/>
      </c>
      <c r="F1239" s="249" t="str">
        <f t="shared" si="183"/>
        <v/>
      </c>
      <c r="G1239" s="249" t="str">
        <f t="shared" si="184"/>
        <v/>
      </c>
      <c r="H1239" s="249" t="str">
        <f t="shared" si="185"/>
        <v/>
      </c>
      <c r="I1239" s="249"/>
      <c r="J1239" s="249"/>
      <c r="K1239" s="252"/>
      <c r="L1239" s="251"/>
      <c r="M1239" s="252"/>
      <c r="N1239" s="261"/>
      <c r="O1239" s="261"/>
      <c r="P1239" s="253"/>
      <c r="Q1239" s="254" t="str">
        <f t="shared" si="186"/>
        <v/>
      </c>
      <c r="R1239" s="255" t="str">
        <f t="shared" si="176"/>
        <v/>
      </c>
      <c r="S1239" s="255" t="str">
        <f t="shared" si="177"/>
        <v/>
      </c>
      <c r="T1239" s="255" t="str">
        <f t="shared" si="187"/>
        <v/>
      </c>
      <c r="U1239" s="262" t="str">
        <f t="shared" si="178"/>
        <v/>
      </c>
      <c r="V1239" s="279"/>
    </row>
    <row r="1240" spans="1:22" x14ac:dyDescent="0.25">
      <c r="A1240" s="266"/>
      <c r="B1240" s="259" t="str">
        <f t="shared" si="179"/>
        <v/>
      </c>
      <c r="C1240" s="260" t="str">
        <f t="shared" si="180"/>
        <v/>
      </c>
      <c r="D1240" s="249" t="str">
        <f t="shared" si="181"/>
        <v/>
      </c>
      <c r="E1240" s="249" t="str">
        <f t="shared" si="182"/>
        <v/>
      </c>
      <c r="F1240" s="249" t="str">
        <f t="shared" si="183"/>
        <v/>
      </c>
      <c r="G1240" s="249" t="str">
        <f t="shared" si="184"/>
        <v/>
      </c>
      <c r="H1240" s="249" t="str">
        <f t="shared" si="185"/>
        <v/>
      </c>
      <c r="I1240" s="249"/>
      <c r="J1240" s="249"/>
      <c r="K1240" s="252"/>
      <c r="L1240" s="251"/>
      <c r="M1240" s="252"/>
      <c r="N1240" s="261"/>
      <c r="O1240" s="261"/>
      <c r="P1240" s="253"/>
      <c r="Q1240" s="254" t="str">
        <f t="shared" si="186"/>
        <v/>
      </c>
      <c r="R1240" s="255" t="str">
        <f t="shared" si="176"/>
        <v/>
      </c>
      <c r="S1240" s="255" t="str">
        <f t="shared" si="177"/>
        <v/>
      </c>
      <c r="T1240" s="255" t="str">
        <f t="shared" si="187"/>
        <v/>
      </c>
      <c r="U1240" s="262" t="str">
        <f t="shared" si="178"/>
        <v/>
      </c>
      <c r="V1240" s="279"/>
    </row>
    <row r="1241" spans="1:22" x14ac:dyDescent="0.25">
      <c r="A1241" s="266"/>
      <c r="B1241" s="259" t="str">
        <f t="shared" si="179"/>
        <v/>
      </c>
      <c r="C1241" s="260" t="str">
        <f t="shared" si="180"/>
        <v/>
      </c>
      <c r="D1241" s="249" t="str">
        <f t="shared" si="181"/>
        <v/>
      </c>
      <c r="E1241" s="249" t="str">
        <f t="shared" si="182"/>
        <v/>
      </c>
      <c r="F1241" s="249" t="str">
        <f t="shared" si="183"/>
        <v/>
      </c>
      <c r="G1241" s="249" t="str">
        <f t="shared" si="184"/>
        <v/>
      </c>
      <c r="H1241" s="249" t="str">
        <f t="shared" si="185"/>
        <v/>
      </c>
      <c r="I1241" s="249"/>
      <c r="J1241" s="249"/>
      <c r="K1241" s="252"/>
      <c r="L1241" s="251"/>
      <c r="M1241" s="252"/>
      <c r="N1241" s="261"/>
      <c r="O1241" s="261"/>
      <c r="P1241" s="253"/>
      <c r="Q1241" s="254" t="str">
        <f t="shared" si="186"/>
        <v/>
      </c>
      <c r="R1241" s="255" t="str">
        <f t="shared" ref="R1241:R1304" si="188">IF(N1241&lt;&gt;"",TEXT(N1241,"DDDD"),"")</f>
        <v/>
      </c>
      <c r="S1241" s="255" t="str">
        <f t="shared" ref="S1241:S1304" si="189">IF(N1241&lt;&gt;"",TEXT(N1241,"MMMM"),"")</f>
        <v/>
      </c>
      <c r="T1241" s="255" t="str">
        <f t="shared" si="187"/>
        <v/>
      </c>
      <c r="U1241" s="262" t="str">
        <f t="shared" si="178"/>
        <v/>
      </c>
      <c r="V1241" s="279"/>
    </row>
    <row r="1242" spans="1:22" x14ac:dyDescent="0.25">
      <c r="A1242" s="266"/>
      <c r="B1242" s="259" t="str">
        <f t="shared" si="179"/>
        <v/>
      </c>
      <c r="C1242" s="260" t="str">
        <f t="shared" si="180"/>
        <v/>
      </c>
      <c r="D1242" s="249" t="str">
        <f t="shared" si="181"/>
        <v/>
      </c>
      <c r="E1242" s="249" t="str">
        <f t="shared" si="182"/>
        <v/>
      </c>
      <c r="F1242" s="249" t="str">
        <f t="shared" si="183"/>
        <v/>
      </c>
      <c r="G1242" s="249" t="str">
        <f t="shared" si="184"/>
        <v/>
      </c>
      <c r="H1242" s="249" t="str">
        <f t="shared" si="185"/>
        <v/>
      </c>
      <c r="I1242" s="249"/>
      <c r="J1242" s="249"/>
      <c r="K1242" s="252"/>
      <c r="L1242" s="251"/>
      <c r="M1242" s="252"/>
      <c r="N1242" s="261"/>
      <c r="O1242" s="261"/>
      <c r="P1242" s="253"/>
      <c r="Q1242" s="254" t="str">
        <f t="shared" si="186"/>
        <v/>
      </c>
      <c r="R1242" s="255" t="str">
        <f t="shared" si="188"/>
        <v/>
      </c>
      <c r="S1242" s="255" t="str">
        <f t="shared" si="189"/>
        <v/>
      </c>
      <c r="T1242" s="255" t="str">
        <f t="shared" si="187"/>
        <v/>
      </c>
      <c r="U1242" s="262" t="str">
        <f t="shared" si="178"/>
        <v/>
      </c>
      <c r="V1242" s="279"/>
    </row>
    <row r="1243" spans="1:22" x14ac:dyDescent="0.25">
      <c r="A1243" s="266"/>
      <c r="B1243" s="259" t="str">
        <f t="shared" si="179"/>
        <v/>
      </c>
      <c r="C1243" s="260" t="str">
        <f t="shared" si="180"/>
        <v/>
      </c>
      <c r="D1243" s="249" t="str">
        <f t="shared" si="181"/>
        <v/>
      </c>
      <c r="E1243" s="249" t="str">
        <f t="shared" si="182"/>
        <v/>
      </c>
      <c r="F1243" s="249" t="str">
        <f t="shared" si="183"/>
        <v/>
      </c>
      <c r="G1243" s="249" t="str">
        <f t="shared" si="184"/>
        <v/>
      </c>
      <c r="H1243" s="249" t="str">
        <f t="shared" si="185"/>
        <v/>
      </c>
      <c r="I1243" s="249"/>
      <c r="J1243" s="249"/>
      <c r="K1243" s="252"/>
      <c r="L1243" s="251"/>
      <c r="M1243" s="252"/>
      <c r="N1243" s="261"/>
      <c r="O1243" s="261"/>
      <c r="P1243" s="253"/>
      <c r="Q1243" s="254" t="str">
        <f t="shared" si="186"/>
        <v/>
      </c>
      <c r="R1243" s="255" t="str">
        <f t="shared" si="188"/>
        <v/>
      </c>
      <c r="S1243" s="255" t="str">
        <f t="shared" si="189"/>
        <v/>
      </c>
      <c r="T1243" s="255" t="str">
        <f t="shared" si="187"/>
        <v/>
      </c>
      <c r="U1243" s="262" t="str">
        <f t="shared" si="178"/>
        <v/>
      </c>
      <c r="V1243" s="279"/>
    </row>
    <row r="1244" spans="1:22" x14ac:dyDescent="0.25">
      <c r="A1244" s="266"/>
      <c r="B1244" s="259" t="str">
        <f t="shared" si="179"/>
        <v/>
      </c>
      <c r="C1244" s="260" t="str">
        <f t="shared" si="180"/>
        <v/>
      </c>
      <c r="D1244" s="249" t="str">
        <f t="shared" si="181"/>
        <v/>
      </c>
      <c r="E1244" s="249" t="str">
        <f t="shared" si="182"/>
        <v/>
      </c>
      <c r="F1244" s="249" t="str">
        <f t="shared" si="183"/>
        <v/>
      </c>
      <c r="G1244" s="249" t="str">
        <f t="shared" si="184"/>
        <v/>
      </c>
      <c r="H1244" s="249" t="str">
        <f t="shared" si="185"/>
        <v/>
      </c>
      <c r="I1244" s="249"/>
      <c r="J1244" s="249"/>
      <c r="K1244" s="252"/>
      <c r="L1244" s="251"/>
      <c r="M1244" s="252"/>
      <c r="N1244" s="261"/>
      <c r="O1244" s="261"/>
      <c r="P1244" s="253"/>
      <c r="Q1244" s="254" t="str">
        <f t="shared" si="186"/>
        <v/>
      </c>
      <c r="R1244" s="255" t="str">
        <f t="shared" si="188"/>
        <v/>
      </c>
      <c r="S1244" s="255" t="str">
        <f t="shared" si="189"/>
        <v/>
      </c>
      <c r="T1244" s="255" t="str">
        <f t="shared" si="187"/>
        <v/>
      </c>
      <c r="U1244" s="262" t="str">
        <f t="shared" si="178"/>
        <v/>
      </c>
      <c r="V1244" s="279"/>
    </row>
    <row r="1245" spans="1:22" x14ac:dyDescent="0.25">
      <c r="A1245" s="266"/>
      <c r="B1245" s="259" t="str">
        <f t="shared" si="179"/>
        <v/>
      </c>
      <c r="C1245" s="260" t="str">
        <f t="shared" si="180"/>
        <v/>
      </c>
      <c r="D1245" s="249" t="str">
        <f t="shared" si="181"/>
        <v/>
      </c>
      <c r="E1245" s="249" t="str">
        <f t="shared" si="182"/>
        <v/>
      </c>
      <c r="F1245" s="249" t="str">
        <f t="shared" si="183"/>
        <v/>
      </c>
      <c r="G1245" s="249" t="str">
        <f t="shared" si="184"/>
        <v/>
      </c>
      <c r="H1245" s="249" t="str">
        <f t="shared" si="185"/>
        <v/>
      </c>
      <c r="I1245" s="249"/>
      <c r="J1245" s="249"/>
      <c r="K1245" s="252"/>
      <c r="L1245" s="251"/>
      <c r="M1245" s="252"/>
      <c r="N1245" s="261"/>
      <c r="O1245" s="261"/>
      <c r="P1245" s="253"/>
      <c r="Q1245" s="254" t="str">
        <f t="shared" si="186"/>
        <v/>
      </c>
      <c r="R1245" s="255" t="str">
        <f t="shared" si="188"/>
        <v/>
      </c>
      <c r="S1245" s="255" t="str">
        <f t="shared" si="189"/>
        <v/>
      </c>
      <c r="T1245" s="255" t="str">
        <f t="shared" si="187"/>
        <v/>
      </c>
      <c r="U1245" s="262" t="str">
        <f t="shared" si="178"/>
        <v/>
      </c>
      <c r="V1245" s="279"/>
    </row>
    <row r="1246" spans="1:22" x14ac:dyDescent="0.25">
      <c r="A1246" s="266"/>
      <c r="B1246" s="259" t="str">
        <f t="shared" si="179"/>
        <v/>
      </c>
      <c r="C1246" s="260" t="str">
        <f t="shared" si="180"/>
        <v/>
      </c>
      <c r="D1246" s="249" t="str">
        <f t="shared" si="181"/>
        <v/>
      </c>
      <c r="E1246" s="249" t="str">
        <f t="shared" si="182"/>
        <v/>
      </c>
      <c r="F1246" s="249" t="str">
        <f t="shared" si="183"/>
        <v/>
      </c>
      <c r="G1246" s="249" t="str">
        <f t="shared" si="184"/>
        <v/>
      </c>
      <c r="H1246" s="249" t="str">
        <f t="shared" si="185"/>
        <v/>
      </c>
      <c r="I1246" s="249"/>
      <c r="J1246" s="249"/>
      <c r="K1246" s="252"/>
      <c r="L1246" s="251"/>
      <c r="M1246" s="252"/>
      <c r="N1246" s="261"/>
      <c r="O1246" s="261"/>
      <c r="P1246" s="253"/>
      <c r="Q1246" s="254" t="str">
        <f t="shared" si="186"/>
        <v/>
      </c>
      <c r="R1246" s="255" t="str">
        <f t="shared" si="188"/>
        <v/>
      </c>
      <c r="S1246" s="255" t="str">
        <f t="shared" si="189"/>
        <v/>
      </c>
      <c r="T1246" s="255" t="str">
        <f t="shared" si="187"/>
        <v/>
      </c>
      <c r="U1246" s="262" t="str">
        <f t="shared" si="178"/>
        <v/>
      </c>
      <c r="V1246" s="279"/>
    </row>
    <row r="1247" spans="1:22" x14ac:dyDescent="0.25">
      <c r="A1247" s="266"/>
      <c r="B1247" s="259" t="str">
        <f t="shared" si="179"/>
        <v/>
      </c>
      <c r="C1247" s="260" t="str">
        <f t="shared" si="180"/>
        <v/>
      </c>
      <c r="D1247" s="249" t="str">
        <f t="shared" si="181"/>
        <v/>
      </c>
      <c r="E1247" s="249" t="str">
        <f t="shared" si="182"/>
        <v/>
      </c>
      <c r="F1247" s="249" t="str">
        <f t="shared" si="183"/>
        <v/>
      </c>
      <c r="G1247" s="249" t="str">
        <f t="shared" si="184"/>
        <v/>
      </c>
      <c r="H1247" s="249" t="str">
        <f t="shared" si="185"/>
        <v/>
      </c>
      <c r="I1247" s="249"/>
      <c r="J1247" s="249"/>
      <c r="K1247" s="252"/>
      <c r="L1247" s="251"/>
      <c r="M1247" s="252"/>
      <c r="N1247" s="261"/>
      <c r="O1247" s="261"/>
      <c r="P1247" s="253"/>
      <c r="Q1247" s="254" t="str">
        <f t="shared" si="186"/>
        <v/>
      </c>
      <c r="R1247" s="255" t="str">
        <f t="shared" si="188"/>
        <v/>
      </c>
      <c r="S1247" s="255" t="str">
        <f t="shared" si="189"/>
        <v/>
      </c>
      <c r="T1247" s="255" t="str">
        <f t="shared" si="187"/>
        <v/>
      </c>
      <c r="U1247" s="262" t="str">
        <f t="shared" si="178"/>
        <v/>
      </c>
      <c r="V1247" s="279"/>
    </row>
    <row r="1248" spans="1:22" x14ac:dyDescent="0.25">
      <c r="A1248" s="266"/>
      <c r="B1248" s="259" t="str">
        <f t="shared" si="179"/>
        <v/>
      </c>
      <c r="C1248" s="260" t="str">
        <f t="shared" si="180"/>
        <v/>
      </c>
      <c r="D1248" s="249" t="str">
        <f t="shared" si="181"/>
        <v/>
      </c>
      <c r="E1248" s="249" t="str">
        <f t="shared" si="182"/>
        <v/>
      </c>
      <c r="F1248" s="249" t="str">
        <f t="shared" si="183"/>
        <v/>
      </c>
      <c r="G1248" s="249" t="str">
        <f t="shared" si="184"/>
        <v/>
      </c>
      <c r="H1248" s="249" t="str">
        <f t="shared" si="185"/>
        <v/>
      </c>
      <c r="I1248" s="249"/>
      <c r="J1248" s="249"/>
      <c r="K1248" s="252"/>
      <c r="L1248" s="251"/>
      <c r="M1248" s="252"/>
      <c r="N1248" s="261"/>
      <c r="O1248" s="261"/>
      <c r="P1248" s="253"/>
      <c r="Q1248" s="254" t="str">
        <f t="shared" si="186"/>
        <v/>
      </c>
      <c r="R1248" s="255" t="str">
        <f t="shared" si="188"/>
        <v/>
      </c>
      <c r="S1248" s="255" t="str">
        <f t="shared" si="189"/>
        <v/>
      </c>
      <c r="T1248" s="255" t="str">
        <f t="shared" si="187"/>
        <v/>
      </c>
      <c r="U1248" s="262" t="str">
        <f t="shared" si="178"/>
        <v/>
      </c>
      <c r="V1248" s="279"/>
    </row>
    <row r="1249" spans="1:22" x14ac:dyDescent="0.25">
      <c r="A1249" s="266"/>
      <c r="B1249" s="259" t="str">
        <f t="shared" si="179"/>
        <v/>
      </c>
      <c r="C1249" s="260" t="str">
        <f t="shared" si="180"/>
        <v/>
      </c>
      <c r="D1249" s="249" t="str">
        <f t="shared" si="181"/>
        <v/>
      </c>
      <c r="E1249" s="249" t="str">
        <f t="shared" si="182"/>
        <v/>
      </c>
      <c r="F1249" s="249" t="str">
        <f t="shared" si="183"/>
        <v/>
      </c>
      <c r="G1249" s="249" t="str">
        <f t="shared" si="184"/>
        <v/>
      </c>
      <c r="H1249" s="249" t="str">
        <f t="shared" si="185"/>
        <v/>
      </c>
      <c r="I1249" s="249"/>
      <c r="J1249" s="249"/>
      <c r="K1249" s="252"/>
      <c r="L1249" s="251"/>
      <c r="M1249" s="252"/>
      <c r="N1249" s="261"/>
      <c r="O1249" s="261"/>
      <c r="P1249" s="253"/>
      <c r="Q1249" s="254" t="str">
        <f t="shared" si="186"/>
        <v/>
      </c>
      <c r="R1249" s="255" t="str">
        <f t="shared" si="188"/>
        <v/>
      </c>
      <c r="S1249" s="255" t="str">
        <f t="shared" si="189"/>
        <v/>
      </c>
      <c r="T1249" s="255" t="str">
        <f t="shared" si="187"/>
        <v/>
      </c>
      <c r="U1249" s="262" t="str">
        <f t="shared" ref="U1249:U1312" si="190">IFERROR(VLOOKUP(M1249,CIE,2,0),"")</f>
        <v/>
      </c>
      <c r="V1249" s="279"/>
    </row>
    <row r="1250" spans="1:22" x14ac:dyDescent="0.25">
      <c r="A1250" s="266"/>
      <c r="B1250" s="259" t="str">
        <f t="shared" si="179"/>
        <v/>
      </c>
      <c r="C1250" s="260" t="str">
        <f t="shared" si="180"/>
        <v/>
      </c>
      <c r="D1250" s="249" t="str">
        <f t="shared" si="181"/>
        <v/>
      </c>
      <c r="E1250" s="249" t="str">
        <f t="shared" si="182"/>
        <v/>
      </c>
      <c r="F1250" s="249" t="str">
        <f t="shared" si="183"/>
        <v/>
      </c>
      <c r="G1250" s="249" t="str">
        <f t="shared" si="184"/>
        <v/>
      </c>
      <c r="H1250" s="249" t="str">
        <f t="shared" si="185"/>
        <v/>
      </c>
      <c r="I1250" s="249"/>
      <c r="J1250" s="249"/>
      <c r="K1250" s="252"/>
      <c r="L1250" s="251"/>
      <c r="M1250" s="252"/>
      <c r="N1250" s="261"/>
      <c r="O1250" s="261"/>
      <c r="P1250" s="253"/>
      <c r="Q1250" s="254" t="str">
        <f t="shared" si="186"/>
        <v/>
      </c>
      <c r="R1250" s="255" t="str">
        <f t="shared" si="188"/>
        <v/>
      </c>
      <c r="S1250" s="255" t="str">
        <f t="shared" si="189"/>
        <v/>
      </c>
      <c r="T1250" s="255" t="str">
        <f t="shared" si="187"/>
        <v/>
      </c>
      <c r="U1250" s="262" t="str">
        <f t="shared" si="190"/>
        <v/>
      </c>
      <c r="V1250" s="279"/>
    </row>
    <row r="1251" spans="1:22" x14ac:dyDescent="0.25">
      <c r="A1251" s="266"/>
      <c r="B1251" s="259" t="str">
        <f t="shared" si="179"/>
        <v/>
      </c>
      <c r="C1251" s="260" t="str">
        <f t="shared" si="180"/>
        <v/>
      </c>
      <c r="D1251" s="249" t="str">
        <f t="shared" si="181"/>
        <v/>
      </c>
      <c r="E1251" s="249" t="str">
        <f t="shared" si="182"/>
        <v/>
      </c>
      <c r="F1251" s="249" t="str">
        <f t="shared" si="183"/>
        <v/>
      </c>
      <c r="G1251" s="249" t="str">
        <f t="shared" si="184"/>
        <v/>
      </c>
      <c r="H1251" s="249" t="str">
        <f t="shared" si="185"/>
        <v/>
      </c>
      <c r="I1251" s="249"/>
      <c r="J1251" s="249"/>
      <c r="K1251" s="252"/>
      <c r="L1251" s="251"/>
      <c r="M1251" s="252"/>
      <c r="N1251" s="261"/>
      <c r="O1251" s="261"/>
      <c r="P1251" s="253"/>
      <c r="Q1251" s="254" t="str">
        <f t="shared" si="186"/>
        <v/>
      </c>
      <c r="R1251" s="255" t="str">
        <f t="shared" si="188"/>
        <v/>
      </c>
      <c r="S1251" s="255" t="str">
        <f t="shared" si="189"/>
        <v/>
      </c>
      <c r="T1251" s="255" t="str">
        <f t="shared" si="187"/>
        <v/>
      </c>
      <c r="U1251" s="262" t="str">
        <f t="shared" si="190"/>
        <v/>
      </c>
      <c r="V1251" s="279"/>
    </row>
    <row r="1252" spans="1:22" x14ac:dyDescent="0.25">
      <c r="A1252" s="266"/>
      <c r="B1252" s="259" t="str">
        <f t="shared" si="179"/>
        <v/>
      </c>
      <c r="C1252" s="260" t="str">
        <f t="shared" si="180"/>
        <v/>
      </c>
      <c r="D1252" s="249" t="str">
        <f t="shared" si="181"/>
        <v/>
      </c>
      <c r="E1252" s="249" t="str">
        <f t="shared" si="182"/>
        <v/>
      </c>
      <c r="F1252" s="249" t="str">
        <f t="shared" si="183"/>
        <v/>
      </c>
      <c r="G1252" s="249" t="str">
        <f t="shared" si="184"/>
        <v/>
      </c>
      <c r="H1252" s="249" t="str">
        <f t="shared" si="185"/>
        <v/>
      </c>
      <c r="I1252" s="249"/>
      <c r="J1252" s="249"/>
      <c r="K1252" s="252"/>
      <c r="L1252" s="251"/>
      <c r="M1252" s="252"/>
      <c r="N1252" s="261"/>
      <c r="O1252" s="261"/>
      <c r="P1252" s="253"/>
      <c r="Q1252" s="254" t="str">
        <f t="shared" si="186"/>
        <v/>
      </c>
      <c r="R1252" s="255" t="str">
        <f t="shared" si="188"/>
        <v/>
      </c>
      <c r="S1252" s="255" t="str">
        <f t="shared" si="189"/>
        <v/>
      </c>
      <c r="T1252" s="255" t="str">
        <f t="shared" si="187"/>
        <v/>
      </c>
      <c r="U1252" s="262" t="str">
        <f t="shared" si="190"/>
        <v/>
      </c>
      <c r="V1252" s="279"/>
    </row>
    <row r="1253" spans="1:22" x14ac:dyDescent="0.25">
      <c r="A1253" s="266"/>
      <c r="B1253" s="259" t="str">
        <f t="shared" si="179"/>
        <v/>
      </c>
      <c r="C1253" s="260" t="str">
        <f t="shared" si="180"/>
        <v/>
      </c>
      <c r="D1253" s="249" t="str">
        <f t="shared" si="181"/>
        <v/>
      </c>
      <c r="E1253" s="249" t="str">
        <f t="shared" si="182"/>
        <v/>
      </c>
      <c r="F1253" s="249" t="str">
        <f t="shared" si="183"/>
        <v/>
      </c>
      <c r="G1253" s="249" t="str">
        <f t="shared" si="184"/>
        <v/>
      </c>
      <c r="H1253" s="249" t="str">
        <f t="shared" si="185"/>
        <v/>
      </c>
      <c r="I1253" s="249"/>
      <c r="J1253" s="249"/>
      <c r="K1253" s="252"/>
      <c r="L1253" s="251"/>
      <c r="M1253" s="252"/>
      <c r="N1253" s="261"/>
      <c r="O1253" s="261"/>
      <c r="P1253" s="253"/>
      <c r="Q1253" s="254" t="str">
        <f t="shared" si="186"/>
        <v/>
      </c>
      <c r="R1253" s="255" t="str">
        <f t="shared" si="188"/>
        <v/>
      </c>
      <c r="S1253" s="255" t="str">
        <f t="shared" si="189"/>
        <v/>
      </c>
      <c r="T1253" s="255" t="str">
        <f t="shared" si="187"/>
        <v/>
      </c>
      <c r="U1253" s="262" t="str">
        <f t="shared" si="190"/>
        <v/>
      </c>
      <c r="V1253" s="279"/>
    </row>
    <row r="1254" spans="1:22" x14ac:dyDescent="0.25">
      <c r="A1254" s="266"/>
      <c r="B1254" s="259" t="str">
        <f t="shared" ref="B1254:B1317" si="191">IFERROR(VLOOKUP(A1254,Personal,2,0),"")</f>
        <v/>
      </c>
      <c r="C1254" s="260" t="str">
        <f t="shared" si="180"/>
        <v/>
      </c>
      <c r="D1254" s="249" t="str">
        <f t="shared" si="181"/>
        <v/>
      </c>
      <c r="E1254" s="249" t="str">
        <f t="shared" si="182"/>
        <v/>
      </c>
      <c r="F1254" s="249" t="str">
        <f t="shared" si="183"/>
        <v/>
      </c>
      <c r="G1254" s="249" t="str">
        <f t="shared" si="184"/>
        <v/>
      </c>
      <c r="H1254" s="249" t="str">
        <f t="shared" si="185"/>
        <v/>
      </c>
      <c r="I1254" s="249"/>
      <c r="J1254" s="249"/>
      <c r="K1254" s="252"/>
      <c r="L1254" s="251"/>
      <c r="M1254" s="252"/>
      <c r="N1254" s="261"/>
      <c r="O1254" s="261"/>
      <c r="P1254" s="253"/>
      <c r="Q1254" s="254" t="str">
        <f t="shared" si="186"/>
        <v/>
      </c>
      <c r="R1254" s="255" t="str">
        <f t="shared" si="188"/>
        <v/>
      </c>
      <c r="S1254" s="255" t="str">
        <f t="shared" si="189"/>
        <v/>
      </c>
      <c r="T1254" s="255" t="str">
        <f t="shared" si="187"/>
        <v/>
      </c>
      <c r="U1254" s="262" t="str">
        <f t="shared" si="190"/>
        <v/>
      </c>
      <c r="V1254" s="279"/>
    </row>
    <row r="1255" spans="1:22" x14ac:dyDescent="0.25">
      <c r="A1255" s="266"/>
      <c r="B1255" s="259" t="str">
        <f t="shared" si="191"/>
        <v/>
      </c>
      <c r="C1255" s="260" t="str">
        <f t="shared" si="180"/>
        <v/>
      </c>
      <c r="D1255" s="249" t="str">
        <f t="shared" si="181"/>
        <v/>
      </c>
      <c r="E1255" s="249" t="str">
        <f t="shared" si="182"/>
        <v/>
      </c>
      <c r="F1255" s="249" t="str">
        <f t="shared" si="183"/>
        <v/>
      </c>
      <c r="G1255" s="249" t="str">
        <f t="shared" si="184"/>
        <v/>
      </c>
      <c r="H1255" s="249" t="str">
        <f t="shared" si="185"/>
        <v/>
      </c>
      <c r="I1255" s="249"/>
      <c r="J1255" s="249"/>
      <c r="K1255" s="252"/>
      <c r="L1255" s="251"/>
      <c r="M1255" s="252"/>
      <c r="N1255" s="261"/>
      <c r="O1255" s="261"/>
      <c r="P1255" s="253"/>
      <c r="Q1255" s="254" t="str">
        <f t="shared" si="186"/>
        <v/>
      </c>
      <c r="R1255" s="255" t="str">
        <f t="shared" si="188"/>
        <v/>
      </c>
      <c r="S1255" s="255" t="str">
        <f t="shared" si="189"/>
        <v/>
      </c>
      <c r="T1255" s="255" t="str">
        <f t="shared" si="187"/>
        <v/>
      </c>
      <c r="U1255" s="262" t="str">
        <f t="shared" si="190"/>
        <v/>
      </c>
      <c r="V1255" s="279"/>
    </row>
    <row r="1256" spans="1:22" x14ac:dyDescent="0.25">
      <c r="A1256" s="266"/>
      <c r="B1256" s="259" t="str">
        <f t="shared" si="191"/>
        <v/>
      </c>
      <c r="C1256" s="260" t="str">
        <f t="shared" si="180"/>
        <v/>
      </c>
      <c r="D1256" s="249" t="str">
        <f t="shared" si="181"/>
        <v/>
      </c>
      <c r="E1256" s="249" t="str">
        <f t="shared" si="182"/>
        <v/>
      </c>
      <c r="F1256" s="249" t="str">
        <f t="shared" si="183"/>
        <v/>
      </c>
      <c r="G1256" s="249" t="str">
        <f t="shared" si="184"/>
        <v/>
      </c>
      <c r="H1256" s="249" t="str">
        <f t="shared" si="185"/>
        <v/>
      </c>
      <c r="I1256" s="249"/>
      <c r="J1256" s="249"/>
      <c r="K1256" s="252"/>
      <c r="L1256" s="251"/>
      <c r="M1256" s="252"/>
      <c r="N1256" s="261"/>
      <c r="O1256" s="261"/>
      <c r="P1256" s="253"/>
      <c r="Q1256" s="254" t="str">
        <f t="shared" si="186"/>
        <v/>
      </c>
      <c r="R1256" s="255" t="str">
        <f t="shared" si="188"/>
        <v/>
      </c>
      <c r="S1256" s="255" t="str">
        <f t="shared" si="189"/>
        <v/>
      </c>
      <c r="T1256" s="255" t="str">
        <f t="shared" si="187"/>
        <v/>
      </c>
      <c r="U1256" s="262" t="str">
        <f t="shared" si="190"/>
        <v/>
      </c>
      <c r="V1256" s="279"/>
    </row>
    <row r="1257" spans="1:22" x14ac:dyDescent="0.25">
      <c r="A1257" s="266"/>
      <c r="B1257" s="259" t="str">
        <f t="shared" si="191"/>
        <v/>
      </c>
      <c r="C1257" s="260" t="str">
        <f t="shared" si="180"/>
        <v/>
      </c>
      <c r="D1257" s="249" t="str">
        <f t="shared" si="181"/>
        <v/>
      </c>
      <c r="E1257" s="249" t="str">
        <f t="shared" si="182"/>
        <v/>
      </c>
      <c r="F1257" s="249" t="str">
        <f t="shared" si="183"/>
        <v/>
      </c>
      <c r="G1257" s="249" t="str">
        <f t="shared" si="184"/>
        <v/>
      </c>
      <c r="H1257" s="249" t="str">
        <f t="shared" si="185"/>
        <v/>
      </c>
      <c r="I1257" s="249"/>
      <c r="J1257" s="249"/>
      <c r="K1257" s="252"/>
      <c r="L1257" s="251"/>
      <c r="M1257" s="252"/>
      <c r="N1257" s="261"/>
      <c r="O1257" s="261"/>
      <c r="P1257" s="253"/>
      <c r="Q1257" s="254" t="str">
        <f t="shared" si="186"/>
        <v/>
      </c>
      <c r="R1257" s="255" t="str">
        <f t="shared" si="188"/>
        <v/>
      </c>
      <c r="S1257" s="255" t="str">
        <f t="shared" si="189"/>
        <v/>
      </c>
      <c r="T1257" s="255" t="str">
        <f t="shared" si="187"/>
        <v/>
      </c>
      <c r="U1257" s="262" t="str">
        <f t="shared" si="190"/>
        <v/>
      </c>
      <c r="V1257" s="279"/>
    </row>
    <row r="1258" spans="1:22" x14ac:dyDescent="0.25">
      <c r="A1258" s="266"/>
      <c r="B1258" s="259" t="str">
        <f t="shared" si="191"/>
        <v/>
      </c>
      <c r="C1258" s="260" t="str">
        <f t="shared" si="180"/>
        <v/>
      </c>
      <c r="D1258" s="249" t="str">
        <f t="shared" si="181"/>
        <v/>
      </c>
      <c r="E1258" s="249" t="str">
        <f t="shared" si="182"/>
        <v/>
      </c>
      <c r="F1258" s="249" t="str">
        <f t="shared" si="183"/>
        <v/>
      </c>
      <c r="G1258" s="249" t="str">
        <f t="shared" si="184"/>
        <v/>
      </c>
      <c r="H1258" s="249" t="str">
        <f t="shared" si="185"/>
        <v/>
      </c>
      <c r="I1258" s="249"/>
      <c r="J1258" s="249"/>
      <c r="K1258" s="252"/>
      <c r="L1258" s="251"/>
      <c r="M1258" s="252"/>
      <c r="N1258" s="261"/>
      <c r="O1258" s="261"/>
      <c r="P1258" s="253"/>
      <c r="Q1258" s="254" t="str">
        <f t="shared" si="186"/>
        <v/>
      </c>
      <c r="R1258" s="255" t="str">
        <f t="shared" si="188"/>
        <v/>
      </c>
      <c r="S1258" s="255" t="str">
        <f t="shared" si="189"/>
        <v/>
      </c>
      <c r="T1258" s="255" t="str">
        <f t="shared" si="187"/>
        <v/>
      </c>
      <c r="U1258" s="262" t="str">
        <f t="shared" si="190"/>
        <v/>
      </c>
      <c r="V1258" s="279"/>
    </row>
    <row r="1259" spans="1:22" x14ac:dyDescent="0.25">
      <c r="A1259" s="266"/>
      <c r="B1259" s="259" t="str">
        <f t="shared" si="191"/>
        <v/>
      </c>
      <c r="C1259" s="260" t="str">
        <f t="shared" si="180"/>
        <v/>
      </c>
      <c r="D1259" s="249" t="str">
        <f t="shared" si="181"/>
        <v/>
      </c>
      <c r="E1259" s="249" t="str">
        <f t="shared" si="182"/>
        <v/>
      </c>
      <c r="F1259" s="249" t="str">
        <f t="shared" si="183"/>
        <v/>
      </c>
      <c r="G1259" s="249" t="str">
        <f t="shared" si="184"/>
        <v/>
      </c>
      <c r="H1259" s="249" t="str">
        <f t="shared" si="185"/>
        <v/>
      </c>
      <c r="I1259" s="249"/>
      <c r="J1259" s="249"/>
      <c r="K1259" s="252"/>
      <c r="L1259" s="251"/>
      <c r="M1259" s="252"/>
      <c r="N1259" s="261"/>
      <c r="O1259" s="261"/>
      <c r="P1259" s="253"/>
      <c r="Q1259" s="254" t="str">
        <f t="shared" si="186"/>
        <v/>
      </c>
      <c r="R1259" s="255" t="str">
        <f t="shared" si="188"/>
        <v/>
      </c>
      <c r="S1259" s="255" t="str">
        <f t="shared" si="189"/>
        <v/>
      </c>
      <c r="T1259" s="255" t="str">
        <f t="shared" si="187"/>
        <v/>
      </c>
      <c r="U1259" s="262" t="str">
        <f t="shared" si="190"/>
        <v/>
      </c>
      <c r="V1259" s="279"/>
    </row>
    <row r="1260" spans="1:22" x14ac:dyDescent="0.25">
      <c r="A1260" s="266"/>
      <c r="B1260" s="259" t="str">
        <f t="shared" si="191"/>
        <v/>
      </c>
      <c r="C1260" s="260" t="str">
        <f t="shared" si="180"/>
        <v/>
      </c>
      <c r="D1260" s="249" t="str">
        <f t="shared" si="181"/>
        <v/>
      </c>
      <c r="E1260" s="249" t="str">
        <f t="shared" si="182"/>
        <v/>
      </c>
      <c r="F1260" s="249" t="str">
        <f t="shared" si="183"/>
        <v/>
      </c>
      <c r="G1260" s="249" t="str">
        <f t="shared" si="184"/>
        <v/>
      </c>
      <c r="H1260" s="249" t="str">
        <f t="shared" si="185"/>
        <v/>
      </c>
      <c r="I1260" s="249"/>
      <c r="J1260" s="249"/>
      <c r="K1260" s="252"/>
      <c r="L1260" s="251"/>
      <c r="M1260" s="252"/>
      <c r="N1260" s="261"/>
      <c r="O1260" s="261"/>
      <c r="P1260" s="253"/>
      <c r="Q1260" s="254" t="str">
        <f t="shared" si="186"/>
        <v/>
      </c>
      <c r="R1260" s="255" t="str">
        <f t="shared" si="188"/>
        <v/>
      </c>
      <c r="S1260" s="255" t="str">
        <f t="shared" si="189"/>
        <v/>
      </c>
      <c r="T1260" s="255" t="str">
        <f t="shared" si="187"/>
        <v/>
      </c>
      <c r="U1260" s="262" t="str">
        <f t="shared" si="190"/>
        <v/>
      </c>
      <c r="V1260" s="279"/>
    </row>
    <row r="1261" spans="1:22" x14ac:dyDescent="0.25">
      <c r="A1261" s="266"/>
      <c r="B1261" s="259" t="str">
        <f t="shared" si="191"/>
        <v/>
      </c>
      <c r="C1261" s="260" t="str">
        <f t="shared" si="180"/>
        <v/>
      </c>
      <c r="D1261" s="249" t="str">
        <f t="shared" si="181"/>
        <v/>
      </c>
      <c r="E1261" s="249" t="str">
        <f t="shared" si="182"/>
        <v/>
      </c>
      <c r="F1261" s="249" t="str">
        <f t="shared" si="183"/>
        <v/>
      </c>
      <c r="G1261" s="249" t="str">
        <f t="shared" si="184"/>
        <v/>
      </c>
      <c r="H1261" s="249" t="str">
        <f t="shared" si="185"/>
        <v/>
      </c>
      <c r="I1261" s="249"/>
      <c r="J1261" s="249"/>
      <c r="K1261" s="252"/>
      <c r="L1261" s="251"/>
      <c r="M1261" s="252"/>
      <c r="N1261" s="261"/>
      <c r="O1261" s="261"/>
      <c r="P1261" s="253"/>
      <c r="Q1261" s="254" t="str">
        <f t="shared" si="186"/>
        <v/>
      </c>
      <c r="R1261" s="255" t="str">
        <f t="shared" si="188"/>
        <v/>
      </c>
      <c r="S1261" s="255" t="str">
        <f t="shared" si="189"/>
        <v/>
      </c>
      <c r="T1261" s="255" t="str">
        <f t="shared" si="187"/>
        <v/>
      </c>
      <c r="U1261" s="262" t="str">
        <f t="shared" si="190"/>
        <v/>
      </c>
      <c r="V1261" s="279"/>
    </row>
    <row r="1262" spans="1:22" x14ac:dyDescent="0.25">
      <c r="A1262" s="266"/>
      <c r="B1262" s="259" t="str">
        <f t="shared" si="191"/>
        <v/>
      </c>
      <c r="C1262" s="260" t="str">
        <f t="shared" si="180"/>
        <v/>
      </c>
      <c r="D1262" s="249" t="str">
        <f t="shared" si="181"/>
        <v/>
      </c>
      <c r="E1262" s="249" t="str">
        <f t="shared" si="182"/>
        <v/>
      </c>
      <c r="F1262" s="249" t="str">
        <f t="shared" si="183"/>
        <v/>
      </c>
      <c r="G1262" s="249" t="str">
        <f t="shared" si="184"/>
        <v/>
      </c>
      <c r="H1262" s="249" t="str">
        <f t="shared" si="185"/>
        <v/>
      </c>
      <c r="I1262" s="249"/>
      <c r="J1262" s="249"/>
      <c r="K1262" s="252"/>
      <c r="L1262" s="251"/>
      <c r="M1262" s="252"/>
      <c r="N1262" s="261"/>
      <c r="O1262" s="261"/>
      <c r="P1262" s="253"/>
      <c r="Q1262" s="254" t="str">
        <f t="shared" si="186"/>
        <v/>
      </c>
      <c r="R1262" s="255" t="str">
        <f t="shared" si="188"/>
        <v/>
      </c>
      <c r="S1262" s="255" t="str">
        <f t="shared" si="189"/>
        <v/>
      </c>
      <c r="T1262" s="255" t="str">
        <f t="shared" si="187"/>
        <v/>
      </c>
      <c r="U1262" s="262" t="str">
        <f t="shared" si="190"/>
        <v/>
      </c>
      <c r="V1262" s="279"/>
    </row>
    <row r="1263" spans="1:22" x14ac:dyDescent="0.25">
      <c r="A1263" s="266"/>
      <c r="B1263" s="259" t="str">
        <f t="shared" si="191"/>
        <v/>
      </c>
      <c r="C1263" s="260" t="str">
        <f t="shared" si="180"/>
        <v/>
      </c>
      <c r="D1263" s="249" t="str">
        <f t="shared" si="181"/>
        <v/>
      </c>
      <c r="E1263" s="249" t="str">
        <f t="shared" si="182"/>
        <v/>
      </c>
      <c r="F1263" s="249" t="str">
        <f t="shared" si="183"/>
        <v/>
      </c>
      <c r="G1263" s="249" t="str">
        <f t="shared" si="184"/>
        <v/>
      </c>
      <c r="H1263" s="249" t="str">
        <f t="shared" si="185"/>
        <v/>
      </c>
      <c r="I1263" s="249"/>
      <c r="J1263" s="249"/>
      <c r="K1263" s="252"/>
      <c r="L1263" s="251"/>
      <c r="M1263" s="252"/>
      <c r="N1263" s="261"/>
      <c r="O1263" s="261"/>
      <c r="P1263" s="253"/>
      <c r="Q1263" s="254" t="str">
        <f t="shared" si="186"/>
        <v/>
      </c>
      <c r="R1263" s="255" t="str">
        <f t="shared" si="188"/>
        <v/>
      </c>
      <c r="S1263" s="255" t="str">
        <f t="shared" si="189"/>
        <v/>
      </c>
      <c r="T1263" s="255" t="str">
        <f t="shared" si="187"/>
        <v/>
      </c>
      <c r="U1263" s="262" t="str">
        <f t="shared" si="190"/>
        <v/>
      </c>
      <c r="V1263" s="279"/>
    </row>
    <row r="1264" spans="1:22" x14ac:dyDescent="0.25">
      <c r="A1264" s="266"/>
      <c r="B1264" s="259" t="str">
        <f t="shared" si="191"/>
        <v/>
      </c>
      <c r="C1264" s="260" t="str">
        <f t="shared" si="180"/>
        <v/>
      </c>
      <c r="D1264" s="249" t="str">
        <f t="shared" si="181"/>
        <v/>
      </c>
      <c r="E1264" s="249" t="str">
        <f t="shared" si="182"/>
        <v/>
      </c>
      <c r="F1264" s="249" t="str">
        <f t="shared" si="183"/>
        <v/>
      </c>
      <c r="G1264" s="249" t="str">
        <f t="shared" si="184"/>
        <v/>
      </c>
      <c r="H1264" s="249" t="str">
        <f t="shared" si="185"/>
        <v/>
      </c>
      <c r="I1264" s="249"/>
      <c r="J1264" s="249"/>
      <c r="K1264" s="252"/>
      <c r="L1264" s="251"/>
      <c r="M1264" s="252"/>
      <c r="N1264" s="261"/>
      <c r="O1264" s="261"/>
      <c r="P1264" s="253"/>
      <c r="Q1264" s="254" t="str">
        <f t="shared" si="186"/>
        <v/>
      </c>
      <c r="R1264" s="255" t="str">
        <f t="shared" si="188"/>
        <v/>
      </c>
      <c r="S1264" s="255" t="str">
        <f t="shared" si="189"/>
        <v/>
      </c>
      <c r="T1264" s="255" t="str">
        <f t="shared" si="187"/>
        <v/>
      </c>
      <c r="U1264" s="262" t="str">
        <f t="shared" si="190"/>
        <v/>
      </c>
      <c r="V1264" s="279"/>
    </row>
    <row r="1265" spans="1:22" x14ac:dyDescent="0.25">
      <c r="A1265" s="266"/>
      <c r="B1265" s="259" t="str">
        <f t="shared" si="191"/>
        <v/>
      </c>
      <c r="C1265" s="260" t="str">
        <f t="shared" si="180"/>
        <v/>
      </c>
      <c r="D1265" s="249" t="str">
        <f t="shared" si="181"/>
        <v/>
      </c>
      <c r="E1265" s="249" t="str">
        <f t="shared" si="182"/>
        <v/>
      </c>
      <c r="F1265" s="249" t="str">
        <f t="shared" si="183"/>
        <v/>
      </c>
      <c r="G1265" s="249" t="str">
        <f t="shared" si="184"/>
        <v/>
      </c>
      <c r="H1265" s="249" t="str">
        <f t="shared" si="185"/>
        <v/>
      </c>
      <c r="I1265" s="249"/>
      <c r="J1265" s="249"/>
      <c r="K1265" s="252"/>
      <c r="L1265" s="251"/>
      <c r="M1265" s="252"/>
      <c r="N1265" s="261"/>
      <c r="O1265" s="261"/>
      <c r="P1265" s="253"/>
      <c r="Q1265" s="254" t="str">
        <f t="shared" si="186"/>
        <v/>
      </c>
      <c r="R1265" s="255" t="str">
        <f t="shared" si="188"/>
        <v/>
      </c>
      <c r="S1265" s="255" t="str">
        <f t="shared" si="189"/>
        <v/>
      </c>
      <c r="T1265" s="255" t="str">
        <f t="shared" si="187"/>
        <v/>
      </c>
      <c r="U1265" s="262" t="str">
        <f t="shared" si="190"/>
        <v/>
      </c>
      <c r="V1265" s="279"/>
    </row>
    <row r="1266" spans="1:22" x14ac:dyDescent="0.25">
      <c r="A1266" s="266"/>
      <c r="B1266" s="259" t="str">
        <f t="shared" si="191"/>
        <v/>
      </c>
      <c r="C1266" s="260" t="str">
        <f t="shared" si="180"/>
        <v/>
      </c>
      <c r="D1266" s="249" t="str">
        <f t="shared" si="181"/>
        <v/>
      </c>
      <c r="E1266" s="249" t="str">
        <f t="shared" si="182"/>
        <v/>
      </c>
      <c r="F1266" s="249" t="str">
        <f t="shared" si="183"/>
        <v/>
      </c>
      <c r="G1266" s="249" t="str">
        <f t="shared" si="184"/>
        <v/>
      </c>
      <c r="H1266" s="249" t="str">
        <f t="shared" si="185"/>
        <v/>
      </c>
      <c r="I1266" s="249"/>
      <c r="J1266" s="249"/>
      <c r="K1266" s="252"/>
      <c r="L1266" s="251"/>
      <c r="M1266" s="252"/>
      <c r="N1266" s="261"/>
      <c r="O1266" s="261"/>
      <c r="P1266" s="253"/>
      <c r="Q1266" s="254" t="str">
        <f t="shared" si="186"/>
        <v/>
      </c>
      <c r="R1266" s="255" t="str">
        <f t="shared" si="188"/>
        <v/>
      </c>
      <c r="S1266" s="255" t="str">
        <f t="shared" si="189"/>
        <v/>
      </c>
      <c r="T1266" s="255" t="str">
        <f t="shared" si="187"/>
        <v/>
      </c>
      <c r="U1266" s="262" t="str">
        <f t="shared" si="190"/>
        <v/>
      </c>
      <c r="V1266" s="279"/>
    </row>
    <row r="1267" spans="1:22" x14ac:dyDescent="0.25">
      <c r="A1267" s="266"/>
      <c r="B1267" s="259" t="str">
        <f t="shared" si="191"/>
        <v/>
      </c>
      <c r="C1267" s="260" t="str">
        <f t="shared" si="180"/>
        <v/>
      </c>
      <c r="D1267" s="249" t="str">
        <f t="shared" si="181"/>
        <v/>
      </c>
      <c r="E1267" s="249" t="str">
        <f t="shared" si="182"/>
        <v/>
      </c>
      <c r="F1267" s="249" t="str">
        <f t="shared" si="183"/>
        <v/>
      </c>
      <c r="G1267" s="249" t="str">
        <f t="shared" si="184"/>
        <v/>
      </c>
      <c r="H1267" s="249" t="str">
        <f t="shared" si="185"/>
        <v/>
      </c>
      <c r="I1267" s="249"/>
      <c r="J1267" s="249"/>
      <c r="K1267" s="252"/>
      <c r="L1267" s="251"/>
      <c r="M1267" s="252"/>
      <c r="N1267" s="261"/>
      <c r="O1267" s="261"/>
      <c r="P1267" s="253"/>
      <c r="Q1267" s="254" t="str">
        <f t="shared" si="186"/>
        <v/>
      </c>
      <c r="R1267" s="255" t="str">
        <f t="shared" si="188"/>
        <v/>
      </c>
      <c r="S1267" s="255" t="str">
        <f t="shared" si="189"/>
        <v/>
      </c>
      <c r="T1267" s="255" t="str">
        <f t="shared" si="187"/>
        <v/>
      </c>
      <c r="U1267" s="262" t="str">
        <f t="shared" si="190"/>
        <v/>
      </c>
      <c r="V1267" s="279"/>
    </row>
    <row r="1268" spans="1:22" x14ac:dyDescent="0.25">
      <c r="A1268" s="266"/>
      <c r="B1268" s="259" t="str">
        <f t="shared" si="191"/>
        <v/>
      </c>
      <c r="C1268" s="260" t="str">
        <f t="shared" si="180"/>
        <v/>
      </c>
      <c r="D1268" s="249" t="str">
        <f t="shared" si="181"/>
        <v/>
      </c>
      <c r="E1268" s="249" t="str">
        <f t="shared" si="182"/>
        <v/>
      </c>
      <c r="F1268" s="249" t="str">
        <f t="shared" si="183"/>
        <v/>
      </c>
      <c r="G1268" s="249" t="str">
        <f t="shared" si="184"/>
        <v/>
      </c>
      <c r="H1268" s="249" t="str">
        <f t="shared" si="185"/>
        <v/>
      </c>
      <c r="I1268" s="249"/>
      <c r="J1268" s="249"/>
      <c r="K1268" s="252"/>
      <c r="L1268" s="251"/>
      <c r="M1268" s="252"/>
      <c r="N1268" s="261"/>
      <c r="O1268" s="261"/>
      <c r="P1268" s="253"/>
      <c r="Q1268" s="254" t="str">
        <f t="shared" si="186"/>
        <v/>
      </c>
      <c r="R1268" s="255" t="str">
        <f t="shared" si="188"/>
        <v/>
      </c>
      <c r="S1268" s="255" t="str">
        <f t="shared" si="189"/>
        <v/>
      </c>
      <c r="T1268" s="255" t="str">
        <f t="shared" si="187"/>
        <v/>
      </c>
      <c r="U1268" s="262" t="str">
        <f t="shared" si="190"/>
        <v/>
      </c>
      <c r="V1268" s="279"/>
    </row>
    <row r="1269" spans="1:22" x14ac:dyDescent="0.25">
      <c r="A1269" s="266"/>
      <c r="B1269" s="259" t="str">
        <f t="shared" si="191"/>
        <v/>
      </c>
      <c r="C1269" s="260" t="str">
        <f t="shared" si="180"/>
        <v/>
      </c>
      <c r="D1269" s="249" t="str">
        <f t="shared" si="181"/>
        <v/>
      </c>
      <c r="E1269" s="249" t="str">
        <f t="shared" si="182"/>
        <v/>
      </c>
      <c r="F1269" s="249" t="str">
        <f t="shared" si="183"/>
        <v/>
      </c>
      <c r="G1269" s="249" t="str">
        <f t="shared" si="184"/>
        <v/>
      </c>
      <c r="H1269" s="249" t="str">
        <f t="shared" si="185"/>
        <v/>
      </c>
      <c r="I1269" s="249"/>
      <c r="J1269" s="249"/>
      <c r="K1269" s="252"/>
      <c r="L1269" s="251"/>
      <c r="M1269" s="252"/>
      <c r="N1269" s="261"/>
      <c r="O1269" s="261"/>
      <c r="P1269" s="253"/>
      <c r="Q1269" s="254" t="str">
        <f t="shared" si="186"/>
        <v/>
      </c>
      <c r="R1269" s="255" t="str">
        <f t="shared" si="188"/>
        <v/>
      </c>
      <c r="S1269" s="255" t="str">
        <f t="shared" si="189"/>
        <v/>
      </c>
      <c r="T1269" s="255" t="str">
        <f t="shared" si="187"/>
        <v/>
      </c>
      <c r="U1269" s="262" t="str">
        <f t="shared" si="190"/>
        <v/>
      </c>
      <c r="V1269" s="279"/>
    </row>
    <row r="1270" spans="1:22" x14ac:dyDescent="0.25">
      <c r="A1270" s="266"/>
      <c r="B1270" s="259" t="str">
        <f t="shared" si="191"/>
        <v/>
      </c>
      <c r="C1270" s="260" t="str">
        <f t="shared" si="180"/>
        <v/>
      </c>
      <c r="D1270" s="249" t="str">
        <f t="shared" si="181"/>
        <v/>
      </c>
      <c r="E1270" s="249" t="str">
        <f t="shared" si="182"/>
        <v/>
      </c>
      <c r="F1270" s="249" t="str">
        <f t="shared" si="183"/>
        <v/>
      </c>
      <c r="G1270" s="249" t="str">
        <f t="shared" si="184"/>
        <v/>
      </c>
      <c r="H1270" s="249" t="str">
        <f t="shared" si="185"/>
        <v/>
      </c>
      <c r="I1270" s="249"/>
      <c r="J1270" s="249"/>
      <c r="K1270" s="252"/>
      <c r="L1270" s="251"/>
      <c r="M1270" s="252"/>
      <c r="N1270" s="261"/>
      <c r="O1270" s="261"/>
      <c r="P1270" s="253"/>
      <c r="Q1270" s="254" t="str">
        <f t="shared" si="186"/>
        <v/>
      </c>
      <c r="R1270" s="255" t="str">
        <f t="shared" si="188"/>
        <v/>
      </c>
      <c r="S1270" s="255" t="str">
        <f t="shared" si="189"/>
        <v/>
      </c>
      <c r="T1270" s="255" t="str">
        <f t="shared" si="187"/>
        <v/>
      </c>
      <c r="U1270" s="262" t="str">
        <f t="shared" si="190"/>
        <v/>
      </c>
      <c r="V1270" s="279"/>
    </row>
    <row r="1271" spans="1:22" x14ac:dyDescent="0.25">
      <c r="A1271" s="266"/>
      <c r="B1271" s="259" t="str">
        <f t="shared" si="191"/>
        <v/>
      </c>
      <c r="C1271" s="260" t="str">
        <f t="shared" si="180"/>
        <v/>
      </c>
      <c r="D1271" s="249" t="str">
        <f t="shared" si="181"/>
        <v/>
      </c>
      <c r="E1271" s="249" t="str">
        <f t="shared" si="182"/>
        <v/>
      </c>
      <c r="F1271" s="249" t="str">
        <f t="shared" si="183"/>
        <v/>
      </c>
      <c r="G1271" s="249" t="str">
        <f t="shared" si="184"/>
        <v/>
      </c>
      <c r="H1271" s="249" t="str">
        <f t="shared" si="185"/>
        <v/>
      </c>
      <c r="I1271" s="249"/>
      <c r="J1271" s="249"/>
      <c r="K1271" s="252"/>
      <c r="L1271" s="251"/>
      <c r="M1271" s="252"/>
      <c r="N1271" s="261"/>
      <c r="O1271" s="261"/>
      <c r="P1271" s="253"/>
      <c r="Q1271" s="254" t="str">
        <f t="shared" si="186"/>
        <v/>
      </c>
      <c r="R1271" s="255" t="str">
        <f t="shared" si="188"/>
        <v/>
      </c>
      <c r="S1271" s="255" t="str">
        <f t="shared" si="189"/>
        <v/>
      </c>
      <c r="T1271" s="255" t="str">
        <f t="shared" si="187"/>
        <v/>
      </c>
      <c r="U1271" s="262" t="str">
        <f t="shared" si="190"/>
        <v/>
      </c>
      <c r="V1271" s="279"/>
    </row>
    <row r="1272" spans="1:22" x14ac:dyDescent="0.25">
      <c r="A1272" s="266"/>
      <c r="B1272" s="259" t="str">
        <f t="shared" si="191"/>
        <v/>
      </c>
      <c r="C1272" s="260" t="str">
        <f t="shared" si="180"/>
        <v/>
      </c>
      <c r="D1272" s="249" t="str">
        <f t="shared" si="181"/>
        <v/>
      </c>
      <c r="E1272" s="249" t="str">
        <f t="shared" si="182"/>
        <v/>
      </c>
      <c r="F1272" s="249" t="str">
        <f t="shared" si="183"/>
        <v/>
      </c>
      <c r="G1272" s="249" t="str">
        <f t="shared" si="184"/>
        <v/>
      </c>
      <c r="H1272" s="249" t="str">
        <f t="shared" si="185"/>
        <v/>
      </c>
      <c r="I1272" s="249"/>
      <c r="J1272" s="249"/>
      <c r="K1272" s="252"/>
      <c r="L1272" s="251"/>
      <c r="M1272" s="252"/>
      <c r="N1272" s="261"/>
      <c r="O1272" s="261"/>
      <c r="P1272" s="253"/>
      <c r="Q1272" s="254" t="str">
        <f t="shared" si="186"/>
        <v/>
      </c>
      <c r="R1272" s="255" t="str">
        <f t="shared" si="188"/>
        <v/>
      </c>
      <c r="S1272" s="255" t="str">
        <f t="shared" si="189"/>
        <v/>
      </c>
      <c r="T1272" s="255" t="str">
        <f t="shared" si="187"/>
        <v/>
      </c>
      <c r="U1272" s="262" t="str">
        <f t="shared" si="190"/>
        <v/>
      </c>
      <c r="V1272" s="279"/>
    </row>
    <row r="1273" spans="1:22" x14ac:dyDescent="0.25">
      <c r="A1273" s="266"/>
      <c r="B1273" s="259" t="str">
        <f t="shared" si="191"/>
        <v/>
      </c>
      <c r="C1273" s="260" t="str">
        <f t="shared" si="180"/>
        <v/>
      </c>
      <c r="D1273" s="249" t="str">
        <f t="shared" si="181"/>
        <v/>
      </c>
      <c r="E1273" s="249" t="str">
        <f t="shared" si="182"/>
        <v/>
      </c>
      <c r="F1273" s="249" t="str">
        <f t="shared" si="183"/>
        <v/>
      </c>
      <c r="G1273" s="249" t="str">
        <f t="shared" si="184"/>
        <v/>
      </c>
      <c r="H1273" s="249" t="str">
        <f t="shared" si="185"/>
        <v/>
      </c>
      <c r="I1273" s="249"/>
      <c r="J1273" s="249"/>
      <c r="K1273" s="252"/>
      <c r="L1273" s="251"/>
      <c r="M1273" s="252"/>
      <c r="N1273" s="261"/>
      <c r="O1273" s="261"/>
      <c r="P1273" s="253"/>
      <c r="Q1273" s="254" t="str">
        <f t="shared" si="186"/>
        <v/>
      </c>
      <c r="R1273" s="255" t="str">
        <f t="shared" si="188"/>
        <v/>
      </c>
      <c r="S1273" s="255" t="str">
        <f t="shared" si="189"/>
        <v/>
      </c>
      <c r="T1273" s="255" t="str">
        <f t="shared" si="187"/>
        <v/>
      </c>
      <c r="U1273" s="262" t="str">
        <f t="shared" si="190"/>
        <v/>
      </c>
      <c r="V1273" s="279"/>
    </row>
    <row r="1274" spans="1:22" x14ac:dyDescent="0.25">
      <c r="A1274" s="266"/>
      <c r="B1274" s="259" t="str">
        <f t="shared" si="191"/>
        <v/>
      </c>
      <c r="C1274" s="260" t="str">
        <f t="shared" si="180"/>
        <v/>
      </c>
      <c r="D1274" s="249" t="str">
        <f t="shared" si="181"/>
        <v/>
      </c>
      <c r="E1274" s="249" t="str">
        <f t="shared" si="182"/>
        <v/>
      </c>
      <c r="F1274" s="249" t="str">
        <f t="shared" si="183"/>
        <v/>
      </c>
      <c r="G1274" s="249" t="str">
        <f t="shared" si="184"/>
        <v/>
      </c>
      <c r="H1274" s="249" t="str">
        <f t="shared" si="185"/>
        <v/>
      </c>
      <c r="I1274" s="249"/>
      <c r="J1274" s="249"/>
      <c r="K1274" s="252"/>
      <c r="L1274" s="251"/>
      <c r="M1274" s="252"/>
      <c r="N1274" s="261"/>
      <c r="O1274" s="261"/>
      <c r="P1274" s="253"/>
      <c r="Q1274" s="254" t="str">
        <f t="shared" si="186"/>
        <v/>
      </c>
      <c r="R1274" s="255" t="str">
        <f t="shared" si="188"/>
        <v/>
      </c>
      <c r="S1274" s="255" t="str">
        <f t="shared" si="189"/>
        <v/>
      </c>
      <c r="T1274" s="255" t="str">
        <f t="shared" si="187"/>
        <v/>
      </c>
      <c r="U1274" s="262" t="str">
        <f t="shared" si="190"/>
        <v/>
      </c>
      <c r="V1274" s="279"/>
    </row>
    <row r="1275" spans="1:22" x14ac:dyDescent="0.25">
      <c r="A1275" s="266"/>
      <c r="B1275" s="259" t="str">
        <f t="shared" si="191"/>
        <v/>
      </c>
      <c r="C1275" s="260" t="str">
        <f t="shared" si="180"/>
        <v/>
      </c>
      <c r="D1275" s="249" t="str">
        <f t="shared" si="181"/>
        <v/>
      </c>
      <c r="E1275" s="249" t="str">
        <f t="shared" si="182"/>
        <v/>
      </c>
      <c r="F1275" s="249" t="str">
        <f t="shared" si="183"/>
        <v/>
      </c>
      <c r="G1275" s="249" t="str">
        <f t="shared" si="184"/>
        <v/>
      </c>
      <c r="H1275" s="249" t="str">
        <f t="shared" si="185"/>
        <v/>
      </c>
      <c r="I1275" s="249"/>
      <c r="J1275" s="249"/>
      <c r="K1275" s="252"/>
      <c r="L1275" s="251"/>
      <c r="M1275" s="252"/>
      <c r="N1275" s="261"/>
      <c r="O1275" s="261"/>
      <c r="P1275" s="253"/>
      <c r="Q1275" s="254" t="str">
        <f t="shared" si="186"/>
        <v/>
      </c>
      <c r="R1275" s="255" t="str">
        <f t="shared" si="188"/>
        <v/>
      </c>
      <c r="S1275" s="255" t="str">
        <f t="shared" si="189"/>
        <v/>
      </c>
      <c r="T1275" s="255" t="str">
        <f t="shared" si="187"/>
        <v/>
      </c>
      <c r="U1275" s="262" t="str">
        <f t="shared" si="190"/>
        <v/>
      </c>
      <c r="V1275" s="279"/>
    </row>
    <row r="1276" spans="1:22" x14ac:dyDescent="0.25">
      <c r="A1276" s="266"/>
      <c r="B1276" s="259" t="str">
        <f t="shared" si="191"/>
        <v/>
      </c>
      <c r="C1276" s="260" t="str">
        <f t="shared" si="180"/>
        <v/>
      </c>
      <c r="D1276" s="249" t="str">
        <f t="shared" si="181"/>
        <v/>
      </c>
      <c r="E1276" s="249" t="str">
        <f t="shared" si="182"/>
        <v/>
      </c>
      <c r="F1276" s="249" t="str">
        <f t="shared" si="183"/>
        <v/>
      </c>
      <c r="G1276" s="249" t="str">
        <f t="shared" si="184"/>
        <v/>
      </c>
      <c r="H1276" s="249" t="str">
        <f t="shared" si="185"/>
        <v/>
      </c>
      <c r="I1276" s="249"/>
      <c r="J1276" s="249"/>
      <c r="K1276" s="252"/>
      <c r="L1276" s="251"/>
      <c r="M1276" s="252"/>
      <c r="N1276" s="261"/>
      <c r="O1276" s="261"/>
      <c r="P1276" s="253"/>
      <c r="Q1276" s="254" t="str">
        <f t="shared" si="186"/>
        <v/>
      </c>
      <c r="R1276" s="255" t="str">
        <f t="shared" si="188"/>
        <v/>
      </c>
      <c r="S1276" s="255" t="str">
        <f t="shared" si="189"/>
        <v/>
      </c>
      <c r="T1276" s="255" t="str">
        <f t="shared" si="187"/>
        <v/>
      </c>
      <c r="U1276" s="262" t="str">
        <f t="shared" si="190"/>
        <v/>
      </c>
      <c r="V1276" s="279"/>
    </row>
    <row r="1277" spans="1:22" x14ac:dyDescent="0.25">
      <c r="A1277" s="266"/>
      <c r="B1277" s="259" t="str">
        <f t="shared" si="191"/>
        <v/>
      </c>
      <c r="C1277" s="260" t="str">
        <f t="shared" si="180"/>
        <v/>
      </c>
      <c r="D1277" s="249" t="str">
        <f t="shared" si="181"/>
        <v/>
      </c>
      <c r="E1277" s="249" t="str">
        <f t="shared" si="182"/>
        <v/>
      </c>
      <c r="F1277" s="249" t="str">
        <f t="shared" si="183"/>
        <v/>
      </c>
      <c r="G1277" s="249" t="str">
        <f t="shared" si="184"/>
        <v/>
      </c>
      <c r="H1277" s="249" t="str">
        <f t="shared" si="185"/>
        <v/>
      </c>
      <c r="I1277" s="249"/>
      <c r="J1277" s="249"/>
      <c r="K1277" s="252"/>
      <c r="L1277" s="251"/>
      <c r="M1277" s="252"/>
      <c r="N1277" s="261"/>
      <c r="O1277" s="261"/>
      <c r="P1277" s="253"/>
      <c r="Q1277" s="254" t="str">
        <f t="shared" si="186"/>
        <v/>
      </c>
      <c r="R1277" s="255" t="str">
        <f t="shared" si="188"/>
        <v/>
      </c>
      <c r="S1277" s="255" t="str">
        <f t="shared" si="189"/>
        <v/>
      </c>
      <c r="T1277" s="255" t="str">
        <f t="shared" si="187"/>
        <v/>
      </c>
      <c r="U1277" s="262" t="str">
        <f t="shared" si="190"/>
        <v/>
      </c>
      <c r="V1277" s="279"/>
    </row>
    <row r="1278" spans="1:22" x14ac:dyDescent="0.25">
      <c r="A1278" s="266"/>
      <c r="B1278" s="259" t="str">
        <f t="shared" si="191"/>
        <v/>
      </c>
      <c r="C1278" s="260" t="str">
        <f t="shared" si="180"/>
        <v/>
      </c>
      <c r="D1278" s="249" t="str">
        <f t="shared" si="181"/>
        <v/>
      </c>
      <c r="E1278" s="249" t="str">
        <f t="shared" si="182"/>
        <v/>
      </c>
      <c r="F1278" s="249" t="str">
        <f t="shared" si="183"/>
        <v/>
      </c>
      <c r="G1278" s="249" t="str">
        <f t="shared" si="184"/>
        <v/>
      </c>
      <c r="H1278" s="249" t="str">
        <f t="shared" si="185"/>
        <v/>
      </c>
      <c r="I1278" s="249"/>
      <c r="J1278" s="249"/>
      <c r="K1278" s="252"/>
      <c r="L1278" s="251"/>
      <c r="M1278" s="252"/>
      <c r="N1278" s="261"/>
      <c r="O1278" s="261"/>
      <c r="P1278" s="253"/>
      <c r="Q1278" s="254" t="str">
        <f t="shared" si="186"/>
        <v/>
      </c>
      <c r="R1278" s="255" t="str">
        <f t="shared" si="188"/>
        <v/>
      </c>
      <c r="S1278" s="255" t="str">
        <f t="shared" si="189"/>
        <v/>
      </c>
      <c r="T1278" s="255" t="str">
        <f t="shared" si="187"/>
        <v/>
      </c>
      <c r="U1278" s="262" t="str">
        <f t="shared" si="190"/>
        <v/>
      </c>
      <c r="V1278" s="279"/>
    </row>
    <row r="1279" spans="1:22" x14ac:dyDescent="0.25">
      <c r="A1279" s="266"/>
      <c r="B1279" s="259" t="str">
        <f t="shared" si="191"/>
        <v/>
      </c>
      <c r="C1279" s="260" t="str">
        <f t="shared" si="180"/>
        <v/>
      </c>
      <c r="D1279" s="249" t="str">
        <f t="shared" si="181"/>
        <v/>
      </c>
      <c r="E1279" s="249" t="str">
        <f t="shared" si="182"/>
        <v/>
      </c>
      <c r="F1279" s="249" t="str">
        <f t="shared" si="183"/>
        <v/>
      </c>
      <c r="G1279" s="249" t="str">
        <f t="shared" si="184"/>
        <v/>
      </c>
      <c r="H1279" s="249" t="str">
        <f t="shared" si="185"/>
        <v/>
      </c>
      <c r="I1279" s="249"/>
      <c r="J1279" s="249"/>
      <c r="K1279" s="252"/>
      <c r="L1279" s="251"/>
      <c r="M1279" s="252"/>
      <c r="N1279" s="261"/>
      <c r="O1279" s="261"/>
      <c r="P1279" s="253"/>
      <c r="Q1279" s="254" t="str">
        <f t="shared" si="186"/>
        <v/>
      </c>
      <c r="R1279" s="255" t="str">
        <f t="shared" si="188"/>
        <v/>
      </c>
      <c r="S1279" s="255" t="str">
        <f t="shared" si="189"/>
        <v/>
      </c>
      <c r="T1279" s="255" t="str">
        <f t="shared" si="187"/>
        <v/>
      </c>
      <c r="U1279" s="262" t="str">
        <f t="shared" si="190"/>
        <v/>
      </c>
      <c r="V1279" s="279"/>
    </row>
    <row r="1280" spans="1:22" x14ac:dyDescent="0.25">
      <c r="A1280" s="266"/>
      <c r="B1280" s="259" t="str">
        <f t="shared" si="191"/>
        <v/>
      </c>
      <c r="C1280" s="260" t="str">
        <f t="shared" si="180"/>
        <v/>
      </c>
      <c r="D1280" s="249" t="str">
        <f t="shared" si="181"/>
        <v/>
      </c>
      <c r="E1280" s="249" t="str">
        <f t="shared" si="182"/>
        <v/>
      </c>
      <c r="F1280" s="249" t="str">
        <f t="shared" si="183"/>
        <v/>
      </c>
      <c r="G1280" s="249" t="str">
        <f t="shared" si="184"/>
        <v/>
      </c>
      <c r="H1280" s="249" t="str">
        <f t="shared" si="185"/>
        <v/>
      </c>
      <c r="I1280" s="249"/>
      <c r="J1280" s="249"/>
      <c r="K1280" s="252"/>
      <c r="L1280" s="251"/>
      <c r="M1280" s="252"/>
      <c r="N1280" s="261"/>
      <c r="O1280" s="261"/>
      <c r="P1280" s="253"/>
      <c r="Q1280" s="254" t="str">
        <f t="shared" si="186"/>
        <v/>
      </c>
      <c r="R1280" s="255" t="str">
        <f t="shared" si="188"/>
        <v/>
      </c>
      <c r="S1280" s="255" t="str">
        <f t="shared" si="189"/>
        <v/>
      </c>
      <c r="T1280" s="255" t="str">
        <f t="shared" si="187"/>
        <v/>
      </c>
      <c r="U1280" s="262" t="str">
        <f t="shared" si="190"/>
        <v/>
      </c>
      <c r="V1280" s="279"/>
    </row>
    <row r="1281" spans="1:22" x14ac:dyDescent="0.25">
      <c r="A1281" s="266"/>
      <c r="B1281" s="259" t="str">
        <f t="shared" si="191"/>
        <v/>
      </c>
      <c r="C1281" s="260" t="str">
        <f t="shared" si="180"/>
        <v/>
      </c>
      <c r="D1281" s="249" t="str">
        <f t="shared" si="181"/>
        <v/>
      </c>
      <c r="E1281" s="249" t="str">
        <f t="shared" si="182"/>
        <v/>
      </c>
      <c r="F1281" s="249" t="str">
        <f t="shared" si="183"/>
        <v/>
      </c>
      <c r="G1281" s="249" t="str">
        <f t="shared" si="184"/>
        <v/>
      </c>
      <c r="H1281" s="249" t="str">
        <f t="shared" si="185"/>
        <v/>
      </c>
      <c r="I1281" s="249"/>
      <c r="J1281" s="249"/>
      <c r="K1281" s="252"/>
      <c r="L1281" s="251"/>
      <c r="M1281" s="252"/>
      <c r="N1281" s="261"/>
      <c r="O1281" s="261"/>
      <c r="P1281" s="253"/>
      <c r="Q1281" s="254" t="str">
        <f t="shared" si="186"/>
        <v/>
      </c>
      <c r="R1281" s="255" t="str">
        <f t="shared" si="188"/>
        <v/>
      </c>
      <c r="S1281" s="255" t="str">
        <f t="shared" si="189"/>
        <v/>
      </c>
      <c r="T1281" s="255" t="str">
        <f t="shared" si="187"/>
        <v/>
      </c>
      <c r="U1281" s="262" t="str">
        <f t="shared" si="190"/>
        <v/>
      </c>
      <c r="V1281" s="279"/>
    </row>
    <row r="1282" spans="1:22" x14ac:dyDescent="0.25">
      <c r="A1282" s="266"/>
      <c r="B1282" s="259" t="str">
        <f t="shared" si="191"/>
        <v/>
      </c>
      <c r="C1282" s="260" t="str">
        <f t="shared" si="180"/>
        <v/>
      </c>
      <c r="D1282" s="249" t="str">
        <f t="shared" si="181"/>
        <v/>
      </c>
      <c r="E1282" s="249" t="str">
        <f t="shared" si="182"/>
        <v/>
      </c>
      <c r="F1282" s="249" t="str">
        <f t="shared" si="183"/>
        <v/>
      </c>
      <c r="G1282" s="249" t="str">
        <f t="shared" si="184"/>
        <v/>
      </c>
      <c r="H1282" s="249" t="str">
        <f t="shared" si="185"/>
        <v/>
      </c>
      <c r="I1282" s="249"/>
      <c r="J1282" s="249"/>
      <c r="K1282" s="252"/>
      <c r="L1282" s="251"/>
      <c r="M1282" s="252"/>
      <c r="N1282" s="261"/>
      <c r="O1282" s="261"/>
      <c r="P1282" s="253"/>
      <c r="Q1282" s="254" t="str">
        <f t="shared" si="186"/>
        <v/>
      </c>
      <c r="R1282" s="255" t="str">
        <f t="shared" si="188"/>
        <v/>
      </c>
      <c r="S1282" s="255" t="str">
        <f t="shared" si="189"/>
        <v/>
      </c>
      <c r="T1282" s="255" t="str">
        <f t="shared" si="187"/>
        <v/>
      </c>
      <c r="U1282" s="262" t="str">
        <f t="shared" si="190"/>
        <v/>
      </c>
      <c r="V1282" s="279"/>
    </row>
    <row r="1283" spans="1:22" x14ac:dyDescent="0.25">
      <c r="A1283" s="266"/>
      <c r="B1283" s="259" t="str">
        <f t="shared" si="191"/>
        <v/>
      </c>
      <c r="C1283" s="260" t="str">
        <f t="shared" si="180"/>
        <v/>
      </c>
      <c r="D1283" s="249" t="str">
        <f t="shared" si="181"/>
        <v/>
      </c>
      <c r="E1283" s="249" t="str">
        <f t="shared" si="182"/>
        <v/>
      </c>
      <c r="F1283" s="249" t="str">
        <f t="shared" si="183"/>
        <v/>
      </c>
      <c r="G1283" s="249" t="str">
        <f t="shared" si="184"/>
        <v/>
      </c>
      <c r="H1283" s="249" t="str">
        <f t="shared" si="185"/>
        <v/>
      </c>
      <c r="I1283" s="249"/>
      <c r="J1283" s="249"/>
      <c r="K1283" s="252"/>
      <c r="L1283" s="251"/>
      <c r="M1283" s="252"/>
      <c r="N1283" s="261"/>
      <c r="O1283" s="261"/>
      <c r="P1283" s="253"/>
      <c r="Q1283" s="254" t="str">
        <f t="shared" si="186"/>
        <v/>
      </c>
      <c r="R1283" s="255" t="str">
        <f t="shared" si="188"/>
        <v/>
      </c>
      <c r="S1283" s="255" t="str">
        <f t="shared" si="189"/>
        <v/>
      </c>
      <c r="T1283" s="255" t="str">
        <f t="shared" si="187"/>
        <v/>
      </c>
      <c r="U1283" s="262" t="str">
        <f t="shared" si="190"/>
        <v/>
      </c>
      <c r="V1283" s="279"/>
    </row>
    <row r="1284" spans="1:22" x14ac:dyDescent="0.25">
      <c r="A1284" s="266"/>
      <c r="B1284" s="259" t="str">
        <f t="shared" si="191"/>
        <v/>
      </c>
      <c r="C1284" s="260" t="str">
        <f t="shared" si="180"/>
        <v/>
      </c>
      <c r="D1284" s="249" t="str">
        <f t="shared" si="181"/>
        <v/>
      </c>
      <c r="E1284" s="249" t="str">
        <f t="shared" si="182"/>
        <v/>
      </c>
      <c r="F1284" s="249" t="str">
        <f t="shared" si="183"/>
        <v/>
      </c>
      <c r="G1284" s="249" t="str">
        <f t="shared" si="184"/>
        <v/>
      </c>
      <c r="H1284" s="249" t="str">
        <f t="shared" si="185"/>
        <v/>
      </c>
      <c r="I1284" s="249"/>
      <c r="J1284" s="249"/>
      <c r="K1284" s="252"/>
      <c r="L1284" s="251"/>
      <c r="M1284" s="252"/>
      <c r="N1284" s="261"/>
      <c r="O1284" s="261"/>
      <c r="P1284" s="253"/>
      <c r="Q1284" s="254" t="str">
        <f t="shared" si="186"/>
        <v/>
      </c>
      <c r="R1284" s="255" t="str">
        <f t="shared" si="188"/>
        <v/>
      </c>
      <c r="S1284" s="255" t="str">
        <f t="shared" si="189"/>
        <v/>
      </c>
      <c r="T1284" s="255" t="str">
        <f t="shared" si="187"/>
        <v/>
      </c>
      <c r="U1284" s="262" t="str">
        <f t="shared" si="190"/>
        <v/>
      </c>
      <c r="V1284" s="279"/>
    </row>
    <row r="1285" spans="1:22" x14ac:dyDescent="0.25">
      <c r="A1285" s="266"/>
      <c r="B1285" s="259" t="str">
        <f t="shared" si="191"/>
        <v/>
      </c>
      <c r="C1285" s="260" t="str">
        <f t="shared" si="180"/>
        <v/>
      </c>
      <c r="D1285" s="249" t="str">
        <f t="shared" si="181"/>
        <v/>
      </c>
      <c r="E1285" s="249" t="str">
        <f t="shared" si="182"/>
        <v/>
      </c>
      <c r="F1285" s="249" t="str">
        <f t="shared" si="183"/>
        <v/>
      </c>
      <c r="G1285" s="249" t="str">
        <f t="shared" si="184"/>
        <v/>
      </c>
      <c r="H1285" s="249" t="str">
        <f t="shared" si="185"/>
        <v/>
      </c>
      <c r="I1285" s="249"/>
      <c r="J1285" s="249"/>
      <c r="K1285" s="252"/>
      <c r="L1285" s="251"/>
      <c r="M1285" s="252"/>
      <c r="N1285" s="261"/>
      <c r="O1285" s="261"/>
      <c r="P1285" s="253"/>
      <c r="Q1285" s="254" t="str">
        <f t="shared" si="186"/>
        <v/>
      </c>
      <c r="R1285" s="255" t="str">
        <f t="shared" si="188"/>
        <v/>
      </c>
      <c r="S1285" s="255" t="str">
        <f t="shared" si="189"/>
        <v/>
      </c>
      <c r="T1285" s="255" t="str">
        <f t="shared" si="187"/>
        <v/>
      </c>
      <c r="U1285" s="262" t="str">
        <f t="shared" si="190"/>
        <v/>
      </c>
      <c r="V1285" s="279"/>
    </row>
    <row r="1286" spans="1:22" x14ac:dyDescent="0.25">
      <c r="A1286" s="266"/>
      <c r="B1286" s="259" t="str">
        <f t="shared" si="191"/>
        <v/>
      </c>
      <c r="C1286" s="260" t="str">
        <f t="shared" si="180"/>
        <v/>
      </c>
      <c r="D1286" s="249" t="str">
        <f t="shared" si="181"/>
        <v/>
      </c>
      <c r="E1286" s="249" t="str">
        <f t="shared" si="182"/>
        <v/>
      </c>
      <c r="F1286" s="249" t="str">
        <f t="shared" si="183"/>
        <v/>
      </c>
      <c r="G1286" s="249" t="str">
        <f t="shared" si="184"/>
        <v/>
      </c>
      <c r="H1286" s="249" t="str">
        <f t="shared" si="185"/>
        <v/>
      </c>
      <c r="I1286" s="249"/>
      <c r="J1286" s="249"/>
      <c r="K1286" s="252"/>
      <c r="L1286" s="251"/>
      <c r="M1286" s="252"/>
      <c r="N1286" s="261"/>
      <c r="O1286" s="261"/>
      <c r="P1286" s="253"/>
      <c r="Q1286" s="254" t="str">
        <f t="shared" si="186"/>
        <v/>
      </c>
      <c r="R1286" s="255" t="str">
        <f t="shared" si="188"/>
        <v/>
      </c>
      <c r="S1286" s="255" t="str">
        <f t="shared" si="189"/>
        <v/>
      </c>
      <c r="T1286" s="255" t="str">
        <f t="shared" si="187"/>
        <v/>
      </c>
      <c r="U1286" s="262" t="str">
        <f t="shared" si="190"/>
        <v/>
      </c>
      <c r="V1286" s="279"/>
    </row>
    <row r="1287" spans="1:22" x14ac:dyDescent="0.25">
      <c r="A1287" s="266"/>
      <c r="B1287" s="259" t="str">
        <f t="shared" si="191"/>
        <v/>
      </c>
      <c r="C1287" s="260" t="str">
        <f t="shared" si="180"/>
        <v/>
      </c>
      <c r="D1287" s="249" t="str">
        <f t="shared" si="181"/>
        <v/>
      </c>
      <c r="E1287" s="249" t="str">
        <f t="shared" si="182"/>
        <v/>
      </c>
      <c r="F1287" s="249" t="str">
        <f t="shared" si="183"/>
        <v/>
      </c>
      <c r="G1287" s="249" t="str">
        <f t="shared" si="184"/>
        <v/>
      </c>
      <c r="H1287" s="249" t="str">
        <f t="shared" si="185"/>
        <v/>
      </c>
      <c r="I1287" s="249"/>
      <c r="J1287" s="249"/>
      <c r="K1287" s="252"/>
      <c r="L1287" s="251"/>
      <c r="M1287" s="252"/>
      <c r="N1287" s="261"/>
      <c r="O1287" s="261"/>
      <c r="P1287" s="253"/>
      <c r="Q1287" s="254" t="str">
        <f t="shared" si="186"/>
        <v/>
      </c>
      <c r="R1287" s="255" t="str">
        <f t="shared" si="188"/>
        <v/>
      </c>
      <c r="S1287" s="255" t="str">
        <f t="shared" si="189"/>
        <v/>
      </c>
      <c r="T1287" s="255" t="str">
        <f t="shared" si="187"/>
        <v/>
      </c>
      <c r="U1287" s="262" t="str">
        <f t="shared" si="190"/>
        <v/>
      </c>
      <c r="V1287" s="279"/>
    </row>
    <row r="1288" spans="1:22" x14ac:dyDescent="0.25">
      <c r="A1288" s="266"/>
      <c r="B1288" s="259" t="str">
        <f t="shared" si="191"/>
        <v/>
      </c>
      <c r="C1288" s="260" t="str">
        <f t="shared" si="180"/>
        <v/>
      </c>
      <c r="D1288" s="249" t="str">
        <f t="shared" si="181"/>
        <v/>
      </c>
      <c r="E1288" s="249" t="str">
        <f t="shared" si="182"/>
        <v/>
      </c>
      <c r="F1288" s="249" t="str">
        <f t="shared" si="183"/>
        <v/>
      </c>
      <c r="G1288" s="249" t="str">
        <f t="shared" si="184"/>
        <v/>
      </c>
      <c r="H1288" s="249" t="str">
        <f t="shared" si="185"/>
        <v/>
      </c>
      <c r="I1288" s="249"/>
      <c r="J1288" s="249"/>
      <c r="K1288" s="252"/>
      <c r="L1288" s="251"/>
      <c r="M1288" s="252"/>
      <c r="N1288" s="261"/>
      <c r="O1288" s="261"/>
      <c r="P1288" s="253"/>
      <c r="Q1288" s="254" t="str">
        <f t="shared" si="186"/>
        <v/>
      </c>
      <c r="R1288" s="255" t="str">
        <f t="shared" si="188"/>
        <v/>
      </c>
      <c r="S1288" s="255" t="str">
        <f t="shared" si="189"/>
        <v/>
      </c>
      <c r="T1288" s="255" t="str">
        <f t="shared" si="187"/>
        <v/>
      </c>
      <c r="U1288" s="262" t="str">
        <f t="shared" si="190"/>
        <v/>
      </c>
      <c r="V1288" s="279"/>
    </row>
    <row r="1289" spans="1:22" x14ac:dyDescent="0.25">
      <c r="A1289" s="266"/>
      <c r="B1289" s="259" t="str">
        <f t="shared" si="191"/>
        <v/>
      </c>
      <c r="C1289" s="260" t="str">
        <f t="shared" si="180"/>
        <v/>
      </c>
      <c r="D1289" s="249" t="str">
        <f t="shared" si="181"/>
        <v/>
      </c>
      <c r="E1289" s="249" t="str">
        <f t="shared" si="182"/>
        <v/>
      </c>
      <c r="F1289" s="249" t="str">
        <f t="shared" si="183"/>
        <v/>
      </c>
      <c r="G1289" s="249" t="str">
        <f t="shared" si="184"/>
        <v/>
      </c>
      <c r="H1289" s="249" t="str">
        <f t="shared" si="185"/>
        <v/>
      </c>
      <c r="I1289" s="249"/>
      <c r="J1289" s="249"/>
      <c r="K1289" s="252"/>
      <c r="L1289" s="251"/>
      <c r="M1289" s="252"/>
      <c r="N1289" s="261"/>
      <c r="O1289" s="261"/>
      <c r="P1289" s="253"/>
      <c r="Q1289" s="254" t="str">
        <f t="shared" si="186"/>
        <v/>
      </c>
      <c r="R1289" s="255" t="str">
        <f t="shared" si="188"/>
        <v/>
      </c>
      <c r="S1289" s="255" t="str">
        <f t="shared" si="189"/>
        <v/>
      </c>
      <c r="T1289" s="255" t="str">
        <f t="shared" si="187"/>
        <v/>
      </c>
      <c r="U1289" s="262" t="str">
        <f t="shared" si="190"/>
        <v/>
      </c>
      <c r="V1289" s="279"/>
    </row>
    <row r="1290" spans="1:22" x14ac:dyDescent="0.25">
      <c r="A1290" s="266"/>
      <c r="B1290" s="259" t="str">
        <f t="shared" si="191"/>
        <v/>
      </c>
      <c r="C1290" s="260" t="str">
        <f t="shared" si="180"/>
        <v/>
      </c>
      <c r="D1290" s="249" t="str">
        <f t="shared" si="181"/>
        <v/>
      </c>
      <c r="E1290" s="249" t="str">
        <f t="shared" si="182"/>
        <v/>
      </c>
      <c r="F1290" s="249" t="str">
        <f t="shared" si="183"/>
        <v/>
      </c>
      <c r="G1290" s="249" t="str">
        <f t="shared" si="184"/>
        <v/>
      </c>
      <c r="H1290" s="249" t="str">
        <f t="shared" si="185"/>
        <v/>
      </c>
      <c r="I1290" s="249"/>
      <c r="J1290" s="249"/>
      <c r="K1290" s="252"/>
      <c r="L1290" s="251"/>
      <c r="M1290" s="252"/>
      <c r="N1290" s="261"/>
      <c r="O1290" s="261"/>
      <c r="P1290" s="253"/>
      <c r="Q1290" s="254" t="str">
        <f t="shared" si="186"/>
        <v/>
      </c>
      <c r="R1290" s="255" t="str">
        <f t="shared" si="188"/>
        <v/>
      </c>
      <c r="S1290" s="255" t="str">
        <f t="shared" si="189"/>
        <v/>
      </c>
      <c r="T1290" s="255" t="str">
        <f t="shared" si="187"/>
        <v/>
      </c>
      <c r="U1290" s="262" t="str">
        <f t="shared" si="190"/>
        <v/>
      </c>
      <c r="V1290" s="279"/>
    </row>
    <row r="1291" spans="1:22" x14ac:dyDescent="0.25">
      <c r="A1291" s="266"/>
      <c r="B1291" s="259" t="str">
        <f t="shared" si="191"/>
        <v/>
      </c>
      <c r="C1291" s="260" t="str">
        <f t="shared" ref="C1291:C1354" si="192">IFERROR(VLOOKUP(A1291,Personal,3,0),"")</f>
        <v/>
      </c>
      <c r="D1291" s="249" t="str">
        <f t="shared" ref="D1291:D1354" si="193">IFERROR(VLOOKUP(A1291,Personal,4,0),"")</f>
        <v/>
      </c>
      <c r="E1291" s="249" t="str">
        <f t="shared" ref="E1291:E1354" si="194">IFERROR(VLOOKUP(A1291,Personal,5,0),"")</f>
        <v/>
      </c>
      <c r="F1291" s="249" t="str">
        <f t="shared" ref="F1291:F1354" si="195">IFERROR(VLOOKUP(A1291,Personal,6,0),"")</f>
        <v/>
      </c>
      <c r="G1291" s="249" t="str">
        <f t="shared" ref="G1291:G1354" si="196">IFERROR(VLOOKUP(A1291,Personal,7,0),"")</f>
        <v/>
      </c>
      <c r="H1291" s="249" t="str">
        <f t="shared" ref="H1291:H1354" si="197">IFERROR(VLOOKUP(A1291,Personal,8,0),"")</f>
        <v/>
      </c>
      <c r="I1291" s="249"/>
      <c r="J1291" s="249"/>
      <c r="K1291" s="252"/>
      <c r="L1291" s="251"/>
      <c r="M1291" s="252"/>
      <c r="N1291" s="261"/>
      <c r="O1291" s="261"/>
      <c r="P1291" s="253"/>
      <c r="Q1291" s="254" t="str">
        <f t="shared" ref="Q1291:Q1354" si="198">IF(AND(N1291&lt;&gt;"",O1291&lt;&gt;""),IF(DATEDIF(N1291,O1291,"d")&gt;=0,SUM(1+DATEDIF(N1291,O1291,"d")),""),"")</f>
        <v/>
      </c>
      <c r="R1291" s="255" t="str">
        <f t="shared" si="188"/>
        <v/>
      </c>
      <c r="S1291" s="255" t="str">
        <f t="shared" si="189"/>
        <v/>
      </c>
      <c r="T1291" s="255" t="str">
        <f t="shared" ref="T1291:T1354" si="199">IF(O1291&lt;&gt;"",TEXT(O1291,"YYYY"),"")</f>
        <v/>
      </c>
      <c r="U1291" s="262" t="str">
        <f t="shared" si="190"/>
        <v/>
      </c>
      <c r="V1291" s="279"/>
    </row>
    <row r="1292" spans="1:22" x14ac:dyDescent="0.25">
      <c r="A1292" s="266"/>
      <c r="B1292" s="259" t="str">
        <f t="shared" si="191"/>
        <v/>
      </c>
      <c r="C1292" s="260" t="str">
        <f t="shared" si="192"/>
        <v/>
      </c>
      <c r="D1292" s="249" t="str">
        <f t="shared" si="193"/>
        <v/>
      </c>
      <c r="E1292" s="249" t="str">
        <f t="shared" si="194"/>
        <v/>
      </c>
      <c r="F1292" s="249" t="str">
        <f t="shared" si="195"/>
        <v/>
      </c>
      <c r="G1292" s="249" t="str">
        <f t="shared" si="196"/>
        <v/>
      </c>
      <c r="H1292" s="249" t="str">
        <f t="shared" si="197"/>
        <v/>
      </c>
      <c r="I1292" s="249"/>
      <c r="J1292" s="249"/>
      <c r="K1292" s="252"/>
      <c r="L1292" s="251"/>
      <c r="M1292" s="252"/>
      <c r="N1292" s="261"/>
      <c r="O1292" s="261"/>
      <c r="P1292" s="253"/>
      <c r="Q1292" s="254" t="str">
        <f t="shared" si="198"/>
        <v/>
      </c>
      <c r="R1292" s="255" t="str">
        <f t="shared" si="188"/>
        <v/>
      </c>
      <c r="S1292" s="255" t="str">
        <f t="shared" si="189"/>
        <v/>
      </c>
      <c r="T1292" s="255" t="str">
        <f t="shared" si="199"/>
        <v/>
      </c>
      <c r="U1292" s="262" t="str">
        <f t="shared" si="190"/>
        <v/>
      </c>
      <c r="V1292" s="279"/>
    </row>
    <row r="1293" spans="1:22" x14ac:dyDescent="0.25">
      <c r="A1293" s="266"/>
      <c r="B1293" s="259" t="str">
        <f t="shared" si="191"/>
        <v/>
      </c>
      <c r="C1293" s="260" t="str">
        <f t="shared" si="192"/>
        <v/>
      </c>
      <c r="D1293" s="249" t="str">
        <f t="shared" si="193"/>
        <v/>
      </c>
      <c r="E1293" s="249" t="str">
        <f t="shared" si="194"/>
        <v/>
      </c>
      <c r="F1293" s="249" t="str">
        <f t="shared" si="195"/>
        <v/>
      </c>
      <c r="G1293" s="249" t="str">
        <f t="shared" si="196"/>
        <v/>
      </c>
      <c r="H1293" s="249" t="str">
        <f t="shared" si="197"/>
        <v/>
      </c>
      <c r="I1293" s="249"/>
      <c r="J1293" s="249"/>
      <c r="K1293" s="252"/>
      <c r="L1293" s="251"/>
      <c r="M1293" s="252"/>
      <c r="N1293" s="261"/>
      <c r="O1293" s="261"/>
      <c r="P1293" s="253"/>
      <c r="Q1293" s="254" t="str">
        <f t="shared" si="198"/>
        <v/>
      </c>
      <c r="R1293" s="255" t="str">
        <f t="shared" si="188"/>
        <v/>
      </c>
      <c r="S1293" s="255" t="str">
        <f t="shared" si="189"/>
        <v/>
      </c>
      <c r="T1293" s="255" t="str">
        <f t="shared" si="199"/>
        <v/>
      </c>
      <c r="U1293" s="262" t="str">
        <f t="shared" si="190"/>
        <v/>
      </c>
      <c r="V1293" s="279"/>
    </row>
    <row r="1294" spans="1:22" x14ac:dyDescent="0.25">
      <c r="A1294" s="266"/>
      <c r="B1294" s="259" t="str">
        <f t="shared" si="191"/>
        <v/>
      </c>
      <c r="C1294" s="260" t="str">
        <f t="shared" si="192"/>
        <v/>
      </c>
      <c r="D1294" s="249" t="str">
        <f t="shared" si="193"/>
        <v/>
      </c>
      <c r="E1294" s="249" t="str">
        <f t="shared" si="194"/>
        <v/>
      </c>
      <c r="F1294" s="249" t="str">
        <f t="shared" si="195"/>
        <v/>
      </c>
      <c r="G1294" s="249" t="str">
        <f t="shared" si="196"/>
        <v/>
      </c>
      <c r="H1294" s="249" t="str">
        <f t="shared" si="197"/>
        <v/>
      </c>
      <c r="I1294" s="249"/>
      <c r="J1294" s="249"/>
      <c r="K1294" s="252"/>
      <c r="L1294" s="251"/>
      <c r="M1294" s="252"/>
      <c r="N1294" s="261"/>
      <c r="O1294" s="261"/>
      <c r="P1294" s="253"/>
      <c r="Q1294" s="254" t="str">
        <f t="shared" si="198"/>
        <v/>
      </c>
      <c r="R1294" s="255" t="str">
        <f t="shared" si="188"/>
        <v/>
      </c>
      <c r="S1294" s="255" t="str">
        <f t="shared" si="189"/>
        <v/>
      </c>
      <c r="T1294" s="255" t="str">
        <f t="shared" si="199"/>
        <v/>
      </c>
      <c r="U1294" s="262" t="str">
        <f t="shared" si="190"/>
        <v/>
      </c>
      <c r="V1294" s="279"/>
    </row>
    <row r="1295" spans="1:22" x14ac:dyDescent="0.25">
      <c r="A1295" s="266"/>
      <c r="B1295" s="259" t="str">
        <f t="shared" si="191"/>
        <v/>
      </c>
      <c r="C1295" s="260" t="str">
        <f t="shared" si="192"/>
        <v/>
      </c>
      <c r="D1295" s="249" t="str">
        <f t="shared" si="193"/>
        <v/>
      </c>
      <c r="E1295" s="249" t="str">
        <f t="shared" si="194"/>
        <v/>
      </c>
      <c r="F1295" s="249" t="str">
        <f t="shared" si="195"/>
        <v/>
      </c>
      <c r="G1295" s="249" t="str">
        <f t="shared" si="196"/>
        <v/>
      </c>
      <c r="H1295" s="249" t="str">
        <f t="shared" si="197"/>
        <v/>
      </c>
      <c r="I1295" s="249"/>
      <c r="J1295" s="249"/>
      <c r="K1295" s="252"/>
      <c r="L1295" s="251"/>
      <c r="M1295" s="252"/>
      <c r="N1295" s="261"/>
      <c r="O1295" s="261"/>
      <c r="P1295" s="253"/>
      <c r="Q1295" s="254" t="str">
        <f t="shared" si="198"/>
        <v/>
      </c>
      <c r="R1295" s="255" t="str">
        <f t="shared" si="188"/>
        <v/>
      </c>
      <c r="S1295" s="255" t="str">
        <f t="shared" si="189"/>
        <v/>
      </c>
      <c r="T1295" s="255" t="str">
        <f t="shared" si="199"/>
        <v/>
      </c>
      <c r="U1295" s="262" t="str">
        <f t="shared" si="190"/>
        <v/>
      </c>
      <c r="V1295" s="279"/>
    </row>
    <row r="1296" spans="1:22" x14ac:dyDescent="0.25">
      <c r="A1296" s="266"/>
      <c r="B1296" s="259" t="str">
        <f t="shared" si="191"/>
        <v/>
      </c>
      <c r="C1296" s="260" t="str">
        <f t="shared" si="192"/>
        <v/>
      </c>
      <c r="D1296" s="249" t="str">
        <f t="shared" si="193"/>
        <v/>
      </c>
      <c r="E1296" s="249" t="str">
        <f t="shared" si="194"/>
        <v/>
      </c>
      <c r="F1296" s="249" t="str">
        <f t="shared" si="195"/>
        <v/>
      </c>
      <c r="G1296" s="249" t="str">
        <f t="shared" si="196"/>
        <v/>
      </c>
      <c r="H1296" s="249" t="str">
        <f t="shared" si="197"/>
        <v/>
      </c>
      <c r="I1296" s="249"/>
      <c r="J1296" s="249"/>
      <c r="K1296" s="252"/>
      <c r="L1296" s="251"/>
      <c r="M1296" s="252"/>
      <c r="N1296" s="261"/>
      <c r="O1296" s="261"/>
      <c r="P1296" s="253"/>
      <c r="Q1296" s="254" t="str">
        <f t="shared" si="198"/>
        <v/>
      </c>
      <c r="R1296" s="255" t="str">
        <f t="shared" si="188"/>
        <v/>
      </c>
      <c r="S1296" s="255" t="str">
        <f t="shared" si="189"/>
        <v/>
      </c>
      <c r="T1296" s="255" t="str">
        <f t="shared" si="199"/>
        <v/>
      </c>
      <c r="U1296" s="262" t="str">
        <f t="shared" si="190"/>
        <v/>
      </c>
      <c r="V1296" s="279"/>
    </row>
    <row r="1297" spans="1:22" x14ac:dyDescent="0.25">
      <c r="A1297" s="266"/>
      <c r="B1297" s="259" t="str">
        <f t="shared" si="191"/>
        <v/>
      </c>
      <c r="C1297" s="260" t="str">
        <f t="shared" si="192"/>
        <v/>
      </c>
      <c r="D1297" s="249" t="str">
        <f t="shared" si="193"/>
        <v/>
      </c>
      <c r="E1297" s="249" t="str">
        <f t="shared" si="194"/>
        <v/>
      </c>
      <c r="F1297" s="249" t="str">
        <f t="shared" si="195"/>
        <v/>
      </c>
      <c r="G1297" s="249" t="str">
        <f t="shared" si="196"/>
        <v/>
      </c>
      <c r="H1297" s="249" t="str">
        <f t="shared" si="197"/>
        <v/>
      </c>
      <c r="I1297" s="249"/>
      <c r="J1297" s="249"/>
      <c r="K1297" s="252"/>
      <c r="L1297" s="251"/>
      <c r="M1297" s="252"/>
      <c r="N1297" s="261"/>
      <c r="O1297" s="261"/>
      <c r="P1297" s="253"/>
      <c r="Q1297" s="254" t="str">
        <f t="shared" si="198"/>
        <v/>
      </c>
      <c r="R1297" s="255" t="str">
        <f t="shared" si="188"/>
        <v/>
      </c>
      <c r="S1297" s="255" t="str">
        <f t="shared" si="189"/>
        <v/>
      </c>
      <c r="T1297" s="255" t="str">
        <f t="shared" si="199"/>
        <v/>
      </c>
      <c r="U1297" s="262" t="str">
        <f t="shared" si="190"/>
        <v/>
      </c>
      <c r="V1297" s="279"/>
    </row>
    <row r="1298" spans="1:22" x14ac:dyDescent="0.25">
      <c r="A1298" s="266"/>
      <c r="B1298" s="259" t="str">
        <f t="shared" si="191"/>
        <v/>
      </c>
      <c r="C1298" s="260" t="str">
        <f t="shared" si="192"/>
        <v/>
      </c>
      <c r="D1298" s="249" t="str">
        <f t="shared" si="193"/>
        <v/>
      </c>
      <c r="E1298" s="249" t="str">
        <f t="shared" si="194"/>
        <v/>
      </c>
      <c r="F1298" s="249" t="str">
        <f t="shared" si="195"/>
        <v/>
      </c>
      <c r="G1298" s="249" t="str">
        <f t="shared" si="196"/>
        <v/>
      </c>
      <c r="H1298" s="249" t="str">
        <f t="shared" si="197"/>
        <v/>
      </c>
      <c r="I1298" s="249"/>
      <c r="J1298" s="249"/>
      <c r="K1298" s="252"/>
      <c r="L1298" s="251"/>
      <c r="M1298" s="252"/>
      <c r="N1298" s="261"/>
      <c r="O1298" s="261"/>
      <c r="P1298" s="253"/>
      <c r="Q1298" s="254" t="str">
        <f t="shared" si="198"/>
        <v/>
      </c>
      <c r="R1298" s="255" t="str">
        <f t="shared" si="188"/>
        <v/>
      </c>
      <c r="S1298" s="255" t="str">
        <f t="shared" si="189"/>
        <v/>
      </c>
      <c r="T1298" s="255" t="str">
        <f t="shared" si="199"/>
        <v/>
      </c>
      <c r="U1298" s="262" t="str">
        <f t="shared" si="190"/>
        <v/>
      </c>
      <c r="V1298" s="279"/>
    </row>
    <row r="1299" spans="1:22" x14ac:dyDescent="0.25">
      <c r="A1299" s="266"/>
      <c r="B1299" s="259" t="str">
        <f t="shared" si="191"/>
        <v/>
      </c>
      <c r="C1299" s="260" t="str">
        <f t="shared" si="192"/>
        <v/>
      </c>
      <c r="D1299" s="249" t="str">
        <f t="shared" si="193"/>
        <v/>
      </c>
      <c r="E1299" s="249" t="str">
        <f t="shared" si="194"/>
        <v/>
      </c>
      <c r="F1299" s="249" t="str">
        <f t="shared" si="195"/>
        <v/>
      </c>
      <c r="G1299" s="249" t="str">
        <f t="shared" si="196"/>
        <v/>
      </c>
      <c r="H1299" s="249" t="str">
        <f t="shared" si="197"/>
        <v/>
      </c>
      <c r="I1299" s="249"/>
      <c r="J1299" s="249"/>
      <c r="K1299" s="252"/>
      <c r="L1299" s="251"/>
      <c r="M1299" s="252"/>
      <c r="N1299" s="261"/>
      <c r="O1299" s="261"/>
      <c r="P1299" s="253"/>
      <c r="Q1299" s="254" t="str">
        <f t="shared" si="198"/>
        <v/>
      </c>
      <c r="R1299" s="255" t="str">
        <f t="shared" si="188"/>
        <v/>
      </c>
      <c r="S1299" s="255" t="str">
        <f t="shared" si="189"/>
        <v/>
      </c>
      <c r="T1299" s="255" t="str">
        <f t="shared" si="199"/>
        <v/>
      </c>
      <c r="U1299" s="262" t="str">
        <f t="shared" si="190"/>
        <v/>
      </c>
      <c r="V1299" s="279"/>
    </row>
    <row r="1300" spans="1:22" x14ac:dyDescent="0.25">
      <c r="A1300" s="266"/>
      <c r="B1300" s="259" t="str">
        <f t="shared" si="191"/>
        <v/>
      </c>
      <c r="C1300" s="260" t="str">
        <f t="shared" si="192"/>
        <v/>
      </c>
      <c r="D1300" s="249" t="str">
        <f t="shared" si="193"/>
        <v/>
      </c>
      <c r="E1300" s="249" t="str">
        <f t="shared" si="194"/>
        <v/>
      </c>
      <c r="F1300" s="249" t="str">
        <f t="shared" si="195"/>
        <v/>
      </c>
      <c r="G1300" s="249" t="str">
        <f t="shared" si="196"/>
        <v/>
      </c>
      <c r="H1300" s="249" t="str">
        <f t="shared" si="197"/>
        <v/>
      </c>
      <c r="I1300" s="249"/>
      <c r="J1300" s="249"/>
      <c r="K1300" s="252"/>
      <c r="L1300" s="251"/>
      <c r="M1300" s="252"/>
      <c r="N1300" s="261"/>
      <c r="O1300" s="261"/>
      <c r="P1300" s="253"/>
      <c r="Q1300" s="254" t="str">
        <f t="shared" si="198"/>
        <v/>
      </c>
      <c r="R1300" s="255" t="str">
        <f t="shared" si="188"/>
        <v/>
      </c>
      <c r="S1300" s="255" t="str">
        <f t="shared" si="189"/>
        <v/>
      </c>
      <c r="T1300" s="255" t="str">
        <f t="shared" si="199"/>
        <v/>
      </c>
      <c r="U1300" s="262" t="str">
        <f t="shared" si="190"/>
        <v/>
      </c>
      <c r="V1300" s="279"/>
    </row>
    <row r="1301" spans="1:22" x14ac:dyDescent="0.25">
      <c r="A1301" s="266"/>
      <c r="B1301" s="259" t="str">
        <f t="shared" si="191"/>
        <v/>
      </c>
      <c r="C1301" s="260" t="str">
        <f t="shared" si="192"/>
        <v/>
      </c>
      <c r="D1301" s="249" t="str">
        <f t="shared" si="193"/>
        <v/>
      </c>
      <c r="E1301" s="249" t="str">
        <f t="shared" si="194"/>
        <v/>
      </c>
      <c r="F1301" s="249" t="str">
        <f t="shared" si="195"/>
        <v/>
      </c>
      <c r="G1301" s="249" t="str">
        <f t="shared" si="196"/>
        <v/>
      </c>
      <c r="H1301" s="249" t="str">
        <f t="shared" si="197"/>
        <v/>
      </c>
      <c r="I1301" s="249"/>
      <c r="J1301" s="249"/>
      <c r="K1301" s="252"/>
      <c r="L1301" s="251"/>
      <c r="M1301" s="252"/>
      <c r="N1301" s="261"/>
      <c r="O1301" s="261"/>
      <c r="P1301" s="253"/>
      <c r="Q1301" s="254" t="str">
        <f t="shared" si="198"/>
        <v/>
      </c>
      <c r="R1301" s="255" t="str">
        <f t="shared" si="188"/>
        <v/>
      </c>
      <c r="S1301" s="255" t="str">
        <f t="shared" si="189"/>
        <v/>
      </c>
      <c r="T1301" s="255" t="str">
        <f t="shared" si="199"/>
        <v/>
      </c>
      <c r="U1301" s="262" t="str">
        <f t="shared" si="190"/>
        <v/>
      </c>
      <c r="V1301" s="279"/>
    </row>
    <row r="1302" spans="1:22" x14ac:dyDescent="0.25">
      <c r="A1302" s="266"/>
      <c r="B1302" s="259" t="str">
        <f t="shared" si="191"/>
        <v/>
      </c>
      <c r="C1302" s="260" t="str">
        <f t="shared" si="192"/>
        <v/>
      </c>
      <c r="D1302" s="249" t="str">
        <f t="shared" si="193"/>
        <v/>
      </c>
      <c r="E1302" s="249" t="str">
        <f t="shared" si="194"/>
        <v/>
      </c>
      <c r="F1302" s="249" t="str">
        <f t="shared" si="195"/>
        <v/>
      </c>
      <c r="G1302" s="249" t="str">
        <f t="shared" si="196"/>
        <v/>
      </c>
      <c r="H1302" s="249" t="str">
        <f t="shared" si="197"/>
        <v/>
      </c>
      <c r="I1302" s="249"/>
      <c r="J1302" s="249"/>
      <c r="K1302" s="252"/>
      <c r="L1302" s="251"/>
      <c r="M1302" s="252"/>
      <c r="N1302" s="261"/>
      <c r="O1302" s="261"/>
      <c r="P1302" s="253"/>
      <c r="Q1302" s="254" t="str">
        <f t="shared" si="198"/>
        <v/>
      </c>
      <c r="R1302" s="255" t="str">
        <f t="shared" si="188"/>
        <v/>
      </c>
      <c r="S1302" s="255" t="str">
        <f t="shared" si="189"/>
        <v/>
      </c>
      <c r="T1302" s="255" t="str">
        <f t="shared" si="199"/>
        <v/>
      </c>
      <c r="U1302" s="262" t="str">
        <f t="shared" si="190"/>
        <v/>
      </c>
      <c r="V1302" s="279"/>
    </row>
    <row r="1303" spans="1:22" x14ac:dyDescent="0.25">
      <c r="A1303" s="266"/>
      <c r="B1303" s="259" t="str">
        <f t="shared" si="191"/>
        <v/>
      </c>
      <c r="C1303" s="260" t="str">
        <f t="shared" si="192"/>
        <v/>
      </c>
      <c r="D1303" s="249" t="str">
        <f t="shared" si="193"/>
        <v/>
      </c>
      <c r="E1303" s="249" t="str">
        <f t="shared" si="194"/>
        <v/>
      </c>
      <c r="F1303" s="249" t="str">
        <f t="shared" si="195"/>
        <v/>
      </c>
      <c r="G1303" s="249" t="str">
        <f t="shared" si="196"/>
        <v/>
      </c>
      <c r="H1303" s="249" t="str">
        <f t="shared" si="197"/>
        <v/>
      </c>
      <c r="I1303" s="249"/>
      <c r="J1303" s="249"/>
      <c r="K1303" s="252"/>
      <c r="L1303" s="251"/>
      <c r="M1303" s="252"/>
      <c r="N1303" s="261"/>
      <c r="O1303" s="261"/>
      <c r="P1303" s="253"/>
      <c r="Q1303" s="254" t="str">
        <f t="shared" si="198"/>
        <v/>
      </c>
      <c r="R1303" s="255" t="str">
        <f t="shared" si="188"/>
        <v/>
      </c>
      <c r="S1303" s="255" t="str">
        <f t="shared" si="189"/>
        <v/>
      </c>
      <c r="T1303" s="255" t="str">
        <f t="shared" si="199"/>
        <v/>
      </c>
      <c r="U1303" s="262" t="str">
        <f t="shared" si="190"/>
        <v/>
      </c>
      <c r="V1303" s="279"/>
    </row>
    <row r="1304" spans="1:22" x14ac:dyDescent="0.25">
      <c r="A1304" s="266"/>
      <c r="B1304" s="259" t="str">
        <f t="shared" si="191"/>
        <v/>
      </c>
      <c r="C1304" s="260" t="str">
        <f t="shared" si="192"/>
        <v/>
      </c>
      <c r="D1304" s="249" t="str">
        <f t="shared" si="193"/>
        <v/>
      </c>
      <c r="E1304" s="249" t="str">
        <f t="shared" si="194"/>
        <v/>
      </c>
      <c r="F1304" s="249" t="str">
        <f t="shared" si="195"/>
        <v/>
      </c>
      <c r="G1304" s="249" t="str">
        <f t="shared" si="196"/>
        <v/>
      </c>
      <c r="H1304" s="249" t="str">
        <f t="shared" si="197"/>
        <v/>
      </c>
      <c r="I1304" s="249"/>
      <c r="J1304" s="249"/>
      <c r="K1304" s="252"/>
      <c r="L1304" s="251"/>
      <c r="M1304" s="252"/>
      <c r="N1304" s="261"/>
      <c r="O1304" s="261"/>
      <c r="P1304" s="253"/>
      <c r="Q1304" s="254" t="str">
        <f t="shared" si="198"/>
        <v/>
      </c>
      <c r="R1304" s="255" t="str">
        <f t="shared" si="188"/>
        <v/>
      </c>
      <c r="S1304" s="255" t="str">
        <f t="shared" si="189"/>
        <v/>
      </c>
      <c r="T1304" s="255" t="str">
        <f t="shared" si="199"/>
        <v/>
      </c>
      <c r="U1304" s="262" t="str">
        <f t="shared" si="190"/>
        <v/>
      </c>
      <c r="V1304" s="279"/>
    </row>
    <row r="1305" spans="1:22" x14ac:dyDescent="0.25">
      <c r="A1305" s="266"/>
      <c r="B1305" s="259" t="str">
        <f t="shared" si="191"/>
        <v/>
      </c>
      <c r="C1305" s="260" t="str">
        <f t="shared" si="192"/>
        <v/>
      </c>
      <c r="D1305" s="249" t="str">
        <f t="shared" si="193"/>
        <v/>
      </c>
      <c r="E1305" s="249" t="str">
        <f t="shared" si="194"/>
        <v/>
      </c>
      <c r="F1305" s="249" t="str">
        <f t="shared" si="195"/>
        <v/>
      </c>
      <c r="G1305" s="249" t="str">
        <f t="shared" si="196"/>
        <v/>
      </c>
      <c r="H1305" s="249" t="str">
        <f t="shared" si="197"/>
        <v/>
      </c>
      <c r="I1305" s="249"/>
      <c r="J1305" s="249"/>
      <c r="K1305" s="252"/>
      <c r="L1305" s="251"/>
      <c r="M1305" s="252"/>
      <c r="N1305" s="261"/>
      <c r="O1305" s="261"/>
      <c r="P1305" s="253"/>
      <c r="Q1305" s="254" t="str">
        <f t="shared" si="198"/>
        <v/>
      </c>
      <c r="R1305" s="255" t="str">
        <f t="shared" ref="R1305:R1368" si="200">IF(N1305&lt;&gt;"",TEXT(N1305,"DDDD"),"")</f>
        <v/>
      </c>
      <c r="S1305" s="255" t="str">
        <f t="shared" ref="S1305:S1368" si="201">IF(N1305&lt;&gt;"",TEXT(N1305,"MMMM"),"")</f>
        <v/>
      </c>
      <c r="T1305" s="255" t="str">
        <f t="shared" si="199"/>
        <v/>
      </c>
      <c r="U1305" s="262" t="str">
        <f t="shared" si="190"/>
        <v/>
      </c>
      <c r="V1305" s="279"/>
    </row>
    <row r="1306" spans="1:22" x14ac:dyDescent="0.25">
      <c r="A1306" s="266"/>
      <c r="B1306" s="259" t="str">
        <f t="shared" si="191"/>
        <v/>
      </c>
      <c r="C1306" s="260" t="str">
        <f t="shared" si="192"/>
        <v/>
      </c>
      <c r="D1306" s="249" t="str">
        <f t="shared" si="193"/>
        <v/>
      </c>
      <c r="E1306" s="249" t="str">
        <f t="shared" si="194"/>
        <v/>
      </c>
      <c r="F1306" s="249" t="str">
        <f t="shared" si="195"/>
        <v/>
      </c>
      <c r="G1306" s="249" t="str">
        <f t="shared" si="196"/>
        <v/>
      </c>
      <c r="H1306" s="249" t="str">
        <f t="shared" si="197"/>
        <v/>
      </c>
      <c r="I1306" s="249"/>
      <c r="J1306" s="249"/>
      <c r="K1306" s="252"/>
      <c r="L1306" s="251"/>
      <c r="M1306" s="252"/>
      <c r="N1306" s="261"/>
      <c r="O1306" s="261"/>
      <c r="P1306" s="253"/>
      <c r="Q1306" s="254" t="str">
        <f t="shared" si="198"/>
        <v/>
      </c>
      <c r="R1306" s="255" t="str">
        <f t="shared" si="200"/>
        <v/>
      </c>
      <c r="S1306" s="255" t="str">
        <f t="shared" si="201"/>
        <v/>
      </c>
      <c r="T1306" s="255" t="str">
        <f t="shared" si="199"/>
        <v/>
      </c>
      <c r="U1306" s="262" t="str">
        <f t="shared" si="190"/>
        <v/>
      </c>
      <c r="V1306" s="279"/>
    </row>
    <row r="1307" spans="1:22" x14ac:dyDescent="0.25">
      <c r="A1307" s="266"/>
      <c r="B1307" s="259" t="str">
        <f t="shared" si="191"/>
        <v/>
      </c>
      <c r="C1307" s="260" t="str">
        <f t="shared" si="192"/>
        <v/>
      </c>
      <c r="D1307" s="249" t="str">
        <f t="shared" si="193"/>
        <v/>
      </c>
      <c r="E1307" s="249" t="str">
        <f t="shared" si="194"/>
        <v/>
      </c>
      <c r="F1307" s="249" t="str">
        <f t="shared" si="195"/>
        <v/>
      </c>
      <c r="G1307" s="249" t="str">
        <f t="shared" si="196"/>
        <v/>
      </c>
      <c r="H1307" s="249" t="str">
        <f t="shared" si="197"/>
        <v/>
      </c>
      <c r="I1307" s="249"/>
      <c r="J1307" s="249"/>
      <c r="K1307" s="252"/>
      <c r="L1307" s="251"/>
      <c r="M1307" s="252"/>
      <c r="N1307" s="261"/>
      <c r="O1307" s="261"/>
      <c r="P1307" s="253"/>
      <c r="Q1307" s="254" t="str">
        <f t="shared" si="198"/>
        <v/>
      </c>
      <c r="R1307" s="255" t="str">
        <f t="shared" si="200"/>
        <v/>
      </c>
      <c r="S1307" s="255" t="str">
        <f t="shared" si="201"/>
        <v/>
      </c>
      <c r="T1307" s="255" t="str">
        <f t="shared" si="199"/>
        <v/>
      </c>
      <c r="U1307" s="262" t="str">
        <f t="shared" si="190"/>
        <v/>
      </c>
      <c r="V1307" s="279"/>
    </row>
    <row r="1308" spans="1:22" x14ac:dyDescent="0.25">
      <c r="A1308" s="266"/>
      <c r="B1308" s="259" t="str">
        <f t="shared" si="191"/>
        <v/>
      </c>
      <c r="C1308" s="260" t="str">
        <f t="shared" si="192"/>
        <v/>
      </c>
      <c r="D1308" s="249" t="str">
        <f t="shared" si="193"/>
        <v/>
      </c>
      <c r="E1308" s="249" t="str">
        <f t="shared" si="194"/>
        <v/>
      </c>
      <c r="F1308" s="249" t="str">
        <f t="shared" si="195"/>
        <v/>
      </c>
      <c r="G1308" s="249" t="str">
        <f t="shared" si="196"/>
        <v/>
      </c>
      <c r="H1308" s="249" t="str">
        <f t="shared" si="197"/>
        <v/>
      </c>
      <c r="I1308" s="249"/>
      <c r="J1308" s="249"/>
      <c r="K1308" s="252"/>
      <c r="L1308" s="251"/>
      <c r="M1308" s="252"/>
      <c r="N1308" s="261"/>
      <c r="O1308" s="261"/>
      <c r="P1308" s="253"/>
      <c r="Q1308" s="254" t="str">
        <f t="shared" si="198"/>
        <v/>
      </c>
      <c r="R1308" s="255" t="str">
        <f t="shared" si="200"/>
        <v/>
      </c>
      <c r="S1308" s="255" t="str">
        <f t="shared" si="201"/>
        <v/>
      </c>
      <c r="T1308" s="255" t="str">
        <f t="shared" si="199"/>
        <v/>
      </c>
      <c r="U1308" s="262" t="str">
        <f t="shared" si="190"/>
        <v/>
      </c>
      <c r="V1308" s="279"/>
    </row>
    <row r="1309" spans="1:22" x14ac:dyDescent="0.25">
      <c r="A1309" s="266"/>
      <c r="B1309" s="259" t="str">
        <f t="shared" si="191"/>
        <v/>
      </c>
      <c r="C1309" s="260" t="str">
        <f t="shared" si="192"/>
        <v/>
      </c>
      <c r="D1309" s="249" t="str">
        <f t="shared" si="193"/>
        <v/>
      </c>
      <c r="E1309" s="249" t="str">
        <f t="shared" si="194"/>
        <v/>
      </c>
      <c r="F1309" s="249" t="str">
        <f t="shared" si="195"/>
        <v/>
      </c>
      <c r="G1309" s="249" t="str">
        <f t="shared" si="196"/>
        <v/>
      </c>
      <c r="H1309" s="249" t="str">
        <f t="shared" si="197"/>
        <v/>
      </c>
      <c r="I1309" s="249"/>
      <c r="J1309" s="249"/>
      <c r="K1309" s="252"/>
      <c r="L1309" s="251"/>
      <c r="M1309" s="252"/>
      <c r="N1309" s="261"/>
      <c r="O1309" s="261"/>
      <c r="P1309" s="253"/>
      <c r="Q1309" s="254" t="str">
        <f t="shared" si="198"/>
        <v/>
      </c>
      <c r="R1309" s="255" t="str">
        <f t="shared" si="200"/>
        <v/>
      </c>
      <c r="S1309" s="255" t="str">
        <f t="shared" si="201"/>
        <v/>
      </c>
      <c r="T1309" s="255" t="str">
        <f t="shared" si="199"/>
        <v/>
      </c>
      <c r="U1309" s="262" t="str">
        <f t="shared" si="190"/>
        <v/>
      </c>
      <c r="V1309" s="279"/>
    </row>
    <row r="1310" spans="1:22" x14ac:dyDescent="0.25">
      <c r="A1310" s="266"/>
      <c r="B1310" s="259" t="str">
        <f t="shared" si="191"/>
        <v/>
      </c>
      <c r="C1310" s="260" t="str">
        <f t="shared" si="192"/>
        <v/>
      </c>
      <c r="D1310" s="249" t="str">
        <f t="shared" si="193"/>
        <v/>
      </c>
      <c r="E1310" s="249" t="str">
        <f t="shared" si="194"/>
        <v/>
      </c>
      <c r="F1310" s="249" t="str">
        <f t="shared" si="195"/>
        <v/>
      </c>
      <c r="G1310" s="249" t="str">
        <f t="shared" si="196"/>
        <v/>
      </c>
      <c r="H1310" s="249" t="str">
        <f t="shared" si="197"/>
        <v/>
      </c>
      <c r="I1310" s="249"/>
      <c r="J1310" s="249"/>
      <c r="K1310" s="252"/>
      <c r="L1310" s="251"/>
      <c r="M1310" s="252"/>
      <c r="N1310" s="261"/>
      <c r="O1310" s="261"/>
      <c r="P1310" s="253"/>
      <c r="Q1310" s="254" t="str">
        <f t="shared" si="198"/>
        <v/>
      </c>
      <c r="R1310" s="255" t="str">
        <f t="shared" si="200"/>
        <v/>
      </c>
      <c r="S1310" s="255" t="str">
        <f t="shared" si="201"/>
        <v/>
      </c>
      <c r="T1310" s="255" t="str">
        <f t="shared" si="199"/>
        <v/>
      </c>
      <c r="U1310" s="262" t="str">
        <f t="shared" si="190"/>
        <v/>
      </c>
      <c r="V1310" s="279"/>
    </row>
    <row r="1311" spans="1:22" x14ac:dyDescent="0.25">
      <c r="A1311" s="266"/>
      <c r="B1311" s="259" t="str">
        <f t="shared" si="191"/>
        <v/>
      </c>
      <c r="C1311" s="260" t="str">
        <f t="shared" si="192"/>
        <v/>
      </c>
      <c r="D1311" s="249" t="str">
        <f t="shared" si="193"/>
        <v/>
      </c>
      <c r="E1311" s="249" t="str">
        <f t="shared" si="194"/>
        <v/>
      </c>
      <c r="F1311" s="249" t="str">
        <f t="shared" si="195"/>
        <v/>
      </c>
      <c r="G1311" s="249" t="str">
        <f t="shared" si="196"/>
        <v/>
      </c>
      <c r="H1311" s="249" t="str">
        <f t="shared" si="197"/>
        <v/>
      </c>
      <c r="I1311" s="249"/>
      <c r="J1311" s="249"/>
      <c r="K1311" s="252"/>
      <c r="L1311" s="251"/>
      <c r="M1311" s="252"/>
      <c r="N1311" s="261"/>
      <c r="O1311" s="261"/>
      <c r="P1311" s="253"/>
      <c r="Q1311" s="254" t="str">
        <f t="shared" si="198"/>
        <v/>
      </c>
      <c r="R1311" s="255" t="str">
        <f t="shared" si="200"/>
        <v/>
      </c>
      <c r="S1311" s="255" t="str">
        <f t="shared" si="201"/>
        <v/>
      </c>
      <c r="T1311" s="255" t="str">
        <f t="shared" si="199"/>
        <v/>
      </c>
      <c r="U1311" s="262" t="str">
        <f t="shared" si="190"/>
        <v/>
      </c>
      <c r="V1311" s="279"/>
    </row>
    <row r="1312" spans="1:22" x14ac:dyDescent="0.25">
      <c r="A1312" s="266"/>
      <c r="B1312" s="259" t="str">
        <f t="shared" si="191"/>
        <v/>
      </c>
      <c r="C1312" s="260" t="str">
        <f t="shared" si="192"/>
        <v/>
      </c>
      <c r="D1312" s="249" t="str">
        <f t="shared" si="193"/>
        <v/>
      </c>
      <c r="E1312" s="249" t="str">
        <f t="shared" si="194"/>
        <v/>
      </c>
      <c r="F1312" s="249" t="str">
        <f t="shared" si="195"/>
        <v/>
      </c>
      <c r="G1312" s="249" t="str">
        <f t="shared" si="196"/>
        <v/>
      </c>
      <c r="H1312" s="249" t="str">
        <f t="shared" si="197"/>
        <v/>
      </c>
      <c r="I1312" s="249"/>
      <c r="J1312" s="249"/>
      <c r="K1312" s="252"/>
      <c r="L1312" s="251"/>
      <c r="M1312" s="252"/>
      <c r="N1312" s="261"/>
      <c r="O1312" s="261"/>
      <c r="P1312" s="253"/>
      <c r="Q1312" s="254" t="str">
        <f t="shared" si="198"/>
        <v/>
      </c>
      <c r="R1312" s="255" t="str">
        <f t="shared" si="200"/>
        <v/>
      </c>
      <c r="S1312" s="255" t="str">
        <f t="shared" si="201"/>
        <v/>
      </c>
      <c r="T1312" s="255" t="str">
        <f t="shared" si="199"/>
        <v/>
      </c>
      <c r="U1312" s="262" t="str">
        <f t="shared" si="190"/>
        <v/>
      </c>
      <c r="V1312" s="279"/>
    </row>
    <row r="1313" spans="1:22" x14ac:dyDescent="0.25">
      <c r="A1313" s="266"/>
      <c r="B1313" s="259" t="str">
        <f t="shared" si="191"/>
        <v/>
      </c>
      <c r="C1313" s="260" t="str">
        <f t="shared" si="192"/>
        <v/>
      </c>
      <c r="D1313" s="249" t="str">
        <f t="shared" si="193"/>
        <v/>
      </c>
      <c r="E1313" s="249" t="str">
        <f t="shared" si="194"/>
        <v/>
      </c>
      <c r="F1313" s="249" t="str">
        <f t="shared" si="195"/>
        <v/>
      </c>
      <c r="G1313" s="249" t="str">
        <f t="shared" si="196"/>
        <v/>
      </c>
      <c r="H1313" s="249" t="str">
        <f t="shared" si="197"/>
        <v/>
      </c>
      <c r="I1313" s="249"/>
      <c r="J1313" s="249"/>
      <c r="K1313" s="252"/>
      <c r="L1313" s="251"/>
      <c r="M1313" s="252"/>
      <c r="N1313" s="261"/>
      <c r="O1313" s="261"/>
      <c r="P1313" s="253"/>
      <c r="Q1313" s="254" t="str">
        <f t="shared" si="198"/>
        <v/>
      </c>
      <c r="R1313" s="255" t="str">
        <f t="shared" si="200"/>
        <v/>
      </c>
      <c r="S1313" s="255" t="str">
        <f t="shared" si="201"/>
        <v/>
      </c>
      <c r="T1313" s="255" t="str">
        <f t="shared" si="199"/>
        <v/>
      </c>
      <c r="U1313" s="262" t="str">
        <f t="shared" ref="U1313:U1376" si="202">IFERROR(VLOOKUP(M1313,CIE,2,0),"")</f>
        <v/>
      </c>
      <c r="V1313" s="279"/>
    </row>
    <row r="1314" spans="1:22" x14ac:dyDescent="0.25">
      <c r="A1314" s="266"/>
      <c r="B1314" s="259" t="str">
        <f t="shared" si="191"/>
        <v/>
      </c>
      <c r="C1314" s="260" t="str">
        <f t="shared" si="192"/>
        <v/>
      </c>
      <c r="D1314" s="249" t="str">
        <f t="shared" si="193"/>
        <v/>
      </c>
      <c r="E1314" s="249" t="str">
        <f t="shared" si="194"/>
        <v/>
      </c>
      <c r="F1314" s="249" t="str">
        <f t="shared" si="195"/>
        <v/>
      </c>
      <c r="G1314" s="249" t="str">
        <f t="shared" si="196"/>
        <v/>
      </c>
      <c r="H1314" s="249" t="str">
        <f t="shared" si="197"/>
        <v/>
      </c>
      <c r="I1314" s="249"/>
      <c r="J1314" s="249"/>
      <c r="K1314" s="252"/>
      <c r="L1314" s="251"/>
      <c r="M1314" s="252"/>
      <c r="N1314" s="261"/>
      <c r="O1314" s="261"/>
      <c r="P1314" s="253"/>
      <c r="Q1314" s="254" t="str">
        <f t="shared" si="198"/>
        <v/>
      </c>
      <c r="R1314" s="255" t="str">
        <f t="shared" si="200"/>
        <v/>
      </c>
      <c r="S1314" s="255" t="str">
        <f t="shared" si="201"/>
        <v/>
      </c>
      <c r="T1314" s="255" t="str">
        <f t="shared" si="199"/>
        <v/>
      </c>
      <c r="U1314" s="262" t="str">
        <f t="shared" si="202"/>
        <v/>
      </c>
      <c r="V1314" s="279"/>
    </row>
    <row r="1315" spans="1:22" x14ac:dyDescent="0.25">
      <c r="A1315" s="266"/>
      <c r="B1315" s="259" t="str">
        <f t="shared" si="191"/>
        <v/>
      </c>
      <c r="C1315" s="260" t="str">
        <f t="shared" si="192"/>
        <v/>
      </c>
      <c r="D1315" s="249" t="str">
        <f t="shared" si="193"/>
        <v/>
      </c>
      <c r="E1315" s="249" t="str">
        <f t="shared" si="194"/>
        <v/>
      </c>
      <c r="F1315" s="249" t="str">
        <f t="shared" si="195"/>
        <v/>
      </c>
      <c r="G1315" s="249" t="str">
        <f t="shared" si="196"/>
        <v/>
      </c>
      <c r="H1315" s="249" t="str">
        <f t="shared" si="197"/>
        <v/>
      </c>
      <c r="I1315" s="249"/>
      <c r="J1315" s="249"/>
      <c r="K1315" s="252"/>
      <c r="L1315" s="251"/>
      <c r="M1315" s="252"/>
      <c r="N1315" s="261"/>
      <c r="O1315" s="261"/>
      <c r="P1315" s="253"/>
      <c r="Q1315" s="254" t="str">
        <f t="shared" si="198"/>
        <v/>
      </c>
      <c r="R1315" s="255" t="str">
        <f t="shared" si="200"/>
        <v/>
      </c>
      <c r="S1315" s="255" t="str">
        <f t="shared" si="201"/>
        <v/>
      </c>
      <c r="T1315" s="255" t="str">
        <f t="shared" si="199"/>
        <v/>
      </c>
      <c r="U1315" s="262" t="str">
        <f t="shared" si="202"/>
        <v/>
      </c>
      <c r="V1315" s="279"/>
    </row>
    <row r="1316" spans="1:22" x14ac:dyDescent="0.25">
      <c r="A1316" s="266"/>
      <c r="B1316" s="259" t="str">
        <f t="shared" si="191"/>
        <v/>
      </c>
      <c r="C1316" s="260" t="str">
        <f t="shared" si="192"/>
        <v/>
      </c>
      <c r="D1316" s="249" t="str">
        <f t="shared" si="193"/>
        <v/>
      </c>
      <c r="E1316" s="249" t="str">
        <f t="shared" si="194"/>
        <v/>
      </c>
      <c r="F1316" s="249" t="str">
        <f t="shared" si="195"/>
        <v/>
      </c>
      <c r="G1316" s="249" t="str">
        <f t="shared" si="196"/>
        <v/>
      </c>
      <c r="H1316" s="249" t="str">
        <f t="shared" si="197"/>
        <v/>
      </c>
      <c r="I1316" s="249"/>
      <c r="J1316" s="249"/>
      <c r="K1316" s="252"/>
      <c r="L1316" s="251"/>
      <c r="M1316" s="252"/>
      <c r="N1316" s="261"/>
      <c r="O1316" s="261"/>
      <c r="P1316" s="253"/>
      <c r="Q1316" s="254" t="str">
        <f t="shared" si="198"/>
        <v/>
      </c>
      <c r="R1316" s="255" t="str">
        <f t="shared" si="200"/>
        <v/>
      </c>
      <c r="S1316" s="255" t="str">
        <f t="shared" si="201"/>
        <v/>
      </c>
      <c r="T1316" s="255" t="str">
        <f t="shared" si="199"/>
        <v/>
      </c>
      <c r="U1316" s="262" t="str">
        <f t="shared" si="202"/>
        <v/>
      </c>
      <c r="V1316" s="279"/>
    </row>
    <row r="1317" spans="1:22" x14ac:dyDescent="0.25">
      <c r="A1317" s="266"/>
      <c r="B1317" s="259" t="str">
        <f t="shared" si="191"/>
        <v/>
      </c>
      <c r="C1317" s="260" t="str">
        <f t="shared" si="192"/>
        <v/>
      </c>
      <c r="D1317" s="249" t="str">
        <f t="shared" si="193"/>
        <v/>
      </c>
      <c r="E1317" s="249" t="str">
        <f t="shared" si="194"/>
        <v/>
      </c>
      <c r="F1317" s="249" t="str">
        <f t="shared" si="195"/>
        <v/>
      </c>
      <c r="G1317" s="249" t="str">
        <f t="shared" si="196"/>
        <v/>
      </c>
      <c r="H1317" s="249" t="str">
        <f t="shared" si="197"/>
        <v/>
      </c>
      <c r="I1317" s="249"/>
      <c r="J1317" s="249"/>
      <c r="K1317" s="252"/>
      <c r="L1317" s="251"/>
      <c r="M1317" s="252"/>
      <c r="N1317" s="261"/>
      <c r="O1317" s="261"/>
      <c r="P1317" s="253"/>
      <c r="Q1317" s="254" t="str">
        <f t="shared" si="198"/>
        <v/>
      </c>
      <c r="R1317" s="255" t="str">
        <f t="shared" si="200"/>
        <v/>
      </c>
      <c r="S1317" s="255" t="str">
        <f t="shared" si="201"/>
        <v/>
      </c>
      <c r="T1317" s="255" t="str">
        <f t="shared" si="199"/>
        <v/>
      </c>
      <c r="U1317" s="262" t="str">
        <f t="shared" si="202"/>
        <v/>
      </c>
      <c r="V1317" s="279"/>
    </row>
    <row r="1318" spans="1:22" x14ac:dyDescent="0.25">
      <c r="A1318" s="266"/>
      <c r="B1318" s="259" t="str">
        <f t="shared" ref="B1318:B1381" si="203">IFERROR(VLOOKUP(A1318,Personal,2,0),"")</f>
        <v/>
      </c>
      <c r="C1318" s="260" t="str">
        <f t="shared" si="192"/>
        <v/>
      </c>
      <c r="D1318" s="249" t="str">
        <f t="shared" si="193"/>
        <v/>
      </c>
      <c r="E1318" s="249" t="str">
        <f t="shared" si="194"/>
        <v/>
      </c>
      <c r="F1318" s="249" t="str">
        <f t="shared" si="195"/>
        <v/>
      </c>
      <c r="G1318" s="249" t="str">
        <f t="shared" si="196"/>
        <v/>
      </c>
      <c r="H1318" s="249" t="str">
        <f t="shared" si="197"/>
        <v/>
      </c>
      <c r="I1318" s="249"/>
      <c r="J1318" s="249"/>
      <c r="K1318" s="252"/>
      <c r="L1318" s="251"/>
      <c r="M1318" s="252"/>
      <c r="N1318" s="261"/>
      <c r="O1318" s="261"/>
      <c r="P1318" s="253"/>
      <c r="Q1318" s="254" t="str">
        <f t="shared" si="198"/>
        <v/>
      </c>
      <c r="R1318" s="255" t="str">
        <f t="shared" si="200"/>
        <v/>
      </c>
      <c r="S1318" s="255" t="str">
        <f t="shared" si="201"/>
        <v/>
      </c>
      <c r="T1318" s="255" t="str">
        <f t="shared" si="199"/>
        <v/>
      </c>
      <c r="U1318" s="262" t="str">
        <f t="shared" si="202"/>
        <v/>
      </c>
      <c r="V1318" s="279"/>
    </row>
    <row r="1319" spans="1:22" x14ac:dyDescent="0.25">
      <c r="A1319" s="266"/>
      <c r="B1319" s="259" t="str">
        <f t="shared" si="203"/>
        <v/>
      </c>
      <c r="C1319" s="260" t="str">
        <f t="shared" si="192"/>
        <v/>
      </c>
      <c r="D1319" s="249" t="str">
        <f t="shared" si="193"/>
        <v/>
      </c>
      <c r="E1319" s="249" t="str">
        <f t="shared" si="194"/>
        <v/>
      </c>
      <c r="F1319" s="249" t="str">
        <f t="shared" si="195"/>
        <v/>
      </c>
      <c r="G1319" s="249" t="str">
        <f t="shared" si="196"/>
        <v/>
      </c>
      <c r="H1319" s="249" t="str">
        <f t="shared" si="197"/>
        <v/>
      </c>
      <c r="I1319" s="249"/>
      <c r="J1319" s="249"/>
      <c r="K1319" s="252"/>
      <c r="L1319" s="251"/>
      <c r="M1319" s="252"/>
      <c r="N1319" s="261"/>
      <c r="O1319" s="261"/>
      <c r="P1319" s="253"/>
      <c r="Q1319" s="254" t="str">
        <f t="shared" si="198"/>
        <v/>
      </c>
      <c r="R1319" s="255" t="str">
        <f t="shared" si="200"/>
        <v/>
      </c>
      <c r="S1319" s="255" t="str">
        <f t="shared" si="201"/>
        <v/>
      </c>
      <c r="T1319" s="255" t="str">
        <f t="shared" si="199"/>
        <v/>
      </c>
      <c r="U1319" s="262" t="str">
        <f t="shared" si="202"/>
        <v/>
      </c>
      <c r="V1319" s="279"/>
    </row>
    <row r="1320" spans="1:22" x14ac:dyDescent="0.25">
      <c r="A1320" s="266"/>
      <c r="B1320" s="259" t="str">
        <f t="shared" si="203"/>
        <v/>
      </c>
      <c r="C1320" s="260" t="str">
        <f t="shared" si="192"/>
        <v/>
      </c>
      <c r="D1320" s="249" t="str">
        <f t="shared" si="193"/>
        <v/>
      </c>
      <c r="E1320" s="249" t="str">
        <f t="shared" si="194"/>
        <v/>
      </c>
      <c r="F1320" s="249" t="str">
        <f t="shared" si="195"/>
        <v/>
      </c>
      <c r="G1320" s="249" t="str">
        <f t="shared" si="196"/>
        <v/>
      </c>
      <c r="H1320" s="249" t="str">
        <f t="shared" si="197"/>
        <v/>
      </c>
      <c r="I1320" s="249"/>
      <c r="J1320" s="249"/>
      <c r="K1320" s="252"/>
      <c r="L1320" s="251"/>
      <c r="M1320" s="252"/>
      <c r="N1320" s="261"/>
      <c r="O1320" s="261"/>
      <c r="P1320" s="253"/>
      <c r="Q1320" s="254" t="str">
        <f t="shared" si="198"/>
        <v/>
      </c>
      <c r="R1320" s="255" t="str">
        <f t="shared" si="200"/>
        <v/>
      </c>
      <c r="S1320" s="255" t="str">
        <f t="shared" si="201"/>
        <v/>
      </c>
      <c r="T1320" s="255" t="str">
        <f t="shared" si="199"/>
        <v/>
      </c>
      <c r="U1320" s="262" t="str">
        <f t="shared" si="202"/>
        <v/>
      </c>
      <c r="V1320" s="279"/>
    </row>
    <row r="1321" spans="1:22" x14ac:dyDescent="0.25">
      <c r="A1321" s="266"/>
      <c r="B1321" s="259" t="str">
        <f t="shared" si="203"/>
        <v/>
      </c>
      <c r="C1321" s="260" t="str">
        <f t="shared" si="192"/>
        <v/>
      </c>
      <c r="D1321" s="249" t="str">
        <f t="shared" si="193"/>
        <v/>
      </c>
      <c r="E1321" s="249" t="str">
        <f t="shared" si="194"/>
        <v/>
      </c>
      <c r="F1321" s="249" t="str">
        <f t="shared" si="195"/>
        <v/>
      </c>
      <c r="G1321" s="249" t="str">
        <f t="shared" si="196"/>
        <v/>
      </c>
      <c r="H1321" s="249" t="str">
        <f t="shared" si="197"/>
        <v/>
      </c>
      <c r="I1321" s="249"/>
      <c r="J1321" s="249"/>
      <c r="K1321" s="252"/>
      <c r="L1321" s="251"/>
      <c r="M1321" s="252"/>
      <c r="N1321" s="261"/>
      <c r="O1321" s="261"/>
      <c r="P1321" s="253"/>
      <c r="Q1321" s="254" t="str">
        <f t="shared" si="198"/>
        <v/>
      </c>
      <c r="R1321" s="255" t="str">
        <f t="shared" si="200"/>
        <v/>
      </c>
      <c r="S1321" s="255" t="str">
        <f t="shared" si="201"/>
        <v/>
      </c>
      <c r="T1321" s="255" t="str">
        <f t="shared" si="199"/>
        <v/>
      </c>
      <c r="U1321" s="262" t="str">
        <f t="shared" si="202"/>
        <v/>
      </c>
      <c r="V1321" s="279"/>
    </row>
    <row r="1322" spans="1:22" x14ac:dyDescent="0.25">
      <c r="A1322" s="266"/>
      <c r="B1322" s="259" t="str">
        <f t="shared" si="203"/>
        <v/>
      </c>
      <c r="C1322" s="260" t="str">
        <f t="shared" si="192"/>
        <v/>
      </c>
      <c r="D1322" s="249" t="str">
        <f t="shared" si="193"/>
        <v/>
      </c>
      <c r="E1322" s="249" t="str">
        <f t="shared" si="194"/>
        <v/>
      </c>
      <c r="F1322" s="249" t="str">
        <f t="shared" si="195"/>
        <v/>
      </c>
      <c r="G1322" s="249" t="str">
        <f t="shared" si="196"/>
        <v/>
      </c>
      <c r="H1322" s="249" t="str">
        <f t="shared" si="197"/>
        <v/>
      </c>
      <c r="I1322" s="249"/>
      <c r="J1322" s="249"/>
      <c r="K1322" s="252"/>
      <c r="L1322" s="251"/>
      <c r="M1322" s="252"/>
      <c r="N1322" s="261"/>
      <c r="O1322" s="261"/>
      <c r="P1322" s="253"/>
      <c r="Q1322" s="254" t="str">
        <f t="shared" si="198"/>
        <v/>
      </c>
      <c r="R1322" s="255" t="str">
        <f t="shared" si="200"/>
        <v/>
      </c>
      <c r="S1322" s="255" t="str">
        <f t="shared" si="201"/>
        <v/>
      </c>
      <c r="T1322" s="255" t="str">
        <f t="shared" si="199"/>
        <v/>
      </c>
      <c r="U1322" s="262" t="str">
        <f t="shared" si="202"/>
        <v/>
      </c>
      <c r="V1322" s="279"/>
    </row>
    <row r="1323" spans="1:22" x14ac:dyDescent="0.25">
      <c r="A1323" s="266"/>
      <c r="B1323" s="259" t="str">
        <f t="shared" si="203"/>
        <v/>
      </c>
      <c r="C1323" s="260" t="str">
        <f t="shared" si="192"/>
        <v/>
      </c>
      <c r="D1323" s="249" t="str">
        <f t="shared" si="193"/>
        <v/>
      </c>
      <c r="E1323" s="249" t="str">
        <f t="shared" si="194"/>
        <v/>
      </c>
      <c r="F1323" s="249" t="str">
        <f t="shared" si="195"/>
        <v/>
      </c>
      <c r="G1323" s="249" t="str">
        <f t="shared" si="196"/>
        <v/>
      </c>
      <c r="H1323" s="249" t="str">
        <f t="shared" si="197"/>
        <v/>
      </c>
      <c r="I1323" s="249"/>
      <c r="J1323" s="249"/>
      <c r="K1323" s="252"/>
      <c r="L1323" s="251"/>
      <c r="M1323" s="252"/>
      <c r="N1323" s="261"/>
      <c r="O1323" s="261"/>
      <c r="P1323" s="253"/>
      <c r="Q1323" s="254" t="str">
        <f t="shared" si="198"/>
        <v/>
      </c>
      <c r="R1323" s="255" t="str">
        <f t="shared" si="200"/>
        <v/>
      </c>
      <c r="S1323" s="255" t="str">
        <f t="shared" si="201"/>
        <v/>
      </c>
      <c r="T1323" s="255" t="str">
        <f t="shared" si="199"/>
        <v/>
      </c>
      <c r="U1323" s="262" t="str">
        <f t="shared" si="202"/>
        <v/>
      </c>
      <c r="V1323" s="279"/>
    </row>
    <row r="1324" spans="1:22" x14ac:dyDescent="0.25">
      <c r="A1324" s="266"/>
      <c r="B1324" s="259" t="str">
        <f t="shared" si="203"/>
        <v/>
      </c>
      <c r="C1324" s="260" t="str">
        <f t="shared" si="192"/>
        <v/>
      </c>
      <c r="D1324" s="249" t="str">
        <f t="shared" si="193"/>
        <v/>
      </c>
      <c r="E1324" s="249" t="str">
        <f t="shared" si="194"/>
        <v/>
      </c>
      <c r="F1324" s="249" t="str">
        <f t="shared" si="195"/>
        <v/>
      </c>
      <c r="G1324" s="249" t="str">
        <f t="shared" si="196"/>
        <v/>
      </c>
      <c r="H1324" s="249" t="str">
        <f t="shared" si="197"/>
        <v/>
      </c>
      <c r="I1324" s="249"/>
      <c r="J1324" s="249"/>
      <c r="K1324" s="252"/>
      <c r="L1324" s="251"/>
      <c r="M1324" s="252"/>
      <c r="N1324" s="261"/>
      <c r="O1324" s="261"/>
      <c r="P1324" s="253"/>
      <c r="Q1324" s="254" t="str">
        <f t="shared" si="198"/>
        <v/>
      </c>
      <c r="R1324" s="255" t="str">
        <f t="shared" si="200"/>
        <v/>
      </c>
      <c r="S1324" s="255" t="str">
        <f t="shared" si="201"/>
        <v/>
      </c>
      <c r="T1324" s="255" t="str">
        <f t="shared" si="199"/>
        <v/>
      </c>
      <c r="U1324" s="262" t="str">
        <f t="shared" si="202"/>
        <v/>
      </c>
      <c r="V1324" s="279"/>
    </row>
    <row r="1325" spans="1:22" x14ac:dyDescent="0.25">
      <c r="A1325" s="266"/>
      <c r="B1325" s="259" t="str">
        <f t="shared" si="203"/>
        <v/>
      </c>
      <c r="C1325" s="260" t="str">
        <f t="shared" si="192"/>
        <v/>
      </c>
      <c r="D1325" s="249" t="str">
        <f t="shared" si="193"/>
        <v/>
      </c>
      <c r="E1325" s="249" t="str">
        <f t="shared" si="194"/>
        <v/>
      </c>
      <c r="F1325" s="249" t="str">
        <f t="shared" si="195"/>
        <v/>
      </c>
      <c r="G1325" s="249" t="str">
        <f t="shared" si="196"/>
        <v/>
      </c>
      <c r="H1325" s="249" t="str">
        <f t="shared" si="197"/>
        <v/>
      </c>
      <c r="I1325" s="249"/>
      <c r="J1325" s="249"/>
      <c r="K1325" s="252"/>
      <c r="L1325" s="251"/>
      <c r="M1325" s="252"/>
      <c r="N1325" s="261"/>
      <c r="O1325" s="261"/>
      <c r="P1325" s="253"/>
      <c r="Q1325" s="254" t="str">
        <f t="shared" si="198"/>
        <v/>
      </c>
      <c r="R1325" s="255" t="str">
        <f t="shared" si="200"/>
        <v/>
      </c>
      <c r="S1325" s="255" t="str">
        <f t="shared" si="201"/>
        <v/>
      </c>
      <c r="T1325" s="255" t="str">
        <f t="shared" si="199"/>
        <v/>
      </c>
      <c r="U1325" s="262" t="str">
        <f t="shared" si="202"/>
        <v/>
      </c>
      <c r="V1325" s="279"/>
    </row>
    <row r="1326" spans="1:22" x14ac:dyDescent="0.25">
      <c r="A1326" s="266"/>
      <c r="B1326" s="259" t="str">
        <f t="shared" si="203"/>
        <v/>
      </c>
      <c r="C1326" s="260" t="str">
        <f t="shared" si="192"/>
        <v/>
      </c>
      <c r="D1326" s="249" t="str">
        <f t="shared" si="193"/>
        <v/>
      </c>
      <c r="E1326" s="249" t="str">
        <f t="shared" si="194"/>
        <v/>
      </c>
      <c r="F1326" s="249" t="str">
        <f t="shared" si="195"/>
        <v/>
      </c>
      <c r="G1326" s="249" t="str">
        <f t="shared" si="196"/>
        <v/>
      </c>
      <c r="H1326" s="249" t="str">
        <f t="shared" si="197"/>
        <v/>
      </c>
      <c r="I1326" s="249"/>
      <c r="J1326" s="249"/>
      <c r="K1326" s="252"/>
      <c r="L1326" s="251"/>
      <c r="M1326" s="252"/>
      <c r="N1326" s="261"/>
      <c r="O1326" s="261"/>
      <c r="P1326" s="253"/>
      <c r="Q1326" s="254" t="str">
        <f t="shared" si="198"/>
        <v/>
      </c>
      <c r="R1326" s="255" t="str">
        <f t="shared" si="200"/>
        <v/>
      </c>
      <c r="S1326" s="255" t="str">
        <f t="shared" si="201"/>
        <v/>
      </c>
      <c r="T1326" s="255" t="str">
        <f t="shared" si="199"/>
        <v/>
      </c>
      <c r="U1326" s="262" t="str">
        <f t="shared" si="202"/>
        <v/>
      </c>
      <c r="V1326" s="279"/>
    </row>
    <row r="1327" spans="1:22" x14ac:dyDescent="0.25">
      <c r="A1327" s="266"/>
      <c r="B1327" s="259" t="str">
        <f t="shared" si="203"/>
        <v/>
      </c>
      <c r="C1327" s="260" t="str">
        <f t="shared" si="192"/>
        <v/>
      </c>
      <c r="D1327" s="249" t="str">
        <f t="shared" si="193"/>
        <v/>
      </c>
      <c r="E1327" s="249" t="str">
        <f t="shared" si="194"/>
        <v/>
      </c>
      <c r="F1327" s="249" t="str">
        <f t="shared" si="195"/>
        <v/>
      </c>
      <c r="G1327" s="249" t="str">
        <f t="shared" si="196"/>
        <v/>
      </c>
      <c r="H1327" s="249" t="str">
        <f t="shared" si="197"/>
        <v/>
      </c>
      <c r="I1327" s="249"/>
      <c r="J1327" s="249"/>
      <c r="K1327" s="252"/>
      <c r="L1327" s="251"/>
      <c r="M1327" s="252"/>
      <c r="N1327" s="261"/>
      <c r="O1327" s="261"/>
      <c r="P1327" s="253"/>
      <c r="Q1327" s="254" t="str">
        <f t="shared" si="198"/>
        <v/>
      </c>
      <c r="R1327" s="255" t="str">
        <f t="shared" si="200"/>
        <v/>
      </c>
      <c r="S1327" s="255" t="str">
        <f t="shared" si="201"/>
        <v/>
      </c>
      <c r="T1327" s="255" t="str">
        <f t="shared" si="199"/>
        <v/>
      </c>
      <c r="U1327" s="262" t="str">
        <f t="shared" si="202"/>
        <v/>
      </c>
      <c r="V1327" s="279"/>
    </row>
    <row r="1328" spans="1:22" x14ac:dyDescent="0.25">
      <c r="A1328" s="266"/>
      <c r="B1328" s="259" t="str">
        <f t="shared" si="203"/>
        <v/>
      </c>
      <c r="C1328" s="260" t="str">
        <f t="shared" si="192"/>
        <v/>
      </c>
      <c r="D1328" s="249" t="str">
        <f t="shared" si="193"/>
        <v/>
      </c>
      <c r="E1328" s="249" t="str">
        <f t="shared" si="194"/>
        <v/>
      </c>
      <c r="F1328" s="249" t="str">
        <f t="shared" si="195"/>
        <v/>
      </c>
      <c r="G1328" s="249" t="str">
        <f t="shared" si="196"/>
        <v/>
      </c>
      <c r="H1328" s="249" t="str">
        <f t="shared" si="197"/>
        <v/>
      </c>
      <c r="I1328" s="249"/>
      <c r="J1328" s="249"/>
      <c r="K1328" s="252"/>
      <c r="L1328" s="251"/>
      <c r="M1328" s="252"/>
      <c r="N1328" s="261"/>
      <c r="O1328" s="261"/>
      <c r="P1328" s="253"/>
      <c r="Q1328" s="254" t="str">
        <f t="shared" si="198"/>
        <v/>
      </c>
      <c r="R1328" s="255" t="str">
        <f t="shared" si="200"/>
        <v/>
      </c>
      <c r="S1328" s="255" t="str">
        <f t="shared" si="201"/>
        <v/>
      </c>
      <c r="T1328" s="255" t="str">
        <f t="shared" si="199"/>
        <v/>
      </c>
      <c r="U1328" s="262" t="str">
        <f t="shared" si="202"/>
        <v/>
      </c>
      <c r="V1328" s="279"/>
    </row>
    <row r="1329" spans="1:22" x14ac:dyDescent="0.25">
      <c r="A1329" s="266"/>
      <c r="B1329" s="259" t="str">
        <f t="shared" si="203"/>
        <v/>
      </c>
      <c r="C1329" s="260" t="str">
        <f t="shared" si="192"/>
        <v/>
      </c>
      <c r="D1329" s="249" t="str">
        <f t="shared" si="193"/>
        <v/>
      </c>
      <c r="E1329" s="249" t="str">
        <f t="shared" si="194"/>
        <v/>
      </c>
      <c r="F1329" s="249" t="str">
        <f t="shared" si="195"/>
        <v/>
      </c>
      <c r="G1329" s="249" t="str">
        <f t="shared" si="196"/>
        <v/>
      </c>
      <c r="H1329" s="249" t="str">
        <f t="shared" si="197"/>
        <v/>
      </c>
      <c r="I1329" s="249"/>
      <c r="J1329" s="249"/>
      <c r="K1329" s="252"/>
      <c r="L1329" s="251"/>
      <c r="M1329" s="252"/>
      <c r="N1329" s="261"/>
      <c r="O1329" s="261"/>
      <c r="P1329" s="253"/>
      <c r="Q1329" s="254" t="str">
        <f t="shared" si="198"/>
        <v/>
      </c>
      <c r="R1329" s="255" t="str">
        <f t="shared" si="200"/>
        <v/>
      </c>
      <c r="S1329" s="255" t="str">
        <f t="shared" si="201"/>
        <v/>
      </c>
      <c r="T1329" s="255" t="str">
        <f t="shared" si="199"/>
        <v/>
      </c>
      <c r="U1329" s="262" t="str">
        <f t="shared" si="202"/>
        <v/>
      </c>
      <c r="V1329" s="279"/>
    </row>
    <row r="1330" spans="1:22" x14ac:dyDescent="0.25">
      <c r="A1330" s="266"/>
      <c r="B1330" s="259" t="str">
        <f t="shared" si="203"/>
        <v/>
      </c>
      <c r="C1330" s="260" t="str">
        <f t="shared" si="192"/>
        <v/>
      </c>
      <c r="D1330" s="249" t="str">
        <f t="shared" si="193"/>
        <v/>
      </c>
      <c r="E1330" s="249" t="str">
        <f t="shared" si="194"/>
        <v/>
      </c>
      <c r="F1330" s="249" t="str">
        <f t="shared" si="195"/>
        <v/>
      </c>
      <c r="G1330" s="249" t="str">
        <f t="shared" si="196"/>
        <v/>
      </c>
      <c r="H1330" s="249" t="str">
        <f t="shared" si="197"/>
        <v/>
      </c>
      <c r="I1330" s="249"/>
      <c r="J1330" s="249"/>
      <c r="K1330" s="252"/>
      <c r="L1330" s="251"/>
      <c r="M1330" s="252"/>
      <c r="N1330" s="261"/>
      <c r="O1330" s="261"/>
      <c r="P1330" s="253"/>
      <c r="Q1330" s="254" t="str">
        <f t="shared" si="198"/>
        <v/>
      </c>
      <c r="R1330" s="255" t="str">
        <f t="shared" si="200"/>
        <v/>
      </c>
      <c r="S1330" s="255" t="str">
        <f t="shared" si="201"/>
        <v/>
      </c>
      <c r="T1330" s="255" t="str">
        <f t="shared" si="199"/>
        <v/>
      </c>
      <c r="U1330" s="262" t="str">
        <f t="shared" si="202"/>
        <v/>
      </c>
      <c r="V1330" s="279"/>
    </row>
    <row r="1331" spans="1:22" x14ac:dyDescent="0.25">
      <c r="A1331" s="266"/>
      <c r="B1331" s="259" t="str">
        <f t="shared" si="203"/>
        <v/>
      </c>
      <c r="C1331" s="260" t="str">
        <f t="shared" si="192"/>
        <v/>
      </c>
      <c r="D1331" s="249" t="str">
        <f t="shared" si="193"/>
        <v/>
      </c>
      <c r="E1331" s="249" t="str">
        <f t="shared" si="194"/>
        <v/>
      </c>
      <c r="F1331" s="249" t="str">
        <f t="shared" si="195"/>
        <v/>
      </c>
      <c r="G1331" s="249" t="str">
        <f t="shared" si="196"/>
        <v/>
      </c>
      <c r="H1331" s="249" t="str">
        <f t="shared" si="197"/>
        <v/>
      </c>
      <c r="I1331" s="249"/>
      <c r="J1331" s="249"/>
      <c r="K1331" s="252"/>
      <c r="L1331" s="251"/>
      <c r="M1331" s="252"/>
      <c r="N1331" s="261"/>
      <c r="O1331" s="261"/>
      <c r="P1331" s="253"/>
      <c r="Q1331" s="254" t="str">
        <f t="shared" si="198"/>
        <v/>
      </c>
      <c r="R1331" s="255" t="str">
        <f t="shared" si="200"/>
        <v/>
      </c>
      <c r="S1331" s="255" t="str">
        <f t="shared" si="201"/>
        <v/>
      </c>
      <c r="T1331" s="255" t="str">
        <f t="shared" si="199"/>
        <v/>
      </c>
      <c r="U1331" s="262" t="str">
        <f t="shared" si="202"/>
        <v/>
      </c>
      <c r="V1331" s="279"/>
    </row>
    <row r="1332" spans="1:22" x14ac:dyDescent="0.25">
      <c r="A1332" s="266"/>
      <c r="B1332" s="259" t="str">
        <f t="shared" si="203"/>
        <v/>
      </c>
      <c r="C1332" s="260" t="str">
        <f t="shared" si="192"/>
        <v/>
      </c>
      <c r="D1332" s="249" t="str">
        <f t="shared" si="193"/>
        <v/>
      </c>
      <c r="E1332" s="249" t="str">
        <f t="shared" si="194"/>
        <v/>
      </c>
      <c r="F1332" s="249" t="str">
        <f t="shared" si="195"/>
        <v/>
      </c>
      <c r="G1332" s="249" t="str">
        <f t="shared" si="196"/>
        <v/>
      </c>
      <c r="H1332" s="249" t="str">
        <f t="shared" si="197"/>
        <v/>
      </c>
      <c r="I1332" s="249"/>
      <c r="J1332" s="249"/>
      <c r="K1332" s="252"/>
      <c r="L1332" s="251"/>
      <c r="M1332" s="252"/>
      <c r="N1332" s="261"/>
      <c r="O1332" s="261"/>
      <c r="P1332" s="253"/>
      <c r="Q1332" s="254" t="str">
        <f t="shared" si="198"/>
        <v/>
      </c>
      <c r="R1332" s="255" t="str">
        <f t="shared" si="200"/>
        <v/>
      </c>
      <c r="S1332" s="255" t="str">
        <f t="shared" si="201"/>
        <v/>
      </c>
      <c r="T1332" s="255" t="str">
        <f t="shared" si="199"/>
        <v/>
      </c>
      <c r="U1332" s="262" t="str">
        <f t="shared" si="202"/>
        <v/>
      </c>
      <c r="V1332" s="279"/>
    </row>
    <row r="1333" spans="1:22" x14ac:dyDescent="0.25">
      <c r="A1333" s="266"/>
      <c r="B1333" s="259" t="str">
        <f t="shared" si="203"/>
        <v/>
      </c>
      <c r="C1333" s="260" t="str">
        <f t="shared" si="192"/>
        <v/>
      </c>
      <c r="D1333" s="249" t="str">
        <f t="shared" si="193"/>
        <v/>
      </c>
      <c r="E1333" s="249" t="str">
        <f t="shared" si="194"/>
        <v/>
      </c>
      <c r="F1333" s="249" t="str">
        <f t="shared" si="195"/>
        <v/>
      </c>
      <c r="G1333" s="249" t="str">
        <f t="shared" si="196"/>
        <v/>
      </c>
      <c r="H1333" s="249" t="str">
        <f t="shared" si="197"/>
        <v/>
      </c>
      <c r="I1333" s="249"/>
      <c r="J1333" s="249"/>
      <c r="K1333" s="252"/>
      <c r="L1333" s="251"/>
      <c r="M1333" s="252"/>
      <c r="N1333" s="261"/>
      <c r="O1333" s="261"/>
      <c r="P1333" s="253"/>
      <c r="Q1333" s="254" t="str">
        <f t="shared" si="198"/>
        <v/>
      </c>
      <c r="R1333" s="255" t="str">
        <f t="shared" si="200"/>
        <v/>
      </c>
      <c r="S1333" s="255" t="str">
        <f t="shared" si="201"/>
        <v/>
      </c>
      <c r="T1333" s="255" t="str">
        <f t="shared" si="199"/>
        <v/>
      </c>
      <c r="U1333" s="262" t="str">
        <f t="shared" si="202"/>
        <v/>
      </c>
      <c r="V1333" s="279"/>
    </row>
    <row r="1334" spans="1:22" x14ac:dyDescent="0.25">
      <c r="A1334" s="266"/>
      <c r="B1334" s="259" t="str">
        <f t="shared" si="203"/>
        <v/>
      </c>
      <c r="C1334" s="260" t="str">
        <f t="shared" si="192"/>
        <v/>
      </c>
      <c r="D1334" s="249" t="str">
        <f t="shared" si="193"/>
        <v/>
      </c>
      <c r="E1334" s="249" t="str">
        <f t="shared" si="194"/>
        <v/>
      </c>
      <c r="F1334" s="249" t="str">
        <f t="shared" si="195"/>
        <v/>
      </c>
      <c r="G1334" s="249" t="str">
        <f t="shared" si="196"/>
        <v/>
      </c>
      <c r="H1334" s="249" t="str">
        <f t="shared" si="197"/>
        <v/>
      </c>
      <c r="I1334" s="249"/>
      <c r="J1334" s="249"/>
      <c r="K1334" s="252"/>
      <c r="L1334" s="251"/>
      <c r="M1334" s="252"/>
      <c r="N1334" s="261"/>
      <c r="O1334" s="261"/>
      <c r="P1334" s="253"/>
      <c r="Q1334" s="254" t="str">
        <f t="shared" si="198"/>
        <v/>
      </c>
      <c r="R1334" s="255" t="str">
        <f t="shared" si="200"/>
        <v/>
      </c>
      <c r="S1334" s="255" t="str">
        <f t="shared" si="201"/>
        <v/>
      </c>
      <c r="T1334" s="255" t="str">
        <f t="shared" si="199"/>
        <v/>
      </c>
      <c r="U1334" s="262" t="str">
        <f t="shared" si="202"/>
        <v/>
      </c>
      <c r="V1334" s="279"/>
    </row>
    <row r="1335" spans="1:22" x14ac:dyDescent="0.25">
      <c r="A1335" s="266"/>
      <c r="B1335" s="259" t="str">
        <f t="shared" si="203"/>
        <v/>
      </c>
      <c r="C1335" s="260" t="str">
        <f t="shared" si="192"/>
        <v/>
      </c>
      <c r="D1335" s="249" t="str">
        <f t="shared" si="193"/>
        <v/>
      </c>
      <c r="E1335" s="249" t="str">
        <f t="shared" si="194"/>
        <v/>
      </c>
      <c r="F1335" s="249" t="str">
        <f t="shared" si="195"/>
        <v/>
      </c>
      <c r="G1335" s="249" t="str">
        <f t="shared" si="196"/>
        <v/>
      </c>
      <c r="H1335" s="249" t="str">
        <f t="shared" si="197"/>
        <v/>
      </c>
      <c r="I1335" s="249"/>
      <c r="J1335" s="249"/>
      <c r="K1335" s="252"/>
      <c r="L1335" s="251"/>
      <c r="M1335" s="252"/>
      <c r="N1335" s="261"/>
      <c r="O1335" s="261"/>
      <c r="P1335" s="253"/>
      <c r="Q1335" s="254" t="str">
        <f t="shared" si="198"/>
        <v/>
      </c>
      <c r="R1335" s="255" t="str">
        <f t="shared" si="200"/>
        <v/>
      </c>
      <c r="S1335" s="255" t="str">
        <f t="shared" si="201"/>
        <v/>
      </c>
      <c r="T1335" s="255" t="str">
        <f t="shared" si="199"/>
        <v/>
      </c>
      <c r="U1335" s="262" t="str">
        <f t="shared" si="202"/>
        <v/>
      </c>
      <c r="V1335" s="279"/>
    </row>
    <row r="1336" spans="1:22" x14ac:dyDescent="0.25">
      <c r="A1336" s="266"/>
      <c r="B1336" s="259" t="str">
        <f t="shared" si="203"/>
        <v/>
      </c>
      <c r="C1336" s="260" t="str">
        <f t="shared" si="192"/>
        <v/>
      </c>
      <c r="D1336" s="249" t="str">
        <f t="shared" si="193"/>
        <v/>
      </c>
      <c r="E1336" s="249" t="str">
        <f t="shared" si="194"/>
        <v/>
      </c>
      <c r="F1336" s="249" t="str">
        <f t="shared" si="195"/>
        <v/>
      </c>
      <c r="G1336" s="249" t="str">
        <f t="shared" si="196"/>
        <v/>
      </c>
      <c r="H1336" s="249" t="str">
        <f t="shared" si="197"/>
        <v/>
      </c>
      <c r="I1336" s="249"/>
      <c r="J1336" s="249"/>
      <c r="K1336" s="252"/>
      <c r="L1336" s="251"/>
      <c r="M1336" s="252"/>
      <c r="N1336" s="261"/>
      <c r="O1336" s="261"/>
      <c r="P1336" s="253"/>
      <c r="Q1336" s="254" t="str">
        <f t="shared" si="198"/>
        <v/>
      </c>
      <c r="R1336" s="255" t="str">
        <f t="shared" si="200"/>
        <v/>
      </c>
      <c r="S1336" s="255" t="str">
        <f t="shared" si="201"/>
        <v/>
      </c>
      <c r="T1336" s="255" t="str">
        <f t="shared" si="199"/>
        <v/>
      </c>
      <c r="U1336" s="262" t="str">
        <f t="shared" si="202"/>
        <v/>
      </c>
      <c r="V1336" s="279"/>
    </row>
    <row r="1337" spans="1:22" x14ac:dyDescent="0.25">
      <c r="A1337" s="266"/>
      <c r="B1337" s="259" t="str">
        <f t="shared" si="203"/>
        <v/>
      </c>
      <c r="C1337" s="260" t="str">
        <f t="shared" si="192"/>
        <v/>
      </c>
      <c r="D1337" s="249" t="str">
        <f t="shared" si="193"/>
        <v/>
      </c>
      <c r="E1337" s="249" t="str">
        <f t="shared" si="194"/>
        <v/>
      </c>
      <c r="F1337" s="249" t="str">
        <f t="shared" si="195"/>
        <v/>
      </c>
      <c r="G1337" s="249" t="str">
        <f t="shared" si="196"/>
        <v/>
      </c>
      <c r="H1337" s="249" t="str">
        <f t="shared" si="197"/>
        <v/>
      </c>
      <c r="I1337" s="249"/>
      <c r="J1337" s="249"/>
      <c r="K1337" s="252"/>
      <c r="L1337" s="251"/>
      <c r="M1337" s="252"/>
      <c r="N1337" s="261"/>
      <c r="O1337" s="261"/>
      <c r="P1337" s="253"/>
      <c r="Q1337" s="254" t="str">
        <f t="shared" si="198"/>
        <v/>
      </c>
      <c r="R1337" s="255" t="str">
        <f t="shared" si="200"/>
        <v/>
      </c>
      <c r="S1337" s="255" t="str">
        <f t="shared" si="201"/>
        <v/>
      </c>
      <c r="T1337" s="255" t="str">
        <f t="shared" si="199"/>
        <v/>
      </c>
      <c r="U1337" s="262" t="str">
        <f t="shared" si="202"/>
        <v/>
      </c>
      <c r="V1337" s="279"/>
    </row>
    <row r="1338" spans="1:22" x14ac:dyDescent="0.25">
      <c r="A1338" s="266"/>
      <c r="B1338" s="259" t="str">
        <f t="shared" si="203"/>
        <v/>
      </c>
      <c r="C1338" s="260" t="str">
        <f t="shared" si="192"/>
        <v/>
      </c>
      <c r="D1338" s="249" t="str">
        <f t="shared" si="193"/>
        <v/>
      </c>
      <c r="E1338" s="249" t="str">
        <f t="shared" si="194"/>
        <v/>
      </c>
      <c r="F1338" s="249" t="str">
        <f t="shared" si="195"/>
        <v/>
      </c>
      <c r="G1338" s="249" t="str">
        <f t="shared" si="196"/>
        <v/>
      </c>
      <c r="H1338" s="249" t="str">
        <f t="shared" si="197"/>
        <v/>
      </c>
      <c r="I1338" s="249"/>
      <c r="J1338" s="249"/>
      <c r="K1338" s="252"/>
      <c r="L1338" s="251"/>
      <c r="M1338" s="252"/>
      <c r="N1338" s="261"/>
      <c r="O1338" s="261"/>
      <c r="P1338" s="253"/>
      <c r="Q1338" s="254" t="str">
        <f t="shared" si="198"/>
        <v/>
      </c>
      <c r="R1338" s="255" t="str">
        <f t="shared" si="200"/>
        <v/>
      </c>
      <c r="S1338" s="255" t="str">
        <f t="shared" si="201"/>
        <v/>
      </c>
      <c r="T1338" s="255" t="str">
        <f t="shared" si="199"/>
        <v/>
      </c>
      <c r="U1338" s="262" t="str">
        <f t="shared" si="202"/>
        <v/>
      </c>
      <c r="V1338" s="279"/>
    </row>
    <row r="1339" spans="1:22" x14ac:dyDescent="0.25">
      <c r="A1339" s="266"/>
      <c r="B1339" s="259" t="str">
        <f t="shared" si="203"/>
        <v/>
      </c>
      <c r="C1339" s="260" t="str">
        <f t="shared" si="192"/>
        <v/>
      </c>
      <c r="D1339" s="249" t="str">
        <f t="shared" si="193"/>
        <v/>
      </c>
      <c r="E1339" s="249" t="str">
        <f t="shared" si="194"/>
        <v/>
      </c>
      <c r="F1339" s="249" t="str">
        <f t="shared" si="195"/>
        <v/>
      </c>
      <c r="G1339" s="249" t="str">
        <f t="shared" si="196"/>
        <v/>
      </c>
      <c r="H1339" s="249" t="str">
        <f t="shared" si="197"/>
        <v/>
      </c>
      <c r="I1339" s="249"/>
      <c r="J1339" s="249"/>
      <c r="K1339" s="252"/>
      <c r="L1339" s="251"/>
      <c r="M1339" s="252"/>
      <c r="N1339" s="261"/>
      <c r="O1339" s="261"/>
      <c r="P1339" s="253"/>
      <c r="Q1339" s="254" t="str">
        <f t="shared" si="198"/>
        <v/>
      </c>
      <c r="R1339" s="255" t="str">
        <f t="shared" si="200"/>
        <v/>
      </c>
      <c r="S1339" s="255" t="str">
        <f t="shared" si="201"/>
        <v/>
      </c>
      <c r="T1339" s="255" t="str">
        <f t="shared" si="199"/>
        <v/>
      </c>
      <c r="U1339" s="262" t="str">
        <f t="shared" si="202"/>
        <v/>
      </c>
      <c r="V1339" s="279"/>
    </row>
    <row r="1340" spans="1:22" x14ac:dyDescent="0.25">
      <c r="A1340" s="266"/>
      <c r="B1340" s="259" t="str">
        <f t="shared" si="203"/>
        <v/>
      </c>
      <c r="C1340" s="260" t="str">
        <f t="shared" si="192"/>
        <v/>
      </c>
      <c r="D1340" s="249" t="str">
        <f t="shared" si="193"/>
        <v/>
      </c>
      <c r="E1340" s="249" t="str">
        <f t="shared" si="194"/>
        <v/>
      </c>
      <c r="F1340" s="249" t="str">
        <f t="shared" si="195"/>
        <v/>
      </c>
      <c r="G1340" s="249" t="str">
        <f t="shared" si="196"/>
        <v/>
      </c>
      <c r="H1340" s="249" t="str">
        <f t="shared" si="197"/>
        <v/>
      </c>
      <c r="I1340" s="249"/>
      <c r="J1340" s="249"/>
      <c r="K1340" s="252"/>
      <c r="L1340" s="251"/>
      <c r="M1340" s="252"/>
      <c r="N1340" s="261"/>
      <c r="O1340" s="261"/>
      <c r="P1340" s="253"/>
      <c r="Q1340" s="254" t="str">
        <f t="shared" si="198"/>
        <v/>
      </c>
      <c r="R1340" s="255" t="str">
        <f t="shared" si="200"/>
        <v/>
      </c>
      <c r="S1340" s="255" t="str">
        <f t="shared" si="201"/>
        <v/>
      </c>
      <c r="T1340" s="255" t="str">
        <f t="shared" si="199"/>
        <v/>
      </c>
      <c r="U1340" s="262" t="str">
        <f t="shared" si="202"/>
        <v/>
      </c>
      <c r="V1340" s="279"/>
    </row>
    <row r="1341" spans="1:22" x14ac:dyDescent="0.25">
      <c r="A1341" s="266"/>
      <c r="B1341" s="259" t="str">
        <f t="shared" si="203"/>
        <v/>
      </c>
      <c r="C1341" s="260" t="str">
        <f t="shared" si="192"/>
        <v/>
      </c>
      <c r="D1341" s="249" t="str">
        <f t="shared" si="193"/>
        <v/>
      </c>
      <c r="E1341" s="249" t="str">
        <f t="shared" si="194"/>
        <v/>
      </c>
      <c r="F1341" s="249" t="str">
        <f t="shared" si="195"/>
        <v/>
      </c>
      <c r="G1341" s="249" t="str">
        <f t="shared" si="196"/>
        <v/>
      </c>
      <c r="H1341" s="249" t="str">
        <f t="shared" si="197"/>
        <v/>
      </c>
      <c r="I1341" s="249"/>
      <c r="J1341" s="249"/>
      <c r="K1341" s="252"/>
      <c r="L1341" s="251"/>
      <c r="M1341" s="252"/>
      <c r="N1341" s="261"/>
      <c r="O1341" s="261"/>
      <c r="P1341" s="253"/>
      <c r="Q1341" s="254" t="str">
        <f t="shared" si="198"/>
        <v/>
      </c>
      <c r="R1341" s="255" t="str">
        <f t="shared" si="200"/>
        <v/>
      </c>
      <c r="S1341" s="255" t="str">
        <f t="shared" si="201"/>
        <v/>
      </c>
      <c r="T1341" s="255" t="str">
        <f t="shared" si="199"/>
        <v/>
      </c>
      <c r="U1341" s="262" t="str">
        <f t="shared" si="202"/>
        <v/>
      </c>
      <c r="V1341" s="279"/>
    </row>
    <row r="1342" spans="1:22" x14ac:dyDescent="0.25">
      <c r="A1342" s="266"/>
      <c r="B1342" s="259" t="str">
        <f t="shared" si="203"/>
        <v/>
      </c>
      <c r="C1342" s="260" t="str">
        <f t="shared" si="192"/>
        <v/>
      </c>
      <c r="D1342" s="249" t="str">
        <f t="shared" si="193"/>
        <v/>
      </c>
      <c r="E1342" s="249" t="str">
        <f t="shared" si="194"/>
        <v/>
      </c>
      <c r="F1342" s="249" t="str">
        <f t="shared" si="195"/>
        <v/>
      </c>
      <c r="G1342" s="249" t="str">
        <f t="shared" si="196"/>
        <v/>
      </c>
      <c r="H1342" s="249" t="str">
        <f t="shared" si="197"/>
        <v/>
      </c>
      <c r="I1342" s="249"/>
      <c r="J1342" s="249"/>
      <c r="K1342" s="252"/>
      <c r="L1342" s="251"/>
      <c r="M1342" s="252"/>
      <c r="N1342" s="261"/>
      <c r="O1342" s="261"/>
      <c r="P1342" s="253"/>
      <c r="Q1342" s="254" t="str">
        <f t="shared" si="198"/>
        <v/>
      </c>
      <c r="R1342" s="255" t="str">
        <f t="shared" si="200"/>
        <v/>
      </c>
      <c r="S1342" s="255" t="str">
        <f t="shared" si="201"/>
        <v/>
      </c>
      <c r="T1342" s="255" t="str">
        <f t="shared" si="199"/>
        <v/>
      </c>
      <c r="U1342" s="262" t="str">
        <f t="shared" si="202"/>
        <v/>
      </c>
      <c r="V1342" s="279"/>
    </row>
    <row r="1343" spans="1:22" x14ac:dyDescent="0.25">
      <c r="A1343" s="266"/>
      <c r="B1343" s="259" t="str">
        <f t="shared" si="203"/>
        <v/>
      </c>
      <c r="C1343" s="260" t="str">
        <f t="shared" si="192"/>
        <v/>
      </c>
      <c r="D1343" s="249" t="str">
        <f t="shared" si="193"/>
        <v/>
      </c>
      <c r="E1343" s="249" t="str">
        <f t="shared" si="194"/>
        <v/>
      </c>
      <c r="F1343" s="249" t="str">
        <f t="shared" si="195"/>
        <v/>
      </c>
      <c r="G1343" s="249" t="str">
        <f t="shared" si="196"/>
        <v/>
      </c>
      <c r="H1343" s="249" t="str">
        <f t="shared" si="197"/>
        <v/>
      </c>
      <c r="I1343" s="249"/>
      <c r="J1343" s="249"/>
      <c r="K1343" s="252"/>
      <c r="L1343" s="251"/>
      <c r="M1343" s="252"/>
      <c r="N1343" s="261"/>
      <c r="O1343" s="261"/>
      <c r="P1343" s="253"/>
      <c r="Q1343" s="254" t="str">
        <f t="shared" si="198"/>
        <v/>
      </c>
      <c r="R1343" s="255" t="str">
        <f t="shared" si="200"/>
        <v/>
      </c>
      <c r="S1343" s="255" t="str">
        <f t="shared" si="201"/>
        <v/>
      </c>
      <c r="T1343" s="255" t="str">
        <f t="shared" si="199"/>
        <v/>
      </c>
      <c r="U1343" s="262" t="str">
        <f t="shared" si="202"/>
        <v/>
      </c>
      <c r="V1343" s="279"/>
    </row>
    <row r="1344" spans="1:22" x14ac:dyDescent="0.25">
      <c r="A1344" s="266"/>
      <c r="B1344" s="259" t="str">
        <f t="shared" si="203"/>
        <v/>
      </c>
      <c r="C1344" s="260" t="str">
        <f t="shared" si="192"/>
        <v/>
      </c>
      <c r="D1344" s="249" t="str">
        <f t="shared" si="193"/>
        <v/>
      </c>
      <c r="E1344" s="249" t="str">
        <f t="shared" si="194"/>
        <v/>
      </c>
      <c r="F1344" s="249" t="str">
        <f t="shared" si="195"/>
        <v/>
      </c>
      <c r="G1344" s="249" t="str">
        <f t="shared" si="196"/>
        <v/>
      </c>
      <c r="H1344" s="249" t="str">
        <f t="shared" si="197"/>
        <v/>
      </c>
      <c r="I1344" s="249"/>
      <c r="J1344" s="249"/>
      <c r="K1344" s="252"/>
      <c r="L1344" s="251"/>
      <c r="M1344" s="252"/>
      <c r="N1344" s="261"/>
      <c r="O1344" s="261"/>
      <c r="P1344" s="253"/>
      <c r="Q1344" s="254" t="str">
        <f t="shared" si="198"/>
        <v/>
      </c>
      <c r="R1344" s="255" t="str">
        <f t="shared" si="200"/>
        <v/>
      </c>
      <c r="S1344" s="255" t="str">
        <f t="shared" si="201"/>
        <v/>
      </c>
      <c r="T1344" s="255" t="str">
        <f t="shared" si="199"/>
        <v/>
      </c>
      <c r="U1344" s="262" t="str">
        <f t="shared" si="202"/>
        <v/>
      </c>
      <c r="V1344" s="279"/>
    </row>
    <row r="1345" spans="1:22" x14ac:dyDescent="0.25">
      <c r="A1345" s="266"/>
      <c r="B1345" s="259" t="str">
        <f t="shared" si="203"/>
        <v/>
      </c>
      <c r="C1345" s="260" t="str">
        <f t="shared" si="192"/>
        <v/>
      </c>
      <c r="D1345" s="249" t="str">
        <f t="shared" si="193"/>
        <v/>
      </c>
      <c r="E1345" s="249" t="str">
        <f t="shared" si="194"/>
        <v/>
      </c>
      <c r="F1345" s="249" t="str">
        <f t="shared" si="195"/>
        <v/>
      </c>
      <c r="G1345" s="249" t="str">
        <f t="shared" si="196"/>
        <v/>
      </c>
      <c r="H1345" s="249" t="str">
        <f t="shared" si="197"/>
        <v/>
      </c>
      <c r="I1345" s="249"/>
      <c r="J1345" s="249"/>
      <c r="K1345" s="252"/>
      <c r="L1345" s="251"/>
      <c r="M1345" s="252"/>
      <c r="N1345" s="261"/>
      <c r="O1345" s="261"/>
      <c r="P1345" s="253"/>
      <c r="Q1345" s="254" t="str">
        <f t="shared" si="198"/>
        <v/>
      </c>
      <c r="R1345" s="255" t="str">
        <f t="shared" si="200"/>
        <v/>
      </c>
      <c r="S1345" s="255" t="str">
        <f t="shared" si="201"/>
        <v/>
      </c>
      <c r="T1345" s="255" t="str">
        <f t="shared" si="199"/>
        <v/>
      </c>
      <c r="U1345" s="262" t="str">
        <f t="shared" si="202"/>
        <v/>
      </c>
      <c r="V1345" s="279"/>
    </row>
    <row r="1346" spans="1:22" x14ac:dyDescent="0.25">
      <c r="A1346" s="266"/>
      <c r="B1346" s="259" t="str">
        <f t="shared" si="203"/>
        <v/>
      </c>
      <c r="C1346" s="260" t="str">
        <f t="shared" si="192"/>
        <v/>
      </c>
      <c r="D1346" s="249" t="str">
        <f t="shared" si="193"/>
        <v/>
      </c>
      <c r="E1346" s="249" t="str">
        <f t="shared" si="194"/>
        <v/>
      </c>
      <c r="F1346" s="249" t="str">
        <f t="shared" si="195"/>
        <v/>
      </c>
      <c r="G1346" s="249" t="str">
        <f t="shared" si="196"/>
        <v/>
      </c>
      <c r="H1346" s="249" t="str">
        <f t="shared" si="197"/>
        <v/>
      </c>
      <c r="I1346" s="249"/>
      <c r="J1346" s="249"/>
      <c r="K1346" s="252"/>
      <c r="L1346" s="251"/>
      <c r="M1346" s="252"/>
      <c r="N1346" s="261"/>
      <c r="O1346" s="261"/>
      <c r="P1346" s="253"/>
      <c r="Q1346" s="254" t="str">
        <f t="shared" si="198"/>
        <v/>
      </c>
      <c r="R1346" s="255" t="str">
        <f t="shared" si="200"/>
        <v/>
      </c>
      <c r="S1346" s="255" t="str">
        <f t="shared" si="201"/>
        <v/>
      </c>
      <c r="T1346" s="255" t="str">
        <f t="shared" si="199"/>
        <v/>
      </c>
      <c r="U1346" s="262" t="str">
        <f t="shared" si="202"/>
        <v/>
      </c>
      <c r="V1346" s="279"/>
    </row>
    <row r="1347" spans="1:22" x14ac:dyDescent="0.25">
      <c r="A1347" s="266"/>
      <c r="B1347" s="259" t="str">
        <f t="shared" si="203"/>
        <v/>
      </c>
      <c r="C1347" s="260" t="str">
        <f t="shared" si="192"/>
        <v/>
      </c>
      <c r="D1347" s="249" t="str">
        <f t="shared" si="193"/>
        <v/>
      </c>
      <c r="E1347" s="249" t="str">
        <f t="shared" si="194"/>
        <v/>
      </c>
      <c r="F1347" s="249" t="str">
        <f t="shared" si="195"/>
        <v/>
      </c>
      <c r="G1347" s="249" t="str">
        <f t="shared" si="196"/>
        <v/>
      </c>
      <c r="H1347" s="249" t="str">
        <f t="shared" si="197"/>
        <v/>
      </c>
      <c r="I1347" s="249"/>
      <c r="J1347" s="249"/>
      <c r="K1347" s="252"/>
      <c r="L1347" s="251"/>
      <c r="M1347" s="252"/>
      <c r="N1347" s="261"/>
      <c r="O1347" s="261"/>
      <c r="P1347" s="253"/>
      <c r="Q1347" s="254" t="str">
        <f t="shared" si="198"/>
        <v/>
      </c>
      <c r="R1347" s="255" t="str">
        <f t="shared" si="200"/>
        <v/>
      </c>
      <c r="S1347" s="255" t="str">
        <f t="shared" si="201"/>
        <v/>
      </c>
      <c r="T1347" s="255" t="str">
        <f t="shared" si="199"/>
        <v/>
      </c>
      <c r="U1347" s="262" t="str">
        <f t="shared" si="202"/>
        <v/>
      </c>
      <c r="V1347" s="279"/>
    </row>
    <row r="1348" spans="1:22" x14ac:dyDescent="0.25">
      <c r="A1348" s="266"/>
      <c r="B1348" s="259" t="str">
        <f t="shared" si="203"/>
        <v/>
      </c>
      <c r="C1348" s="260" t="str">
        <f t="shared" si="192"/>
        <v/>
      </c>
      <c r="D1348" s="249" t="str">
        <f t="shared" si="193"/>
        <v/>
      </c>
      <c r="E1348" s="249" t="str">
        <f t="shared" si="194"/>
        <v/>
      </c>
      <c r="F1348" s="249" t="str">
        <f t="shared" si="195"/>
        <v/>
      </c>
      <c r="G1348" s="249" t="str">
        <f t="shared" si="196"/>
        <v/>
      </c>
      <c r="H1348" s="249" t="str">
        <f t="shared" si="197"/>
        <v/>
      </c>
      <c r="I1348" s="249"/>
      <c r="J1348" s="249"/>
      <c r="K1348" s="252"/>
      <c r="L1348" s="251"/>
      <c r="M1348" s="252"/>
      <c r="N1348" s="261"/>
      <c r="O1348" s="261"/>
      <c r="P1348" s="253"/>
      <c r="Q1348" s="254" t="str">
        <f t="shared" si="198"/>
        <v/>
      </c>
      <c r="R1348" s="255" t="str">
        <f t="shared" si="200"/>
        <v/>
      </c>
      <c r="S1348" s="255" t="str">
        <f t="shared" si="201"/>
        <v/>
      </c>
      <c r="T1348" s="255" t="str">
        <f t="shared" si="199"/>
        <v/>
      </c>
      <c r="U1348" s="262" t="str">
        <f t="shared" si="202"/>
        <v/>
      </c>
      <c r="V1348" s="279"/>
    </row>
    <row r="1349" spans="1:22" x14ac:dyDescent="0.25">
      <c r="A1349" s="266"/>
      <c r="B1349" s="259" t="str">
        <f t="shared" si="203"/>
        <v/>
      </c>
      <c r="C1349" s="260" t="str">
        <f t="shared" si="192"/>
        <v/>
      </c>
      <c r="D1349" s="249" t="str">
        <f t="shared" si="193"/>
        <v/>
      </c>
      <c r="E1349" s="249" t="str">
        <f t="shared" si="194"/>
        <v/>
      </c>
      <c r="F1349" s="249" t="str">
        <f t="shared" si="195"/>
        <v/>
      </c>
      <c r="G1349" s="249" t="str">
        <f t="shared" si="196"/>
        <v/>
      </c>
      <c r="H1349" s="249" t="str">
        <f t="shared" si="197"/>
        <v/>
      </c>
      <c r="I1349" s="249"/>
      <c r="J1349" s="249"/>
      <c r="K1349" s="252"/>
      <c r="L1349" s="251"/>
      <c r="M1349" s="252"/>
      <c r="N1349" s="261"/>
      <c r="O1349" s="261"/>
      <c r="P1349" s="253"/>
      <c r="Q1349" s="254" t="str">
        <f t="shared" si="198"/>
        <v/>
      </c>
      <c r="R1349" s="255" t="str">
        <f t="shared" si="200"/>
        <v/>
      </c>
      <c r="S1349" s="255" t="str">
        <f t="shared" si="201"/>
        <v/>
      </c>
      <c r="T1349" s="255" t="str">
        <f t="shared" si="199"/>
        <v/>
      </c>
      <c r="U1349" s="262" t="str">
        <f t="shared" si="202"/>
        <v/>
      </c>
      <c r="V1349" s="279"/>
    </row>
    <row r="1350" spans="1:22" x14ac:dyDescent="0.25">
      <c r="A1350" s="266"/>
      <c r="B1350" s="259" t="str">
        <f t="shared" si="203"/>
        <v/>
      </c>
      <c r="C1350" s="260" t="str">
        <f t="shared" si="192"/>
        <v/>
      </c>
      <c r="D1350" s="249" t="str">
        <f t="shared" si="193"/>
        <v/>
      </c>
      <c r="E1350" s="249" t="str">
        <f t="shared" si="194"/>
        <v/>
      </c>
      <c r="F1350" s="249" t="str">
        <f t="shared" si="195"/>
        <v/>
      </c>
      <c r="G1350" s="249" t="str">
        <f t="shared" si="196"/>
        <v/>
      </c>
      <c r="H1350" s="249" t="str">
        <f t="shared" si="197"/>
        <v/>
      </c>
      <c r="I1350" s="249"/>
      <c r="J1350" s="249"/>
      <c r="K1350" s="252"/>
      <c r="L1350" s="251"/>
      <c r="M1350" s="252"/>
      <c r="N1350" s="261"/>
      <c r="O1350" s="261"/>
      <c r="P1350" s="253"/>
      <c r="Q1350" s="254" t="str">
        <f t="shared" si="198"/>
        <v/>
      </c>
      <c r="R1350" s="255" t="str">
        <f t="shared" si="200"/>
        <v/>
      </c>
      <c r="S1350" s="255" t="str">
        <f t="shared" si="201"/>
        <v/>
      </c>
      <c r="T1350" s="255" t="str">
        <f t="shared" si="199"/>
        <v/>
      </c>
      <c r="U1350" s="262" t="str">
        <f t="shared" si="202"/>
        <v/>
      </c>
      <c r="V1350" s="279"/>
    </row>
    <row r="1351" spans="1:22" x14ac:dyDescent="0.25">
      <c r="A1351" s="266"/>
      <c r="B1351" s="259" t="str">
        <f t="shared" si="203"/>
        <v/>
      </c>
      <c r="C1351" s="260" t="str">
        <f t="shared" si="192"/>
        <v/>
      </c>
      <c r="D1351" s="249" t="str">
        <f t="shared" si="193"/>
        <v/>
      </c>
      <c r="E1351" s="249" t="str">
        <f t="shared" si="194"/>
        <v/>
      </c>
      <c r="F1351" s="249" t="str">
        <f t="shared" si="195"/>
        <v/>
      </c>
      <c r="G1351" s="249" t="str">
        <f t="shared" si="196"/>
        <v/>
      </c>
      <c r="H1351" s="249" t="str">
        <f t="shared" si="197"/>
        <v/>
      </c>
      <c r="I1351" s="249"/>
      <c r="J1351" s="249"/>
      <c r="K1351" s="252"/>
      <c r="L1351" s="251"/>
      <c r="M1351" s="252"/>
      <c r="N1351" s="261"/>
      <c r="O1351" s="261"/>
      <c r="P1351" s="253"/>
      <c r="Q1351" s="254" t="str">
        <f t="shared" si="198"/>
        <v/>
      </c>
      <c r="R1351" s="255" t="str">
        <f t="shared" si="200"/>
        <v/>
      </c>
      <c r="S1351" s="255" t="str">
        <f t="shared" si="201"/>
        <v/>
      </c>
      <c r="T1351" s="255" t="str">
        <f t="shared" si="199"/>
        <v/>
      </c>
      <c r="U1351" s="262" t="str">
        <f t="shared" si="202"/>
        <v/>
      </c>
      <c r="V1351" s="279"/>
    </row>
    <row r="1352" spans="1:22" x14ac:dyDescent="0.25">
      <c r="A1352" s="266"/>
      <c r="B1352" s="259" t="str">
        <f t="shared" si="203"/>
        <v/>
      </c>
      <c r="C1352" s="260" t="str">
        <f t="shared" si="192"/>
        <v/>
      </c>
      <c r="D1352" s="249" t="str">
        <f t="shared" si="193"/>
        <v/>
      </c>
      <c r="E1352" s="249" t="str">
        <f t="shared" si="194"/>
        <v/>
      </c>
      <c r="F1352" s="249" t="str">
        <f t="shared" si="195"/>
        <v/>
      </c>
      <c r="G1352" s="249" t="str">
        <f t="shared" si="196"/>
        <v/>
      </c>
      <c r="H1352" s="249" t="str">
        <f t="shared" si="197"/>
        <v/>
      </c>
      <c r="I1352" s="249"/>
      <c r="J1352" s="249"/>
      <c r="K1352" s="252"/>
      <c r="L1352" s="251"/>
      <c r="M1352" s="252"/>
      <c r="N1352" s="261"/>
      <c r="O1352" s="261"/>
      <c r="P1352" s="253"/>
      <c r="Q1352" s="254" t="str">
        <f t="shared" si="198"/>
        <v/>
      </c>
      <c r="R1352" s="255" t="str">
        <f t="shared" si="200"/>
        <v/>
      </c>
      <c r="S1352" s="255" t="str">
        <f t="shared" si="201"/>
        <v/>
      </c>
      <c r="T1352" s="255" t="str">
        <f t="shared" si="199"/>
        <v/>
      </c>
      <c r="U1352" s="262" t="str">
        <f t="shared" si="202"/>
        <v/>
      </c>
      <c r="V1352" s="279"/>
    </row>
    <row r="1353" spans="1:22" x14ac:dyDescent="0.25">
      <c r="A1353" s="266"/>
      <c r="B1353" s="259" t="str">
        <f t="shared" si="203"/>
        <v/>
      </c>
      <c r="C1353" s="260" t="str">
        <f t="shared" si="192"/>
        <v/>
      </c>
      <c r="D1353" s="249" t="str">
        <f t="shared" si="193"/>
        <v/>
      </c>
      <c r="E1353" s="249" t="str">
        <f t="shared" si="194"/>
        <v/>
      </c>
      <c r="F1353" s="249" t="str">
        <f t="shared" si="195"/>
        <v/>
      </c>
      <c r="G1353" s="249" t="str">
        <f t="shared" si="196"/>
        <v/>
      </c>
      <c r="H1353" s="249" t="str">
        <f t="shared" si="197"/>
        <v/>
      </c>
      <c r="I1353" s="249"/>
      <c r="J1353" s="249"/>
      <c r="K1353" s="252"/>
      <c r="L1353" s="251"/>
      <c r="M1353" s="252"/>
      <c r="N1353" s="261"/>
      <c r="O1353" s="261"/>
      <c r="P1353" s="253"/>
      <c r="Q1353" s="254" t="str">
        <f t="shared" si="198"/>
        <v/>
      </c>
      <c r="R1353" s="255" t="str">
        <f t="shared" si="200"/>
        <v/>
      </c>
      <c r="S1353" s="255" t="str">
        <f t="shared" si="201"/>
        <v/>
      </c>
      <c r="T1353" s="255" t="str">
        <f t="shared" si="199"/>
        <v/>
      </c>
      <c r="U1353" s="262" t="str">
        <f t="shared" si="202"/>
        <v/>
      </c>
      <c r="V1353" s="279"/>
    </row>
    <row r="1354" spans="1:22" x14ac:dyDescent="0.25">
      <c r="A1354" s="266"/>
      <c r="B1354" s="259" t="str">
        <f t="shared" si="203"/>
        <v/>
      </c>
      <c r="C1354" s="260" t="str">
        <f t="shared" si="192"/>
        <v/>
      </c>
      <c r="D1354" s="249" t="str">
        <f t="shared" si="193"/>
        <v/>
      </c>
      <c r="E1354" s="249" t="str">
        <f t="shared" si="194"/>
        <v/>
      </c>
      <c r="F1354" s="249" t="str">
        <f t="shared" si="195"/>
        <v/>
      </c>
      <c r="G1354" s="249" t="str">
        <f t="shared" si="196"/>
        <v/>
      </c>
      <c r="H1354" s="249" t="str">
        <f t="shared" si="197"/>
        <v/>
      </c>
      <c r="I1354" s="249"/>
      <c r="J1354" s="249"/>
      <c r="K1354" s="252"/>
      <c r="L1354" s="251"/>
      <c r="M1354" s="252"/>
      <c r="N1354" s="261"/>
      <c r="O1354" s="261"/>
      <c r="P1354" s="253"/>
      <c r="Q1354" s="254" t="str">
        <f t="shared" si="198"/>
        <v/>
      </c>
      <c r="R1354" s="255" t="str">
        <f t="shared" si="200"/>
        <v/>
      </c>
      <c r="S1354" s="255" t="str">
        <f t="shared" si="201"/>
        <v/>
      </c>
      <c r="T1354" s="255" t="str">
        <f t="shared" si="199"/>
        <v/>
      </c>
      <c r="U1354" s="262" t="str">
        <f t="shared" si="202"/>
        <v/>
      </c>
      <c r="V1354" s="279"/>
    </row>
    <row r="1355" spans="1:22" x14ac:dyDescent="0.25">
      <c r="A1355" s="266"/>
      <c r="B1355" s="259" t="str">
        <f t="shared" si="203"/>
        <v/>
      </c>
      <c r="C1355" s="260" t="str">
        <f t="shared" ref="C1355:C1418" si="204">IFERROR(VLOOKUP(A1355,Personal,3,0),"")</f>
        <v/>
      </c>
      <c r="D1355" s="249" t="str">
        <f t="shared" ref="D1355:D1418" si="205">IFERROR(VLOOKUP(A1355,Personal,4,0),"")</f>
        <v/>
      </c>
      <c r="E1355" s="249" t="str">
        <f t="shared" ref="E1355:E1418" si="206">IFERROR(VLOOKUP(A1355,Personal,5,0),"")</f>
        <v/>
      </c>
      <c r="F1355" s="249" t="str">
        <f t="shared" ref="F1355:F1418" si="207">IFERROR(VLOOKUP(A1355,Personal,6,0),"")</f>
        <v/>
      </c>
      <c r="G1355" s="249" t="str">
        <f t="shared" ref="G1355:G1418" si="208">IFERROR(VLOOKUP(A1355,Personal,7,0),"")</f>
        <v/>
      </c>
      <c r="H1355" s="249" t="str">
        <f t="shared" ref="H1355:H1418" si="209">IFERROR(VLOOKUP(A1355,Personal,8,0),"")</f>
        <v/>
      </c>
      <c r="I1355" s="249"/>
      <c r="J1355" s="249"/>
      <c r="K1355" s="252"/>
      <c r="L1355" s="251"/>
      <c r="M1355" s="252"/>
      <c r="N1355" s="261"/>
      <c r="O1355" s="261"/>
      <c r="P1355" s="253"/>
      <c r="Q1355" s="254" t="str">
        <f t="shared" ref="Q1355:Q1418" si="210">IF(AND(N1355&lt;&gt;"",O1355&lt;&gt;""),IF(DATEDIF(N1355,O1355,"d")&gt;=0,SUM(1+DATEDIF(N1355,O1355,"d")),""),"")</f>
        <v/>
      </c>
      <c r="R1355" s="255" t="str">
        <f t="shared" si="200"/>
        <v/>
      </c>
      <c r="S1355" s="255" t="str">
        <f t="shared" si="201"/>
        <v/>
      </c>
      <c r="T1355" s="255" t="str">
        <f t="shared" ref="T1355:T1418" si="211">IF(O1355&lt;&gt;"",TEXT(O1355,"YYYY"),"")</f>
        <v/>
      </c>
      <c r="U1355" s="262" t="str">
        <f t="shared" si="202"/>
        <v/>
      </c>
      <c r="V1355" s="279"/>
    </row>
    <row r="1356" spans="1:22" x14ac:dyDescent="0.25">
      <c r="A1356" s="266"/>
      <c r="B1356" s="259" t="str">
        <f t="shared" si="203"/>
        <v/>
      </c>
      <c r="C1356" s="260" t="str">
        <f t="shared" si="204"/>
        <v/>
      </c>
      <c r="D1356" s="249" t="str">
        <f t="shared" si="205"/>
        <v/>
      </c>
      <c r="E1356" s="249" t="str">
        <f t="shared" si="206"/>
        <v/>
      </c>
      <c r="F1356" s="249" t="str">
        <f t="shared" si="207"/>
        <v/>
      </c>
      <c r="G1356" s="249" t="str">
        <f t="shared" si="208"/>
        <v/>
      </c>
      <c r="H1356" s="249" t="str">
        <f t="shared" si="209"/>
        <v/>
      </c>
      <c r="I1356" s="249"/>
      <c r="J1356" s="249"/>
      <c r="K1356" s="252"/>
      <c r="L1356" s="251"/>
      <c r="M1356" s="252"/>
      <c r="N1356" s="261"/>
      <c r="O1356" s="261"/>
      <c r="P1356" s="253"/>
      <c r="Q1356" s="254" t="str">
        <f t="shared" si="210"/>
        <v/>
      </c>
      <c r="R1356" s="255" t="str">
        <f t="shared" si="200"/>
        <v/>
      </c>
      <c r="S1356" s="255" t="str">
        <f t="shared" si="201"/>
        <v/>
      </c>
      <c r="T1356" s="255" t="str">
        <f t="shared" si="211"/>
        <v/>
      </c>
      <c r="U1356" s="262" t="str">
        <f t="shared" si="202"/>
        <v/>
      </c>
      <c r="V1356" s="279"/>
    </row>
    <row r="1357" spans="1:22" x14ac:dyDescent="0.25">
      <c r="A1357" s="266"/>
      <c r="B1357" s="259" t="str">
        <f t="shared" si="203"/>
        <v/>
      </c>
      <c r="C1357" s="260" t="str">
        <f t="shared" si="204"/>
        <v/>
      </c>
      <c r="D1357" s="249" t="str">
        <f t="shared" si="205"/>
        <v/>
      </c>
      <c r="E1357" s="249" t="str">
        <f t="shared" si="206"/>
        <v/>
      </c>
      <c r="F1357" s="249" t="str">
        <f t="shared" si="207"/>
        <v/>
      </c>
      <c r="G1357" s="249" t="str">
        <f t="shared" si="208"/>
        <v/>
      </c>
      <c r="H1357" s="249" t="str">
        <f t="shared" si="209"/>
        <v/>
      </c>
      <c r="I1357" s="249"/>
      <c r="J1357" s="249"/>
      <c r="K1357" s="252"/>
      <c r="L1357" s="251"/>
      <c r="M1357" s="252"/>
      <c r="N1357" s="261"/>
      <c r="O1357" s="261"/>
      <c r="P1357" s="253"/>
      <c r="Q1357" s="254" t="str">
        <f t="shared" si="210"/>
        <v/>
      </c>
      <c r="R1357" s="255" t="str">
        <f t="shared" si="200"/>
        <v/>
      </c>
      <c r="S1357" s="255" t="str">
        <f t="shared" si="201"/>
        <v/>
      </c>
      <c r="T1357" s="255" t="str">
        <f t="shared" si="211"/>
        <v/>
      </c>
      <c r="U1357" s="262" t="str">
        <f t="shared" si="202"/>
        <v/>
      </c>
      <c r="V1357" s="279"/>
    </row>
    <row r="1358" spans="1:22" x14ac:dyDescent="0.25">
      <c r="A1358" s="266"/>
      <c r="B1358" s="259" t="str">
        <f t="shared" si="203"/>
        <v/>
      </c>
      <c r="C1358" s="260" t="str">
        <f t="shared" si="204"/>
        <v/>
      </c>
      <c r="D1358" s="249" t="str">
        <f t="shared" si="205"/>
        <v/>
      </c>
      <c r="E1358" s="249" t="str">
        <f t="shared" si="206"/>
        <v/>
      </c>
      <c r="F1358" s="249" t="str">
        <f t="shared" si="207"/>
        <v/>
      </c>
      <c r="G1358" s="249" t="str">
        <f t="shared" si="208"/>
        <v/>
      </c>
      <c r="H1358" s="249" t="str">
        <f t="shared" si="209"/>
        <v/>
      </c>
      <c r="I1358" s="249"/>
      <c r="J1358" s="249"/>
      <c r="K1358" s="252"/>
      <c r="L1358" s="251"/>
      <c r="M1358" s="252"/>
      <c r="N1358" s="261"/>
      <c r="O1358" s="261"/>
      <c r="P1358" s="253"/>
      <c r="Q1358" s="254" t="str">
        <f t="shared" si="210"/>
        <v/>
      </c>
      <c r="R1358" s="255" t="str">
        <f t="shared" si="200"/>
        <v/>
      </c>
      <c r="S1358" s="255" t="str">
        <f t="shared" si="201"/>
        <v/>
      </c>
      <c r="T1358" s="255" t="str">
        <f t="shared" si="211"/>
        <v/>
      </c>
      <c r="U1358" s="262" t="str">
        <f t="shared" si="202"/>
        <v/>
      </c>
      <c r="V1358" s="279"/>
    </row>
    <row r="1359" spans="1:22" x14ac:dyDescent="0.25">
      <c r="A1359" s="266"/>
      <c r="B1359" s="259" t="str">
        <f t="shared" si="203"/>
        <v/>
      </c>
      <c r="C1359" s="260" t="str">
        <f t="shared" si="204"/>
        <v/>
      </c>
      <c r="D1359" s="249" t="str">
        <f t="shared" si="205"/>
        <v/>
      </c>
      <c r="E1359" s="249" t="str">
        <f t="shared" si="206"/>
        <v/>
      </c>
      <c r="F1359" s="249" t="str">
        <f t="shared" si="207"/>
        <v/>
      </c>
      <c r="G1359" s="249" t="str">
        <f t="shared" si="208"/>
        <v/>
      </c>
      <c r="H1359" s="249" t="str">
        <f t="shared" si="209"/>
        <v/>
      </c>
      <c r="I1359" s="249"/>
      <c r="J1359" s="249"/>
      <c r="K1359" s="252"/>
      <c r="L1359" s="251"/>
      <c r="M1359" s="252"/>
      <c r="N1359" s="261"/>
      <c r="O1359" s="261"/>
      <c r="P1359" s="253"/>
      <c r="Q1359" s="254" t="str">
        <f t="shared" si="210"/>
        <v/>
      </c>
      <c r="R1359" s="255" t="str">
        <f t="shared" si="200"/>
        <v/>
      </c>
      <c r="S1359" s="255" t="str">
        <f t="shared" si="201"/>
        <v/>
      </c>
      <c r="T1359" s="255" t="str">
        <f t="shared" si="211"/>
        <v/>
      </c>
      <c r="U1359" s="262" t="str">
        <f t="shared" si="202"/>
        <v/>
      </c>
      <c r="V1359" s="279"/>
    </row>
    <row r="1360" spans="1:22" x14ac:dyDescent="0.25">
      <c r="A1360" s="266"/>
      <c r="B1360" s="259" t="str">
        <f t="shared" si="203"/>
        <v/>
      </c>
      <c r="C1360" s="260" t="str">
        <f t="shared" si="204"/>
        <v/>
      </c>
      <c r="D1360" s="249" t="str">
        <f t="shared" si="205"/>
        <v/>
      </c>
      <c r="E1360" s="249" t="str">
        <f t="shared" si="206"/>
        <v/>
      </c>
      <c r="F1360" s="249" t="str">
        <f t="shared" si="207"/>
        <v/>
      </c>
      <c r="G1360" s="249" t="str">
        <f t="shared" si="208"/>
        <v/>
      </c>
      <c r="H1360" s="249" t="str">
        <f t="shared" si="209"/>
        <v/>
      </c>
      <c r="I1360" s="249"/>
      <c r="J1360" s="249"/>
      <c r="K1360" s="252"/>
      <c r="L1360" s="251"/>
      <c r="M1360" s="252"/>
      <c r="N1360" s="261"/>
      <c r="O1360" s="261"/>
      <c r="P1360" s="253"/>
      <c r="Q1360" s="254" t="str">
        <f t="shared" si="210"/>
        <v/>
      </c>
      <c r="R1360" s="255" t="str">
        <f t="shared" si="200"/>
        <v/>
      </c>
      <c r="S1360" s="255" t="str">
        <f t="shared" si="201"/>
        <v/>
      </c>
      <c r="T1360" s="255" t="str">
        <f t="shared" si="211"/>
        <v/>
      </c>
      <c r="U1360" s="262" t="str">
        <f t="shared" si="202"/>
        <v/>
      </c>
      <c r="V1360" s="279"/>
    </row>
    <row r="1361" spans="1:22" x14ac:dyDescent="0.25">
      <c r="A1361" s="266"/>
      <c r="B1361" s="259" t="str">
        <f t="shared" si="203"/>
        <v/>
      </c>
      <c r="C1361" s="260" t="str">
        <f t="shared" si="204"/>
        <v/>
      </c>
      <c r="D1361" s="249" t="str">
        <f t="shared" si="205"/>
        <v/>
      </c>
      <c r="E1361" s="249" t="str">
        <f t="shared" si="206"/>
        <v/>
      </c>
      <c r="F1361" s="249" t="str">
        <f t="shared" si="207"/>
        <v/>
      </c>
      <c r="G1361" s="249" t="str">
        <f t="shared" si="208"/>
        <v/>
      </c>
      <c r="H1361" s="249" t="str">
        <f t="shared" si="209"/>
        <v/>
      </c>
      <c r="I1361" s="249"/>
      <c r="J1361" s="249"/>
      <c r="K1361" s="252"/>
      <c r="L1361" s="251"/>
      <c r="M1361" s="252"/>
      <c r="N1361" s="261"/>
      <c r="O1361" s="261"/>
      <c r="P1361" s="253"/>
      <c r="Q1361" s="254" t="str">
        <f t="shared" si="210"/>
        <v/>
      </c>
      <c r="R1361" s="255" t="str">
        <f t="shared" si="200"/>
        <v/>
      </c>
      <c r="S1361" s="255" t="str">
        <f t="shared" si="201"/>
        <v/>
      </c>
      <c r="T1361" s="255" t="str">
        <f t="shared" si="211"/>
        <v/>
      </c>
      <c r="U1361" s="262" t="str">
        <f t="shared" si="202"/>
        <v/>
      </c>
      <c r="V1361" s="279"/>
    </row>
    <row r="1362" spans="1:22" x14ac:dyDescent="0.25">
      <c r="A1362" s="266"/>
      <c r="B1362" s="259" t="str">
        <f t="shared" si="203"/>
        <v/>
      </c>
      <c r="C1362" s="260" t="str">
        <f t="shared" si="204"/>
        <v/>
      </c>
      <c r="D1362" s="249" t="str">
        <f t="shared" si="205"/>
        <v/>
      </c>
      <c r="E1362" s="249" t="str">
        <f t="shared" si="206"/>
        <v/>
      </c>
      <c r="F1362" s="249" t="str">
        <f t="shared" si="207"/>
        <v/>
      </c>
      <c r="G1362" s="249" t="str">
        <f t="shared" si="208"/>
        <v/>
      </c>
      <c r="H1362" s="249" t="str">
        <f t="shared" si="209"/>
        <v/>
      </c>
      <c r="I1362" s="249"/>
      <c r="J1362" s="249"/>
      <c r="K1362" s="252"/>
      <c r="L1362" s="251"/>
      <c r="M1362" s="252"/>
      <c r="N1362" s="261"/>
      <c r="O1362" s="261"/>
      <c r="P1362" s="253"/>
      <c r="Q1362" s="254" t="str">
        <f t="shared" si="210"/>
        <v/>
      </c>
      <c r="R1362" s="255" t="str">
        <f t="shared" si="200"/>
        <v/>
      </c>
      <c r="S1362" s="255" t="str">
        <f t="shared" si="201"/>
        <v/>
      </c>
      <c r="T1362" s="255" t="str">
        <f t="shared" si="211"/>
        <v/>
      </c>
      <c r="U1362" s="262" t="str">
        <f t="shared" si="202"/>
        <v/>
      </c>
      <c r="V1362" s="279"/>
    </row>
    <row r="1363" spans="1:22" x14ac:dyDescent="0.25">
      <c r="A1363" s="266"/>
      <c r="B1363" s="259" t="str">
        <f t="shared" si="203"/>
        <v/>
      </c>
      <c r="C1363" s="260" t="str">
        <f t="shared" si="204"/>
        <v/>
      </c>
      <c r="D1363" s="249" t="str">
        <f t="shared" si="205"/>
        <v/>
      </c>
      <c r="E1363" s="249" t="str">
        <f t="shared" si="206"/>
        <v/>
      </c>
      <c r="F1363" s="249" t="str">
        <f t="shared" si="207"/>
        <v/>
      </c>
      <c r="G1363" s="249" t="str">
        <f t="shared" si="208"/>
        <v/>
      </c>
      <c r="H1363" s="249" t="str">
        <f t="shared" si="209"/>
        <v/>
      </c>
      <c r="I1363" s="249"/>
      <c r="J1363" s="249"/>
      <c r="K1363" s="252"/>
      <c r="L1363" s="251"/>
      <c r="M1363" s="252"/>
      <c r="N1363" s="261"/>
      <c r="O1363" s="261"/>
      <c r="P1363" s="253"/>
      <c r="Q1363" s="254" t="str">
        <f t="shared" si="210"/>
        <v/>
      </c>
      <c r="R1363" s="255" t="str">
        <f t="shared" si="200"/>
        <v/>
      </c>
      <c r="S1363" s="255" t="str">
        <f t="shared" si="201"/>
        <v/>
      </c>
      <c r="T1363" s="255" t="str">
        <f t="shared" si="211"/>
        <v/>
      </c>
      <c r="U1363" s="262" t="str">
        <f t="shared" si="202"/>
        <v/>
      </c>
      <c r="V1363" s="279"/>
    </row>
    <row r="1364" spans="1:22" x14ac:dyDescent="0.25">
      <c r="A1364" s="266"/>
      <c r="B1364" s="259" t="str">
        <f t="shared" si="203"/>
        <v/>
      </c>
      <c r="C1364" s="260" t="str">
        <f t="shared" si="204"/>
        <v/>
      </c>
      <c r="D1364" s="249" t="str">
        <f t="shared" si="205"/>
        <v/>
      </c>
      <c r="E1364" s="249" t="str">
        <f t="shared" si="206"/>
        <v/>
      </c>
      <c r="F1364" s="249" t="str">
        <f t="shared" si="207"/>
        <v/>
      </c>
      <c r="G1364" s="249" t="str">
        <f t="shared" si="208"/>
        <v/>
      </c>
      <c r="H1364" s="249" t="str">
        <f t="shared" si="209"/>
        <v/>
      </c>
      <c r="I1364" s="249"/>
      <c r="J1364" s="249"/>
      <c r="K1364" s="252"/>
      <c r="L1364" s="251"/>
      <c r="M1364" s="252"/>
      <c r="N1364" s="261"/>
      <c r="O1364" s="261"/>
      <c r="P1364" s="253"/>
      <c r="Q1364" s="254" t="str">
        <f t="shared" si="210"/>
        <v/>
      </c>
      <c r="R1364" s="255" t="str">
        <f t="shared" si="200"/>
        <v/>
      </c>
      <c r="S1364" s="255" t="str">
        <f t="shared" si="201"/>
        <v/>
      </c>
      <c r="T1364" s="255" t="str">
        <f t="shared" si="211"/>
        <v/>
      </c>
      <c r="U1364" s="262" t="str">
        <f t="shared" si="202"/>
        <v/>
      </c>
      <c r="V1364" s="279"/>
    </row>
    <row r="1365" spans="1:22" x14ac:dyDescent="0.25">
      <c r="A1365" s="266"/>
      <c r="B1365" s="259" t="str">
        <f t="shared" si="203"/>
        <v/>
      </c>
      <c r="C1365" s="260" t="str">
        <f t="shared" si="204"/>
        <v/>
      </c>
      <c r="D1365" s="249" t="str">
        <f t="shared" si="205"/>
        <v/>
      </c>
      <c r="E1365" s="249" t="str">
        <f t="shared" si="206"/>
        <v/>
      </c>
      <c r="F1365" s="249" t="str">
        <f t="shared" si="207"/>
        <v/>
      </c>
      <c r="G1365" s="249" t="str">
        <f t="shared" si="208"/>
        <v/>
      </c>
      <c r="H1365" s="249" t="str">
        <f t="shared" si="209"/>
        <v/>
      </c>
      <c r="I1365" s="249"/>
      <c r="J1365" s="249"/>
      <c r="K1365" s="252"/>
      <c r="L1365" s="251"/>
      <c r="M1365" s="252"/>
      <c r="N1365" s="261"/>
      <c r="O1365" s="261"/>
      <c r="P1365" s="253"/>
      <c r="Q1365" s="254" t="str">
        <f t="shared" si="210"/>
        <v/>
      </c>
      <c r="R1365" s="255" t="str">
        <f t="shared" si="200"/>
        <v/>
      </c>
      <c r="S1365" s="255" t="str">
        <f t="shared" si="201"/>
        <v/>
      </c>
      <c r="T1365" s="255" t="str">
        <f t="shared" si="211"/>
        <v/>
      </c>
      <c r="U1365" s="262" t="str">
        <f t="shared" si="202"/>
        <v/>
      </c>
      <c r="V1365" s="279"/>
    </row>
    <row r="1366" spans="1:22" x14ac:dyDescent="0.25">
      <c r="A1366" s="266"/>
      <c r="B1366" s="259" t="str">
        <f t="shared" si="203"/>
        <v/>
      </c>
      <c r="C1366" s="260" t="str">
        <f t="shared" si="204"/>
        <v/>
      </c>
      <c r="D1366" s="249" t="str">
        <f t="shared" si="205"/>
        <v/>
      </c>
      <c r="E1366" s="249" t="str">
        <f t="shared" si="206"/>
        <v/>
      </c>
      <c r="F1366" s="249" t="str">
        <f t="shared" si="207"/>
        <v/>
      </c>
      <c r="G1366" s="249" t="str">
        <f t="shared" si="208"/>
        <v/>
      </c>
      <c r="H1366" s="249" t="str">
        <f t="shared" si="209"/>
        <v/>
      </c>
      <c r="I1366" s="249"/>
      <c r="J1366" s="249"/>
      <c r="K1366" s="252"/>
      <c r="L1366" s="251"/>
      <c r="M1366" s="252"/>
      <c r="N1366" s="261"/>
      <c r="O1366" s="261"/>
      <c r="P1366" s="253"/>
      <c r="Q1366" s="254" t="str">
        <f t="shared" si="210"/>
        <v/>
      </c>
      <c r="R1366" s="255" t="str">
        <f t="shared" si="200"/>
        <v/>
      </c>
      <c r="S1366" s="255" t="str">
        <f t="shared" si="201"/>
        <v/>
      </c>
      <c r="T1366" s="255" t="str">
        <f t="shared" si="211"/>
        <v/>
      </c>
      <c r="U1366" s="262" t="str">
        <f t="shared" si="202"/>
        <v/>
      </c>
      <c r="V1366" s="279"/>
    </row>
    <row r="1367" spans="1:22" x14ac:dyDescent="0.25">
      <c r="A1367" s="266"/>
      <c r="B1367" s="259" t="str">
        <f t="shared" si="203"/>
        <v/>
      </c>
      <c r="C1367" s="260" t="str">
        <f t="shared" si="204"/>
        <v/>
      </c>
      <c r="D1367" s="249" t="str">
        <f t="shared" si="205"/>
        <v/>
      </c>
      <c r="E1367" s="249" t="str">
        <f t="shared" si="206"/>
        <v/>
      </c>
      <c r="F1367" s="249" t="str">
        <f t="shared" si="207"/>
        <v/>
      </c>
      <c r="G1367" s="249" t="str">
        <f t="shared" si="208"/>
        <v/>
      </c>
      <c r="H1367" s="249" t="str">
        <f t="shared" si="209"/>
        <v/>
      </c>
      <c r="I1367" s="249"/>
      <c r="J1367" s="249"/>
      <c r="K1367" s="252"/>
      <c r="L1367" s="251"/>
      <c r="M1367" s="252"/>
      <c r="N1367" s="261"/>
      <c r="O1367" s="261"/>
      <c r="P1367" s="253"/>
      <c r="Q1367" s="254" t="str">
        <f t="shared" si="210"/>
        <v/>
      </c>
      <c r="R1367" s="255" t="str">
        <f t="shared" si="200"/>
        <v/>
      </c>
      <c r="S1367" s="255" t="str">
        <f t="shared" si="201"/>
        <v/>
      </c>
      <c r="T1367" s="255" t="str">
        <f t="shared" si="211"/>
        <v/>
      </c>
      <c r="U1367" s="262" t="str">
        <f t="shared" si="202"/>
        <v/>
      </c>
      <c r="V1367" s="279"/>
    </row>
    <row r="1368" spans="1:22" x14ac:dyDescent="0.25">
      <c r="A1368" s="266"/>
      <c r="B1368" s="259" t="str">
        <f t="shared" si="203"/>
        <v/>
      </c>
      <c r="C1368" s="260" t="str">
        <f t="shared" si="204"/>
        <v/>
      </c>
      <c r="D1368" s="249" t="str">
        <f t="shared" si="205"/>
        <v/>
      </c>
      <c r="E1368" s="249" t="str">
        <f t="shared" si="206"/>
        <v/>
      </c>
      <c r="F1368" s="249" t="str">
        <f t="shared" si="207"/>
        <v/>
      </c>
      <c r="G1368" s="249" t="str">
        <f t="shared" si="208"/>
        <v/>
      </c>
      <c r="H1368" s="249" t="str">
        <f t="shared" si="209"/>
        <v/>
      </c>
      <c r="I1368" s="249"/>
      <c r="J1368" s="249"/>
      <c r="K1368" s="252"/>
      <c r="L1368" s="251"/>
      <c r="M1368" s="252"/>
      <c r="N1368" s="261"/>
      <c r="O1368" s="261"/>
      <c r="P1368" s="253"/>
      <c r="Q1368" s="254" t="str">
        <f t="shared" si="210"/>
        <v/>
      </c>
      <c r="R1368" s="255" t="str">
        <f t="shared" si="200"/>
        <v/>
      </c>
      <c r="S1368" s="255" t="str">
        <f t="shared" si="201"/>
        <v/>
      </c>
      <c r="T1368" s="255" t="str">
        <f t="shared" si="211"/>
        <v/>
      </c>
      <c r="U1368" s="262" t="str">
        <f t="shared" si="202"/>
        <v/>
      </c>
      <c r="V1368" s="279"/>
    </row>
    <row r="1369" spans="1:22" x14ac:dyDescent="0.25">
      <c r="A1369" s="266"/>
      <c r="B1369" s="259" t="str">
        <f t="shared" si="203"/>
        <v/>
      </c>
      <c r="C1369" s="260" t="str">
        <f t="shared" si="204"/>
        <v/>
      </c>
      <c r="D1369" s="249" t="str">
        <f t="shared" si="205"/>
        <v/>
      </c>
      <c r="E1369" s="249" t="str">
        <f t="shared" si="206"/>
        <v/>
      </c>
      <c r="F1369" s="249" t="str">
        <f t="shared" si="207"/>
        <v/>
      </c>
      <c r="G1369" s="249" t="str">
        <f t="shared" si="208"/>
        <v/>
      </c>
      <c r="H1369" s="249" t="str">
        <f t="shared" si="209"/>
        <v/>
      </c>
      <c r="I1369" s="249"/>
      <c r="J1369" s="249"/>
      <c r="K1369" s="252"/>
      <c r="L1369" s="251"/>
      <c r="M1369" s="252"/>
      <c r="N1369" s="261"/>
      <c r="O1369" s="261"/>
      <c r="P1369" s="253"/>
      <c r="Q1369" s="254" t="str">
        <f t="shared" si="210"/>
        <v/>
      </c>
      <c r="R1369" s="255" t="str">
        <f t="shared" ref="R1369:R1432" si="212">IF(N1369&lt;&gt;"",TEXT(N1369,"DDDD"),"")</f>
        <v/>
      </c>
      <c r="S1369" s="255" t="str">
        <f t="shared" ref="S1369:S1432" si="213">IF(N1369&lt;&gt;"",TEXT(N1369,"MMMM"),"")</f>
        <v/>
      </c>
      <c r="T1369" s="255" t="str">
        <f t="shared" si="211"/>
        <v/>
      </c>
      <c r="U1369" s="262" t="str">
        <f t="shared" si="202"/>
        <v/>
      </c>
      <c r="V1369" s="279"/>
    </row>
    <row r="1370" spans="1:22" x14ac:dyDescent="0.25">
      <c r="A1370" s="266"/>
      <c r="B1370" s="259" t="str">
        <f t="shared" si="203"/>
        <v/>
      </c>
      <c r="C1370" s="260" t="str">
        <f t="shared" si="204"/>
        <v/>
      </c>
      <c r="D1370" s="249" t="str">
        <f t="shared" si="205"/>
        <v/>
      </c>
      <c r="E1370" s="249" t="str">
        <f t="shared" si="206"/>
        <v/>
      </c>
      <c r="F1370" s="249" t="str">
        <f t="shared" si="207"/>
        <v/>
      </c>
      <c r="G1370" s="249" t="str">
        <f t="shared" si="208"/>
        <v/>
      </c>
      <c r="H1370" s="249" t="str">
        <f t="shared" si="209"/>
        <v/>
      </c>
      <c r="I1370" s="249"/>
      <c r="J1370" s="249"/>
      <c r="K1370" s="252"/>
      <c r="L1370" s="251"/>
      <c r="M1370" s="252"/>
      <c r="N1370" s="261"/>
      <c r="O1370" s="261"/>
      <c r="P1370" s="253"/>
      <c r="Q1370" s="254" t="str">
        <f t="shared" si="210"/>
        <v/>
      </c>
      <c r="R1370" s="255" t="str">
        <f t="shared" si="212"/>
        <v/>
      </c>
      <c r="S1370" s="255" t="str">
        <f t="shared" si="213"/>
        <v/>
      </c>
      <c r="T1370" s="255" t="str">
        <f t="shared" si="211"/>
        <v/>
      </c>
      <c r="U1370" s="262" t="str">
        <f t="shared" si="202"/>
        <v/>
      </c>
      <c r="V1370" s="279"/>
    </row>
    <row r="1371" spans="1:22" x14ac:dyDescent="0.25">
      <c r="A1371" s="266"/>
      <c r="B1371" s="259" t="str">
        <f t="shared" si="203"/>
        <v/>
      </c>
      <c r="C1371" s="260" t="str">
        <f t="shared" si="204"/>
        <v/>
      </c>
      <c r="D1371" s="249" t="str">
        <f t="shared" si="205"/>
        <v/>
      </c>
      <c r="E1371" s="249" t="str">
        <f t="shared" si="206"/>
        <v/>
      </c>
      <c r="F1371" s="249" t="str">
        <f t="shared" si="207"/>
        <v/>
      </c>
      <c r="G1371" s="249" t="str">
        <f t="shared" si="208"/>
        <v/>
      </c>
      <c r="H1371" s="249" t="str">
        <f t="shared" si="209"/>
        <v/>
      </c>
      <c r="I1371" s="249"/>
      <c r="J1371" s="249"/>
      <c r="K1371" s="252"/>
      <c r="L1371" s="251"/>
      <c r="M1371" s="252"/>
      <c r="N1371" s="261"/>
      <c r="O1371" s="261"/>
      <c r="P1371" s="253"/>
      <c r="Q1371" s="254" t="str">
        <f t="shared" si="210"/>
        <v/>
      </c>
      <c r="R1371" s="255" t="str">
        <f t="shared" si="212"/>
        <v/>
      </c>
      <c r="S1371" s="255" t="str">
        <f t="shared" si="213"/>
        <v/>
      </c>
      <c r="T1371" s="255" t="str">
        <f t="shared" si="211"/>
        <v/>
      </c>
      <c r="U1371" s="262" t="str">
        <f t="shared" si="202"/>
        <v/>
      </c>
      <c r="V1371" s="279"/>
    </row>
    <row r="1372" spans="1:22" x14ac:dyDescent="0.25">
      <c r="A1372" s="266"/>
      <c r="B1372" s="259" t="str">
        <f t="shared" si="203"/>
        <v/>
      </c>
      <c r="C1372" s="260" t="str">
        <f t="shared" si="204"/>
        <v/>
      </c>
      <c r="D1372" s="249" t="str">
        <f t="shared" si="205"/>
        <v/>
      </c>
      <c r="E1372" s="249" t="str">
        <f t="shared" si="206"/>
        <v/>
      </c>
      <c r="F1372" s="249" t="str">
        <f t="shared" si="207"/>
        <v/>
      </c>
      <c r="G1372" s="249" t="str">
        <f t="shared" si="208"/>
        <v/>
      </c>
      <c r="H1372" s="249" t="str">
        <f t="shared" si="209"/>
        <v/>
      </c>
      <c r="I1372" s="249"/>
      <c r="J1372" s="249"/>
      <c r="K1372" s="252"/>
      <c r="L1372" s="251"/>
      <c r="M1372" s="252"/>
      <c r="N1372" s="261"/>
      <c r="O1372" s="261"/>
      <c r="P1372" s="253"/>
      <c r="Q1372" s="254" t="str">
        <f t="shared" si="210"/>
        <v/>
      </c>
      <c r="R1372" s="255" t="str">
        <f t="shared" si="212"/>
        <v/>
      </c>
      <c r="S1372" s="255" t="str">
        <f t="shared" si="213"/>
        <v/>
      </c>
      <c r="T1372" s="255" t="str">
        <f t="shared" si="211"/>
        <v/>
      </c>
      <c r="U1372" s="262" t="str">
        <f t="shared" si="202"/>
        <v/>
      </c>
      <c r="V1372" s="279"/>
    </row>
    <row r="1373" spans="1:22" x14ac:dyDescent="0.25">
      <c r="A1373" s="266"/>
      <c r="B1373" s="259" t="str">
        <f t="shared" si="203"/>
        <v/>
      </c>
      <c r="C1373" s="260" t="str">
        <f t="shared" si="204"/>
        <v/>
      </c>
      <c r="D1373" s="249" t="str">
        <f t="shared" si="205"/>
        <v/>
      </c>
      <c r="E1373" s="249" t="str">
        <f t="shared" si="206"/>
        <v/>
      </c>
      <c r="F1373" s="249" t="str">
        <f t="shared" si="207"/>
        <v/>
      </c>
      <c r="G1373" s="249" t="str">
        <f t="shared" si="208"/>
        <v/>
      </c>
      <c r="H1373" s="249" t="str">
        <f t="shared" si="209"/>
        <v/>
      </c>
      <c r="I1373" s="249"/>
      <c r="J1373" s="249"/>
      <c r="K1373" s="252"/>
      <c r="L1373" s="251"/>
      <c r="M1373" s="252"/>
      <c r="N1373" s="261"/>
      <c r="O1373" s="261"/>
      <c r="P1373" s="253"/>
      <c r="Q1373" s="254" t="str">
        <f t="shared" si="210"/>
        <v/>
      </c>
      <c r="R1373" s="255" t="str">
        <f t="shared" si="212"/>
        <v/>
      </c>
      <c r="S1373" s="255" t="str">
        <f t="shared" si="213"/>
        <v/>
      </c>
      <c r="T1373" s="255" t="str">
        <f t="shared" si="211"/>
        <v/>
      </c>
      <c r="U1373" s="262" t="str">
        <f t="shared" si="202"/>
        <v/>
      </c>
      <c r="V1373" s="279"/>
    </row>
    <row r="1374" spans="1:22" x14ac:dyDescent="0.25">
      <c r="A1374" s="266"/>
      <c r="B1374" s="259" t="str">
        <f t="shared" si="203"/>
        <v/>
      </c>
      <c r="C1374" s="260" t="str">
        <f t="shared" si="204"/>
        <v/>
      </c>
      <c r="D1374" s="249" t="str">
        <f t="shared" si="205"/>
        <v/>
      </c>
      <c r="E1374" s="249" t="str">
        <f t="shared" si="206"/>
        <v/>
      </c>
      <c r="F1374" s="249" t="str">
        <f t="shared" si="207"/>
        <v/>
      </c>
      <c r="G1374" s="249" t="str">
        <f t="shared" si="208"/>
        <v/>
      </c>
      <c r="H1374" s="249" t="str">
        <f t="shared" si="209"/>
        <v/>
      </c>
      <c r="I1374" s="249"/>
      <c r="J1374" s="249"/>
      <c r="K1374" s="252"/>
      <c r="L1374" s="251"/>
      <c r="M1374" s="252"/>
      <c r="N1374" s="261"/>
      <c r="O1374" s="261"/>
      <c r="P1374" s="253"/>
      <c r="Q1374" s="254" t="str">
        <f t="shared" si="210"/>
        <v/>
      </c>
      <c r="R1374" s="255" t="str">
        <f t="shared" si="212"/>
        <v/>
      </c>
      <c r="S1374" s="255" t="str">
        <f t="shared" si="213"/>
        <v/>
      </c>
      <c r="T1374" s="255" t="str">
        <f t="shared" si="211"/>
        <v/>
      </c>
      <c r="U1374" s="262" t="str">
        <f t="shared" si="202"/>
        <v/>
      </c>
      <c r="V1374" s="279"/>
    </row>
    <row r="1375" spans="1:22" x14ac:dyDescent="0.25">
      <c r="A1375" s="266"/>
      <c r="B1375" s="259" t="str">
        <f t="shared" si="203"/>
        <v/>
      </c>
      <c r="C1375" s="260" t="str">
        <f t="shared" si="204"/>
        <v/>
      </c>
      <c r="D1375" s="249" t="str">
        <f t="shared" si="205"/>
        <v/>
      </c>
      <c r="E1375" s="249" t="str">
        <f t="shared" si="206"/>
        <v/>
      </c>
      <c r="F1375" s="249" t="str">
        <f t="shared" si="207"/>
        <v/>
      </c>
      <c r="G1375" s="249" t="str">
        <f t="shared" si="208"/>
        <v/>
      </c>
      <c r="H1375" s="249" t="str">
        <f t="shared" si="209"/>
        <v/>
      </c>
      <c r="I1375" s="249"/>
      <c r="J1375" s="249"/>
      <c r="K1375" s="252"/>
      <c r="L1375" s="251"/>
      <c r="M1375" s="252"/>
      <c r="N1375" s="261"/>
      <c r="O1375" s="261"/>
      <c r="P1375" s="253"/>
      <c r="Q1375" s="254" t="str">
        <f t="shared" si="210"/>
        <v/>
      </c>
      <c r="R1375" s="255" t="str">
        <f t="shared" si="212"/>
        <v/>
      </c>
      <c r="S1375" s="255" t="str">
        <f t="shared" si="213"/>
        <v/>
      </c>
      <c r="T1375" s="255" t="str">
        <f t="shared" si="211"/>
        <v/>
      </c>
      <c r="U1375" s="262" t="str">
        <f t="shared" si="202"/>
        <v/>
      </c>
      <c r="V1375" s="279"/>
    </row>
    <row r="1376" spans="1:22" x14ac:dyDescent="0.25">
      <c r="A1376" s="266"/>
      <c r="B1376" s="259" t="str">
        <f t="shared" si="203"/>
        <v/>
      </c>
      <c r="C1376" s="260" t="str">
        <f t="shared" si="204"/>
        <v/>
      </c>
      <c r="D1376" s="249" t="str">
        <f t="shared" si="205"/>
        <v/>
      </c>
      <c r="E1376" s="249" t="str">
        <f t="shared" si="206"/>
        <v/>
      </c>
      <c r="F1376" s="249" t="str">
        <f t="shared" si="207"/>
        <v/>
      </c>
      <c r="G1376" s="249" t="str">
        <f t="shared" si="208"/>
        <v/>
      </c>
      <c r="H1376" s="249" t="str">
        <f t="shared" si="209"/>
        <v/>
      </c>
      <c r="I1376" s="249"/>
      <c r="J1376" s="249"/>
      <c r="K1376" s="252"/>
      <c r="L1376" s="251"/>
      <c r="M1376" s="252"/>
      <c r="N1376" s="261"/>
      <c r="O1376" s="261"/>
      <c r="P1376" s="253"/>
      <c r="Q1376" s="254" t="str">
        <f t="shared" si="210"/>
        <v/>
      </c>
      <c r="R1376" s="255" t="str">
        <f t="shared" si="212"/>
        <v/>
      </c>
      <c r="S1376" s="255" t="str">
        <f t="shared" si="213"/>
        <v/>
      </c>
      <c r="T1376" s="255" t="str">
        <f t="shared" si="211"/>
        <v/>
      </c>
      <c r="U1376" s="262" t="str">
        <f t="shared" si="202"/>
        <v/>
      </c>
      <c r="V1376" s="279"/>
    </row>
    <row r="1377" spans="1:22" x14ac:dyDescent="0.25">
      <c r="A1377" s="266"/>
      <c r="B1377" s="259" t="str">
        <f t="shared" si="203"/>
        <v/>
      </c>
      <c r="C1377" s="260" t="str">
        <f t="shared" si="204"/>
        <v/>
      </c>
      <c r="D1377" s="249" t="str">
        <f t="shared" si="205"/>
        <v/>
      </c>
      <c r="E1377" s="249" t="str">
        <f t="shared" si="206"/>
        <v/>
      </c>
      <c r="F1377" s="249" t="str">
        <f t="shared" si="207"/>
        <v/>
      </c>
      <c r="G1377" s="249" t="str">
        <f t="shared" si="208"/>
        <v/>
      </c>
      <c r="H1377" s="249" t="str">
        <f t="shared" si="209"/>
        <v/>
      </c>
      <c r="I1377" s="249"/>
      <c r="J1377" s="249"/>
      <c r="K1377" s="252"/>
      <c r="L1377" s="251"/>
      <c r="M1377" s="252"/>
      <c r="N1377" s="261"/>
      <c r="O1377" s="261"/>
      <c r="P1377" s="253"/>
      <c r="Q1377" s="254" t="str">
        <f t="shared" si="210"/>
        <v/>
      </c>
      <c r="R1377" s="255" t="str">
        <f t="shared" si="212"/>
        <v/>
      </c>
      <c r="S1377" s="255" t="str">
        <f t="shared" si="213"/>
        <v/>
      </c>
      <c r="T1377" s="255" t="str">
        <f t="shared" si="211"/>
        <v/>
      </c>
      <c r="U1377" s="262" t="str">
        <f t="shared" ref="U1377:U1440" si="214">IFERROR(VLOOKUP(M1377,CIE,2,0),"")</f>
        <v/>
      </c>
      <c r="V1377" s="279"/>
    </row>
    <row r="1378" spans="1:22" x14ac:dyDescent="0.25">
      <c r="A1378" s="266"/>
      <c r="B1378" s="259" t="str">
        <f t="shared" si="203"/>
        <v/>
      </c>
      <c r="C1378" s="260" t="str">
        <f t="shared" si="204"/>
        <v/>
      </c>
      <c r="D1378" s="249" t="str">
        <f t="shared" si="205"/>
        <v/>
      </c>
      <c r="E1378" s="249" t="str">
        <f t="shared" si="206"/>
        <v/>
      </c>
      <c r="F1378" s="249" t="str">
        <f t="shared" si="207"/>
        <v/>
      </c>
      <c r="G1378" s="249" t="str">
        <f t="shared" si="208"/>
        <v/>
      </c>
      <c r="H1378" s="249" t="str">
        <f t="shared" si="209"/>
        <v/>
      </c>
      <c r="I1378" s="249"/>
      <c r="J1378" s="249"/>
      <c r="K1378" s="252"/>
      <c r="L1378" s="251"/>
      <c r="M1378" s="252"/>
      <c r="N1378" s="261"/>
      <c r="O1378" s="261"/>
      <c r="P1378" s="253"/>
      <c r="Q1378" s="254" t="str">
        <f t="shared" si="210"/>
        <v/>
      </c>
      <c r="R1378" s="255" t="str">
        <f t="shared" si="212"/>
        <v/>
      </c>
      <c r="S1378" s="255" t="str">
        <f t="shared" si="213"/>
        <v/>
      </c>
      <c r="T1378" s="255" t="str">
        <f t="shared" si="211"/>
        <v/>
      </c>
      <c r="U1378" s="262" t="str">
        <f t="shared" si="214"/>
        <v/>
      </c>
      <c r="V1378" s="279"/>
    </row>
    <row r="1379" spans="1:22" x14ac:dyDescent="0.25">
      <c r="A1379" s="266"/>
      <c r="B1379" s="259" t="str">
        <f t="shared" si="203"/>
        <v/>
      </c>
      <c r="C1379" s="260" t="str">
        <f t="shared" si="204"/>
        <v/>
      </c>
      <c r="D1379" s="249" t="str">
        <f t="shared" si="205"/>
        <v/>
      </c>
      <c r="E1379" s="249" t="str">
        <f t="shared" si="206"/>
        <v/>
      </c>
      <c r="F1379" s="249" t="str">
        <f t="shared" si="207"/>
        <v/>
      </c>
      <c r="G1379" s="249" t="str">
        <f t="shared" si="208"/>
        <v/>
      </c>
      <c r="H1379" s="249" t="str">
        <f t="shared" si="209"/>
        <v/>
      </c>
      <c r="I1379" s="249"/>
      <c r="J1379" s="249"/>
      <c r="K1379" s="252"/>
      <c r="L1379" s="251"/>
      <c r="M1379" s="252"/>
      <c r="N1379" s="261"/>
      <c r="O1379" s="261"/>
      <c r="P1379" s="253"/>
      <c r="Q1379" s="254" t="str">
        <f t="shared" si="210"/>
        <v/>
      </c>
      <c r="R1379" s="255" t="str">
        <f t="shared" si="212"/>
        <v/>
      </c>
      <c r="S1379" s="255" t="str">
        <f t="shared" si="213"/>
        <v/>
      </c>
      <c r="T1379" s="255" t="str">
        <f t="shared" si="211"/>
        <v/>
      </c>
      <c r="U1379" s="262" t="str">
        <f t="shared" si="214"/>
        <v/>
      </c>
      <c r="V1379" s="279"/>
    </row>
    <row r="1380" spans="1:22" x14ac:dyDescent="0.25">
      <c r="A1380" s="266"/>
      <c r="B1380" s="259" t="str">
        <f t="shared" si="203"/>
        <v/>
      </c>
      <c r="C1380" s="260" t="str">
        <f t="shared" si="204"/>
        <v/>
      </c>
      <c r="D1380" s="249" t="str">
        <f t="shared" si="205"/>
        <v/>
      </c>
      <c r="E1380" s="249" t="str">
        <f t="shared" si="206"/>
        <v/>
      </c>
      <c r="F1380" s="249" t="str">
        <f t="shared" si="207"/>
        <v/>
      </c>
      <c r="G1380" s="249" t="str">
        <f t="shared" si="208"/>
        <v/>
      </c>
      <c r="H1380" s="249" t="str">
        <f t="shared" si="209"/>
        <v/>
      </c>
      <c r="I1380" s="249"/>
      <c r="J1380" s="249"/>
      <c r="K1380" s="252"/>
      <c r="L1380" s="251"/>
      <c r="M1380" s="252"/>
      <c r="N1380" s="261"/>
      <c r="O1380" s="261"/>
      <c r="P1380" s="253"/>
      <c r="Q1380" s="254" t="str">
        <f t="shared" si="210"/>
        <v/>
      </c>
      <c r="R1380" s="255" t="str">
        <f t="shared" si="212"/>
        <v/>
      </c>
      <c r="S1380" s="255" t="str">
        <f t="shared" si="213"/>
        <v/>
      </c>
      <c r="T1380" s="255" t="str">
        <f t="shared" si="211"/>
        <v/>
      </c>
      <c r="U1380" s="262" t="str">
        <f t="shared" si="214"/>
        <v/>
      </c>
      <c r="V1380" s="279"/>
    </row>
    <row r="1381" spans="1:22" x14ac:dyDescent="0.25">
      <c r="A1381" s="266"/>
      <c r="B1381" s="259" t="str">
        <f t="shared" si="203"/>
        <v/>
      </c>
      <c r="C1381" s="260" t="str">
        <f t="shared" si="204"/>
        <v/>
      </c>
      <c r="D1381" s="249" t="str">
        <f t="shared" si="205"/>
        <v/>
      </c>
      <c r="E1381" s="249" t="str">
        <f t="shared" si="206"/>
        <v/>
      </c>
      <c r="F1381" s="249" t="str">
        <f t="shared" si="207"/>
        <v/>
      </c>
      <c r="G1381" s="249" t="str">
        <f t="shared" si="208"/>
        <v/>
      </c>
      <c r="H1381" s="249" t="str">
        <f t="shared" si="209"/>
        <v/>
      </c>
      <c r="I1381" s="249"/>
      <c r="J1381" s="249"/>
      <c r="K1381" s="252"/>
      <c r="L1381" s="251"/>
      <c r="M1381" s="252"/>
      <c r="N1381" s="261"/>
      <c r="O1381" s="261"/>
      <c r="P1381" s="253"/>
      <c r="Q1381" s="254" t="str">
        <f t="shared" si="210"/>
        <v/>
      </c>
      <c r="R1381" s="255" t="str">
        <f t="shared" si="212"/>
        <v/>
      </c>
      <c r="S1381" s="255" t="str">
        <f t="shared" si="213"/>
        <v/>
      </c>
      <c r="T1381" s="255" t="str">
        <f t="shared" si="211"/>
        <v/>
      </c>
      <c r="U1381" s="262" t="str">
        <f t="shared" si="214"/>
        <v/>
      </c>
      <c r="V1381" s="279"/>
    </row>
    <row r="1382" spans="1:22" x14ac:dyDescent="0.25">
      <c r="A1382" s="266"/>
      <c r="B1382" s="259" t="str">
        <f t="shared" ref="B1382:B1445" si="215">IFERROR(VLOOKUP(A1382,Personal,2,0),"")</f>
        <v/>
      </c>
      <c r="C1382" s="260" t="str">
        <f t="shared" si="204"/>
        <v/>
      </c>
      <c r="D1382" s="249" t="str">
        <f t="shared" si="205"/>
        <v/>
      </c>
      <c r="E1382" s="249" t="str">
        <f t="shared" si="206"/>
        <v/>
      </c>
      <c r="F1382" s="249" t="str">
        <f t="shared" si="207"/>
        <v/>
      </c>
      <c r="G1382" s="249" t="str">
        <f t="shared" si="208"/>
        <v/>
      </c>
      <c r="H1382" s="249" t="str">
        <f t="shared" si="209"/>
        <v/>
      </c>
      <c r="I1382" s="249"/>
      <c r="J1382" s="249"/>
      <c r="K1382" s="252"/>
      <c r="L1382" s="251"/>
      <c r="M1382" s="252"/>
      <c r="N1382" s="261"/>
      <c r="O1382" s="261"/>
      <c r="P1382" s="253"/>
      <c r="Q1382" s="254" t="str">
        <f t="shared" si="210"/>
        <v/>
      </c>
      <c r="R1382" s="255" t="str">
        <f t="shared" si="212"/>
        <v/>
      </c>
      <c r="S1382" s="255" t="str">
        <f t="shared" si="213"/>
        <v/>
      </c>
      <c r="T1382" s="255" t="str">
        <f t="shared" si="211"/>
        <v/>
      </c>
      <c r="U1382" s="262" t="str">
        <f t="shared" si="214"/>
        <v/>
      </c>
      <c r="V1382" s="279"/>
    </row>
    <row r="1383" spans="1:22" x14ac:dyDescent="0.25">
      <c r="A1383" s="266"/>
      <c r="B1383" s="259" t="str">
        <f t="shared" si="215"/>
        <v/>
      </c>
      <c r="C1383" s="260" t="str">
        <f t="shared" si="204"/>
        <v/>
      </c>
      <c r="D1383" s="249" t="str">
        <f t="shared" si="205"/>
        <v/>
      </c>
      <c r="E1383" s="249" t="str">
        <f t="shared" si="206"/>
        <v/>
      </c>
      <c r="F1383" s="249" t="str">
        <f t="shared" si="207"/>
        <v/>
      </c>
      <c r="G1383" s="249" t="str">
        <f t="shared" si="208"/>
        <v/>
      </c>
      <c r="H1383" s="249" t="str">
        <f t="shared" si="209"/>
        <v/>
      </c>
      <c r="I1383" s="249"/>
      <c r="J1383" s="249"/>
      <c r="K1383" s="252"/>
      <c r="L1383" s="251"/>
      <c r="M1383" s="252"/>
      <c r="N1383" s="261"/>
      <c r="O1383" s="261"/>
      <c r="P1383" s="253"/>
      <c r="Q1383" s="254" t="str">
        <f t="shared" si="210"/>
        <v/>
      </c>
      <c r="R1383" s="255" t="str">
        <f t="shared" si="212"/>
        <v/>
      </c>
      <c r="S1383" s="255" t="str">
        <f t="shared" si="213"/>
        <v/>
      </c>
      <c r="T1383" s="255" t="str">
        <f t="shared" si="211"/>
        <v/>
      </c>
      <c r="U1383" s="262" t="str">
        <f t="shared" si="214"/>
        <v/>
      </c>
      <c r="V1383" s="279"/>
    </row>
    <row r="1384" spans="1:22" x14ac:dyDescent="0.25">
      <c r="A1384" s="266"/>
      <c r="B1384" s="259" t="str">
        <f t="shared" si="215"/>
        <v/>
      </c>
      <c r="C1384" s="260" t="str">
        <f t="shared" si="204"/>
        <v/>
      </c>
      <c r="D1384" s="249" t="str">
        <f t="shared" si="205"/>
        <v/>
      </c>
      <c r="E1384" s="249" t="str">
        <f t="shared" si="206"/>
        <v/>
      </c>
      <c r="F1384" s="249" t="str">
        <f t="shared" si="207"/>
        <v/>
      </c>
      <c r="G1384" s="249" t="str">
        <f t="shared" si="208"/>
        <v/>
      </c>
      <c r="H1384" s="249" t="str">
        <f t="shared" si="209"/>
        <v/>
      </c>
      <c r="I1384" s="249"/>
      <c r="J1384" s="249"/>
      <c r="K1384" s="252"/>
      <c r="L1384" s="251"/>
      <c r="M1384" s="252"/>
      <c r="N1384" s="261"/>
      <c r="O1384" s="261"/>
      <c r="P1384" s="253"/>
      <c r="Q1384" s="254" t="str">
        <f t="shared" si="210"/>
        <v/>
      </c>
      <c r="R1384" s="255" t="str">
        <f t="shared" si="212"/>
        <v/>
      </c>
      <c r="S1384" s="255" t="str">
        <f t="shared" si="213"/>
        <v/>
      </c>
      <c r="T1384" s="255" t="str">
        <f t="shared" si="211"/>
        <v/>
      </c>
      <c r="U1384" s="262" t="str">
        <f t="shared" si="214"/>
        <v/>
      </c>
      <c r="V1384" s="279"/>
    </row>
    <row r="1385" spans="1:22" x14ac:dyDescent="0.25">
      <c r="A1385" s="266"/>
      <c r="B1385" s="259" t="str">
        <f t="shared" si="215"/>
        <v/>
      </c>
      <c r="C1385" s="260" t="str">
        <f t="shared" si="204"/>
        <v/>
      </c>
      <c r="D1385" s="249" t="str">
        <f t="shared" si="205"/>
        <v/>
      </c>
      <c r="E1385" s="249" t="str">
        <f t="shared" si="206"/>
        <v/>
      </c>
      <c r="F1385" s="249" t="str">
        <f t="shared" si="207"/>
        <v/>
      </c>
      <c r="G1385" s="249" t="str">
        <f t="shared" si="208"/>
        <v/>
      </c>
      <c r="H1385" s="249" t="str">
        <f t="shared" si="209"/>
        <v/>
      </c>
      <c r="I1385" s="249"/>
      <c r="J1385" s="249"/>
      <c r="K1385" s="252"/>
      <c r="L1385" s="251"/>
      <c r="M1385" s="252"/>
      <c r="N1385" s="261"/>
      <c r="O1385" s="261"/>
      <c r="P1385" s="253"/>
      <c r="Q1385" s="254" t="str">
        <f t="shared" si="210"/>
        <v/>
      </c>
      <c r="R1385" s="255" t="str">
        <f t="shared" si="212"/>
        <v/>
      </c>
      <c r="S1385" s="255" t="str">
        <f t="shared" si="213"/>
        <v/>
      </c>
      <c r="T1385" s="255" t="str">
        <f t="shared" si="211"/>
        <v/>
      </c>
      <c r="U1385" s="262" t="str">
        <f t="shared" si="214"/>
        <v/>
      </c>
      <c r="V1385" s="279"/>
    </row>
    <row r="1386" spans="1:22" x14ac:dyDescent="0.25">
      <c r="A1386" s="266"/>
      <c r="B1386" s="259" t="str">
        <f t="shared" si="215"/>
        <v/>
      </c>
      <c r="C1386" s="260" t="str">
        <f t="shared" si="204"/>
        <v/>
      </c>
      <c r="D1386" s="249" t="str">
        <f t="shared" si="205"/>
        <v/>
      </c>
      <c r="E1386" s="249" t="str">
        <f t="shared" si="206"/>
        <v/>
      </c>
      <c r="F1386" s="249" t="str">
        <f t="shared" si="207"/>
        <v/>
      </c>
      <c r="G1386" s="249" t="str">
        <f t="shared" si="208"/>
        <v/>
      </c>
      <c r="H1386" s="249" t="str">
        <f t="shared" si="209"/>
        <v/>
      </c>
      <c r="I1386" s="249"/>
      <c r="J1386" s="249"/>
      <c r="K1386" s="252"/>
      <c r="L1386" s="251"/>
      <c r="M1386" s="252"/>
      <c r="N1386" s="261"/>
      <c r="O1386" s="261"/>
      <c r="P1386" s="253"/>
      <c r="Q1386" s="254" t="str">
        <f t="shared" si="210"/>
        <v/>
      </c>
      <c r="R1386" s="255" t="str">
        <f t="shared" si="212"/>
        <v/>
      </c>
      <c r="S1386" s="255" t="str">
        <f t="shared" si="213"/>
        <v/>
      </c>
      <c r="T1386" s="255" t="str">
        <f t="shared" si="211"/>
        <v/>
      </c>
      <c r="U1386" s="262" t="str">
        <f t="shared" si="214"/>
        <v/>
      </c>
      <c r="V1386" s="279"/>
    </row>
    <row r="1387" spans="1:22" x14ac:dyDescent="0.25">
      <c r="A1387" s="266"/>
      <c r="B1387" s="259" t="str">
        <f t="shared" si="215"/>
        <v/>
      </c>
      <c r="C1387" s="260" t="str">
        <f t="shared" si="204"/>
        <v/>
      </c>
      <c r="D1387" s="249" t="str">
        <f t="shared" si="205"/>
        <v/>
      </c>
      <c r="E1387" s="249" t="str">
        <f t="shared" si="206"/>
        <v/>
      </c>
      <c r="F1387" s="249" t="str">
        <f t="shared" si="207"/>
        <v/>
      </c>
      <c r="G1387" s="249" t="str">
        <f t="shared" si="208"/>
        <v/>
      </c>
      <c r="H1387" s="249" t="str">
        <f t="shared" si="209"/>
        <v/>
      </c>
      <c r="I1387" s="249"/>
      <c r="J1387" s="249"/>
      <c r="K1387" s="252"/>
      <c r="L1387" s="251"/>
      <c r="M1387" s="252"/>
      <c r="N1387" s="261"/>
      <c r="O1387" s="261"/>
      <c r="P1387" s="253"/>
      <c r="Q1387" s="254" t="str">
        <f t="shared" si="210"/>
        <v/>
      </c>
      <c r="R1387" s="255" t="str">
        <f t="shared" si="212"/>
        <v/>
      </c>
      <c r="S1387" s="255" t="str">
        <f t="shared" si="213"/>
        <v/>
      </c>
      <c r="T1387" s="255" t="str">
        <f t="shared" si="211"/>
        <v/>
      </c>
      <c r="U1387" s="262" t="str">
        <f t="shared" si="214"/>
        <v/>
      </c>
      <c r="V1387" s="279"/>
    </row>
    <row r="1388" spans="1:22" x14ac:dyDescent="0.25">
      <c r="A1388" s="266"/>
      <c r="B1388" s="259" t="str">
        <f t="shared" si="215"/>
        <v/>
      </c>
      <c r="C1388" s="260" t="str">
        <f t="shared" si="204"/>
        <v/>
      </c>
      <c r="D1388" s="249" t="str">
        <f t="shared" si="205"/>
        <v/>
      </c>
      <c r="E1388" s="249" t="str">
        <f t="shared" si="206"/>
        <v/>
      </c>
      <c r="F1388" s="249" t="str">
        <f t="shared" si="207"/>
        <v/>
      </c>
      <c r="G1388" s="249" t="str">
        <f t="shared" si="208"/>
        <v/>
      </c>
      <c r="H1388" s="249" t="str">
        <f t="shared" si="209"/>
        <v/>
      </c>
      <c r="I1388" s="249"/>
      <c r="J1388" s="249"/>
      <c r="K1388" s="252"/>
      <c r="L1388" s="251"/>
      <c r="M1388" s="252"/>
      <c r="N1388" s="261"/>
      <c r="O1388" s="261"/>
      <c r="P1388" s="253"/>
      <c r="Q1388" s="254" t="str">
        <f t="shared" si="210"/>
        <v/>
      </c>
      <c r="R1388" s="255" t="str">
        <f t="shared" si="212"/>
        <v/>
      </c>
      <c r="S1388" s="255" t="str">
        <f t="shared" si="213"/>
        <v/>
      </c>
      <c r="T1388" s="255" t="str">
        <f t="shared" si="211"/>
        <v/>
      </c>
      <c r="U1388" s="262" t="str">
        <f t="shared" si="214"/>
        <v/>
      </c>
      <c r="V1388" s="279"/>
    </row>
    <row r="1389" spans="1:22" x14ac:dyDescent="0.25">
      <c r="A1389" s="266"/>
      <c r="B1389" s="259" t="str">
        <f t="shared" si="215"/>
        <v/>
      </c>
      <c r="C1389" s="260" t="str">
        <f t="shared" si="204"/>
        <v/>
      </c>
      <c r="D1389" s="249" t="str">
        <f t="shared" si="205"/>
        <v/>
      </c>
      <c r="E1389" s="249" t="str">
        <f t="shared" si="206"/>
        <v/>
      </c>
      <c r="F1389" s="249" t="str">
        <f t="shared" si="207"/>
        <v/>
      </c>
      <c r="G1389" s="249" t="str">
        <f t="shared" si="208"/>
        <v/>
      </c>
      <c r="H1389" s="249" t="str">
        <f t="shared" si="209"/>
        <v/>
      </c>
      <c r="I1389" s="249"/>
      <c r="J1389" s="249"/>
      <c r="K1389" s="252"/>
      <c r="L1389" s="251"/>
      <c r="M1389" s="252"/>
      <c r="N1389" s="261"/>
      <c r="O1389" s="261"/>
      <c r="P1389" s="253"/>
      <c r="Q1389" s="254" t="str">
        <f t="shared" si="210"/>
        <v/>
      </c>
      <c r="R1389" s="255" t="str">
        <f t="shared" si="212"/>
        <v/>
      </c>
      <c r="S1389" s="255" t="str">
        <f t="shared" si="213"/>
        <v/>
      </c>
      <c r="T1389" s="255" t="str">
        <f t="shared" si="211"/>
        <v/>
      </c>
      <c r="U1389" s="262" t="str">
        <f t="shared" si="214"/>
        <v/>
      </c>
      <c r="V1389" s="279"/>
    </row>
    <row r="1390" spans="1:22" x14ac:dyDescent="0.25">
      <c r="A1390" s="266"/>
      <c r="B1390" s="259" t="str">
        <f t="shared" si="215"/>
        <v/>
      </c>
      <c r="C1390" s="260" t="str">
        <f t="shared" si="204"/>
        <v/>
      </c>
      <c r="D1390" s="249" t="str">
        <f t="shared" si="205"/>
        <v/>
      </c>
      <c r="E1390" s="249" t="str">
        <f t="shared" si="206"/>
        <v/>
      </c>
      <c r="F1390" s="249" t="str">
        <f t="shared" si="207"/>
        <v/>
      </c>
      <c r="G1390" s="249" t="str">
        <f t="shared" si="208"/>
        <v/>
      </c>
      <c r="H1390" s="249" t="str">
        <f t="shared" si="209"/>
        <v/>
      </c>
      <c r="I1390" s="249"/>
      <c r="J1390" s="249"/>
      <c r="K1390" s="252"/>
      <c r="L1390" s="251"/>
      <c r="M1390" s="252"/>
      <c r="N1390" s="261"/>
      <c r="O1390" s="261"/>
      <c r="P1390" s="253"/>
      <c r="Q1390" s="254" t="str">
        <f t="shared" si="210"/>
        <v/>
      </c>
      <c r="R1390" s="255" t="str">
        <f t="shared" si="212"/>
        <v/>
      </c>
      <c r="S1390" s="255" t="str">
        <f t="shared" si="213"/>
        <v/>
      </c>
      <c r="T1390" s="255" t="str">
        <f t="shared" si="211"/>
        <v/>
      </c>
      <c r="U1390" s="262" t="str">
        <f t="shared" si="214"/>
        <v/>
      </c>
      <c r="V1390" s="279"/>
    </row>
    <row r="1391" spans="1:22" x14ac:dyDescent="0.25">
      <c r="A1391" s="266"/>
      <c r="B1391" s="259" t="str">
        <f t="shared" si="215"/>
        <v/>
      </c>
      <c r="C1391" s="260" t="str">
        <f t="shared" si="204"/>
        <v/>
      </c>
      <c r="D1391" s="249" t="str">
        <f t="shared" si="205"/>
        <v/>
      </c>
      <c r="E1391" s="249" t="str">
        <f t="shared" si="206"/>
        <v/>
      </c>
      <c r="F1391" s="249" t="str">
        <f t="shared" si="207"/>
        <v/>
      </c>
      <c r="G1391" s="249" t="str">
        <f t="shared" si="208"/>
        <v/>
      </c>
      <c r="H1391" s="249" t="str">
        <f t="shared" si="209"/>
        <v/>
      </c>
      <c r="I1391" s="249"/>
      <c r="J1391" s="249"/>
      <c r="K1391" s="252"/>
      <c r="L1391" s="251"/>
      <c r="M1391" s="252"/>
      <c r="N1391" s="261"/>
      <c r="O1391" s="261"/>
      <c r="P1391" s="253"/>
      <c r="Q1391" s="254" t="str">
        <f t="shared" si="210"/>
        <v/>
      </c>
      <c r="R1391" s="255" t="str">
        <f t="shared" si="212"/>
        <v/>
      </c>
      <c r="S1391" s="255" t="str">
        <f t="shared" si="213"/>
        <v/>
      </c>
      <c r="T1391" s="255" t="str">
        <f t="shared" si="211"/>
        <v/>
      </c>
      <c r="U1391" s="262" t="str">
        <f t="shared" si="214"/>
        <v/>
      </c>
      <c r="V1391" s="279"/>
    </row>
    <row r="1392" spans="1:22" x14ac:dyDescent="0.25">
      <c r="A1392" s="266"/>
      <c r="B1392" s="259" t="str">
        <f t="shared" si="215"/>
        <v/>
      </c>
      <c r="C1392" s="260" t="str">
        <f t="shared" si="204"/>
        <v/>
      </c>
      <c r="D1392" s="249" t="str">
        <f t="shared" si="205"/>
        <v/>
      </c>
      <c r="E1392" s="249" t="str">
        <f t="shared" si="206"/>
        <v/>
      </c>
      <c r="F1392" s="249" t="str">
        <f t="shared" si="207"/>
        <v/>
      </c>
      <c r="G1392" s="249" t="str">
        <f t="shared" si="208"/>
        <v/>
      </c>
      <c r="H1392" s="249" t="str">
        <f t="shared" si="209"/>
        <v/>
      </c>
      <c r="I1392" s="249"/>
      <c r="J1392" s="249"/>
      <c r="K1392" s="252"/>
      <c r="L1392" s="251"/>
      <c r="M1392" s="252"/>
      <c r="N1392" s="261"/>
      <c r="O1392" s="261"/>
      <c r="P1392" s="253"/>
      <c r="Q1392" s="254" t="str">
        <f t="shared" si="210"/>
        <v/>
      </c>
      <c r="R1392" s="255" t="str">
        <f t="shared" si="212"/>
        <v/>
      </c>
      <c r="S1392" s="255" t="str">
        <f t="shared" si="213"/>
        <v/>
      </c>
      <c r="T1392" s="255" t="str">
        <f t="shared" si="211"/>
        <v/>
      </c>
      <c r="U1392" s="262" t="str">
        <f t="shared" si="214"/>
        <v/>
      </c>
      <c r="V1392" s="279"/>
    </row>
    <row r="1393" spans="1:22" x14ac:dyDescent="0.25">
      <c r="A1393" s="266"/>
      <c r="B1393" s="259" t="str">
        <f t="shared" si="215"/>
        <v/>
      </c>
      <c r="C1393" s="260" t="str">
        <f t="shared" si="204"/>
        <v/>
      </c>
      <c r="D1393" s="249" t="str">
        <f t="shared" si="205"/>
        <v/>
      </c>
      <c r="E1393" s="249" t="str">
        <f t="shared" si="206"/>
        <v/>
      </c>
      <c r="F1393" s="249" t="str">
        <f t="shared" si="207"/>
        <v/>
      </c>
      <c r="G1393" s="249" t="str">
        <f t="shared" si="208"/>
        <v/>
      </c>
      <c r="H1393" s="249" t="str">
        <f t="shared" si="209"/>
        <v/>
      </c>
      <c r="I1393" s="249"/>
      <c r="J1393" s="249"/>
      <c r="K1393" s="252"/>
      <c r="L1393" s="251"/>
      <c r="M1393" s="252"/>
      <c r="N1393" s="261"/>
      <c r="O1393" s="261"/>
      <c r="P1393" s="253"/>
      <c r="Q1393" s="254" t="str">
        <f t="shared" si="210"/>
        <v/>
      </c>
      <c r="R1393" s="255" t="str">
        <f t="shared" si="212"/>
        <v/>
      </c>
      <c r="S1393" s="255" t="str">
        <f t="shared" si="213"/>
        <v/>
      </c>
      <c r="T1393" s="255" t="str">
        <f t="shared" si="211"/>
        <v/>
      </c>
      <c r="U1393" s="262" t="str">
        <f t="shared" si="214"/>
        <v/>
      </c>
      <c r="V1393" s="279"/>
    </row>
    <row r="1394" spans="1:22" x14ac:dyDescent="0.25">
      <c r="A1394" s="266"/>
      <c r="B1394" s="259" t="str">
        <f t="shared" si="215"/>
        <v/>
      </c>
      <c r="C1394" s="260" t="str">
        <f t="shared" si="204"/>
        <v/>
      </c>
      <c r="D1394" s="249" t="str">
        <f t="shared" si="205"/>
        <v/>
      </c>
      <c r="E1394" s="249" t="str">
        <f t="shared" si="206"/>
        <v/>
      </c>
      <c r="F1394" s="249" t="str">
        <f t="shared" si="207"/>
        <v/>
      </c>
      <c r="G1394" s="249" t="str">
        <f t="shared" si="208"/>
        <v/>
      </c>
      <c r="H1394" s="249" t="str">
        <f t="shared" si="209"/>
        <v/>
      </c>
      <c r="I1394" s="249"/>
      <c r="J1394" s="249"/>
      <c r="K1394" s="252"/>
      <c r="L1394" s="251"/>
      <c r="M1394" s="252"/>
      <c r="N1394" s="261"/>
      <c r="O1394" s="261"/>
      <c r="P1394" s="253"/>
      <c r="Q1394" s="254" t="str">
        <f t="shared" si="210"/>
        <v/>
      </c>
      <c r="R1394" s="255" t="str">
        <f t="shared" si="212"/>
        <v/>
      </c>
      <c r="S1394" s="255" t="str">
        <f t="shared" si="213"/>
        <v/>
      </c>
      <c r="T1394" s="255" t="str">
        <f t="shared" si="211"/>
        <v/>
      </c>
      <c r="U1394" s="262" t="str">
        <f t="shared" si="214"/>
        <v/>
      </c>
      <c r="V1394" s="279"/>
    </row>
    <row r="1395" spans="1:22" x14ac:dyDescent="0.25">
      <c r="A1395" s="266"/>
      <c r="B1395" s="259" t="str">
        <f t="shared" si="215"/>
        <v/>
      </c>
      <c r="C1395" s="260" t="str">
        <f t="shared" si="204"/>
        <v/>
      </c>
      <c r="D1395" s="249" t="str">
        <f t="shared" si="205"/>
        <v/>
      </c>
      <c r="E1395" s="249" t="str">
        <f t="shared" si="206"/>
        <v/>
      </c>
      <c r="F1395" s="249" t="str">
        <f t="shared" si="207"/>
        <v/>
      </c>
      <c r="G1395" s="249" t="str">
        <f t="shared" si="208"/>
        <v/>
      </c>
      <c r="H1395" s="249" t="str">
        <f t="shared" si="209"/>
        <v/>
      </c>
      <c r="I1395" s="249"/>
      <c r="J1395" s="249"/>
      <c r="K1395" s="252"/>
      <c r="L1395" s="251"/>
      <c r="M1395" s="252"/>
      <c r="N1395" s="261"/>
      <c r="O1395" s="261"/>
      <c r="P1395" s="253"/>
      <c r="Q1395" s="254" t="str">
        <f t="shared" si="210"/>
        <v/>
      </c>
      <c r="R1395" s="255" t="str">
        <f t="shared" si="212"/>
        <v/>
      </c>
      <c r="S1395" s="255" t="str">
        <f t="shared" si="213"/>
        <v/>
      </c>
      <c r="T1395" s="255" t="str">
        <f t="shared" si="211"/>
        <v/>
      </c>
      <c r="U1395" s="262" t="str">
        <f t="shared" si="214"/>
        <v/>
      </c>
      <c r="V1395" s="279"/>
    </row>
    <row r="1396" spans="1:22" x14ac:dyDescent="0.25">
      <c r="A1396" s="266"/>
      <c r="B1396" s="259" t="str">
        <f t="shared" si="215"/>
        <v/>
      </c>
      <c r="C1396" s="260" t="str">
        <f t="shared" si="204"/>
        <v/>
      </c>
      <c r="D1396" s="249" t="str">
        <f t="shared" si="205"/>
        <v/>
      </c>
      <c r="E1396" s="249" t="str">
        <f t="shared" si="206"/>
        <v/>
      </c>
      <c r="F1396" s="249" t="str">
        <f t="shared" si="207"/>
        <v/>
      </c>
      <c r="G1396" s="249" t="str">
        <f t="shared" si="208"/>
        <v/>
      </c>
      <c r="H1396" s="249" t="str">
        <f t="shared" si="209"/>
        <v/>
      </c>
      <c r="I1396" s="249"/>
      <c r="J1396" s="249"/>
      <c r="K1396" s="252"/>
      <c r="L1396" s="251"/>
      <c r="M1396" s="252"/>
      <c r="N1396" s="261"/>
      <c r="O1396" s="261"/>
      <c r="P1396" s="253"/>
      <c r="Q1396" s="254" t="str">
        <f t="shared" si="210"/>
        <v/>
      </c>
      <c r="R1396" s="255" t="str">
        <f t="shared" si="212"/>
        <v/>
      </c>
      <c r="S1396" s="255" t="str">
        <f t="shared" si="213"/>
        <v/>
      </c>
      <c r="T1396" s="255" t="str">
        <f t="shared" si="211"/>
        <v/>
      </c>
      <c r="U1396" s="262" t="str">
        <f t="shared" si="214"/>
        <v/>
      </c>
      <c r="V1396" s="279"/>
    </row>
    <row r="1397" spans="1:22" x14ac:dyDescent="0.25">
      <c r="A1397" s="266"/>
      <c r="B1397" s="259" t="str">
        <f t="shared" si="215"/>
        <v/>
      </c>
      <c r="C1397" s="260" t="str">
        <f t="shared" si="204"/>
        <v/>
      </c>
      <c r="D1397" s="249" t="str">
        <f t="shared" si="205"/>
        <v/>
      </c>
      <c r="E1397" s="249" t="str">
        <f t="shared" si="206"/>
        <v/>
      </c>
      <c r="F1397" s="249" t="str">
        <f t="shared" si="207"/>
        <v/>
      </c>
      <c r="G1397" s="249" t="str">
        <f t="shared" si="208"/>
        <v/>
      </c>
      <c r="H1397" s="249" t="str">
        <f t="shared" si="209"/>
        <v/>
      </c>
      <c r="I1397" s="249"/>
      <c r="J1397" s="249"/>
      <c r="K1397" s="252"/>
      <c r="L1397" s="251"/>
      <c r="M1397" s="252"/>
      <c r="N1397" s="261"/>
      <c r="O1397" s="261"/>
      <c r="P1397" s="253"/>
      <c r="Q1397" s="254" t="str">
        <f t="shared" si="210"/>
        <v/>
      </c>
      <c r="R1397" s="255" t="str">
        <f t="shared" si="212"/>
        <v/>
      </c>
      <c r="S1397" s="255" t="str">
        <f t="shared" si="213"/>
        <v/>
      </c>
      <c r="T1397" s="255" t="str">
        <f t="shared" si="211"/>
        <v/>
      </c>
      <c r="U1397" s="262" t="str">
        <f t="shared" si="214"/>
        <v/>
      </c>
      <c r="V1397" s="279"/>
    </row>
    <row r="1398" spans="1:22" x14ac:dyDescent="0.25">
      <c r="A1398" s="266"/>
      <c r="B1398" s="259" t="str">
        <f t="shared" si="215"/>
        <v/>
      </c>
      <c r="C1398" s="260" t="str">
        <f t="shared" si="204"/>
        <v/>
      </c>
      <c r="D1398" s="249" t="str">
        <f t="shared" si="205"/>
        <v/>
      </c>
      <c r="E1398" s="249" t="str">
        <f t="shared" si="206"/>
        <v/>
      </c>
      <c r="F1398" s="249" t="str">
        <f t="shared" si="207"/>
        <v/>
      </c>
      <c r="G1398" s="249" t="str">
        <f t="shared" si="208"/>
        <v/>
      </c>
      <c r="H1398" s="249" t="str">
        <f t="shared" si="209"/>
        <v/>
      </c>
      <c r="I1398" s="249"/>
      <c r="J1398" s="249"/>
      <c r="K1398" s="252"/>
      <c r="L1398" s="251"/>
      <c r="M1398" s="252"/>
      <c r="N1398" s="261"/>
      <c r="O1398" s="261"/>
      <c r="P1398" s="253"/>
      <c r="Q1398" s="254" t="str">
        <f t="shared" si="210"/>
        <v/>
      </c>
      <c r="R1398" s="255" t="str">
        <f t="shared" si="212"/>
        <v/>
      </c>
      <c r="S1398" s="255" t="str">
        <f t="shared" si="213"/>
        <v/>
      </c>
      <c r="T1398" s="255" t="str">
        <f t="shared" si="211"/>
        <v/>
      </c>
      <c r="U1398" s="262" t="str">
        <f t="shared" si="214"/>
        <v/>
      </c>
      <c r="V1398" s="279"/>
    </row>
    <row r="1399" spans="1:22" x14ac:dyDescent="0.25">
      <c r="A1399" s="266"/>
      <c r="B1399" s="259" t="str">
        <f t="shared" si="215"/>
        <v/>
      </c>
      <c r="C1399" s="260" t="str">
        <f t="shared" si="204"/>
        <v/>
      </c>
      <c r="D1399" s="249" t="str">
        <f t="shared" si="205"/>
        <v/>
      </c>
      <c r="E1399" s="249" t="str">
        <f t="shared" si="206"/>
        <v/>
      </c>
      <c r="F1399" s="249" t="str">
        <f t="shared" si="207"/>
        <v/>
      </c>
      <c r="G1399" s="249" t="str">
        <f t="shared" si="208"/>
        <v/>
      </c>
      <c r="H1399" s="249" t="str">
        <f t="shared" si="209"/>
        <v/>
      </c>
      <c r="I1399" s="249"/>
      <c r="J1399" s="249"/>
      <c r="K1399" s="252"/>
      <c r="L1399" s="251"/>
      <c r="M1399" s="252"/>
      <c r="N1399" s="261"/>
      <c r="O1399" s="261"/>
      <c r="P1399" s="253"/>
      <c r="Q1399" s="254" t="str">
        <f t="shared" si="210"/>
        <v/>
      </c>
      <c r="R1399" s="255" t="str">
        <f t="shared" si="212"/>
        <v/>
      </c>
      <c r="S1399" s="255" t="str">
        <f t="shared" si="213"/>
        <v/>
      </c>
      <c r="T1399" s="255" t="str">
        <f t="shared" si="211"/>
        <v/>
      </c>
      <c r="U1399" s="262" t="str">
        <f t="shared" si="214"/>
        <v/>
      </c>
      <c r="V1399" s="279"/>
    </row>
    <row r="1400" spans="1:22" x14ac:dyDescent="0.25">
      <c r="A1400" s="266"/>
      <c r="B1400" s="259" t="str">
        <f t="shared" si="215"/>
        <v/>
      </c>
      <c r="C1400" s="260" t="str">
        <f t="shared" si="204"/>
        <v/>
      </c>
      <c r="D1400" s="249" t="str">
        <f t="shared" si="205"/>
        <v/>
      </c>
      <c r="E1400" s="249" t="str">
        <f t="shared" si="206"/>
        <v/>
      </c>
      <c r="F1400" s="249" t="str">
        <f t="shared" si="207"/>
        <v/>
      </c>
      <c r="G1400" s="249" t="str">
        <f t="shared" si="208"/>
        <v/>
      </c>
      <c r="H1400" s="249" t="str">
        <f t="shared" si="209"/>
        <v/>
      </c>
      <c r="I1400" s="249"/>
      <c r="J1400" s="249"/>
      <c r="K1400" s="252"/>
      <c r="L1400" s="251"/>
      <c r="M1400" s="252"/>
      <c r="N1400" s="261"/>
      <c r="O1400" s="261"/>
      <c r="P1400" s="253"/>
      <c r="Q1400" s="254" t="str">
        <f t="shared" si="210"/>
        <v/>
      </c>
      <c r="R1400" s="255" t="str">
        <f t="shared" si="212"/>
        <v/>
      </c>
      <c r="S1400" s="255" t="str">
        <f t="shared" si="213"/>
        <v/>
      </c>
      <c r="T1400" s="255" t="str">
        <f t="shared" si="211"/>
        <v/>
      </c>
      <c r="U1400" s="262" t="str">
        <f t="shared" si="214"/>
        <v/>
      </c>
      <c r="V1400" s="279"/>
    </row>
    <row r="1401" spans="1:22" x14ac:dyDescent="0.25">
      <c r="A1401" s="266"/>
      <c r="B1401" s="259" t="str">
        <f t="shared" si="215"/>
        <v/>
      </c>
      <c r="C1401" s="260" t="str">
        <f t="shared" si="204"/>
        <v/>
      </c>
      <c r="D1401" s="249" t="str">
        <f t="shared" si="205"/>
        <v/>
      </c>
      <c r="E1401" s="249" t="str">
        <f t="shared" si="206"/>
        <v/>
      </c>
      <c r="F1401" s="249" t="str">
        <f t="shared" si="207"/>
        <v/>
      </c>
      <c r="G1401" s="249" t="str">
        <f t="shared" si="208"/>
        <v/>
      </c>
      <c r="H1401" s="249" t="str">
        <f t="shared" si="209"/>
        <v/>
      </c>
      <c r="I1401" s="249"/>
      <c r="J1401" s="249"/>
      <c r="K1401" s="252"/>
      <c r="L1401" s="251"/>
      <c r="M1401" s="252"/>
      <c r="N1401" s="261"/>
      <c r="O1401" s="261"/>
      <c r="P1401" s="253"/>
      <c r="Q1401" s="254" t="str">
        <f t="shared" si="210"/>
        <v/>
      </c>
      <c r="R1401" s="255" t="str">
        <f t="shared" si="212"/>
        <v/>
      </c>
      <c r="S1401" s="255" t="str">
        <f t="shared" si="213"/>
        <v/>
      </c>
      <c r="T1401" s="255" t="str">
        <f t="shared" si="211"/>
        <v/>
      </c>
      <c r="U1401" s="262" t="str">
        <f t="shared" si="214"/>
        <v/>
      </c>
      <c r="V1401" s="279"/>
    </row>
    <row r="1402" spans="1:22" x14ac:dyDescent="0.25">
      <c r="A1402" s="266"/>
      <c r="B1402" s="259" t="str">
        <f t="shared" si="215"/>
        <v/>
      </c>
      <c r="C1402" s="260" t="str">
        <f t="shared" si="204"/>
        <v/>
      </c>
      <c r="D1402" s="249" t="str">
        <f t="shared" si="205"/>
        <v/>
      </c>
      <c r="E1402" s="249" t="str">
        <f t="shared" si="206"/>
        <v/>
      </c>
      <c r="F1402" s="249" t="str">
        <f t="shared" si="207"/>
        <v/>
      </c>
      <c r="G1402" s="249" t="str">
        <f t="shared" si="208"/>
        <v/>
      </c>
      <c r="H1402" s="249" t="str">
        <f t="shared" si="209"/>
        <v/>
      </c>
      <c r="I1402" s="249"/>
      <c r="J1402" s="249"/>
      <c r="K1402" s="252"/>
      <c r="L1402" s="251"/>
      <c r="M1402" s="252"/>
      <c r="N1402" s="261"/>
      <c r="O1402" s="261"/>
      <c r="P1402" s="253"/>
      <c r="Q1402" s="254" t="str">
        <f t="shared" si="210"/>
        <v/>
      </c>
      <c r="R1402" s="255" t="str">
        <f t="shared" si="212"/>
        <v/>
      </c>
      <c r="S1402" s="255" t="str">
        <f t="shared" si="213"/>
        <v/>
      </c>
      <c r="T1402" s="255" t="str">
        <f t="shared" si="211"/>
        <v/>
      </c>
      <c r="U1402" s="262" t="str">
        <f t="shared" si="214"/>
        <v/>
      </c>
      <c r="V1402" s="279"/>
    </row>
    <row r="1403" spans="1:22" x14ac:dyDescent="0.25">
      <c r="A1403" s="266"/>
      <c r="B1403" s="259" t="str">
        <f t="shared" si="215"/>
        <v/>
      </c>
      <c r="C1403" s="260" t="str">
        <f t="shared" si="204"/>
        <v/>
      </c>
      <c r="D1403" s="249" t="str">
        <f t="shared" si="205"/>
        <v/>
      </c>
      <c r="E1403" s="249" t="str">
        <f t="shared" si="206"/>
        <v/>
      </c>
      <c r="F1403" s="249" t="str">
        <f t="shared" si="207"/>
        <v/>
      </c>
      <c r="G1403" s="249" t="str">
        <f t="shared" si="208"/>
        <v/>
      </c>
      <c r="H1403" s="249" t="str">
        <f t="shared" si="209"/>
        <v/>
      </c>
      <c r="I1403" s="249"/>
      <c r="J1403" s="249"/>
      <c r="K1403" s="252"/>
      <c r="L1403" s="251"/>
      <c r="M1403" s="252"/>
      <c r="N1403" s="261"/>
      <c r="O1403" s="261"/>
      <c r="P1403" s="253"/>
      <c r="Q1403" s="254" t="str">
        <f t="shared" si="210"/>
        <v/>
      </c>
      <c r="R1403" s="255" t="str">
        <f t="shared" si="212"/>
        <v/>
      </c>
      <c r="S1403" s="255" t="str">
        <f t="shared" si="213"/>
        <v/>
      </c>
      <c r="T1403" s="255" t="str">
        <f t="shared" si="211"/>
        <v/>
      </c>
      <c r="U1403" s="262" t="str">
        <f t="shared" si="214"/>
        <v/>
      </c>
      <c r="V1403" s="279"/>
    </row>
    <row r="1404" spans="1:22" x14ac:dyDescent="0.25">
      <c r="A1404" s="266"/>
      <c r="B1404" s="259" t="str">
        <f t="shared" si="215"/>
        <v/>
      </c>
      <c r="C1404" s="260" t="str">
        <f t="shared" si="204"/>
        <v/>
      </c>
      <c r="D1404" s="249" t="str">
        <f t="shared" si="205"/>
        <v/>
      </c>
      <c r="E1404" s="249" t="str">
        <f t="shared" si="206"/>
        <v/>
      </c>
      <c r="F1404" s="249" t="str">
        <f t="shared" si="207"/>
        <v/>
      </c>
      <c r="G1404" s="249" t="str">
        <f t="shared" si="208"/>
        <v/>
      </c>
      <c r="H1404" s="249" t="str">
        <f t="shared" si="209"/>
        <v/>
      </c>
      <c r="I1404" s="249"/>
      <c r="J1404" s="249"/>
      <c r="K1404" s="252"/>
      <c r="L1404" s="251"/>
      <c r="M1404" s="252"/>
      <c r="N1404" s="261"/>
      <c r="O1404" s="261"/>
      <c r="P1404" s="253"/>
      <c r="Q1404" s="254" t="str">
        <f t="shared" si="210"/>
        <v/>
      </c>
      <c r="R1404" s="255" t="str">
        <f t="shared" si="212"/>
        <v/>
      </c>
      <c r="S1404" s="255" t="str">
        <f t="shared" si="213"/>
        <v/>
      </c>
      <c r="T1404" s="255" t="str">
        <f t="shared" si="211"/>
        <v/>
      </c>
      <c r="U1404" s="262" t="str">
        <f t="shared" si="214"/>
        <v/>
      </c>
      <c r="V1404" s="279"/>
    </row>
    <row r="1405" spans="1:22" x14ac:dyDescent="0.25">
      <c r="A1405" s="266"/>
      <c r="B1405" s="259" t="str">
        <f t="shared" si="215"/>
        <v/>
      </c>
      <c r="C1405" s="260" t="str">
        <f t="shared" si="204"/>
        <v/>
      </c>
      <c r="D1405" s="249" t="str">
        <f t="shared" si="205"/>
        <v/>
      </c>
      <c r="E1405" s="249" t="str">
        <f t="shared" si="206"/>
        <v/>
      </c>
      <c r="F1405" s="249" t="str">
        <f t="shared" si="207"/>
        <v/>
      </c>
      <c r="G1405" s="249" t="str">
        <f t="shared" si="208"/>
        <v/>
      </c>
      <c r="H1405" s="249" t="str">
        <f t="shared" si="209"/>
        <v/>
      </c>
      <c r="I1405" s="249"/>
      <c r="J1405" s="249"/>
      <c r="K1405" s="252"/>
      <c r="L1405" s="251"/>
      <c r="M1405" s="252"/>
      <c r="N1405" s="261"/>
      <c r="O1405" s="261"/>
      <c r="P1405" s="253"/>
      <c r="Q1405" s="254" t="str">
        <f t="shared" si="210"/>
        <v/>
      </c>
      <c r="R1405" s="255" t="str">
        <f t="shared" si="212"/>
        <v/>
      </c>
      <c r="S1405" s="255" t="str">
        <f t="shared" si="213"/>
        <v/>
      </c>
      <c r="T1405" s="255" t="str">
        <f t="shared" si="211"/>
        <v/>
      </c>
      <c r="U1405" s="262" t="str">
        <f t="shared" si="214"/>
        <v/>
      </c>
      <c r="V1405" s="279"/>
    </row>
    <row r="1406" spans="1:22" x14ac:dyDescent="0.25">
      <c r="A1406" s="266"/>
      <c r="B1406" s="259" t="str">
        <f t="shared" si="215"/>
        <v/>
      </c>
      <c r="C1406" s="260" t="str">
        <f t="shared" si="204"/>
        <v/>
      </c>
      <c r="D1406" s="249" t="str">
        <f t="shared" si="205"/>
        <v/>
      </c>
      <c r="E1406" s="249" t="str">
        <f t="shared" si="206"/>
        <v/>
      </c>
      <c r="F1406" s="249" t="str">
        <f t="shared" si="207"/>
        <v/>
      </c>
      <c r="G1406" s="249" t="str">
        <f t="shared" si="208"/>
        <v/>
      </c>
      <c r="H1406" s="249" t="str">
        <f t="shared" si="209"/>
        <v/>
      </c>
      <c r="I1406" s="249"/>
      <c r="J1406" s="249"/>
      <c r="K1406" s="252"/>
      <c r="L1406" s="251"/>
      <c r="M1406" s="252"/>
      <c r="N1406" s="261"/>
      <c r="O1406" s="261"/>
      <c r="P1406" s="253"/>
      <c r="Q1406" s="254" t="str">
        <f t="shared" si="210"/>
        <v/>
      </c>
      <c r="R1406" s="255" t="str">
        <f t="shared" si="212"/>
        <v/>
      </c>
      <c r="S1406" s="255" t="str">
        <f t="shared" si="213"/>
        <v/>
      </c>
      <c r="T1406" s="255" t="str">
        <f t="shared" si="211"/>
        <v/>
      </c>
      <c r="U1406" s="262" t="str">
        <f t="shared" si="214"/>
        <v/>
      </c>
      <c r="V1406" s="279"/>
    </row>
    <row r="1407" spans="1:22" x14ac:dyDescent="0.25">
      <c r="A1407" s="266"/>
      <c r="B1407" s="259" t="str">
        <f t="shared" si="215"/>
        <v/>
      </c>
      <c r="C1407" s="260" t="str">
        <f t="shared" si="204"/>
        <v/>
      </c>
      <c r="D1407" s="249" t="str">
        <f t="shared" si="205"/>
        <v/>
      </c>
      <c r="E1407" s="249" t="str">
        <f t="shared" si="206"/>
        <v/>
      </c>
      <c r="F1407" s="249" t="str">
        <f t="shared" si="207"/>
        <v/>
      </c>
      <c r="G1407" s="249" t="str">
        <f t="shared" si="208"/>
        <v/>
      </c>
      <c r="H1407" s="249" t="str">
        <f t="shared" si="209"/>
        <v/>
      </c>
      <c r="I1407" s="249"/>
      <c r="J1407" s="249"/>
      <c r="K1407" s="252"/>
      <c r="L1407" s="251"/>
      <c r="M1407" s="252"/>
      <c r="N1407" s="261"/>
      <c r="O1407" s="261"/>
      <c r="P1407" s="253"/>
      <c r="Q1407" s="254" t="str">
        <f t="shared" si="210"/>
        <v/>
      </c>
      <c r="R1407" s="255" t="str">
        <f t="shared" si="212"/>
        <v/>
      </c>
      <c r="S1407" s="255" t="str">
        <f t="shared" si="213"/>
        <v/>
      </c>
      <c r="T1407" s="255" t="str">
        <f t="shared" si="211"/>
        <v/>
      </c>
      <c r="U1407" s="262" t="str">
        <f t="shared" si="214"/>
        <v/>
      </c>
      <c r="V1407" s="279"/>
    </row>
    <row r="1408" spans="1:22" x14ac:dyDescent="0.25">
      <c r="A1408" s="266"/>
      <c r="B1408" s="259" t="str">
        <f t="shared" si="215"/>
        <v/>
      </c>
      <c r="C1408" s="260" t="str">
        <f t="shared" si="204"/>
        <v/>
      </c>
      <c r="D1408" s="249" t="str">
        <f t="shared" si="205"/>
        <v/>
      </c>
      <c r="E1408" s="249" t="str">
        <f t="shared" si="206"/>
        <v/>
      </c>
      <c r="F1408" s="249" t="str">
        <f t="shared" si="207"/>
        <v/>
      </c>
      <c r="G1408" s="249" t="str">
        <f t="shared" si="208"/>
        <v/>
      </c>
      <c r="H1408" s="249" t="str">
        <f t="shared" si="209"/>
        <v/>
      </c>
      <c r="I1408" s="249"/>
      <c r="J1408" s="249"/>
      <c r="K1408" s="252"/>
      <c r="L1408" s="251"/>
      <c r="M1408" s="252"/>
      <c r="N1408" s="261"/>
      <c r="O1408" s="261"/>
      <c r="P1408" s="253"/>
      <c r="Q1408" s="254" t="str">
        <f t="shared" si="210"/>
        <v/>
      </c>
      <c r="R1408" s="255" t="str">
        <f t="shared" si="212"/>
        <v/>
      </c>
      <c r="S1408" s="255" t="str">
        <f t="shared" si="213"/>
        <v/>
      </c>
      <c r="T1408" s="255" t="str">
        <f t="shared" si="211"/>
        <v/>
      </c>
      <c r="U1408" s="262" t="str">
        <f t="shared" si="214"/>
        <v/>
      </c>
      <c r="V1408" s="279"/>
    </row>
    <row r="1409" spans="1:22" x14ac:dyDescent="0.25">
      <c r="A1409" s="266"/>
      <c r="B1409" s="259" t="str">
        <f t="shared" si="215"/>
        <v/>
      </c>
      <c r="C1409" s="260" t="str">
        <f t="shared" si="204"/>
        <v/>
      </c>
      <c r="D1409" s="249" t="str">
        <f t="shared" si="205"/>
        <v/>
      </c>
      <c r="E1409" s="249" t="str">
        <f t="shared" si="206"/>
        <v/>
      </c>
      <c r="F1409" s="249" t="str">
        <f t="shared" si="207"/>
        <v/>
      </c>
      <c r="G1409" s="249" t="str">
        <f t="shared" si="208"/>
        <v/>
      </c>
      <c r="H1409" s="249" t="str">
        <f t="shared" si="209"/>
        <v/>
      </c>
      <c r="I1409" s="249"/>
      <c r="J1409" s="249"/>
      <c r="K1409" s="252"/>
      <c r="L1409" s="251"/>
      <c r="M1409" s="252"/>
      <c r="N1409" s="261"/>
      <c r="O1409" s="261"/>
      <c r="P1409" s="253"/>
      <c r="Q1409" s="254" t="str">
        <f t="shared" si="210"/>
        <v/>
      </c>
      <c r="R1409" s="255" t="str">
        <f t="shared" si="212"/>
        <v/>
      </c>
      <c r="S1409" s="255" t="str">
        <f t="shared" si="213"/>
        <v/>
      </c>
      <c r="T1409" s="255" t="str">
        <f t="shared" si="211"/>
        <v/>
      </c>
      <c r="U1409" s="262" t="str">
        <f t="shared" si="214"/>
        <v/>
      </c>
      <c r="V1409" s="279"/>
    </row>
    <row r="1410" spans="1:22" x14ac:dyDescent="0.25">
      <c r="A1410" s="266"/>
      <c r="B1410" s="259" t="str">
        <f t="shared" si="215"/>
        <v/>
      </c>
      <c r="C1410" s="260" t="str">
        <f t="shared" si="204"/>
        <v/>
      </c>
      <c r="D1410" s="249" t="str">
        <f t="shared" si="205"/>
        <v/>
      </c>
      <c r="E1410" s="249" t="str">
        <f t="shared" si="206"/>
        <v/>
      </c>
      <c r="F1410" s="249" t="str">
        <f t="shared" si="207"/>
        <v/>
      </c>
      <c r="G1410" s="249" t="str">
        <f t="shared" si="208"/>
        <v/>
      </c>
      <c r="H1410" s="249" t="str">
        <f t="shared" si="209"/>
        <v/>
      </c>
      <c r="I1410" s="249"/>
      <c r="J1410" s="249"/>
      <c r="K1410" s="252"/>
      <c r="L1410" s="251"/>
      <c r="M1410" s="252"/>
      <c r="N1410" s="261"/>
      <c r="O1410" s="261"/>
      <c r="P1410" s="253"/>
      <c r="Q1410" s="254" t="str">
        <f t="shared" si="210"/>
        <v/>
      </c>
      <c r="R1410" s="255" t="str">
        <f t="shared" si="212"/>
        <v/>
      </c>
      <c r="S1410" s="255" t="str">
        <f t="shared" si="213"/>
        <v/>
      </c>
      <c r="T1410" s="255" t="str">
        <f t="shared" si="211"/>
        <v/>
      </c>
      <c r="U1410" s="262" t="str">
        <f t="shared" si="214"/>
        <v/>
      </c>
      <c r="V1410" s="279"/>
    </row>
    <row r="1411" spans="1:22" x14ac:dyDescent="0.25">
      <c r="A1411" s="266"/>
      <c r="B1411" s="259" t="str">
        <f t="shared" si="215"/>
        <v/>
      </c>
      <c r="C1411" s="260" t="str">
        <f t="shared" si="204"/>
        <v/>
      </c>
      <c r="D1411" s="249" t="str">
        <f t="shared" si="205"/>
        <v/>
      </c>
      <c r="E1411" s="249" t="str">
        <f t="shared" si="206"/>
        <v/>
      </c>
      <c r="F1411" s="249" t="str">
        <f t="shared" si="207"/>
        <v/>
      </c>
      <c r="G1411" s="249" t="str">
        <f t="shared" si="208"/>
        <v/>
      </c>
      <c r="H1411" s="249" t="str">
        <f t="shared" si="209"/>
        <v/>
      </c>
      <c r="I1411" s="249"/>
      <c r="J1411" s="249"/>
      <c r="K1411" s="252"/>
      <c r="L1411" s="251"/>
      <c r="M1411" s="252"/>
      <c r="N1411" s="261"/>
      <c r="O1411" s="261"/>
      <c r="P1411" s="253"/>
      <c r="Q1411" s="254" t="str">
        <f t="shared" si="210"/>
        <v/>
      </c>
      <c r="R1411" s="255" t="str">
        <f t="shared" si="212"/>
        <v/>
      </c>
      <c r="S1411" s="255" t="str">
        <f t="shared" si="213"/>
        <v/>
      </c>
      <c r="T1411" s="255" t="str">
        <f t="shared" si="211"/>
        <v/>
      </c>
      <c r="U1411" s="262" t="str">
        <f t="shared" si="214"/>
        <v/>
      </c>
      <c r="V1411" s="279"/>
    </row>
    <row r="1412" spans="1:22" x14ac:dyDescent="0.25">
      <c r="A1412" s="266"/>
      <c r="B1412" s="259" t="str">
        <f t="shared" si="215"/>
        <v/>
      </c>
      <c r="C1412" s="260" t="str">
        <f t="shared" si="204"/>
        <v/>
      </c>
      <c r="D1412" s="249" t="str">
        <f t="shared" si="205"/>
        <v/>
      </c>
      <c r="E1412" s="249" t="str">
        <f t="shared" si="206"/>
        <v/>
      </c>
      <c r="F1412" s="249" t="str">
        <f t="shared" si="207"/>
        <v/>
      </c>
      <c r="G1412" s="249" t="str">
        <f t="shared" si="208"/>
        <v/>
      </c>
      <c r="H1412" s="249" t="str">
        <f t="shared" si="209"/>
        <v/>
      </c>
      <c r="I1412" s="249"/>
      <c r="J1412" s="249"/>
      <c r="K1412" s="252"/>
      <c r="L1412" s="251"/>
      <c r="M1412" s="252"/>
      <c r="N1412" s="261"/>
      <c r="O1412" s="261"/>
      <c r="P1412" s="253"/>
      <c r="Q1412" s="254" t="str">
        <f t="shared" si="210"/>
        <v/>
      </c>
      <c r="R1412" s="255" t="str">
        <f t="shared" si="212"/>
        <v/>
      </c>
      <c r="S1412" s="255" t="str">
        <f t="shared" si="213"/>
        <v/>
      </c>
      <c r="T1412" s="255" t="str">
        <f t="shared" si="211"/>
        <v/>
      </c>
      <c r="U1412" s="262" t="str">
        <f t="shared" si="214"/>
        <v/>
      </c>
      <c r="V1412" s="279"/>
    </row>
    <row r="1413" spans="1:22" x14ac:dyDescent="0.25">
      <c r="A1413" s="266"/>
      <c r="B1413" s="259" t="str">
        <f t="shared" si="215"/>
        <v/>
      </c>
      <c r="C1413" s="260" t="str">
        <f t="shared" si="204"/>
        <v/>
      </c>
      <c r="D1413" s="249" t="str">
        <f t="shared" si="205"/>
        <v/>
      </c>
      <c r="E1413" s="249" t="str">
        <f t="shared" si="206"/>
        <v/>
      </c>
      <c r="F1413" s="249" t="str">
        <f t="shared" si="207"/>
        <v/>
      </c>
      <c r="G1413" s="249" t="str">
        <f t="shared" si="208"/>
        <v/>
      </c>
      <c r="H1413" s="249" t="str">
        <f t="shared" si="209"/>
        <v/>
      </c>
      <c r="I1413" s="249"/>
      <c r="J1413" s="249"/>
      <c r="K1413" s="252"/>
      <c r="L1413" s="251"/>
      <c r="M1413" s="252"/>
      <c r="N1413" s="261"/>
      <c r="O1413" s="261"/>
      <c r="P1413" s="253"/>
      <c r="Q1413" s="254" t="str">
        <f t="shared" si="210"/>
        <v/>
      </c>
      <c r="R1413" s="255" t="str">
        <f t="shared" si="212"/>
        <v/>
      </c>
      <c r="S1413" s="255" t="str">
        <f t="shared" si="213"/>
        <v/>
      </c>
      <c r="T1413" s="255" t="str">
        <f t="shared" si="211"/>
        <v/>
      </c>
      <c r="U1413" s="262" t="str">
        <f t="shared" si="214"/>
        <v/>
      </c>
      <c r="V1413" s="279"/>
    </row>
    <row r="1414" spans="1:22" x14ac:dyDescent="0.25">
      <c r="A1414" s="266"/>
      <c r="B1414" s="259" t="str">
        <f t="shared" si="215"/>
        <v/>
      </c>
      <c r="C1414" s="260" t="str">
        <f t="shared" si="204"/>
        <v/>
      </c>
      <c r="D1414" s="249" t="str">
        <f t="shared" si="205"/>
        <v/>
      </c>
      <c r="E1414" s="249" t="str">
        <f t="shared" si="206"/>
        <v/>
      </c>
      <c r="F1414" s="249" t="str">
        <f t="shared" si="207"/>
        <v/>
      </c>
      <c r="G1414" s="249" t="str">
        <f t="shared" si="208"/>
        <v/>
      </c>
      <c r="H1414" s="249" t="str">
        <f t="shared" si="209"/>
        <v/>
      </c>
      <c r="I1414" s="249"/>
      <c r="J1414" s="249"/>
      <c r="K1414" s="252"/>
      <c r="L1414" s="251"/>
      <c r="M1414" s="252"/>
      <c r="N1414" s="261"/>
      <c r="O1414" s="261"/>
      <c r="P1414" s="253"/>
      <c r="Q1414" s="254" t="str">
        <f t="shared" si="210"/>
        <v/>
      </c>
      <c r="R1414" s="255" t="str">
        <f t="shared" si="212"/>
        <v/>
      </c>
      <c r="S1414" s="255" t="str">
        <f t="shared" si="213"/>
        <v/>
      </c>
      <c r="T1414" s="255" t="str">
        <f t="shared" si="211"/>
        <v/>
      </c>
      <c r="U1414" s="262" t="str">
        <f t="shared" si="214"/>
        <v/>
      </c>
      <c r="V1414" s="279"/>
    </row>
    <row r="1415" spans="1:22" x14ac:dyDescent="0.25">
      <c r="A1415" s="266"/>
      <c r="B1415" s="259" t="str">
        <f t="shared" si="215"/>
        <v/>
      </c>
      <c r="C1415" s="260" t="str">
        <f t="shared" si="204"/>
        <v/>
      </c>
      <c r="D1415" s="249" t="str">
        <f t="shared" si="205"/>
        <v/>
      </c>
      <c r="E1415" s="249" t="str">
        <f t="shared" si="206"/>
        <v/>
      </c>
      <c r="F1415" s="249" t="str">
        <f t="shared" si="207"/>
        <v/>
      </c>
      <c r="G1415" s="249" t="str">
        <f t="shared" si="208"/>
        <v/>
      </c>
      <c r="H1415" s="249" t="str">
        <f t="shared" si="209"/>
        <v/>
      </c>
      <c r="I1415" s="249"/>
      <c r="J1415" s="249"/>
      <c r="K1415" s="252"/>
      <c r="L1415" s="251"/>
      <c r="M1415" s="252"/>
      <c r="N1415" s="261"/>
      <c r="O1415" s="261"/>
      <c r="P1415" s="253"/>
      <c r="Q1415" s="254" t="str">
        <f t="shared" si="210"/>
        <v/>
      </c>
      <c r="R1415" s="255" t="str">
        <f t="shared" si="212"/>
        <v/>
      </c>
      <c r="S1415" s="255" t="str">
        <f t="shared" si="213"/>
        <v/>
      </c>
      <c r="T1415" s="255" t="str">
        <f t="shared" si="211"/>
        <v/>
      </c>
      <c r="U1415" s="262" t="str">
        <f t="shared" si="214"/>
        <v/>
      </c>
      <c r="V1415" s="279"/>
    </row>
    <row r="1416" spans="1:22" x14ac:dyDescent="0.25">
      <c r="A1416" s="266"/>
      <c r="B1416" s="259" t="str">
        <f t="shared" si="215"/>
        <v/>
      </c>
      <c r="C1416" s="260" t="str">
        <f t="shared" si="204"/>
        <v/>
      </c>
      <c r="D1416" s="249" t="str">
        <f t="shared" si="205"/>
        <v/>
      </c>
      <c r="E1416" s="249" t="str">
        <f t="shared" si="206"/>
        <v/>
      </c>
      <c r="F1416" s="249" t="str">
        <f t="shared" si="207"/>
        <v/>
      </c>
      <c r="G1416" s="249" t="str">
        <f t="shared" si="208"/>
        <v/>
      </c>
      <c r="H1416" s="249" t="str">
        <f t="shared" si="209"/>
        <v/>
      </c>
      <c r="I1416" s="249"/>
      <c r="J1416" s="249"/>
      <c r="K1416" s="252"/>
      <c r="L1416" s="251"/>
      <c r="M1416" s="252"/>
      <c r="N1416" s="261"/>
      <c r="O1416" s="261"/>
      <c r="P1416" s="253"/>
      <c r="Q1416" s="254" t="str">
        <f t="shared" si="210"/>
        <v/>
      </c>
      <c r="R1416" s="255" t="str">
        <f t="shared" si="212"/>
        <v/>
      </c>
      <c r="S1416" s="255" t="str">
        <f t="shared" si="213"/>
        <v/>
      </c>
      <c r="T1416" s="255" t="str">
        <f t="shared" si="211"/>
        <v/>
      </c>
      <c r="U1416" s="262" t="str">
        <f t="shared" si="214"/>
        <v/>
      </c>
      <c r="V1416" s="279"/>
    </row>
    <row r="1417" spans="1:22" x14ac:dyDescent="0.25">
      <c r="A1417" s="266"/>
      <c r="B1417" s="259" t="str">
        <f t="shared" si="215"/>
        <v/>
      </c>
      <c r="C1417" s="260" t="str">
        <f t="shared" si="204"/>
        <v/>
      </c>
      <c r="D1417" s="249" t="str">
        <f t="shared" si="205"/>
        <v/>
      </c>
      <c r="E1417" s="249" t="str">
        <f t="shared" si="206"/>
        <v/>
      </c>
      <c r="F1417" s="249" t="str">
        <f t="shared" si="207"/>
        <v/>
      </c>
      <c r="G1417" s="249" t="str">
        <f t="shared" si="208"/>
        <v/>
      </c>
      <c r="H1417" s="249" t="str">
        <f t="shared" si="209"/>
        <v/>
      </c>
      <c r="I1417" s="249"/>
      <c r="J1417" s="249"/>
      <c r="K1417" s="252"/>
      <c r="L1417" s="251"/>
      <c r="M1417" s="252"/>
      <c r="N1417" s="261"/>
      <c r="O1417" s="261"/>
      <c r="P1417" s="253"/>
      <c r="Q1417" s="254" t="str">
        <f t="shared" si="210"/>
        <v/>
      </c>
      <c r="R1417" s="255" t="str">
        <f t="shared" si="212"/>
        <v/>
      </c>
      <c r="S1417" s="255" t="str">
        <f t="shared" si="213"/>
        <v/>
      </c>
      <c r="T1417" s="255" t="str">
        <f t="shared" si="211"/>
        <v/>
      </c>
      <c r="U1417" s="262" t="str">
        <f t="shared" si="214"/>
        <v/>
      </c>
      <c r="V1417" s="279"/>
    </row>
    <row r="1418" spans="1:22" x14ac:dyDescent="0.25">
      <c r="A1418" s="266"/>
      <c r="B1418" s="259" t="str">
        <f t="shared" si="215"/>
        <v/>
      </c>
      <c r="C1418" s="260" t="str">
        <f t="shared" si="204"/>
        <v/>
      </c>
      <c r="D1418" s="249" t="str">
        <f t="shared" si="205"/>
        <v/>
      </c>
      <c r="E1418" s="249" t="str">
        <f t="shared" si="206"/>
        <v/>
      </c>
      <c r="F1418" s="249" t="str">
        <f t="shared" si="207"/>
        <v/>
      </c>
      <c r="G1418" s="249" t="str">
        <f t="shared" si="208"/>
        <v/>
      </c>
      <c r="H1418" s="249" t="str">
        <f t="shared" si="209"/>
        <v/>
      </c>
      <c r="I1418" s="249"/>
      <c r="J1418" s="249"/>
      <c r="K1418" s="252"/>
      <c r="L1418" s="251"/>
      <c r="M1418" s="252"/>
      <c r="N1418" s="261"/>
      <c r="O1418" s="261"/>
      <c r="P1418" s="253"/>
      <c r="Q1418" s="254" t="str">
        <f t="shared" si="210"/>
        <v/>
      </c>
      <c r="R1418" s="255" t="str">
        <f t="shared" si="212"/>
        <v/>
      </c>
      <c r="S1418" s="255" t="str">
        <f t="shared" si="213"/>
        <v/>
      </c>
      <c r="T1418" s="255" t="str">
        <f t="shared" si="211"/>
        <v/>
      </c>
      <c r="U1418" s="262" t="str">
        <f t="shared" si="214"/>
        <v/>
      </c>
      <c r="V1418" s="279"/>
    </row>
    <row r="1419" spans="1:22" x14ac:dyDescent="0.25">
      <c r="A1419" s="266"/>
      <c r="B1419" s="259" t="str">
        <f t="shared" si="215"/>
        <v/>
      </c>
      <c r="C1419" s="260" t="str">
        <f t="shared" ref="C1419:C1482" si="216">IFERROR(VLOOKUP(A1419,Personal,3,0),"")</f>
        <v/>
      </c>
      <c r="D1419" s="249" t="str">
        <f t="shared" ref="D1419:D1482" si="217">IFERROR(VLOOKUP(A1419,Personal,4,0),"")</f>
        <v/>
      </c>
      <c r="E1419" s="249" t="str">
        <f t="shared" ref="E1419:E1482" si="218">IFERROR(VLOOKUP(A1419,Personal,5,0),"")</f>
        <v/>
      </c>
      <c r="F1419" s="249" t="str">
        <f t="shared" ref="F1419:F1482" si="219">IFERROR(VLOOKUP(A1419,Personal,6,0),"")</f>
        <v/>
      </c>
      <c r="G1419" s="249" t="str">
        <f t="shared" ref="G1419:G1482" si="220">IFERROR(VLOOKUP(A1419,Personal,7,0),"")</f>
        <v/>
      </c>
      <c r="H1419" s="249" t="str">
        <f t="shared" ref="H1419:H1482" si="221">IFERROR(VLOOKUP(A1419,Personal,8,0),"")</f>
        <v/>
      </c>
      <c r="I1419" s="249"/>
      <c r="J1419" s="249"/>
      <c r="K1419" s="252"/>
      <c r="L1419" s="251"/>
      <c r="M1419" s="252"/>
      <c r="N1419" s="261"/>
      <c r="O1419" s="261"/>
      <c r="P1419" s="253"/>
      <c r="Q1419" s="254" t="str">
        <f t="shared" ref="Q1419:Q1482" si="222">IF(AND(N1419&lt;&gt;"",O1419&lt;&gt;""),IF(DATEDIF(N1419,O1419,"d")&gt;=0,SUM(1+DATEDIF(N1419,O1419,"d")),""),"")</f>
        <v/>
      </c>
      <c r="R1419" s="255" t="str">
        <f t="shared" si="212"/>
        <v/>
      </c>
      <c r="S1419" s="255" t="str">
        <f t="shared" si="213"/>
        <v/>
      </c>
      <c r="T1419" s="255" t="str">
        <f t="shared" ref="T1419:T1482" si="223">IF(O1419&lt;&gt;"",TEXT(O1419,"YYYY"),"")</f>
        <v/>
      </c>
      <c r="U1419" s="262" t="str">
        <f t="shared" si="214"/>
        <v/>
      </c>
      <c r="V1419" s="279"/>
    </row>
    <row r="1420" spans="1:22" x14ac:dyDescent="0.25">
      <c r="A1420" s="266"/>
      <c r="B1420" s="259" t="str">
        <f t="shared" si="215"/>
        <v/>
      </c>
      <c r="C1420" s="260" t="str">
        <f t="shared" si="216"/>
        <v/>
      </c>
      <c r="D1420" s="249" t="str">
        <f t="shared" si="217"/>
        <v/>
      </c>
      <c r="E1420" s="249" t="str">
        <f t="shared" si="218"/>
        <v/>
      </c>
      <c r="F1420" s="249" t="str">
        <f t="shared" si="219"/>
        <v/>
      </c>
      <c r="G1420" s="249" t="str">
        <f t="shared" si="220"/>
        <v/>
      </c>
      <c r="H1420" s="249" t="str">
        <f t="shared" si="221"/>
        <v/>
      </c>
      <c r="I1420" s="249"/>
      <c r="J1420" s="249"/>
      <c r="K1420" s="252"/>
      <c r="L1420" s="251"/>
      <c r="M1420" s="252"/>
      <c r="N1420" s="261"/>
      <c r="O1420" s="261"/>
      <c r="P1420" s="253"/>
      <c r="Q1420" s="254" t="str">
        <f t="shared" si="222"/>
        <v/>
      </c>
      <c r="R1420" s="255" t="str">
        <f t="shared" si="212"/>
        <v/>
      </c>
      <c r="S1420" s="255" t="str">
        <f t="shared" si="213"/>
        <v/>
      </c>
      <c r="T1420" s="255" t="str">
        <f t="shared" si="223"/>
        <v/>
      </c>
      <c r="U1420" s="262" t="str">
        <f t="shared" si="214"/>
        <v/>
      </c>
      <c r="V1420" s="279"/>
    </row>
    <row r="1421" spans="1:22" x14ac:dyDescent="0.25">
      <c r="A1421" s="266"/>
      <c r="B1421" s="259" t="str">
        <f t="shared" si="215"/>
        <v/>
      </c>
      <c r="C1421" s="260" t="str">
        <f t="shared" si="216"/>
        <v/>
      </c>
      <c r="D1421" s="249" t="str">
        <f t="shared" si="217"/>
        <v/>
      </c>
      <c r="E1421" s="249" t="str">
        <f t="shared" si="218"/>
        <v/>
      </c>
      <c r="F1421" s="249" t="str">
        <f t="shared" si="219"/>
        <v/>
      </c>
      <c r="G1421" s="249" t="str">
        <f t="shared" si="220"/>
        <v/>
      </c>
      <c r="H1421" s="249" t="str">
        <f t="shared" si="221"/>
        <v/>
      </c>
      <c r="I1421" s="249"/>
      <c r="J1421" s="249"/>
      <c r="K1421" s="252"/>
      <c r="L1421" s="251"/>
      <c r="M1421" s="252"/>
      <c r="N1421" s="261"/>
      <c r="O1421" s="261"/>
      <c r="P1421" s="253"/>
      <c r="Q1421" s="254" t="str">
        <f t="shared" si="222"/>
        <v/>
      </c>
      <c r="R1421" s="255" t="str">
        <f t="shared" si="212"/>
        <v/>
      </c>
      <c r="S1421" s="255" t="str">
        <f t="shared" si="213"/>
        <v/>
      </c>
      <c r="T1421" s="255" t="str">
        <f t="shared" si="223"/>
        <v/>
      </c>
      <c r="U1421" s="262" t="str">
        <f t="shared" si="214"/>
        <v/>
      </c>
      <c r="V1421" s="279"/>
    </row>
    <row r="1422" spans="1:22" x14ac:dyDescent="0.25">
      <c r="A1422" s="266"/>
      <c r="B1422" s="259" t="str">
        <f t="shared" si="215"/>
        <v/>
      </c>
      <c r="C1422" s="260" t="str">
        <f t="shared" si="216"/>
        <v/>
      </c>
      <c r="D1422" s="249" t="str">
        <f t="shared" si="217"/>
        <v/>
      </c>
      <c r="E1422" s="249" t="str">
        <f t="shared" si="218"/>
        <v/>
      </c>
      <c r="F1422" s="249" t="str">
        <f t="shared" si="219"/>
        <v/>
      </c>
      <c r="G1422" s="249" t="str">
        <f t="shared" si="220"/>
        <v/>
      </c>
      <c r="H1422" s="249" t="str">
        <f t="shared" si="221"/>
        <v/>
      </c>
      <c r="I1422" s="249"/>
      <c r="J1422" s="249"/>
      <c r="K1422" s="252"/>
      <c r="L1422" s="251"/>
      <c r="M1422" s="252"/>
      <c r="N1422" s="261"/>
      <c r="O1422" s="261"/>
      <c r="P1422" s="253"/>
      <c r="Q1422" s="254" t="str">
        <f t="shared" si="222"/>
        <v/>
      </c>
      <c r="R1422" s="255" t="str">
        <f t="shared" si="212"/>
        <v/>
      </c>
      <c r="S1422" s="255" t="str">
        <f t="shared" si="213"/>
        <v/>
      </c>
      <c r="T1422" s="255" t="str">
        <f t="shared" si="223"/>
        <v/>
      </c>
      <c r="U1422" s="262" t="str">
        <f t="shared" si="214"/>
        <v/>
      </c>
      <c r="V1422" s="279"/>
    </row>
    <row r="1423" spans="1:22" x14ac:dyDescent="0.25">
      <c r="A1423" s="266"/>
      <c r="B1423" s="259" t="str">
        <f t="shared" si="215"/>
        <v/>
      </c>
      <c r="C1423" s="260" t="str">
        <f t="shared" si="216"/>
        <v/>
      </c>
      <c r="D1423" s="249" t="str">
        <f t="shared" si="217"/>
        <v/>
      </c>
      <c r="E1423" s="249" t="str">
        <f t="shared" si="218"/>
        <v/>
      </c>
      <c r="F1423" s="249" t="str">
        <f t="shared" si="219"/>
        <v/>
      </c>
      <c r="G1423" s="249" t="str">
        <f t="shared" si="220"/>
        <v/>
      </c>
      <c r="H1423" s="249" t="str">
        <f t="shared" si="221"/>
        <v/>
      </c>
      <c r="I1423" s="249"/>
      <c r="J1423" s="249"/>
      <c r="K1423" s="252"/>
      <c r="L1423" s="251"/>
      <c r="M1423" s="252"/>
      <c r="N1423" s="261"/>
      <c r="O1423" s="261"/>
      <c r="P1423" s="253"/>
      <c r="Q1423" s="254" t="str">
        <f t="shared" si="222"/>
        <v/>
      </c>
      <c r="R1423" s="255" t="str">
        <f t="shared" si="212"/>
        <v/>
      </c>
      <c r="S1423" s="255" t="str">
        <f t="shared" si="213"/>
        <v/>
      </c>
      <c r="T1423" s="255" t="str">
        <f t="shared" si="223"/>
        <v/>
      </c>
      <c r="U1423" s="262" t="str">
        <f t="shared" si="214"/>
        <v/>
      </c>
      <c r="V1423" s="279"/>
    </row>
    <row r="1424" spans="1:22" x14ac:dyDescent="0.25">
      <c r="A1424" s="266"/>
      <c r="B1424" s="259" t="str">
        <f t="shared" si="215"/>
        <v/>
      </c>
      <c r="C1424" s="260" t="str">
        <f t="shared" si="216"/>
        <v/>
      </c>
      <c r="D1424" s="249" t="str">
        <f t="shared" si="217"/>
        <v/>
      </c>
      <c r="E1424" s="249" t="str">
        <f t="shared" si="218"/>
        <v/>
      </c>
      <c r="F1424" s="249" t="str">
        <f t="shared" si="219"/>
        <v/>
      </c>
      <c r="G1424" s="249" t="str">
        <f t="shared" si="220"/>
        <v/>
      </c>
      <c r="H1424" s="249" t="str">
        <f t="shared" si="221"/>
        <v/>
      </c>
      <c r="I1424" s="249"/>
      <c r="J1424" s="249"/>
      <c r="K1424" s="252"/>
      <c r="L1424" s="251"/>
      <c r="M1424" s="252"/>
      <c r="N1424" s="261"/>
      <c r="O1424" s="261"/>
      <c r="P1424" s="253"/>
      <c r="Q1424" s="254" t="str">
        <f t="shared" si="222"/>
        <v/>
      </c>
      <c r="R1424" s="255" t="str">
        <f t="shared" si="212"/>
        <v/>
      </c>
      <c r="S1424" s="255" t="str">
        <f t="shared" si="213"/>
        <v/>
      </c>
      <c r="T1424" s="255" t="str">
        <f t="shared" si="223"/>
        <v/>
      </c>
      <c r="U1424" s="262" t="str">
        <f t="shared" si="214"/>
        <v/>
      </c>
      <c r="V1424" s="279"/>
    </row>
    <row r="1425" spans="1:22" x14ac:dyDescent="0.25">
      <c r="A1425" s="266"/>
      <c r="B1425" s="259" t="str">
        <f t="shared" si="215"/>
        <v/>
      </c>
      <c r="C1425" s="260" t="str">
        <f t="shared" si="216"/>
        <v/>
      </c>
      <c r="D1425" s="249" t="str">
        <f t="shared" si="217"/>
        <v/>
      </c>
      <c r="E1425" s="249" t="str">
        <f t="shared" si="218"/>
        <v/>
      </c>
      <c r="F1425" s="249" t="str">
        <f t="shared" si="219"/>
        <v/>
      </c>
      <c r="G1425" s="249" t="str">
        <f t="shared" si="220"/>
        <v/>
      </c>
      <c r="H1425" s="249" t="str">
        <f t="shared" si="221"/>
        <v/>
      </c>
      <c r="I1425" s="249"/>
      <c r="J1425" s="249"/>
      <c r="K1425" s="252"/>
      <c r="L1425" s="251"/>
      <c r="M1425" s="252"/>
      <c r="N1425" s="261"/>
      <c r="O1425" s="261"/>
      <c r="P1425" s="253"/>
      <c r="Q1425" s="254" t="str">
        <f t="shared" si="222"/>
        <v/>
      </c>
      <c r="R1425" s="255" t="str">
        <f t="shared" si="212"/>
        <v/>
      </c>
      <c r="S1425" s="255" t="str">
        <f t="shared" si="213"/>
        <v/>
      </c>
      <c r="T1425" s="255" t="str">
        <f t="shared" si="223"/>
        <v/>
      </c>
      <c r="U1425" s="262" t="str">
        <f t="shared" si="214"/>
        <v/>
      </c>
      <c r="V1425" s="279"/>
    </row>
    <row r="1426" spans="1:22" x14ac:dyDescent="0.25">
      <c r="A1426" s="266"/>
      <c r="B1426" s="259" t="str">
        <f t="shared" si="215"/>
        <v/>
      </c>
      <c r="C1426" s="260" t="str">
        <f t="shared" si="216"/>
        <v/>
      </c>
      <c r="D1426" s="249" t="str">
        <f t="shared" si="217"/>
        <v/>
      </c>
      <c r="E1426" s="249" t="str">
        <f t="shared" si="218"/>
        <v/>
      </c>
      <c r="F1426" s="249" t="str">
        <f t="shared" si="219"/>
        <v/>
      </c>
      <c r="G1426" s="249" t="str">
        <f t="shared" si="220"/>
        <v/>
      </c>
      <c r="H1426" s="249" t="str">
        <f t="shared" si="221"/>
        <v/>
      </c>
      <c r="I1426" s="249"/>
      <c r="J1426" s="249"/>
      <c r="K1426" s="252"/>
      <c r="L1426" s="251"/>
      <c r="M1426" s="252"/>
      <c r="N1426" s="261"/>
      <c r="O1426" s="261"/>
      <c r="P1426" s="253"/>
      <c r="Q1426" s="254" t="str">
        <f t="shared" si="222"/>
        <v/>
      </c>
      <c r="R1426" s="255" t="str">
        <f t="shared" si="212"/>
        <v/>
      </c>
      <c r="S1426" s="255" t="str">
        <f t="shared" si="213"/>
        <v/>
      </c>
      <c r="T1426" s="255" t="str">
        <f t="shared" si="223"/>
        <v/>
      </c>
      <c r="U1426" s="262" t="str">
        <f t="shared" si="214"/>
        <v/>
      </c>
      <c r="V1426" s="279"/>
    </row>
    <row r="1427" spans="1:22" x14ac:dyDescent="0.25">
      <c r="A1427" s="266"/>
      <c r="B1427" s="259" t="str">
        <f t="shared" si="215"/>
        <v/>
      </c>
      <c r="C1427" s="260" t="str">
        <f t="shared" si="216"/>
        <v/>
      </c>
      <c r="D1427" s="249" t="str">
        <f t="shared" si="217"/>
        <v/>
      </c>
      <c r="E1427" s="249" t="str">
        <f t="shared" si="218"/>
        <v/>
      </c>
      <c r="F1427" s="249" t="str">
        <f t="shared" si="219"/>
        <v/>
      </c>
      <c r="G1427" s="249" t="str">
        <f t="shared" si="220"/>
        <v/>
      </c>
      <c r="H1427" s="249" t="str">
        <f t="shared" si="221"/>
        <v/>
      </c>
      <c r="I1427" s="249"/>
      <c r="J1427" s="249"/>
      <c r="K1427" s="252"/>
      <c r="L1427" s="251"/>
      <c r="M1427" s="252"/>
      <c r="N1427" s="261"/>
      <c r="O1427" s="261"/>
      <c r="P1427" s="253"/>
      <c r="Q1427" s="254" t="str">
        <f t="shared" si="222"/>
        <v/>
      </c>
      <c r="R1427" s="255" t="str">
        <f t="shared" si="212"/>
        <v/>
      </c>
      <c r="S1427" s="255" t="str">
        <f t="shared" si="213"/>
        <v/>
      </c>
      <c r="T1427" s="255" t="str">
        <f t="shared" si="223"/>
        <v/>
      </c>
      <c r="U1427" s="262" t="str">
        <f t="shared" si="214"/>
        <v/>
      </c>
      <c r="V1427" s="279"/>
    </row>
    <row r="1428" spans="1:22" x14ac:dyDescent="0.25">
      <c r="A1428" s="266"/>
      <c r="B1428" s="259" t="str">
        <f t="shared" si="215"/>
        <v/>
      </c>
      <c r="C1428" s="260" t="str">
        <f t="shared" si="216"/>
        <v/>
      </c>
      <c r="D1428" s="249" t="str">
        <f t="shared" si="217"/>
        <v/>
      </c>
      <c r="E1428" s="249" t="str">
        <f t="shared" si="218"/>
        <v/>
      </c>
      <c r="F1428" s="249" t="str">
        <f t="shared" si="219"/>
        <v/>
      </c>
      <c r="G1428" s="249" t="str">
        <f t="shared" si="220"/>
        <v/>
      </c>
      <c r="H1428" s="249" t="str">
        <f t="shared" si="221"/>
        <v/>
      </c>
      <c r="I1428" s="249"/>
      <c r="J1428" s="249"/>
      <c r="K1428" s="252"/>
      <c r="L1428" s="251"/>
      <c r="M1428" s="252"/>
      <c r="N1428" s="261"/>
      <c r="O1428" s="261"/>
      <c r="P1428" s="253"/>
      <c r="Q1428" s="254" t="str">
        <f t="shared" si="222"/>
        <v/>
      </c>
      <c r="R1428" s="255" t="str">
        <f t="shared" si="212"/>
        <v/>
      </c>
      <c r="S1428" s="255" t="str">
        <f t="shared" si="213"/>
        <v/>
      </c>
      <c r="T1428" s="255" t="str">
        <f t="shared" si="223"/>
        <v/>
      </c>
      <c r="U1428" s="262" t="str">
        <f t="shared" si="214"/>
        <v/>
      </c>
      <c r="V1428" s="279"/>
    </row>
    <row r="1429" spans="1:22" x14ac:dyDescent="0.25">
      <c r="A1429" s="266"/>
      <c r="B1429" s="259" t="str">
        <f t="shared" si="215"/>
        <v/>
      </c>
      <c r="C1429" s="260" t="str">
        <f t="shared" si="216"/>
        <v/>
      </c>
      <c r="D1429" s="249" t="str">
        <f t="shared" si="217"/>
        <v/>
      </c>
      <c r="E1429" s="249" t="str">
        <f t="shared" si="218"/>
        <v/>
      </c>
      <c r="F1429" s="249" t="str">
        <f t="shared" si="219"/>
        <v/>
      </c>
      <c r="G1429" s="249" t="str">
        <f t="shared" si="220"/>
        <v/>
      </c>
      <c r="H1429" s="249" t="str">
        <f t="shared" si="221"/>
        <v/>
      </c>
      <c r="I1429" s="249"/>
      <c r="J1429" s="249"/>
      <c r="K1429" s="252"/>
      <c r="L1429" s="251"/>
      <c r="M1429" s="252"/>
      <c r="N1429" s="261"/>
      <c r="O1429" s="261"/>
      <c r="P1429" s="253"/>
      <c r="Q1429" s="254" t="str">
        <f t="shared" si="222"/>
        <v/>
      </c>
      <c r="R1429" s="255" t="str">
        <f t="shared" si="212"/>
        <v/>
      </c>
      <c r="S1429" s="255" t="str">
        <f t="shared" si="213"/>
        <v/>
      </c>
      <c r="T1429" s="255" t="str">
        <f t="shared" si="223"/>
        <v/>
      </c>
      <c r="U1429" s="262" t="str">
        <f t="shared" si="214"/>
        <v/>
      </c>
      <c r="V1429" s="279"/>
    </row>
    <row r="1430" spans="1:22" x14ac:dyDescent="0.25">
      <c r="A1430" s="266"/>
      <c r="B1430" s="259" t="str">
        <f t="shared" si="215"/>
        <v/>
      </c>
      <c r="C1430" s="260" t="str">
        <f t="shared" si="216"/>
        <v/>
      </c>
      <c r="D1430" s="249" t="str">
        <f t="shared" si="217"/>
        <v/>
      </c>
      <c r="E1430" s="249" t="str">
        <f t="shared" si="218"/>
        <v/>
      </c>
      <c r="F1430" s="249" t="str">
        <f t="shared" si="219"/>
        <v/>
      </c>
      <c r="G1430" s="249" t="str">
        <f t="shared" si="220"/>
        <v/>
      </c>
      <c r="H1430" s="249" t="str">
        <f t="shared" si="221"/>
        <v/>
      </c>
      <c r="I1430" s="249"/>
      <c r="J1430" s="249"/>
      <c r="K1430" s="252"/>
      <c r="L1430" s="251"/>
      <c r="M1430" s="252"/>
      <c r="N1430" s="261"/>
      <c r="O1430" s="261"/>
      <c r="P1430" s="253"/>
      <c r="Q1430" s="254" t="str">
        <f t="shared" si="222"/>
        <v/>
      </c>
      <c r="R1430" s="255" t="str">
        <f t="shared" si="212"/>
        <v/>
      </c>
      <c r="S1430" s="255" t="str">
        <f t="shared" si="213"/>
        <v/>
      </c>
      <c r="T1430" s="255" t="str">
        <f t="shared" si="223"/>
        <v/>
      </c>
      <c r="U1430" s="262" t="str">
        <f t="shared" si="214"/>
        <v/>
      </c>
      <c r="V1430" s="279"/>
    </row>
    <row r="1431" spans="1:22" x14ac:dyDescent="0.25">
      <c r="A1431" s="266"/>
      <c r="B1431" s="259" t="str">
        <f t="shared" si="215"/>
        <v/>
      </c>
      <c r="C1431" s="260" t="str">
        <f t="shared" si="216"/>
        <v/>
      </c>
      <c r="D1431" s="249" t="str">
        <f t="shared" si="217"/>
        <v/>
      </c>
      <c r="E1431" s="249" t="str">
        <f t="shared" si="218"/>
        <v/>
      </c>
      <c r="F1431" s="249" t="str">
        <f t="shared" si="219"/>
        <v/>
      </c>
      <c r="G1431" s="249" t="str">
        <f t="shared" si="220"/>
        <v/>
      </c>
      <c r="H1431" s="249" t="str">
        <f t="shared" si="221"/>
        <v/>
      </c>
      <c r="I1431" s="249"/>
      <c r="J1431" s="249"/>
      <c r="K1431" s="252"/>
      <c r="L1431" s="251"/>
      <c r="M1431" s="252"/>
      <c r="N1431" s="261"/>
      <c r="O1431" s="261"/>
      <c r="P1431" s="253"/>
      <c r="Q1431" s="254" t="str">
        <f t="shared" si="222"/>
        <v/>
      </c>
      <c r="R1431" s="255" t="str">
        <f t="shared" si="212"/>
        <v/>
      </c>
      <c r="S1431" s="255" t="str">
        <f t="shared" si="213"/>
        <v/>
      </c>
      <c r="T1431" s="255" t="str">
        <f t="shared" si="223"/>
        <v/>
      </c>
      <c r="U1431" s="262" t="str">
        <f t="shared" si="214"/>
        <v/>
      </c>
      <c r="V1431" s="279"/>
    </row>
    <row r="1432" spans="1:22" x14ac:dyDescent="0.25">
      <c r="A1432" s="266"/>
      <c r="B1432" s="259" t="str">
        <f t="shared" si="215"/>
        <v/>
      </c>
      <c r="C1432" s="260" t="str">
        <f t="shared" si="216"/>
        <v/>
      </c>
      <c r="D1432" s="249" t="str">
        <f t="shared" si="217"/>
        <v/>
      </c>
      <c r="E1432" s="249" t="str">
        <f t="shared" si="218"/>
        <v/>
      </c>
      <c r="F1432" s="249" t="str">
        <f t="shared" si="219"/>
        <v/>
      </c>
      <c r="G1432" s="249" t="str">
        <f t="shared" si="220"/>
        <v/>
      </c>
      <c r="H1432" s="249" t="str">
        <f t="shared" si="221"/>
        <v/>
      </c>
      <c r="I1432" s="249"/>
      <c r="J1432" s="249"/>
      <c r="K1432" s="252"/>
      <c r="L1432" s="251"/>
      <c r="M1432" s="252"/>
      <c r="N1432" s="261"/>
      <c r="O1432" s="261"/>
      <c r="P1432" s="253"/>
      <c r="Q1432" s="254" t="str">
        <f t="shared" si="222"/>
        <v/>
      </c>
      <c r="R1432" s="255" t="str">
        <f t="shared" si="212"/>
        <v/>
      </c>
      <c r="S1432" s="255" t="str">
        <f t="shared" si="213"/>
        <v/>
      </c>
      <c r="T1432" s="255" t="str">
        <f t="shared" si="223"/>
        <v/>
      </c>
      <c r="U1432" s="262" t="str">
        <f t="shared" si="214"/>
        <v/>
      </c>
      <c r="V1432" s="279"/>
    </row>
    <row r="1433" spans="1:22" x14ac:dyDescent="0.25">
      <c r="A1433" s="266"/>
      <c r="B1433" s="259" t="str">
        <f t="shared" si="215"/>
        <v/>
      </c>
      <c r="C1433" s="260" t="str">
        <f t="shared" si="216"/>
        <v/>
      </c>
      <c r="D1433" s="249" t="str">
        <f t="shared" si="217"/>
        <v/>
      </c>
      <c r="E1433" s="249" t="str">
        <f t="shared" si="218"/>
        <v/>
      </c>
      <c r="F1433" s="249" t="str">
        <f t="shared" si="219"/>
        <v/>
      </c>
      <c r="G1433" s="249" t="str">
        <f t="shared" si="220"/>
        <v/>
      </c>
      <c r="H1433" s="249" t="str">
        <f t="shared" si="221"/>
        <v/>
      </c>
      <c r="I1433" s="249"/>
      <c r="J1433" s="249"/>
      <c r="K1433" s="252"/>
      <c r="L1433" s="251"/>
      <c r="M1433" s="252"/>
      <c r="N1433" s="261"/>
      <c r="O1433" s="261"/>
      <c r="P1433" s="253"/>
      <c r="Q1433" s="254" t="str">
        <f t="shared" si="222"/>
        <v/>
      </c>
      <c r="R1433" s="255" t="str">
        <f t="shared" ref="R1433:R1496" si="224">IF(N1433&lt;&gt;"",TEXT(N1433,"DDDD"),"")</f>
        <v/>
      </c>
      <c r="S1433" s="255" t="str">
        <f t="shared" ref="S1433:S1496" si="225">IF(N1433&lt;&gt;"",TEXT(N1433,"MMMM"),"")</f>
        <v/>
      </c>
      <c r="T1433" s="255" t="str">
        <f t="shared" si="223"/>
        <v/>
      </c>
      <c r="U1433" s="262" t="str">
        <f t="shared" si="214"/>
        <v/>
      </c>
      <c r="V1433" s="279"/>
    </row>
    <row r="1434" spans="1:22" x14ac:dyDescent="0.25">
      <c r="A1434" s="266"/>
      <c r="B1434" s="259" t="str">
        <f t="shared" si="215"/>
        <v/>
      </c>
      <c r="C1434" s="260" t="str">
        <f t="shared" si="216"/>
        <v/>
      </c>
      <c r="D1434" s="249" t="str">
        <f t="shared" si="217"/>
        <v/>
      </c>
      <c r="E1434" s="249" t="str">
        <f t="shared" si="218"/>
        <v/>
      </c>
      <c r="F1434" s="249" t="str">
        <f t="shared" si="219"/>
        <v/>
      </c>
      <c r="G1434" s="249" t="str">
        <f t="shared" si="220"/>
        <v/>
      </c>
      <c r="H1434" s="249" t="str">
        <f t="shared" si="221"/>
        <v/>
      </c>
      <c r="I1434" s="249"/>
      <c r="J1434" s="249"/>
      <c r="K1434" s="252"/>
      <c r="L1434" s="251"/>
      <c r="M1434" s="252"/>
      <c r="N1434" s="261"/>
      <c r="O1434" s="261"/>
      <c r="P1434" s="253"/>
      <c r="Q1434" s="254" t="str">
        <f t="shared" si="222"/>
        <v/>
      </c>
      <c r="R1434" s="255" t="str">
        <f t="shared" si="224"/>
        <v/>
      </c>
      <c r="S1434" s="255" t="str">
        <f t="shared" si="225"/>
        <v/>
      </c>
      <c r="T1434" s="255" t="str">
        <f t="shared" si="223"/>
        <v/>
      </c>
      <c r="U1434" s="262" t="str">
        <f t="shared" si="214"/>
        <v/>
      </c>
      <c r="V1434" s="279"/>
    </row>
    <row r="1435" spans="1:22" x14ac:dyDescent="0.25">
      <c r="A1435" s="266"/>
      <c r="B1435" s="259" t="str">
        <f t="shared" si="215"/>
        <v/>
      </c>
      <c r="C1435" s="260" t="str">
        <f t="shared" si="216"/>
        <v/>
      </c>
      <c r="D1435" s="249" t="str">
        <f t="shared" si="217"/>
        <v/>
      </c>
      <c r="E1435" s="249" t="str">
        <f t="shared" si="218"/>
        <v/>
      </c>
      <c r="F1435" s="249" t="str">
        <f t="shared" si="219"/>
        <v/>
      </c>
      <c r="G1435" s="249" t="str">
        <f t="shared" si="220"/>
        <v/>
      </c>
      <c r="H1435" s="249" t="str">
        <f t="shared" si="221"/>
        <v/>
      </c>
      <c r="I1435" s="249"/>
      <c r="J1435" s="249"/>
      <c r="K1435" s="252"/>
      <c r="L1435" s="251"/>
      <c r="M1435" s="252"/>
      <c r="N1435" s="261"/>
      <c r="O1435" s="261"/>
      <c r="P1435" s="253"/>
      <c r="Q1435" s="254" t="str">
        <f t="shared" si="222"/>
        <v/>
      </c>
      <c r="R1435" s="255" t="str">
        <f t="shared" si="224"/>
        <v/>
      </c>
      <c r="S1435" s="255" t="str">
        <f t="shared" si="225"/>
        <v/>
      </c>
      <c r="T1435" s="255" t="str">
        <f t="shared" si="223"/>
        <v/>
      </c>
      <c r="U1435" s="262" t="str">
        <f t="shared" si="214"/>
        <v/>
      </c>
      <c r="V1435" s="279"/>
    </row>
    <row r="1436" spans="1:22" x14ac:dyDescent="0.25">
      <c r="A1436" s="266"/>
      <c r="B1436" s="259" t="str">
        <f t="shared" si="215"/>
        <v/>
      </c>
      <c r="C1436" s="260" t="str">
        <f t="shared" si="216"/>
        <v/>
      </c>
      <c r="D1436" s="249" t="str">
        <f t="shared" si="217"/>
        <v/>
      </c>
      <c r="E1436" s="249" t="str">
        <f t="shared" si="218"/>
        <v/>
      </c>
      <c r="F1436" s="249" t="str">
        <f t="shared" si="219"/>
        <v/>
      </c>
      <c r="G1436" s="249" t="str">
        <f t="shared" si="220"/>
        <v/>
      </c>
      <c r="H1436" s="249" t="str">
        <f t="shared" si="221"/>
        <v/>
      </c>
      <c r="I1436" s="249"/>
      <c r="J1436" s="249"/>
      <c r="K1436" s="252"/>
      <c r="L1436" s="251"/>
      <c r="M1436" s="252"/>
      <c r="N1436" s="261"/>
      <c r="O1436" s="261"/>
      <c r="P1436" s="253"/>
      <c r="Q1436" s="254" t="str">
        <f t="shared" si="222"/>
        <v/>
      </c>
      <c r="R1436" s="255" t="str">
        <f t="shared" si="224"/>
        <v/>
      </c>
      <c r="S1436" s="255" t="str">
        <f t="shared" si="225"/>
        <v/>
      </c>
      <c r="T1436" s="255" t="str">
        <f t="shared" si="223"/>
        <v/>
      </c>
      <c r="U1436" s="262" t="str">
        <f t="shared" si="214"/>
        <v/>
      </c>
      <c r="V1436" s="279"/>
    </row>
    <row r="1437" spans="1:22" x14ac:dyDescent="0.25">
      <c r="A1437" s="266"/>
      <c r="B1437" s="259" t="str">
        <f t="shared" si="215"/>
        <v/>
      </c>
      <c r="C1437" s="260" t="str">
        <f t="shared" si="216"/>
        <v/>
      </c>
      <c r="D1437" s="249" t="str">
        <f t="shared" si="217"/>
        <v/>
      </c>
      <c r="E1437" s="249" t="str">
        <f t="shared" si="218"/>
        <v/>
      </c>
      <c r="F1437" s="249" t="str">
        <f t="shared" si="219"/>
        <v/>
      </c>
      <c r="G1437" s="249" t="str">
        <f t="shared" si="220"/>
        <v/>
      </c>
      <c r="H1437" s="249" t="str">
        <f t="shared" si="221"/>
        <v/>
      </c>
      <c r="I1437" s="249"/>
      <c r="J1437" s="249"/>
      <c r="K1437" s="252"/>
      <c r="L1437" s="251"/>
      <c r="M1437" s="252"/>
      <c r="N1437" s="261"/>
      <c r="O1437" s="261"/>
      <c r="P1437" s="253"/>
      <c r="Q1437" s="254" t="str">
        <f t="shared" si="222"/>
        <v/>
      </c>
      <c r="R1437" s="255" t="str">
        <f t="shared" si="224"/>
        <v/>
      </c>
      <c r="S1437" s="255" t="str">
        <f t="shared" si="225"/>
        <v/>
      </c>
      <c r="T1437" s="255" t="str">
        <f t="shared" si="223"/>
        <v/>
      </c>
      <c r="U1437" s="262" t="str">
        <f t="shared" si="214"/>
        <v/>
      </c>
      <c r="V1437" s="279"/>
    </row>
    <row r="1438" spans="1:22" x14ac:dyDescent="0.25">
      <c r="A1438" s="266"/>
      <c r="B1438" s="259" t="str">
        <f t="shared" si="215"/>
        <v/>
      </c>
      <c r="C1438" s="260" t="str">
        <f t="shared" si="216"/>
        <v/>
      </c>
      <c r="D1438" s="249" t="str">
        <f t="shared" si="217"/>
        <v/>
      </c>
      <c r="E1438" s="249" t="str">
        <f t="shared" si="218"/>
        <v/>
      </c>
      <c r="F1438" s="249" t="str">
        <f t="shared" si="219"/>
        <v/>
      </c>
      <c r="G1438" s="249" t="str">
        <f t="shared" si="220"/>
        <v/>
      </c>
      <c r="H1438" s="249" t="str">
        <f t="shared" si="221"/>
        <v/>
      </c>
      <c r="I1438" s="249"/>
      <c r="J1438" s="249"/>
      <c r="K1438" s="252"/>
      <c r="L1438" s="251"/>
      <c r="M1438" s="252"/>
      <c r="N1438" s="261"/>
      <c r="O1438" s="261"/>
      <c r="P1438" s="253"/>
      <c r="Q1438" s="254" t="str">
        <f t="shared" si="222"/>
        <v/>
      </c>
      <c r="R1438" s="255" t="str">
        <f t="shared" si="224"/>
        <v/>
      </c>
      <c r="S1438" s="255" t="str">
        <f t="shared" si="225"/>
        <v/>
      </c>
      <c r="T1438" s="255" t="str">
        <f t="shared" si="223"/>
        <v/>
      </c>
      <c r="U1438" s="262" t="str">
        <f t="shared" si="214"/>
        <v/>
      </c>
      <c r="V1438" s="279"/>
    </row>
    <row r="1439" spans="1:22" x14ac:dyDescent="0.25">
      <c r="A1439" s="266"/>
      <c r="B1439" s="259" t="str">
        <f t="shared" si="215"/>
        <v/>
      </c>
      <c r="C1439" s="260" t="str">
        <f t="shared" si="216"/>
        <v/>
      </c>
      <c r="D1439" s="249" t="str">
        <f t="shared" si="217"/>
        <v/>
      </c>
      <c r="E1439" s="249" t="str">
        <f t="shared" si="218"/>
        <v/>
      </c>
      <c r="F1439" s="249" t="str">
        <f t="shared" si="219"/>
        <v/>
      </c>
      <c r="G1439" s="249" t="str">
        <f t="shared" si="220"/>
        <v/>
      </c>
      <c r="H1439" s="249" t="str">
        <f t="shared" si="221"/>
        <v/>
      </c>
      <c r="I1439" s="249"/>
      <c r="J1439" s="249"/>
      <c r="K1439" s="252"/>
      <c r="L1439" s="251"/>
      <c r="M1439" s="252"/>
      <c r="N1439" s="261"/>
      <c r="O1439" s="261"/>
      <c r="P1439" s="253"/>
      <c r="Q1439" s="254" t="str">
        <f t="shared" si="222"/>
        <v/>
      </c>
      <c r="R1439" s="255" t="str">
        <f t="shared" si="224"/>
        <v/>
      </c>
      <c r="S1439" s="255" t="str">
        <f t="shared" si="225"/>
        <v/>
      </c>
      <c r="T1439" s="255" t="str">
        <f t="shared" si="223"/>
        <v/>
      </c>
      <c r="U1439" s="262" t="str">
        <f t="shared" si="214"/>
        <v/>
      </c>
      <c r="V1439" s="279"/>
    </row>
    <row r="1440" spans="1:22" x14ac:dyDescent="0.25">
      <c r="A1440" s="266"/>
      <c r="B1440" s="259" t="str">
        <f t="shared" si="215"/>
        <v/>
      </c>
      <c r="C1440" s="260" t="str">
        <f t="shared" si="216"/>
        <v/>
      </c>
      <c r="D1440" s="249" t="str">
        <f t="shared" si="217"/>
        <v/>
      </c>
      <c r="E1440" s="249" t="str">
        <f t="shared" si="218"/>
        <v/>
      </c>
      <c r="F1440" s="249" t="str">
        <f t="shared" si="219"/>
        <v/>
      </c>
      <c r="G1440" s="249" t="str">
        <f t="shared" si="220"/>
        <v/>
      </c>
      <c r="H1440" s="249" t="str">
        <f t="shared" si="221"/>
        <v/>
      </c>
      <c r="I1440" s="249"/>
      <c r="J1440" s="249"/>
      <c r="K1440" s="252"/>
      <c r="L1440" s="251"/>
      <c r="M1440" s="252"/>
      <c r="N1440" s="261"/>
      <c r="O1440" s="261"/>
      <c r="P1440" s="253"/>
      <c r="Q1440" s="254" t="str">
        <f t="shared" si="222"/>
        <v/>
      </c>
      <c r="R1440" s="255" t="str">
        <f t="shared" si="224"/>
        <v/>
      </c>
      <c r="S1440" s="255" t="str">
        <f t="shared" si="225"/>
        <v/>
      </c>
      <c r="T1440" s="255" t="str">
        <f t="shared" si="223"/>
        <v/>
      </c>
      <c r="U1440" s="262" t="str">
        <f t="shared" si="214"/>
        <v/>
      </c>
      <c r="V1440" s="279"/>
    </row>
    <row r="1441" spans="1:22" x14ac:dyDescent="0.25">
      <c r="A1441" s="266"/>
      <c r="B1441" s="259" t="str">
        <f t="shared" si="215"/>
        <v/>
      </c>
      <c r="C1441" s="260" t="str">
        <f t="shared" si="216"/>
        <v/>
      </c>
      <c r="D1441" s="249" t="str">
        <f t="shared" si="217"/>
        <v/>
      </c>
      <c r="E1441" s="249" t="str">
        <f t="shared" si="218"/>
        <v/>
      </c>
      <c r="F1441" s="249" t="str">
        <f t="shared" si="219"/>
        <v/>
      </c>
      <c r="G1441" s="249" t="str">
        <f t="shared" si="220"/>
        <v/>
      </c>
      <c r="H1441" s="249" t="str">
        <f t="shared" si="221"/>
        <v/>
      </c>
      <c r="I1441" s="249"/>
      <c r="J1441" s="249"/>
      <c r="K1441" s="252"/>
      <c r="L1441" s="251"/>
      <c r="M1441" s="252"/>
      <c r="N1441" s="261"/>
      <c r="O1441" s="261"/>
      <c r="P1441" s="253"/>
      <c r="Q1441" s="254" t="str">
        <f t="shared" si="222"/>
        <v/>
      </c>
      <c r="R1441" s="255" t="str">
        <f t="shared" si="224"/>
        <v/>
      </c>
      <c r="S1441" s="255" t="str">
        <f t="shared" si="225"/>
        <v/>
      </c>
      <c r="T1441" s="255" t="str">
        <f t="shared" si="223"/>
        <v/>
      </c>
      <c r="U1441" s="262" t="str">
        <f t="shared" ref="U1441:U1504" si="226">IFERROR(VLOOKUP(M1441,CIE,2,0),"")</f>
        <v/>
      </c>
      <c r="V1441" s="279"/>
    </row>
    <row r="1442" spans="1:22" x14ac:dyDescent="0.25">
      <c r="A1442" s="266"/>
      <c r="B1442" s="259" t="str">
        <f t="shared" si="215"/>
        <v/>
      </c>
      <c r="C1442" s="260" t="str">
        <f t="shared" si="216"/>
        <v/>
      </c>
      <c r="D1442" s="249" t="str">
        <f t="shared" si="217"/>
        <v/>
      </c>
      <c r="E1442" s="249" t="str">
        <f t="shared" si="218"/>
        <v/>
      </c>
      <c r="F1442" s="249" t="str">
        <f t="shared" si="219"/>
        <v/>
      </c>
      <c r="G1442" s="249" t="str">
        <f t="shared" si="220"/>
        <v/>
      </c>
      <c r="H1442" s="249" t="str">
        <f t="shared" si="221"/>
        <v/>
      </c>
      <c r="I1442" s="249"/>
      <c r="J1442" s="249"/>
      <c r="K1442" s="252"/>
      <c r="L1442" s="251"/>
      <c r="M1442" s="252"/>
      <c r="N1442" s="261"/>
      <c r="O1442" s="261"/>
      <c r="P1442" s="253"/>
      <c r="Q1442" s="254" t="str">
        <f t="shared" si="222"/>
        <v/>
      </c>
      <c r="R1442" s="255" t="str">
        <f t="shared" si="224"/>
        <v/>
      </c>
      <c r="S1442" s="255" t="str">
        <f t="shared" si="225"/>
        <v/>
      </c>
      <c r="T1442" s="255" t="str">
        <f t="shared" si="223"/>
        <v/>
      </c>
      <c r="U1442" s="262" t="str">
        <f t="shared" si="226"/>
        <v/>
      </c>
      <c r="V1442" s="279"/>
    </row>
    <row r="1443" spans="1:22" x14ac:dyDescent="0.25">
      <c r="A1443" s="266"/>
      <c r="B1443" s="259" t="str">
        <f t="shared" si="215"/>
        <v/>
      </c>
      <c r="C1443" s="260" t="str">
        <f t="shared" si="216"/>
        <v/>
      </c>
      <c r="D1443" s="249" t="str">
        <f t="shared" si="217"/>
        <v/>
      </c>
      <c r="E1443" s="249" t="str">
        <f t="shared" si="218"/>
        <v/>
      </c>
      <c r="F1443" s="249" t="str">
        <f t="shared" si="219"/>
        <v/>
      </c>
      <c r="G1443" s="249" t="str">
        <f t="shared" si="220"/>
        <v/>
      </c>
      <c r="H1443" s="249" t="str">
        <f t="shared" si="221"/>
        <v/>
      </c>
      <c r="I1443" s="249"/>
      <c r="J1443" s="249"/>
      <c r="K1443" s="252"/>
      <c r="L1443" s="251"/>
      <c r="M1443" s="252"/>
      <c r="N1443" s="261"/>
      <c r="O1443" s="261"/>
      <c r="P1443" s="253"/>
      <c r="Q1443" s="254" t="str">
        <f t="shared" si="222"/>
        <v/>
      </c>
      <c r="R1443" s="255" t="str">
        <f t="shared" si="224"/>
        <v/>
      </c>
      <c r="S1443" s="255" t="str">
        <f t="shared" si="225"/>
        <v/>
      </c>
      <c r="T1443" s="255" t="str">
        <f t="shared" si="223"/>
        <v/>
      </c>
      <c r="U1443" s="262" t="str">
        <f t="shared" si="226"/>
        <v/>
      </c>
      <c r="V1443" s="279"/>
    </row>
    <row r="1444" spans="1:22" x14ac:dyDescent="0.25">
      <c r="A1444" s="266"/>
      <c r="B1444" s="259" t="str">
        <f t="shared" si="215"/>
        <v/>
      </c>
      <c r="C1444" s="260" t="str">
        <f t="shared" si="216"/>
        <v/>
      </c>
      <c r="D1444" s="249" t="str">
        <f t="shared" si="217"/>
        <v/>
      </c>
      <c r="E1444" s="249" t="str">
        <f t="shared" si="218"/>
        <v/>
      </c>
      <c r="F1444" s="249" t="str">
        <f t="shared" si="219"/>
        <v/>
      </c>
      <c r="G1444" s="249" t="str">
        <f t="shared" si="220"/>
        <v/>
      </c>
      <c r="H1444" s="249" t="str">
        <f t="shared" si="221"/>
        <v/>
      </c>
      <c r="I1444" s="249"/>
      <c r="J1444" s="249"/>
      <c r="K1444" s="252"/>
      <c r="L1444" s="251"/>
      <c r="M1444" s="252"/>
      <c r="N1444" s="261"/>
      <c r="O1444" s="261"/>
      <c r="P1444" s="253"/>
      <c r="Q1444" s="254" t="str">
        <f t="shared" si="222"/>
        <v/>
      </c>
      <c r="R1444" s="255" t="str">
        <f t="shared" si="224"/>
        <v/>
      </c>
      <c r="S1444" s="255" t="str">
        <f t="shared" si="225"/>
        <v/>
      </c>
      <c r="T1444" s="255" t="str">
        <f t="shared" si="223"/>
        <v/>
      </c>
      <c r="U1444" s="262" t="str">
        <f t="shared" si="226"/>
        <v/>
      </c>
      <c r="V1444" s="279"/>
    </row>
    <row r="1445" spans="1:22" x14ac:dyDescent="0.25">
      <c r="A1445" s="266"/>
      <c r="B1445" s="259" t="str">
        <f t="shared" si="215"/>
        <v/>
      </c>
      <c r="C1445" s="260" t="str">
        <f t="shared" si="216"/>
        <v/>
      </c>
      <c r="D1445" s="249" t="str">
        <f t="shared" si="217"/>
        <v/>
      </c>
      <c r="E1445" s="249" t="str">
        <f t="shared" si="218"/>
        <v/>
      </c>
      <c r="F1445" s="249" t="str">
        <f t="shared" si="219"/>
        <v/>
      </c>
      <c r="G1445" s="249" t="str">
        <f t="shared" si="220"/>
        <v/>
      </c>
      <c r="H1445" s="249" t="str">
        <f t="shared" si="221"/>
        <v/>
      </c>
      <c r="I1445" s="249"/>
      <c r="J1445" s="249"/>
      <c r="K1445" s="252"/>
      <c r="L1445" s="251"/>
      <c r="M1445" s="252"/>
      <c r="N1445" s="261"/>
      <c r="O1445" s="261"/>
      <c r="P1445" s="253"/>
      <c r="Q1445" s="254" t="str">
        <f t="shared" si="222"/>
        <v/>
      </c>
      <c r="R1445" s="255" t="str">
        <f t="shared" si="224"/>
        <v/>
      </c>
      <c r="S1445" s="255" t="str">
        <f t="shared" si="225"/>
        <v/>
      </c>
      <c r="T1445" s="255" t="str">
        <f t="shared" si="223"/>
        <v/>
      </c>
      <c r="U1445" s="262" t="str">
        <f t="shared" si="226"/>
        <v/>
      </c>
      <c r="V1445" s="279"/>
    </row>
    <row r="1446" spans="1:22" x14ac:dyDescent="0.25">
      <c r="A1446" s="266"/>
      <c r="B1446" s="259" t="str">
        <f t="shared" ref="B1446:B1509" si="227">IFERROR(VLOOKUP(A1446,Personal,2,0),"")</f>
        <v/>
      </c>
      <c r="C1446" s="260" t="str">
        <f t="shared" si="216"/>
        <v/>
      </c>
      <c r="D1446" s="249" t="str">
        <f t="shared" si="217"/>
        <v/>
      </c>
      <c r="E1446" s="249" t="str">
        <f t="shared" si="218"/>
        <v/>
      </c>
      <c r="F1446" s="249" t="str">
        <f t="shared" si="219"/>
        <v/>
      </c>
      <c r="G1446" s="249" t="str">
        <f t="shared" si="220"/>
        <v/>
      </c>
      <c r="H1446" s="249" t="str">
        <f t="shared" si="221"/>
        <v/>
      </c>
      <c r="I1446" s="249"/>
      <c r="J1446" s="249"/>
      <c r="K1446" s="252"/>
      <c r="L1446" s="251"/>
      <c r="M1446" s="252"/>
      <c r="N1446" s="261"/>
      <c r="O1446" s="261"/>
      <c r="P1446" s="253"/>
      <c r="Q1446" s="254" t="str">
        <f t="shared" si="222"/>
        <v/>
      </c>
      <c r="R1446" s="255" t="str">
        <f t="shared" si="224"/>
        <v/>
      </c>
      <c r="S1446" s="255" t="str">
        <f t="shared" si="225"/>
        <v/>
      </c>
      <c r="T1446" s="255" t="str">
        <f t="shared" si="223"/>
        <v/>
      </c>
      <c r="U1446" s="262" t="str">
        <f t="shared" si="226"/>
        <v/>
      </c>
      <c r="V1446" s="279"/>
    </row>
    <row r="1447" spans="1:22" x14ac:dyDescent="0.25">
      <c r="A1447" s="266"/>
      <c r="B1447" s="259" t="str">
        <f t="shared" si="227"/>
        <v/>
      </c>
      <c r="C1447" s="260" t="str">
        <f t="shared" si="216"/>
        <v/>
      </c>
      <c r="D1447" s="249" t="str">
        <f t="shared" si="217"/>
        <v/>
      </c>
      <c r="E1447" s="249" t="str">
        <f t="shared" si="218"/>
        <v/>
      </c>
      <c r="F1447" s="249" t="str">
        <f t="shared" si="219"/>
        <v/>
      </c>
      <c r="G1447" s="249" t="str">
        <f t="shared" si="220"/>
        <v/>
      </c>
      <c r="H1447" s="249" t="str">
        <f t="shared" si="221"/>
        <v/>
      </c>
      <c r="I1447" s="249"/>
      <c r="J1447" s="249"/>
      <c r="K1447" s="252"/>
      <c r="L1447" s="251"/>
      <c r="M1447" s="252"/>
      <c r="N1447" s="261"/>
      <c r="O1447" s="261"/>
      <c r="P1447" s="253"/>
      <c r="Q1447" s="254" t="str">
        <f t="shared" si="222"/>
        <v/>
      </c>
      <c r="R1447" s="255" t="str">
        <f t="shared" si="224"/>
        <v/>
      </c>
      <c r="S1447" s="255" t="str">
        <f t="shared" si="225"/>
        <v/>
      </c>
      <c r="T1447" s="255" t="str">
        <f t="shared" si="223"/>
        <v/>
      </c>
      <c r="U1447" s="262" t="str">
        <f t="shared" si="226"/>
        <v/>
      </c>
      <c r="V1447" s="279"/>
    </row>
    <row r="1448" spans="1:22" x14ac:dyDescent="0.25">
      <c r="A1448" s="266"/>
      <c r="B1448" s="259" t="str">
        <f t="shared" si="227"/>
        <v/>
      </c>
      <c r="C1448" s="260" t="str">
        <f t="shared" si="216"/>
        <v/>
      </c>
      <c r="D1448" s="249" t="str">
        <f t="shared" si="217"/>
        <v/>
      </c>
      <c r="E1448" s="249" t="str">
        <f t="shared" si="218"/>
        <v/>
      </c>
      <c r="F1448" s="249" t="str">
        <f t="shared" si="219"/>
        <v/>
      </c>
      <c r="G1448" s="249" t="str">
        <f t="shared" si="220"/>
        <v/>
      </c>
      <c r="H1448" s="249" t="str">
        <f t="shared" si="221"/>
        <v/>
      </c>
      <c r="I1448" s="249"/>
      <c r="J1448" s="249"/>
      <c r="K1448" s="252"/>
      <c r="L1448" s="251"/>
      <c r="M1448" s="252"/>
      <c r="N1448" s="261"/>
      <c r="O1448" s="261"/>
      <c r="P1448" s="253"/>
      <c r="Q1448" s="254" t="str">
        <f t="shared" si="222"/>
        <v/>
      </c>
      <c r="R1448" s="255" t="str">
        <f t="shared" si="224"/>
        <v/>
      </c>
      <c r="S1448" s="255" t="str">
        <f t="shared" si="225"/>
        <v/>
      </c>
      <c r="T1448" s="255" t="str">
        <f t="shared" si="223"/>
        <v/>
      </c>
      <c r="U1448" s="262" t="str">
        <f t="shared" si="226"/>
        <v/>
      </c>
      <c r="V1448" s="279"/>
    </row>
    <row r="1449" spans="1:22" x14ac:dyDescent="0.25">
      <c r="A1449" s="266"/>
      <c r="B1449" s="259" t="str">
        <f t="shared" si="227"/>
        <v/>
      </c>
      <c r="C1449" s="260" t="str">
        <f t="shared" si="216"/>
        <v/>
      </c>
      <c r="D1449" s="249" t="str">
        <f t="shared" si="217"/>
        <v/>
      </c>
      <c r="E1449" s="249" t="str">
        <f t="shared" si="218"/>
        <v/>
      </c>
      <c r="F1449" s="249" t="str">
        <f t="shared" si="219"/>
        <v/>
      </c>
      <c r="G1449" s="249" t="str">
        <f t="shared" si="220"/>
        <v/>
      </c>
      <c r="H1449" s="249" t="str">
        <f t="shared" si="221"/>
        <v/>
      </c>
      <c r="I1449" s="249"/>
      <c r="J1449" s="249"/>
      <c r="K1449" s="252"/>
      <c r="L1449" s="251"/>
      <c r="M1449" s="252"/>
      <c r="N1449" s="261"/>
      <c r="O1449" s="261"/>
      <c r="P1449" s="253"/>
      <c r="Q1449" s="254" t="str">
        <f t="shared" si="222"/>
        <v/>
      </c>
      <c r="R1449" s="255" t="str">
        <f t="shared" si="224"/>
        <v/>
      </c>
      <c r="S1449" s="255" t="str">
        <f t="shared" si="225"/>
        <v/>
      </c>
      <c r="T1449" s="255" t="str">
        <f t="shared" si="223"/>
        <v/>
      </c>
      <c r="U1449" s="262" t="str">
        <f t="shared" si="226"/>
        <v/>
      </c>
      <c r="V1449" s="279"/>
    </row>
    <row r="1450" spans="1:22" x14ac:dyDescent="0.25">
      <c r="A1450" s="266"/>
      <c r="B1450" s="259" t="str">
        <f t="shared" si="227"/>
        <v/>
      </c>
      <c r="C1450" s="260" t="str">
        <f t="shared" si="216"/>
        <v/>
      </c>
      <c r="D1450" s="249" t="str">
        <f t="shared" si="217"/>
        <v/>
      </c>
      <c r="E1450" s="249" t="str">
        <f t="shared" si="218"/>
        <v/>
      </c>
      <c r="F1450" s="249" t="str">
        <f t="shared" si="219"/>
        <v/>
      </c>
      <c r="G1450" s="249" t="str">
        <f t="shared" si="220"/>
        <v/>
      </c>
      <c r="H1450" s="249" t="str">
        <f t="shared" si="221"/>
        <v/>
      </c>
      <c r="I1450" s="249"/>
      <c r="J1450" s="249"/>
      <c r="K1450" s="252"/>
      <c r="L1450" s="251"/>
      <c r="M1450" s="252"/>
      <c r="N1450" s="261"/>
      <c r="O1450" s="261"/>
      <c r="P1450" s="253"/>
      <c r="Q1450" s="254" t="str">
        <f t="shared" si="222"/>
        <v/>
      </c>
      <c r="R1450" s="255" t="str">
        <f t="shared" si="224"/>
        <v/>
      </c>
      <c r="S1450" s="255" t="str">
        <f t="shared" si="225"/>
        <v/>
      </c>
      <c r="T1450" s="255" t="str">
        <f t="shared" si="223"/>
        <v/>
      </c>
      <c r="U1450" s="262" t="str">
        <f t="shared" si="226"/>
        <v/>
      </c>
      <c r="V1450" s="279"/>
    </row>
    <row r="1451" spans="1:22" x14ac:dyDescent="0.25">
      <c r="A1451" s="266"/>
      <c r="B1451" s="259" t="str">
        <f t="shared" si="227"/>
        <v/>
      </c>
      <c r="C1451" s="260" t="str">
        <f t="shared" si="216"/>
        <v/>
      </c>
      <c r="D1451" s="249" t="str">
        <f t="shared" si="217"/>
        <v/>
      </c>
      <c r="E1451" s="249" t="str">
        <f t="shared" si="218"/>
        <v/>
      </c>
      <c r="F1451" s="249" t="str">
        <f t="shared" si="219"/>
        <v/>
      </c>
      <c r="G1451" s="249" t="str">
        <f t="shared" si="220"/>
        <v/>
      </c>
      <c r="H1451" s="249" t="str">
        <f t="shared" si="221"/>
        <v/>
      </c>
      <c r="I1451" s="249"/>
      <c r="J1451" s="249"/>
      <c r="K1451" s="252"/>
      <c r="L1451" s="251"/>
      <c r="M1451" s="252"/>
      <c r="N1451" s="261"/>
      <c r="O1451" s="261"/>
      <c r="P1451" s="253"/>
      <c r="Q1451" s="254" t="str">
        <f t="shared" si="222"/>
        <v/>
      </c>
      <c r="R1451" s="255" t="str">
        <f t="shared" si="224"/>
        <v/>
      </c>
      <c r="S1451" s="255" t="str">
        <f t="shared" si="225"/>
        <v/>
      </c>
      <c r="T1451" s="255" t="str">
        <f t="shared" si="223"/>
        <v/>
      </c>
      <c r="U1451" s="262" t="str">
        <f t="shared" si="226"/>
        <v/>
      </c>
      <c r="V1451" s="279"/>
    </row>
    <row r="1452" spans="1:22" x14ac:dyDescent="0.25">
      <c r="A1452" s="266"/>
      <c r="B1452" s="259" t="str">
        <f t="shared" si="227"/>
        <v/>
      </c>
      <c r="C1452" s="260" t="str">
        <f t="shared" si="216"/>
        <v/>
      </c>
      <c r="D1452" s="249" t="str">
        <f t="shared" si="217"/>
        <v/>
      </c>
      <c r="E1452" s="249" t="str">
        <f t="shared" si="218"/>
        <v/>
      </c>
      <c r="F1452" s="249" t="str">
        <f t="shared" si="219"/>
        <v/>
      </c>
      <c r="G1452" s="249" t="str">
        <f t="shared" si="220"/>
        <v/>
      </c>
      <c r="H1452" s="249" t="str">
        <f t="shared" si="221"/>
        <v/>
      </c>
      <c r="I1452" s="249"/>
      <c r="J1452" s="249"/>
      <c r="K1452" s="252"/>
      <c r="L1452" s="251"/>
      <c r="M1452" s="252"/>
      <c r="N1452" s="261"/>
      <c r="O1452" s="261"/>
      <c r="P1452" s="253"/>
      <c r="Q1452" s="254" t="str">
        <f t="shared" si="222"/>
        <v/>
      </c>
      <c r="R1452" s="255" t="str">
        <f t="shared" si="224"/>
        <v/>
      </c>
      <c r="S1452" s="255" t="str">
        <f t="shared" si="225"/>
        <v/>
      </c>
      <c r="T1452" s="255" t="str">
        <f t="shared" si="223"/>
        <v/>
      </c>
      <c r="U1452" s="262" t="str">
        <f t="shared" si="226"/>
        <v/>
      </c>
      <c r="V1452" s="279"/>
    </row>
    <row r="1453" spans="1:22" x14ac:dyDescent="0.25">
      <c r="A1453" s="266"/>
      <c r="B1453" s="259" t="str">
        <f t="shared" si="227"/>
        <v/>
      </c>
      <c r="C1453" s="260" t="str">
        <f t="shared" si="216"/>
        <v/>
      </c>
      <c r="D1453" s="249" t="str">
        <f t="shared" si="217"/>
        <v/>
      </c>
      <c r="E1453" s="249" t="str">
        <f t="shared" si="218"/>
        <v/>
      </c>
      <c r="F1453" s="249" t="str">
        <f t="shared" si="219"/>
        <v/>
      </c>
      <c r="G1453" s="249" t="str">
        <f t="shared" si="220"/>
        <v/>
      </c>
      <c r="H1453" s="249" t="str">
        <f t="shared" si="221"/>
        <v/>
      </c>
      <c r="I1453" s="249"/>
      <c r="J1453" s="249"/>
      <c r="K1453" s="252"/>
      <c r="L1453" s="251"/>
      <c r="M1453" s="252"/>
      <c r="N1453" s="261"/>
      <c r="O1453" s="261"/>
      <c r="P1453" s="253"/>
      <c r="Q1453" s="254" t="str">
        <f t="shared" si="222"/>
        <v/>
      </c>
      <c r="R1453" s="255" t="str">
        <f t="shared" si="224"/>
        <v/>
      </c>
      <c r="S1453" s="255" t="str">
        <f t="shared" si="225"/>
        <v/>
      </c>
      <c r="T1453" s="255" t="str">
        <f t="shared" si="223"/>
        <v/>
      </c>
      <c r="U1453" s="262" t="str">
        <f t="shared" si="226"/>
        <v/>
      </c>
      <c r="V1453" s="279"/>
    </row>
    <row r="1454" spans="1:22" x14ac:dyDescent="0.25">
      <c r="A1454" s="266"/>
      <c r="B1454" s="259" t="str">
        <f t="shared" si="227"/>
        <v/>
      </c>
      <c r="C1454" s="260" t="str">
        <f t="shared" si="216"/>
        <v/>
      </c>
      <c r="D1454" s="249" t="str">
        <f t="shared" si="217"/>
        <v/>
      </c>
      <c r="E1454" s="249" t="str">
        <f t="shared" si="218"/>
        <v/>
      </c>
      <c r="F1454" s="249" t="str">
        <f t="shared" si="219"/>
        <v/>
      </c>
      <c r="G1454" s="249" t="str">
        <f t="shared" si="220"/>
        <v/>
      </c>
      <c r="H1454" s="249" t="str">
        <f t="shared" si="221"/>
        <v/>
      </c>
      <c r="I1454" s="249"/>
      <c r="J1454" s="249"/>
      <c r="K1454" s="252"/>
      <c r="L1454" s="251"/>
      <c r="M1454" s="252"/>
      <c r="N1454" s="261"/>
      <c r="O1454" s="261"/>
      <c r="P1454" s="253"/>
      <c r="Q1454" s="254" t="str">
        <f t="shared" si="222"/>
        <v/>
      </c>
      <c r="R1454" s="255" t="str">
        <f t="shared" si="224"/>
        <v/>
      </c>
      <c r="S1454" s="255" t="str">
        <f t="shared" si="225"/>
        <v/>
      </c>
      <c r="T1454" s="255" t="str">
        <f t="shared" si="223"/>
        <v/>
      </c>
      <c r="U1454" s="262" t="str">
        <f t="shared" si="226"/>
        <v/>
      </c>
      <c r="V1454" s="279"/>
    </row>
    <row r="1455" spans="1:22" x14ac:dyDescent="0.25">
      <c r="A1455" s="266"/>
      <c r="B1455" s="259" t="str">
        <f t="shared" si="227"/>
        <v/>
      </c>
      <c r="C1455" s="260" t="str">
        <f t="shared" si="216"/>
        <v/>
      </c>
      <c r="D1455" s="249" t="str">
        <f t="shared" si="217"/>
        <v/>
      </c>
      <c r="E1455" s="249" t="str">
        <f t="shared" si="218"/>
        <v/>
      </c>
      <c r="F1455" s="249" t="str">
        <f t="shared" si="219"/>
        <v/>
      </c>
      <c r="G1455" s="249" t="str">
        <f t="shared" si="220"/>
        <v/>
      </c>
      <c r="H1455" s="249" t="str">
        <f t="shared" si="221"/>
        <v/>
      </c>
      <c r="I1455" s="249"/>
      <c r="J1455" s="249"/>
      <c r="K1455" s="252"/>
      <c r="L1455" s="251"/>
      <c r="M1455" s="252"/>
      <c r="N1455" s="261"/>
      <c r="O1455" s="261"/>
      <c r="P1455" s="253"/>
      <c r="Q1455" s="254" t="str">
        <f t="shared" si="222"/>
        <v/>
      </c>
      <c r="R1455" s="255" t="str">
        <f t="shared" si="224"/>
        <v/>
      </c>
      <c r="S1455" s="255" t="str">
        <f t="shared" si="225"/>
        <v/>
      </c>
      <c r="T1455" s="255" t="str">
        <f t="shared" si="223"/>
        <v/>
      </c>
      <c r="U1455" s="262" t="str">
        <f t="shared" si="226"/>
        <v/>
      </c>
      <c r="V1455" s="279"/>
    </row>
    <row r="1456" spans="1:22" x14ac:dyDescent="0.25">
      <c r="A1456" s="266"/>
      <c r="B1456" s="259" t="str">
        <f t="shared" si="227"/>
        <v/>
      </c>
      <c r="C1456" s="260" t="str">
        <f t="shared" si="216"/>
        <v/>
      </c>
      <c r="D1456" s="249" t="str">
        <f t="shared" si="217"/>
        <v/>
      </c>
      <c r="E1456" s="249" t="str">
        <f t="shared" si="218"/>
        <v/>
      </c>
      <c r="F1456" s="249" t="str">
        <f t="shared" si="219"/>
        <v/>
      </c>
      <c r="G1456" s="249" t="str">
        <f t="shared" si="220"/>
        <v/>
      </c>
      <c r="H1456" s="249" t="str">
        <f t="shared" si="221"/>
        <v/>
      </c>
      <c r="I1456" s="249"/>
      <c r="J1456" s="249"/>
      <c r="K1456" s="252"/>
      <c r="L1456" s="251"/>
      <c r="M1456" s="252"/>
      <c r="N1456" s="261"/>
      <c r="O1456" s="261"/>
      <c r="P1456" s="253"/>
      <c r="Q1456" s="254" t="str">
        <f t="shared" si="222"/>
        <v/>
      </c>
      <c r="R1456" s="255" t="str">
        <f t="shared" si="224"/>
        <v/>
      </c>
      <c r="S1456" s="255" t="str">
        <f t="shared" si="225"/>
        <v/>
      </c>
      <c r="T1456" s="255" t="str">
        <f t="shared" si="223"/>
        <v/>
      </c>
      <c r="U1456" s="262" t="str">
        <f t="shared" si="226"/>
        <v/>
      </c>
      <c r="V1456" s="279"/>
    </row>
    <row r="1457" spans="1:22" x14ac:dyDescent="0.25">
      <c r="A1457" s="266"/>
      <c r="B1457" s="259" t="str">
        <f t="shared" si="227"/>
        <v/>
      </c>
      <c r="C1457" s="260" t="str">
        <f t="shared" si="216"/>
        <v/>
      </c>
      <c r="D1457" s="249" t="str">
        <f t="shared" si="217"/>
        <v/>
      </c>
      <c r="E1457" s="249" t="str">
        <f t="shared" si="218"/>
        <v/>
      </c>
      <c r="F1457" s="249" t="str">
        <f t="shared" si="219"/>
        <v/>
      </c>
      <c r="G1457" s="249" t="str">
        <f t="shared" si="220"/>
        <v/>
      </c>
      <c r="H1457" s="249" t="str">
        <f t="shared" si="221"/>
        <v/>
      </c>
      <c r="I1457" s="249"/>
      <c r="J1457" s="249"/>
      <c r="K1457" s="252"/>
      <c r="L1457" s="251"/>
      <c r="M1457" s="252"/>
      <c r="N1457" s="261"/>
      <c r="O1457" s="261"/>
      <c r="P1457" s="253"/>
      <c r="Q1457" s="254" t="str">
        <f t="shared" si="222"/>
        <v/>
      </c>
      <c r="R1457" s="255" t="str">
        <f t="shared" si="224"/>
        <v/>
      </c>
      <c r="S1457" s="255" t="str">
        <f t="shared" si="225"/>
        <v/>
      </c>
      <c r="T1457" s="255" t="str">
        <f t="shared" si="223"/>
        <v/>
      </c>
      <c r="U1457" s="262" t="str">
        <f t="shared" si="226"/>
        <v/>
      </c>
      <c r="V1457" s="279"/>
    </row>
    <row r="1458" spans="1:22" x14ac:dyDescent="0.25">
      <c r="A1458" s="266"/>
      <c r="B1458" s="259" t="str">
        <f t="shared" si="227"/>
        <v/>
      </c>
      <c r="C1458" s="260" t="str">
        <f t="shared" si="216"/>
        <v/>
      </c>
      <c r="D1458" s="249" t="str">
        <f t="shared" si="217"/>
        <v/>
      </c>
      <c r="E1458" s="249" t="str">
        <f t="shared" si="218"/>
        <v/>
      </c>
      <c r="F1458" s="249" t="str">
        <f t="shared" si="219"/>
        <v/>
      </c>
      <c r="G1458" s="249" t="str">
        <f t="shared" si="220"/>
        <v/>
      </c>
      <c r="H1458" s="249" t="str">
        <f t="shared" si="221"/>
        <v/>
      </c>
      <c r="I1458" s="249"/>
      <c r="J1458" s="249"/>
      <c r="K1458" s="252"/>
      <c r="L1458" s="251"/>
      <c r="M1458" s="252"/>
      <c r="N1458" s="261"/>
      <c r="O1458" s="261"/>
      <c r="P1458" s="253"/>
      <c r="Q1458" s="254" t="str">
        <f t="shared" si="222"/>
        <v/>
      </c>
      <c r="R1458" s="255" t="str">
        <f t="shared" si="224"/>
        <v/>
      </c>
      <c r="S1458" s="255" t="str">
        <f t="shared" si="225"/>
        <v/>
      </c>
      <c r="T1458" s="255" t="str">
        <f t="shared" si="223"/>
        <v/>
      </c>
      <c r="U1458" s="262" t="str">
        <f t="shared" si="226"/>
        <v/>
      </c>
      <c r="V1458" s="279"/>
    </row>
    <row r="1459" spans="1:22" x14ac:dyDescent="0.25">
      <c r="A1459" s="266"/>
      <c r="B1459" s="259" t="str">
        <f t="shared" si="227"/>
        <v/>
      </c>
      <c r="C1459" s="260" t="str">
        <f t="shared" si="216"/>
        <v/>
      </c>
      <c r="D1459" s="249" t="str">
        <f t="shared" si="217"/>
        <v/>
      </c>
      <c r="E1459" s="249" t="str">
        <f t="shared" si="218"/>
        <v/>
      </c>
      <c r="F1459" s="249" t="str">
        <f t="shared" si="219"/>
        <v/>
      </c>
      <c r="G1459" s="249" t="str">
        <f t="shared" si="220"/>
        <v/>
      </c>
      <c r="H1459" s="249" t="str">
        <f t="shared" si="221"/>
        <v/>
      </c>
      <c r="I1459" s="249"/>
      <c r="J1459" s="249"/>
      <c r="K1459" s="252"/>
      <c r="L1459" s="251"/>
      <c r="M1459" s="252"/>
      <c r="N1459" s="261"/>
      <c r="O1459" s="261"/>
      <c r="P1459" s="253"/>
      <c r="Q1459" s="254" t="str">
        <f t="shared" si="222"/>
        <v/>
      </c>
      <c r="R1459" s="255" t="str">
        <f t="shared" si="224"/>
        <v/>
      </c>
      <c r="S1459" s="255" t="str">
        <f t="shared" si="225"/>
        <v/>
      </c>
      <c r="T1459" s="255" t="str">
        <f t="shared" si="223"/>
        <v/>
      </c>
      <c r="U1459" s="262" t="str">
        <f t="shared" si="226"/>
        <v/>
      </c>
      <c r="V1459" s="279"/>
    </row>
    <row r="1460" spans="1:22" x14ac:dyDescent="0.25">
      <c r="A1460" s="266"/>
      <c r="B1460" s="259" t="str">
        <f t="shared" si="227"/>
        <v/>
      </c>
      <c r="C1460" s="260" t="str">
        <f t="shared" si="216"/>
        <v/>
      </c>
      <c r="D1460" s="249" t="str">
        <f t="shared" si="217"/>
        <v/>
      </c>
      <c r="E1460" s="249" t="str">
        <f t="shared" si="218"/>
        <v/>
      </c>
      <c r="F1460" s="249" t="str">
        <f t="shared" si="219"/>
        <v/>
      </c>
      <c r="G1460" s="249" t="str">
        <f t="shared" si="220"/>
        <v/>
      </c>
      <c r="H1460" s="249" t="str">
        <f t="shared" si="221"/>
        <v/>
      </c>
      <c r="I1460" s="249"/>
      <c r="J1460" s="249"/>
      <c r="K1460" s="252"/>
      <c r="L1460" s="251"/>
      <c r="M1460" s="252"/>
      <c r="N1460" s="261"/>
      <c r="O1460" s="261"/>
      <c r="P1460" s="253"/>
      <c r="Q1460" s="254" t="str">
        <f t="shared" si="222"/>
        <v/>
      </c>
      <c r="R1460" s="255" t="str">
        <f t="shared" si="224"/>
        <v/>
      </c>
      <c r="S1460" s="255" t="str">
        <f t="shared" si="225"/>
        <v/>
      </c>
      <c r="T1460" s="255" t="str">
        <f t="shared" si="223"/>
        <v/>
      </c>
      <c r="U1460" s="262" t="str">
        <f t="shared" si="226"/>
        <v/>
      </c>
      <c r="V1460" s="279"/>
    </row>
    <row r="1461" spans="1:22" x14ac:dyDescent="0.25">
      <c r="A1461" s="266"/>
      <c r="B1461" s="259" t="str">
        <f t="shared" si="227"/>
        <v/>
      </c>
      <c r="C1461" s="260" t="str">
        <f t="shared" si="216"/>
        <v/>
      </c>
      <c r="D1461" s="249" t="str">
        <f t="shared" si="217"/>
        <v/>
      </c>
      <c r="E1461" s="249" t="str">
        <f t="shared" si="218"/>
        <v/>
      </c>
      <c r="F1461" s="249" t="str">
        <f t="shared" si="219"/>
        <v/>
      </c>
      <c r="G1461" s="249" t="str">
        <f t="shared" si="220"/>
        <v/>
      </c>
      <c r="H1461" s="249" t="str">
        <f t="shared" si="221"/>
        <v/>
      </c>
      <c r="I1461" s="249"/>
      <c r="J1461" s="249"/>
      <c r="K1461" s="252"/>
      <c r="L1461" s="251"/>
      <c r="M1461" s="252"/>
      <c r="N1461" s="261"/>
      <c r="O1461" s="261"/>
      <c r="P1461" s="253"/>
      <c r="Q1461" s="254" t="str">
        <f t="shared" si="222"/>
        <v/>
      </c>
      <c r="R1461" s="255" t="str">
        <f t="shared" si="224"/>
        <v/>
      </c>
      <c r="S1461" s="255" t="str">
        <f t="shared" si="225"/>
        <v/>
      </c>
      <c r="T1461" s="255" t="str">
        <f t="shared" si="223"/>
        <v/>
      </c>
      <c r="U1461" s="262" t="str">
        <f t="shared" si="226"/>
        <v/>
      </c>
      <c r="V1461" s="279"/>
    </row>
    <row r="1462" spans="1:22" x14ac:dyDescent="0.25">
      <c r="A1462" s="266"/>
      <c r="B1462" s="259" t="str">
        <f t="shared" si="227"/>
        <v/>
      </c>
      <c r="C1462" s="260" t="str">
        <f t="shared" si="216"/>
        <v/>
      </c>
      <c r="D1462" s="249" t="str">
        <f t="shared" si="217"/>
        <v/>
      </c>
      <c r="E1462" s="249" t="str">
        <f t="shared" si="218"/>
        <v/>
      </c>
      <c r="F1462" s="249" t="str">
        <f t="shared" si="219"/>
        <v/>
      </c>
      <c r="G1462" s="249" t="str">
        <f t="shared" si="220"/>
        <v/>
      </c>
      <c r="H1462" s="249" t="str">
        <f t="shared" si="221"/>
        <v/>
      </c>
      <c r="I1462" s="249"/>
      <c r="J1462" s="249"/>
      <c r="K1462" s="252"/>
      <c r="L1462" s="251"/>
      <c r="M1462" s="252"/>
      <c r="N1462" s="261"/>
      <c r="O1462" s="261"/>
      <c r="P1462" s="253"/>
      <c r="Q1462" s="254" t="str">
        <f t="shared" si="222"/>
        <v/>
      </c>
      <c r="R1462" s="255" t="str">
        <f t="shared" si="224"/>
        <v/>
      </c>
      <c r="S1462" s="255" t="str">
        <f t="shared" si="225"/>
        <v/>
      </c>
      <c r="T1462" s="255" t="str">
        <f t="shared" si="223"/>
        <v/>
      </c>
      <c r="U1462" s="262" t="str">
        <f t="shared" si="226"/>
        <v/>
      </c>
      <c r="V1462" s="279"/>
    </row>
    <row r="1463" spans="1:22" x14ac:dyDescent="0.25">
      <c r="A1463" s="266"/>
      <c r="B1463" s="259" t="str">
        <f t="shared" si="227"/>
        <v/>
      </c>
      <c r="C1463" s="260" t="str">
        <f t="shared" si="216"/>
        <v/>
      </c>
      <c r="D1463" s="249" t="str">
        <f t="shared" si="217"/>
        <v/>
      </c>
      <c r="E1463" s="249" t="str">
        <f t="shared" si="218"/>
        <v/>
      </c>
      <c r="F1463" s="249" t="str">
        <f t="shared" si="219"/>
        <v/>
      </c>
      <c r="G1463" s="249" t="str">
        <f t="shared" si="220"/>
        <v/>
      </c>
      <c r="H1463" s="249" t="str">
        <f t="shared" si="221"/>
        <v/>
      </c>
      <c r="I1463" s="249"/>
      <c r="J1463" s="249"/>
      <c r="K1463" s="252"/>
      <c r="L1463" s="251"/>
      <c r="M1463" s="252"/>
      <c r="N1463" s="261"/>
      <c r="O1463" s="261"/>
      <c r="P1463" s="253"/>
      <c r="Q1463" s="254" t="str">
        <f t="shared" si="222"/>
        <v/>
      </c>
      <c r="R1463" s="255" t="str">
        <f t="shared" si="224"/>
        <v/>
      </c>
      <c r="S1463" s="255" t="str">
        <f t="shared" si="225"/>
        <v/>
      </c>
      <c r="T1463" s="255" t="str">
        <f t="shared" si="223"/>
        <v/>
      </c>
      <c r="U1463" s="262" t="str">
        <f t="shared" si="226"/>
        <v/>
      </c>
      <c r="V1463" s="279"/>
    </row>
    <row r="1464" spans="1:22" x14ac:dyDescent="0.25">
      <c r="A1464" s="266"/>
      <c r="B1464" s="259" t="str">
        <f t="shared" si="227"/>
        <v/>
      </c>
      <c r="C1464" s="260" t="str">
        <f t="shared" si="216"/>
        <v/>
      </c>
      <c r="D1464" s="249" t="str">
        <f t="shared" si="217"/>
        <v/>
      </c>
      <c r="E1464" s="249" t="str">
        <f t="shared" si="218"/>
        <v/>
      </c>
      <c r="F1464" s="249" t="str">
        <f t="shared" si="219"/>
        <v/>
      </c>
      <c r="G1464" s="249" t="str">
        <f t="shared" si="220"/>
        <v/>
      </c>
      <c r="H1464" s="249" t="str">
        <f t="shared" si="221"/>
        <v/>
      </c>
      <c r="I1464" s="249"/>
      <c r="J1464" s="249"/>
      <c r="K1464" s="252"/>
      <c r="L1464" s="251"/>
      <c r="M1464" s="252"/>
      <c r="N1464" s="261"/>
      <c r="O1464" s="261"/>
      <c r="P1464" s="253"/>
      <c r="Q1464" s="254" t="str">
        <f t="shared" si="222"/>
        <v/>
      </c>
      <c r="R1464" s="255" t="str">
        <f t="shared" si="224"/>
        <v/>
      </c>
      <c r="S1464" s="255" t="str">
        <f t="shared" si="225"/>
        <v/>
      </c>
      <c r="T1464" s="255" t="str">
        <f t="shared" si="223"/>
        <v/>
      </c>
      <c r="U1464" s="262" t="str">
        <f t="shared" si="226"/>
        <v/>
      </c>
      <c r="V1464" s="279"/>
    </row>
    <row r="1465" spans="1:22" x14ac:dyDescent="0.25">
      <c r="A1465" s="266"/>
      <c r="B1465" s="259" t="str">
        <f t="shared" si="227"/>
        <v/>
      </c>
      <c r="C1465" s="260" t="str">
        <f t="shared" si="216"/>
        <v/>
      </c>
      <c r="D1465" s="249" t="str">
        <f t="shared" si="217"/>
        <v/>
      </c>
      <c r="E1465" s="249" t="str">
        <f t="shared" si="218"/>
        <v/>
      </c>
      <c r="F1465" s="249" t="str">
        <f t="shared" si="219"/>
        <v/>
      </c>
      <c r="G1465" s="249" t="str">
        <f t="shared" si="220"/>
        <v/>
      </c>
      <c r="H1465" s="249" t="str">
        <f t="shared" si="221"/>
        <v/>
      </c>
      <c r="I1465" s="249"/>
      <c r="J1465" s="249"/>
      <c r="K1465" s="252"/>
      <c r="L1465" s="251"/>
      <c r="M1465" s="252"/>
      <c r="N1465" s="261"/>
      <c r="O1465" s="261"/>
      <c r="P1465" s="253"/>
      <c r="Q1465" s="254" t="str">
        <f t="shared" si="222"/>
        <v/>
      </c>
      <c r="R1465" s="255" t="str">
        <f t="shared" si="224"/>
        <v/>
      </c>
      <c r="S1465" s="255" t="str">
        <f t="shared" si="225"/>
        <v/>
      </c>
      <c r="T1465" s="255" t="str">
        <f t="shared" si="223"/>
        <v/>
      </c>
      <c r="U1465" s="262" t="str">
        <f t="shared" si="226"/>
        <v/>
      </c>
      <c r="V1465" s="279"/>
    </row>
    <row r="1466" spans="1:22" x14ac:dyDescent="0.25">
      <c r="A1466" s="266"/>
      <c r="B1466" s="259" t="str">
        <f t="shared" si="227"/>
        <v/>
      </c>
      <c r="C1466" s="260" t="str">
        <f t="shared" si="216"/>
        <v/>
      </c>
      <c r="D1466" s="249" t="str">
        <f t="shared" si="217"/>
        <v/>
      </c>
      <c r="E1466" s="249" t="str">
        <f t="shared" si="218"/>
        <v/>
      </c>
      <c r="F1466" s="249" t="str">
        <f t="shared" si="219"/>
        <v/>
      </c>
      <c r="G1466" s="249" t="str">
        <f t="shared" si="220"/>
        <v/>
      </c>
      <c r="H1466" s="249" t="str">
        <f t="shared" si="221"/>
        <v/>
      </c>
      <c r="I1466" s="249"/>
      <c r="J1466" s="249"/>
      <c r="K1466" s="252"/>
      <c r="L1466" s="251"/>
      <c r="M1466" s="252"/>
      <c r="N1466" s="261"/>
      <c r="O1466" s="261"/>
      <c r="P1466" s="253"/>
      <c r="Q1466" s="254" t="str">
        <f t="shared" si="222"/>
        <v/>
      </c>
      <c r="R1466" s="255" t="str">
        <f t="shared" si="224"/>
        <v/>
      </c>
      <c r="S1466" s="255" t="str">
        <f t="shared" si="225"/>
        <v/>
      </c>
      <c r="T1466" s="255" t="str">
        <f t="shared" si="223"/>
        <v/>
      </c>
      <c r="U1466" s="262" t="str">
        <f t="shared" si="226"/>
        <v/>
      </c>
      <c r="V1466" s="279"/>
    </row>
    <row r="1467" spans="1:22" x14ac:dyDescent="0.25">
      <c r="A1467" s="266"/>
      <c r="B1467" s="259" t="str">
        <f t="shared" si="227"/>
        <v/>
      </c>
      <c r="C1467" s="260" t="str">
        <f t="shared" si="216"/>
        <v/>
      </c>
      <c r="D1467" s="249" t="str">
        <f t="shared" si="217"/>
        <v/>
      </c>
      <c r="E1467" s="249" t="str">
        <f t="shared" si="218"/>
        <v/>
      </c>
      <c r="F1467" s="249" t="str">
        <f t="shared" si="219"/>
        <v/>
      </c>
      <c r="G1467" s="249" t="str">
        <f t="shared" si="220"/>
        <v/>
      </c>
      <c r="H1467" s="249" t="str">
        <f t="shared" si="221"/>
        <v/>
      </c>
      <c r="I1467" s="249"/>
      <c r="J1467" s="249"/>
      <c r="K1467" s="252"/>
      <c r="L1467" s="251"/>
      <c r="M1467" s="252"/>
      <c r="N1467" s="261"/>
      <c r="O1467" s="261"/>
      <c r="P1467" s="253"/>
      <c r="Q1467" s="254" t="str">
        <f t="shared" si="222"/>
        <v/>
      </c>
      <c r="R1467" s="255" t="str">
        <f t="shared" si="224"/>
        <v/>
      </c>
      <c r="S1467" s="255" t="str">
        <f t="shared" si="225"/>
        <v/>
      </c>
      <c r="T1467" s="255" t="str">
        <f t="shared" si="223"/>
        <v/>
      </c>
      <c r="U1467" s="262" t="str">
        <f t="shared" si="226"/>
        <v/>
      </c>
      <c r="V1467" s="279"/>
    </row>
    <row r="1468" spans="1:22" x14ac:dyDescent="0.25">
      <c r="A1468" s="266"/>
      <c r="B1468" s="259" t="str">
        <f t="shared" si="227"/>
        <v/>
      </c>
      <c r="C1468" s="260" t="str">
        <f t="shared" si="216"/>
        <v/>
      </c>
      <c r="D1468" s="249" t="str">
        <f t="shared" si="217"/>
        <v/>
      </c>
      <c r="E1468" s="249" t="str">
        <f t="shared" si="218"/>
        <v/>
      </c>
      <c r="F1468" s="249" t="str">
        <f t="shared" si="219"/>
        <v/>
      </c>
      <c r="G1468" s="249" t="str">
        <f t="shared" si="220"/>
        <v/>
      </c>
      <c r="H1468" s="249" t="str">
        <f t="shared" si="221"/>
        <v/>
      </c>
      <c r="I1468" s="249"/>
      <c r="J1468" s="249"/>
      <c r="K1468" s="252"/>
      <c r="L1468" s="251"/>
      <c r="M1468" s="252"/>
      <c r="N1468" s="261"/>
      <c r="O1468" s="261"/>
      <c r="P1468" s="253"/>
      <c r="Q1468" s="254" t="str">
        <f t="shared" si="222"/>
        <v/>
      </c>
      <c r="R1468" s="255" t="str">
        <f t="shared" si="224"/>
        <v/>
      </c>
      <c r="S1468" s="255" t="str">
        <f t="shared" si="225"/>
        <v/>
      </c>
      <c r="T1468" s="255" t="str">
        <f t="shared" si="223"/>
        <v/>
      </c>
      <c r="U1468" s="262" t="str">
        <f t="shared" si="226"/>
        <v/>
      </c>
      <c r="V1468" s="279"/>
    </row>
    <row r="1469" spans="1:22" x14ac:dyDescent="0.25">
      <c r="A1469" s="266"/>
      <c r="B1469" s="259" t="str">
        <f t="shared" si="227"/>
        <v/>
      </c>
      <c r="C1469" s="260" t="str">
        <f t="shared" si="216"/>
        <v/>
      </c>
      <c r="D1469" s="249" t="str">
        <f t="shared" si="217"/>
        <v/>
      </c>
      <c r="E1469" s="249" t="str">
        <f t="shared" si="218"/>
        <v/>
      </c>
      <c r="F1469" s="249" t="str">
        <f t="shared" si="219"/>
        <v/>
      </c>
      <c r="G1469" s="249" t="str">
        <f t="shared" si="220"/>
        <v/>
      </c>
      <c r="H1469" s="249" t="str">
        <f t="shared" si="221"/>
        <v/>
      </c>
      <c r="I1469" s="249"/>
      <c r="J1469" s="249"/>
      <c r="K1469" s="252"/>
      <c r="L1469" s="251"/>
      <c r="M1469" s="252"/>
      <c r="N1469" s="261"/>
      <c r="O1469" s="261"/>
      <c r="P1469" s="253"/>
      <c r="Q1469" s="254" t="str">
        <f t="shared" si="222"/>
        <v/>
      </c>
      <c r="R1469" s="255" t="str">
        <f t="shared" si="224"/>
        <v/>
      </c>
      <c r="S1469" s="255" t="str">
        <f t="shared" si="225"/>
        <v/>
      </c>
      <c r="T1469" s="255" t="str">
        <f t="shared" si="223"/>
        <v/>
      </c>
      <c r="U1469" s="262" t="str">
        <f t="shared" si="226"/>
        <v/>
      </c>
      <c r="V1469" s="279"/>
    </row>
    <row r="1470" spans="1:22" x14ac:dyDescent="0.25">
      <c r="A1470" s="266"/>
      <c r="B1470" s="259" t="str">
        <f t="shared" si="227"/>
        <v/>
      </c>
      <c r="C1470" s="260" t="str">
        <f t="shared" si="216"/>
        <v/>
      </c>
      <c r="D1470" s="249" t="str">
        <f t="shared" si="217"/>
        <v/>
      </c>
      <c r="E1470" s="249" t="str">
        <f t="shared" si="218"/>
        <v/>
      </c>
      <c r="F1470" s="249" t="str">
        <f t="shared" si="219"/>
        <v/>
      </c>
      <c r="G1470" s="249" t="str">
        <f t="shared" si="220"/>
        <v/>
      </c>
      <c r="H1470" s="249" t="str">
        <f t="shared" si="221"/>
        <v/>
      </c>
      <c r="I1470" s="249"/>
      <c r="J1470" s="249"/>
      <c r="K1470" s="252"/>
      <c r="L1470" s="251"/>
      <c r="M1470" s="252"/>
      <c r="N1470" s="261"/>
      <c r="O1470" s="261"/>
      <c r="P1470" s="253"/>
      <c r="Q1470" s="254" t="str">
        <f t="shared" si="222"/>
        <v/>
      </c>
      <c r="R1470" s="255" t="str">
        <f t="shared" si="224"/>
        <v/>
      </c>
      <c r="S1470" s="255" t="str">
        <f t="shared" si="225"/>
        <v/>
      </c>
      <c r="T1470" s="255" t="str">
        <f t="shared" si="223"/>
        <v/>
      </c>
      <c r="U1470" s="262" t="str">
        <f t="shared" si="226"/>
        <v/>
      </c>
      <c r="V1470" s="279"/>
    </row>
    <row r="1471" spans="1:22" x14ac:dyDescent="0.25">
      <c r="A1471" s="266"/>
      <c r="B1471" s="259" t="str">
        <f t="shared" si="227"/>
        <v/>
      </c>
      <c r="C1471" s="260" t="str">
        <f t="shared" si="216"/>
        <v/>
      </c>
      <c r="D1471" s="249" t="str">
        <f t="shared" si="217"/>
        <v/>
      </c>
      <c r="E1471" s="249" t="str">
        <f t="shared" si="218"/>
        <v/>
      </c>
      <c r="F1471" s="249" t="str">
        <f t="shared" si="219"/>
        <v/>
      </c>
      <c r="G1471" s="249" t="str">
        <f t="shared" si="220"/>
        <v/>
      </c>
      <c r="H1471" s="249" t="str">
        <f t="shared" si="221"/>
        <v/>
      </c>
      <c r="I1471" s="249"/>
      <c r="J1471" s="249"/>
      <c r="K1471" s="252"/>
      <c r="L1471" s="251"/>
      <c r="M1471" s="252"/>
      <c r="N1471" s="261"/>
      <c r="O1471" s="261"/>
      <c r="P1471" s="253"/>
      <c r="Q1471" s="254" t="str">
        <f t="shared" si="222"/>
        <v/>
      </c>
      <c r="R1471" s="255" t="str">
        <f t="shared" si="224"/>
        <v/>
      </c>
      <c r="S1471" s="255" t="str">
        <f t="shared" si="225"/>
        <v/>
      </c>
      <c r="T1471" s="255" t="str">
        <f t="shared" si="223"/>
        <v/>
      </c>
      <c r="U1471" s="262" t="str">
        <f t="shared" si="226"/>
        <v/>
      </c>
      <c r="V1471" s="279"/>
    </row>
    <row r="1472" spans="1:22" x14ac:dyDescent="0.25">
      <c r="A1472" s="266"/>
      <c r="B1472" s="259" t="str">
        <f t="shared" si="227"/>
        <v/>
      </c>
      <c r="C1472" s="260" t="str">
        <f t="shared" si="216"/>
        <v/>
      </c>
      <c r="D1472" s="249" t="str">
        <f t="shared" si="217"/>
        <v/>
      </c>
      <c r="E1472" s="249" t="str">
        <f t="shared" si="218"/>
        <v/>
      </c>
      <c r="F1472" s="249" t="str">
        <f t="shared" si="219"/>
        <v/>
      </c>
      <c r="G1472" s="249" t="str">
        <f t="shared" si="220"/>
        <v/>
      </c>
      <c r="H1472" s="249" t="str">
        <f t="shared" si="221"/>
        <v/>
      </c>
      <c r="I1472" s="249"/>
      <c r="J1472" s="249"/>
      <c r="K1472" s="252"/>
      <c r="L1472" s="251"/>
      <c r="M1472" s="252"/>
      <c r="N1472" s="261"/>
      <c r="O1472" s="261"/>
      <c r="P1472" s="253"/>
      <c r="Q1472" s="254" t="str">
        <f t="shared" si="222"/>
        <v/>
      </c>
      <c r="R1472" s="255" t="str">
        <f t="shared" si="224"/>
        <v/>
      </c>
      <c r="S1472" s="255" t="str">
        <f t="shared" si="225"/>
        <v/>
      </c>
      <c r="T1472" s="255" t="str">
        <f t="shared" si="223"/>
        <v/>
      </c>
      <c r="U1472" s="262" t="str">
        <f t="shared" si="226"/>
        <v/>
      </c>
      <c r="V1472" s="279"/>
    </row>
    <row r="1473" spans="1:22" x14ac:dyDescent="0.25">
      <c r="A1473" s="266"/>
      <c r="B1473" s="259" t="str">
        <f t="shared" si="227"/>
        <v/>
      </c>
      <c r="C1473" s="260" t="str">
        <f t="shared" si="216"/>
        <v/>
      </c>
      <c r="D1473" s="249" t="str">
        <f t="shared" si="217"/>
        <v/>
      </c>
      <c r="E1473" s="249" t="str">
        <f t="shared" si="218"/>
        <v/>
      </c>
      <c r="F1473" s="249" t="str">
        <f t="shared" si="219"/>
        <v/>
      </c>
      <c r="G1473" s="249" t="str">
        <f t="shared" si="220"/>
        <v/>
      </c>
      <c r="H1473" s="249" t="str">
        <f t="shared" si="221"/>
        <v/>
      </c>
      <c r="I1473" s="249"/>
      <c r="J1473" s="249"/>
      <c r="K1473" s="252"/>
      <c r="L1473" s="251"/>
      <c r="M1473" s="252"/>
      <c r="N1473" s="261"/>
      <c r="O1473" s="261"/>
      <c r="P1473" s="253"/>
      <c r="Q1473" s="254" t="str">
        <f t="shared" si="222"/>
        <v/>
      </c>
      <c r="R1473" s="255" t="str">
        <f t="shared" si="224"/>
        <v/>
      </c>
      <c r="S1473" s="255" t="str">
        <f t="shared" si="225"/>
        <v/>
      </c>
      <c r="T1473" s="255" t="str">
        <f t="shared" si="223"/>
        <v/>
      </c>
      <c r="U1473" s="262" t="str">
        <f t="shared" si="226"/>
        <v/>
      </c>
      <c r="V1473" s="279"/>
    </row>
    <row r="1474" spans="1:22" x14ac:dyDescent="0.25">
      <c r="A1474" s="266"/>
      <c r="B1474" s="259" t="str">
        <f t="shared" si="227"/>
        <v/>
      </c>
      <c r="C1474" s="260" t="str">
        <f t="shared" si="216"/>
        <v/>
      </c>
      <c r="D1474" s="249" t="str">
        <f t="shared" si="217"/>
        <v/>
      </c>
      <c r="E1474" s="249" t="str">
        <f t="shared" si="218"/>
        <v/>
      </c>
      <c r="F1474" s="249" t="str">
        <f t="shared" si="219"/>
        <v/>
      </c>
      <c r="G1474" s="249" t="str">
        <f t="shared" si="220"/>
        <v/>
      </c>
      <c r="H1474" s="249" t="str">
        <f t="shared" si="221"/>
        <v/>
      </c>
      <c r="I1474" s="249"/>
      <c r="J1474" s="249"/>
      <c r="K1474" s="252"/>
      <c r="L1474" s="251"/>
      <c r="M1474" s="252"/>
      <c r="N1474" s="261"/>
      <c r="O1474" s="261"/>
      <c r="P1474" s="253"/>
      <c r="Q1474" s="254" t="str">
        <f t="shared" si="222"/>
        <v/>
      </c>
      <c r="R1474" s="255" t="str">
        <f t="shared" si="224"/>
        <v/>
      </c>
      <c r="S1474" s="255" t="str">
        <f t="shared" si="225"/>
        <v/>
      </c>
      <c r="T1474" s="255" t="str">
        <f t="shared" si="223"/>
        <v/>
      </c>
      <c r="U1474" s="262" t="str">
        <f t="shared" si="226"/>
        <v/>
      </c>
      <c r="V1474" s="279"/>
    </row>
    <row r="1475" spans="1:22" x14ac:dyDescent="0.25">
      <c r="A1475" s="266"/>
      <c r="B1475" s="259" t="str">
        <f t="shared" si="227"/>
        <v/>
      </c>
      <c r="C1475" s="260" t="str">
        <f t="shared" si="216"/>
        <v/>
      </c>
      <c r="D1475" s="249" t="str">
        <f t="shared" si="217"/>
        <v/>
      </c>
      <c r="E1475" s="249" t="str">
        <f t="shared" si="218"/>
        <v/>
      </c>
      <c r="F1475" s="249" t="str">
        <f t="shared" si="219"/>
        <v/>
      </c>
      <c r="G1475" s="249" t="str">
        <f t="shared" si="220"/>
        <v/>
      </c>
      <c r="H1475" s="249" t="str">
        <f t="shared" si="221"/>
        <v/>
      </c>
      <c r="I1475" s="249"/>
      <c r="J1475" s="249"/>
      <c r="K1475" s="252"/>
      <c r="L1475" s="251"/>
      <c r="M1475" s="252"/>
      <c r="N1475" s="261"/>
      <c r="O1475" s="261"/>
      <c r="P1475" s="253"/>
      <c r="Q1475" s="254" t="str">
        <f t="shared" si="222"/>
        <v/>
      </c>
      <c r="R1475" s="255" t="str">
        <f t="shared" si="224"/>
        <v/>
      </c>
      <c r="S1475" s="255" t="str">
        <f t="shared" si="225"/>
        <v/>
      </c>
      <c r="T1475" s="255" t="str">
        <f t="shared" si="223"/>
        <v/>
      </c>
      <c r="U1475" s="262" t="str">
        <f t="shared" si="226"/>
        <v/>
      </c>
      <c r="V1475" s="279"/>
    </row>
    <row r="1476" spans="1:22" x14ac:dyDescent="0.25">
      <c r="A1476" s="266"/>
      <c r="B1476" s="259" t="str">
        <f t="shared" si="227"/>
        <v/>
      </c>
      <c r="C1476" s="260" t="str">
        <f t="shared" si="216"/>
        <v/>
      </c>
      <c r="D1476" s="249" t="str">
        <f t="shared" si="217"/>
        <v/>
      </c>
      <c r="E1476" s="249" t="str">
        <f t="shared" si="218"/>
        <v/>
      </c>
      <c r="F1476" s="249" t="str">
        <f t="shared" si="219"/>
        <v/>
      </c>
      <c r="G1476" s="249" t="str">
        <f t="shared" si="220"/>
        <v/>
      </c>
      <c r="H1476" s="249" t="str">
        <f t="shared" si="221"/>
        <v/>
      </c>
      <c r="I1476" s="249"/>
      <c r="J1476" s="249"/>
      <c r="K1476" s="252"/>
      <c r="L1476" s="251"/>
      <c r="M1476" s="252"/>
      <c r="N1476" s="261"/>
      <c r="O1476" s="261"/>
      <c r="P1476" s="253"/>
      <c r="Q1476" s="254" t="str">
        <f t="shared" si="222"/>
        <v/>
      </c>
      <c r="R1476" s="255" t="str">
        <f t="shared" si="224"/>
        <v/>
      </c>
      <c r="S1476" s="255" t="str">
        <f t="shared" si="225"/>
        <v/>
      </c>
      <c r="T1476" s="255" t="str">
        <f t="shared" si="223"/>
        <v/>
      </c>
      <c r="U1476" s="262" t="str">
        <f t="shared" si="226"/>
        <v/>
      </c>
      <c r="V1476" s="279"/>
    </row>
    <row r="1477" spans="1:22" x14ac:dyDescent="0.25">
      <c r="A1477" s="266"/>
      <c r="B1477" s="259" t="str">
        <f t="shared" si="227"/>
        <v/>
      </c>
      <c r="C1477" s="260" t="str">
        <f t="shared" si="216"/>
        <v/>
      </c>
      <c r="D1477" s="249" t="str">
        <f t="shared" si="217"/>
        <v/>
      </c>
      <c r="E1477" s="249" t="str">
        <f t="shared" si="218"/>
        <v/>
      </c>
      <c r="F1477" s="249" t="str">
        <f t="shared" si="219"/>
        <v/>
      </c>
      <c r="G1477" s="249" t="str">
        <f t="shared" si="220"/>
        <v/>
      </c>
      <c r="H1477" s="249" t="str">
        <f t="shared" si="221"/>
        <v/>
      </c>
      <c r="I1477" s="249"/>
      <c r="J1477" s="249"/>
      <c r="K1477" s="252"/>
      <c r="L1477" s="251"/>
      <c r="M1477" s="252"/>
      <c r="N1477" s="261"/>
      <c r="O1477" s="261"/>
      <c r="P1477" s="253"/>
      <c r="Q1477" s="254" t="str">
        <f t="shared" si="222"/>
        <v/>
      </c>
      <c r="R1477" s="255" t="str">
        <f t="shared" si="224"/>
        <v/>
      </c>
      <c r="S1477" s="255" t="str">
        <f t="shared" si="225"/>
        <v/>
      </c>
      <c r="T1477" s="255" t="str">
        <f t="shared" si="223"/>
        <v/>
      </c>
      <c r="U1477" s="262" t="str">
        <f t="shared" si="226"/>
        <v/>
      </c>
      <c r="V1477" s="279"/>
    </row>
    <row r="1478" spans="1:22" x14ac:dyDescent="0.25">
      <c r="A1478" s="266"/>
      <c r="B1478" s="259" t="str">
        <f t="shared" si="227"/>
        <v/>
      </c>
      <c r="C1478" s="260" t="str">
        <f t="shared" si="216"/>
        <v/>
      </c>
      <c r="D1478" s="249" t="str">
        <f t="shared" si="217"/>
        <v/>
      </c>
      <c r="E1478" s="249" t="str">
        <f t="shared" si="218"/>
        <v/>
      </c>
      <c r="F1478" s="249" t="str">
        <f t="shared" si="219"/>
        <v/>
      </c>
      <c r="G1478" s="249" t="str">
        <f t="shared" si="220"/>
        <v/>
      </c>
      <c r="H1478" s="249" t="str">
        <f t="shared" si="221"/>
        <v/>
      </c>
      <c r="I1478" s="249"/>
      <c r="J1478" s="249"/>
      <c r="K1478" s="252"/>
      <c r="L1478" s="251"/>
      <c r="M1478" s="252"/>
      <c r="N1478" s="261"/>
      <c r="O1478" s="261"/>
      <c r="P1478" s="253"/>
      <c r="Q1478" s="254" t="str">
        <f t="shared" si="222"/>
        <v/>
      </c>
      <c r="R1478" s="255" t="str">
        <f t="shared" si="224"/>
        <v/>
      </c>
      <c r="S1478" s="255" t="str">
        <f t="shared" si="225"/>
        <v/>
      </c>
      <c r="T1478" s="255" t="str">
        <f t="shared" si="223"/>
        <v/>
      </c>
      <c r="U1478" s="262" t="str">
        <f t="shared" si="226"/>
        <v/>
      </c>
      <c r="V1478" s="279"/>
    </row>
    <row r="1479" spans="1:22" x14ac:dyDescent="0.25">
      <c r="A1479" s="266"/>
      <c r="B1479" s="259" t="str">
        <f t="shared" si="227"/>
        <v/>
      </c>
      <c r="C1479" s="260" t="str">
        <f t="shared" si="216"/>
        <v/>
      </c>
      <c r="D1479" s="249" t="str">
        <f t="shared" si="217"/>
        <v/>
      </c>
      <c r="E1479" s="249" t="str">
        <f t="shared" si="218"/>
        <v/>
      </c>
      <c r="F1479" s="249" t="str">
        <f t="shared" si="219"/>
        <v/>
      </c>
      <c r="G1479" s="249" t="str">
        <f t="shared" si="220"/>
        <v/>
      </c>
      <c r="H1479" s="249" t="str">
        <f t="shared" si="221"/>
        <v/>
      </c>
      <c r="I1479" s="249"/>
      <c r="J1479" s="249"/>
      <c r="K1479" s="252"/>
      <c r="L1479" s="251"/>
      <c r="M1479" s="252"/>
      <c r="N1479" s="261"/>
      <c r="O1479" s="261"/>
      <c r="P1479" s="253"/>
      <c r="Q1479" s="254" t="str">
        <f t="shared" si="222"/>
        <v/>
      </c>
      <c r="R1479" s="255" t="str">
        <f t="shared" si="224"/>
        <v/>
      </c>
      <c r="S1479" s="255" t="str">
        <f t="shared" si="225"/>
        <v/>
      </c>
      <c r="T1479" s="255" t="str">
        <f t="shared" si="223"/>
        <v/>
      </c>
      <c r="U1479" s="262" t="str">
        <f t="shared" si="226"/>
        <v/>
      </c>
      <c r="V1479" s="279"/>
    </row>
    <row r="1480" spans="1:22" x14ac:dyDescent="0.25">
      <c r="A1480" s="266"/>
      <c r="B1480" s="259" t="str">
        <f t="shared" si="227"/>
        <v/>
      </c>
      <c r="C1480" s="260" t="str">
        <f t="shared" si="216"/>
        <v/>
      </c>
      <c r="D1480" s="249" t="str">
        <f t="shared" si="217"/>
        <v/>
      </c>
      <c r="E1480" s="249" t="str">
        <f t="shared" si="218"/>
        <v/>
      </c>
      <c r="F1480" s="249" t="str">
        <f t="shared" si="219"/>
        <v/>
      </c>
      <c r="G1480" s="249" t="str">
        <f t="shared" si="220"/>
        <v/>
      </c>
      <c r="H1480" s="249" t="str">
        <f t="shared" si="221"/>
        <v/>
      </c>
      <c r="I1480" s="249"/>
      <c r="J1480" s="249"/>
      <c r="K1480" s="252"/>
      <c r="L1480" s="251"/>
      <c r="M1480" s="252"/>
      <c r="N1480" s="261"/>
      <c r="O1480" s="261"/>
      <c r="P1480" s="253"/>
      <c r="Q1480" s="254" t="str">
        <f t="shared" si="222"/>
        <v/>
      </c>
      <c r="R1480" s="255" t="str">
        <f t="shared" si="224"/>
        <v/>
      </c>
      <c r="S1480" s="255" t="str">
        <f t="shared" si="225"/>
        <v/>
      </c>
      <c r="T1480" s="255" t="str">
        <f t="shared" si="223"/>
        <v/>
      </c>
      <c r="U1480" s="262" t="str">
        <f t="shared" si="226"/>
        <v/>
      </c>
      <c r="V1480" s="279"/>
    </row>
    <row r="1481" spans="1:22" x14ac:dyDescent="0.25">
      <c r="A1481" s="266"/>
      <c r="B1481" s="259" t="str">
        <f t="shared" si="227"/>
        <v/>
      </c>
      <c r="C1481" s="260" t="str">
        <f t="shared" si="216"/>
        <v/>
      </c>
      <c r="D1481" s="249" t="str">
        <f t="shared" si="217"/>
        <v/>
      </c>
      <c r="E1481" s="249" t="str">
        <f t="shared" si="218"/>
        <v/>
      </c>
      <c r="F1481" s="249" t="str">
        <f t="shared" si="219"/>
        <v/>
      </c>
      <c r="G1481" s="249" t="str">
        <f t="shared" si="220"/>
        <v/>
      </c>
      <c r="H1481" s="249" t="str">
        <f t="shared" si="221"/>
        <v/>
      </c>
      <c r="I1481" s="249"/>
      <c r="J1481" s="249"/>
      <c r="K1481" s="252"/>
      <c r="L1481" s="251"/>
      <c r="M1481" s="252"/>
      <c r="N1481" s="261"/>
      <c r="O1481" s="261"/>
      <c r="P1481" s="253"/>
      <c r="Q1481" s="254" t="str">
        <f t="shared" si="222"/>
        <v/>
      </c>
      <c r="R1481" s="255" t="str">
        <f t="shared" si="224"/>
        <v/>
      </c>
      <c r="S1481" s="255" t="str">
        <f t="shared" si="225"/>
        <v/>
      </c>
      <c r="T1481" s="255" t="str">
        <f t="shared" si="223"/>
        <v/>
      </c>
      <c r="U1481" s="262" t="str">
        <f t="shared" si="226"/>
        <v/>
      </c>
      <c r="V1481" s="279"/>
    </row>
    <row r="1482" spans="1:22" x14ac:dyDescent="0.25">
      <c r="A1482" s="266"/>
      <c r="B1482" s="259" t="str">
        <f t="shared" si="227"/>
        <v/>
      </c>
      <c r="C1482" s="260" t="str">
        <f t="shared" si="216"/>
        <v/>
      </c>
      <c r="D1482" s="249" t="str">
        <f t="shared" si="217"/>
        <v/>
      </c>
      <c r="E1482" s="249" t="str">
        <f t="shared" si="218"/>
        <v/>
      </c>
      <c r="F1482" s="249" t="str">
        <f t="shared" si="219"/>
        <v/>
      </c>
      <c r="G1482" s="249" t="str">
        <f t="shared" si="220"/>
        <v/>
      </c>
      <c r="H1482" s="249" t="str">
        <f t="shared" si="221"/>
        <v/>
      </c>
      <c r="I1482" s="249"/>
      <c r="J1482" s="249"/>
      <c r="K1482" s="252"/>
      <c r="L1482" s="251"/>
      <c r="M1482" s="252"/>
      <c r="N1482" s="261"/>
      <c r="O1482" s="261"/>
      <c r="P1482" s="253"/>
      <c r="Q1482" s="254" t="str">
        <f t="shared" si="222"/>
        <v/>
      </c>
      <c r="R1482" s="255" t="str">
        <f t="shared" si="224"/>
        <v/>
      </c>
      <c r="S1482" s="255" t="str">
        <f t="shared" si="225"/>
        <v/>
      </c>
      <c r="T1482" s="255" t="str">
        <f t="shared" si="223"/>
        <v/>
      </c>
      <c r="U1482" s="262" t="str">
        <f t="shared" si="226"/>
        <v/>
      </c>
      <c r="V1482" s="279"/>
    </row>
    <row r="1483" spans="1:22" x14ac:dyDescent="0.25">
      <c r="A1483" s="266"/>
      <c r="B1483" s="259" t="str">
        <f t="shared" si="227"/>
        <v/>
      </c>
      <c r="C1483" s="260" t="str">
        <f t="shared" ref="C1483:C1546" si="228">IFERROR(VLOOKUP(A1483,Personal,3,0),"")</f>
        <v/>
      </c>
      <c r="D1483" s="249" t="str">
        <f t="shared" ref="D1483:D1546" si="229">IFERROR(VLOOKUP(A1483,Personal,4,0),"")</f>
        <v/>
      </c>
      <c r="E1483" s="249" t="str">
        <f t="shared" ref="E1483:E1546" si="230">IFERROR(VLOOKUP(A1483,Personal,5,0),"")</f>
        <v/>
      </c>
      <c r="F1483" s="249" t="str">
        <f t="shared" ref="F1483:F1546" si="231">IFERROR(VLOOKUP(A1483,Personal,6,0),"")</f>
        <v/>
      </c>
      <c r="G1483" s="249" t="str">
        <f t="shared" ref="G1483:G1546" si="232">IFERROR(VLOOKUP(A1483,Personal,7,0),"")</f>
        <v/>
      </c>
      <c r="H1483" s="249" t="str">
        <f t="shared" ref="H1483:H1546" si="233">IFERROR(VLOOKUP(A1483,Personal,8,0),"")</f>
        <v/>
      </c>
      <c r="I1483" s="249"/>
      <c r="J1483" s="249"/>
      <c r="K1483" s="252"/>
      <c r="L1483" s="251"/>
      <c r="M1483" s="252"/>
      <c r="N1483" s="261"/>
      <c r="O1483" s="261"/>
      <c r="P1483" s="253"/>
      <c r="Q1483" s="254" t="str">
        <f t="shared" ref="Q1483:Q1546" si="234">IF(AND(N1483&lt;&gt;"",O1483&lt;&gt;""),IF(DATEDIF(N1483,O1483,"d")&gt;=0,SUM(1+DATEDIF(N1483,O1483,"d")),""),"")</f>
        <v/>
      </c>
      <c r="R1483" s="255" t="str">
        <f t="shared" si="224"/>
        <v/>
      </c>
      <c r="S1483" s="255" t="str">
        <f t="shared" si="225"/>
        <v/>
      </c>
      <c r="T1483" s="255" t="str">
        <f t="shared" ref="T1483:T1546" si="235">IF(O1483&lt;&gt;"",TEXT(O1483,"YYYY"),"")</f>
        <v/>
      </c>
      <c r="U1483" s="262" t="str">
        <f t="shared" si="226"/>
        <v/>
      </c>
      <c r="V1483" s="279"/>
    </row>
    <row r="1484" spans="1:22" x14ac:dyDescent="0.25">
      <c r="A1484" s="266"/>
      <c r="B1484" s="259" t="str">
        <f t="shared" si="227"/>
        <v/>
      </c>
      <c r="C1484" s="260" t="str">
        <f t="shared" si="228"/>
        <v/>
      </c>
      <c r="D1484" s="249" t="str">
        <f t="shared" si="229"/>
        <v/>
      </c>
      <c r="E1484" s="249" t="str">
        <f t="shared" si="230"/>
        <v/>
      </c>
      <c r="F1484" s="249" t="str">
        <f t="shared" si="231"/>
        <v/>
      </c>
      <c r="G1484" s="249" t="str">
        <f t="shared" si="232"/>
        <v/>
      </c>
      <c r="H1484" s="249" t="str">
        <f t="shared" si="233"/>
        <v/>
      </c>
      <c r="I1484" s="249"/>
      <c r="J1484" s="249"/>
      <c r="K1484" s="252"/>
      <c r="L1484" s="251"/>
      <c r="M1484" s="252"/>
      <c r="N1484" s="261"/>
      <c r="O1484" s="261"/>
      <c r="P1484" s="253"/>
      <c r="Q1484" s="254" t="str">
        <f t="shared" si="234"/>
        <v/>
      </c>
      <c r="R1484" s="255" t="str">
        <f t="shared" si="224"/>
        <v/>
      </c>
      <c r="S1484" s="255" t="str">
        <f t="shared" si="225"/>
        <v/>
      </c>
      <c r="T1484" s="255" t="str">
        <f t="shared" si="235"/>
        <v/>
      </c>
      <c r="U1484" s="262" t="str">
        <f t="shared" si="226"/>
        <v/>
      </c>
      <c r="V1484" s="279"/>
    </row>
    <row r="1485" spans="1:22" x14ac:dyDescent="0.25">
      <c r="A1485" s="266"/>
      <c r="B1485" s="259" t="str">
        <f t="shared" si="227"/>
        <v/>
      </c>
      <c r="C1485" s="260" t="str">
        <f t="shared" si="228"/>
        <v/>
      </c>
      <c r="D1485" s="249" t="str">
        <f t="shared" si="229"/>
        <v/>
      </c>
      <c r="E1485" s="249" t="str">
        <f t="shared" si="230"/>
        <v/>
      </c>
      <c r="F1485" s="249" t="str">
        <f t="shared" si="231"/>
        <v/>
      </c>
      <c r="G1485" s="249" t="str">
        <f t="shared" si="232"/>
        <v/>
      </c>
      <c r="H1485" s="249" t="str">
        <f t="shared" si="233"/>
        <v/>
      </c>
      <c r="I1485" s="249"/>
      <c r="J1485" s="249"/>
      <c r="K1485" s="252"/>
      <c r="L1485" s="251"/>
      <c r="M1485" s="252"/>
      <c r="N1485" s="261"/>
      <c r="O1485" s="261"/>
      <c r="P1485" s="253"/>
      <c r="Q1485" s="254" t="str">
        <f t="shared" si="234"/>
        <v/>
      </c>
      <c r="R1485" s="255" t="str">
        <f t="shared" si="224"/>
        <v/>
      </c>
      <c r="S1485" s="255" t="str">
        <f t="shared" si="225"/>
        <v/>
      </c>
      <c r="T1485" s="255" t="str">
        <f t="shared" si="235"/>
        <v/>
      </c>
      <c r="U1485" s="262" t="str">
        <f t="shared" si="226"/>
        <v/>
      </c>
      <c r="V1485" s="279"/>
    </row>
    <row r="1486" spans="1:22" x14ac:dyDescent="0.25">
      <c r="A1486" s="266"/>
      <c r="B1486" s="259" t="str">
        <f t="shared" si="227"/>
        <v/>
      </c>
      <c r="C1486" s="260" t="str">
        <f t="shared" si="228"/>
        <v/>
      </c>
      <c r="D1486" s="249" t="str">
        <f t="shared" si="229"/>
        <v/>
      </c>
      <c r="E1486" s="249" t="str">
        <f t="shared" si="230"/>
        <v/>
      </c>
      <c r="F1486" s="249" t="str">
        <f t="shared" si="231"/>
        <v/>
      </c>
      <c r="G1486" s="249" t="str">
        <f t="shared" si="232"/>
        <v/>
      </c>
      <c r="H1486" s="249" t="str">
        <f t="shared" si="233"/>
        <v/>
      </c>
      <c r="I1486" s="249"/>
      <c r="J1486" s="249"/>
      <c r="K1486" s="252"/>
      <c r="L1486" s="251"/>
      <c r="M1486" s="252"/>
      <c r="N1486" s="261"/>
      <c r="O1486" s="261"/>
      <c r="P1486" s="253"/>
      <c r="Q1486" s="254" t="str">
        <f t="shared" si="234"/>
        <v/>
      </c>
      <c r="R1486" s="255" t="str">
        <f t="shared" si="224"/>
        <v/>
      </c>
      <c r="S1486" s="255" t="str">
        <f t="shared" si="225"/>
        <v/>
      </c>
      <c r="T1486" s="255" t="str">
        <f t="shared" si="235"/>
        <v/>
      </c>
      <c r="U1486" s="262" t="str">
        <f t="shared" si="226"/>
        <v/>
      </c>
      <c r="V1486" s="279"/>
    </row>
    <row r="1487" spans="1:22" x14ac:dyDescent="0.25">
      <c r="A1487" s="266"/>
      <c r="B1487" s="259" t="str">
        <f t="shared" si="227"/>
        <v/>
      </c>
      <c r="C1487" s="260" t="str">
        <f t="shared" si="228"/>
        <v/>
      </c>
      <c r="D1487" s="249" t="str">
        <f t="shared" si="229"/>
        <v/>
      </c>
      <c r="E1487" s="249" t="str">
        <f t="shared" si="230"/>
        <v/>
      </c>
      <c r="F1487" s="249" t="str">
        <f t="shared" si="231"/>
        <v/>
      </c>
      <c r="G1487" s="249" t="str">
        <f t="shared" si="232"/>
        <v/>
      </c>
      <c r="H1487" s="249" t="str">
        <f t="shared" si="233"/>
        <v/>
      </c>
      <c r="I1487" s="249"/>
      <c r="J1487" s="249"/>
      <c r="K1487" s="252"/>
      <c r="L1487" s="251"/>
      <c r="M1487" s="252"/>
      <c r="N1487" s="261"/>
      <c r="O1487" s="261"/>
      <c r="P1487" s="253"/>
      <c r="Q1487" s="254" t="str">
        <f t="shared" si="234"/>
        <v/>
      </c>
      <c r="R1487" s="255" t="str">
        <f t="shared" si="224"/>
        <v/>
      </c>
      <c r="S1487" s="255" t="str">
        <f t="shared" si="225"/>
        <v/>
      </c>
      <c r="T1487" s="255" t="str">
        <f t="shared" si="235"/>
        <v/>
      </c>
      <c r="U1487" s="262" t="str">
        <f t="shared" si="226"/>
        <v/>
      </c>
      <c r="V1487" s="279"/>
    </row>
    <row r="1488" spans="1:22" x14ac:dyDescent="0.25">
      <c r="A1488" s="266"/>
      <c r="B1488" s="259" t="str">
        <f t="shared" si="227"/>
        <v/>
      </c>
      <c r="C1488" s="260" t="str">
        <f t="shared" si="228"/>
        <v/>
      </c>
      <c r="D1488" s="249" t="str">
        <f t="shared" si="229"/>
        <v/>
      </c>
      <c r="E1488" s="249" t="str">
        <f t="shared" si="230"/>
        <v/>
      </c>
      <c r="F1488" s="249" t="str">
        <f t="shared" si="231"/>
        <v/>
      </c>
      <c r="G1488" s="249" t="str">
        <f t="shared" si="232"/>
        <v/>
      </c>
      <c r="H1488" s="249" t="str">
        <f t="shared" si="233"/>
        <v/>
      </c>
      <c r="I1488" s="249"/>
      <c r="J1488" s="249"/>
      <c r="K1488" s="252"/>
      <c r="L1488" s="251"/>
      <c r="M1488" s="252"/>
      <c r="N1488" s="261"/>
      <c r="O1488" s="261"/>
      <c r="P1488" s="253"/>
      <c r="Q1488" s="254" t="str">
        <f t="shared" si="234"/>
        <v/>
      </c>
      <c r="R1488" s="255" t="str">
        <f t="shared" si="224"/>
        <v/>
      </c>
      <c r="S1488" s="255" t="str">
        <f t="shared" si="225"/>
        <v/>
      </c>
      <c r="T1488" s="255" t="str">
        <f t="shared" si="235"/>
        <v/>
      </c>
      <c r="U1488" s="262" t="str">
        <f t="shared" si="226"/>
        <v/>
      </c>
      <c r="V1488" s="279"/>
    </row>
    <row r="1489" spans="1:22" x14ac:dyDescent="0.25">
      <c r="A1489" s="266"/>
      <c r="B1489" s="259" t="str">
        <f t="shared" si="227"/>
        <v/>
      </c>
      <c r="C1489" s="260" t="str">
        <f t="shared" si="228"/>
        <v/>
      </c>
      <c r="D1489" s="249" t="str">
        <f t="shared" si="229"/>
        <v/>
      </c>
      <c r="E1489" s="249" t="str">
        <f t="shared" si="230"/>
        <v/>
      </c>
      <c r="F1489" s="249" t="str">
        <f t="shared" si="231"/>
        <v/>
      </c>
      <c r="G1489" s="249" t="str">
        <f t="shared" si="232"/>
        <v/>
      </c>
      <c r="H1489" s="249" t="str">
        <f t="shared" si="233"/>
        <v/>
      </c>
      <c r="I1489" s="249"/>
      <c r="J1489" s="249"/>
      <c r="K1489" s="252"/>
      <c r="L1489" s="251"/>
      <c r="M1489" s="252"/>
      <c r="N1489" s="261"/>
      <c r="O1489" s="261"/>
      <c r="P1489" s="253"/>
      <c r="Q1489" s="254" t="str">
        <f t="shared" si="234"/>
        <v/>
      </c>
      <c r="R1489" s="255" t="str">
        <f t="shared" si="224"/>
        <v/>
      </c>
      <c r="S1489" s="255" t="str">
        <f t="shared" si="225"/>
        <v/>
      </c>
      <c r="T1489" s="255" t="str">
        <f t="shared" si="235"/>
        <v/>
      </c>
      <c r="U1489" s="262" t="str">
        <f t="shared" si="226"/>
        <v/>
      </c>
      <c r="V1489" s="279"/>
    </row>
    <row r="1490" spans="1:22" x14ac:dyDescent="0.25">
      <c r="A1490" s="266"/>
      <c r="B1490" s="259" t="str">
        <f t="shared" si="227"/>
        <v/>
      </c>
      <c r="C1490" s="260" t="str">
        <f t="shared" si="228"/>
        <v/>
      </c>
      <c r="D1490" s="249" t="str">
        <f t="shared" si="229"/>
        <v/>
      </c>
      <c r="E1490" s="249" t="str">
        <f t="shared" si="230"/>
        <v/>
      </c>
      <c r="F1490" s="249" t="str">
        <f t="shared" si="231"/>
        <v/>
      </c>
      <c r="G1490" s="249" t="str">
        <f t="shared" si="232"/>
        <v/>
      </c>
      <c r="H1490" s="249" t="str">
        <f t="shared" si="233"/>
        <v/>
      </c>
      <c r="I1490" s="249"/>
      <c r="J1490" s="249"/>
      <c r="K1490" s="252"/>
      <c r="L1490" s="251"/>
      <c r="M1490" s="252"/>
      <c r="N1490" s="261"/>
      <c r="O1490" s="261"/>
      <c r="P1490" s="253"/>
      <c r="Q1490" s="254" t="str">
        <f t="shared" si="234"/>
        <v/>
      </c>
      <c r="R1490" s="255" t="str">
        <f t="shared" si="224"/>
        <v/>
      </c>
      <c r="S1490" s="255" t="str">
        <f t="shared" si="225"/>
        <v/>
      </c>
      <c r="T1490" s="255" t="str">
        <f t="shared" si="235"/>
        <v/>
      </c>
      <c r="U1490" s="262" t="str">
        <f t="shared" si="226"/>
        <v/>
      </c>
      <c r="V1490" s="279"/>
    </row>
    <row r="1491" spans="1:22" x14ac:dyDescent="0.25">
      <c r="A1491" s="266"/>
      <c r="B1491" s="259" t="str">
        <f t="shared" si="227"/>
        <v/>
      </c>
      <c r="C1491" s="260" t="str">
        <f t="shared" si="228"/>
        <v/>
      </c>
      <c r="D1491" s="249" t="str">
        <f t="shared" si="229"/>
        <v/>
      </c>
      <c r="E1491" s="249" t="str">
        <f t="shared" si="230"/>
        <v/>
      </c>
      <c r="F1491" s="249" t="str">
        <f t="shared" si="231"/>
        <v/>
      </c>
      <c r="G1491" s="249" t="str">
        <f t="shared" si="232"/>
        <v/>
      </c>
      <c r="H1491" s="249" t="str">
        <f t="shared" si="233"/>
        <v/>
      </c>
      <c r="I1491" s="249"/>
      <c r="J1491" s="249"/>
      <c r="K1491" s="252"/>
      <c r="L1491" s="251"/>
      <c r="M1491" s="252"/>
      <c r="N1491" s="261"/>
      <c r="O1491" s="261"/>
      <c r="P1491" s="253"/>
      <c r="Q1491" s="254" t="str">
        <f t="shared" si="234"/>
        <v/>
      </c>
      <c r="R1491" s="255" t="str">
        <f t="shared" si="224"/>
        <v/>
      </c>
      <c r="S1491" s="255" t="str">
        <f t="shared" si="225"/>
        <v/>
      </c>
      <c r="T1491" s="255" t="str">
        <f t="shared" si="235"/>
        <v/>
      </c>
      <c r="U1491" s="262" t="str">
        <f t="shared" si="226"/>
        <v/>
      </c>
      <c r="V1491" s="279"/>
    </row>
    <row r="1492" spans="1:22" x14ac:dyDescent="0.25">
      <c r="A1492" s="266"/>
      <c r="B1492" s="259" t="str">
        <f t="shared" si="227"/>
        <v/>
      </c>
      <c r="C1492" s="260" t="str">
        <f t="shared" si="228"/>
        <v/>
      </c>
      <c r="D1492" s="249" t="str">
        <f t="shared" si="229"/>
        <v/>
      </c>
      <c r="E1492" s="249" t="str">
        <f t="shared" si="230"/>
        <v/>
      </c>
      <c r="F1492" s="249" t="str">
        <f t="shared" si="231"/>
        <v/>
      </c>
      <c r="G1492" s="249" t="str">
        <f t="shared" si="232"/>
        <v/>
      </c>
      <c r="H1492" s="249" t="str">
        <f t="shared" si="233"/>
        <v/>
      </c>
      <c r="I1492" s="249"/>
      <c r="J1492" s="249"/>
      <c r="K1492" s="252"/>
      <c r="L1492" s="251"/>
      <c r="M1492" s="252"/>
      <c r="N1492" s="261"/>
      <c r="O1492" s="261"/>
      <c r="P1492" s="253"/>
      <c r="Q1492" s="254" t="str">
        <f t="shared" si="234"/>
        <v/>
      </c>
      <c r="R1492" s="255" t="str">
        <f t="shared" si="224"/>
        <v/>
      </c>
      <c r="S1492" s="255" t="str">
        <f t="shared" si="225"/>
        <v/>
      </c>
      <c r="T1492" s="255" t="str">
        <f t="shared" si="235"/>
        <v/>
      </c>
      <c r="U1492" s="262" t="str">
        <f t="shared" si="226"/>
        <v/>
      </c>
      <c r="V1492" s="279"/>
    </row>
    <row r="1493" spans="1:22" x14ac:dyDescent="0.25">
      <c r="A1493" s="266"/>
      <c r="B1493" s="259" t="str">
        <f t="shared" si="227"/>
        <v/>
      </c>
      <c r="C1493" s="260" t="str">
        <f t="shared" si="228"/>
        <v/>
      </c>
      <c r="D1493" s="249" t="str">
        <f t="shared" si="229"/>
        <v/>
      </c>
      <c r="E1493" s="249" t="str">
        <f t="shared" si="230"/>
        <v/>
      </c>
      <c r="F1493" s="249" t="str">
        <f t="shared" si="231"/>
        <v/>
      </c>
      <c r="G1493" s="249" t="str">
        <f t="shared" si="232"/>
        <v/>
      </c>
      <c r="H1493" s="249" t="str">
        <f t="shared" si="233"/>
        <v/>
      </c>
      <c r="I1493" s="249"/>
      <c r="J1493" s="249"/>
      <c r="K1493" s="252"/>
      <c r="L1493" s="251"/>
      <c r="M1493" s="252"/>
      <c r="N1493" s="261"/>
      <c r="O1493" s="261"/>
      <c r="P1493" s="253"/>
      <c r="Q1493" s="254" t="str">
        <f t="shared" si="234"/>
        <v/>
      </c>
      <c r="R1493" s="255" t="str">
        <f t="shared" si="224"/>
        <v/>
      </c>
      <c r="S1493" s="255" t="str">
        <f t="shared" si="225"/>
        <v/>
      </c>
      <c r="T1493" s="255" t="str">
        <f t="shared" si="235"/>
        <v/>
      </c>
      <c r="U1493" s="262" t="str">
        <f t="shared" si="226"/>
        <v/>
      </c>
      <c r="V1493" s="279"/>
    </row>
    <row r="1494" spans="1:22" x14ac:dyDescent="0.25">
      <c r="A1494" s="266"/>
      <c r="B1494" s="259" t="str">
        <f t="shared" si="227"/>
        <v/>
      </c>
      <c r="C1494" s="260" t="str">
        <f t="shared" si="228"/>
        <v/>
      </c>
      <c r="D1494" s="249" t="str">
        <f t="shared" si="229"/>
        <v/>
      </c>
      <c r="E1494" s="249" t="str">
        <f t="shared" si="230"/>
        <v/>
      </c>
      <c r="F1494" s="249" t="str">
        <f t="shared" si="231"/>
        <v/>
      </c>
      <c r="G1494" s="249" t="str">
        <f t="shared" si="232"/>
        <v/>
      </c>
      <c r="H1494" s="249" t="str">
        <f t="shared" si="233"/>
        <v/>
      </c>
      <c r="I1494" s="249"/>
      <c r="J1494" s="249"/>
      <c r="K1494" s="252"/>
      <c r="L1494" s="251"/>
      <c r="M1494" s="252"/>
      <c r="N1494" s="261"/>
      <c r="O1494" s="261"/>
      <c r="P1494" s="253"/>
      <c r="Q1494" s="254" t="str">
        <f t="shared" si="234"/>
        <v/>
      </c>
      <c r="R1494" s="255" t="str">
        <f t="shared" si="224"/>
        <v/>
      </c>
      <c r="S1494" s="255" t="str">
        <f t="shared" si="225"/>
        <v/>
      </c>
      <c r="T1494" s="255" t="str">
        <f t="shared" si="235"/>
        <v/>
      </c>
      <c r="U1494" s="262" t="str">
        <f t="shared" si="226"/>
        <v/>
      </c>
      <c r="V1494" s="279"/>
    </row>
    <row r="1495" spans="1:22" x14ac:dyDescent="0.25">
      <c r="A1495" s="266"/>
      <c r="B1495" s="259" t="str">
        <f t="shared" si="227"/>
        <v/>
      </c>
      <c r="C1495" s="260" t="str">
        <f t="shared" si="228"/>
        <v/>
      </c>
      <c r="D1495" s="249" t="str">
        <f t="shared" si="229"/>
        <v/>
      </c>
      <c r="E1495" s="249" t="str">
        <f t="shared" si="230"/>
        <v/>
      </c>
      <c r="F1495" s="249" t="str">
        <f t="shared" si="231"/>
        <v/>
      </c>
      <c r="G1495" s="249" t="str">
        <f t="shared" si="232"/>
        <v/>
      </c>
      <c r="H1495" s="249" t="str">
        <f t="shared" si="233"/>
        <v/>
      </c>
      <c r="I1495" s="249"/>
      <c r="J1495" s="249"/>
      <c r="K1495" s="252"/>
      <c r="L1495" s="251"/>
      <c r="M1495" s="252"/>
      <c r="N1495" s="261"/>
      <c r="O1495" s="261"/>
      <c r="P1495" s="253"/>
      <c r="Q1495" s="254" t="str">
        <f t="shared" si="234"/>
        <v/>
      </c>
      <c r="R1495" s="255" t="str">
        <f t="shared" si="224"/>
        <v/>
      </c>
      <c r="S1495" s="255" t="str">
        <f t="shared" si="225"/>
        <v/>
      </c>
      <c r="T1495" s="255" t="str">
        <f t="shared" si="235"/>
        <v/>
      </c>
      <c r="U1495" s="262" t="str">
        <f t="shared" si="226"/>
        <v/>
      </c>
      <c r="V1495" s="279"/>
    </row>
    <row r="1496" spans="1:22" x14ac:dyDescent="0.25">
      <c r="A1496" s="266"/>
      <c r="B1496" s="259" t="str">
        <f t="shared" si="227"/>
        <v/>
      </c>
      <c r="C1496" s="260" t="str">
        <f t="shared" si="228"/>
        <v/>
      </c>
      <c r="D1496" s="249" t="str">
        <f t="shared" si="229"/>
        <v/>
      </c>
      <c r="E1496" s="249" t="str">
        <f t="shared" si="230"/>
        <v/>
      </c>
      <c r="F1496" s="249" t="str">
        <f t="shared" si="231"/>
        <v/>
      </c>
      <c r="G1496" s="249" t="str">
        <f t="shared" si="232"/>
        <v/>
      </c>
      <c r="H1496" s="249" t="str">
        <f t="shared" si="233"/>
        <v/>
      </c>
      <c r="I1496" s="249"/>
      <c r="J1496" s="249"/>
      <c r="K1496" s="252"/>
      <c r="L1496" s="251"/>
      <c r="M1496" s="252"/>
      <c r="N1496" s="261"/>
      <c r="O1496" s="261"/>
      <c r="P1496" s="253"/>
      <c r="Q1496" s="254" t="str">
        <f t="shared" si="234"/>
        <v/>
      </c>
      <c r="R1496" s="255" t="str">
        <f t="shared" si="224"/>
        <v/>
      </c>
      <c r="S1496" s="255" t="str">
        <f t="shared" si="225"/>
        <v/>
      </c>
      <c r="T1496" s="255" t="str">
        <f t="shared" si="235"/>
        <v/>
      </c>
      <c r="U1496" s="262" t="str">
        <f t="shared" si="226"/>
        <v/>
      </c>
      <c r="V1496" s="279"/>
    </row>
    <row r="1497" spans="1:22" x14ac:dyDescent="0.25">
      <c r="A1497" s="266"/>
      <c r="B1497" s="259" t="str">
        <f t="shared" si="227"/>
        <v/>
      </c>
      <c r="C1497" s="260" t="str">
        <f t="shared" si="228"/>
        <v/>
      </c>
      <c r="D1497" s="249" t="str">
        <f t="shared" si="229"/>
        <v/>
      </c>
      <c r="E1497" s="249" t="str">
        <f t="shared" si="230"/>
        <v/>
      </c>
      <c r="F1497" s="249" t="str">
        <f t="shared" si="231"/>
        <v/>
      </c>
      <c r="G1497" s="249" t="str">
        <f t="shared" si="232"/>
        <v/>
      </c>
      <c r="H1497" s="249" t="str">
        <f t="shared" si="233"/>
        <v/>
      </c>
      <c r="I1497" s="249"/>
      <c r="J1497" s="249"/>
      <c r="K1497" s="252"/>
      <c r="L1497" s="251"/>
      <c r="M1497" s="252"/>
      <c r="N1497" s="261"/>
      <c r="O1497" s="261"/>
      <c r="P1497" s="253"/>
      <c r="Q1497" s="254" t="str">
        <f t="shared" si="234"/>
        <v/>
      </c>
      <c r="R1497" s="255" t="str">
        <f t="shared" ref="R1497:R1560" si="236">IF(N1497&lt;&gt;"",TEXT(N1497,"DDDD"),"")</f>
        <v/>
      </c>
      <c r="S1497" s="255" t="str">
        <f t="shared" ref="S1497:S1560" si="237">IF(N1497&lt;&gt;"",TEXT(N1497,"MMMM"),"")</f>
        <v/>
      </c>
      <c r="T1497" s="255" t="str">
        <f t="shared" si="235"/>
        <v/>
      </c>
      <c r="U1497" s="262" t="str">
        <f t="shared" si="226"/>
        <v/>
      </c>
      <c r="V1497" s="279"/>
    </row>
    <row r="1498" spans="1:22" x14ac:dyDescent="0.25">
      <c r="A1498" s="266"/>
      <c r="B1498" s="259" t="str">
        <f t="shared" si="227"/>
        <v/>
      </c>
      <c r="C1498" s="260" t="str">
        <f t="shared" si="228"/>
        <v/>
      </c>
      <c r="D1498" s="249" t="str">
        <f t="shared" si="229"/>
        <v/>
      </c>
      <c r="E1498" s="249" t="str">
        <f t="shared" si="230"/>
        <v/>
      </c>
      <c r="F1498" s="249" t="str">
        <f t="shared" si="231"/>
        <v/>
      </c>
      <c r="G1498" s="249" t="str">
        <f t="shared" si="232"/>
        <v/>
      </c>
      <c r="H1498" s="249" t="str">
        <f t="shared" si="233"/>
        <v/>
      </c>
      <c r="I1498" s="249"/>
      <c r="J1498" s="249"/>
      <c r="K1498" s="252"/>
      <c r="L1498" s="251"/>
      <c r="M1498" s="252"/>
      <c r="N1498" s="261"/>
      <c r="O1498" s="261"/>
      <c r="P1498" s="253"/>
      <c r="Q1498" s="254" t="str">
        <f t="shared" si="234"/>
        <v/>
      </c>
      <c r="R1498" s="255" t="str">
        <f t="shared" si="236"/>
        <v/>
      </c>
      <c r="S1498" s="255" t="str">
        <f t="shared" si="237"/>
        <v/>
      </c>
      <c r="T1498" s="255" t="str">
        <f t="shared" si="235"/>
        <v/>
      </c>
      <c r="U1498" s="262" t="str">
        <f t="shared" si="226"/>
        <v/>
      </c>
      <c r="V1498" s="279"/>
    </row>
    <row r="1499" spans="1:22" x14ac:dyDescent="0.25">
      <c r="A1499" s="266"/>
      <c r="B1499" s="259" t="str">
        <f t="shared" si="227"/>
        <v/>
      </c>
      <c r="C1499" s="260" t="str">
        <f t="shared" si="228"/>
        <v/>
      </c>
      <c r="D1499" s="249" t="str">
        <f t="shared" si="229"/>
        <v/>
      </c>
      <c r="E1499" s="249" t="str">
        <f t="shared" si="230"/>
        <v/>
      </c>
      <c r="F1499" s="249" t="str">
        <f t="shared" si="231"/>
        <v/>
      </c>
      <c r="G1499" s="249" t="str">
        <f t="shared" si="232"/>
        <v/>
      </c>
      <c r="H1499" s="249" t="str">
        <f t="shared" si="233"/>
        <v/>
      </c>
      <c r="I1499" s="249"/>
      <c r="J1499" s="249"/>
      <c r="K1499" s="252"/>
      <c r="L1499" s="251"/>
      <c r="M1499" s="252"/>
      <c r="N1499" s="261"/>
      <c r="O1499" s="261"/>
      <c r="P1499" s="253"/>
      <c r="Q1499" s="254" t="str">
        <f t="shared" si="234"/>
        <v/>
      </c>
      <c r="R1499" s="255" t="str">
        <f t="shared" si="236"/>
        <v/>
      </c>
      <c r="S1499" s="255" t="str">
        <f t="shared" si="237"/>
        <v/>
      </c>
      <c r="T1499" s="255" t="str">
        <f t="shared" si="235"/>
        <v/>
      </c>
      <c r="U1499" s="262" t="str">
        <f t="shared" si="226"/>
        <v/>
      </c>
      <c r="V1499" s="279"/>
    </row>
    <row r="1500" spans="1:22" x14ac:dyDescent="0.25">
      <c r="A1500" s="266"/>
      <c r="B1500" s="259" t="str">
        <f t="shared" si="227"/>
        <v/>
      </c>
      <c r="C1500" s="260" t="str">
        <f t="shared" si="228"/>
        <v/>
      </c>
      <c r="D1500" s="249" t="str">
        <f t="shared" si="229"/>
        <v/>
      </c>
      <c r="E1500" s="249" t="str">
        <f t="shared" si="230"/>
        <v/>
      </c>
      <c r="F1500" s="249" t="str">
        <f t="shared" si="231"/>
        <v/>
      </c>
      <c r="G1500" s="249" t="str">
        <f t="shared" si="232"/>
        <v/>
      </c>
      <c r="H1500" s="249" t="str">
        <f t="shared" si="233"/>
        <v/>
      </c>
      <c r="I1500" s="249"/>
      <c r="J1500" s="249"/>
      <c r="K1500" s="252"/>
      <c r="L1500" s="251"/>
      <c r="M1500" s="252"/>
      <c r="N1500" s="261"/>
      <c r="O1500" s="261"/>
      <c r="P1500" s="253"/>
      <c r="Q1500" s="254" t="str">
        <f t="shared" si="234"/>
        <v/>
      </c>
      <c r="R1500" s="255" t="str">
        <f t="shared" si="236"/>
        <v/>
      </c>
      <c r="S1500" s="255" t="str">
        <f t="shared" si="237"/>
        <v/>
      </c>
      <c r="T1500" s="255" t="str">
        <f t="shared" si="235"/>
        <v/>
      </c>
      <c r="U1500" s="262" t="str">
        <f t="shared" si="226"/>
        <v/>
      </c>
      <c r="V1500" s="279"/>
    </row>
    <row r="1501" spans="1:22" x14ac:dyDescent="0.25">
      <c r="A1501" s="266"/>
      <c r="B1501" s="259" t="str">
        <f t="shared" si="227"/>
        <v/>
      </c>
      <c r="C1501" s="260" t="str">
        <f t="shared" si="228"/>
        <v/>
      </c>
      <c r="D1501" s="249" t="str">
        <f t="shared" si="229"/>
        <v/>
      </c>
      <c r="E1501" s="249" t="str">
        <f t="shared" si="230"/>
        <v/>
      </c>
      <c r="F1501" s="249" t="str">
        <f t="shared" si="231"/>
        <v/>
      </c>
      <c r="G1501" s="249" t="str">
        <f t="shared" si="232"/>
        <v/>
      </c>
      <c r="H1501" s="249" t="str">
        <f t="shared" si="233"/>
        <v/>
      </c>
      <c r="I1501" s="249"/>
      <c r="J1501" s="249"/>
      <c r="K1501" s="252"/>
      <c r="L1501" s="251"/>
      <c r="M1501" s="252"/>
      <c r="N1501" s="261"/>
      <c r="O1501" s="261"/>
      <c r="P1501" s="253"/>
      <c r="Q1501" s="254" t="str">
        <f t="shared" si="234"/>
        <v/>
      </c>
      <c r="R1501" s="255" t="str">
        <f t="shared" si="236"/>
        <v/>
      </c>
      <c r="S1501" s="255" t="str">
        <f t="shared" si="237"/>
        <v/>
      </c>
      <c r="T1501" s="255" t="str">
        <f t="shared" si="235"/>
        <v/>
      </c>
      <c r="U1501" s="262" t="str">
        <f t="shared" si="226"/>
        <v/>
      </c>
      <c r="V1501" s="279"/>
    </row>
    <row r="1502" spans="1:22" x14ac:dyDescent="0.25">
      <c r="A1502" s="266"/>
      <c r="B1502" s="259" t="str">
        <f t="shared" si="227"/>
        <v/>
      </c>
      <c r="C1502" s="260" t="str">
        <f t="shared" si="228"/>
        <v/>
      </c>
      <c r="D1502" s="249" t="str">
        <f t="shared" si="229"/>
        <v/>
      </c>
      <c r="E1502" s="249" t="str">
        <f t="shared" si="230"/>
        <v/>
      </c>
      <c r="F1502" s="249" t="str">
        <f t="shared" si="231"/>
        <v/>
      </c>
      <c r="G1502" s="249" t="str">
        <f t="shared" si="232"/>
        <v/>
      </c>
      <c r="H1502" s="249" t="str">
        <f t="shared" si="233"/>
        <v/>
      </c>
      <c r="I1502" s="249"/>
      <c r="J1502" s="249"/>
      <c r="K1502" s="252"/>
      <c r="L1502" s="251"/>
      <c r="M1502" s="252"/>
      <c r="N1502" s="261"/>
      <c r="O1502" s="261"/>
      <c r="P1502" s="253"/>
      <c r="Q1502" s="254" t="str">
        <f t="shared" si="234"/>
        <v/>
      </c>
      <c r="R1502" s="255" t="str">
        <f t="shared" si="236"/>
        <v/>
      </c>
      <c r="S1502" s="255" t="str">
        <f t="shared" si="237"/>
        <v/>
      </c>
      <c r="T1502" s="255" t="str">
        <f t="shared" si="235"/>
        <v/>
      </c>
      <c r="U1502" s="262" t="str">
        <f t="shared" si="226"/>
        <v/>
      </c>
      <c r="V1502" s="279"/>
    </row>
    <row r="1503" spans="1:22" x14ac:dyDescent="0.25">
      <c r="A1503" s="266"/>
      <c r="B1503" s="259" t="str">
        <f t="shared" si="227"/>
        <v/>
      </c>
      <c r="C1503" s="260" t="str">
        <f t="shared" si="228"/>
        <v/>
      </c>
      <c r="D1503" s="249" t="str">
        <f t="shared" si="229"/>
        <v/>
      </c>
      <c r="E1503" s="249" t="str">
        <f t="shared" si="230"/>
        <v/>
      </c>
      <c r="F1503" s="249" t="str">
        <f t="shared" si="231"/>
        <v/>
      </c>
      <c r="G1503" s="249" t="str">
        <f t="shared" si="232"/>
        <v/>
      </c>
      <c r="H1503" s="249" t="str">
        <f t="shared" si="233"/>
        <v/>
      </c>
      <c r="I1503" s="249"/>
      <c r="J1503" s="249"/>
      <c r="K1503" s="252"/>
      <c r="L1503" s="251"/>
      <c r="M1503" s="252"/>
      <c r="N1503" s="261"/>
      <c r="O1503" s="261"/>
      <c r="P1503" s="253"/>
      <c r="Q1503" s="254" t="str">
        <f t="shared" si="234"/>
        <v/>
      </c>
      <c r="R1503" s="255" t="str">
        <f t="shared" si="236"/>
        <v/>
      </c>
      <c r="S1503" s="255" t="str">
        <f t="shared" si="237"/>
        <v/>
      </c>
      <c r="T1503" s="255" t="str">
        <f t="shared" si="235"/>
        <v/>
      </c>
      <c r="U1503" s="262" t="str">
        <f t="shared" si="226"/>
        <v/>
      </c>
      <c r="V1503" s="279"/>
    </row>
    <row r="1504" spans="1:22" x14ac:dyDescent="0.25">
      <c r="A1504" s="266"/>
      <c r="B1504" s="259" t="str">
        <f t="shared" si="227"/>
        <v/>
      </c>
      <c r="C1504" s="260" t="str">
        <f t="shared" si="228"/>
        <v/>
      </c>
      <c r="D1504" s="249" t="str">
        <f t="shared" si="229"/>
        <v/>
      </c>
      <c r="E1504" s="249" t="str">
        <f t="shared" si="230"/>
        <v/>
      </c>
      <c r="F1504" s="249" t="str">
        <f t="shared" si="231"/>
        <v/>
      </c>
      <c r="G1504" s="249" t="str">
        <f t="shared" si="232"/>
        <v/>
      </c>
      <c r="H1504" s="249" t="str">
        <f t="shared" si="233"/>
        <v/>
      </c>
      <c r="I1504" s="249"/>
      <c r="J1504" s="249"/>
      <c r="K1504" s="252"/>
      <c r="L1504" s="251"/>
      <c r="M1504" s="252"/>
      <c r="N1504" s="261"/>
      <c r="O1504" s="261"/>
      <c r="P1504" s="253"/>
      <c r="Q1504" s="254" t="str">
        <f t="shared" si="234"/>
        <v/>
      </c>
      <c r="R1504" s="255" t="str">
        <f t="shared" si="236"/>
        <v/>
      </c>
      <c r="S1504" s="255" t="str">
        <f t="shared" si="237"/>
        <v/>
      </c>
      <c r="T1504" s="255" t="str">
        <f t="shared" si="235"/>
        <v/>
      </c>
      <c r="U1504" s="262" t="str">
        <f t="shared" si="226"/>
        <v/>
      </c>
      <c r="V1504" s="279"/>
    </row>
    <row r="1505" spans="1:22" x14ac:dyDescent="0.25">
      <c r="A1505" s="266"/>
      <c r="B1505" s="259" t="str">
        <f t="shared" si="227"/>
        <v/>
      </c>
      <c r="C1505" s="260" t="str">
        <f t="shared" si="228"/>
        <v/>
      </c>
      <c r="D1505" s="249" t="str">
        <f t="shared" si="229"/>
        <v/>
      </c>
      <c r="E1505" s="249" t="str">
        <f t="shared" si="230"/>
        <v/>
      </c>
      <c r="F1505" s="249" t="str">
        <f t="shared" si="231"/>
        <v/>
      </c>
      <c r="G1505" s="249" t="str">
        <f t="shared" si="232"/>
        <v/>
      </c>
      <c r="H1505" s="249" t="str">
        <f t="shared" si="233"/>
        <v/>
      </c>
      <c r="I1505" s="249"/>
      <c r="J1505" s="249"/>
      <c r="K1505" s="252"/>
      <c r="L1505" s="251"/>
      <c r="M1505" s="252"/>
      <c r="N1505" s="261"/>
      <c r="O1505" s="261"/>
      <c r="P1505" s="253"/>
      <c r="Q1505" s="254" t="str">
        <f t="shared" si="234"/>
        <v/>
      </c>
      <c r="R1505" s="255" t="str">
        <f t="shared" si="236"/>
        <v/>
      </c>
      <c r="S1505" s="255" t="str">
        <f t="shared" si="237"/>
        <v/>
      </c>
      <c r="T1505" s="255" t="str">
        <f t="shared" si="235"/>
        <v/>
      </c>
      <c r="U1505" s="262" t="str">
        <f t="shared" ref="U1505:U1568" si="238">IFERROR(VLOOKUP(M1505,CIE,2,0),"")</f>
        <v/>
      </c>
      <c r="V1505" s="279"/>
    </row>
    <row r="1506" spans="1:22" x14ac:dyDescent="0.25">
      <c r="A1506" s="266"/>
      <c r="B1506" s="259" t="str">
        <f t="shared" si="227"/>
        <v/>
      </c>
      <c r="C1506" s="260" t="str">
        <f t="shared" si="228"/>
        <v/>
      </c>
      <c r="D1506" s="249" t="str">
        <f t="shared" si="229"/>
        <v/>
      </c>
      <c r="E1506" s="249" t="str">
        <f t="shared" si="230"/>
        <v/>
      </c>
      <c r="F1506" s="249" t="str">
        <f t="shared" si="231"/>
        <v/>
      </c>
      <c r="G1506" s="249" t="str">
        <f t="shared" si="232"/>
        <v/>
      </c>
      <c r="H1506" s="249" t="str">
        <f t="shared" si="233"/>
        <v/>
      </c>
      <c r="I1506" s="249"/>
      <c r="J1506" s="249"/>
      <c r="K1506" s="252"/>
      <c r="L1506" s="251"/>
      <c r="M1506" s="252"/>
      <c r="N1506" s="261"/>
      <c r="O1506" s="261"/>
      <c r="P1506" s="253"/>
      <c r="Q1506" s="254" t="str">
        <f t="shared" si="234"/>
        <v/>
      </c>
      <c r="R1506" s="255" t="str">
        <f t="shared" si="236"/>
        <v/>
      </c>
      <c r="S1506" s="255" t="str">
        <f t="shared" si="237"/>
        <v/>
      </c>
      <c r="T1506" s="255" t="str">
        <f t="shared" si="235"/>
        <v/>
      </c>
      <c r="U1506" s="262" t="str">
        <f t="shared" si="238"/>
        <v/>
      </c>
      <c r="V1506" s="279"/>
    </row>
    <row r="1507" spans="1:22" x14ac:dyDescent="0.25">
      <c r="A1507" s="266"/>
      <c r="B1507" s="259" t="str">
        <f t="shared" si="227"/>
        <v/>
      </c>
      <c r="C1507" s="260" t="str">
        <f t="shared" si="228"/>
        <v/>
      </c>
      <c r="D1507" s="249" t="str">
        <f t="shared" si="229"/>
        <v/>
      </c>
      <c r="E1507" s="249" t="str">
        <f t="shared" si="230"/>
        <v/>
      </c>
      <c r="F1507" s="249" t="str">
        <f t="shared" si="231"/>
        <v/>
      </c>
      <c r="G1507" s="249" t="str">
        <f t="shared" si="232"/>
        <v/>
      </c>
      <c r="H1507" s="249" t="str">
        <f t="shared" si="233"/>
        <v/>
      </c>
      <c r="I1507" s="249"/>
      <c r="J1507" s="249"/>
      <c r="K1507" s="252"/>
      <c r="L1507" s="251"/>
      <c r="M1507" s="252"/>
      <c r="N1507" s="261"/>
      <c r="O1507" s="261"/>
      <c r="P1507" s="253"/>
      <c r="Q1507" s="254" t="str">
        <f t="shared" si="234"/>
        <v/>
      </c>
      <c r="R1507" s="255" t="str">
        <f t="shared" si="236"/>
        <v/>
      </c>
      <c r="S1507" s="255" t="str">
        <f t="shared" si="237"/>
        <v/>
      </c>
      <c r="T1507" s="255" t="str">
        <f t="shared" si="235"/>
        <v/>
      </c>
      <c r="U1507" s="262" t="str">
        <f t="shared" si="238"/>
        <v/>
      </c>
      <c r="V1507" s="279"/>
    </row>
    <row r="1508" spans="1:22" x14ac:dyDescent="0.25">
      <c r="A1508" s="266"/>
      <c r="B1508" s="259" t="str">
        <f t="shared" si="227"/>
        <v/>
      </c>
      <c r="C1508" s="260" t="str">
        <f t="shared" si="228"/>
        <v/>
      </c>
      <c r="D1508" s="249" t="str">
        <f t="shared" si="229"/>
        <v/>
      </c>
      <c r="E1508" s="249" t="str">
        <f t="shared" si="230"/>
        <v/>
      </c>
      <c r="F1508" s="249" t="str">
        <f t="shared" si="231"/>
        <v/>
      </c>
      <c r="G1508" s="249" t="str">
        <f t="shared" si="232"/>
        <v/>
      </c>
      <c r="H1508" s="249" t="str">
        <f t="shared" si="233"/>
        <v/>
      </c>
      <c r="I1508" s="249"/>
      <c r="J1508" s="249"/>
      <c r="K1508" s="252"/>
      <c r="L1508" s="251"/>
      <c r="M1508" s="252"/>
      <c r="N1508" s="261"/>
      <c r="O1508" s="261"/>
      <c r="P1508" s="253"/>
      <c r="Q1508" s="254" t="str">
        <f t="shared" si="234"/>
        <v/>
      </c>
      <c r="R1508" s="255" t="str">
        <f t="shared" si="236"/>
        <v/>
      </c>
      <c r="S1508" s="255" t="str">
        <f t="shared" si="237"/>
        <v/>
      </c>
      <c r="T1508" s="255" t="str">
        <f t="shared" si="235"/>
        <v/>
      </c>
      <c r="U1508" s="262" t="str">
        <f t="shared" si="238"/>
        <v/>
      </c>
      <c r="V1508" s="279"/>
    </row>
    <row r="1509" spans="1:22" x14ac:dyDescent="0.25">
      <c r="A1509" s="266"/>
      <c r="B1509" s="259" t="str">
        <f t="shared" si="227"/>
        <v/>
      </c>
      <c r="C1509" s="260" t="str">
        <f t="shared" si="228"/>
        <v/>
      </c>
      <c r="D1509" s="249" t="str">
        <f t="shared" si="229"/>
        <v/>
      </c>
      <c r="E1509" s="249" t="str">
        <f t="shared" si="230"/>
        <v/>
      </c>
      <c r="F1509" s="249" t="str">
        <f t="shared" si="231"/>
        <v/>
      </c>
      <c r="G1509" s="249" t="str">
        <f t="shared" si="232"/>
        <v/>
      </c>
      <c r="H1509" s="249" t="str">
        <f t="shared" si="233"/>
        <v/>
      </c>
      <c r="I1509" s="249"/>
      <c r="J1509" s="249"/>
      <c r="K1509" s="252"/>
      <c r="L1509" s="251"/>
      <c r="M1509" s="252"/>
      <c r="N1509" s="261"/>
      <c r="O1509" s="261"/>
      <c r="P1509" s="253"/>
      <c r="Q1509" s="254" t="str">
        <f t="shared" si="234"/>
        <v/>
      </c>
      <c r="R1509" s="255" t="str">
        <f t="shared" si="236"/>
        <v/>
      </c>
      <c r="S1509" s="255" t="str">
        <f t="shared" si="237"/>
        <v/>
      </c>
      <c r="T1509" s="255" t="str">
        <f t="shared" si="235"/>
        <v/>
      </c>
      <c r="U1509" s="262" t="str">
        <f t="shared" si="238"/>
        <v/>
      </c>
      <c r="V1509" s="279"/>
    </row>
    <row r="1510" spans="1:22" x14ac:dyDescent="0.25">
      <c r="A1510" s="266"/>
      <c r="B1510" s="259" t="str">
        <f t="shared" ref="B1510:B1573" si="239">IFERROR(VLOOKUP(A1510,Personal,2,0),"")</f>
        <v/>
      </c>
      <c r="C1510" s="260" t="str">
        <f t="shared" si="228"/>
        <v/>
      </c>
      <c r="D1510" s="249" t="str">
        <f t="shared" si="229"/>
        <v/>
      </c>
      <c r="E1510" s="249" t="str">
        <f t="shared" si="230"/>
        <v/>
      </c>
      <c r="F1510" s="249" t="str">
        <f t="shared" si="231"/>
        <v/>
      </c>
      <c r="G1510" s="249" t="str">
        <f t="shared" si="232"/>
        <v/>
      </c>
      <c r="H1510" s="249" t="str">
        <f t="shared" si="233"/>
        <v/>
      </c>
      <c r="I1510" s="249"/>
      <c r="J1510" s="249"/>
      <c r="K1510" s="252"/>
      <c r="L1510" s="251"/>
      <c r="M1510" s="252"/>
      <c r="N1510" s="261"/>
      <c r="O1510" s="261"/>
      <c r="P1510" s="253"/>
      <c r="Q1510" s="254" t="str">
        <f t="shared" si="234"/>
        <v/>
      </c>
      <c r="R1510" s="255" t="str">
        <f t="shared" si="236"/>
        <v/>
      </c>
      <c r="S1510" s="255" t="str">
        <f t="shared" si="237"/>
        <v/>
      </c>
      <c r="T1510" s="255" t="str">
        <f t="shared" si="235"/>
        <v/>
      </c>
      <c r="U1510" s="262" t="str">
        <f t="shared" si="238"/>
        <v/>
      </c>
      <c r="V1510" s="279"/>
    </row>
    <row r="1511" spans="1:22" x14ac:dyDescent="0.25">
      <c r="A1511" s="266"/>
      <c r="B1511" s="259" t="str">
        <f t="shared" si="239"/>
        <v/>
      </c>
      <c r="C1511" s="260" t="str">
        <f t="shared" si="228"/>
        <v/>
      </c>
      <c r="D1511" s="249" t="str">
        <f t="shared" si="229"/>
        <v/>
      </c>
      <c r="E1511" s="249" t="str">
        <f t="shared" si="230"/>
        <v/>
      </c>
      <c r="F1511" s="249" t="str">
        <f t="shared" si="231"/>
        <v/>
      </c>
      <c r="G1511" s="249" t="str">
        <f t="shared" si="232"/>
        <v/>
      </c>
      <c r="H1511" s="249" t="str">
        <f t="shared" si="233"/>
        <v/>
      </c>
      <c r="I1511" s="249"/>
      <c r="J1511" s="249"/>
      <c r="K1511" s="252"/>
      <c r="L1511" s="251"/>
      <c r="M1511" s="252"/>
      <c r="N1511" s="261"/>
      <c r="O1511" s="261"/>
      <c r="P1511" s="253"/>
      <c r="Q1511" s="254" t="str">
        <f t="shared" si="234"/>
        <v/>
      </c>
      <c r="R1511" s="255" t="str">
        <f t="shared" si="236"/>
        <v/>
      </c>
      <c r="S1511" s="255" t="str">
        <f t="shared" si="237"/>
        <v/>
      </c>
      <c r="T1511" s="255" t="str">
        <f t="shared" si="235"/>
        <v/>
      </c>
      <c r="U1511" s="262" t="str">
        <f t="shared" si="238"/>
        <v/>
      </c>
      <c r="V1511" s="279"/>
    </row>
    <row r="1512" spans="1:22" x14ac:dyDescent="0.25">
      <c r="A1512" s="266"/>
      <c r="B1512" s="259" t="str">
        <f t="shared" si="239"/>
        <v/>
      </c>
      <c r="C1512" s="260" t="str">
        <f t="shared" si="228"/>
        <v/>
      </c>
      <c r="D1512" s="249" t="str">
        <f t="shared" si="229"/>
        <v/>
      </c>
      <c r="E1512" s="249" t="str">
        <f t="shared" si="230"/>
        <v/>
      </c>
      <c r="F1512" s="249" t="str">
        <f t="shared" si="231"/>
        <v/>
      </c>
      <c r="G1512" s="249" t="str">
        <f t="shared" si="232"/>
        <v/>
      </c>
      <c r="H1512" s="249" t="str">
        <f t="shared" si="233"/>
        <v/>
      </c>
      <c r="I1512" s="249"/>
      <c r="J1512" s="249"/>
      <c r="K1512" s="252"/>
      <c r="L1512" s="251"/>
      <c r="M1512" s="252"/>
      <c r="N1512" s="261"/>
      <c r="O1512" s="261"/>
      <c r="P1512" s="253"/>
      <c r="Q1512" s="254" t="str">
        <f t="shared" si="234"/>
        <v/>
      </c>
      <c r="R1512" s="255" t="str">
        <f t="shared" si="236"/>
        <v/>
      </c>
      <c r="S1512" s="255" t="str">
        <f t="shared" si="237"/>
        <v/>
      </c>
      <c r="T1512" s="255" t="str">
        <f t="shared" si="235"/>
        <v/>
      </c>
      <c r="U1512" s="262" t="str">
        <f t="shared" si="238"/>
        <v/>
      </c>
      <c r="V1512" s="279"/>
    </row>
    <row r="1513" spans="1:22" x14ac:dyDescent="0.25">
      <c r="A1513" s="266"/>
      <c r="B1513" s="259" t="str">
        <f t="shared" si="239"/>
        <v/>
      </c>
      <c r="C1513" s="260" t="str">
        <f t="shared" si="228"/>
        <v/>
      </c>
      <c r="D1513" s="249" t="str">
        <f t="shared" si="229"/>
        <v/>
      </c>
      <c r="E1513" s="249" t="str">
        <f t="shared" si="230"/>
        <v/>
      </c>
      <c r="F1513" s="249" t="str">
        <f t="shared" si="231"/>
        <v/>
      </c>
      <c r="G1513" s="249" t="str">
        <f t="shared" si="232"/>
        <v/>
      </c>
      <c r="H1513" s="249" t="str">
        <f t="shared" si="233"/>
        <v/>
      </c>
      <c r="I1513" s="249"/>
      <c r="J1513" s="249"/>
      <c r="K1513" s="252"/>
      <c r="L1513" s="251"/>
      <c r="M1513" s="252"/>
      <c r="N1513" s="261"/>
      <c r="O1513" s="261"/>
      <c r="P1513" s="253"/>
      <c r="Q1513" s="254" t="str">
        <f t="shared" si="234"/>
        <v/>
      </c>
      <c r="R1513" s="255" t="str">
        <f t="shared" si="236"/>
        <v/>
      </c>
      <c r="S1513" s="255" t="str">
        <f t="shared" si="237"/>
        <v/>
      </c>
      <c r="T1513" s="255" t="str">
        <f t="shared" si="235"/>
        <v/>
      </c>
      <c r="U1513" s="262" t="str">
        <f t="shared" si="238"/>
        <v/>
      </c>
      <c r="V1513" s="279"/>
    </row>
    <row r="1514" spans="1:22" x14ac:dyDescent="0.25">
      <c r="A1514" s="266"/>
      <c r="B1514" s="259" t="str">
        <f t="shared" si="239"/>
        <v/>
      </c>
      <c r="C1514" s="260" t="str">
        <f t="shared" si="228"/>
        <v/>
      </c>
      <c r="D1514" s="249" t="str">
        <f t="shared" si="229"/>
        <v/>
      </c>
      <c r="E1514" s="249" t="str">
        <f t="shared" si="230"/>
        <v/>
      </c>
      <c r="F1514" s="249" t="str">
        <f t="shared" si="231"/>
        <v/>
      </c>
      <c r="G1514" s="249" t="str">
        <f t="shared" si="232"/>
        <v/>
      </c>
      <c r="H1514" s="249" t="str">
        <f t="shared" si="233"/>
        <v/>
      </c>
      <c r="I1514" s="249"/>
      <c r="J1514" s="249"/>
      <c r="K1514" s="252"/>
      <c r="L1514" s="251"/>
      <c r="M1514" s="252"/>
      <c r="N1514" s="261"/>
      <c r="O1514" s="261"/>
      <c r="P1514" s="253"/>
      <c r="Q1514" s="254" t="str">
        <f t="shared" si="234"/>
        <v/>
      </c>
      <c r="R1514" s="255" t="str">
        <f t="shared" si="236"/>
        <v/>
      </c>
      <c r="S1514" s="255" t="str">
        <f t="shared" si="237"/>
        <v/>
      </c>
      <c r="T1514" s="255" t="str">
        <f t="shared" si="235"/>
        <v/>
      </c>
      <c r="U1514" s="262" t="str">
        <f t="shared" si="238"/>
        <v/>
      </c>
      <c r="V1514" s="279"/>
    </row>
    <row r="1515" spans="1:22" x14ac:dyDescent="0.25">
      <c r="A1515" s="266"/>
      <c r="B1515" s="259" t="str">
        <f t="shared" si="239"/>
        <v/>
      </c>
      <c r="C1515" s="260" t="str">
        <f t="shared" si="228"/>
        <v/>
      </c>
      <c r="D1515" s="249" t="str">
        <f t="shared" si="229"/>
        <v/>
      </c>
      <c r="E1515" s="249" t="str">
        <f t="shared" si="230"/>
        <v/>
      </c>
      <c r="F1515" s="249" t="str">
        <f t="shared" si="231"/>
        <v/>
      </c>
      <c r="G1515" s="249" t="str">
        <f t="shared" si="232"/>
        <v/>
      </c>
      <c r="H1515" s="249" t="str">
        <f t="shared" si="233"/>
        <v/>
      </c>
      <c r="I1515" s="249"/>
      <c r="J1515" s="249"/>
      <c r="K1515" s="252"/>
      <c r="L1515" s="251"/>
      <c r="M1515" s="252"/>
      <c r="N1515" s="261"/>
      <c r="O1515" s="261"/>
      <c r="P1515" s="253"/>
      <c r="Q1515" s="254" t="str">
        <f t="shared" si="234"/>
        <v/>
      </c>
      <c r="R1515" s="255" t="str">
        <f t="shared" si="236"/>
        <v/>
      </c>
      <c r="S1515" s="255" t="str">
        <f t="shared" si="237"/>
        <v/>
      </c>
      <c r="T1515" s="255" t="str">
        <f t="shared" si="235"/>
        <v/>
      </c>
      <c r="U1515" s="262" t="str">
        <f t="shared" si="238"/>
        <v/>
      </c>
      <c r="V1515" s="279"/>
    </row>
    <row r="1516" spans="1:22" x14ac:dyDescent="0.25">
      <c r="A1516" s="266"/>
      <c r="B1516" s="259" t="str">
        <f t="shared" si="239"/>
        <v/>
      </c>
      <c r="C1516" s="260" t="str">
        <f t="shared" si="228"/>
        <v/>
      </c>
      <c r="D1516" s="249" t="str">
        <f t="shared" si="229"/>
        <v/>
      </c>
      <c r="E1516" s="249" t="str">
        <f t="shared" si="230"/>
        <v/>
      </c>
      <c r="F1516" s="249" t="str">
        <f t="shared" si="231"/>
        <v/>
      </c>
      <c r="G1516" s="249" t="str">
        <f t="shared" si="232"/>
        <v/>
      </c>
      <c r="H1516" s="249" t="str">
        <f t="shared" si="233"/>
        <v/>
      </c>
      <c r="I1516" s="249"/>
      <c r="J1516" s="249"/>
      <c r="K1516" s="252"/>
      <c r="L1516" s="251"/>
      <c r="M1516" s="252"/>
      <c r="N1516" s="261"/>
      <c r="O1516" s="261"/>
      <c r="P1516" s="253"/>
      <c r="Q1516" s="254" t="str">
        <f t="shared" si="234"/>
        <v/>
      </c>
      <c r="R1516" s="255" t="str">
        <f t="shared" si="236"/>
        <v/>
      </c>
      <c r="S1516" s="255" t="str">
        <f t="shared" si="237"/>
        <v/>
      </c>
      <c r="T1516" s="255" t="str">
        <f t="shared" si="235"/>
        <v/>
      </c>
      <c r="U1516" s="262" t="str">
        <f t="shared" si="238"/>
        <v/>
      </c>
      <c r="V1516" s="279"/>
    </row>
    <row r="1517" spans="1:22" x14ac:dyDescent="0.25">
      <c r="A1517" s="266"/>
      <c r="B1517" s="259" t="str">
        <f t="shared" si="239"/>
        <v/>
      </c>
      <c r="C1517" s="260" t="str">
        <f t="shared" si="228"/>
        <v/>
      </c>
      <c r="D1517" s="249" t="str">
        <f t="shared" si="229"/>
        <v/>
      </c>
      <c r="E1517" s="249" t="str">
        <f t="shared" si="230"/>
        <v/>
      </c>
      <c r="F1517" s="249" t="str">
        <f t="shared" si="231"/>
        <v/>
      </c>
      <c r="G1517" s="249" t="str">
        <f t="shared" si="232"/>
        <v/>
      </c>
      <c r="H1517" s="249" t="str">
        <f t="shared" si="233"/>
        <v/>
      </c>
      <c r="I1517" s="249"/>
      <c r="J1517" s="249"/>
      <c r="K1517" s="252"/>
      <c r="L1517" s="251"/>
      <c r="M1517" s="252"/>
      <c r="N1517" s="261"/>
      <c r="O1517" s="261"/>
      <c r="P1517" s="253"/>
      <c r="Q1517" s="254" t="str">
        <f t="shared" si="234"/>
        <v/>
      </c>
      <c r="R1517" s="255" t="str">
        <f t="shared" si="236"/>
        <v/>
      </c>
      <c r="S1517" s="255" t="str">
        <f t="shared" si="237"/>
        <v/>
      </c>
      <c r="T1517" s="255" t="str">
        <f t="shared" si="235"/>
        <v/>
      </c>
      <c r="U1517" s="262" t="str">
        <f t="shared" si="238"/>
        <v/>
      </c>
      <c r="V1517" s="279"/>
    </row>
    <row r="1518" spans="1:22" x14ac:dyDescent="0.25">
      <c r="A1518" s="266"/>
      <c r="B1518" s="259" t="str">
        <f t="shared" si="239"/>
        <v/>
      </c>
      <c r="C1518" s="260" t="str">
        <f t="shared" si="228"/>
        <v/>
      </c>
      <c r="D1518" s="249" t="str">
        <f t="shared" si="229"/>
        <v/>
      </c>
      <c r="E1518" s="249" t="str">
        <f t="shared" si="230"/>
        <v/>
      </c>
      <c r="F1518" s="249" t="str">
        <f t="shared" si="231"/>
        <v/>
      </c>
      <c r="G1518" s="249" t="str">
        <f t="shared" si="232"/>
        <v/>
      </c>
      <c r="H1518" s="249" t="str">
        <f t="shared" si="233"/>
        <v/>
      </c>
      <c r="I1518" s="249"/>
      <c r="J1518" s="249"/>
      <c r="K1518" s="252"/>
      <c r="L1518" s="251"/>
      <c r="M1518" s="252"/>
      <c r="N1518" s="261"/>
      <c r="O1518" s="261"/>
      <c r="P1518" s="253"/>
      <c r="Q1518" s="254" t="str">
        <f t="shared" si="234"/>
        <v/>
      </c>
      <c r="R1518" s="255" t="str">
        <f t="shared" si="236"/>
        <v/>
      </c>
      <c r="S1518" s="255" t="str">
        <f t="shared" si="237"/>
        <v/>
      </c>
      <c r="T1518" s="255" t="str">
        <f t="shared" si="235"/>
        <v/>
      </c>
      <c r="U1518" s="262" t="str">
        <f t="shared" si="238"/>
        <v/>
      </c>
      <c r="V1518" s="279"/>
    </row>
    <row r="1519" spans="1:22" x14ac:dyDescent="0.25">
      <c r="A1519" s="266"/>
      <c r="B1519" s="259" t="str">
        <f t="shared" si="239"/>
        <v/>
      </c>
      <c r="C1519" s="260" t="str">
        <f t="shared" si="228"/>
        <v/>
      </c>
      <c r="D1519" s="249" t="str">
        <f t="shared" si="229"/>
        <v/>
      </c>
      <c r="E1519" s="249" t="str">
        <f t="shared" si="230"/>
        <v/>
      </c>
      <c r="F1519" s="249" t="str">
        <f t="shared" si="231"/>
        <v/>
      </c>
      <c r="G1519" s="249" t="str">
        <f t="shared" si="232"/>
        <v/>
      </c>
      <c r="H1519" s="249" t="str">
        <f t="shared" si="233"/>
        <v/>
      </c>
      <c r="I1519" s="249"/>
      <c r="J1519" s="249"/>
      <c r="K1519" s="252"/>
      <c r="L1519" s="251"/>
      <c r="M1519" s="252"/>
      <c r="N1519" s="261"/>
      <c r="O1519" s="261"/>
      <c r="P1519" s="253"/>
      <c r="Q1519" s="254" t="str">
        <f t="shared" si="234"/>
        <v/>
      </c>
      <c r="R1519" s="255" t="str">
        <f t="shared" si="236"/>
        <v/>
      </c>
      <c r="S1519" s="255" t="str">
        <f t="shared" si="237"/>
        <v/>
      </c>
      <c r="T1519" s="255" t="str">
        <f t="shared" si="235"/>
        <v/>
      </c>
      <c r="U1519" s="262" t="str">
        <f t="shared" si="238"/>
        <v/>
      </c>
      <c r="V1519" s="279"/>
    </row>
    <row r="1520" spans="1:22" x14ac:dyDescent="0.25">
      <c r="A1520" s="266"/>
      <c r="B1520" s="259" t="str">
        <f t="shared" si="239"/>
        <v/>
      </c>
      <c r="C1520" s="260" t="str">
        <f t="shared" si="228"/>
        <v/>
      </c>
      <c r="D1520" s="249" t="str">
        <f t="shared" si="229"/>
        <v/>
      </c>
      <c r="E1520" s="249" t="str">
        <f t="shared" si="230"/>
        <v/>
      </c>
      <c r="F1520" s="249" t="str">
        <f t="shared" si="231"/>
        <v/>
      </c>
      <c r="G1520" s="249" t="str">
        <f t="shared" si="232"/>
        <v/>
      </c>
      <c r="H1520" s="249" t="str">
        <f t="shared" si="233"/>
        <v/>
      </c>
      <c r="I1520" s="249"/>
      <c r="J1520" s="249"/>
      <c r="K1520" s="252"/>
      <c r="L1520" s="251"/>
      <c r="M1520" s="252"/>
      <c r="N1520" s="261"/>
      <c r="O1520" s="261"/>
      <c r="P1520" s="253"/>
      <c r="Q1520" s="254" t="str">
        <f t="shared" si="234"/>
        <v/>
      </c>
      <c r="R1520" s="255" t="str">
        <f t="shared" si="236"/>
        <v/>
      </c>
      <c r="S1520" s="255" t="str">
        <f t="shared" si="237"/>
        <v/>
      </c>
      <c r="T1520" s="255" t="str">
        <f t="shared" si="235"/>
        <v/>
      </c>
      <c r="U1520" s="262" t="str">
        <f t="shared" si="238"/>
        <v/>
      </c>
      <c r="V1520" s="279"/>
    </row>
    <row r="1521" spans="1:22" x14ac:dyDescent="0.25">
      <c r="A1521" s="266"/>
      <c r="B1521" s="259" t="str">
        <f t="shared" si="239"/>
        <v/>
      </c>
      <c r="C1521" s="260" t="str">
        <f t="shared" si="228"/>
        <v/>
      </c>
      <c r="D1521" s="249" t="str">
        <f t="shared" si="229"/>
        <v/>
      </c>
      <c r="E1521" s="249" t="str">
        <f t="shared" si="230"/>
        <v/>
      </c>
      <c r="F1521" s="249" t="str">
        <f t="shared" si="231"/>
        <v/>
      </c>
      <c r="G1521" s="249" t="str">
        <f t="shared" si="232"/>
        <v/>
      </c>
      <c r="H1521" s="249" t="str">
        <f t="shared" si="233"/>
        <v/>
      </c>
      <c r="I1521" s="249"/>
      <c r="J1521" s="249"/>
      <c r="K1521" s="252"/>
      <c r="L1521" s="251"/>
      <c r="M1521" s="252"/>
      <c r="N1521" s="261"/>
      <c r="O1521" s="261"/>
      <c r="P1521" s="253"/>
      <c r="Q1521" s="254" t="str">
        <f t="shared" si="234"/>
        <v/>
      </c>
      <c r="R1521" s="255" t="str">
        <f t="shared" si="236"/>
        <v/>
      </c>
      <c r="S1521" s="255" t="str">
        <f t="shared" si="237"/>
        <v/>
      </c>
      <c r="T1521" s="255" t="str">
        <f t="shared" si="235"/>
        <v/>
      </c>
      <c r="U1521" s="262" t="str">
        <f t="shared" si="238"/>
        <v/>
      </c>
      <c r="V1521" s="279"/>
    </row>
    <row r="1522" spans="1:22" x14ac:dyDescent="0.25">
      <c r="A1522" s="266"/>
      <c r="B1522" s="259" t="str">
        <f t="shared" si="239"/>
        <v/>
      </c>
      <c r="C1522" s="260" t="str">
        <f t="shared" si="228"/>
        <v/>
      </c>
      <c r="D1522" s="249" t="str">
        <f t="shared" si="229"/>
        <v/>
      </c>
      <c r="E1522" s="249" t="str">
        <f t="shared" si="230"/>
        <v/>
      </c>
      <c r="F1522" s="249" t="str">
        <f t="shared" si="231"/>
        <v/>
      </c>
      <c r="G1522" s="249" t="str">
        <f t="shared" si="232"/>
        <v/>
      </c>
      <c r="H1522" s="249" t="str">
        <f t="shared" si="233"/>
        <v/>
      </c>
      <c r="I1522" s="249"/>
      <c r="J1522" s="249"/>
      <c r="K1522" s="252"/>
      <c r="L1522" s="251"/>
      <c r="M1522" s="252"/>
      <c r="N1522" s="261"/>
      <c r="O1522" s="261"/>
      <c r="P1522" s="253"/>
      <c r="Q1522" s="254" t="str">
        <f t="shared" si="234"/>
        <v/>
      </c>
      <c r="R1522" s="255" t="str">
        <f t="shared" si="236"/>
        <v/>
      </c>
      <c r="S1522" s="255" t="str">
        <f t="shared" si="237"/>
        <v/>
      </c>
      <c r="T1522" s="255" t="str">
        <f t="shared" si="235"/>
        <v/>
      </c>
      <c r="U1522" s="262" t="str">
        <f t="shared" si="238"/>
        <v/>
      </c>
      <c r="V1522" s="279"/>
    </row>
    <row r="1523" spans="1:22" x14ac:dyDescent="0.25">
      <c r="A1523" s="266"/>
      <c r="B1523" s="259" t="str">
        <f t="shared" si="239"/>
        <v/>
      </c>
      <c r="C1523" s="260" t="str">
        <f t="shared" si="228"/>
        <v/>
      </c>
      <c r="D1523" s="249" t="str">
        <f t="shared" si="229"/>
        <v/>
      </c>
      <c r="E1523" s="249" t="str">
        <f t="shared" si="230"/>
        <v/>
      </c>
      <c r="F1523" s="249" t="str">
        <f t="shared" si="231"/>
        <v/>
      </c>
      <c r="G1523" s="249" t="str">
        <f t="shared" si="232"/>
        <v/>
      </c>
      <c r="H1523" s="249" t="str">
        <f t="shared" si="233"/>
        <v/>
      </c>
      <c r="I1523" s="249"/>
      <c r="J1523" s="249"/>
      <c r="K1523" s="252"/>
      <c r="L1523" s="251"/>
      <c r="M1523" s="252"/>
      <c r="N1523" s="261"/>
      <c r="O1523" s="261"/>
      <c r="P1523" s="253"/>
      <c r="Q1523" s="254" t="str">
        <f t="shared" si="234"/>
        <v/>
      </c>
      <c r="R1523" s="255" t="str">
        <f t="shared" si="236"/>
        <v/>
      </c>
      <c r="S1523" s="255" t="str">
        <f t="shared" si="237"/>
        <v/>
      </c>
      <c r="T1523" s="255" t="str">
        <f t="shared" si="235"/>
        <v/>
      </c>
      <c r="U1523" s="262" t="str">
        <f t="shared" si="238"/>
        <v/>
      </c>
      <c r="V1523" s="279"/>
    </row>
    <row r="1524" spans="1:22" x14ac:dyDescent="0.25">
      <c r="A1524" s="266"/>
      <c r="B1524" s="259" t="str">
        <f t="shared" si="239"/>
        <v/>
      </c>
      <c r="C1524" s="260" t="str">
        <f t="shared" si="228"/>
        <v/>
      </c>
      <c r="D1524" s="249" t="str">
        <f t="shared" si="229"/>
        <v/>
      </c>
      <c r="E1524" s="249" t="str">
        <f t="shared" si="230"/>
        <v/>
      </c>
      <c r="F1524" s="249" t="str">
        <f t="shared" si="231"/>
        <v/>
      </c>
      <c r="G1524" s="249" t="str">
        <f t="shared" si="232"/>
        <v/>
      </c>
      <c r="H1524" s="249" t="str">
        <f t="shared" si="233"/>
        <v/>
      </c>
      <c r="I1524" s="249"/>
      <c r="J1524" s="249"/>
      <c r="K1524" s="252"/>
      <c r="L1524" s="251"/>
      <c r="M1524" s="252"/>
      <c r="N1524" s="261"/>
      <c r="O1524" s="261"/>
      <c r="P1524" s="253"/>
      <c r="Q1524" s="254" t="str">
        <f t="shared" si="234"/>
        <v/>
      </c>
      <c r="R1524" s="255" t="str">
        <f t="shared" si="236"/>
        <v/>
      </c>
      <c r="S1524" s="255" t="str">
        <f t="shared" si="237"/>
        <v/>
      </c>
      <c r="T1524" s="255" t="str">
        <f t="shared" si="235"/>
        <v/>
      </c>
      <c r="U1524" s="262" t="str">
        <f t="shared" si="238"/>
        <v/>
      </c>
      <c r="V1524" s="279"/>
    </row>
    <row r="1525" spans="1:22" x14ac:dyDescent="0.25">
      <c r="A1525" s="266"/>
      <c r="B1525" s="259" t="str">
        <f t="shared" si="239"/>
        <v/>
      </c>
      <c r="C1525" s="260" t="str">
        <f t="shared" si="228"/>
        <v/>
      </c>
      <c r="D1525" s="249" t="str">
        <f t="shared" si="229"/>
        <v/>
      </c>
      <c r="E1525" s="249" t="str">
        <f t="shared" si="230"/>
        <v/>
      </c>
      <c r="F1525" s="249" t="str">
        <f t="shared" si="231"/>
        <v/>
      </c>
      <c r="G1525" s="249" t="str">
        <f t="shared" si="232"/>
        <v/>
      </c>
      <c r="H1525" s="249" t="str">
        <f t="shared" si="233"/>
        <v/>
      </c>
      <c r="I1525" s="249"/>
      <c r="J1525" s="249"/>
      <c r="K1525" s="252"/>
      <c r="L1525" s="251"/>
      <c r="M1525" s="252"/>
      <c r="N1525" s="261"/>
      <c r="O1525" s="261"/>
      <c r="P1525" s="253"/>
      <c r="Q1525" s="254" t="str">
        <f t="shared" si="234"/>
        <v/>
      </c>
      <c r="R1525" s="255" t="str">
        <f t="shared" si="236"/>
        <v/>
      </c>
      <c r="S1525" s="255" t="str">
        <f t="shared" si="237"/>
        <v/>
      </c>
      <c r="T1525" s="255" t="str">
        <f t="shared" si="235"/>
        <v/>
      </c>
      <c r="U1525" s="262" t="str">
        <f t="shared" si="238"/>
        <v/>
      </c>
      <c r="V1525" s="279"/>
    </row>
    <row r="1526" spans="1:22" x14ac:dyDescent="0.25">
      <c r="A1526" s="266"/>
      <c r="B1526" s="259" t="str">
        <f t="shared" si="239"/>
        <v/>
      </c>
      <c r="C1526" s="260" t="str">
        <f t="shared" si="228"/>
        <v/>
      </c>
      <c r="D1526" s="249" t="str">
        <f t="shared" si="229"/>
        <v/>
      </c>
      <c r="E1526" s="249" t="str">
        <f t="shared" si="230"/>
        <v/>
      </c>
      <c r="F1526" s="249" t="str">
        <f t="shared" si="231"/>
        <v/>
      </c>
      <c r="G1526" s="249" t="str">
        <f t="shared" si="232"/>
        <v/>
      </c>
      <c r="H1526" s="249" t="str">
        <f t="shared" si="233"/>
        <v/>
      </c>
      <c r="I1526" s="249"/>
      <c r="J1526" s="249"/>
      <c r="K1526" s="252"/>
      <c r="L1526" s="251"/>
      <c r="M1526" s="252"/>
      <c r="N1526" s="261"/>
      <c r="O1526" s="261"/>
      <c r="P1526" s="253"/>
      <c r="Q1526" s="254" t="str">
        <f t="shared" si="234"/>
        <v/>
      </c>
      <c r="R1526" s="255" t="str">
        <f t="shared" si="236"/>
        <v/>
      </c>
      <c r="S1526" s="255" t="str">
        <f t="shared" si="237"/>
        <v/>
      </c>
      <c r="T1526" s="255" t="str">
        <f t="shared" si="235"/>
        <v/>
      </c>
      <c r="U1526" s="262" t="str">
        <f t="shared" si="238"/>
        <v/>
      </c>
      <c r="V1526" s="279"/>
    </row>
    <row r="1527" spans="1:22" x14ac:dyDescent="0.25">
      <c r="A1527" s="266"/>
      <c r="B1527" s="259" t="str">
        <f t="shared" si="239"/>
        <v/>
      </c>
      <c r="C1527" s="260" t="str">
        <f t="shared" si="228"/>
        <v/>
      </c>
      <c r="D1527" s="249" t="str">
        <f t="shared" si="229"/>
        <v/>
      </c>
      <c r="E1527" s="249" t="str">
        <f t="shared" si="230"/>
        <v/>
      </c>
      <c r="F1527" s="249" t="str">
        <f t="shared" si="231"/>
        <v/>
      </c>
      <c r="G1527" s="249" t="str">
        <f t="shared" si="232"/>
        <v/>
      </c>
      <c r="H1527" s="249" t="str">
        <f t="shared" si="233"/>
        <v/>
      </c>
      <c r="I1527" s="249"/>
      <c r="J1527" s="249"/>
      <c r="K1527" s="252"/>
      <c r="L1527" s="251"/>
      <c r="M1527" s="252"/>
      <c r="N1527" s="261"/>
      <c r="O1527" s="261"/>
      <c r="P1527" s="253"/>
      <c r="Q1527" s="254" t="str">
        <f t="shared" si="234"/>
        <v/>
      </c>
      <c r="R1527" s="255" t="str">
        <f t="shared" si="236"/>
        <v/>
      </c>
      <c r="S1527" s="255" t="str">
        <f t="shared" si="237"/>
        <v/>
      </c>
      <c r="T1527" s="255" t="str">
        <f t="shared" si="235"/>
        <v/>
      </c>
      <c r="U1527" s="262" t="str">
        <f t="shared" si="238"/>
        <v/>
      </c>
      <c r="V1527" s="279"/>
    </row>
    <row r="1528" spans="1:22" x14ac:dyDescent="0.25">
      <c r="A1528" s="266"/>
      <c r="B1528" s="259" t="str">
        <f t="shared" si="239"/>
        <v/>
      </c>
      <c r="C1528" s="260" t="str">
        <f t="shared" si="228"/>
        <v/>
      </c>
      <c r="D1528" s="249" t="str">
        <f t="shared" si="229"/>
        <v/>
      </c>
      <c r="E1528" s="249" t="str">
        <f t="shared" si="230"/>
        <v/>
      </c>
      <c r="F1528" s="249" t="str">
        <f t="shared" si="231"/>
        <v/>
      </c>
      <c r="G1528" s="249" t="str">
        <f t="shared" si="232"/>
        <v/>
      </c>
      <c r="H1528" s="249" t="str">
        <f t="shared" si="233"/>
        <v/>
      </c>
      <c r="I1528" s="249"/>
      <c r="J1528" s="249"/>
      <c r="K1528" s="252"/>
      <c r="L1528" s="251"/>
      <c r="M1528" s="252"/>
      <c r="N1528" s="261"/>
      <c r="O1528" s="261"/>
      <c r="P1528" s="253"/>
      <c r="Q1528" s="254" t="str">
        <f t="shared" si="234"/>
        <v/>
      </c>
      <c r="R1528" s="255" t="str">
        <f t="shared" si="236"/>
        <v/>
      </c>
      <c r="S1528" s="255" t="str">
        <f t="shared" si="237"/>
        <v/>
      </c>
      <c r="T1528" s="255" t="str">
        <f t="shared" si="235"/>
        <v/>
      </c>
      <c r="U1528" s="262" t="str">
        <f t="shared" si="238"/>
        <v/>
      </c>
      <c r="V1528" s="279"/>
    </row>
    <row r="1529" spans="1:22" x14ac:dyDescent="0.25">
      <c r="A1529" s="266"/>
      <c r="B1529" s="259" t="str">
        <f t="shared" si="239"/>
        <v/>
      </c>
      <c r="C1529" s="260" t="str">
        <f t="shared" si="228"/>
        <v/>
      </c>
      <c r="D1529" s="249" t="str">
        <f t="shared" si="229"/>
        <v/>
      </c>
      <c r="E1529" s="249" t="str">
        <f t="shared" si="230"/>
        <v/>
      </c>
      <c r="F1529" s="249" t="str">
        <f t="shared" si="231"/>
        <v/>
      </c>
      <c r="G1529" s="249" t="str">
        <f t="shared" si="232"/>
        <v/>
      </c>
      <c r="H1529" s="249" t="str">
        <f t="shared" si="233"/>
        <v/>
      </c>
      <c r="I1529" s="249"/>
      <c r="J1529" s="249"/>
      <c r="K1529" s="252"/>
      <c r="L1529" s="251"/>
      <c r="M1529" s="252"/>
      <c r="N1529" s="261"/>
      <c r="O1529" s="261"/>
      <c r="P1529" s="253"/>
      <c r="Q1529" s="254" t="str">
        <f t="shared" si="234"/>
        <v/>
      </c>
      <c r="R1529" s="255" t="str">
        <f t="shared" si="236"/>
        <v/>
      </c>
      <c r="S1529" s="255" t="str">
        <f t="shared" si="237"/>
        <v/>
      </c>
      <c r="T1529" s="255" t="str">
        <f t="shared" si="235"/>
        <v/>
      </c>
      <c r="U1529" s="262" t="str">
        <f t="shared" si="238"/>
        <v/>
      </c>
      <c r="V1529" s="279"/>
    </row>
    <row r="1530" spans="1:22" x14ac:dyDescent="0.25">
      <c r="A1530" s="266"/>
      <c r="B1530" s="259" t="str">
        <f t="shared" si="239"/>
        <v/>
      </c>
      <c r="C1530" s="260" t="str">
        <f t="shared" si="228"/>
        <v/>
      </c>
      <c r="D1530" s="249" t="str">
        <f t="shared" si="229"/>
        <v/>
      </c>
      <c r="E1530" s="249" t="str">
        <f t="shared" si="230"/>
        <v/>
      </c>
      <c r="F1530" s="249" t="str">
        <f t="shared" si="231"/>
        <v/>
      </c>
      <c r="G1530" s="249" t="str">
        <f t="shared" si="232"/>
        <v/>
      </c>
      <c r="H1530" s="249" t="str">
        <f t="shared" si="233"/>
        <v/>
      </c>
      <c r="I1530" s="249"/>
      <c r="J1530" s="249"/>
      <c r="K1530" s="252"/>
      <c r="L1530" s="251"/>
      <c r="M1530" s="252"/>
      <c r="N1530" s="261"/>
      <c r="O1530" s="261"/>
      <c r="P1530" s="253"/>
      <c r="Q1530" s="254" t="str">
        <f t="shared" si="234"/>
        <v/>
      </c>
      <c r="R1530" s="255" t="str">
        <f t="shared" si="236"/>
        <v/>
      </c>
      <c r="S1530" s="255" t="str">
        <f t="shared" si="237"/>
        <v/>
      </c>
      <c r="T1530" s="255" t="str">
        <f t="shared" si="235"/>
        <v/>
      </c>
      <c r="U1530" s="262" t="str">
        <f t="shared" si="238"/>
        <v/>
      </c>
      <c r="V1530" s="279"/>
    </row>
    <row r="1531" spans="1:22" x14ac:dyDescent="0.25">
      <c r="A1531" s="266"/>
      <c r="B1531" s="259" t="str">
        <f t="shared" si="239"/>
        <v/>
      </c>
      <c r="C1531" s="260" t="str">
        <f t="shared" si="228"/>
        <v/>
      </c>
      <c r="D1531" s="249" t="str">
        <f t="shared" si="229"/>
        <v/>
      </c>
      <c r="E1531" s="249" t="str">
        <f t="shared" si="230"/>
        <v/>
      </c>
      <c r="F1531" s="249" t="str">
        <f t="shared" si="231"/>
        <v/>
      </c>
      <c r="G1531" s="249" t="str">
        <f t="shared" si="232"/>
        <v/>
      </c>
      <c r="H1531" s="249" t="str">
        <f t="shared" si="233"/>
        <v/>
      </c>
      <c r="I1531" s="249"/>
      <c r="J1531" s="249"/>
      <c r="K1531" s="252"/>
      <c r="L1531" s="251"/>
      <c r="M1531" s="252"/>
      <c r="N1531" s="261"/>
      <c r="O1531" s="261"/>
      <c r="P1531" s="253"/>
      <c r="Q1531" s="254" t="str">
        <f t="shared" si="234"/>
        <v/>
      </c>
      <c r="R1531" s="255" t="str">
        <f t="shared" si="236"/>
        <v/>
      </c>
      <c r="S1531" s="255" t="str">
        <f t="shared" si="237"/>
        <v/>
      </c>
      <c r="T1531" s="255" t="str">
        <f t="shared" si="235"/>
        <v/>
      </c>
      <c r="U1531" s="262" t="str">
        <f t="shared" si="238"/>
        <v/>
      </c>
      <c r="V1531" s="279"/>
    </row>
    <row r="1532" spans="1:22" x14ac:dyDescent="0.25">
      <c r="A1532" s="266"/>
      <c r="B1532" s="259" t="str">
        <f t="shared" si="239"/>
        <v/>
      </c>
      <c r="C1532" s="260" t="str">
        <f t="shared" si="228"/>
        <v/>
      </c>
      <c r="D1532" s="249" t="str">
        <f t="shared" si="229"/>
        <v/>
      </c>
      <c r="E1532" s="249" t="str">
        <f t="shared" si="230"/>
        <v/>
      </c>
      <c r="F1532" s="249" t="str">
        <f t="shared" si="231"/>
        <v/>
      </c>
      <c r="G1532" s="249" t="str">
        <f t="shared" si="232"/>
        <v/>
      </c>
      <c r="H1532" s="249" t="str">
        <f t="shared" si="233"/>
        <v/>
      </c>
      <c r="I1532" s="249"/>
      <c r="J1532" s="249"/>
      <c r="K1532" s="252"/>
      <c r="L1532" s="251"/>
      <c r="M1532" s="252"/>
      <c r="N1532" s="261"/>
      <c r="O1532" s="261"/>
      <c r="P1532" s="253"/>
      <c r="Q1532" s="254" t="str">
        <f t="shared" si="234"/>
        <v/>
      </c>
      <c r="R1532" s="255" t="str">
        <f t="shared" si="236"/>
        <v/>
      </c>
      <c r="S1532" s="255" t="str">
        <f t="shared" si="237"/>
        <v/>
      </c>
      <c r="T1532" s="255" t="str">
        <f t="shared" si="235"/>
        <v/>
      </c>
      <c r="U1532" s="262" t="str">
        <f t="shared" si="238"/>
        <v/>
      </c>
      <c r="V1532" s="279"/>
    </row>
    <row r="1533" spans="1:22" x14ac:dyDescent="0.25">
      <c r="A1533" s="266"/>
      <c r="B1533" s="259" t="str">
        <f t="shared" si="239"/>
        <v/>
      </c>
      <c r="C1533" s="260" t="str">
        <f t="shared" si="228"/>
        <v/>
      </c>
      <c r="D1533" s="249" t="str">
        <f t="shared" si="229"/>
        <v/>
      </c>
      <c r="E1533" s="249" t="str">
        <f t="shared" si="230"/>
        <v/>
      </c>
      <c r="F1533" s="249" t="str">
        <f t="shared" si="231"/>
        <v/>
      </c>
      <c r="G1533" s="249" t="str">
        <f t="shared" si="232"/>
        <v/>
      </c>
      <c r="H1533" s="249" t="str">
        <f t="shared" si="233"/>
        <v/>
      </c>
      <c r="I1533" s="249"/>
      <c r="J1533" s="249"/>
      <c r="K1533" s="252"/>
      <c r="L1533" s="251"/>
      <c r="M1533" s="252"/>
      <c r="N1533" s="261"/>
      <c r="O1533" s="261"/>
      <c r="P1533" s="253"/>
      <c r="Q1533" s="254" t="str">
        <f t="shared" si="234"/>
        <v/>
      </c>
      <c r="R1533" s="255" t="str">
        <f t="shared" si="236"/>
        <v/>
      </c>
      <c r="S1533" s="255" t="str">
        <f t="shared" si="237"/>
        <v/>
      </c>
      <c r="T1533" s="255" t="str">
        <f t="shared" si="235"/>
        <v/>
      </c>
      <c r="U1533" s="262" t="str">
        <f t="shared" si="238"/>
        <v/>
      </c>
      <c r="V1533" s="279"/>
    </row>
    <row r="1534" spans="1:22" x14ac:dyDescent="0.25">
      <c r="A1534" s="266"/>
      <c r="B1534" s="259" t="str">
        <f t="shared" si="239"/>
        <v/>
      </c>
      <c r="C1534" s="260" t="str">
        <f t="shared" si="228"/>
        <v/>
      </c>
      <c r="D1534" s="249" t="str">
        <f t="shared" si="229"/>
        <v/>
      </c>
      <c r="E1534" s="249" t="str">
        <f t="shared" si="230"/>
        <v/>
      </c>
      <c r="F1534" s="249" t="str">
        <f t="shared" si="231"/>
        <v/>
      </c>
      <c r="G1534" s="249" t="str">
        <f t="shared" si="232"/>
        <v/>
      </c>
      <c r="H1534" s="249" t="str">
        <f t="shared" si="233"/>
        <v/>
      </c>
      <c r="I1534" s="249"/>
      <c r="J1534" s="249"/>
      <c r="K1534" s="252"/>
      <c r="L1534" s="251"/>
      <c r="M1534" s="252"/>
      <c r="N1534" s="261"/>
      <c r="O1534" s="261"/>
      <c r="P1534" s="253"/>
      <c r="Q1534" s="254" t="str">
        <f t="shared" si="234"/>
        <v/>
      </c>
      <c r="R1534" s="255" t="str">
        <f t="shared" si="236"/>
        <v/>
      </c>
      <c r="S1534" s="255" t="str">
        <f t="shared" si="237"/>
        <v/>
      </c>
      <c r="T1534" s="255" t="str">
        <f t="shared" si="235"/>
        <v/>
      </c>
      <c r="U1534" s="262" t="str">
        <f t="shared" si="238"/>
        <v/>
      </c>
      <c r="V1534" s="279"/>
    </row>
    <row r="1535" spans="1:22" x14ac:dyDescent="0.25">
      <c r="A1535" s="266"/>
      <c r="B1535" s="259" t="str">
        <f t="shared" si="239"/>
        <v/>
      </c>
      <c r="C1535" s="260" t="str">
        <f t="shared" si="228"/>
        <v/>
      </c>
      <c r="D1535" s="249" t="str">
        <f t="shared" si="229"/>
        <v/>
      </c>
      <c r="E1535" s="249" t="str">
        <f t="shared" si="230"/>
        <v/>
      </c>
      <c r="F1535" s="249" t="str">
        <f t="shared" si="231"/>
        <v/>
      </c>
      <c r="G1535" s="249" t="str">
        <f t="shared" si="232"/>
        <v/>
      </c>
      <c r="H1535" s="249" t="str">
        <f t="shared" si="233"/>
        <v/>
      </c>
      <c r="I1535" s="249"/>
      <c r="J1535" s="249"/>
      <c r="K1535" s="252"/>
      <c r="L1535" s="251"/>
      <c r="M1535" s="252"/>
      <c r="N1535" s="261"/>
      <c r="O1535" s="261"/>
      <c r="P1535" s="253"/>
      <c r="Q1535" s="254" t="str">
        <f t="shared" si="234"/>
        <v/>
      </c>
      <c r="R1535" s="255" t="str">
        <f t="shared" si="236"/>
        <v/>
      </c>
      <c r="S1535" s="255" t="str">
        <f t="shared" si="237"/>
        <v/>
      </c>
      <c r="T1535" s="255" t="str">
        <f t="shared" si="235"/>
        <v/>
      </c>
      <c r="U1535" s="262" t="str">
        <f t="shared" si="238"/>
        <v/>
      </c>
      <c r="V1535" s="279"/>
    </row>
    <row r="1536" spans="1:22" x14ac:dyDescent="0.25">
      <c r="A1536" s="266"/>
      <c r="B1536" s="259" t="str">
        <f t="shared" si="239"/>
        <v/>
      </c>
      <c r="C1536" s="260" t="str">
        <f t="shared" si="228"/>
        <v/>
      </c>
      <c r="D1536" s="249" t="str">
        <f t="shared" si="229"/>
        <v/>
      </c>
      <c r="E1536" s="249" t="str">
        <f t="shared" si="230"/>
        <v/>
      </c>
      <c r="F1536" s="249" t="str">
        <f t="shared" si="231"/>
        <v/>
      </c>
      <c r="G1536" s="249" t="str">
        <f t="shared" si="232"/>
        <v/>
      </c>
      <c r="H1536" s="249" t="str">
        <f t="shared" si="233"/>
        <v/>
      </c>
      <c r="I1536" s="249"/>
      <c r="J1536" s="249"/>
      <c r="K1536" s="252"/>
      <c r="L1536" s="251"/>
      <c r="M1536" s="252"/>
      <c r="N1536" s="261"/>
      <c r="O1536" s="261"/>
      <c r="P1536" s="253"/>
      <c r="Q1536" s="254" t="str">
        <f t="shared" si="234"/>
        <v/>
      </c>
      <c r="R1536" s="255" t="str">
        <f t="shared" si="236"/>
        <v/>
      </c>
      <c r="S1536" s="255" t="str">
        <f t="shared" si="237"/>
        <v/>
      </c>
      <c r="T1536" s="255" t="str">
        <f t="shared" si="235"/>
        <v/>
      </c>
      <c r="U1536" s="262" t="str">
        <f t="shared" si="238"/>
        <v/>
      </c>
      <c r="V1536" s="279"/>
    </row>
    <row r="1537" spans="1:22" x14ac:dyDescent="0.25">
      <c r="A1537" s="266"/>
      <c r="B1537" s="259" t="str">
        <f t="shared" si="239"/>
        <v/>
      </c>
      <c r="C1537" s="260" t="str">
        <f t="shared" si="228"/>
        <v/>
      </c>
      <c r="D1537" s="249" t="str">
        <f t="shared" si="229"/>
        <v/>
      </c>
      <c r="E1537" s="249" t="str">
        <f t="shared" si="230"/>
        <v/>
      </c>
      <c r="F1537" s="249" t="str">
        <f t="shared" si="231"/>
        <v/>
      </c>
      <c r="G1537" s="249" t="str">
        <f t="shared" si="232"/>
        <v/>
      </c>
      <c r="H1537" s="249" t="str">
        <f t="shared" si="233"/>
        <v/>
      </c>
      <c r="I1537" s="249"/>
      <c r="J1537" s="249"/>
      <c r="K1537" s="252"/>
      <c r="L1537" s="251"/>
      <c r="M1537" s="252"/>
      <c r="N1537" s="261"/>
      <c r="O1537" s="261"/>
      <c r="P1537" s="253"/>
      <c r="Q1537" s="254" t="str">
        <f t="shared" si="234"/>
        <v/>
      </c>
      <c r="R1537" s="255" t="str">
        <f t="shared" si="236"/>
        <v/>
      </c>
      <c r="S1537" s="255" t="str">
        <f t="shared" si="237"/>
        <v/>
      </c>
      <c r="T1537" s="255" t="str">
        <f t="shared" si="235"/>
        <v/>
      </c>
      <c r="U1537" s="262" t="str">
        <f t="shared" si="238"/>
        <v/>
      </c>
      <c r="V1537" s="279"/>
    </row>
    <row r="1538" spans="1:22" x14ac:dyDescent="0.25">
      <c r="A1538" s="266"/>
      <c r="B1538" s="259" t="str">
        <f t="shared" si="239"/>
        <v/>
      </c>
      <c r="C1538" s="260" t="str">
        <f t="shared" si="228"/>
        <v/>
      </c>
      <c r="D1538" s="249" t="str">
        <f t="shared" si="229"/>
        <v/>
      </c>
      <c r="E1538" s="249" t="str">
        <f t="shared" si="230"/>
        <v/>
      </c>
      <c r="F1538" s="249" t="str">
        <f t="shared" si="231"/>
        <v/>
      </c>
      <c r="G1538" s="249" t="str">
        <f t="shared" si="232"/>
        <v/>
      </c>
      <c r="H1538" s="249" t="str">
        <f t="shared" si="233"/>
        <v/>
      </c>
      <c r="I1538" s="249"/>
      <c r="J1538" s="249"/>
      <c r="K1538" s="252"/>
      <c r="L1538" s="251"/>
      <c r="M1538" s="252"/>
      <c r="N1538" s="261"/>
      <c r="O1538" s="261"/>
      <c r="P1538" s="253"/>
      <c r="Q1538" s="254" t="str">
        <f t="shared" si="234"/>
        <v/>
      </c>
      <c r="R1538" s="255" t="str">
        <f t="shared" si="236"/>
        <v/>
      </c>
      <c r="S1538" s="255" t="str">
        <f t="shared" si="237"/>
        <v/>
      </c>
      <c r="T1538" s="255" t="str">
        <f t="shared" si="235"/>
        <v/>
      </c>
      <c r="U1538" s="262" t="str">
        <f t="shared" si="238"/>
        <v/>
      </c>
      <c r="V1538" s="279"/>
    </row>
    <row r="1539" spans="1:22" x14ac:dyDescent="0.25">
      <c r="A1539" s="266"/>
      <c r="B1539" s="259" t="str">
        <f t="shared" si="239"/>
        <v/>
      </c>
      <c r="C1539" s="260" t="str">
        <f t="shared" si="228"/>
        <v/>
      </c>
      <c r="D1539" s="249" t="str">
        <f t="shared" si="229"/>
        <v/>
      </c>
      <c r="E1539" s="249" t="str">
        <f t="shared" si="230"/>
        <v/>
      </c>
      <c r="F1539" s="249" t="str">
        <f t="shared" si="231"/>
        <v/>
      </c>
      <c r="G1539" s="249" t="str">
        <f t="shared" si="232"/>
        <v/>
      </c>
      <c r="H1539" s="249" t="str">
        <f t="shared" si="233"/>
        <v/>
      </c>
      <c r="I1539" s="249"/>
      <c r="J1539" s="249"/>
      <c r="K1539" s="252"/>
      <c r="L1539" s="251"/>
      <c r="M1539" s="252"/>
      <c r="N1539" s="261"/>
      <c r="O1539" s="261"/>
      <c r="P1539" s="253"/>
      <c r="Q1539" s="254" t="str">
        <f t="shared" si="234"/>
        <v/>
      </c>
      <c r="R1539" s="255" t="str">
        <f t="shared" si="236"/>
        <v/>
      </c>
      <c r="S1539" s="255" t="str">
        <f t="shared" si="237"/>
        <v/>
      </c>
      <c r="T1539" s="255" t="str">
        <f t="shared" si="235"/>
        <v/>
      </c>
      <c r="U1539" s="262" t="str">
        <f t="shared" si="238"/>
        <v/>
      </c>
      <c r="V1539" s="279"/>
    </row>
    <row r="1540" spans="1:22" x14ac:dyDescent="0.25">
      <c r="A1540" s="266"/>
      <c r="B1540" s="259" t="str">
        <f t="shared" si="239"/>
        <v/>
      </c>
      <c r="C1540" s="260" t="str">
        <f t="shared" si="228"/>
        <v/>
      </c>
      <c r="D1540" s="249" t="str">
        <f t="shared" si="229"/>
        <v/>
      </c>
      <c r="E1540" s="249" t="str">
        <f t="shared" si="230"/>
        <v/>
      </c>
      <c r="F1540" s="249" t="str">
        <f t="shared" si="231"/>
        <v/>
      </c>
      <c r="G1540" s="249" t="str">
        <f t="shared" si="232"/>
        <v/>
      </c>
      <c r="H1540" s="249" t="str">
        <f t="shared" si="233"/>
        <v/>
      </c>
      <c r="I1540" s="249"/>
      <c r="J1540" s="249"/>
      <c r="K1540" s="252"/>
      <c r="L1540" s="251"/>
      <c r="M1540" s="252"/>
      <c r="N1540" s="261"/>
      <c r="O1540" s="261"/>
      <c r="P1540" s="253"/>
      <c r="Q1540" s="254" t="str">
        <f t="shared" si="234"/>
        <v/>
      </c>
      <c r="R1540" s="255" t="str">
        <f t="shared" si="236"/>
        <v/>
      </c>
      <c r="S1540" s="255" t="str">
        <f t="shared" si="237"/>
        <v/>
      </c>
      <c r="T1540" s="255" t="str">
        <f t="shared" si="235"/>
        <v/>
      </c>
      <c r="U1540" s="262" t="str">
        <f t="shared" si="238"/>
        <v/>
      </c>
      <c r="V1540" s="279"/>
    </row>
    <row r="1541" spans="1:22" x14ac:dyDescent="0.25">
      <c r="A1541" s="266"/>
      <c r="B1541" s="259" t="str">
        <f t="shared" si="239"/>
        <v/>
      </c>
      <c r="C1541" s="260" t="str">
        <f t="shared" si="228"/>
        <v/>
      </c>
      <c r="D1541" s="249" t="str">
        <f t="shared" si="229"/>
        <v/>
      </c>
      <c r="E1541" s="249" t="str">
        <f t="shared" si="230"/>
        <v/>
      </c>
      <c r="F1541" s="249" t="str">
        <f t="shared" si="231"/>
        <v/>
      </c>
      <c r="G1541" s="249" t="str">
        <f t="shared" si="232"/>
        <v/>
      </c>
      <c r="H1541" s="249" t="str">
        <f t="shared" si="233"/>
        <v/>
      </c>
      <c r="I1541" s="249"/>
      <c r="J1541" s="249"/>
      <c r="K1541" s="252"/>
      <c r="L1541" s="251"/>
      <c r="M1541" s="252"/>
      <c r="N1541" s="261"/>
      <c r="O1541" s="261"/>
      <c r="P1541" s="253"/>
      <c r="Q1541" s="254" t="str">
        <f t="shared" si="234"/>
        <v/>
      </c>
      <c r="R1541" s="255" t="str">
        <f t="shared" si="236"/>
        <v/>
      </c>
      <c r="S1541" s="255" t="str">
        <f t="shared" si="237"/>
        <v/>
      </c>
      <c r="T1541" s="255" t="str">
        <f t="shared" si="235"/>
        <v/>
      </c>
      <c r="U1541" s="262" t="str">
        <f t="shared" si="238"/>
        <v/>
      </c>
      <c r="V1541" s="279"/>
    </row>
    <row r="1542" spans="1:22" x14ac:dyDescent="0.25">
      <c r="A1542" s="266"/>
      <c r="B1542" s="259" t="str">
        <f t="shared" si="239"/>
        <v/>
      </c>
      <c r="C1542" s="260" t="str">
        <f t="shared" si="228"/>
        <v/>
      </c>
      <c r="D1542" s="249" t="str">
        <f t="shared" si="229"/>
        <v/>
      </c>
      <c r="E1542" s="249" t="str">
        <f t="shared" si="230"/>
        <v/>
      </c>
      <c r="F1542" s="249" t="str">
        <f t="shared" si="231"/>
        <v/>
      </c>
      <c r="G1542" s="249" t="str">
        <f t="shared" si="232"/>
        <v/>
      </c>
      <c r="H1542" s="249" t="str">
        <f t="shared" si="233"/>
        <v/>
      </c>
      <c r="I1542" s="249"/>
      <c r="J1542" s="249"/>
      <c r="K1542" s="252"/>
      <c r="L1542" s="251"/>
      <c r="M1542" s="252"/>
      <c r="N1542" s="261"/>
      <c r="O1542" s="261"/>
      <c r="P1542" s="253"/>
      <c r="Q1542" s="254" t="str">
        <f t="shared" si="234"/>
        <v/>
      </c>
      <c r="R1542" s="255" t="str">
        <f t="shared" si="236"/>
        <v/>
      </c>
      <c r="S1542" s="255" t="str">
        <f t="shared" si="237"/>
        <v/>
      </c>
      <c r="T1542" s="255" t="str">
        <f t="shared" si="235"/>
        <v/>
      </c>
      <c r="U1542" s="262" t="str">
        <f t="shared" si="238"/>
        <v/>
      </c>
      <c r="V1542" s="279"/>
    </row>
    <row r="1543" spans="1:22" x14ac:dyDescent="0.25">
      <c r="A1543" s="266"/>
      <c r="B1543" s="259" t="str">
        <f t="shared" si="239"/>
        <v/>
      </c>
      <c r="C1543" s="260" t="str">
        <f t="shared" si="228"/>
        <v/>
      </c>
      <c r="D1543" s="249" t="str">
        <f t="shared" si="229"/>
        <v/>
      </c>
      <c r="E1543" s="249" t="str">
        <f t="shared" si="230"/>
        <v/>
      </c>
      <c r="F1543" s="249" t="str">
        <f t="shared" si="231"/>
        <v/>
      </c>
      <c r="G1543" s="249" t="str">
        <f t="shared" si="232"/>
        <v/>
      </c>
      <c r="H1543" s="249" t="str">
        <f t="shared" si="233"/>
        <v/>
      </c>
      <c r="I1543" s="249"/>
      <c r="J1543" s="249"/>
      <c r="K1543" s="252"/>
      <c r="L1543" s="251"/>
      <c r="M1543" s="252"/>
      <c r="N1543" s="261"/>
      <c r="O1543" s="261"/>
      <c r="P1543" s="253"/>
      <c r="Q1543" s="254" t="str">
        <f t="shared" si="234"/>
        <v/>
      </c>
      <c r="R1543" s="255" t="str">
        <f t="shared" si="236"/>
        <v/>
      </c>
      <c r="S1543" s="255" t="str">
        <f t="shared" si="237"/>
        <v/>
      </c>
      <c r="T1543" s="255" t="str">
        <f t="shared" si="235"/>
        <v/>
      </c>
      <c r="U1543" s="262" t="str">
        <f t="shared" si="238"/>
        <v/>
      </c>
      <c r="V1543" s="279"/>
    </row>
    <row r="1544" spans="1:22" x14ac:dyDescent="0.25">
      <c r="A1544" s="266"/>
      <c r="B1544" s="259" t="str">
        <f t="shared" si="239"/>
        <v/>
      </c>
      <c r="C1544" s="260" t="str">
        <f t="shared" si="228"/>
        <v/>
      </c>
      <c r="D1544" s="249" t="str">
        <f t="shared" si="229"/>
        <v/>
      </c>
      <c r="E1544" s="249" t="str">
        <f t="shared" si="230"/>
        <v/>
      </c>
      <c r="F1544" s="249" t="str">
        <f t="shared" si="231"/>
        <v/>
      </c>
      <c r="G1544" s="249" t="str">
        <f t="shared" si="232"/>
        <v/>
      </c>
      <c r="H1544" s="249" t="str">
        <f t="shared" si="233"/>
        <v/>
      </c>
      <c r="I1544" s="249"/>
      <c r="J1544" s="249"/>
      <c r="K1544" s="252"/>
      <c r="L1544" s="251"/>
      <c r="M1544" s="252"/>
      <c r="N1544" s="261"/>
      <c r="O1544" s="261"/>
      <c r="P1544" s="253"/>
      <c r="Q1544" s="254" t="str">
        <f t="shared" si="234"/>
        <v/>
      </c>
      <c r="R1544" s="255" t="str">
        <f t="shared" si="236"/>
        <v/>
      </c>
      <c r="S1544" s="255" t="str">
        <f t="shared" si="237"/>
        <v/>
      </c>
      <c r="T1544" s="255" t="str">
        <f t="shared" si="235"/>
        <v/>
      </c>
      <c r="U1544" s="262" t="str">
        <f t="shared" si="238"/>
        <v/>
      </c>
      <c r="V1544" s="279"/>
    </row>
    <row r="1545" spans="1:22" x14ac:dyDescent="0.25">
      <c r="A1545" s="266"/>
      <c r="B1545" s="259" t="str">
        <f t="shared" si="239"/>
        <v/>
      </c>
      <c r="C1545" s="260" t="str">
        <f t="shared" si="228"/>
        <v/>
      </c>
      <c r="D1545" s="249" t="str">
        <f t="shared" si="229"/>
        <v/>
      </c>
      <c r="E1545" s="249" t="str">
        <f t="shared" si="230"/>
        <v/>
      </c>
      <c r="F1545" s="249" t="str">
        <f t="shared" si="231"/>
        <v/>
      </c>
      <c r="G1545" s="249" t="str">
        <f t="shared" si="232"/>
        <v/>
      </c>
      <c r="H1545" s="249" t="str">
        <f t="shared" si="233"/>
        <v/>
      </c>
      <c r="I1545" s="249"/>
      <c r="J1545" s="249"/>
      <c r="K1545" s="252"/>
      <c r="L1545" s="251"/>
      <c r="M1545" s="252"/>
      <c r="N1545" s="261"/>
      <c r="O1545" s="261"/>
      <c r="P1545" s="253"/>
      <c r="Q1545" s="254" t="str">
        <f t="shared" si="234"/>
        <v/>
      </c>
      <c r="R1545" s="255" t="str">
        <f t="shared" si="236"/>
        <v/>
      </c>
      <c r="S1545" s="255" t="str">
        <f t="shared" si="237"/>
        <v/>
      </c>
      <c r="T1545" s="255" t="str">
        <f t="shared" si="235"/>
        <v/>
      </c>
      <c r="U1545" s="262" t="str">
        <f t="shared" si="238"/>
        <v/>
      </c>
      <c r="V1545" s="279"/>
    </row>
    <row r="1546" spans="1:22" x14ac:dyDescent="0.25">
      <c r="A1546" s="266"/>
      <c r="B1546" s="259" t="str">
        <f t="shared" si="239"/>
        <v/>
      </c>
      <c r="C1546" s="260" t="str">
        <f t="shared" si="228"/>
        <v/>
      </c>
      <c r="D1546" s="249" t="str">
        <f t="shared" si="229"/>
        <v/>
      </c>
      <c r="E1546" s="249" t="str">
        <f t="shared" si="230"/>
        <v/>
      </c>
      <c r="F1546" s="249" t="str">
        <f t="shared" si="231"/>
        <v/>
      </c>
      <c r="G1546" s="249" t="str">
        <f t="shared" si="232"/>
        <v/>
      </c>
      <c r="H1546" s="249" t="str">
        <f t="shared" si="233"/>
        <v/>
      </c>
      <c r="I1546" s="249"/>
      <c r="J1546" s="249"/>
      <c r="K1546" s="252"/>
      <c r="L1546" s="251"/>
      <c r="M1546" s="252"/>
      <c r="N1546" s="261"/>
      <c r="O1546" s="261"/>
      <c r="P1546" s="253"/>
      <c r="Q1546" s="254" t="str">
        <f t="shared" si="234"/>
        <v/>
      </c>
      <c r="R1546" s="255" t="str">
        <f t="shared" si="236"/>
        <v/>
      </c>
      <c r="S1546" s="255" t="str">
        <f t="shared" si="237"/>
        <v/>
      </c>
      <c r="T1546" s="255" t="str">
        <f t="shared" si="235"/>
        <v/>
      </c>
      <c r="U1546" s="262" t="str">
        <f t="shared" si="238"/>
        <v/>
      </c>
      <c r="V1546" s="279"/>
    </row>
    <row r="1547" spans="1:22" x14ac:dyDescent="0.25">
      <c r="A1547" s="266"/>
      <c r="B1547" s="259" t="str">
        <f t="shared" si="239"/>
        <v/>
      </c>
      <c r="C1547" s="260" t="str">
        <f t="shared" ref="C1547:C1610" si="240">IFERROR(VLOOKUP(A1547,Personal,3,0),"")</f>
        <v/>
      </c>
      <c r="D1547" s="249" t="str">
        <f t="shared" ref="D1547:D1610" si="241">IFERROR(VLOOKUP(A1547,Personal,4,0),"")</f>
        <v/>
      </c>
      <c r="E1547" s="249" t="str">
        <f t="shared" ref="E1547:E1610" si="242">IFERROR(VLOOKUP(A1547,Personal,5,0),"")</f>
        <v/>
      </c>
      <c r="F1547" s="249" t="str">
        <f t="shared" ref="F1547:F1610" si="243">IFERROR(VLOOKUP(A1547,Personal,6,0),"")</f>
        <v/>
      </c>
      <c r="G1547" s="249" t="str">
        <f t="shared" ref="G1547:G1610" si="244">IFERROR(VLOOKUP(A1547,Personal,7,0),"")</f>
        <v/>
      </c>
      <c r="H1547" s="249" t="str">
        <f t="shared" ref="H1547:H1610" si="245">IFERROR(VLOOKUP(A1547,Personal,8,0),"")</f>
        <v/>
      </c>
      <c r="I1547" s="249"/>
      <c r="J1547" s="249"/>
      <c r="K1547" s="252"/>
      <c r="L1547" s="251"/>
      <c r="M1547" s="252"/>
      <c r="N1547" s="261"/>
      <c r="O1547" s="261"/>
      <c r="P1547" s="253"/>
      <c r="Q1547" s="254" t="str">
        <f t="shared" ref="Q1547:Q1610" si="246">IF(AND(N1547&lt;&gt;"",O1547&lt;&gt;""),IF(DATEDIF(N1547,O1547,"d")&gt;=0,SUM(1+DATEDIF(N1547,O1547,"d")),""),"")</f>
        <v/>
      </c>
      <c r="R1547" s="255" t="str">
        <f t="shared" si="236"/>
        <v/>
      </c>
      <c r="S1547" s="255" t="str">
        <f t="shared" si="237"/>
        <v/>
      </c>
      <c r="T1547" s="255" t="str">
        <f t="shared" ref="T1547:T1610" si="247">IF(O1547&lt;&gt;"",TEXT(O1547,"YYYY"),"")</f>
        <v/>
      </c>
      <c r="U1547" s="262" t="str">
        <f t="shared" si="238"/>
        <v/>
      </c>
      <c r="V1547" s="279"/>
    </row>
    <row r="1548" spans="1:22" x14ac:dyDescent="0.25">
      <c r="A1548" s="266"/>
      <c r="B1548" s="259" t="str">
        <f t="shared" si="239"/>
        <v/>
      </c>
      <c r="C1548" s="260" t="str">
        <f t="shared" si="240"/>
        <v/>
      </c>
      <c r="D1548" s="249" t="str">
        <f t="shared" si="241"/>
        <v/>
      </c>
      <c r="E1548" s="249" t="str">
        <f t="shared" si="242"/>
        <v/>
      </c>
      <c r="F1548" s="249" t="str">
        <f t="shared" si="243"/>
        <v/>
      </c>
      <c r="G1548" s="249" t="str">
        <f t="shared" si="244"/>
        <v/>
      </c>
      <c r="H1548" s="249" t="str">
        <f t="shared" si="245"/>
        <v/>
      </c>
      <c r="I1548" s="249"/>
      <c r="J1548" s="249"/>
      <c r="K1548" s="252"/>
      <c r="L1548" s="251"/>
      <c r="M1548" s="252"/>
      <c r="N1548" s="261"/>
      <c r="O1548" s="261"/>
      <c r="P1548" s="253"/>
      <c r="Q1548" s="254" t="str">
        <f t="shared" si="246"/>
        <v/>
      </c>
      <c r="R1548" s="255" t="str">
        <f t="shared" si="236"/>
        <v/>
      </c>
      <c r="S1548" s="255" t="str">
        <f t="shared" si="237"/>
        <v/>
      </c>
      <c r="T1548" s="255" t="str">
        <f t="shared" si="247"/>
        <v/>
      </c>
      <c r="U1548" s="262" t="str">
        <f t="shared" si="238"/>
        <v/>
      </c>
      <c r="V1548" s="279"/>
    </row>
    <row r="1549" spans="1:22" x14ac:dyDescent="0.25">
      <c r="A1549" s="266"/>
      <c r="B1549" s="259" t="str">
        <f t="shared" si="239"/>
        <v/>
      </c>
      <c r="C1549" s="260" t="str">
        <f t="shared" si="240"/>
        <v/>
      </c>
      <c r="D1549" s="249" t="str">
        <f t="shared" si="241"/>
        <v/>
      </c>
      <c r="E1549" s="249" t="str">
        <f t="shared" si="242"/>
        <v/>
      </c>
      <c r="F1549" s="249" t="str">
        <f t="shared" si="243"/>
        <v/>
      </c>
      <c r="G1549" s="249" t="str">
        <f t="shared" si="244"/>
        <v/>
      </c>
      <c r="H1549" s="249" t="str">
        <f t="shared" si="245"/>
        <v/>
      </c>
      <c r="I1549" s="249"/>
      <c r="J1549" s="249"/>
      <c r="K1549" s="252"/>
      <c r="L1549" s="251"/>
      <c r="M1549" s="252"/>
      <c r="N1549" s="261"/>
      <c r="O1549" s="261"/>
      <c r="P1549" s="253"/>
      <c r="Q1549" s="254" t="str">
        <f t="shared" si="246"/>
        <v/>
      </c>
      <c r="R1549" s="255" t="str">
        <f t="shared" si="236"/>
        <v/>
      </c>
      <c r="S1549" s="255" t="str">
        <f t="shared" si="237"/>
        <v/>
      </c>
      <c r="T1549" s="255" t="str">
        <f t="shared" si="247"/>
        <v/>
      </c>
      <c r="U1549" s="262" t="str">
        <f t="shared" si="238"/>
        <v/>
      </c>
      <c r="V1549" s="279"/>
    </row>
    <row r="1550" spans="1:22" x14ac:dyDescent="0.25">
      <c r="A1550" s="266"/>
      <c r="B1550" s="259" t="str">
        <f t="shared" si="239"/>
        <v/>
      </c>
      <c r="C1550" s="260" t="str">
        <f t="shared" si="240"/>
        <v/>
      </c>
      <c r="D1550" s="249" t="str">
        <f t="shared" si="241"/>
        <v/>
      </c>
      <c r="E1550" s="249" t="str">
        <f t="shared" si="242"/>
        <v/>
      </c>
      <c r="F1550" s="249" t="str">
        <f t="shared" si="243"/>
        <v/>
      </c>
      <c r="G1550" s="249" t="str">
        <f t="shared" si="244"/>
        <v/>
      </c>
      <c r="H1550" s="249" t="str">
        <f t="shared" si="245"/>
        <v/>
      </c>
      <c r="I1550" s="249"/>
      <c r="J1550" s="249"/>
      <c r="K1550" s="252"/>
      <c r="L1550" s="251"/>
      <c r="M1550" s="252"/>
      <c r="N1550" s="261"/>
      <c r="O1550" s="261"/>
      <c r="P1550" s="253"/>
      <c r="Q1550" s="254" t="str">
        <f t="shared" si="246"/>
        <v/>
      </c>
      <c r="R1550" s="255" t="str">
        <f t="shared" si="236"/>
        <v/>
      </c>
      <c r="S1550" s="255" t="str">
        <f t="shared" si="237"/>
        <v/>
      </c>
      <c r="T1550" s="255" t="str">
        <f t="shared" si="247"/>
        <v/>
      </c>
      <c r="U1550" s="262" t="str">
        <f t="shared" si="238"/>
        <v/>
      </c>
      <c r="V1550" s="279"/>
    </row>
    <row r="1551" spans="1:22" x14ac:dyDescent="0.25">
      <c r="A1551" s="266"/>
      <c r="B1551" s="259" t="str">
        <f t="shared" si="239"/>
        <v/>
      </c>
      <c r="C1551" s="260" t="str">
        <f t="shared" si="240"/>
        <v/>
      </c>
      <c r="D1551" s="249" t="str">
        <f t="shared" si="241"/>
        <v/>
      </c>
      <c r="E1551" s="249" t="str">
        <f t="shared" si="242"/>
        <v/>
      </c>
      <c r="F1551" s="249" t="str">
        <f t="shared" si="243"/>
        <v/>
      </c>
      <c r="G1551" s="249" t="str">
        <f t="shared" si="244"/>
        <v/>
      </c>
      <c r="H1551" s="249" t="str">
        <f t="shared" si="245"/>
        <v/>
      </c>
      <c r="I1551" s="249"/>
      <c r="J1551" s="249"/>
      <c r="K1551" s="252"/>
      <c r="L1551" s="251"/>
      <c r="M1551" s="252"/>
      <c r="N1551" s="261"/>
      <c r="O1551" s="261"/>
      <c r="P1551" s="253"/>
      <c r="Q1551" s="254" t="str">
        <f t="shared" si="246"/>
        <v/>
      </c>
      <c r="R1551" s="255" t="str">
        <f t="shared" si="236"/>
        <v/>
      </c>
      <c r="S1551" s="255" t="str">
        <f t="shared" si="237"/>
        <v/>
      </c>
      <c r="T1551" s="255" t="str">
        <f t="shared" si="247"/>
        <v/>
      </c>
      <c r="U1551" s="262" t="str">
        <f t="shared" si="238"/>
        <v/>
      </c>
      <c r="V1551" s="279"/>
    </row>
    <row r="1552" spans="1:22" x14ac:dyDescent="0.25">
      <c r="A1552" s="266"/>
      <c r="B1552" s="259" t="str">
        <f t="shared" si="239"/>
        <v/>
      </c>
      <c r="C1552" s="260" t="str">
        <f t="shared" si="240"/>
        <v/>
      </c>
      <c r="D1552" s="249" t="str">
        <f t="shared" si="241"/>
        <v/>
      </c>
      <c r="E1552" s="249" t="str">
        <f t="shared" si="242"/>
        <v/>
      </c>
      <c r="F1552" s="249" t="str">
        <f t="shared" si="243"/>
        <v/>
      </c>
      <c r="G1552" s="249" t="str">
        <f t="shared" si="244"/>
        <v/>
      </c>
      <c r="H1552" s="249" t="str">
        <f t="shared" si="245"/>
        <v/>
      </c>
      <c r="I1552" s="249"/>
      <c r="J1552" s="249"/>
      <c r="K1552" s="252"/>
      <c r="L1552" s="251"/>
      <c r="M1552" s="252"/>
      <c r="N1552" s="261"/>
      <c r="O1552" s="261"/>
      <c r="P1552" s="253"/>
      <c r="Q1552" s="254" t="str">
        <f t="shared" si="246"/>
        <v/>
      </c>
      <c r="R1552" s="255" t="str">
        <f t="shared" si="236"/>
        <v/>
      </c>
      <c r="S1552" s="255" t="str">
        <f t="shared" si="237"/>
        <v/>
      </c>
      <c r="T1552" s="255" t="str">
        <f t="shared" si="247"/>
        <v/>
      </c>
      <c r="U1552" s="262" t="str">
        <f t="shared" si="238"/>
        <v/>
      </c>
      <c r="V1552" s="279"/>
    </row>
    <row r="1553" spans="1:22" x14ac:dyDescent="0.25">
      <c r="A1553" s="266"/>
      <c r="B1553" s="259" t="str">
        <f t="shared" si="239"/>
        <v/>
      </c>
      <c r="C1553" s="260" t="str">
        <f t="shared" si="240"/>
        <v/>
      </c>
      <c r="D1553" s="249" t="str">
        <f t="shared" si="241"/>
        <v/>
      </c>
      <c r="E1553" s="249" t="str">
        <f t="shared" si="242"/>
        <v/>
      </c>
      <c r="F1553" s="249" t="str">
        <f t="shared" si="243"/>
        <v/>
      </c>
      <c r="G1553" s="249" t="str">
        <f t="shared" si="244"/>
        <v/>
      </c>
      <c r="H1553" s="249" t="str">
        <f t="shared" si="245"/>
        <v/>
      </c>
      <c r="I1553" s="249"/>
      <c r="J1553" s="249"/>
      <c r="K1553" s="252"/>
      <c r="L1553" s="251"/>
      <c r="M1553" s="252"/>
      <c r="N1553" s="261"/>
      <c r="O1553" s="261"/>
      <c r="P1553" s="253"/>
      <c r="Q1553" s="254" t="str">
        <f t="shared" si="246"/>
        <v/>
      </c>
      <c r="R1553" s="255" t="str">
        <f t="shared" si="236"/>
        <v/>
      </c>
      <c r="S1553" s="255" t="str">
        <f t="shared" si="237"/>
        <v/>
      </c>
      <c r="T1553" s="255" t="str">
        <f t="shared" si="247"/>
        <v/>
      </c>
      <c r="U1553" s="262" t="str">
        <f t="shared" si="238"/>
        <v/>
      </c>
      <c r="V1553" s="279"/>
    </row>
    <row r="1554" spans="1:22" x14ac:dyDescent="0.25">
      <c r="A1554" s="266"/>
      <c r="B1554" s="259" t="str">
        <f t="shared" si="239"/>
        <v/>
      </c>
      <c r="C1554" s="260" t="str">
        <f t="shared" si="240"/>
        <v/>
      </c>
      <c r="D1554" s="249" t="str">
        <f t="shared" si="241"/>
        <v/>
      </c>
      <c r="E1554" s="249" t="str">
        <f t="shared" si="242"/>
        <v/>
      </c>
      <c r="F1554" s="249" t="str">
        <f t="shared" si="243"/>
        <v/>
      </c>
      <c r="G1554" s="249" t="str">
        <f t="shared" si="244"/>
        <v/>
      </c>
      <c r="H1554" s="249" t="str">
        <f t="shared" si="245"/>
        <v/>
      </c>
      <c r="I1554" s="249"/>
      <c r="J1554" s="249"/>
      <c r="K1554" s="252"/>
      <c r="L1554" s="251"/>
      <c r="M1554" s="252"/>
      <c r="N1554" s="261"/>
      <c r="O1554" s="261"/>
      <c r="P1554" s="253"/>
      <c r="Q1554" s="254" t="str">
        <f t="shared" si="246"/>
        <v/>
      </c>
      <c r="R1554" s="255" t="str">
        <f t="shared" si="236"/>
        <v/>
      </c>
      <c r="S1554" s="255" t="str">
        <f t="shared" si="237"/>
        <v/>
      </c>
      <c r="T1554" s="255" t="str">
        <f t="shared" si="247"/>
        <v/>
      </c>
      <c r="U1554" s="262" t="str">
        <f t="shared" si="238"/>
        <v/>
      </c>
      <c r="V1554" s="279"/>
    </row>
    <row r="1555" spans="1:22" x14ac:dyDescent="0.25">
      <c r="A1555" s="266"/>
      <c r="B1555" s="259" t="str">
        <f t="shared" si="239"/>
        <v/>
      </c>
      <c r="C1555" s="260" t="str">
        <f t="shared" si="240"/>
        <v/>
      </c>
      <c r="D1555" s="249" t="str">
        <f t="shared" si="241"/>
        <v/>
      </c>
      <c r="E1555" s="249" t="str">
        <f t="shared" si="242"/>
        <v/>
      </c>
      <c r="F1555" s="249" t="str">
        <f t="shared" si="243"/>
        <v/>
      </c>
      <c r="G1555" s="249" t="str">
        <f t="shared" si="244"/>
        <v/>
      </c>
      <c r="H1555" s="249" t="str">
        <f t="shared" si="245"/>
        <v/>
      </c>
      <c r="I1555" s="249"/>
      <c r="J1555" s="249"/>
      <c r="K1555" s="252"/>
      <c r="L1555" s="251"/>
      <c r="M1555" s="252"/>
      <c r="N1555" s="261"/>
      <c r="O1555" s="261"/>
      <c r="P1555" s="253"/>
      <c r="Q1555" s="254" t="str">
        <f t="shared" si="246"/>
        <v/>
      </c>
      <c r="R1555" s="255" t="str">
        <f t="shared" si="236"/>
        <v/>
      </c>
      <c r="S1555" s="255" t="str">
        <f t="shared" si="237"/>
        <v/>
      </c>
      <c r="T1555" s="255" t="str">
        <f t="shared" si="247"/>
        <v/>
      </c>
      <c r="U1555" s="262" t="str">
        <f t="shared" si="238"/>
        <v/>
      </c>
      <c r="V1555" s="279"/>
    </row>
    <row r="1556" spans="1:22" x14ac:dyDescent="0.25">
      <c r="A1556" s="266"/>
      <c r="B1556" s="259" t="str">
        <f t="shared" si="239"/>
        <v/>
      </c>
      <c r="C1556" s="260" t="str">
        <f t="shared" si="240"/>
        <v/>
      </c>
      <c r="D1556" s="249" t="str">
        <f t="shared" si="241"/>
        <v/>
      </c>
      <c r="E1556" s="249" t="str">
        <f t="shared" si="242"/>
        <v/>
      </c>
      <c r="F1556" s="249" t="str">
        <f t="shared" si="243"/>
        <v/>
      </c>
      <c r="G1556" s="249" t="str">
        <f t="shared" si="244"/>
        <v/>
      </c>
      <c r="H1556" s="249" t="str">
        <f t="shared" si="245"/>
        <v/>
      </c>
      <c r="I1556" s="249"/>
      <c r="J1556" s="249"/>
      <c r="K1556" s="252"/>
      <c r="L1556" s="251"/>
      <c r="M1556" s="252"/>
      <c r="N1556" s="261"/>
      <c r="O1556" s="261"/>
      <c r="P1556" s="253"/>
      <c r="Q1556" s="254" t="str">
        <f t="shared" si="246"/>
        <v/>
      </c>
      <c r="R1556" s="255" t="str">
        <f t="shared" si="236"/>
        <v/>
      </c>
      <c r="S1556" s="255" t="str">
        <f t="shared" si="237"/>
        <v/>
      </c>
      <c r="T1556" s="255" t="str">
        <f t="shared" si="247"/>
        <v/>
      </c>
      <c r="U1556" s="262" t="str">
        <f t="shared" si="238"/>
        <v/>
      </c>
      <c r="V1556" s="279"/>
    </row>
    <row r="1557" spans="1:22" x14ac:dyDescent="0.25">
      <c r="A1557" s="266"/>
      <c r="B1557" s="259" t="str">
        <f t="shared" si="239"/>
        <v/>
      </c>
      <c r="C1557" s="260" t="str">
        <f t="shared" si="240"/>
        <v/>
      </c>
      <c r="D1557" s="249" t="str">
        <f t="shared" si="241"/>
        <v/>
      </c>
      <c r="E1557" s="249" t="str">
        <f t="shared" si="242"/>
        <v/>
      </c>
      <c r="F1557" s="249" t="str">
        <f t="shared" si="243"/>
        <v/>
      </c>
      <c r="G1557" s="249" t="str">
        <f t="shared" si="244"/>
        <v/>
      </c>
      <c r="H1557" s="249" t="str">
        <f t="shared" si="245"/>
        <v/>
      </c>
      <c r="I1557" s="249"/>
      <c r="J1557" s="249"/>
      <c r="K1557" s="252"/>
      <c r="L1557" s="251"/>
      <c r="M1557" s="252"/>
      <c r="N1557" s="261"/>
      <c r="O1557" s="261"/>
      <c r="P1557" s="253"/>
      <c r="Q1557" s="254" t="str">
        <f t="shared" si="246"/>
        <v/>
      </c>
      <c r="R1557" s="255" t="str">
        <f t="shared" si="236"/>
        <v/>
      </c>
      <c r="S1557" s="255" t="str">
        <f t="shared" si="237"/>
        <v/>
      </c>
      <c r="T1557" s="255" t="str">
        <f t="shared" si="247"/>
        <v/>
      </c>
      <c r="U1557" s="262" t="str">
        <f t="shared" si="238"/>
        <v/>
      </c>
      <c r="V1557" s="279"/>
    </row>
    <row r="1558" spans="1:22" x14ac:dyDescent="0.25">
      <c r="A1558" s="266"/>
      <c r="B1558" s="259" t="str">
        <f t="shared" si="239"/>
        <v/>
      </c>
      <c r="C1558" s="260" t="str">
        <f t="shared" si="240"/>
        <v/>
      </c>
      <c r="D1558" s="249" t="str">
        <f t="shared" si="241"/>
        <v/>
      </c>
      <c r="E1558" s="249" t="str">
        <f t="shared" si="242"/>
        <v/>
      </c>
      <c r="F1558" s="249" t="str">
        <f t="shared" si="243"/>
        <v/>
      </c>
      <c r="G1558" s="249" t="str">
        <f t="shared" si="244"/>
        <v/>
      </c>
      <c r="H1558" s="249" t="str">
        <f t="shared" si="245"/>
        <v/>
      </c>
      <c r="I1558" s="249"/>
      <c r="J1558" s="249"/>
      <c r="K1558" s="252"/>
      <c r="L1558" s="251"/>
      <c r="M1558" s="252"/>
      <c r="N1558" s="261"/>
      <c r="O1558" s="261"/>
      <c r="P1558" s="253"/>
      <c r="Q1558" s="254" t="str">
        <f t="shared" si="246"/>
        <v/>
      </c>
      <c r="R1558" s="255" t="str">
        <f t="shared" si="236"/>
        <v/>
      </c>
      <c r="S1558" s="255" t="str">
        <f t="shared" si="237"/>
        <v/>
      </c>
      <c r="T1558" s="255" t="str">
        <f t="shared" si="247"/>
        <v/>
      </c>
      <c r="U1558" s="262" t="str">
        <f t="shared" si="238"/>
        <v/>
      </c>
      <c r="V1558" s="279"/>
    </row>
    <row r="1559" spans="1:22" x14ac:dyDescent="0.25">
      <c r="A1559" s="266"/>
      <c r="B1559" s="259" t="str">
        <f t="shared" si="239"/>
        <v/>
      </c>
      <c r="C1559" s="260" t="str">
        <f t="shared" si="240"/>
        <v/>
      </c>
      <c r="D1559" s="249" t="str">
        <f t="shared" si="241"/>
        <v/>
      </c>
      <c r="E1559" s="249" t="str">
        <f t="shared" si="242"/>
        <v/>
      </c>
      <c r="F1559" s="249" t="str">
        <f t="shared" si="243"/>
        <v/>
      </c>
      <c r="G1559" s="249" t="str">
        <f t="shared" si="244"/>
        <v/>
      </c>
      <c r="H1559" s="249" t="str">
        <f t="shared" si="245"/>
        <v/>
      </c>
      <c r="I1559" s="249"/>
      <c r="J1559" s="249"/>
      <c r="K1559" s="252"/>
      <c r="L1559" s="251"/>
      <c r="M1559" s="252"/>
      <c r="N1559" s="261"/>
      <c r="O1559" s="261"/>
      <c r="P1559" s="253"/>
      <c r="Q1559" s="254" t="str">
        <f t="shared" si="246"/>
        <v/>
      </c>
      <c r="R1559" s="255" t="str">
        <f t="shared" si="236"/>
        <v/>
      </c>
      <c r="S1559" s="255" t="str">
        <f t="shared" si="237"/>
        <v/>
      </c>
      <c r="T1559" s="255" t="str">
        <f t="shared" si="247"/>
        <v/>
      </c>
      <c r="U1559" s="262" t="str">
        <f t="shared" si="238"/>
        <v/>
      </c>
      <c r="V1559" s="279"/>
    </row>
    <row r="1560" spans="1:22" x14ac:dyDescent="0.25">
      <c r="A1560" s="266"/>
      <c r="B1560" s="259" t="str">
        <f t="shared" si="239"/>
        <v/>
      </c>
      <c r="C1560" s="260" t="str">
        <f t="shared" si="240"/>
        <v/>
      </c>
      <c r="D1560" s="249" t="str">
        <f t="shared" si="241"/>
        <v/>
      </c>
      <c r="E1560" s="249" t="str">
        <f t="shared" si="242"/>
        <v/>
      </c>
      <c r="F1560" s="249" t="str">
        <f t="shared" si="243"/>
        <v/>
      </c>
      <c r="G1560" s="249" t="str">
        <f t="shared" si="244"/>
        <v/>
      </c>
      <c r="H1560" s="249" t="str">
        <f t="shared" si="245"/>
        <v/>
      </c>
      <c r="I1560" s="249"/>
      <c r="J1560" s="249"/>
      <c r="K1560" s="252"/>
      <c r="L1560" s="251"/>
      <c r="M1560" s="252"/>
      <c r="N1560" s="261"/>
      <c r="O1560" s="261"/>
      <c r="P1560" s="253"/>
      <c r="Q1560" s="254" t="str">
        <f t="shared" si="246"/>
        <v/>
      </c>
      <c r="R1560" s="255" t="str">
        <f t="shared" si="236"/>
        <v/>
      </c>
      <c r="S1560" s="255" t="str">
        <f t="shared" si="237"/>
        <v/>
      </c>
      <c r="T1560" s="255" t="str">
        <f t="shared" si="247"/>
        <v/>
      </c>
      <c r="U1560" s="262" t="str">
        <f t="shared" si="238"/>
        <v/>
      </c>
      <c r="V1560" s="279"/>
    </row>
    <row r="1561" spans="1:22" x14ac:dyDescent="0.25">
      <c r="A1561" s="266"/>
      <c r="B1561" s="259" t="str">
        <f t="shared" si="239"/>
        <v/>
      </c>
      <c r="C1561" s="260" t="str">
        <f t="shared" si="240"/>
        <v/>
      </c>
      <c r="D1561" s="249" t="str">
        <f t="shared" si="241"/>
        <v/>
      </c>
      <c r="E1561" s="249" t="str">
        <f t="shared" si="242"/>
        <v/>
      </c>
      <c r="F1561" s="249" t="str">
        <f t="shared" si="243"/>
        <v/>
      </c>
      <c r="G1561" s="249" t="str">
        <f t="shared" si="244"/>
        <v/>
      </c>
      <c r="H1561" s="249" t="str">
        <f t="shared" si="245"/>
        <v/>
      </c>
      <c r="I1561" s="249"/>
      <c r="J1561" s="249"/>
      <c r="K1561" s="252"/>
      <c r="L1561" s="251"/>
      <c r="M1561" s="252"/>
      <c r="N1561" s="261"/>
      <c r="O1561" s="261"/>
      <c r="P1561" s="253"/>
      <c r="Q1561" s="254" t="str">
        <f t="shared" si="246"/>
        <v/>
      </c>
      <c r="R1561" s="255" t="str">
        <f t="shared" ref="R1561:R1624" si="248">IF(N1561&lt;&gt;"",TEXT(N1561,"DDDD"),"")</f>
        <v/>
      </c>
      <c r="S1561" s="255" t="str">
        <f t="shared" ref="S1561:S1624" si="249">IF(N1561&lt;&gt;"",TEXT(N1561,"MMMM"),"")</f>
        <v/>
      </c>
      <c r="T1561" s="255" t="str">
        <f t="shared" si="247"/>
        <v/>
      </c>
      <c r="U1561" s="262" t="str">
        <f t="shared" si="238"/>
        <v/>
      </c>
      <c r="V1561" s="279"/>
    </row>
    <row r="1562" spans="1:22" x14ac:dyDescent="0.25">
      <c r="A1562" s="266"/>
      <c r="B1562" s="259" t="str">
        <f t="shared" si="239"/>
        <v/>
      </c>
      <c r="C1562" s="260" t="str">
        <f t="shared" si="240"/>
        <v/>
      </c>
      <c r="D1562" s="249" t="str">
        <f t="shared" si="241"/>
        <v/>
      </c>
      <c r="E1562" s="249" t="str">
        <f t="shared" si="242"/>
        <v/>
      </c>
      <c r="F1562" s="249" t="str">
        <f t="shared" si="243"/>
        <v/>
      </c>
      <c r="G1562" s="249" t="str">
        <f t="shared" si="244"/>
        <v/>
      </c>
      <c r="H1562" s="249" t="str">
        <f t="shared" si="245"/>
        <v/>
      </c>
      <c r="I1562" s="249"/>
      <c r="J1562" s="249"/>
      <c r="K1562" s="252"/>
      <c r="L1562" s="251"/>
      <c r="M1562" s="252"/>
      <c r="N1562" s="261"/>
      <c r="O1562" s="261"/>
      <c r="P1562" s="253"/>
      <c r="Q1562" s="254" t="str">
        <f t="shared" si="246"/>
        <v/>
      </c>
      <c r="R1562" s="255" t="str">
        <f t="shared" si="248"/>
        <v/>
      </c>
      <c r="S1562" s="255" t="str">
        <f t="shared" si="249"/>
        <v/>
      </c>
      <c r="T1562" s="255" t="str">
        <f t="shared" si="247"/>
        <v/>
      </c>
      <c r="U1562" s="262" t="str">
        <f t="shared" si="238"/>
        <v/>
      </c>
      <c r="V1562" s="279"/>
    </row>
    <row r="1563" spans="1:22" x14ac:dyDescent="0.25">
      <c r="A1563" s="266"/>
      <c r="B1563" s="259" t="str">
        <f t="shared" si="239"/>
        <v/>
      </c>
      <c r="C1563" s="260" t="str">
        <f t="shared" si="240"/>
        <v/>
      </c>
      <c r="D1563" s="249" t="str">
        <f t="shared" si="241"/>
        <v/>
      </c>
      <c r="E1563" s="249" t="str">
        <f t="shared" si="242"/>
        <v/>
      </c>
      <c r="F1563" s="249" t="str">
        <f t="shared" si="243"/>
        <v/>
      </c>
      <c r="G1563" s="249" t="str">
        <f t="shared" si="244"/>
        <v/>
      </c>
      <c r="H1563" s="249" t="str">
        <f t="shared" si="245"/>
        <v/>
      </c>
      <c r="I1563" s="249"/>
      <c r="J1563" s="249"/>
      <c r="K1563" s="252"/>
      <c r="L1563" s="251"/>
      <c r="M1563" s="252"/>
      <c r="N1563" s="261"/>
      <c r="O1563" s="261"/>
      <c r="P1563" s="253"/>
      <c r="Q1563" s="254" t="str">
        <f t="shared" si="246"/>
        <v/>
      </c>
      <c r="R1563" s="255" t="str">
        <f t="shared" si="248"/>
        <v/>
      </c>
      <c r="S1563" s="255" t="str">
        <f t="shared" si="249"/>
        <v/>
      </c>
      <c r="T1563" s="255" t="str">
        <f t="shared" si="247"/>
        <v/>
      </c>
      <c r="U1563" s="262" t="str">
        <f t="shared" si="238"/>
        <v/>
      </c>
      <c r="V1563" s="279"/>
    </row>
    <row r="1564" spans="1:22" x14ac:dyDescent="0.25">
      <c r="A1564" s="266"/>
      <c r="B1564" s="259" t="str">
        <f t="shared" si="239"/>
        <v/>
      </c>
      <c r="C1564" s="260" t="str">
        <f t="shared" si="240"/>
        <v/>
      </c>
      <c r="D1564" s="249" t="str">
        <f t="shared" si="241"/>
        <v/>
      </c>
      <c r="E1564" s="249" t="str">
        <f t="shared" si="242"/>
        <v/>
      </c>
      <c r="F1564" s="249" t="str">
        <f t="shared" si="243"/>
        <v/>
      </c>
      <c r="G1564" s="249" t="str">
        <f t="shared" si="244"/>
        <v/>
      </c>
      <c r="H1564" s="249" t="str">
        <f t="shared" si="245"/>
        <v/>
      </c>
      <c r="I1564" s="249"/>
      <c r="J1564" s="249"/>
      <c r="K1564" s="252"/>
      <c r="L1564" s="251"/>
      <c r="M1564" s="252"/>
      <c r="N1564" s="261"/>
      <c r="O1564" s="261"/>
      <c r="P1564" s="253"/>
      <c r="Q1564" s="254" t="str">
        <f t="shared" si="246"/>
        <v/>
      </c>
      <c r="R1564" s="255" t="str">
        <f t="shared" si="248"/>
        <v/>
      </c>
      <c r="S1564" s="255" t="str">
        <f t="shared" si="249"/>
        <v/>
      </c>
      <c r="T1564" s="255" t="str">
        <f t="shared" si="247"/>
        <v/>
      </c>
      <c r="U1564" s="262" t="str">
        <f t="shared" si="238"/>
        <v/>
      </c>
      <c r="V1564" s="279"/>
    </row>
    <row r="1565" spans="1:22" x14ac:dyDescent="0.25">
      <c r="A1565" s="266"/>
      <c r="B1565" s="259" t="str">
        <f t="shared" si="239"/>
        <v/>
      </c>
      <c r="C1565" s="260" t="str">
        <f t="shared" si="240"/>
        <v/>
      </c>
      <c r="D1565" s="249" t="str">
        <f t="shared" si="241"/>
        <v/>
      </c>
      <c r="E1565" s="249" t="str">
        <f t="shared" si="242"/>
        <v/>
      </c>
      <c r="F1565" s="249" t="str">
        <f t="shared" si="243"/>
        <v/>
      </c>
      <c r="G1565" s="249" t="str">
        <f t="shared" si="244"/>
        <v/>
      </c>
      <c r="H1565" s="249" t="str">
        <f t="shared" si="245"/>
        <v/>
      </c>
      <c r="I1565" s="249"/>
      <c r="J1565" s="249"/>
      <c r="K1565" s="252"/>
      <c r="L1565" s="251"/>
      <c r="M1565" s="252"/>
      <c r="N1565" s="261"/>
      <c r="O1565" s="261"/>
      <c r="P1565" s="253"/>
      <c r="Q1565" s="254" t="str">
        <f t="shared" si="246"/>
        <v/>
      </c>
      <c r="R1565" s="255" t="str">
        <f t="shared" si="248"/>
        <v/>
      </c>
      <c r="S1565" s="255" t="str">
        <f t="shared" si="249"/>
        <v/>
      </c>
      <c r="T1565" s="255" t="str">
        <f t="shared" si="247"/>
        <v/>
      </c>
      <c r="U1565" s="262" t="str">
        <f t="shared" si="238"/>
        <v/>
      </c>
      <c r="V1565" s="279"/>
    </row>
    <row r="1566" spans="1:22" x14ac:dyDescent="0.25">
      <c r="A1566" s="266"/>
      <c r="B1566" s="259" t="str">
        <f t="shared" si="239"/>
        <v/>
      </c>
      <c r="C1566" s="260" t="str">
        <f t="shared" si="240"/>
        <v/>
      </c>
      <c r="D1566" s="249" t="str">
        <f t="shared" si="241"/>
        <v/>
      </c>
      <c r="E1566" s="249" t="str">
        <f t="shared" si="242"/>
        <v/>
      </c>
      <c r="F1566" s="249" t="str">
        <f t="shared" si="243"/>
        <v/>
      </c>
      <c r="G1566" s="249" t="str">
        <f t="shared" si="244"/>
        <v/>
      </c>
      <c r="H1566" s="249" t="str">
        <f t="shared" si="245"/>
        <v/>
      </c>
      <c r="I1566" s="249"/>
      <c r="J1566" s="249"/>
      <c r="K1566" s="252"/>
      <c r="L1566" s="251"/>
      <c r="M1566" s="252"/>
      <c r="N1566" s="261"/>
      <c r="O1566" s="261"/>
      <c r="P1566" s="253"/>
      <c r="Q1566" s="254" t="str">
        <f t="shared" si="246"/>
        <v/>
      </c>
      <c r="R1566" s="255" t="str">
        <f t="shared" si="248"/>
        <v/>
      </c>
      <c r="S1566" s="255" t="str">
        <f t="shared" si="249"/>
        <v/>
      </c>
      <c r="T1566" s="255" t="str">
        <f t="shared" si="247"/>
        <v/>
      </c>
      <c r="U1566" s="262" t="str">
        <f t="shared" si="238"/>
        <v/>
      </c>
      <c r="V1566" s="279"/>
    </row>
    <row r="1567" spans="1:22" x14ac:dyDescent="0.25">
      <c r="A1567" s="266"/>
      <c r="B1567" s="259" t="str">
        <f t="shared" si="239"/>
        <v/>
      </c>
      <c r="C1567" s="260" t="str">
        <f t="shared" si="240"/>
        <v/>
      </c>
      <c r="D1567" s="249" t="str">
        <f t="shared" si="241"/>
        <v/>
      </c>
      <c r="E1567" s="249" t="str">
        <f t="shared" si="242"/>
        <v/>
      </c>
      <c r="F1567" s="249" t="str">
        <f t="shared" si="243"/>
        <v/>
      </c>
      <c r="G1567" s="249" t="str">
        <f t="shared" si="244"/>
        <v/>
      </c>
      <c r="H1567" s="249" t="str">
        <f t="shared" si="245"/>
        <v/>
      </c>
      <c r="I1567" s="249"/>
      <c r="J1567" s="249"/>
      <c r="K1567" s="252"/>
      <c r="L1567" s="251"/>
      <c r="M1567" s="252"/>
      <c r="N1567" s="261"/>
      <c r="O1567" s="261"/>
      <c r="P1567" s="253"/>
      <c r="Q1567" s="254" t="str">
        <f t="shared" si="246"/>
        <v/>
      </c>
      <c r="R1567" s="255" t="str">
        <f t="shared" si="248"/>
        <v/>
      </c>
      <c r="S1567" s="255" t="str">
        <f t="shared" si="249"/>
        <v/>
      </c>
      <c r="T1567" s="255" t="str">
        <f t="shared" si="247"/>
        <v/>
      </c>
      <c r="U1567" s="262" t="str">
        <f t="shared" si="238"/>
        <v/>
      </c>
      <c r="V1567" s="279"/>
    </row>
    <row r="1568" spans="1:22" x14ac:dyDescent="0.25">
      <c r="A1568" s="266"/>
      <c r="B1568" s="259" t="str">
        <f t="shared" si="239"/>
        <v/>
      </c>
      <c r="C1568" s="260" t="str">
        <f t="shared" si="240"/>
        <v/>
      </c>
      <c r="D1568" s="249" t="str">
        <f t="shared" si="241"/>
        <v/>
      </c>
      <c r="E1568" s="249" t="str">
        <f t="shared" si="242"/>
        <v/>
      </c>
      <c r="F1568" s="249" t="str">
        <f t="shared" si="243"/>
        <v/>
      </c>
      <c r="G1568" s="249" t="str">
        <f t="shared" si="244"/>
        <v/>
      </c>
      <c r="H1568" s="249" t="str">
        <f t="shared" si="245"/>
        <v/>
      </c>
      <c r="I1568" s="249"/>
      <c r="J1568" s="249"/>
      <c r="K1568" s="252"/>
      <c r="L1568" s="251"/>
      <c r="M1568" s="252"/>
      <c r="N1568" s="261"/>
      <c r="O1568" s="261"/>
      <c r="P1568" s="253"/>
      <c r="Q1568" s="254" t="str">
        <f t="shared" si="246"/>
        <v/>
      </c>
      <c r="R1568" s="255" t="str">
        <f t="shared" si="248"/>
        <v/>
      </c>
      <c r="S1568" s="255" t="str">
        <f t="shared" si="249"/>
        <v/>
      </c>
      <c r="T1568" s="255" t="str">
        <f t="shared" si="247"/>
        <v/>
      </c>
      <c r="U1568" s="262" t="str">
        <f t="shared" si="238"/>
        <v/>
      </c>
      <c r="V1568" s="279"/>
    </row>
    <row r="1569" spans="1:22" x14ac:dyDescent="0.25">
      <c r="A1569" s="266"/>
      <c r="B1569" s="259" t="str">
        <f t="shared" si="239"/>
        <v/>
      </c>
      <c r="C1569" s="260" t="str">
        <f t="shared" si="240"/>
        <v/>
      </c>
      <c r="D1569" s="249" t="str">
        <f t="shared" si="241"/>
        <v/>
      </c>
      <c r="E1569" s="249" t="str">
        <f t="shared" si="242"/>
        <v/>
      </c>
      <c r="F1569" s="249" t="str">
        <f t="shared" si="243"/>
        <v/>
      </c>
      <c r="G1569" s="249" t="str">
        <f t="shared" si="244"/>
        <v/>
      </c>
      <c r="H1569" s="249" t="str">
        <f t="shared" si="245"/>
        <v/>
      </c>
      <c r="I1569" s="249"/>
      <c r="J1569" s="249"/>
      <c r="K1569" s="252"/>
      <c r="L1569" s="251"/>
      <c r="M1569" s="252"/>
      <c r="N1569" s="261"/>
      <c r="O1569" s="261"/>
      <c r="P1569" s="253"/>
      <c r="Q1569" s="254" t="str">
        <f t="shared" si="246"/>
        <v/>
      </c>
      <c r="R1569" s="255" t="str">
        <f t="shared" si="248"/>
        <v/>
      </c>
      <c r="S1569" s="255" t="str">
        <f t="shared" si="249"/>
        <v/>
      </c>
      <c r="T1569" s="255" t="str">
        <f t="shared" si="247"/>
        <v/>
      </c>
      <c r="U1569" s="262" t="str">
        <f t="shared" ref="U1569:U1632" si="250">IFERROR(VLOOKUP(M1569,CIE,2,0),"")</f>
        <v/>
      </c>
      <c r="V1569" s="279"/>
    </row>
    <row r="1570" spans="1:22" x14ac:dyDescent="0.25">
      <c r="A1570" s="266"/>
      <c r="B1570" s="259" t="str">
        <f t="shared" si="239"/>
        <v/>
      </c>
      <c r="C1570" s="260" t="str">
        <f t="shared" si="240"/>
        <v/>
      </c>
      <c r="D1570" s="249" t="str">
        <f t="shared" si="241"/>
        <v/>
      </c>
      <c r="E1570" s="249" t="str">
        <f t="shared" si="242"/>
        <v/>
      </c>
      <c r="F1570" s="249" t="str">
        <f t="shared" si="243"/>
        <v/>
      </c>
      <c r="G1570" s="249" t="str">
        <f t="shared" si="244"/>
        <v/>
      </c>
      <c r="H1570" s="249" t="str">
        <f t="shared" si="245"/>
        <v/>
      </c>
      <c r="I1570" s="249"/>
      <c r="J1570" s="249"/>
      <c r="K1570" s="252"/>
      <c r="L1570" s="251"/>
      <c r="M1570" s="252"/>
      <c r="N1570" s="261"/>
      <c r="O1570" s="261"/>
      <c r="P1570" s="253"/>
      <c r="Q1570" s="254" t="str">
        <f t="shared" si="246"/>
        <v/>
      </c>
      <c r="R1570" s="255" t="str">
        <f t="shared" si="248"/>
        <v/>
      </c>
      <c r="S1570" s="255" t="str">
        <f t="shared" si="249"/>
        <v/>
      </c>
      <c r="T1570" s="255" t="str">
        <f t="shared" si="247"/>
        <v/>
      </c>
      <c r="U1570" s="262" t="str">
        <f t="shared" si="250"/>
        <v/>
      </c>
      <c r="V1570" s="279"/>
    </row>
    <row r="1571" spans="1:22" x14ac:dyDescent="0.25">
      <c r="A1571" s="266"/>
      <c r="B1571" s="259" t="str">
        <f t="shared" si="239"/>
        <v/>
      </c>
      <c r="C1571" s="260" t="str">
        <f t="shared" si="240"/>
        <v/>
      </c>
      <c r="D1571" s="249" t="str">
        <f t="shared" si="241"/>
        <v/>
      </c>
      <c r="E1571" s="249" t="str">
        <f t="shared" si="242"/>
        <v/>
      </c>
      <c r="F1571" s="249" t="str">
        <f t="shared" si="243"/>
        <v/>
      </c>
      <c r="G1571" s="249" t="str">
        <f t="shared" si="244"/>
        <v/>
      </c>
      <c r="H1571" s="249" t="str">
        <f t="shared" si="245"/>
        <v/>
      </c>
      <c r="I1571" s="249"/>
      <c r="J1571" s="249"/>
      <c r="K1571" s="252"/>
      <c r="L1571" s="251"/>
      <c r="M1571" s="252"/>
      <c r="N1571" s="261"/>
      <c r="O1571" s="261"/>
      <c r="P1571" s="253"/>
      <c r="Q1571" s="254" t="str">
        <f t="shared" si="246"/>
        <v/>
      </c>
      <c r="R1571" s="255" t="str">
        <f t="shared" si="248"/>
        <v/>
      </c>
      <c r="S1571" s="255" t="str">
        <f t="shared" si="249"/>
        <v/>
      </c>
      <c r="T1571" s="255" t="str">
        <f t="shared" si="247"/>
        <v/>
      </c>
      <c r="U1571" s="262" t="str">
        <f t="shared" si="250"/>
        <v/>
      </c>
      <c r="V1571" s="279"/>
    </row>
    <row r="1572" spans="1:22" x14ac:dyDescent="0.25">
      <c r="A1572" s="266"/>
      <c r="B1572" s="259" t="str">
        <f t="shared" si="239"/>
        <v/>
      </c>
      <c r="C1572" s="260" t="str">
        <f t="shared" si="240"/>
        <v/>
      </c>
      <c r="D1572" s="249" t="str">
        <f t="shared" si="241"/>
        <v/>
      </c>
      <c r="E1572" s="249" t="str">
        <f t="shared" si="242"/>
        <v/>
      </c>
      <c r="F1572" s="249" t="str">
        <f t="shared" si="243"/>
        <v/>
      </c>
      <c r="G1572" s="249" t="str">
        <f t="shared" si="244"/>
        <v/>
      </c>
      <c r="H1572" s="249" t="str">
        <f t="shared" si="245"/>
        <v/>
      </c>
      <c r="I1572" s="249"/>
      <c r="J1572" s="249"/>
      <c r="K1572" s="252"/>
      <c r="L1572" s="251"/>
      <c r="M1572" s="252"/>
      <c r="N1572" s="261"/>
      <c r="O1572" s="261"/>
      <c r="P1572" s="253"/>
      <c r="Q1572" s="254" t="str">
        <f t="shared" si="246"/>
        <v/>
      </c>
      <c r="R1572" s="255" t="str">
        <f t="shared" si="248"/>
        <v/>
      </c>
      <c r="S1572" s="255" t="str">
        <f t="shared" si="249"/>
        <v/>
      </c>
      <c r="T1572" s="255" t="str">
        <f t="shared" si="247"/>
        <v/>
      </c>
      <c r="U1572" s="262" t="str">
        <f t="shared" si="250"/>
        <v/>
      </c>
      <c r="V1572" s="279"/>
    </row>
    <row r="1573" spans="1:22" x14ac:dyDescent="0.25">
      <c r="A1573" s="266"/>
      <c r="B1573" s="259" t="str">
        <f t="shared" si="239"/>
        <v/>
      </c>
      <c r="C1573" s="260" t="str">
        <f t="shared" si="240"/>
        <v/>
      </c>
      <c r="D1573" s="249" t="str">
        <f t="shared" si="241"/>
        <v/>
      </c>
      <c r="E1573" s="249" t="str">
        <f t="shared" si="242"/>
        <v/>
      </c>
      <c r="F1573" s="249" t="str">
        <f t="shared" si="243"/>
        <v/>
      </c>
      <c r="G1573" s="249" t="str">
        <f t="shared" si="244"/>
        <v/>
      </c>
      <c r="H1573" s="249" t="str">
        <f t="shared" si="245"/>
        <v/>
      </c>
      <c r="I1573" s="249"/>
      <c r="J1573" s="249"/>
      <c r="K1573" s="252"/>
      <c r="L1573" s="251"/>
      <c r="M1573" s="252"/>
      <c r="N1573" s="261"/>
      <c r="O1573" s="261"/>
      <c r="P1573" s="253"/>
      <c r="Q1573" s="254" t="str">
        <f t="shared" si="246"/>
        <v/>
      </c>
      <c r="R1573" s="255" t="str">
        <f t="shared" si="248"/>
        <v/>
      </c>
      <c r="S1573" s="255" t="str">
        <f t="shared" si="249"/>
        <v/>
      </c>
      <c r="T1573" s="255" t="str">
        <f t="shared" si="247"/>
        <v/>
      </c>
      <c r="U1573" s="262" t="str">
        <f t="shared" si="250"/>
        <v/>
      </c>
      <c r="V1573" s="279"/>
    </row>
    <row r="1574" spans="1:22" x14ac:dyDescent="0.25">
      <c r="A1574" s="266"/>
      <c r="B1574" s="259" t="str">
        <f t="shared" ref="B1574:B1637" si="251">IFERROR(VLOOKUP(A1574,Personal,2,0),"")</f>
        <v/>
      </c>
      <c r="C1574" s="260" t="str">
        <f t="shared" si="240"/>
        <v/>
      </c>
      <c r="D1574" s="249" t="str">
        <f t="shared" si="241"/>
        <v/>
      </c>
      <c r="E1574" s="249" t="str">
        <f t="shared" si="242"/>
        <v/>
      </c>
      <c r="F1574" s="249" t="str">
        <f t="shared" si="243"/>
        <v/>
      </c>
      <c r="G1574" s="249" t="str">
        <f t="shared" si="244"/>
        <v/>
      </c>
      <c r="H1574" s="249" t="str">
        <f t="shared" si="245"/>
        <v/>
      </c>
      <c r="I1574" s="249"/>
      <c r="J1574" s="249"/>
      <c r="K1574" s="252"/>
      <c r="L1574" s="251"/>
      <c r="M1574" s="252"/>
      <c r="N1574" s="261"/>
      <c r="O1574" s="261"/>
      <c r="P1574" s="253"/>
      <c r="Q1574" s="254" t="str">
        <f t="shared" si="246"/>
        <v/>
      </c>
      <c r="R1574" s="255" t="str">
        <f t="shared" si="248"/>
        <v/>
      </c>
      <c r="S1574" s="255" t="str">
        <f t="shared" si="249"/>
        <v/>
      </c>
      <c r="T1574" s="255" t="str">
        <f t="shared" si="247"/>
        <v/>
      </c>
      <c r="U1574" s="262" t="str">
        <f t="shared" si="250"/>
        <v/>
      </c>
      <c r="V1574" s="279"/>
    </row>
    <row r="1575" spans="1:22" x14ac:dyDescent="0.25">
      <c r="A1575" s="266"/>
      <c r="B1575" s="259" t="str">
        <f t="shared" si="251"/>
        <v/>
      </c>
      <c r="C1575" s="260" t="str">
        <f t="shared" si="240"/>
        <v/>
      </c>
      <c r="D1575" s="249" t="str">
        <f t="shared" si="241"/>
        <v/>
      </c>
      <c r="E1575" s="249" t="str">
        <f t="shared" si="242"/>
        <v/>
      </c>
      <c r="F1575" s="249" t="str">
        <f t="shared" si="243"/>
        <v/>
      </c>
      <c r="G1575" s="249" t="str">
        <f t="shared" si="244"/>
        <v/>
      </c>
      <c r="H1575" s="249" t="str">
        <f t="shared" si="245"/>
        <v/>
      </c>
      <c r="I1575" s="249"/>
      <c r="J1575" s="249"/>
      <c r="K1575" s="252"/>
      <c r="L1575" s="251"/>
      <c r="M1575" s="252"/>
      <c r="N1575" s="261"/>
      <c r="O1575" s="261"/>
      <c r="P1575" s="253"/>
      <c r="Q1575" s="254" t="str">
        <f t="shared" si="246"/>
        <v/>
      </c>
      <c r="R1575" s="255" t="str">
        <f t="shared" si="248"/>
        <v/>
      </c>
      <c r="S1575" s="255" t="str">
        <f t="shared" si="249"/>
        <v/>
      </c>
      <c r="T1575" s="255" t="str">
        <f t="shared" si="247"/>
        <v/>
      </c>
      <c r="U1575" s="262" t="str">
        <f t="shared" si="250"/>
        <v/>
      </c>
      <c r="V1575" s="279"/>
    </row>
    <row r="1576" spans="1:22" x14ac:dyDescent="0.25">
      <c r="A1576" s="266"/>
      <c r="B1576" s="259" t="str">
        <f t="shared" si="251"/>
        <v/>
      </c>
      <c r="C1576" s="260" t="str">
        <f t="shared" si="240"/>
        <v/>
      </c>
      <c r="D1576" s="249" t="str">
        <f t="shared" si="241"/>
        <v/>
      </c>
      <c r="E1576" s="249" t="str">
        <f t="shared" si="242"/>
        <v/>
      </c>
      <c r="F1576" s="249" t="str">
        <f t="shared" si="243"/>
        <v/>
      </c>
      <c r="G1576" s="249" t="str">
        <f t="shared" si="244"/>
        <v/>
      </c>
      <c r="H1576" s="249" t="str">
        <f t="shared" si="245"/>
        <v/>
      </c>
      <c r="I1576" s="249"/>
      <c r="J1576" s="249"/>
      <c r="K1576" s="252"/>
      <c r="L1576" s="251"/>
      <c r="M1576" s="252"/>
      <c r="N1576" s="261"/>
      <c r="O1576" s="261"/>
      <c r="P1576" s="253"/>
      <c r="Q1576" s="254" t="str">
        <f t="shared" si="246"/>
        <v/>
      </c>
      <c r="R1576" s="255" t="str">
        <f t="shared" si="248"/>
        <v/>
      </c>
      <c r="S1576" s="255" t="str">
        <f t="shared" si="249"/>
        <v/>
      </c>
      <c r="T1576" s="255" t="str">
        <f t="shared" si="247"/>
        <v/>
      </c>
      <c r="U1576" s="262" t="str">
        <f t="shared" si="250"/>
        <v/>
      </c>
      <c r="V1576" s="279"/>
    </row>
    <row r="1577" spans="1:22" x14ac:dyDescent="0.25">
      <c r="A1577" s="266"/>
      <c r="B1577" s="259" t="str">
        <f t="shared" si="251"/>
        <v/>
      </c>
      <c r="C1577" s="260" t="str">
        <f t="shared" si="240"/>
        <v/>
      </c>
      <c r="D1577" s="249" t="str">
        <f t="shared" si="241"/>
        <v/>
      </c>
      <c r="E1577" s="249" t="str">
        <f t="shared" si="242"/>
        <v/>
      </c>
      <c r="F1577" s="249" t="str">
        <f t="shared" si="243"/>
        <v/>
      </c>
      <c r="G1577" s="249" t="str">
        <f t="shared" si="244"/>
        <v/>
      </c>
      <c r="H1577" s="249" t="str">
        <f t="shared" si="245"/>
        <v/>
      </c>
      <c r="I1577" s="249"/>
      <c r="J1577" s="249"/>
      <c r="K1577" s="252"/>
      <c r="L1577" s="251"/>
      <c r="M1577" s="252"/>
      <c r="N1577" s="261"/>
      <c r="O1577" s="261"/>
      <c r="P1577" s="253"/>
      <c r="Q1577" s="254" t="str">
        <f t="shared" si="246"/>
        <v/>
      </c>
      <c r="R1577" s="255" t="str">
        <f t="shared" si="248"/>
        <v/>
      </c>
      <c r="S1577" s="255" t="str">
        <f t="shared" si="249"/>
        <v/>
      </c>
      <c r="T1577" s="255" t="str">
        <f t="shared" si="247"/>
        <v/>
      </c>
      <c r="U1577" s="262" t="str">
        <f t="shared" si="250"/>
        <v/>
      </c>
      <c r="V1577" s="279"/>
    </row>
    <row r="1578" spans="1:22" x14ac:dyDescent="0.25">
      <c r="A1578" s="266"/>
      <c r="B1578" s="259" t="str">
        <f t="shared" si="251"/>
        <v/>
      </c>
      <c r="C1578" s="260" t="str">
        <f t="shared" si="240"/>
        <v/>
      </c>
      <c r="D1578" s="249" t="str">
        <f t="shared" si="241"/>
        <v/>
      </c>
      <c r="E1578" s="249" t="str">
        <f t="shared" si="242"/>
        <v/>
      </c>
      <c r="F1578" s="249" t="str">
        <f t="shared" si="243"/>
        <v/>
      </c>
      <c r="G1578" s="249" t="str">
        <f t="shared" si="244"/>
        <v/>
      </c>
      <c r="H1578" s="249" t="str">
        <f t="shared" si="245"/>
        <v/>
      </c>
      <c r="I1578" s="249"/>
      <c r="J1578" s="249"/>
      <c r="K1578" s="252"/>
      <c r="L1578" s="251"/>
      <c r="M1578" s="252"/>
      <c r="N1578" s="261"/>
      <c r="O1578" s="261"/>
      <c r="P1578" s="253"/>
      <c r="Q1578" s="254" t="str">
        <f t="shared" si="246"/>
        <v/>
      </c>
      <c r="R1578" s="255" t="str">
        <f t="shared" si="248"/>
        <v/>
      </c>
      <c r="S1578" s="255" t="str">
        <f t="shared" si="249"/>
        <v/>
      </c>
      <c r="T1578" s="255" t="str">
        <f t="shared" si="247"/>
        <v/>
      </c>
      <c r="U1578" s="262" t="str">
        <f t="shared" si="250"/>
        <v/>
      </c>
      <c r="V1578" s="279"/>
    </row>
    <row r="1579" spans="1:22" x14ac:dyDescent="0.25">
      <c r="A1579" s="266"/>
      <c r="B1579" s="259" t="str">
        <f t="shared" si="251"/>
        <v/>
      </c>
      <c r="C1579" s="260" t="str">
        <f t="shared" si="240"/>
        <v/>
      </c>
      <c r="D1579" s="249" t="str">
        <f t="shared" si="241"/>
        <v/>
      </c>
      <c r="E1579" s="249" t="str">
        <f t="shared" si="242"/>
        <v/>
      </c>
      <c r="F1579" s="249" t="str">
        <f t="shared" si="243"/>
        <v/>
      </c>
      <c r="G1579" s="249" t="str">
        <f t="shared" si="244"/>
        <v/>
      </c>
      <c r="H1579" s="249" t="str">
        <f t="shared" si="245"/>
        <v/>
      </c>
      <c r="I1579" s="249"/>
      <c r="J1579" s="249"/>
      <c r="K1579" s="252"/>
      <c r="L1579" s="251"/>
      <c r="M1579" s="252"/>
      <c r="N1579" s="261"/>
      <c r="O1579" s="261"/>
      <c r="P1579" s="253"/>
      <c r="Q1579" s="254" t="str">
        <f t="shared" si="246"/>
        <v/>
      </c>
      <c r="R1579" s="255" t="str">
        <f t="shared" si="248"/>
        <v/>
      </c>
      <c r="S1579" s="255" t="str">
        <f t="shared" si="249"/>
        <v/>
      </c>
      <c r="T1579" s="255" t="str">
        <f t="shared" si="247"/>
        <v/>
      </c>
      <c r="U1579" s="262" t="str">
        <f t="shared" si="250"/>
        <v/>
      </c>
      <c r="V1579" s="279"/>
    </row>
    <row r="1580" spans="1:22" x14ac:dyDescent="0.25">
      <c r="A1580" s="266"/>
      <c r="B1580" s="259" t="str">
        <f t="shared" si="251"/>
        <v/>
      </c>
      <c r="C1580" s="260" t="str">
        <f t="shared" si="240"/>
        <v/>
      </c>
      <c r="D1580" s="249" t="str">
        <f t="shared" si="241"/>
        <v/>
      </c>
      <c r="E1580" s="249" t="str">
        <f t="shared" si="242"/>
        <v/>
      </c>
      <c r="F1580" s="249" t="str">
        <f t="shared" si="243"/>
        <v/>
      </c>
      <c r="G1580" s="249" t="str">
        <f t="shared" si="244"/>
        <v/>
      </c>
      <c r="H1580" s="249" t="str">
        <f t="shared" si="245"/>
        <v/>
      </c>
      <c r="I1580" s="249"/>
      <c r="J1580" s="249"/>
      <c r="K1580" s="252"/>
      <c r="L1580" s="251"/>
      <c r="M1580" s="252"/>
      <c r="N1580" s="261"/>
      <c r="O1580" s="261"/>
      <c r="P1580" s="253"/>
      <c r="Q1580" s="254" t="str">
        <f t="shared" si="246"/>
        <v/>
      </c>
      <c r="R1580" s="255" t="str">
        <f t="shared" si="248"/>
        <v/>
      </c>
      <c r="S1580" s="255" t="str">
        <f t="shared" si="249"/>
        <v/>
      </c>
      <c r="T1580" s="255" t="str">
        <f t="shared" si="247"/>
        <v/>
      </c>
      <c r="U1580" s="262" t="str">
        <f t="shared" si="250"/>
        <v/>
      </c>
      <c r="V1580" s="279"/>
    </row>
    <row r="1581" spans="1:22" x14ac:dyDescent="0.25">
      <c r="A1581" s="266"/>
      <c r="B1581" s="259" t="str">
        <f t="shared" si="251"/>
        <v/>
      </c>
      <c r="C1581" s="260" t="str">
        <f t="shared" si="240"/>
        <v/>
      </c>
      <c r="D1581" s="249" t="str">
        <f t="shared" si="241"/>
        <v/>
      </c>
      <c r="E1581" s="249" t="str">
        <f t="shared" si="242"/>
        <v/>
      </c>
      <c r="F1581" s="249" t="str">
        <f t="shared" si="243"/>
        <v/>
      </c>
      <c r="G1581" s="249" t="str">
        <f t="shared" si="244"/>
        <v/>
      </c>
      <c r="H1581" s="249" t="str">
        <f t="shared" si="245"/>
        <v/>
      </c>
      <c r="I1581" s="249"/>
      <c r="J1581" s="249"/>
      <c r="K1581" s="252"/>
      <c r="L1581" s="251"/>
      <c r="M1581" s="252"/>
      <c r="N1581" s="261"/>
      <c r="O1581" s="261"/>
      <c r="P1581" s="253"/>
      <c r="Q1581" s="254" t="str">
        <f t="shared" si="246"/>
        <v/>
      </c>
      <c r="R1581" s="255" t="str">
        <f t="shared" si="248"/>
        <v/>
      </c>
      <c r="S1581" s="255" t="str">
        <f t="shared" si="249"/>
        <v/>
      </c>
      <c r="T1581" s="255" t="str">
        <f t="shared" si="247"/>
        <v/>
      </c>
      <c r="U1581" s="262" t="str">
        <f t="shared" si="250"/>
        <v/>
      </c>
      <c r="V1581" s="279"/>
    </row>
    <row r="1582" spans="1:22" x14ac:dyDescent="0.25">
      <c r="A1582" s="266"/>
      <c r="B1582" s="259" t="str">
        <f t="shared" si="251"/>
        <v/>
      </c>
      <c r="C1582" s="260" t="str">
        <f t="shared" si="240"/>
        <v/>
      </c>
      <c r="D1582" s="249" t="str">
        <f t="shared" si="241"/>
        <v/>
      </c>
      <c r="E1582" s="249" t="str">
        <f t="shared" si="242"/>
        <v/>
      </c>
      <c r="F1582" s="249" t="str">
        <f t="shared" si="243"/>
        <v/>
      </c>
      <c r="G1582" s="249" t="str">
        <f t="shared" si="244"/>
        <v/>
      </c>
      <c r="H1582" s="249" t="str">
        <f t="shared" si="245"/>
        <v/>
      </c>
      <c r="I1582" s="249"/>
      <c r="J1582" s="249"/>
      <c r="K1582" s="252"/>
      <c r="L1582" s="251"/>
      <c r="M1582" s="252"/>
      <c r="N1582" s="261"/>
      <c r="O1582" s="261"/>
      <c r="P1582" s="253"/>
      <c r="Q1582" s="254" t="str">
        <f t="shared" si="246"/>
        <v/>
      </c>
      <c r="R1582" s="255" t="str">
        <f t="shared" si="248"/>
        <v/>
      </c>
      <c r="S1582" s="255" t="str">
        <f t="shared" si="249"/>
        <v/>
      </c>
      <c r="T1582" s="255" t="str">
        <f t="shared" si="247"/>
        <v/>
      </c>
      <c r="U1582" s="262" t="str">
        <f t="shared" si="250"/>
        <v/>
      </c>
      <c r="V1582" s="279"/>
    </row>
    <row r="1583" spans="1:22" x14ac:dyDescent="0.25">
      <c r="A1583" s="266"/>
      <c r="B1583" s="259" t="str">
        <f t="shared" si="251"/>
        <v/>
      </c>
      <c r="C1583" s="260" t="str">
        <f t="shared" si="240"/>
        <v/>
      </c>
      <c r="D1583" s="249" t="str">
        <f t="shared" si="241"/>
        <v/>
      </c>
      <c r="E1583" s="249" t="str">
        <f t="shared" si="242"/>
        <v/>
      </c>
      <c r="F1583" s="249" t="str">
        <f t="shared" si="243"/>
        <v/>
      </c>
      <c r="G1583" s="249" t="str">
        <f t="shared" si="244"/>
        <v/>
      </c>
      <c r="H1583" s="249" t="str">
        <f t="shared" si="245"/>
        <v/>
      </c>
      <c r="I1583" s="249"/>
      <c r="J1583" s="249"/>
      <c r="K1583" s="252"/>
      <c r="L1583" s="251"/>
      <c r="M1583" s="252"/>
      <c r="N1583" s="261"/>
      <c r="O1583" s="261"/>
      <c r="P1583" s="253"/>
      <c r="Q1583" s="254" t="str">
        <f t="shared" si="246"/>
        <v/>
      </c>
      <c r="R1583" s="255" t="str">
        <f t="shared" si="248"/>
        <v/>
      </c>
      <c r="S1583" s="255" t="str">
        <f t="shared" si="249"/>
        <v/>
      </c>
      <c r="T1583" s="255" t="str">
        <f t="shared" si="247"/>
        <v/>
      </c>
      <c r="U1583" s="262" t="str">
        <f t="shared" si="250"/>
        <v/>
      </c>
      <c r="V1583" s="279"/>
    </row>
    <row r="1584" spans="1:22" x14ac:dyDescent="0.25">
      <c r="A1584" s="266"/>
      <c r="B1584" s="259" t="str">
        <f t="shared" si="251"/>
        <v/>
      </c>
      <c r="C1584" s="260" t="str">
        <f t="shared" si="240"/>
        <v/>
      </c>
      <c r="D1584" s="249" t="str">
        <f t="shared" si="241"/>
        <v/>
      </c>
      <c r="E1584" s="249" t="str">
        <f t="shared" si="242"/>
        <v/>
      </c>
      <c r="F1584" s="249" t="str">
        <f t="shared" si="243"/>
        <v/>
      </c>
      <c r="G1584" s="249" t="str">
        <f t="shared" si="244"/>
        <v/>
      </c>
      <c r="H1584" s="249" t="str">
        <f t="shared" si="245"/>
        <v/>
      </c>
      <c r="I1584" s="249"/>
      <c r="J1584" s="249"/>
      <c r="K1584" s="252"/>
      <c r="L1584" s="251"/>
      <c r="M1584" s="252"/>
      <c r="N1584" s="261"/>
      <c r="O1584" s="261"/>
      <c r="P1584" s="253"/>
      <c r="Q1584" s="254" t="str">
        <f t="shared" si="246"/>
        <v/>
      </c>
      <c r="R1584" s="255" t="str">
        <f t="shared" si="248"/>
        <v/>
      </c>
      <c r="S1584" s="255" t="str">
        <f t="shared" si="249"/>
        <v/>
      </c>
      <c r="T1584" s="255" t="str">
        <f t="shared" si="247"/>
        <v/>
      </c>
      <c r="U1584" s="262" t="str">
        <f t="shared" si="250"/>
        <v/>
      </c>
      <c r="V1584" s="279"/>
    </row>
    <row r="1585" spans="1:22" x14ac:dyDescent="0.25">
      <c r="A1585" s="266"/>
      <c r="B1585" s="259" t="str">
        <f t="shared" si="251"/>
        <v/>
      </c>
      <c r="C1585" s="260" t="str">
        <f t="shared" si="240"/>
        <v/>
      </c>
      <c r="D1585" s="249" t="str">
        <f t="shared" si="241"/>
        <v/>
      </c>
      <c r="E1585" s="249" t="str">
        <f t="shared" si="242"/>
        <v/>
      </c>
      <c r="F1585" s="249" t="str">
        <f t="shared" si="243"/>
        <v/>
      </c>
      <c r="G1585" s="249" t="str">
        <f t="shared" si="244"/>
        <v/>
      </c>
      <c r="H1585" s="249" t="str">
        <f t="shared" si="245"/>
        <v/>
      </c>
      <c r="I1585" s="249"/>
      <c r="J1585" s="249"/>
      <c r="K1585" s="252"/>
      <c r="L1585" s="251"/>
      <c r="M1585" s="252"/>
      <c r="N1585" s="261"/>
      <c r="O1585" s="261"/>
      <c r="P1585" s="253"/>
      <c r="Q1585" s="254" t="str">
        <f t="shared" si="246"/>
        <v/>
      </c>
      <c r="R1585" s="255" t="str">
        <f t="shared" si="248"/>
        <v/>
      </c>
      <c r="S1585" s="255" t="str">
        <f t="shared" si="249"/>
        <v/>
      </c>
      <c r="T1585" s="255" t="str">
        <f t="shared" si="247"/>
        <v/>
      </c>
      <c r="U1585" s="262" t="str">
        <f t="shared" si="250"/>
        <v/>
      </c>
      <c r="V1585" s="279"/>
    </row>
    <row r="1586" spans="1:22" x14ac:dyDescent="0.25">
      <c r="A1586" s="266"/>
      <c r="B1586" s="259" t="str">
        <f t="shared" si="251"/>
        <v/>
      </c>
      <c r="C1586" s="260" t="str">
        <f t="shared" si="240"/>
        <v/>
      </c>
      <c r="D1586" s="249" t="str">
        <f t="shared" si="241"/>
        <v/>
      </c>
      <c r="E1586" s="249" t="str">
        <f t="shared" si="242"/>
        <v/>
      </c>
      <c r="F1586" s="249" t="str">
        <f t="shared" si="243"/>
        <v/>
      </c>
      <c r="G1586" s="249" t="str">
        <f t="shared" si="244"/>
        <v/>
      </c>
      <c r="H1586" s="249" t="str">
        <f t="shared" si="245"/>
        <v/>
      </c>
      <c r="I1586" s="249"/>
      <c r="J1586" s="249"/>
      <c r="K1586" s="252"/>
      <c r="L1586" s="251"/>
      <c r="M1586" s="252"/>
      <c r="N1586" s="261"/>
      <c r="O1586" s="261"/>
      <c r="P1586" s="253"/>
      <c r="Q1586" s="254" t="str">
        <f t="shared" si="246"/>
        <v/>
      </c>
      <c r="R1586" s="255" t="str">
        <f t="shared" si="248"/>
        <v/>
      </c>
      <c r="S1586" s="255" t="str">
        <f t="shared" si="249"/>
        <v/>
      </c>
      <c r="T1586" s="255" t="str">
        <f t="shared" si="247"/>
        <v/>
      </c>
      <c r="U1586" s="262" t="str">
        <f t="shared" si="250"/>
        <v/>
      </c>
      <c r="V1586" s="279"/>
    </row>
    <row r="1587" spans="1:22" x14ac:dyDescent="0.25">
      <c r="A1587" s="266"/>
      <c r="B1587" s="259" t="str">
        <f t="shared" si="251"/>
        <v/>
      </c>
      <c r="C1587" s="260" t="str">
        <f t="shared" si="240"/>
        <v/>
      </c>
      <c r="D1587" s="249" t="str">
        <f t="shared" si="241"/>
        <v/>
      </c>
      <c r="E1587" s="249" t="str">
        <f t="shared" si="242"/>
        <v/>
      </c>
      <c r="F1587" s="249" t="str">
        <f t="shared" si="243"/>
        <v/>
      </c>
      <c r="G1587" s="249" t="str">
        <f t="shared" si="244"/>
        <v/>
      </c>
      <c r="H1587" s="249" t="str">
        <f t="shared" si="245"/>
        <v/>
      </c>
      <c r="I1587" s="249"/>
      <c r="J1587" s="249"/>
      <c r="K1587" s="252"/>
      <c r="L1587" s="251"/>
      <c r="M1587" s="252"/>
      <c r="N1587" s="261"/>
      <c r="O1587" s="261"/>
      <c r="P1587" s="253"/>
      <c r="Q1587" s="254" t="str">
        <f t="shared" si="246"/>
        <v/>
      </c>
      <c r="R1587" s="255" t="str">
        <f t="shared" si="248"/>
        <v/>
      </c>
      <c r="S1587" s="255" t="str">
        <f t="shared" si="249"/>
        <v/>
      </c>
      <c r="T1587" s="255" t="str">
        <f t="shared" si="247"/>
        <v/>
      </c>
      <c r="U1587" s="262" t="str">
        <f t="shared" si="250"/>
        <v/>
      </c>
      <c r="V1587" s="279"/>
    </row>
    <row r="1588" spans="1:22" x14ac:dyDescent="0.25">
      <c r="A1588" s="266"/>
      <c r="B1588" s="259" t="str">
        <f t="shared" si="251"/>
        <v/>
      </c>
      <c r="C1588" s="260" t="str">
        <f t="shared" si="240"/>
        <v/>
      </c>
      <c r="D1588" s="249" t="str">
        <f t="shared" si="241"/>
        <v/>
      </c>
      <c r="E1588" s="249" t="str">
        <f t="shared" si="242"/>
        <v/>
      </c>
      <c r="F1588" s="249" t="str">
        <f t="shared" si="243"/>
        <v/>
      </c>
      <c r="G1588" s="249" t="str">
        <f t="shared" si="244"/>
        <v/>
      </c>
      <c r="H1588" s="249" t="str">
        <f t="shared" si="245"/>
        <v/>
      </c>
      <c r="I1588" s="249"/>
      <c r="J1588" s="249"/>
      <c r="K1588" s="252"/>
      <c r="L1588" s="251"/>
      <c r="M1588" s="252"/>
      <c r="N1588" s="261"/>
      <c r="O1588" s="261"/>
      <c r="P1588" s="253"/>
      <c r="Q1588" s="254" t="str">
        <f t="shared" si="246"/>
        <v/>
      </c>
      <c r="R1588" s="255" t="str">
        <f t="shared" si="248"/>
        <v/>
      </c>
      <c r="S1588" s="255" t="str">
        <f t="shared" si="249"/>
        <v/>
      </c>
      <c r="T1588" s="255" t="str">
        <f t="shared" si="247"/>
        <v/>
      </c>
      <c r="U1588" s="262" t="str">
        <f t="shared" si="250"/>
        <v/>
      </c>
      <c r="V1588" s="279"/>
    </row>
    <row r="1589" spans="1:22" x14ac:dyDescent="0.25">
      <c r="A1589" s="266"/>
      <c r="B1589" s="259" t="str">
        <f t="shared" si="251"/>
        <v/>
      </c>
      <c r="C1589" s="260" t="str">
        <f t="shared" si="240"/>
        <v/>
      </c>
      <c r="D1589" s="249" t="str">
        <f t="shared" si="241"/>
        <v/>
      </c>
      <c r="E1589" s="249" t="str">
        <f t="shared" si="242"/>
        <v/>
      </c>
      <c r="F1589" s="249" t="str">
        <f t="shared" si="243"/>
        <v/>
      </c>
      <c r="G1589" s="249" t="str">
        <f t="shared" si="244"/>
        <v/>
      </c>
      <c r="H1589" s="249" t="str">
        <f t="shared" si="245"/>
        <v/>
      </c>
      <c r="I1589" s="249"/>
      <c r="J1589" s="249"/>
      <c r="K1589" s="252"/>
      <c r="L1589" s="251"/>
      <c r="M1589" s="252"/>
      <c r="N1589" s="261"/>
      <c r="O1589" s="261"/>
      <c r="P1589" s="253"/>
      <c r="Q1589" s="254" t="str">
        <f t="shared" si="246"/>
        <v/>
      </c>
      <c r="R1589" s="255" t="str">
        <f t="shared" si="248"/>
        <v/>
      </c>
      <c r="S1589" s="255" t="str">
        <f t="shared" si="249"/>
        <v/>
      </c>
      <c r="T1589" s="255" t="str">
        <f t="shared" si="247"/>
        <v/>
      </c>
      <c r="U1589" s="262" t="str">
        <f t="shared" si="250"/>
        <v/>
      </c>
      <c r="V1589" s="279"/>
    </row>
    <row r="1590" spans="1:22" x14ac:dyDescent="0.25">
      <c r="A1590" s="266"/>
      <c r="B1590" s="259" t="str">
        <f t="shared" si="251"/>
        <v/>
      </c>
      <c r="C1590" s="260" t="str">
        <f t="shared" si="240"/>
        <v/>
      </c>
      <c r="D1590" s="249" t="str">
        <f t="shared" si="241"/>
        <v/>
      </c>
      <c r="E1590" s="249" t="str">
        <f t="shared" si="242"/>
        <v/>
      </c>
      <c r="F1590" s="249" t="str">
        <f t="shared" si="243"/>
        <v/>
      </c>
      <c r="G1590" s="249" t="str">
        <f t="shared" si="244"/>
        <v/>
      </c>
      <c r="H1590" s="249" t="str">
        <f t="shared" si="245"/>
        <v/>
      </c>
      <c r="I1590" s="249"/>
      <c r="J1590" s="249"/>
      <c r="K1590" s="252"/>
      <c r="L1590" s="251"/>
      <c r="M1590" s="252"/>
      <c r="N1590" s="261"/>
      <c r="O1590" s="261"/>
      <c r="P1590" s="253"/>
      <c r="Q1590" s="254" t="str">
        <f t="shared" si="246"/>
        <v/>
      </c>
      <c r="R1590" s="255" t="str">
        <f t="shared" si="248"/>
        <v/>
      </c>
      <c r="S1590" s="255" t="str">
        <f t="shared" si="249"/>
        <v/>
      </c>
      <c r="T1590" s="255" t="str">
        <f t="shared" si="247"/>
        <v/>
      </c>
      <c r="U1590" s="262" t="str">
        <f t="shared" si="250"/>
        <v/>
      </c>
      <c r="V1590" s="279"/>
    </row>
    <row r="1591" spans="1:22" x14ac:dyDescent="0.25">
      <c r="A1591" s="266"/>
      <c r="B1591" s="259" t="str">
        <f t="shared" si="251"/>
        <v/>
      </c>
      <c r="C1591" s="260" t="str">
        <f t="shared" si="240"/>
        <v/>
      </c>
      <c r="D1591" s="249" t="str">
        <f t="shared" si="241"/>
        <v/>
      </c>
      <c r="E1591" s="249" t="str">
        <f t="shared" si="242"/>
        <v/>
      </c>
      <c r="F1591" s="249" t="str">
        <f t="shared" si="243"/>
        <v/>
      </c>
      <c r="G1591" s="249" t="str">
        <f t="shared" si="244"/>
        <v/>
      </c>
      <c r="H1591" s="249" t="str">
        <f t="shared" si="245"/>
        <v/>
      </c>
      <c r="I1591" s="249"/>
      <c r="J1591" s="249"/>
      <c r="K1591" s="252"/>
      <c r="L1591" s="251"/>
      <c r="M1591" s="252"/>
      <c r="N1591" s="261"/>
      <c r="O1591" s="261"/>
      <c r="P1591" s="253"/>
      <c r="Q1591" s="254" t="str">
        <f t="shared" si="246"/>
        <v/>
      </c>
      <c r="R1591" s="255" t="str">
        <f t="shared" si="248"/>
        <v/>
      </c>
      <c r="S1591" s="255" t="str">
        <f t="shared" si="249"/>
        <v/>
      </c>
      <c r="T1591" s="255" t="str">
        <f t="shared" si="247"/>
        <v/>
      </c>
      <c r="U1591" s="262" t="str">
        <f t="shared" si="250"/>
        <v/>
      </c>
      <c r="V1591" s="279"/>
    </row>
    <row r="1592" spans="1:22" x14ac:dyDescent="0.25">
      <c r="A1592" s="266"/>
      <c r="B1592" s="259" t="str">
        <f t="shared" si="251"/>
        <v/>
      </c>
      <c r="C1592" s="260" t="str">
        <f t="shared" si="240"/>
        <v/>
      </c>
      <c r="D1592" s="249" t="str">
        <f t="shared" si="241"/>
        <v/>
      </c>
      <c r="E1592" s="249" t="str">
        <f t="shared" si="242"/>
        <v/>
      </c>
      <c r="F1592" s="249" t="str">
        <f t="shared" si="243"/>
        <v/>
      </c>
      <c r="G1592" s="249" t="str">
        <f t="shared" si="244"/>
        <v/>
      </c>
      <c r="H1592" s="249" t="str">
        <f t="shared" si="245"/>
        <v/>
      </c>
      <c r="I1592" s="249"/>
      <c r="J1592" s="249"/>
      <c r="K1592" s="252"/>
      <c r="L1592" s="251"/>
      <c r="M1592" s="252"/>
      <c r="N1592" s="261"/>
      <c r="O1592" s="261"/>
      <c r="P1592" s="253"/>
      <c r="Q1592" s="254" t="str">
        <f t="shared" si="246"/>
        <v/>
      </c>
      <c r="R1592" s="255" t="str">
        <f t="shared" si="248"/>
        <v/>
      </c>
      <c r="S1592" s="255" t="str">
        <f t="shared" si="249"/>
        <v/>
      </c>
      <c r="T1592" s="255" t="str">
        <f t="shared" si="247"/>
        <v/>
      </c>
      <c r="U1592" s="262" t="str">
        <f t="shared" si="250"/>
        <v/>
      </c>
      <c r="V1592" s="279"/>
    </row>
    <row r="1593" spans="1:22" x14ac:dyDescent="0.25">
      <c r="A1593" s="266"/>
      <c r="B1593" s="259" t="str">
        <f t="shared" si="251"/>
        <v/>
      </c>
      <c r="C1593" s="260" t="str">
        <f t="shared" si="240"/>
        <v/>
      </c>
      <c r="D1593" s="249" t="str">
        <f t="shared" si="241"/>
        <v/>
      </c>
      <c r="E1593" s="249" t="str">
        <f t="shared" si="242"/>
        <v/>
      </c>
      <c r="F1593" s="249" t="str">
        <f t="shared" si="243"/>
        <v/>
      </c>
      <c r="G1593" s="249" t="str">
        <f t="shared" si="244"/>
        <v/>
      </c>
      <c r="H1593" s="249" t="str">
        <f t="shared" si="245"/>
        <v/>
      </c>
      <c r="I1593" s="249"/>
      <c r="J1593" s="249"/>
      <c r="K1593" s="252"/>
      <c r="L1593" s="251"/>
      <c r="M1593" s="252"/>
      <c r="N1593" s="261"/>
      <c r="O1593" s="261"/>
      <c r="P1593" s="253"/>
      <c r="Q1593" s="254" t="str">
        <f t="shared" si="246"/>
        <v/>
      </c>
      <c r="R1593" s="255" t="str">
        <f t="shared" si="248"/>
        <v/>
      </c>
      <c r="S1593" s="255" t="str">
        <f t="shared" si="249"/>
        <v/>
      </c>
      <c r="T1593" s="255" t="str">
        <f t="shared" si="247"/>
        <v/>
      </c>
      <c r="U1593" s="262" t="str">
        <f t="shared" si="250"/>
        <v/>
      </c>
      <c r="V1593" s="279"/>
    </row>
    <row r="1594" spans="1:22" x14ac:dyDescent="0.25">
      <c r="A1594" s="266"/>
      <c r="B1594" s="259" t="str">
        <f t="shared" si="251"/>
        <v/>
      </c>
      <c r="C1594" s="260" t="str">
        <f t="shared" si="240"/>
        <v/>
      </c>
      <c r="D1594" s="249" t="str">
        <f t="shared" si="241"/>
        <v/>
      </c>
      <c r="E1594" s="249" t="str">
        <f t="shared" si="242"/>
        <v/>
      </c>
      <c r="F1594" s="249" t="str">
        <f t="shared" si="243"/>
        <v/>
      </c>
      <c r="G1594" s="249" t="str">
        <f t="shared" si="244"/>
        <v/>
      </c>
      <c r="H1594" s="249" t="str">
        <f t="shared" si="245"/>
        <v/>
      </c>
      <c r="I1594" s="249"/>
      <c r="J1594" s="249"/>
      <c r="K1594" s="252"/>
      <c r="L1594" s="251"/>
      <c r="M1594" s="252"/>
      <c r="N1594" s="261"/>
      <c r="O1594" s="261"/>
      <c r="P1594" s="253"/>
      <c r="Q1594" s="254" t="str">
        <f t="shared" si="246"/>
        <v/>
      </c>
      <c r="R1594" s="255" t="str">
        <f t="shared" si="248"/>
        <v/>
      </c>
      <c r="S1594" s="255" t="str">
        <f t="shared" si="249"/>
        <v/>
      </c>
      <c r="T1594" s="255" t="str">
        <f t="shared" si="247"/>
        <v/>
      </c>
      <c r="U1594" s="262" t="str">
        <f t="shared" si="250"/>
        <v/>
      </c>
      <c r="V1594" s="279"/>
    </row>
    <row r="1595" spans="1:22" x14ac:dyDescent="0.25">
      <c r="A1595" s="266"/>
      <c r="B1595" s="259" t="str">
        <f t="shared" si="251"/>
        <v/>
      </c>
      <c r="C1595" s="260" t="str">
        <f t="shared" si="240"/>
        <v/>
      </c>
      <c r="D1595" s="249" t="str">
        <f t="shared" si="241"/>
        <v/>
      </c>
      <c r="E1595" s="249" t="str">
        <f t="shared" si="242"/>
        <v/>
      </c>
      <c r="F1595" s="249" t="str">
        <f t="shared" si="243"/>
        <v/>
      </c>
      <c r="G1595" s="249" t="str">
        <f t="shared" si="244"/>
        <v/>
      </c>
      <c r="H1595" s="249" t="str">
        <f t="shared" si="245"/>
        <v/>
      </c>
      <c r="I1595" s="249"/>
      <c r="J1595" s="249"/>
      <c r="K1595" s="252"/>
      <c r="L1595" s="251"/>
      <c r="M1595" s="252"/>
      <c r="N1595" s="261"/>
      <c r="O1595" s="261"/>
      <c r="P1595" s="253"/>
      <c r="Q1595" s="254" t="str">
        <f t="shared" si="246"/>
        <v/>
      </c>
      <c r="R1595" s="255" t="str">
        <f t="shared" si="248"/>
        <v/>
      </c>
      <c r="S1595" s="255" t="str">
        <f t="shared" si="249"/>
        <v/>
      </c>
      <c r="T1595" s="255" t="str">
        <f t="shared" si="247"/>
        <v/>
      </c>
      <c r="U1595" s="262" t="str">
        <f t="shared" si="250"/>
        <v/>
      </c>
      <c r="V1595" s="279"/>
    </row>
    <row r="1596" spans="1:22" x14ac:dyDescent="0.25">
      <c r="A1596" s="266"/>
      <c r="B1596" s="259" t="str">
        <f t="shared" si="251"/>
        <v/>
      </c>
      <c r="C1596" s="260" t="str">
        <f t="shared" si="240"/>
        <v/>
      </c>
      <c r="D1596" s="249" t="str">
        <f t="shared" si="241"/>
        <v/>
      </c>
      <c r="E1596" s="249" t="str">
        <f t="shared" si="242"/>
        <v/>
      </c>
      <c r="F1596" s="249" t="str">
        <f t="shared" si="243"/>
        <v/>
      </c>
      <c r="G1596" s="249" t="str">
        <f t="shared" si="244"/>
        <v/>
      </c>
      <c r="H1596" s="249" t="str">
        <f t="shared" si="245"/>
        <v/>
      </c>
      <c r="I1596" s="249"/>
      <c r="J1596" s="249"/>
      <c r="K1596" s="252"/>
      <c r="L1596" s="251"/>
      <c r="M1596" s="252"/>
      <c r="N1596" s="261"/>
      <c r="O1596" s="261"/>
      <c r="P1596" s="253"/>
      <c r="Q1596" s="254" t="str">
        <f t="shared" si="246"/>
        <v/>
      </c>
      <c r="R1596" s="255" t="str">
        <f t="shared" si="248"/>
        <v/>
      </c>
      <c r="S1596" s="255" t="str">
        <f t="shared" si="249"/>
        <v/>
      </c>
      <c r="T1596" s="255" t="str">
        <f t="shared" si="247"/>
        <v/>
      </c>
      <c r="U1596" s="262" t="str">
        <f t="shared" si="250"/>
        <v/>
      </c>
      <c r="V1596" s="279"/>
    </row>
    <row r="1597" spans="1:22" x14ac:dyDescent="0.25">
      <c r="A1597" s="266"/>
      <c r="B1597" s="259" t="str">
        <f t="shared" si="251"/>
        <v/>
      </c>
      <c r="C1597" s="260" t="str">
        <f t="shared" si="240"/>
        <v/>
      </c>
      <c r="D1597" s="249" t="str">
        <f t="shared" si="241"/>
        <v/>
      </c>
      <c r="E1597" s="249" t="str">
        <f t="shared" si="242"/>
        <v/>
      </c>
      <c r="F1597" s="249" t="str">
        <f t="shared" si="243"/>
        <v/>
      </c>
      <c r="G1597" s="249" t="str">
        <f t="shared" si="244"/>
        <v/>
      </c>
      <c r="H1597" s="249" t="str">
        <f t="shared" si="245"/>
        <v/>
      </c>
      <c r="I1597" s="249"/>
      <c r="J1597" s="249"/>
      <c r="K1597" s="252"/>
      <c r="L1597" s="251"/>
      <c r="M1597" s="252"/>
      <c r="N1597" s="261"/>
      <c r="O1597" s="261"/>
      <c r="P1597" s="253"/>
      <c r="Q1597" s="254" t="str">
        <f t="shared" si="246"/>
        <v/>
      </c>
      <c r="R1597" s="255" t="str">
        <f t="shared" si="248"/>
        <v/>
      </c>
      <c r="S1597" s="255" t="str">
        <f t="shared" si="249"/>
        <v/>
      </c>
      <c r="T1597" s="255" t="str">
        <f t="shared" si="247"/>
        <v/>
      </c>
      <c r="U1597" s="262" t="str">
        <f t="shared" si="250"/>
        <v/>
      </c>
      <c r="V1597" s="279"/>
    </row>
    <row r="1598" spans="1:22" x14ac:dyDescent="0.25">
      <c r="A1598" s="266"/>
      <c r="B1598" s="259" t="str">
        <f t="shared" si="251"/>
        <v/>
      </c>
      <c r="C1598" s="260" t="str">
        <f t="shared" si="240"/>
        <v/>
      </c>
      <c r="D1598" s="249" t="str">
        <f t="shared" si="241"/>
        <v/>
      </c>
      <c r="E1598" s="249" t="str">
        <f t="shared" si="242"/>
        <v/>
      </c>
      <c r="F1598" s="249" t="str">
        <f t="shared" si="243"/>
        <v/>
      </c>
      <c r="G1598" s="249" t="str">
        <f t="shared" si="244"/>
        <v/>
      </c>
      <c r="H1598" s="249" t="str">
        <f t="shared" si="245"/>
        <v/>
      </c>
      <c r="I1598" s="249"/>
      <c r="J1598" s="249"/>
      <c r="K1598" s="252"/>
      <c r="L1598" s="251"/>
      <c r="M1598" s="252"/>
      <c r="N1598" s="261"/>
      <c r="O1598" s="261"/>
      <c r="P1598" s="253"/>
      <c r="Q1598" s="254" t="str">
        <f t="shared" si="246"/>
        <v/>
      </c>
      <c r="R1598" s="255" t="str">
        <f t="shared" si="248"/>
        <v/>
      </c>
      <c r="S1598" s="255" t="str">
        <f t="shared" si="249"/>
        <v/>
      </c>
      <c r="T1598" s="255" t="str">
        <f t="shared" si="247"/>
        <v/>
      </c>
      <c r="U1598" s="262" t="str">
        <f t="shared" si="250"/>
        <v/>
      </c>
      <c r="V1598" s="279"/>
    </row>
    <row r="1599" spans="1:22" x14ac:dyDescent="0.25">
      <c r="A1599" s="266"/>
      <c r="B1599" s="259" t="str">
        <f t="shared" si="251"/>
        <v/>
      </c>
      <c r="C1599" s="260" t="str">
        <f t="shared" si="240"/>
        <v/>
      </c>
      <c r="D1599" s="249" t="str">
        <f t="shared" si="241"/>
        <v/>
      </c>
      <c r="E1599" s="249" t="str">
        <f t="shared" si="242"/>
        <v/>
      </c>
      <c r="F1599" s="249" t="str">
        <f t="shared" si="243"/>
        <v/>
      </c>
      <c r="G1599" s="249" t="str">
        <f t="shared" si="244"/>
        <v/>
      </c>
      <c r="H1599" s="249" t="str">
        <f t="shared" si="245"/>
        <v/>
      </c>
      <c r="I1599" s="249"/>
      <c r="J1599" s="249"/>
      <c r="K1599" s="252"/>
      <c r="L1599" s="251"/>
      <c r="M1599" s="252"/>
      <c r="N1599" s="261"/>
      <c r="O1599" s="261"/>
      <c r="P1599" s="253"/>
      <c r="Q1599" s="254" t="str">
        <f t="shared" si="246"/>
        <v/>
      </c>
      <c r="R1599" s="255" t="str">
        <f t="shared" si="248"/>
        <v/>
      </c>
      <c r="S1599" s="255" t="str">
        <f t="shared" si="249"/>
        <v/>
      </c>
      <c r="T1599" s="255" t="str">
        <f t="shared" si="247"/>
        <v/>
      </c>
      <c r="U1599" s="262" t="str">
        <f t="shared" si="250"/>
        <v/>
      </c>
      <c r="V1599" s="279"/>
    </row>
    <row r="1600" spans="1:22" x14ac:dyDescent="0.25">
      <c r="A1600" s="266"/>
      <c r="B1600" s="259" t="str">
        <f t="shared" si="251"/>
        <v/>
      </c>
      <c r="C1600" s="260" t="str">
        <f t="shared" si="240"/>
        <v/>
      </c>
      <c r="D1600" s="249" t="str">
        <f t="shared" si="241"/>
        <v/>
      </c>
      <c r="E1600" s="249" t="str">
        <f t="shared" si="242"/>
        <v/>
      </c>
      <c r="F1600" s="249" t="str">
        <f t="shared" si="243"/>
        <v/>
      </c>
      <c r="G1600" s="249" t="str">
        <f t="shared" si="244"/>
        <v/>
      </c>
      <c r="H1600" s="249" t="str">
        <f t="shared" si="245"/>
        <v/>
      </c>
      <c r="I1600" s="249"/>
      <c r="J1600" s="249"/>
      <c r="K1600" s="252"/>
      <c r="L1600" s="251"/>
      <c r="M1600" s="252"/>
      <c r="N1600" s="261"/>
      <c r="O1600" s="261"/>
      <c r="P1600" s="253"/>
      <c r="Q1600" s="254" t="str">
        <f t="shared" si="246"/>
        <v/>
      </c>
      <c r="R1600" s="255" t="str">
        <f t="shared" si="248"/>
        <v/>
      </c>
      <c r="S1600" s="255" t="str">
        <f t="shared" si="249"/>
        <v/>
      </c>
      <c r="T1600" s="255" t="str">
        <f t="shared" si="247"/>
        <v/>
      </c>
      <c r="U1600" s="262" t="str">
        <f t="shared" si="250"/>
        <v/>
      </c>
      <c r="V1600" s="279"/>
    </row>
    <row r="1601" spans="1:22" x14ac:dyDescent="0.25">
      <c r="A1601" s="266"/>
      <c r="B1601" s="259" t="str">
        <f t="shared" si="251"/>
        <v/>
      </c>
      <c r="C1601" s="260" t="str">
        <f t="shared" si="240"/>
        <v/>
      </c>
      <c r="D1601" s="249" t="str">
        <f t="shared" si="241"/>
        <v/>
      </c>
      <c r="E1601" s="249" t="str">
        <f t="shared" si="242"/>
        <v/>
      </c>
      <c r="F1601" s="249" t="str">
        <f t="shared" si="243"/>
        <v/>
      </c>
      <c r="G1601" s="249" t="str">
        <f t="shared" si="244"/>
        <v/>
      </c>
      <c r="H1601" s="249" t="str">
        <f t="shared" si="245"/>
        <v/>
      </c>
      <c r="I1601" s="249"/>
      <c r="J1601" s="249"/>
      <c r="K1601" s="252"/>
      <c r="L1601" s="251"/>
      <c r="M1601" s="252"/>
      <c r="N1601" s="261"/>
      <c r="O1601" s="261"/>
      <c r="P1601" s="253"/>
      <c r="Q1601" s="254" t="str">
        <f t="shared" si="246"/>
        <v/>
      </c>
      <c r="R1601" s="255" t="str">
        <f t="shared" si="248"/>
        <v/>
      </c>
      <c r="S1601" s="255" t="str">
        <f t="shared" si="249"/>
        <v/>
      </c>
      <c r="T1601" s="255" t="str">
        <f t="shared" si="247"/>
        <v/>
      </c>
      <c r="U1601" s="262" t="str">
        <f t="shared" si="250"/>
        <v/>
      </c>
      <c r="V1601" s="279"/>
    </row>
    <row r="1602" spans="1:22" x14ac:dyDescent="0.25">
      <c r="A1602" s="266"/>
      <c r="B1602" s="259" t="str">
        <f t="shared" si="251"/>
        <v/>
      </c>
      <c r="C1602" s="260" t="str">
        <f t="shared" si="240"/>
        <v/>
      </c>
      <c r="D1602" s="249" t="str">
        <f t="shared" si="241"/>
        <v/>
      </c>
      <c r="E1602" s="249" t="str">
        <f t="shared" si="242"/>
        <v/>
      </c>
      <c r="F1602" s="249" t="str">
        <f t="shared" si="243"/>
        <v/>
      </c>
      <c r="G1602" s="249" t="str">
        <f t="shared" si="244"/>
        <v/>
      </c>
      <c r="H1602" s="249" t="str">
        <f t="shared" si="245"/>
        <v/>
      </c>
      <c r="I1602" s="249"/>
      <c r="J1602" s="249"/>
      <c r="K1602" s="252"/>
      <c r="L1602" s="251"/>
      <c r="M1602" s="252"/>
      <c r="N1602" s="261"/>
      <c r="O1602" s="261"/>
      <c r="P1602" s="253"/>
      <c r="Q1602" s="254" t="str">
        <f t="shared" si="246"/>
        <v/>
      </c>
      <c r="R1602" s="255" t="str">
        <f t="shared" si="248"/>
        <v/>
      </c>
      <c r="S1602" s="255" t="str">
        <f t="shared" si="249"/>
        <v/>
      </c>
      <c r="T1602" s="255" t="str">
        <f t="shared" si="247"/>
        <v/>
      </c>
      <c r="U1602" s="262" t="str">
        <f t="shared" si="250"/>
        <v/>
      </c>
      <c r="V1602" s="279"/>
    </row>
    <row r="1603" spans="1:22" x14ac:dyDescent="0.25">
      <c r="A1603" s="266"/>
      <c r="B1603" s="259" t="str">
        <f t="shared" si="251"/>
        <v/>
      </c>
      <c r="C1603" s="260" t="str">
        <f t="shared" si="240"/>
        <v/>
      </c>
      <c r="D1603" s="249" t="str">
        <f t="shared" si="241"/>
        <v/>
      </c>
      <c r="E1603" s="249" t="str">
        <f t="shared" si="242"/>
        <v/>
      </c>
      <c r="F1603" s="249" t="str">
        <f t="shared" si="243"/>
        <v/>
      </c>
      <c r="G1603" s="249" t="str">
        <f t="shared" si="244"/>
        <v/>
      </c>
      <c r="H1603" s="249" t="str">
        <f t="shared" si="245"/>
        <v/>
      </c>
      <c r="I1603" s="249"/>
      <c r="J1603" s="249"/>
      <c r="K1603" s="252"/>
      <c r="L1603" s="251"/>
      <c r="M1603" s="252"/>
      <c r="N1603" s="261"/>
      <c r="O1603" s="261"/>
      <c r="P1603" s="253"/>
      <c r="Q1603" s="254" t="str">
        <f t="shared" si="246"/>
        <v/>
      </c>
      <c r="R1603" s="255" t="str">
        <f t="shared" si="248"/>
        <v/>
      </c>
      <c r="S1603" s="255" t="str">
        <f t="shared" si="249"/>
        <v/>
      </c>
      <c r="T1603" s="255" t="str">
        <f t="shared" si="247"/>
        <v/>
      </c>
      <c r="U1603" s="262" t="str">
        <f t="shared" si="250"/>
        <v/>
      </c>
      <c r="V1603" s="279"/>
    </row>
    <row r="1604" spans="1:22" x14ac:dyDescent="0.25">
      <c r="A1604" s="266"/>
      <c r="B1604" s="259" t="str">
        <f t="shared" si="251"/>
        <v/>
      </c>
      <c r="C1604" s="260" t="str">
        <f t="shared" si="240"/>
        <v/>
      </c>
      <c r="D1604" s="249" t="str">
        <f t="shared" si="241"/>
        <v/>
      </c>
      <c r="E1604" s="249" t="str">
        <f t="shared" si="242"/>
        <v/>
      </c>
      <c r="F1604" s="249" t="str">
        <f t="shared" si="243"/>
        <v/>
      </c>
      <c r="G1604" s="249" t="str">
        <f t="shared" si="244"/>
        <v/>
      </c>
      <c r="H1604" s="249" t="str">
        <f t="shared" si="245"/>
        <v/>
      </c>
      <c r="I1604" s="249"/>
      <c r="J1604" s="249"/>
      <c r="K1604" s="252"/>
      <c r="L1604" s="251"/>
      <c r="M1604" s="252"/>
      <c r="N1604" s="261"/>
      <c r="O1604" s="261"/>
      <c r="P1604" s="253"/>
      <c r="Q1604" s="254" t="str">
        <f t="shared" si="246"/>
        <v/>
      </c>
      <c r="R1604" s="255" t="str">
        <f t="shared" si="248"/>
        <v/>
      </c>
      <c r="S1604" s="255" t="str">
        <f t="shared" si="249"/>
        <v/>
      </c>
      <c r="T1604" s="255" t="str">
        <f t="shared" si="247"/>
        <v/>
      </c>
      <c r="U1604" s="262" t="str">
        <f t="shared" si="250"/>
        <v/>
      </c>
      <c r="V1604" s="279"/>
    </row>
    <row r="1605" spans="1:22" x14ac:dyDescent="0.25">
      <c r="A1605" s="266"/>
      <c r="B1605" s="259" t="str">
        <f t="shared" si="251"/>
        <v/>
      </c>
      <c r="C1605" s="260" t="str">
        <f t="shared" si="240"/>
        <v/>
      </c>
      <c r="D1605" s="249" t="str">
        <f t="shared" si="241"/>
        <v/>
      </c>
      <c r="E1605" s="249" t="str">
        <f t="shared" si="242"/>
        <v/>
      </c>
      <c r="F1605" s="249" t="str">
        <f t="shared" si="243"/>
        <v/>
      </c>
      <c r="G1605" s="249" t="str">
        <f t="shared" si="244"/>
        <v/>
      </c>
      <c r="H1605" s="249" t="str">
        <f t="shared" si="245"/>
        <v/>
      </c>
      <c r="I1605" s="249"/>
      <c r="J1605" s="249"/>
      <c r="K1605" s="252"/>
      <c r="L1605" s="251"/>
      <c r="M1605" s="252"/>
      <c r="N1605" s="261"/>
      <c r="O1605" s="261"/>
      <c r="P1605" s="253"/>
      <c r="Q1605" s="254" t="str">
        <f t="shared" si="246"/>
        <v/>
      </c>
      <c r="R1605" s="255" t="str">
        <f t="shared" si="248"/>
        <v/>
      </c>
      <c r="S1605" s="255" t="str">
        <f t="shared" si="249"/>
        <v/>
      </c>
      <c r="T1605" s="255" t="str">
        <f t="shared" si="247"/>
        <v/>
      </c>
      <c r="U1605" s="262" t="str">
        <f t="shared" si="250"/>
        <v/>
      </c>
      <c r="V1605" s="279"/>
    </row>
    <row r="1606" spans="1:22" x14ac:dyDescent="0.25">
      <c r="A1606" s="266"/>
      <c r="B1606" s="259" t="str">
        <f t="shared" si="251"/>
        <v/>
      </c>
      <c r="C1606" s="260" t="str">
        <f t="shared" si="240"/>
        <v/>
      </c>
      <c r="D1606" s="249" t="str">
        <f t="shared" si="241"/>
        <v/>
      </c>
      <c r="E1606" s="249" t="str">
        <f t="shared" si="242"/>
        <v/>
      </c>
      <c r="F1606" s="249" t="str">
        <f t="shared" si="243"/>
        <v/>
      </c>
      <c r="G1606" s="249" t="str">
        <f t="shared" si="244"/>
        <v/>
      </c>
      <c r="H1606" s="249" t="str">
        <f t="shared" si="245"/>
        <v/>
      </c>
      <c r="I1606" s="249"/>
      <c r="J1606" s="249"/>
      <c r="K1606" s="252"/>
      <c r="L1606" s="251"/>
      <c r="M1606" s="252"/>
      <c r="N1606" s="261"/>
      <c r="O1606" s="261"/>
      <c r="P1606" s="253"/>
      <c r="Q1606" s="254" t="str">
        <f t="shared" si="246"/>
        <v/>
      </c>
      <c r="R1606" s="255" t="str">
        <f t="shared" si="248"/>
        <v/>
      </c>
      <c r="S1606" s="255" t="str">
        <f t="shared" si="249"/>
        <v/>
      </c>
      <c r="T1606" s="255" t="str">
        <f t="shared" si="247"/>
        <v/>
      </c>
      <c r="U1606" s="262" t="str">
        <f t="shared" si="250"/>
        <v/>
      </c>
      <c r="V1606" s="279"/>
    </row>
    <row r="1607" spans="1:22" x14ac:dyDescent="0.25">
      <c r="A1607" s="266"/>
      <c r="B1607" s="259" t="str">
        <f t="shared" si="251"/>
        <v/>
      </c>
      <c r="C1607" s="260" t="str">
        <f t="shared" si="240"/>
        <v/>
      </c>
      <c r="D1607" s="249" t="str">
        <f t="shared" si="241"/>
        <v/>
      </c>
      <c r="E1607" s="249" t="str">
        <f t="shared" si="242"/>
        <v/>
      </c>
      <c r="F1607" s="249" t="str">
        <f t="shared" si="243"/>
        <v/>
      </c>
      <c r="G1607" s="249" t="str">
        <f t="shared" si="244"/>
        <v/>
      </c>
      <c r="H1607" s="249" t="str">
        <f t="shared" si="245"/>
        <v/>
      </c>
      <c r="I1607" s="249"/>
      <c r="J1607" s="249"/>
      <c r="K1607" s="252"/>
      <c r="L1607" s="251"/>
      <c r="M1607" s="252"/>
      <c r="N1607" s="261"/>
      <c r="O1607" s="261"/>
      <c r="P1607" s="253"/>
      <c r="Q1607" s="254" t="str">
        <f t="shared" si="246"/>
        <v/>
      </c>
      <c r="R1607" s="255" t="str">
        <f t="shared" si="248"/>
        <v/>
      </c>
      <c r="S1607" s="255" t="str">
        <f t="shared" si="249"/>
        <v/>
      </c>
      <c r="T1607" s="255" t="str">
        <f t="shared" si="247"/>
        <v/>
      </c>
      <c r="U1607" s="262" t="str">
        <f t="shared" si="250"/>
        <v/>
      </c>
      <c r="V1607" s="279"/>
    </row>
    <row r="1608" spans="1:22" x14ac:dyDescent="0.25">
      <c r="A1608" s="266"/>
      <c r="B1608" s="259" t="str">
        <f t="shared" si="251"/>
        <v/>
      </c>
      <c r="C1608" s="260" t="str">
        <f t="shared" si="240"/>
        <v/>
      </c>
      <c r="D1608" s="249" t="str">
        <f t="shared" si="241"/>
        <v/>
      </c>
      <c r="E1608" s="249" t="str">
        <f t="shared" si="242"/>
        <v/>
      </c>
      <c r="F1608" s="249" t="str">
        <f t="shared" si="243"/>
        <v/>
      </c>
      <c r="G1608" s="249" t="str">
        <f t="shared" si="244"/>
        <v/>
      </c>
      <c r="H1608" s="249" t="str">
        <f t="shared" si="245"/>
        <v/>
      </c>
      <c r="I1608" s="249"/>
      <c r="J1608" s="249"/>
      <c r="K1608" s="252"/>
      <c r="L1608" s="251"/>
      <c r="M1608" s="252"/>
      <c r="N1608" s="261"/>
      <c r="O1608" s="261"/>
      <c r="P1608" s="253"/>
      <c r="Q1608" s="254" t="str">
        <f t="shared" si="246"/>
        <v/>
      </c>
      <c r="R1608" s="255" t="str">
        <f t="shared" si="248"/>
        <v/>
      </c>
      <c r="S1608" s="255" t="str">
        <f t="shared" si="249"/>
        <v/>
      </c>
      <c r="T1608" s="255" t="str">
        <f t="shared" si="247"/>
        <v/>
      </c>
      <c r="U1608" s="262" t="str">
        <f t="shared" si="250"/>
        <v/>
      </c>
      <c r="V1608" s="279"/>
    </row>
    <row r="1609" spans="1:22" x14ac:dyDescent="0.25">
      <c r="A1609" s="266"/>
      <c r="B1609" s="259" t="str">
        <f t="shared" si="251"/>
        <v/>
      </c>
      <c r="C1609" s="260" t="str">
        <f t="shared" si="240"/>
        <v/>
      </c>
      <c r="D1609" s="249" t="str">
        <f t="shared" si="241"/>
        <v/>
      </c>
      <c r="E1609" s="249" t="str">
        <f t="shared" si="242"/>
        <v/>
      </c>
      <c r="F1609" s="249" t="str">
        <f t="shared" si="243"/>
        <v/>
      </c>
      <c r="G1609" s="249" t="str">
        <f t="shared" si="244"/>
        <v/>
      </c>
      <c r="H1609" s="249" t="str">
        <f t="shared" si="245"/>
        <v/>
      </c>
      <c r="I1609" s="249"/>
      <c r="J1609" s="249"/>
      <c r="K1609" s="252"/>
      <c r="L1609" s="251"/>
      <c r="M1609" s="252"/>
      <c r="N1609" s="261"/>
      <c r="O1609" s="261"/>
      <c r="P1609" s="253"/>
      <c r="Q1609" s="254" t="str">
        <f t="shared" si="246"/>
        <v/>
      </c>
      <c r="R1609" s="255" t="str">
        <f t="shared" si="248"/>
        <v/>
      </c>
      <c r="S1609" s="255" t="str">
        <f t="shared" si="249"/>
        <v/>
      </c>
      <c r="T1609" s="255" t="str">
        <f t="shared" si="247"/>
        <v/>
      </c>
      <c r="U1609" s="262" t="str">
        <f t="shared" si="250"/>
        <v/>
      </c>
      <c r="V1609" s="279"/>
    </row>
    <row r="1610" spans="1:22" x14ac:dyDescent="0.25">
      <c r="A1610" s="266"/>
      <c r="B1610" s="259" t="str">
        <f t="shared" si="251"/>
        <v/>
      </c>
      <c r="C1610" s="260" t="str">
        <f t="shared" si="240"/>
        <v/>
      </c>
      <c r="D1610" s="249" t="str">
        <f t="shared" si="241"/>
        <v/>
      </c>
      <c r="E1610" s="249" t="str">
        <f t="shared" si="242"/>
        <v/>
      </c>
      <c r="F1610" s="249" t="str">
        <f t="shared" si="243"/>
        <v/>
      </c>
      <c r="G1610" s="249" t="str">
        <f t="shared" si="244"/>
        <v/>
      </c>
      <c r="H1610" s="249" t="str">
        <f t="shared" si="245"/>
        <v/>
      </c>
      <c r="I1610" s="249"/>
      <c r="J1610" s="249"/>
      <c r="K1610" s="252"/>
      <c r="L1610" s="251"/>
      <c r="M1610" s="252"/>
      <c r="N1610" s="261"/>
      <c r="O1610" s="261"/>
      <c r="P1610" s="253"/>
      <c r="Q1610" s="254" t="str">
        <f t="shared" si="246"/>
        <v/>
      </c>
      <c r="R1610" s="255" t="str">
        <f t="shared" si="248"/>
        <v/>
      </c>
      <c r="S1610" s="255" t="str">
        <f t="shared" si="249"/>
        <v/>
      </c>
      <c r="T1610" s="255" t="str">
        <f t="shared" si="247"/>
        <v/>
      </c>
      <c r="U1610" s="262" t="str">
        <f t="shared" si="250"/>
        <v/>
      </c>
      <c r="V1610" s="279"/>
    </row>
    <row r="1611" spans="1:22" x14ac:dyDescent="0.25">
      <c r="A1611" s="266"/>
      <c r="B1611" s="259" t="str">
        <f t="shared" si="251"/>
        <v/>
      </c>
      <c r="C1611" s="260" t="str">
        <f t="shared" ref="C1611:C1674" si="252">IFERROR(VLOOKUP(A1611,Personal,3,0),"")</f>
        <v/>
      </c>
      <c r="D1611" s="249" t="str">
        <f t="shared" ref="D1611:D1674" si="253">IFERROR(VLOOKUP(A1611,Personal,4,0),"")</f>
        <v/>
      </c>
      <c r="E1611" s="249" t="str">
        <f t="shared" ref="E1611:E1674" si="254">IFERROR(VLOOKUP(A1611,Personal,5,0),"")</f>
        <v/>
      </c>
      <c r="F1611" s="249" t="str">
        <f t="shared" ref="F1611:F1674" si="255">IFERROR(VLOOKUP(A1611,Personal,6,0),"")</f>
        <v/>
      </c>
      <c r="G1611" s="249" t="str">
        <f t="shared" ref="G1611:G1674" si="256">IFERROR(VLOOKUP(A1611,Personal,7,0),"")</f>
        <v/>
      </c>
      <c r="H1611" s="249" t="str">
        <f t="shared" ref="H1611:H1674" si="257">IFERROR(VLOOKUP(A1611,Personal,8,0),"")</f>
        <v/>
      </c>
      <c r="I1611" s="249"/>
      <c r="J1611" s="249"/>
      <c r="K1611" s="252"/>
      <c r="L1611" s="251"/>
      <c r="M1611" s="252"/>
      <c r="N1611" s="261"/>
      <c r="O1611" s="261"/>
      <c r="P1611" s="253"/>
      <c r="Q1611" s="254" t="str">
        <f t="shared" ref="Q1611:Q1674" si="258">IF(AND(N1611&lt;&gt;"",O1611&lt;&gt;""),IF(DATEDIF(N1611,O1611,"d")&gt;=0,SUM(1+DATEDIF(N1611,O1611,"d")),""),"")</f>
        <v/>
      </c>
      <c r="R1611" s="255" t="str">
        <f t="shared" si="248"/>
        <v/>
      </c>
      <c r="S1611" s="255" t="str">
        <f t="shared" si="249"/>
        <v/>
      </c>
      <c r="T1611" s="255" t="str">
        <f t="shared" ref="T1611:T1674" si="259">IF(O1611&lt;&gt;"",TEXT(O1611,"YYYY"),"")</f>
        <v/>
      </c>
      <c r="U1611" s="262" t="str">
        <f t="shared" si="250"/>
        <v/>
      </c>
      <c r="V1611" s="279"/>
    </row>
    <row r="1612" spans="1:22" x14ac:dyDescent="0.25">
      <c r="A1612" s="266"/>
      <c r="B1612" s="259" t="str">
        <f t="shared" si="251"/>
        <v/>
      </c>
      <c r="C1612" s="260" t="str">
        <f t="shared" si="252"/>
        <v/>
      </c>
      <c r="D1612" s="249" t="str">
        <f t="shared" si="253"/>
        <v/>
      </c>
      <c r="E1612" s="249" t="str">
        <f t="shared" si="254"/>
        <v/>
      </c>
      <c r="F1612" s="249" t="str">
        <f t="shared" si="255"/>
        <v/>
      </c>
      <c r="G1612" s="249" t="str">
        <f t="shared" si="256"/>
        <v/>
      </c>
      <c r="H1612" s="249" t="str">
        <f t="shared" si="257"/>
        <v/>
      </c>
      <c r="I1612" s="249"/>
      <c r="J1612" s="249"/>
      <c r="K1612" s="252"/>
      <c r="L1612" s="251"/>
      <c r="M1612" s="252"/>
      <c r="N1612" s="261"/>
      <c r="O1612" s="261"/>
      <c r="P1612" s="253"/>
      <c r="Q1612" s="254" t="str">
        <f t="shared" si="258"/>
        <v/>
      </c>
      <c r="R1612" s="255" t="str">
        <f t="shared" si="248"/>
        <v/>
      </c>
      <c r="S1612" s="255" t="str">
        <f t="shared" si="249"/>
        <v/>
      </c>
      <c r="T1612" s="255" t="str">
        <f t="shared" si="259"/>
        <v/>
      </c>
      <c r="U1612" s="262" t="str">
        <f t="shared" si="250"/>
        <v/>
      </c>
      <c r="V1612" s="279"/>
    </row>
    <row r="1613" spans="1:22" x14ac:dyDescent="0.25">
      <c r="A1613" s="266"/>
      <c r="B1613" s="259" t="str">
        <f t="shared" si="251"/>
        <v/>
      </c>
      <c r="C1613" s="260" t="str">
        <f t="shared" si="252"/>
        <v/>
      </c>
      <c r="D1613" s="249" t="str">
        <f t="shared" si="253"/>
        <v/>
      </c>
      <c r="E1613" s="249" t="str">
        <f t="shared" si="254"/>
        <v/>
      </c>
      <c r="F1613" s="249" t="str">
        <f t="shared" si="255"/>
        <v/>
      </c>
      <c r="G1613" s="249" t="str">
        <f t="shared" si="256"/>
        <v/>
      </c>
      <c r="H1613" s="249" t="str">
        <f t="shared" si="257"/>
        <v/>
      </c>
      <c r="I1613" s="249"/>
      <c r="J1613" s="249"/>
      <c r="K1613" s="252"/>
      <c r="L1613" s="251"/>
      <c r="M1613" s="252"/>
      <c r="N1613" s="261"/>
      <c r="O1613" s="261"/>
      <c r="P1613" s="253"/>
      <c r="Q1613" s="254" t="str">
        <f t="shared" si="258"/>
        <v/>
      </c>
      <c r="R1613" s="255" t="str">
        <f t="shared" si="248"/>
        <v/>
      </c>
      <c r="S1613" s="255" t="str">
        <f t="shared" si="249"/>
        <v/>
      </c>
      <c r="T1613" s="255" t="str">
        <f t="shared" si="259"/>
        <v/>
      </c>
      <c r="U1613" s="262" t="str">
        <f t="shared" si="250"/>
        <v/>
      </c>
      <c r="V1613" s="279"/>
    </row>
    <row r="1614" spans="1:22" x14ac:dyDescent="0.25">
      <c r="A1614" s="266"/>
      <c r="B1614" s="259" t="str">
        <f t="shared" si="251"/>
        <v/>
      </c>
      <c r="C1614" s="260" t="str">
        <f t="shared" si="252"/>
        <v/>
      </c>
      <c r="D1614" s="249" t="str">
        <f t="shared" si="253"/>
        <v/>
      </c>
      <c r="E1614" s="249" t="str">
        <f t="shared" si="254"/>
        <v/>
      </c>
      <c r="F1614" s="249" t="str">
        <f t="shared" si="255"/>
        <v/>
      </c>
      <c r="G1614" s="249" t="str">
        <f t="shared" si="256"/>
        <v/>
      </c>
      <c r="H1614" s="249" t="str">
        <f t="shared" si="257"/>
        <v/>
      </c>
      <c r="I1614" s="249"/>
      <c r="J1614" s="249"/>
      <c r="K1614" s="252"/>
      <c r="L1614" s="251"/>
      <c r="M1614" s="252"/>
      <c r="N1614" s="261"/>
      <c r="O1614" s="261"/>
      <c r="P1614" s="253"/>
      <c r="Q1614" s="254" t="str">
        <f t="shared" si="258"/>
        <v/>
      </c>
      <c r="R1614" s="255" t="str">
        <f t="shared" si="248"/>
        <v/>
      </c>
      <c r="S1614" s="255" t="str">
        <f t="shared" si="249"/>
        <v/>
      </c>
      <c r="T1614" s="255" t="str">
        <f t="shared" si="259"/>
        <v/>
      </c>
      <c r="U1614" s="262" t="str">
        <f t="shared" si="250"/>
        <v/>
      </c>
      <c r="V1614" s="279"/>
    </row>
    <row r="1615" spans="1:22" x14ac:dyDescent="0.25">
      <c r="A1615" s="266"/>
      <c r="B1615" s="259" t="str">
        <f t="shared" si="251"/>
        <v/>
      </c>
      <c r="C1615" s="260" t="str">
        <f t="shared" si="252"/>
        <v/>
      </c>
      <c r="D1615" s="249" t="str">
        <f t="shared" si="253"/>
        <v/>
      </c>
      <c r="E1615" s="249" t="str">
        <f t="shared" si="254"/>
        <v/>
      </c>
      <c r="F1615" s="249" t="str">
        <f t="shared" si="255"/>
        <v/>
      </c>
      <c r="G1615" s="249" t="str">
        <f t="shared" si="256"/>
        <v/>
      </c>
      <c r="H1615" s="249" t="str">
        <f t="shared" si="257"/>
        <v/>
      </c>
      <c r="I1615" s="249"/>
      <c r="J1615" s="249"/>
      <c r="K1615" s="252"/>
      <c r="L1615" s="251"/>
      <c r="M1615" s="252"/>
      <c r="N1615" s="261"/>
      <c r="O1615" s="261"/>
      <c r="P1615" s="253"/>
      <c r="Q1615" s="254" t="str">
        <f t="shared" si="258"/>
        <v/>
      </c>
      <c r="R1615" s="255" t="str">
        <f t="shared" si="248"/>
        <v/>
      </c>
      <c r="S1615" s="255" t="str">
        <f t="shared" si="249"/>
        <v/>
      </c>
      <c r="T1615" s="255" t="str">
        <f t="shared" si="259"/>
        <v/>
      </c>
      <c r="U1615" s="262" t="str">
        <f t="shared" si="250"/>
        <v/>
      </c>
      <c r="V1615" s="279"/>
    </row>
    <row r="1616" spans="1:22" x14ac:dyDescent="0.25">
      <c r="A1616" s="266"/>
      <c r="B1616" s="259" t="str">
        <f t="shared" si="251"/>
        <v/>
      </c>
      <c r="C1616" s="260" t="str">
        <f t="shared" si="252"/>
        <v/>
      </c>
      <c r="D1616" s="249" t="str">
        <f t="shared" si="253"/>
        <v/>
      </c>
      <c r="E1616" s="249" t="str">
        <f t="shared" si="254"/>
        <v/>
      </c>
      <c r="F1616" s="249" t="str">
        <f t="shared" si="255"/>
        <v/>
      </c>
      <c r="G1616" s="249" t="str">
        <f t="shared" si="256"/>
        <v/>
      </c>
      <c r="H1616" s="249" t="str">
        <f t="shared" si="257"/>
        <v/>
      </c>
      <c r="I1616" s="249"/>
      <c r="J1616" s="249"/>
      <c r="K1616" s="252"/>
      <c r="L1616" s="251"/>
      <c r="M1616" s="252"/>
      <c r="N1616" s="261"/>
      <c r="O1616" s="261"/>
      <c r="P1616" s="253"/>
      <c r="Q1616" s="254" t="str">
        <f t="shared" si="258"/>
        <v/>
      </c>
      <c r="R1616" s="255" t="str">
        <f t="shared" si="248"/>
        <v/>
      </c>
      <c r="S1616" s="255" t="str">
        <f t="shared" si="249"/>
        <v/>
      </c>
      <c r="T1616" s="255" t="str">
        <f t="shared" si="259"/>
        <v/>
      </c>
      <c r="U1616" s="262" t="str">
        <f t="shared" si="250"/>
        <v/>
      </c>
      <c r="V1616" s="279"/>
    </row>
    <row r="1617" spans="1:22" x14ac:dyDescent="0.25">
      <c r="A1617" s="266"/>
      <c r="B1617" s="259" t="str">
        <f t="shared" si="251"/>
        <v/>
      </c>
      <c r="C1617" s="260" t="str">
        <f t="shared" si="252"/>
        <v/>
      </c>
      <c r="D1617" s="249" t="str">
        <f t="shared" si="253"/>
        <v/>
      </c>
      <c r="E1617" s="249" t="str">
        <f t="shared" si="254"/>
        <v/>
      </c>
      <c r="F1617" s="249" t="str">
        <f t="shared" si="255"/>
        <v/>
      </c>
      <c r="G1617" s="249" t="str">
        <f t="shared" si="256"/>
        <v/>
      </c>
      <c r="H1617" s="249" t="str">
        <f t="shared" si="257"/>
        <v/>
      </c>
      <c r="I1617" s="249"/>
      <c r="J1617" s="249"/>
      <c r="K1617" s="252"/>
      <c r="L1617" s="251"/>
      <c r="M1617" s="252"/>
      <c r="N1617" s="261"/>
      <c r="O1617" s="261"/>
      <c r="P1617" s="253"/>
      <c r="Q1617" s="254" t="str">
        <f t="shared" si="258"/>
        <v/>
      </c>
      <c r="R1617" s="255" t="str">
        <f t="shared" si="248"/>
        <v/>
      </c>
      <c r="S1617" s="255" t="str">
        <f t="shared" si="249"/>
        <v/>
      </c>
      <c r="T1617" s="255" t="str">
        <f t="shared" si="259"/>
        <v/>
      </c>
      <c r="U1617" s="262" t="str">
        <f t="shared" si="250"/>
        <v/>
      </c>
      <c r="V1617" s="279"/>
    </row>
    <row r="1618" spans="1:22" x14ac:dyDescent="0.25">
      <c r="A1618" s="266"/>
      <c r="B1618" s="259" t="str">
        <f t="shared" si="251"/>
        <v/>
      </c>
      <c r="C1618" s="260" t="str">
        <f t="shared" si="252"/>
        <v/>
      </c>
      <c r="D1618" s="249" t="str">
        <f t="shared" si="253"/>
        <v/>
      </c>
      <c r="E1618" s="249" t="str">
        <f t="shared" si="254"/>
        <v/>
      </c>
      <c r="F1618" s="249" t="str">
        <f t="shared" si="255"/>
        <v/>
      </c>
      <c r="G1618" s="249" t="str">
        <f t="shared" si="256"/>
        <v/>
      </c>
      <c r="H1618" s="249" t="str">
        <f t="shared" si="257"/>
        <v/>
      </c>
      <c r="I1618" s="249"/>
      <c r="J1618" s="249"/>
      <c r="K1618" s="252"/>
      <c r="L1618" s="251"/>
      <c r="M1618" s="252"/>
      <c r="N1618" s="261"/>
      <c r="O1618" s="261"/>
      <c r="P1618" s="253"/>
      <c r="Q1618" s="254" t="str">
        <f t="shared" si="258"/>
        <v/>
      </c>
      <c r="R1618" s="255" t="str">
        <f t="shared" si="248"/>
        <v/>
      </c>
      <c r="S1618" s="255" t="str">
        <f t="shared" si="249"/>
        <v/>
      </c>
      <c r="T1618" s="255" t="str">
        <f t="shared" si="259"/>
        <v/>
      </c>
      <c r="U1618" s="262" t="str">
        <f t="shared" si="250"/>
        <v/>
      </c>
      <c r="V1618" s="279"/>
    </row>
    <row r="1619" spans="1:22" x14ac:dyDescent="0.25">
      <c r="A1619" s="266"/>
      <c r="B1619" s="259" t="str">
        <f t="shared" si="251"/>
        <v/>
      </c>
      <c r="C1619" s="260" t="str">
        <f t="shared" si="252"/>
        <v/>
      </c>
      <c r="D1619" s="249" t="str">
        <f t="shared" si="253"/>
        <v/>
      </c>
      <c r="E1619" s="249" t="str">
        <f t="shared" si="254"/>
        <v/>
      </c>
      <c r="F1619" s="249" t="str">
        <f t="shared" si="255"/>
        <v/>
      </c>
      <c r="G1619" s="249" t="str">
        <f t="shared" si="256"/>
        <v/>
      </c>
      <c r="H1619" s="249" t="str">
        <f t="shared" si="257"/>
        <v/>
      </c>
      <c r="I1619" s="249"/>
      <c r="J1619" s="249"/>
      <c r="K1619" s="252"/>
      <c r="L1619" s="251"/>
      <c r="M1619" s="252"/>
      <c r="N1619" s="261"/>
      <c r="O1619" s="261"/>
      <c r="P1619" s="253"/>
      <c r="Q1619" s="254" t="str">
        <f t="shared" si="258"/>
        <v/>
      </c>
      <c r="R1619" s="255" t="str">
        <f t="shared" si="248"/>
        <v/>
      </c>
      <c r="S1619" s="255" t="str">
        <f t="shared" si="249"/>
        <v/>
      </c>
      <c r="T1619" s="255" t="str">
        <f t="shared" si="259"/>
        <v/>
      </c>
      <c r="U1619" s="262" t="str">
        <f t="shared" si="250"/>
        <v/>
      </c>
      <c r="V1619" s="279"/>
    </row>
    <row r="1620" spans="1:22" x14ac:dyDescent="0.25">
      <c r="A1620" s="266"/>
      <c r="B1620" s="259" t="str">
        <f t="shared" si="251"/>
        <v/>
      </c>
      <c r="C1620" s="260" t="str">
        <f t="shared" si="252"/>
        <v/>
      </c>
      <c r="D1620" s="249" t="str">
        <f t="shared" si="253"/>
        <v/>
      </c>
      <c r="E1620" s="249" t="str">
        <f t="shared" si="254"/>
        <v/>
      </c>
      <c r="F1620" s="249" t="str">
        <f t="shared" si="255"/>
        <v/>
      </c>
      <c r="G1620" s="249" t="str">
        <f t="shared" si="256"/>
        <v/>
      </c>
      <c r="H1620" s="249" t="str">
        <f t="shared" si="257"/>
        <v/>
      </c>
      <c r="I1620" s="249"/>
      <c r="J1620" s="249"/>
      <c r="K1620" s="252"/>
      <c r="L1620" s="251"/>
      <c r="M1620" s="252"/>
      <c r="N1620" s="261"/>
      <c r="O1620" s="261"/>
      <c r="P1620" s="253"/>
      <c r="Q1620" s="254" t="str">
        <f t="shared" si="258"/>
        <v/>
      </c>
      <c r="R1620" s="255" t="str">
        <f t="shared" si="248"/>
        <v/>
      </c>
      <c r="S1620" s="255" t="str">
        <f t="shared" si="249"/>
        <v/>
      </c>
      <c r="T1620" s="255" t="str">
        <f t="shared" si="259"/>
        <v/>
      </c>
      <c r="U1620" s="262" t="str">
        <f t="shared" si="250"/>
        <v/>
      </c>
      <c r="V1620" s="279"/>
    </row>
    <row r="1621" spans="1:22" x14ac:dyDescent="0.25">
      <c r="A1621" s="266"/>
      <c r="B1621" s="259" t="str">
        <f t="shared" si="251"/>
        <v/>
      </c>
      <c r="C1621" s="260" t="str">
        <f t="shared" si="252"/>
        <v/>
      </c>
      <c r="D1621" s="249" t="str">
        <f t="shared" si="253"/>
        <v/>
      </c>
      <c r="E1621" s="249" t="str">
        <f t="shared" si="254"/>
        <v/>
      </c>
      <c r="F1621" s="249" t="str">
        <f t="shared" si="255"/>
        <v/>
      </c>
      <c r="G1621" s="249" t="str">
        <f t="shared" si="256"/>
        <v/>
      </c>
      <c r="H1621" s="249" t="str">
        <f t="shared" si="257"/>
        <v/>
      </c>
      <c r="I1621" s="249"/>
      <c r="J1621" s="249"/>
      <c r="K1621" s="252"/>
      <c r="L1621" s="251"/>
      <c r="M1621" s="252"/>
      <c r="N1621" s="261"/>
      <c r="O1621" s="261"/>
      <c r="P1621" s="253"/>
      <c r="Q1621" s="254" t="str">
        <f t="shared" si="258"/>
        <v/>
      </c>
      <c r="R1621" s="255" t="str">
        <f t="shared" si="248"/>
        <v/>
      </c>
      <c r="S1621" s="255" t="str">
        <f t="shared" si="249"/>
        <v/>
      </c>
      <c r="T1621" s="255" t="str">
        <f t="shared" si="259"/>
        <v/>
      </c>
      <c r="U1621" s="262" t="str">
        <f t="shared" si="250"/>
        <v/>
      </c>
      <c r="V1621" s="279"/>
    </row>
    <row r="1622" spans="1:22" x14ac:dyDescent="0.25">
      <c r="A1622" s="266"/>
      <c r="B1622" s="259" t="str">
        <f t="shared" si="251"/>
        <v/>
      </c>
      <c r="C1622" s="260" t="str">
        <f t="shared" si="252"/>
        <v/>
      </c>
      <c r="D1622" s="249" t="str">
        <f t="shared" si="253"/>
        <v/>
      </c>
      <c r="E1622" s="249" t="str">
        <f t="shared" si="254"/>
        <v/>
      </c>
      <c r="F1622" s="249" t="str">
        <f t="shared" si="255"/>
        <v/>
      </c>
      <c r="G1622" s="249" t="str">
        <f t="shared" si="256"/>
        <v/>
      </c>
      <c r="H1622" s="249" t="str">
        <f t="shared" si="257"/>
        <v/>
      </c>
      <c r="I1622" s="249"/>
      <c r="J1622" s="249"/>
      <c r="K1622" s="252"/>
      <c r="L1622" s="251"/>
      <c r="M1622" s="252"/>
      <c r="N1622" s="261"/>
      <c r="O1622" s="261"/>
      <c r="P1622" s="253"/>
      <c r="Q1622" s="254" t="str">
        <f t="shared" si="258"/>
        <v/>
      </c>
      <c r="R1622" s="255" t="str">
        <f t="shared" si="248"/>
        <v/>
      </c>
      <c r="S1622" s="255" t="str">
        <f t="shared" si="249"/>
        <v/>
      </c>
      <c r="T1622" s="255" t="str">
        <f t="shared" si="259"/>
        <v/>
      </c>
      <c r="U1622" s="262" t="str">
        <f t="shared" si="250"/>
        <v/>
      </c>
      <c r="V1622" s="279"/>
    </row>
    <row r="1623" spans="1:22" x14ac:dyDescent="0.25">
      <c r="A1623" s="266"/>
      <c r="B1623" s="259" t="str">
        <f t="shared" si="251"/>
        <v/>
      </c>
      <c r="C1623" s="260" t="str">
        <f t="shared" si="252"/>
        <v/>
      </c>
      <c r="D1623" s="249" t="str">
        <f t="shared" si="253"/>
        <v/>
      </c>
      <c r="E1623" s="249" t="str">
        <f t="shared" si="254"/>
        <v/>
      </c>
      <c r="F1623" s="249" t="str">
        <f t="shared" si="255"/>
        <v/>
      </c>
      <c r="G1623" s="249" t="str">
        <f t="shared" si="256"/>
        <v/>
      </c>
      <c r="H1623" s="249" t="str">
        <f t="shared" si="257"/>
        <v/>
      </c>
      <c r="I1623" s="249"/>
      <c r="J1623" s="249"/>
      <c r="K1623" s="252"/>
      <c r="L1623" s="251"/>
      <c r="M1623" s="252"/>
      <c r="N1623" s="261"/>
      <c r="O1623" s="261"/>
      <c r="P1623" s="253"/>
      <c r="Q1623" s="254" t="str">
        <f t="shared" si="258"/>
        <v/>
      </c>
      <c r="R1623" s="255" t="str">
        <f t="shared" si="248"/>
        <v/>
      </c>
      <c r="S1623" s="255" t="str">
        <f t="shared" si="249"/>
        <v/>
      </c>
      <c r="T1623" s="255" t="str">
        <f t="shared" si="259"/>
        <v/>
      </c>
      <c r="U1623" s="262" t="str">
        <f t="shared" si="250"/>
        <v/>
      </c>
      <c r="V1623" s="279"/>
    </row>
    <row r="1624" spans="1:22" x14ac:dyDescent="0.25">
      <c r="A1624" s="266"/>
      <c r="B1624" s="259" t="str">
        <f t="shared" si="251"/>
        <v/>
      </c>
      <c r="C1624" s="260" t="str">
        <f t="shared" si="252"/>
        <v/>
      </c>
      <c r="D1624" s="249" t="str">
        <f t="shared" si="253"/>
        <v/>
      </c>
      <c r="E1624" s="249" t="str">
        <f t="shared" si="254"/>
        <v/>
      </c>
      <c r="F1624" s="249" t="str">
        <f t="shared" si="255"/>
        <v/>
      </c>
      <c r="G1624" s="249" t="str">
        <f t="shared" si="256"/>
        <v/>
      </c>
      <c r="H1624" s="249" t="str">
        <f t="shared" si="257"/>
        <v/>
      </c>
      <c r="I1624" s="249"/>
      <c r="J1624" s="249"/>
      <c r="K1624" s="252"/>
      <c r="L1624" s="251"/>
      <c r="M1624" s="252"/>
      <c r="N1624" s="261"/>
      <c r="O1624" s="261"/>
      <c r="P1624" s="253"/>
      <c r="Q1624" s="254" t="str">
        <f t="shared" si="258"/>
        <v/>
      </c>
      <c r="R1624" s="255" t="str">
        <f t="shared" si="248"/>
        <v/>
      </c>
      <c r="S1624" s="255" t="str">
        <f t="shared" si="249"/>
        <v/>
      </c>
      <c r="T1624" s="255" t="str">
        <f t="shared" si="259"/>
        <v/>
      </c>
      <c r="U1624" s="262" t="str">
        <f t="shared" si="250"/>
        <v/>
      </c>
      <c r="V1624" s="279"/>
    </row>
    <row r="1625" spans="1:22" x14ac:dyDescent="0.25">
      <c r="A1625" s="266"/>
      <c r="B1625" s="259" t="str">
        <f t="shared" si="251"/>
        <v/>
      </c>
      <c r="C1625" s="260" t="str">
        <f t="shared" si="252"/>
        <v/>
      </c>
      <c r="D1625" s="249" t="str">
        <f t="shared" si="253"/>
        <v/>
      </c>
      <c r="E1625" s="249" t="str">
        <f t="shared" si="254"/>
        <v/>
      </c>
      <c r="F1625" s="249" t="str">
        <f t="shared" si="255"/>
        <v/>
      </c>
      <c r="G1625" s="249" t="str">
        <f t="shared" si="256"/>
        <v/>
      </c>
      <c r="H1625" s="249" t="str">
        <f t="shared" si="257"/>
        <v/>
      </c>
      <c r="I1625" s="249"/>
      <c r="J1625" s="249"/>
      <c r="K1625" s="252"/>
      <c r="L1625" s="251"/>
      <c r="M1625" s="252"/>
      <c r="N1625" s="261"/>
      <c r="O1625" s="261"/>
      <c r="P1625" s="253"/>
      <c r="Q1625" s="254" t="str">
        <f t="shared" si="258"/>
        <v/>
      </c>
      <c r="R1625" s="255" t="str">
        <f t="shared" ref="R1625:R1688" si="260">IF(N1625&lt;&gt;"",TEXT(N1625,"DDDD"),"")</f>
        <v/>
      </c>
      <c r="S1625" s="255" t="str">
        <f t="shared" ref="S1625:S1688" si="261">IF(N1625&lt;&gt;"",TEXT(N1625,"MMMM"),"")</f>
        <v/>
      </c>
      <c r="T1625" s="255" t="str">
        <f t="shared" si="259"/>
        <v/>
      </c>
      <c r="U1625" s="262" t="str">
        <f t="shared" si="250"/>
        <v/>
      </c>
      <c r="V1625" s="279"/>
    </row>
    <row r="1626" spans="1:22" x14ac:dyDescent="0.25">
      <c r="A1626" s="266"/>
      <c r="B1626" s="259" t="str">
        <f t="shared" si="251"/>
        <v/>
      </c>
      <c r="C1626" s="260" t="str">
        <f t="shared" si="252"/>
        <v/>
      </c>
      <c r="D1626" s="249" t="str">
        <f t="shared" si="253"/>
        <v/>
      </c>
      <c r="E1626" s="249" t="str">
        <f t="shared" si="254"/>
        <v/>
      </c>
      <c r="F1626" s="249" t="str">
        <f t="shared" si="255"/>
        <v/>
      </c>
      <c r="G1626" s="249" t="str">
        <f t="shared" si="256"/>
        <v/>
      </c>
      <c r="H1626" s="249" t="str">
        <f t="shared" si="257"/>
        <v/>
      </c>
      <c r="I1626" s="249"/>
      <c r="J1626" s="249"/>
      <c r="K1626" s="252"/>
      <c r="L1626" s="251"/>
      <c r="M1626" s="252"/>
      <c r="N1626" s="261"/>
      <c r="O1626" s="261"/>
      <c r="P1626" s="253"/>
      <c r="Q1626" s="254" t="str">
        <f t="shared" si="258"/>
        <v/>
      </c>
      <c r="R1626" s="255" t="str">
        <f t="shared" si="260"/>
        <v/>
      </c>
      <c r="S1626" s="255" t="str">
        <f t="shared" si="261"/>
        <v/>
      </c>
      <c r="T1626" s="255" t="str">
        <f t="shared" si="259"/>
        <v/>
      </c>
      <c r="U1626" s="262" t="str">
        <f t="shared" si="250"/>
        <v/>
      </c>
      <c r="V1626" s="279"/>
    </row>
    <row r="1627" spans="1:22" x14ac:dyDescent="0.25">
      <c r="A1627" s="266"/>
      <c r="B1627" s="259" t="str">
        <f t="shared" si="251"/>
        <v/>
      </c>
      <c r="C1627" s="260" t="str">
        <f t="shared" si="252"/>
        <v/>
      </c>
      <c r="D1627" s="249" t="str">
        <f t="shared" si="253"/>
        <v/>
      </c>
      <c r="E1627" s="249" t="str">
        <f t="shared" si="254"/>
        <v/>
      </c>
      <c r="F1627" s="249" t="str">
        <f t="shared" si="255"/>
        <v/>
      </c>
      <c r="G1627" s="249" t="str">
        <f t="shared" si="256"/>
        <v/>
      </c>
      <c r="H1627" s="249" t="str">
        <f t="shared" si="257"/>
        <v/>
      </c>
      <c r="I1627" s="249"/>
      <c r="J1627" s="249"/>
      <c r="K1627" s="252"/>
      <c r="L1627" s="251"/>
      <c r="M1627" s="252"/>
      <c r="N1627" s="261"/>
      <c r="O1627" s="261"/>
      <c r="P1627" s="253"/>
      <c r="Q1627" s="254" t="str">
        <f t="shared" si="258"/>
        <v/>
      </c>
      <c r="R1627" s="255" t="str">
        <f t="shared" si="260"/>
        <v/>
      </c>
      <c r="S1627" s="255" t="str">
        <f t="shared" si="261"/>
        <v/>
      </c>
      <c r="T1627" s="255" t="str">
        <f t="shared" si="259"/>
        <v/>
      </c>
      <c r="U1627" s="262" t="str">
        <f t="shared" si="250"/>
        <v/>
      </c>
      <c r="V1627" s="279"/>
    </row>
    <row r="1628" spans="1:22" x14ac:dyDescent="0.25">
      <c r="A1628" s="266"/>
      <c r="B1628" s="259" t="str">
        <f t="shared" si="251"/>
        <v/>
      </c>
      <c r="C1628" s="260" t="str">
        <f t="shared" si="252"/>
        <v/>
      </c>
      <c r="D1628" s="249" t="str">
        <f t="shared" si="253"/>
        <v/>
      </c>
      <c r="E1628" s="249" t="str">
        <f t="shared" si="254"/>
        <v/>
      </c>
      <c r="F1628" s="249" t="str">
        <f t="shared" si="255"/>
        <v/>
      </c>
      <c r="G1628" s="249" t="str">
        <f t="shared" si="256"/>
        <v/>
      </c>
      <c r="H1628" s="249" t="str">
        <f t="shared" si="257"/>
        <v/>
      </c>
      <c r="I1628" s="249"/>
      <c r="J1628" s="249"/>
      <c r="K1628" s="252"/>
      <c r="L1628" s="251"/>
      <c r="M1628" s="252"/>
      <c r="N1628" s="261"/>
      <c r="O1628" s="261"/>
      <c r="P1628" s="253"/>
      <c r="Q1628" s="254" t="str">
        <f t="shared" si="258"/>
        <v/>
      </c>
      <c r="R1628" s="255" t="str">
        <f t="shared" si="260"/>
        <v/>
      </c>
      <c r="S1628" s="255" t="str">
        <f t="shared" si="261"/>
        <v/>
      </c>
      <c r="T1628" s="255" t="str">
        <f t="shared" si="259"/>
        <v/>
      </c>
      <c r="U1628" s="262" t="str">
        <f t="shared" si="250"/>
        <v/>
      </c>
      <c r="V1628" s="279"/>
    </row>
    <row r="1629" spans="1:22" x14ac:dyDescent="0.25">
      <c r="A1629" s="266"/>
      <c r="B1629" s="259" t="str">
        <f t="shared" si="251"/>
        <v/>
      </c>
      <c r="C1629" s="260" t="str">
        <f t="shared" si="252"/>
        <v/>
      </c>
      <c r="D1629" s="249" t="str">
        <f t="shared" si="253"/>
        <v/>
      </c>
      <c r="E1629" s="249" t="str">
        <f t="shared" si="254"/>
        <v/>
      </c>
      <c r="F1629" s="249" t="str">
        <f t="shared" si="255"/>
        <v/>
      </c>
      <c r="G1629" s="249" t="str">
        <f t="shared" si="256"/>
        <v/>
      </c>
      <c r="H1629" s="249" t="str">
        <f t="shared" si="257"/>
        <v/>
      </c>
      <c r="I1629" s="249"/>
      <c r="J1629" s="249"/>
      <c r="K1629" s="252"/>
      <c r="L1629" s="251"/>
      <c r="M1629" s="252"/>
      <c r="N1629" s="261"/>
      <c r="O1629" s="261"/>
      <c r="P1629" s="253"/>
      <c r="Q1629" s="254" t="str">
        <f t="shared" si="258"/>
        <v/>
      </c>
      <c r="R1629" s="255" t="str">
        <f t="shared" si="260"/>
        <v/>
      </c>
      <c r="S1629" s="255" t="str">
        <f t="shared" si="261"/>
        <v/>
      </c>
      <c r="T1629" s="255" t="str">
        <f t="shared" si="259"/>
        <v/>
      </c>
      <c r="U1629" s="262" t="str">
        <f t="shared" si="250"/>
        <v/>
      </c>
      <c r="V1629" s="279"/>
    </row>
    <row r="1630" spans="1:22" x14ac:dyDescent="0.25">
      <c r="A1630" s="266"/>
      <c r="B1630" s="259" t="str">
        <f t="shared" si="251"/>
        <v/>
      </c>
      <c r="C1630" s="260" t="str">
        <f t="shared" si="252"/>
        <v/>
      </c>
      <c r="D1630" s="249" t="str">
        <f t="shared" si="253"/>
        <v/>
      </c>
      <c r="E1630" s="249" t="str">
        <f t="shared" si="254"/>
        <v/>
      </c>
      <c r="F1630" s="249" t="str">
        <f t="shared" si="255"/>
        <v/>
      </c>
      <c r="G1630" s="249" t="str">
        <f t="shared" si="256"/>
        <v/>
      </c>
      <c r="H1630" s="249" t="str">
        <f t="shared" si="257"/>
        <v/>
      </c>
      <c r="I1630" s="249"/>
      <c r="J1630" s="249"/>
      <c r="K1630" s="252"/>
      <c r="L1630" s="251"/>
      <c r="M1630" s="252"/>
      <c r="N1630" s="261"/>
      <c r="O1630" s="261"/>
      <c r="P1630" s="253"/>
      <c r="Q1630" s="254" t="str">
        <f t="shared" si="258"/>
        <v/>
      </c>
      <c r="R1630" s="255" t="str">
        <f t="shared" si="260"/>
        <v/>
      </c>
      <c r="S1630" s="255" t="str">
        <f t="shared" si="261"/>
        <v/>
      </c>
      <c r="T1630" s="255" t="str">
        <f t="shared" si="259"/>
        <v/>
      </c>
      <c r="U1630" s="262" t="str">
        <f t="shared" si="250"/>
        <v/>
      </c>
      <c r="V1630" s="279"/>
    </row>
    <row r="1631" spans="1:22" x14ac:dyDescent="0.25">
      <c r="A1631" s="266"/>
      <c r="B1631" s="259" t="str">
        <f t="shared" si="251"/>
        <v/>
      </c>
      <c r="C1631" s="260" t="str">
        <f t="shared" si="252"/>
        <v/>
      </c>
      <c r="D1631" s="249" t="str">
        <f t="shared" si="253"/>
        <v/>
      </c>
      <c r="E1631" s="249" t="str">
        <f t="shared" si="254"/>
        <v/>
      </c>
      <c r="F1631" s="249" t="str">
        <f t="shared" si="255"/>
        <v/>
      </c>
      <c r="G1631" s="249" t="str">
        <f t="shared" si="256"/>
        <v/>
      </c>
      <c r="H1631" s="249" t="str">
        <f t="shared" si="257"/>
        <v/>
      </c>
      <c r="I1631" s="249"/>
      <c r="J1631" s="249"/>
      <c r="K1631" s="252"/>
      <c r="L1631" s="251"/>
      <c r="M1631" s="252"/>
      <c r="N1631" s="261"/>
      <c r="O1631" s="261"/>
      <c r="P1631" s="253"/>
      <c r="Q1631" s="254" t="str">
        <f t="shared" si="258"/>
        <v/>
      </c>
      <c r="R1631" s="255" t="str">
        <f t="shared" si="260"/>
        <v/>
      </c>
      <c r="S1631" s="255" t="str">
        <f t="shared" si="261"/>
        <v/>
      </c>
      <c r="T1631" s="255" t="str">
        <f t="shared" si="259"/>
        <v/>
      </c>
      <c r="U1631" s="262" t="str">
        <f t="shared" si="250"/>
        <v/>
      </c>
      <c r="V1631" s="279"/>
    </row>
    <row r="1632" spans="1:22" x14ac:dyDescent="0.25">
      <c r="A1632" s="266"/>
      <c r="B1632" s="259" t="str">
        <f t="shared" si="251"/>
        <v/>
      </c>
      <c r="C1632" s="260" t="str">
        <f t="shared" si="252"/>
        <v/>
      </c>
      <c r="D1632" s="249" t="str">
        <f t="shared" si="253"/>
        <v/>
      </c>
      <c r="E1632" s="249" t="str">
        <f t="shared" si="254"/>
        <v/>
      </c>
      <c r="F1632" s="249" t="str">
        <f t="shared" si="255"/>
        <v/>
      </c>
      <c r="G1632" s="249" t="str">
        <f t="shared" si="256"/>
        <v/>
      </c>
      <c r="H1632" s="249" t="str">
        <f t="shared" si="257"/>
        <v/>
      </c>
      <c r="I1632" s="249"/>
      <c r="J1632" s="249"/>
      <c r="K1632" s="252"/>
      <c r="L1632" s="251"/>
      <c r="M1632" s="252"/>
      <c r="N1632" s="261"/>
      <c r="O1632" s="261"/>
      <c r="P1632" s="253"/>
      <c r="Q1632" s="254" t="str">
        <f t="shared" si="258"/>
        <v/>
      </c>
      <c r="R1632" s="255" t="str">
        <f t="shared" si="260"/>
        <v/>
      </c>
      <c r="S1632" s="255" t="str">
        <f t="shared" si="261"/>
        <v/>
      </c>
      <c r="T1632" s="255" t="str">
        <f t="shared" si="259"/>
        <v/>
      </c>
      <c r="U1632" s="262" t="str">
        <f t="shared" si="250"/>
        <v/>
      </c>
      <c r="V1632" s="279"/>
    </row>
    <row r="1633" spans="1:22" x14ac:dyDescent="0.25">
      <c r="A1633" s="266"/>
      <c r="B1633" s="259" t="str">
        <f t="shared" si="251"/>
        <v/>
      </c>
      <c r="C1633" s="260" t="str">
        <f t="shared" si="252"/>
        <v/>
      </c>
      <c r="D1633" s="249" t="str">
        <f t="shared" si="253"/>
        <v/>
      </c>
      <c r="E1633" s="249" t="str">
        <f t="shared" si="254"/>
        <v/>
      </c>
      <c r="F1633" s="249" t="str">
        <f t="shared" si="255"/>
        <v/>
      </c>
      <c r="G1633" s="249" t="str">
        <f t="shared" si="256"/>
        <v/>
      </c>
      <c r="H1633" s="249" t="str">
        <f t="shared" si="257"/>
        <v/>
      </c>
      <c r="I1633" s="249"/>
      <c r="J1633" s="249"/>
      <c r="K1633" s="252"/>
      <c r="L1633" s="251"/>
      <c r="M1633" s="252"/>
      <c r="N1633" s="261"/>
      <c r="O1633" s="261"/>
      <c r="P1633" s="253"/>
      <c r="Q1633" s="254" t="str">
        <f t="shared" si="258"/>
        <v/>
      </c>
      <c r="R1633" s="255" t="str">
        <f t="shared" si="260"/>
        <v/>
      </c>
      <c r="S1633" s="255" t="str">
        <f t="shared" si="261"/>
        <v/>
      </c>
      <c r="T1633" s="255" t="str">
        <f t="shared" si="259"/>
        <v/>
      </c>
      <c r="U1633" s="262" t="str">
        <f t="shared" ref="U1633:U1696" si="262">IFERROR(VLOOKUP(M1633,CIE,2,0),"")</f>
        <v/>
      </c>
      <c r="V1633" s="279"/>
    </row>
    <row r="1634" spans="1:22" x14ac:dyDescent="0.25">
      <c r="A1634" s="266"/>
      <c r="B1634" s="259" t="str">
        <f t="shared" si="251"/>
        <v/>
      </c>
      <c r="C1634" s="260" t="str">
        <f t="shared" si="252"/>
        <v/>
      </c>
      <c r="D1634" s="249" t="str">
        <f t="shared" si="253"/>
        <v/>
      </c>
      <c r="E1634" s="249" t="str">
        <f t="shared" si="254"/>
        <v/>
      </c>
      <c r="F1634" s="249" t="str">
        <f t="shared" si="255"/>
        <v/>
      </c>
      <c r="G1634" s="249" t="str">
        <f t="shared" si="256"/>
        <v/>
      </c>
      <c r="H1634" s="249" t="str">
        <f t="shared" si="257"/>
        <v/>
      </c>
      <c r="I1634" s="249"/>
      <c r="J1634" s="249"/>
      <c r="K1634" s="252"/>
      <c r="L1634" s="251"/>
      <c r="M1634" s="252"/>
      <c r="N1634" s="261"/>
      <c r="O1634" s="261"/>
      <c r="P1634" s="253"/>
      <c r="Q1634" s="254" t="str">
        <f t="shared" si="258"/>
        <v/>
      </c>
      <c r="R1634" s="255" t="str">
        <f t="shared" si="260"/>
        <v/>
      </c>
      <c r="S1634" s="255" t="str">
        <f t="shared" si="261"/>
        <v/>
      </c>
      <c r="T1634" s="255" t="str">
        <f t="shared" si="259"/>
        <v/>
      </c>
      <c r="U1634" s="262" t="str">
        <f t="shared" si="262"/>
        <v/>
      </c>
      <c r="V1634" s="279"/>
    </row>
    <row r="1635" spans="1:22" x14ac:dyDescent="0.25">
      <c r="A1635" s="266"/>
      <c r="B1635" s="259" t="str">
        <f t="shared" si="251"/>
        <v/>
      </c>
      <c r="C1635" s="260" t="str">
        <f t="shared" si="252"/>
        <v/>
      </c>
      <c r="D1635" s="249" t="str">
        <f t="shared" si="253"/>
        <v/>
      </c>
      <c r="E1635" s="249" t="str">
        <f t="shared" si="254"/>
        <v/>
      </c>
      <c r="F1635" s="249" t="str">
        <f t="shared" si="255"/>
        <v/>
      </c>
      <c r="G1635" s="249" t="str">
        <f t="shared" si="256"/>
        <v/>
      </c>
      <c r="H1635" s="249" t="str">
        <f t="shared" si="257"/>
        <v/>
      </c>
      <c r="I1635" s="249"/>
      <c r="J1635" s="249"/>
      <c r="K1635" s="252"/>
      <c r="L1635" s="251"/>
      <c r="M1635" s="252"/>
      <c r="N1635" s="261"/>
      <c r="O1635" s="261"/>
      <c r="P1635" s="253"/>
      <c r="Q1635" s="254" t="str">
        <f t="shared" si="258"/>
        <v/>
      </c>
      <c r="R1635" s="255" t="str">
        <f t="shared" si="260"/>
        <v/>
      </c>
      <c r="S1635" s="255" t="str">
        <f t="shared" si="261"/>
        <v/>
      </c>
      <c r="T1635" s="255" t="str">
        <f t="shared" si="259"/>
        <v/>
      </c>
      <c r="U1635" s="262" t="str">
        <f t="shared" si="262"/>
        <v/>
      </c>
      <c r="V1635" s="279"/>
    </row>
    <row r="1636" spans="1:22" x14ac:dyDescent="0.25">
      <c r="A1636" s="266"/>
      <c r="B1636" s="259" t="str">
        <f t="shared" si="251"/>
        <v/>
      </c>
      <c r="C1636" s="260" t="str">
        <f t="shared" si="252"/>
        <v/>
      </c>
      <c r="D1636" s="249" t="str">
        <f t="shared" si="253"/>
        <v/>
      </c>
      <c r="E1636" s="249" t="str">
        <f t="shared" si="254"/>
        <v/>
      </c>
      <c r="F1636" s="249" t="str">
        <f t="shared" si="255"/>
        <v/>
      </c>
      <c r="G1636" s="249" t="str">
        <f t="shared" si="256"/>
        <v/>
      </c>
      <c r="H1636" s="249" t="str">
        <f t="shared" si="257"/>
        <v/>
      </c>
      <c r="I1636" s="249"/>
      <c r="J1636" s="249"/>
      <c r="K1636" s="252"/>
      <c r="L1636" s="251"/>
      <c r="M1636" s="252"/>
      <c r="N1636" s="261"/>
      <c r="O1636" s="261"/>
      <c r="P1636" s="253"/>
      <c r="Q1636" s="254" t="str">
        <f t="shared" si="258"/>
        <v/>
      </c>
      <c r="R1636" s="255" t="str">
        <f t="shared" si="260"/>
        <v/>
      </c>
      <c r="S1636" s="255" t="str">
        <f t="shared" si="261"/>
        <v/>
      </c>
      <c r="T1636" s="255" t="str">
        <f t="shared" si="259"/>
        <v/>
      </c>
      <c r="U1636" s="262" t="str">
        <f t="shared" si="262"/>
        <v/>
      </c>
      <c r="V1636" s="279"/>
    </row>
    <row r="1637" spans="1:22" x14ac:dyDescent="0.25">
      <c r="A1637" s="266"/>
      <c r="B1637" s="259" t="str">
        <f t="shared" si="251"/>
        <v/>
      </c>
      <c r="C1637" s="260" t="str">
        <f t="shared" si="252"/>
        <v/>
      </c>
      <c r="D1637" s="249" t="str">
        <f t="shared" si="253"/>
        <v/>
      </c>
      <c r="E1637" s="249" t="str">
        <f t="shared" si="254"/>
        <v/>
      </c>
      <c r="F1637" s="249" t="str">
        <f t="shared" si="255"/>
        <v/>
      </c>
      <c r="G1637" s="249" t="str">
        <f t="shared" si="256"/>
        <v/>
      </c>
      <c r="H1637" s="249" t="str">
        <f t="shared" si="257"/>
        <v/>
      </c>
      <c r="I1637" s="249"/>
      <c r="J1637" s="249"/>
      <c r="K1637" s="252"/>
      <c r="L1637" s="251"/>
      <c r="M1637" s="252"/>
      <c r="N1637" s="261"/>
      <c r="O1637" s="261"/>
      <c r="P1637" s="253"/>
      <c r="Q1637" s="254" t="str">
        <f t="shared" si="258"/>
        <v/>
      </c>
      <c r="R1637" s="255" t="str">
        <f t="shared" si="260"/>
        <v/>
      </c>
      <c r="S1637" s="255" t="str">
        <f t="shared" si="261"/>
        <v/>
      </c>
      <c r="T1637" s="255" t="str">
        <f t="shared" si="259"/>
        <v/>
      </c>
      <c r="U1637" s="262" t="str">
        <f t="shared" si="262"/>
        <v/>
      </c>
      <c r="V1637" s="279"/>
    </row>
    <row r="1638" spans="1:22" x14ac:dyDescent="0.25">
      <c r="A1638" s="266"/>
      <c r="B1638" s="259" t="str">
        <f t="shared" ref="B1638:B1701" si="263">IFERROR(VLOOKUP(A1638,Personal,2,0),"")</f>
        <v/>
      </c>
      <c r="C1638" s="260" t="str">
        <f t="shared" si="252"/>
        <v/>
      </c>
      <c r="D1638" s="249" t="str">
        <f t="shared" si="253"/>
        <v/>
      </c>
      <c r="E1638" s="249" t="str">
        <f t="shared" si="254"/>
        <v/>
      </c>
      <c r="F1638" s="249" t="str">
        <f t="shared" si="255"/>
        <v/>
      </c>
      <c r="G1638" s="249" t="str">
        <f t="shared" si="256"/>
        <v/>
      </c>
      <c r="H1638" s="249" t="str">
        <f t="shared" si="257"/>
        <v/>
      </c>
      <c r="I1638" s="249"/>
      <c r="J1638" s="249"/>
      <c r="K1638" s="252"/>
      <c r="L1638" s="251"/>
      <c r="M1638" s="252"/>
      <c r="N1638" s="261"/>
      <c r="O1638" s="261"/>
      <c r="P1638" s="253"/>
      <c r="Q1638" s="254" t="str">
        <f t="shared" si="258"/>
        <v/>
      </c>
      <c r="R1638" s="255" t="str">
        <f t="shared" si="260"/>
        <v/>
      </c>
      <c r="S1638" s="255" t="str">
        <f t="shared" si="261"/>
        <v/>
      </c>
      <c r="T1638" s="255" t="str">
        <f t="shared" si="259"/>
        <v/>
      </c>
      <c r="U1638" s="262" t="str">
        <f t="shared" si="262"/>
        <v/>
      </c>
      <c r="V1638" s="279"/>
    </row>
    <row r="1639" spans="1:22" x14ac:dyDescent="0.25">
      <c r="A1639" s="266"/>
      <c r="B1639" s="259" t="str">
        <f t="shared" si="263"/>
        <v/>
      </c>
      <c r="C1639" s="260" t="str">
        <f t="shared" si="252"/>
        <v/>
      </c>
      <c r="D1639" s="249" t="str">
        <f t="shared" si="253"/>
        <v/>
      </c>
      <c r="E1639" s="249" t="str">
        <f t="shared" si="254"/>
        <v/>
      </c>
      <c r="F1639" s="249" t="str">
        <f t="shared" si="255"/>
        <v/>
      </c>
      <c r="G1639" s="249" t="str">
        <f t="shared" si="256"/>
        <v/>
      </c>
      <c r="H1639" s="249" t="str">
        <f t="shared" si="257"/>
        <v/>
      </c>
      <c r="I1639" s="249"/>
      <c r="J1639" s="249"/>
      <c r="K1639" s="252"/>
      <c r="L1639" s="251"/>
      <c r="M1639" s="252"/>
      <c r="N1639" s="261"/>
      <c r="O1639" s="261"/>
      <c r="P1639" s="253"/>
      <c r="Q1639" s="254" t="str">
        <f t="shared" si="258"/>
        <v/>
      </c>
      <c r="R1639" s="255" t="str">
        <f t="shared" si="260"/>
        <v/>
      </c>
      <c r="S1639" s="255" t="str">
        <f t="shared" si="261"/>
        <v/>
      </c>
      <c r="T1639" s="255" t="str">
        <f t="shared" si="259"/>
        <v/>
      </c>
      <c r="U1639" s="262" t="str">
        <f t="shared" si="262"/>
        <v/>
      </c>
      <c r="V1639" s="279"/>
    </row>
    <row r="1640" spans="1:22" x14ac:dyDescent="0.25">
      <c r="A1640" s="266"/>
      <c r="B1640" s="259" t="str">
        <f t="shared" si="263"/>
        <v/>
      </c>
      <c r="C1640" s="260" t="str">
        <f t="shared" si="252"/>
        <v/>
      </c>
      <c r="D1640" s="249" t="str">
        <f t="shared" si="253"/>
        <v/>
      </c>
      <c r="E1640" s="249" t="str">
        <f t="shared" si="254"/>
        <v/>
      </c>
      <c r="F1640" s="249" t="str">
        <f t="shared" si="255"/>
        <v/>
      </c>
      <c r="G1640" s="249" t="str">
        <f t="shared" si="256"/>
        <v/>
      </c>
      <c r="H1640" s="249" t="str">
        <f t="shared" si="257"/>
        <v/>
      </c>
      <c r="I1640" s="249"/>
      <c r="J1640" s="249"/>
      <c r="K1640" s="252"/>
      <c r="L1640" s="251"/>
      <c r="M1640" s="252"/>
      <c r="N1640" s="261"/>
      <c r="O1640" s="261"/>
      <c r="P1640" s="253"/>
      <c r="Q1640" s="254" t="str">
        <f t="shared" si="258"/>
        <v/>
      </c>
      <c r="R1640" s="255" t="str">
        <f t="shared" si="260"/>
        <v/>
      </c>
      <c r="S1640" s="255" t="str">
        <f t="shared" si="261"/>
        <v/>
      </c>
      <c r="T1640" s="255" t="str">
        <f t="shared" si="259"/>
        <v/>
      </c>
      <c r="U1640" s="262" t="str">
        <f t="shared" si="262"/>
        <v/>
      </c>
      <c r="V1640" s="279"/>
    </row>
    <row r="1641" spans="1:22" x14ac:dyDescent="0.25">
      <c r="A1641" s="266"/>
      <c r="B1641" s="259" t="str">
        <f t="shared" si="263"/>
        <v/>
      </c>
      <c r="C1641" s="260" t="str">
        <f t="shared" si="252"/>
        <v/>
      </c>
      <c r="D1641" s="249" t="str">
        <f t="shared" si="253"/>
        <v/>
      </c>
      <c r="E1641" s="249" t="str">
        <f t="shared" si="254"/>
        <v/>
      </c>
      <c r="F1641" s="249" t="str">
        <f t="shared" si="255"/>
        <v/>
      </c>
      <c r="G1641" s="249" t="str">
        <f t="shared" si="256"/>
        <v/>
      </c>
      <c r="H1641" s="249" t="str">
        <f t="shared" si="257"/>
        <v/>
      </c>
      <c r="I1641" s="249"/>
      <c r="J1641" s="249"/>
      <c r="K1641" s="252"/>
      <c r="L1641" s="251"/>
      <c r="M1641" s="252"/>
      <c r="N1641" s="261"/>
      <c r="O1641" s="261"/>
      <c r="P1641" s="253"/>
      <c r="Q1641" s="254" t="str">
        <f t="shared" si="258"/>
        <v/>
      </c>
      <c r="R1641" s="255" t="str">
        <f t="shared" si="260"/>
        <v/>
      </c>
      <c r="S1641" s="255" t="str">
        <f t="shared" si="261"/>
        <v/>
      </c>
      <c r="T1641" s="255" t="str">
        <f t="shared" si="259"/>
        <v/>
      </c>
      <c r="U1641" s="262" t="str">
        <f t="shared" si="262"/>
        <v/>
      </c>
      <c r="V1641" s="279"/>
    </row>
    <row r="1642" spans="1:22" x14ac:dyDescent="0.25">
      <c r="A1642" s="266"/>
      <c r="B1642" s="259" t="str">
        <f t="shared" si="263"/>
        <v/>
      </c>
      <c r="C1642" s="260" t="str">
        <f t="shared" si="252"/>
        <v/>
      </c>
      <c r="D1642" s="249" t="str">
        <f t="shared" si="253"/>
        <v/>
      </c>
      <c r="E1642" s="249" t="str">
        <f t="shared" si="254"/>
        <v/>
      </c>
      <c r="F1642" s="249" t="str">
        <f t="shared" si="255"/>
        <v/>
      </c>
      <c r="G1642" s="249" t="str">
        <f t="shared" si="256"/>
        <v/>
      </c>
      <c r="H1642" s="249" t="str">
        <f t="shared" si="257"/>
        <v/>
      </c>
      <c r="I1642" s="249"/>
      <c r="J1642" s="249"/>
      <c r="K1642" s="252"/>
      <c r="L1642" s="251"/>
      <c r="M1642" s="252"/>
      <c r="N1642" s="261"/>
      <c r="O1642" s="261"/>
      <c r="P1642" s="253"/>
      <c r="Q1642" s="254" t="str">
        <f t="shared" si="258"/>
        <v/>
      </c>
      <c r="R1642" s="255" t="str">
        <f t="shared" si="260"/>
        <v/>
      </c>
      <c r="S1642" s="255" t="str">
        <f t="shared" si="261"/>
        <v/>
      </c>
      <c r="T1642" s="255" t="str">
        <f t="shared" si="259"/>
        <v/>
      </c>
      <c r="U1642" s="262" t="str">
        <f t="shared" si="262"/>
        <v/>
      </c>
      <c r="V1642" s="279"/>
    </row>
    <row r="1643" spans="1:22" x14ac:dyDescent="0.25">
      <c r="A1643" s="266"/>
      <c r="B1643" s="259" t="str">
        <f t="shared" si="263"/>
        <v/>
      </c>
      <c r="C1643" s="260" t="str">
        <f t="shared" si="252"/>
        <v/>
      </c>
      <c r="D1643" s="249" t="str">
        <f t="shared" si="253"/>
        <v/>
      </c>
      <c r="E1643" s="249" t="str">
        <f t="shared" si="254"/>
        <v/>
      </c>
      <c r="F1643" s="249" t="str">
        <f t="shared" si="255"/>
        <v/>
      </c>
      <c r="G1643" s="249" t="str">
        <f t="shared" si="256"/>
        <v/>
      </c>
      <c r="H1643" s="249" t="str">
        <f t="shared" si="257"/>
        <v/>
      </c>
      <c r="I1643" s="249"/>
      <c r="J1643" s="249"/>
      <c r="K1643" s="252"/>
      <c r="L1643" s="251"/>
      <c r="M1643" s="252"/>
      <c r="N1643" s="261"/>
      <c r="O1643" s="261"/>
      <c r="P1643" s="253"/>
      <c r="Q1643" s="254" t="str">
        <f t="shared" si="258"/>
        <v/>
      </c>
      <c r="R1643" s="255" t="str">
        <f t="shared" si="260"/>
        <v/>
      </c>
      <c r="S1643" s="255" t="str">
        <f t="shared" si="261"/>
        <v/>
      </c>
      <c r="T1643" s="255" t="str">
        <f t="shared" si="259"/>
        <v/>
      </c>
      <c r="U1643" s="262" t="str">
        <f t="shared" si="262"/>
        <v/>
      </c>
      <c r="V1643" s="279"/>
    </row>
    <row r="1644" spans="1:22" x14ac:dyDescent="0.25">
      <c r="A1644" s="266"/>
      <c r="B1644" s="259" t="str">
        <f t="shared" si="263"/>
        <v/>
      </c>
      <c r="C1644" s="260" t="str">
        <f t="shared" si="252"/>
        <v/>
      </c>
      <c r="D1644" s="249" t="str">
        <f t="shared" si="253"/>
        <v/>
      </c>
      <c r="E1644" s="249" t="str">
        <f t="shared" si="254"/>
        <v/>
      </c>
      <c r="F1644" s="249" t="str">
        <f t="shared" si="255"/>
        <v/>
      </c>
      <c r="G1644" s="249" t="str">
        <f t="shared" si="256"/>
        <v/>
      </c>
      <c r="H1644" s="249" t="str">
        <f t="shared" si="257"/>
        <v/>
      </c>
      <c r="I1644" s="249"/>
      <c r="J1644" s="249"/>
      <c r="K1644" s="252"/>
      <c r="L1644" s="251"/>
      <c r="M1644" s="252"/>
      <c r="N1644" s="261"/>
      <c r="O1644" s="261"/>
      <c r="P1644" s="253"/>
      <c r="Q1644" s="254" t="str">
        <f t="shared" si="258"/>
        <v/>
      </c>
      <c r="R1644" s="255" t="str">
        <f t="shared" si="260"/>
        <v/>
      </c>
      <c r="S1644" s="255" t="str">
        <f t="shared" si="261"/>
        <v/>
      </c>
      <c r="T1644" s="255" t="str">
        <f t="shared" si="259"/>
        <v/>
      </c>
      <c r="U1644" s="262" t="str">
        <f t="shared" si="262"/>
        <v/>
      </c>
      <c r="V1644" s="279"/>
    </row>
    <row r="1645" spans="1:22" x14ac:dyDescent="0.25">
      <c r="A1645" s="266"/>
      <c r="B1645" s="259" t="str">
        <f t="shared" si="263"/>
        <v/>
      </c>
      <c r="C1645" s="260" t="str">
        <f t="shared" si="252"/>
        <v/>
      </c>
      <c r="D1645" s="249" t="str">
        <f t="shared" si="253"/>
        <v/>
      </c>
      <c r="E1645" s="249" t="str">
        <f t="shared" si="254"/>
        <v/>
      </c>
      <c r="F1645" s="249" t="str">
        <f t="shared" si="255"/>
        <v/>
      </c>
      <c r="G1645" s="249" t="str">
        <f t="shared" si="256"/>
        <v/>
      </c>
      <c r="H1645" s="249" t="str">
        <f t="shared" si="257"/>
        <v/>
      </c>
      <c r="I1645" s="249"/>
      <c r="J1645" s="249"/>
      <c r="K1645" s="252"/>
      <c r="L1645" s="251"/>
      <c r="M1645" s="252"/>
      <c r="N1645" s="261"/>
      <c r="O1645" s="261"/>
      <c r="P1645" s="253"/>
      <c r="Q1645" s="254" t="str">
        <f t="shared" si="258"/>
        <v/>
      </c>
      <c r="R1645" s="255" t="str">
        <f t="shared" si="260"/>
        <v/>
      </c>
      <c r="S1645" s="255" t="str">
        <f t="shared" si="261"/>
        <v/>
      </c>
      <c r="T1645" s="255" t="str">
        <f t="shared" si="259"/>
        <v/>
      </c>
      <c r="U1645" s="262" t="str">
        <f t="shared" si="262"/>
        <v/>
      </c>
      <c r="V1645" s="279"/>
    </row>
    <row r="1646" spans="1:22" x14ac:dyDescent="0.25">
      <c r="A1646" s="266"/>
      <c r="B1646" s="259" t="str">
        <f t="shared" si="263"/>
        <v/>
      </c>
      <c r="C1646" s="260" t="str">
        <f t="shared" si="252"/>
        <v/>
      </c>
      <c r="D1646" s="249" t="str">
        <f t="shared" si="253"/>
        <v/>
      </c>
      <c r="E1646" s="249" t="str">
        <f t="shared" si="254"/>
        <v/>
      </c>
      <c r="F1646" s="249" t="str">
        <f t="shared" si="255"/>
        <v/>
      </c>
      <c r="G1646" s="249" t="str">
        <f t="shared" si="256"/>
        <v/>
      </c>
      <c r="H1646" s="249" t="str">
        <f t="shared" si="257"/>
        <v/>
      </c>
      <c r="I1646" s="249"/>
      <c r="J1646" s="249"/>
      <c r="K1646" s="252"/>
      <c r="L1646" s="251"/>
      <c r="M1646" s="252"/>
      <c r="N1646" s="261"/>
      <c r="O1646" s="261"/>
      <c r="P1646" s="253"/>
      <c r="Q1646" s="254" t="str">
        <f t="shared" si="258"/>
        <v/>
      </c>
      <c r="R1646" s="255" t="str">
        <f t="shared" si="260"/>
        <v/>
      </c>
      <c r="S1646" s="255" t="str">
        <f t="shared" si="261"/>
        <v/>
      </c>
      <c r="T1646" s="255" t="str">
        <f t="shared" si="259"/>
        <v/>
      </c>
      <c r="U1646" s="262" t="str">
        <f t="shared" si="262"/>
        <v/>
      </c>
      <c r="V1646" s="279"/>
    </row>
    <row r="1647" spans="1:22" x14ac:dyDescent="0.25">
      <c r="A1647" s="266"/>
      <c r="B1647" s="259" t="str">
        <f t="shared" si="263"/>
        <v/>
      </c>
      <c r="C1647" s="260" t="str">
        <f t="shared" si="252"/>
        <v/>
      </c>
      <c r="D1647" s="249" t="str">
        <f t="shared" si="253"/>
        <v/>
      </c>
      <c r="E1647" s="249" t="str">
        <f t="shared" si="254"/>
        <v/>
      </c>
      <c r="F1647" s="249" t="str">
        <f t="shared" si="255"/>
        <v/>
      </c>
      <c r="G1647" s="249" t="str">
        <f t="shared" si="256"/>
        <v/>
      </c>
      <c r="H1647" s="249" t="str">
        <f t="shared" si="257"/>
        <v/>
      </c>
      <c r="I1647" s="249"/>
      <c r="J1647" s="249"/>
      <c r="K1647" s="252"/>
      <c r="L1647" s="251"/>
      <c r="M1647" s="252"/>
      <c r="N1647" s="261"/>
      <c r="O1647" s="261"/>
      <c r="P1647" s="253"/>
      <c r="Q1647" s="254" t="str">
        <f t="shared" si="258"/>
        <v/>
      </c>
      <c r="R1647" s="255" t="str">
        <f t="shared" si="260"/>
        <v/>
      </c>
      <c r="S1647" s="255" t="str">
        <f t="shared" si="261"/>
        <v/>
      </c>
      <c r="T1647" s="255" t="str">
        <f t="shared" si="259"/>
        <v/>
      </c>
      <c r="U1647" s="262" t="str">
        <f t="shared" si="262"/>
        <v/>
      </c>
      <c r="V1647" s="279"/>
    </row>
    <row r="1648" spans="1:22" x14ac:dyDescent="0.25">
      <c r="A1648" s="266"/>
      <c r="B1648" s="259" t="str">
        <f t="shared" si="263"/>
        <v/>
      </c>
      <c r="C1648" s="260" t="str">
        <f t="shared" si="252"/>
        <v/>
      </c>
      <c r="D1648" s="249" t="str">
        <f t="shared" si="253"/>
        <v/>
      </c>
      <c r="E1648" s="249" t="str">
        <f t="shared" si="254"/>
        <v/>
      </c>
      <c r="F1648" s="249" t="str">
        <f t="shared" si="255"/>
        <v/>
      </c>
      <c r="G1648" s="249" t="str">
        <f t="shared" si="256"/>
        <v/>
      </c>
      <c r="H1648" s="249" t="str">
        <f t="shared" si="257"/>
        <v/>
      </c>
      <c r="I1648" s="249"/>
      <c r="J1648" s="249"/>
      <c r="K1648" s="252"/>
      <c r="L1648" s="251"/>
      <c r="M1648" s="252"/>
      <c r="N1648" s="261"/>
      <c r="O1648" s="261"/>
      <c r="P1648" s="253"/>
      <c r="Q1648" s="254" t="str">
        <f t="shared" si="258"/>
        <v/>
      </c>
      <c r="R1648" s="255" t="str">
        <f t="shared" si="260"/>
        <v/>
      </c>
      <c r="S1648" s="255" t="str">
        <f t="shared" si="261"/>
        <v/>
      </c>
      <c r="T1648" s="255" t="str">
        <f t="shared" si="259"/>
        <v/>
      </c>
      <c r="U1648" s="262" t="str">
        <f t="shared" si="262"/>
        <v/>
      </c>
      <c r="V1648" s="279"/>
    </row>
    <row r="1649" spans="1:22" x14ac:dyDescent="0.25">
      <c r="A1649" s="266"/>
      <c r="B1649" s="259" t="str">
        <f t="shared" si="263"/>
        <v/>
      </c>
      <c r="C1649" s="260" t="str">
        <f t="shared" si="252"/>
        <v/>
      </c>
      <c r="D1649" s="249" t="str">
        <f t="shared" si="253"/>
        <v/>
      </c>
      <c r="E1649" s="249" t="str">
        <f t="shared" si="254"/>
        <v/>
      </c>
      <c r="F1649" s="249" t="str">
        <f t="shared" si="255"/>
        <v/>
      </c>
      <c r="G1649" s="249" t="str">
        <f t="shared" si="256"/>
        <v/>
      </c>
      <c r="H1649" s="249" t="str">
        <f t="shared" si="257"/>
        <v/>
      </c>
      <c r="I1649" s="249"/>
      <c r="J1649" s="249"/>
      <c r="K1649" s="252"/>
      <c r="L1649" s="251"/>
      <c r="M1649" s="252"/>
      <c r="N1649" s="261"/>
      <c r="O1649" s="261"/>
      <c r="P1649" s="253"/>
      <c r="Q1649" s="254" t="str">
        <f t="shared" si="258"/>
        <v/>
      </c>
      <c r="R1649" s="255" t="str">
        <f t="shared" si="260"/>
        <v/>
      </c>
      <c r="S1649" s="255" t="str">
        <f t="shared" si="261"/>
        <v/>
      </c>
      <c r="T1649" s="255" t="str">
        <f t="shared" si="259"/>
        <v/>
      </c>
      <c r="U1649" s="262" t="str">
        <f t="shared" si="262"/>
        <v/>
      </c>
      <c r="V1649" s="279"/>
    </row>
    <row r="1650" spans="1:22" x14ac:dyDescent="0.25">
      <c r="A1650" s="266"/>
      <c r="B1650" s="259" t="str">
        <f t="shared" si="263"/>
        <v/>
      </c>
      <c r="C1650" s="260" t="str">
        <f t="shared" si="252"/>
        <v/>
      </c>
      <c r="D1650" s="249" t="str">
        <f t="shared" si="253"/>
        <v/>
      </c>
      <c r="E1650" s="249" t="str">
        <f t="shared" si="254"/>
        <v/>
      </c>
      <c r="F1650" s="249" t="str">
        <f t="shared" si="255"/>
        <v/>
      </c>
      <c r="G1650" s="249" t="str">
        <f t="shared" si="256"/>
        <v/>
      </c>
      <c r="H1650" s="249" t="str">
        <f t="shared" si="257"/>
        <v/>
      </c>
      <c r="I1650" s="249"/>
      <c r="J1650" s="249"/>
      <c r="K1650" s="252"/>
      <c r="L1650" s="251"/>
      <c r="M1650" s="252"/>
      <c r="N1650" s="261"/>
      <c r="O1650" s="261"/>
      <c r="P1650" s="253"/>
      <c r="Q1650" s="254" t="str">
        <f t="shared" si="258"/>
        <v/>
      </c>
      <c r="R1650" s="255" t="str">
        <f t="shared" si="260"/>
        <v/>
      </c>
      <c r="S1650" s="255" t="str">
        <f t="shared" si="261"/>
        <v/>
      </c>
      <c r="T1650" s="255" t="str">
        <f t="shared" si="259"/>
        <v/>
      </c>
      <c r="U1650" s="262" t="str">
        <f t="shared" si="262"/>
        <v/>
      </c>
      <c r="V1650" s="279"/>
    </row>
    <row r="1651" spans="1:22" x14ac:dyDescent="0.25">
      <c r="A1651" s="266"/>
      <c r="B1651" s="259" t="str">
        <f t="shared" si="263"/>
        <v/>
      </c>
      <c r="C1651" s="260" t="str">
        <f t="shared" si="252"/>
        <v/>
      </c>
      <c r="D1651" s="249" t="str">
        <f t="shared" si="253"/>
        <v/>
      </c>
      <c r="E1651" s="249" t="str">
        <f t="shared" si="254"/>
        <v/>
      </c>
      <c r="F1651" s="249" t="str">
        <f t="shared" si="255"/>
        <v/>
      </c>
      <c r="G1651" s="249" t="str">
        <f t="shared" si="256"/>
        <v/>
      </c>
      <c r="H1651" s="249" t="str">
        <f t="shared" si="257"/>
        <v/>
      </c>
      <c r="I1651" s="249"/>
      <c r="J1651" s="249"/>
      <c r="K1651" s="252"/>
      <c r="L1651" s="251"/>
      <c r="M1651" s="252"/>
      <c r="N1651" s="261"/>
      <c r="O1651" s="261"/>
      <c r="P1651" s="253"/>
      <c r="Q1651" s="254" t="str">
        <f t="shared" si="258"/>
        <v/>
      </c>
      <c r="R1651" s="255" t="str">
        <f t="shared" si="260"/>
        <v/>
      </c>
      <c r="S1651" s="255" t="str">
        <f t="shared" si="261"/>
        <v/>
      </c>
      <c r="T1651" s="255" t="str">
        <f t="shared" si="259"/>
        <v/>
      </c>
      <c r="U1651" s="262" t="str">
        <f t="shared" si="262"/>
        <v/>
      </c>
      <c r="V1651" s="279"/>
    </row>
    <row r="1652" spans="1:22" x14ac:dyDescent="0.25">
      <c r="A1652" s="266"/>
      <c r="B1652" s="259" t="str">
        <f t="shared" si="263"/>
        <v/>
      </c>
      <c r="C1652" s="260" t="str">
        <f t="shared" si="252"/>
        <v/>
      </c>
      <c r="D1652" s="249" t="str">
        <f t="shared" si="253"/>
        <v/>
      </c>
      <c r="E1652" s="249" t="str">
        <f t="shared" si="254"/>
        <v/>
      </c>
      <c r="F1652" s="249" t="str">
        <f t="shared" si="255"/>
        <v/>
      </c>
      <c r="G1652" s="249" t="str">
        <f t="shared" si="256"/>
        <v/>
      </c>
      <c r="H1652" s="249" t="str">
        <f t="shared" si="257"/>
        <v/>
      </c>
      <c r="I1652" s="249"/>
      <c r="J1652" s="249"/>
      <c r="K1652" s="252"/>
      <c r="L1652" s="251"/>
      <c r="M1652" s="252"/>
      <c r="N1652" s="261"/>
      <c r="O1652" s="261"/>
      <c r="P1652" s="253"/>
      <c r="Q1652" s="254" t="str">
        <f t="shared" si="258"/>
        <v/>
      </c>
      <c r="R1652" s="255" t="str">
        <f t="shared" si="260"/>
        <v/>
      </c>
      <c r="S1652" s="255" t="str">
        <f t="shared" si="261"/>
        <v/>
      </c>
      <c r="T1652" s="255" t="str">
        <f t="shared" si="259"/>
        <v/>
      </c>
      <c r="U1652" s="262" t="str">
        <f t="shared" si="262"/>
        <v/>
      </c>
      <c r="V1652" s="279"/>
    </row>
    <row r="1653" spans="1:22" x14ac:dyDescent="0.25">
      <c r="A1653" s="266"/>
      <c r="B1653" s="259" t="str">
        <f t="shared" si="263"/>
        <v/>
      </c>
      <c r="C1653" s="260" t="str">
        <f t="shared" si="252"/>
        <v/>
      </c>
      <c r="D1653" s="249" t="str">
        <f t="shared" si="253"/>
        <v/>
      </c>
      <c r="E1653" s="249" t="str">
        <f t="shared" si="254"/>
        <v/>
      </c>
      <c r="F1653" s="249" t="str">
        <f t="shared" si="255"/>
        <v/>
      </c>
      <c r="G1653" s="249" t="str">
        <f t="shared" si="256"/>
        <v/>
      </c>
      <c r="H1653" s="249" t="str">
        <f t="shared" si="257"/>
        <v/>
      </c>
      <c r="I1653" s="249"/>
      <c r="J1653" s="249"/>
      <c r="K1653" s="252"/>
      <c r="L1653" s="251"/>
      <c r="M1653" s="252"/>
      <c r="N1653" s="261"/>
      <c r="O1653" s="261"/>
      <c r="P1653" s="253"/>
      <c r="Q1653" s="254" t="str">
        <f t="shared" si="258"/>
        <v/>
      </c>
      <c r="R1653" s="255" t="str">
        <f t="shared" si="260"/>
        <v/>
      </c>
      <c r="S1653" s="255" t="str">
        <f t="shared" si="261"/>
        <v/>
      </c>
      <c r="T1653" s="255" t="str">
        <f t="shared" si="259"/>
        <v/>
      </c>
      <c r="U1653" s="262" t="str">
        <f t="shared" si="262"/>
        <v/>
      </c>
      <c r="V1653" s="279"/>
    </row>
    <row r="1654" spans="1:22" x14ac:dyDescent="0.25">
      <c r="A1654" s="266"/>
      <c r="B1654" s="259" t="str">
        <f t="shared" si="263"/>
        <v/>
      </c>
      <c r="C1654" s="260" t="str">
        <f t="shared" si="252"/>
        <v/>
      </c>
      <c r="D1654" s="249" t="str">
        <f t="shared" si="253"/>
        <v/>
      </c>
      <c r="E1654" s="249" t="str">
        <f t="shared" si="254"/>
        <v/>
      </c>
      <c r="F1654" s="249" t="str">
        <f t="shared" si="255"/>
        <v/>
      </c>
      <c r="G1654" s="249" t="str">
        <f t="shared" si="256"/>
        <v/>
      </c>
      <c r="H1654" s="249" t="str">
        <f t="shared" si="257"/>
        <v/>
      </c>
      <c r="I1654" s="249"/>
      <c r="J1654" s="249"/>
      <c r="K1654" s="252"/>
      <c r="L1654" s="251"/>
      <c r="M1654" s="252"/>
      <c r="N1654" s="261"/>
      <c r="O1654" s="261"/>
      <c r="P1654" s="253"/>
      <c r="Q1654" s="254" t="str">
        <f t="shared" si="258"/>
        <v/>
      </c>
      <c r="R1654" s="255" t="str">
        <f t="shared" si="260"/>
        <v/>
      </c>
      <c r="S1654" s="255" t="str">
        <f t="shared" si="261"/>
        <v/>
      </c>
      <c r="T1654" s="255" t="str">
        <f t="shared" si="259"/>
        <v/>
      </c>
      <c r="U1654" s="262" t="str">
        <f t="shared" si="262"/>
        <v/>
      </c>
      <c r="V1654" s="279"/>
    </row>
    <row r="1655" spans="1:22" x14ac:dyDescent="0.25">
      <c r="A1655" s="266"/>
      <c r="B1655" s="259" t="str">
        <f t="shared" si="263"/>
        <v/>
      </c>
      <c r="C1655" s="260" t="str">
        <f t="shared" si="252"/>
        <v/>
      </c>
      <c r="D1655" s="249" t="str">
        <f t="shared" si="253"/>
        <v/>
      </c>
      <c r="E1655" s="249" t="str">
        <f t="shared" si="254"/>
        <v/>
      </c>
      <c r="F1655" s="249" t="str">
        <f t="shared" si="255"/>
        <v/>
      </c>
      <c r="G1655" s="249" t="str">
        <f t="shared" si="256"/>
        <v/>
      </c>
      <c r="H1655" s="249" t="str">
        <f t="shared" si="257"/>
        <v/>
      </c>
      <c r="I1655" s="249"/>
      <c r="J1655" s="249"/>
      <c r="K1655" s="252"/>
      <c r="L1655" s="251"/>
      <c r="M1655" s="252"/>
      <c r="N1655" s="261"/>
      <c r="O1655" s="261"/>
      <c r="P1655" s="253"/>
      <c r="Q1655" s="254" t="str">
        <f t="shared" si="258"/>
        <v/>
      </c>
      <c r="R1655" s="255" t="str">
        <f t="shared" si="260"/>
        <v/>
      </c>
      <c r="S1655" s="255" t="str">
        <f t="shared" si="261"/>
        <v/>
      </c>
      <c r="T1655" s="255" t="str">
        <f t="shared" si="259"/>
        <v/>
      </c>
      <c r="U1655" s="262" t="str">
        <f t="shared" si="262"/>
        <v/>
      </c>
      <c r="V1655" s="279"/>
    </row>
    <row r="1656" spans="1:22" x14ac:dyDescent="0.25">
      <c r="A1656" s="266"/>
      <c r="B1656" s="259" t="str">
        <f t="shared" si="263"/>
        <v/>
      </c>
      <c r="C1656" s="260" t="str">
        <f t="shared" si="252"/>
        <v/>
      </c>
      <c r="D1656" s="249" t="str">
        <f t="shared" si="253"/>
        <v/>
      </c>
      <c r="E1656" s="249" t="str">
        <f t="shared" si="254"/>
        <v/>
      </c>
      <c r="F1656" s="249" t="str">
        <f t="shared" si="255"/>
        <v/>
      </c>
      <c r="G1656" s="249" t="str">
        <f t="shared" si="256"/>
        <v/>
      </c>
      <c r="H1656" s="249" t="str">
        <f t="shared" si="257"/>
        <v/>
      </c>
      <c r="I1656" s="249"/>
      <c r="J1656" s="249"/>
      <c r="K1656" s="252"/>
      <c r="L1656" s="251"/>
      <c r="M1656" s="252"/>
      <c r="N1656" s="261"/>
      <c r="O1656" s="261"/>
      <c r="P1656" s="253"/>
      <c r="Q1656" s="254" t="str">
        <f t="shared" si="258"/>
        <v/>
      </c>
      <c r="R1656" s="255" t="str">
        <f t="shared" si="260"/>
        <v/>
      </c>
      <c r="S1656" s="255" t="str">
        <f t="shared" si="261"/>
        <v/>
      </c>
      <c r="T1656" s="255" t="str">
        <f t="shared" si="259"/>
        <v/>
      </c>
      <c r="U1656" s="262" t="str">
        <f t="shared" si="262"/>
        <v/>
      </c>
      <c r="V1656" s="279"/>
    </row>
    <row r="1657" spans="1:22" x14ac:dyDescent="0.25">
      <c r="A1657" s="266"/>
      <c r="B1657" s="259" t="str">
        <f t="shared" si="263"/>
        <v/>
      </c>
      <c r="C1657" s="260" t="str">
        <f t="shared" si="252"/>
        <v/>
      </c>
      <c r="D1657" s="249" t="str">
        <f t="shared" si="253"/>
        <v/>
      </c>
      <c r="E1657" s="249" t="str">
        <f t="shared" si="254"/>
        <v/>
      </c>
      <c r="F1657" s="249" t="str">
        <f t="shared" si="255"/>
        <v/>
      </c>
      <c r="G1657" s="249" t="str">
        <f t="shared" si="256"/>
        <v/>
      </c>
      <c r="H1657" s="249" t="str">
        <f t="shared" si="257"/>
        <v/>
      </c>
      <c r="I1657" s="249"/>
      <c r="J1657" s="249"/>
      <c r="K1657" s="252"/>
      <c r="L1657" s="251"/>
      <c r="M1657" s="252"/>
      <c r="N1657" s="261"/>
      <c r="O1657" s="261"/>
      <c r="P1657" s="253"/>
      <c r="Q1657" s="254" t="str">
        <f t="shared" si="258"/>
        <v/>
      </c>
      <c r="R1657" s="255" t="str">
        <f t="shared" si="260"/>
        <v/>
      </c>
      <c r="S1657" s="255" t="str">
        <f t="shared" si="261"/>
        <v/>
      </c>
      <c r="T1657" s="255" t="str">
        <f t="shared" si="259"/>
        <v/>
      </c>
      <c r="U1657" s="262" t="str">
        <f t="shared" si="262"/>
        <v/>
      </c>
      <c r="V1657" s="279"/>
    </row>
    <row r="1658" spans="1:22" x14ac:dyDescent="0.25">
      <c r="A1658" s="266"/>
      <c r="B1658" s="259" t="str">
        <f t="shared" si="263"/>
        <v/>
      </c>
      <c r="C1658" s="260" t="str">
        <f t="shared" si="252"/>
        <v/>
      </c>
      <c r="D1658" s="249" t="str">
        <f t="shared" si="253"/>
        <v/>
      </c>
      <c r="E1658" s="249" t="str">
        <f t="shared" si="254"/>
        <v/>
      </c>
      <c r="F1658" s="249" t="str">
        <f t="shared" si="255"/>
        <v/>
      </c>
      <c r="G1658" s="249" t="str">
        <f t="shared" si="256"/>
        <v/>
      </c>
      <c r="H1658" s="249" t="str">
        <f t="shared" si="257"/>
        <v/>
      </c>
      <c r="I1658" s="249"/>
      <c r="J1658" s="249"/>
      <c r="K1658" s="252"/>
      <c r="L1658" s="251"/>
      <c r="M1658" s="252"/>
      <c r="N1658" s="261"/>
      <c r="O1658" s="261"/>
      <c r="P1658" s="253"/>
      <c r="Q1658" s="254" t="str">
        <f t="shared" si="258"/>
        <v/>
      </c>
      <c r="R1658" s="255" t="str">
        <f t="shared" si="260"/>
        <v/>
      </c>
      <c r="S1658" s="255" t="str">
        <f t="shared" si="261"/>
        <v/>
      </c>
      <c r="T1658" s="255" t="str">
        <f t="shared" si="259"/>
        <v/>
      </c>
      <c r="U1658" s="262" t="str">
        <f t="shared" si="262"/>
        <v/>
      </c>
      <c r="V1658" s="279"/>
    </row>
    <row r="1659" spans="1:22" x14ac:dyDescent="0.25">
      <c r="A1659" s="266"/>
      <c r="B1659" s="259" t="str">
        <f t="shared" si="263"/>
        <v/>
      </c>
      <c r="C1659" s="260" t="str">
        <f t="shared" si="252"/>
        <v/>
      </c>
      <c r="D1659" s="249" t="str">
        <f t="shared" si="253"/>
        <v/>
      </c>
      <c r="E1659" s="249" t="str">
        <f t="shared" si="254"/>
        <v/>
      </c>
      <c r="F1659" s="249" t="str">
        <f t="shared" si="255"/>
        <v/>
      </c>
      <c r="G1659" s="249" t="str">
        <f t="shared" si="256"/>
        <v/>
      </c>
      <c r="H1659" s="249" t="str">
        <f t="shared" si="257"/>
        <v/>
      </c>
      <c r="I1659" s="249"/>
      <c r="J1659" s="249"/>
      <c r="K1659" s="252"/>
      <c r="L1659" s="251"/>
      <c r="M1659" s="252"/>
      <c r="N1659" s="261"/>
      <c r="O1659" s="261"/>
      <c r="P1659" s="253"/>
      <c r="Q1659" s="254" t="str">
        <f t="shared" si="258"/>
        <v/>
      </c>
      <c r="R1659" s="255" t="str">
        <f t="shared" si="260"/>
        <v/>
      </c>
      <c r="S1659" s="255" t="str">
        <f t="shared" si="261"/>
        <v/>
      </c>
      <c r="T1659" s="255" t="str">
        <f t="shared" si="259"/>
        <v/>
      </c>
      <c r="U1659" s="262" t="str">
        <f t="shared" si="262"/>
        <v/>
      </c>
      <c r="V1659" s="279"/>
    </row>
    <row r="1660" spans="1:22" x14ac:dyDescent="0.25">
      <c r="A1660" s="266"/>
      <c r="B1660" s="259" t="str">
        <f t="shared" si="263"/>
        <v/>
      </c>
      <c r="C1660" s="260" t="str">
        <f t="shared" si="252"/>
        <v/>
      </c>
      <c r="D1660" s="249" t="str">
        <f t="shared" si="253"/>
        <v/>
      </c>
      <c r="E1660" s="249" t="str">
        <f t="shared" si="254"/>
        <v/>
      </c>
      <c r="F1660" s="249" t="str">
        <f t="shared" si="255"/>
        <v/>
      </c>
      <c r="G1660" s="249" t="str">
        <f t="shared" si="256"/>
        <v/>
      </c>
      <c r="H1660" s="249" t="str">
        <f t="shared" si="257"/>
        <v/>
      </c>
      <c r="I1660" s="249"/>
      <c r="J1660" s="249"/>
      <c r="K1660" s="252"/>
      <c r="L1660" s="251"/>
      <c r="M1660" s="252"/>
      <c r="N1660" s="261"/>
      <c r="O1660" s="261"/>
      <c r="P1660" s="253"/>
      <c r="Q1660" s="254" t="str">
        <f t="shared" si="258"/>
        <v/>
      </c>
      <c r="R1660" s="255" t="str">
        <f t="shared" si="260"/>
        <v/>
      </c>
      <c r="S1660" s="255" t="str">
        <f t="shared" si="261"/>
        <v/>
      </c>
      <c r="T1660" s="255" t="str">
        <f t="shared" si="259"/>
        <v/>
      </c>
      <c r="U1660" s="262" t="str">
        <f t="shared" si="262"/>
        <v/>
      </c>
      <c r="V1660" s="279"/>
    </row>
    <row r="1661" spans="1:22" x14ac:dyDescent="0.25">
      <c r="A1661" s="266"/>
      <c r="B1661" s="259" t="str">
        <f t="shared" si="263"/>
        <v/>
      </c>
      <c r="C1661" s="260" t="str">
        <f t="shared" si="252"/>
        <v/>
      </c>
      <c r="D1661" s="249" t="str">
        <f t="shared" si="253"/>
        <v/>
      </c>
      <c r="E1661" s="249" t="str">
        <f t="shared" si="254"/>
        <v/>
      </c>
      <c r="F1661" s="249" t="str">
        <f t="shared" si="255"/>
        <v/>
      </c>
      <c r="G1661" s="249" t="str">
        <f t="shared" si="256"/>
        <v/>
      </c>
      <c r="H1661" s="249" t="str">
        <f t="shared" si="257"/>
        <v/>
      </c>
      <c r="I1661" s="249"/>
      <c r="J1661" s="249"/>
      <c r="K1661" s="252"/>
      <c r="L1661" s="251"/>
      <c r="M1661" s="252"/>
      <c r="N1661" s="261"/>
      <c r="O1661" s="261"/>
      <c r="P1661" s="253"/>
      <c r="Q1661" s="254" t="str">
        <f t="shared" si="258"/>
        <v/>
      </c>
      <c r="R1661" s="255" t="str">
        <f t="shared" si="260"/>
        <v/>
      </c>
      <c r="S1661" s="255" t="str">
        <f t="shared" si="261"/>
        <v/>
      </c>
      <c r="T1661" s="255" t="str">
        <f t="shared" si="259"/>
        <v/>
      </c>
      <c r="U1661" s="262" t="str">
        <f t="shared" si="262"/>
        <v/>
      </c>
      <c r="V1661" s="279"/>
    </row>
    <row r="1662" spans="1:22" x14ac:dyDescent="0.25">
      <c r="A1662" s="266"/>
      <c r="B1662" s="259" t="str">
        <f t="shared" si="263"/>
        <v/>
      </c>
      <c r="C1662" s="260" t="str">
        <f t="shared" si="252"/>
        <v/>
      </c>
      <c r="D1662" s="249" t="str">
        <f t="shared" si="253"/>
        <v/>
      </c>
      <c r="E1662" s="249" t="str">
        <f t="shared" si="254"/>
        <v/>
      </c>
      <c r="F1662" s="249" t="str">
        <f t="shared" si="255"/>
        <v/>
      </c>
      <c r="G1662" s="249" t="str">
        <f t="shared" si="256"/>
        <v/>
      </c>
      <c r="H1662" s="249" t="str">
        <f t="shared" si="257"/>
        <v/>
      </c>
      <c r="I1662" s="249"/>
      <c r="J1662" s="249"/>
      <c r="K1662" s="252"/>
      <c r="L1662" s="251"/>
      <c r="M1662" s="252"/>
      <c r="N1662" s="261"/>
      <c r="O1662" s="261"/>
      <c r="P1662" s="253"/>
      <c r="Q1662" s="254" t="str">
        <f t="shared" si="258"/>
        <v/>
      </c>
      <c r="R1662" s="255" t="str">
        <f t="shared" si="260"/>
        <v/>
      </c>
      <c r="S1662" s="255" t="str">
        <f t="shared" si="261"/>
        <v/>
      </c>
      <c r="T1662" s="255" t="str">
        <f t="shared" si="259"/>
        <v/>
      </c>
      <c r="U1662" s="262" t="str">
        <f t="shared" si="262"/>
        <v/>
      </c>
      <c r="V1662" s="279"/>
    </row>
    <row r="1663" spans="1:22" x14ac:dyDescent="0.25">
      <c r="A1663" s="266"/>
      <c r="B1663" s="259" t="str">
        <f t="shared" si="263"/>
        <v/>
      </c>
      <c r="C1663" s="260" t="str">
        <f t="shared" si="252"/>
        <v/>
      </c>
      <c r="D1663" s="249" t="str">
        <f t="shared" si="253"/>
        <v/>
      </c>
      <c r="E1663" s="249" t="str">
        <f t="shared" si="254"/>
        <v/>
      </c>
      <c r="F1663" s="249" t="str">
        <f t="shared" si="255"/>
        <v/>
      </c>
      <c r="G1663" s="249" t="str">
        <f t="shared" si="256"/>
        <v/>
      </c>
      <c r="H1663" s="249" t="str">
        <f t="shared" si="257"/>
        <v/>
      </c>
      <c r="I1663" s="249"/>
      <c r="J1663" s="249"/>
      <c r="K1663" s="252"/>
      <c r="L1663" s="251"/>
      <c r="M1663" s="252"/>
      <c r="N1663" s="261"/>
      <c r="O1663" s="261"/>
      <c r="P1663" s="253"/>
      <c r="Q1663" s="254" t="str">
        <f t="shared" si="258"/>
        <v/>
      </c>
      <c r="R1663" s="255" t="str">
        <f t="shared" si="260"/>
        <v/>
      </c>
      <c r="S1663" s="255" t="str">
        <f t="shared" si="261"/>
        <v/>
      </c>
      <c r="T1663" s="255" t="str">
        <f t="shared" si="259"/>
        <v/>
      </c>
      <c r="U1663" s="262" t="str">
        <f t="shared" si="262"/>
        <v/>
      </c>
      <c r="V1663" s="279"/>
    </row>
    <row r="1664" spans="1:22" x14ac:dyDescent="0.25">
      <c r="A1664" s="266"/>
      <c r="B1664" s="259" t="str">
        <f t="shared" si="263"/>
        <v/>
      </c>
      <c r="C1664" s="260" t="str">
        <f t="shared" si="252"/>
        <v/>
      </c>
      <c r="D1664" s="249" t="str">
        <f t="shared" si="253"/>
        <v/>
      </c>
      <c r="E1664" s="249" t="str">
        <f t="shared" si="254"/>
        <v/>
      </c>
      <c r="F1664" s="249" t="str">
        <f t="shared" si="255"/>
        <v/>
      </c>
      <c r="G1664" s="249" t="str">
        <f t="shared" si="256"/>
        <v/>
      </c>
      <c r="H1664" s="249" t="str">
        <f t="shared" si="257"/>
        <v/>
      </c>
      <c r="I1664" s="249"/>
      <c r="J1664" s="249"/>
      <c r="K1664" s="252"/>
      <c r="L1664" s="251"/>
      <c r="M1664" s="252"/>
      <c r="N1664" s="261"/>
      <c r="O1664" s="261"/>
      <c r="P1664" s="253"/>
      <c r="Q1664" s="254" t="str">
        <f t="shared" si="258"/>
        <v/>
      </c>
      <c r="R1664" s="255" t="str">
        <f t="shared" si="260"/>
        <v/>
      </c>
      <c r="S1664" s="255" t="str">
        <f t="shared" si="261"/>
        <v/>
      </c>
      <c r="T1664" s="255" t="str">
        <f t="shared" si="259"/>
        <v/>
      </c>
      <c r="U1664" s="262" t="str">
        <f t="shared" si="262"/>
        <v/>
      </c>
      <c r="V1664" s="279"/>
    </row>
    <row r="1665" spans="1:22" x14ac:dyDescent="0.25">
      <c r="A1665" s="266"/>
      <c r="B1665" s="259" t="str">
        <f t="shared" si="263"/>
        <v/>
      </c>
      <c r="C1665" s="260" t="str">
        <f t="shared" si="252"/>
        <v/>
      </c>
      <c r="D1665" s="249" t="str">
        <f t="shared" si="253"/>
        <v/>
      </c>
      <c r="E1665" s="249" t="str">
        <f t="shared" si="254"/>
        <v/>
      </c>
      <c r="F1665" s="249" t="str">
        <f t="shared" si="255"/>
        <v/>
      </c>
      <c r="G1665" s="249" t="str">
        <f t="shared" si="256"/>
        <v/>
      </c>
      <c r="H1665" s="249" t="str">
        <f t="shared" si="257"/>
        <v/>
      </c>
      <c r="I1665" s="249"/>
      <c r="J1665" s="249"/>
      <c r="K1665" s="252"/>
      <c r="L1665" s="251"/>
      <c r="M1665" s="252"/>
      <c r="N1665" s="261"/>
      <c r="O1665" s="261"/>
      <c r="P1665" s="253"/>
      <c r="Q1665" s="254" t="str">
        <f t="shared" si="258"/>
        <v/>
      </c>
      <c r="R1665" s="255" t="str">
        <f t="shared" si="260"/>
        <v/>
      </c>
      <c r="S1665" s="255" t="str">
        <f t="shared" si="261"/>
        <v/>
      </c>
      <c r="T1665" s="255" t="str">
        <f t="shared" si="259"/>
        <v/>
      </c>
      <c r="U1665" s="262" t="str">
        <f t="shared" si="262"/>
        <v/>
      </c>
      <c r="V1665" s="279"/>
    </row>
    <row r="1666" spans="1:22" x14ac:dyDescent="0.25">
      <c r="A1666" s="266"/>
      <c r="B1666" s="259" t="str">
        <f t="shared" si="263"/>
        <v/>
      </c>
      <c r="C1666" s="260" t="str">
        <f t="shared" si="252"/>
        <v/>
      </c>
      <c r="D1666" s="249" t="str">
        <f t="shared" si="253"/>
        <v/>
      </c>
      <c r="E1666" s="249" t="str">
        <f t="shared" si="254"/>
        <v/>
      </c>
      <c r="F1666" s="249" t="str">
        <f t="shared" si="255"/>
        <v/>
      </c>
      <c r="G1666" s="249" t="str">
        <f t="shared" si="256"/>
        <v/>
      </c>
      <c r="H1666" s="249" t="str">
        <f t="shared" si="257"/>
        <v/>
      </c>
      <c r="I1666" s="249"/>
      <c r="J1666" s="249"/>
      <c r="K1666" s="252"/>
      <c r="L1666" s="251"/>
      <c r="M1666" s="252"/>
      <c r="N1666" s="261"/>
      <c r="O1666" s="261"/>
      <c r="P1666" s="253"/>
      <c r="Q1666" s="254" t="str">
        <f t="shared" si="258"/>
        <v/>
      </c>
      <c r="R1666" s="255" t="str">
        <f t="shared" si="260"/>
        <v/>
      </c>
      <c r="S1666" s="255" t="str">
        <f t="shared" si="261"/>
        <v/>
      </c>
      <c r="T1666" s="255" t="str">
        <f t="shared" si="259"/>
        <v/>
      </c>
      <c r="U1666" s="262" t="str">
        <f t="shared" si="262"/>
        <v/>
      </c>
      <c r="V1666" s="279"/>
    </row>
    <row r="1667" spans="1:22" x14ac:dyDescent="0.25">
      <c r="A1667" s="266"/>
      <c r="B1667" s="259" t="str">
        <f t="shared" si="263"/>
        <v/>
      </c>
      <c r="C1667" s="260" t="str">
        <f t="shared" si="252"/>
        <v/>
      </c>
      <c r="D1667" s="249" t="str">
        <f t="shared" si="253"/>
        <v/>
      </c>
      <c r="E1667" s="249" t="str">
        <f t="shared" si="254"/>
        <v/>
      </c>
      <c r="F1667" s="249" t="str">
        <f t="shared" si="255"/>
        <v/>
      </c>
      <c r="G1667" s="249" t="str">
        <f t="shared" si="256"/>
        <v/>
      </c>
      <c r="H1667" s="249" t="str">
        <f t="shared" si="257"/>
        <v/>
      </c>
      <c r="I1667" s="249"/>
      <c r="J1667" s="249"/>
      <c r="K1667" s="252"/>
      <c r="L1667" s="251"/>
      <c r="M1667" s="252"/>
      <c r="N1667" s="261"/>
      <c r="O1667" s="261"/>
      <c r="P1667" s="253"/>
      <c r="Q1667" s="254" t="str">
        <f t="shared" si="258"/>
        <v/>
      </c>
      <c r="R1667" s="255" t="str">
        <f t="shared" si="260"/>
        <v/>
      </c>
      <c r="S1667" s="255" t="str">
        <f t="shared" si="261"/>
        <v/>
      </c>
      <c r="T1667" s="255" t="str">
        <f t="shared" si="259"/>
        <v/>
      </c>
      <c r="U1667" s="262" t="str">
        <f t="shared" si="262"/>
        <v/>
      </c>
      <c r="V1667" s="279"/>
    </row>
    <row r="1668" spans="1:22" x14ac:dyDescent="0.25">
      <c r="A1668" s="266"/>
      <c r="B1668" s="259" t="str">
        <f t="shared" si="263"/>
        <v/>
      </c>
      <c r="C1668" s="260" t="str">
        <f t="shared" si="252"/>
        <v/>
      </c>
      <c r="D1668" s="249" t="str">
        <f t="shared" si="253"/>
        <v/>
      </c>
      <c r="E1668" s="249" t="str">
        <f t="shared" si="254"/>
        <v/>
      </c>
      <c r="F1668" s="249" t="str">
        <f t="shared" si="255"/>
        <v/>
      </c>
      <c r="G1668" s="249" t="str">
        <f t="shared" si="256"/>
        <v/>
      </c>
      <c r="H1668" s="249" t="str">
        <f t="shared" si="257"/>
        <v/>
      </c>
      <c r="I1668" s="249"/>
      <c r="J1668" s="249"/>
      <c r="K1668" s="252"/>
      <c r="L1668" s="251"/>
      <c r="M1668" s="252"/>
      <c r="N1668" s="261"/>
      <c r="O1668" s="261"/>
      <c r="P1668" s="253"/>
      <c r="Q1668" s="254" t="str">
        <f t="shared" si="258"/>
        <v/>
      </c>
      <c r="R1668" s="255" t="str">
        <f t="shared" si="260"/>
        <v/>
      </c>
      <c r="S1668" s="255" t="str">
        <f t="shared" si="261"/>
        <v/>
      </c>
      <c r="T1668" s="255" t="str">
        <f t="shared" si="259"/>
        <v/>
      </c>
      <c r="U1668" s="262" t="str">
        <f t="shared" si="262"/>
        <v/>
      </c>
      <c r="V1668" s="279"/>
    </row>
    <row r="1669" spans="1:22" x14ac:dyDescent="0.25">
      <c r="A1669" s="266"/>
      <c r="B1669" s="259" t="str">
        <f t="shared" si="263"/>
        <v/>
      </c>
      <c r="C1669" s="260" t="str">
        <f t="shared" si="252"/>
        <v/>
      </c>
      <c r="D1669" s="249" t="str">
        <f t="shared" si="253"/>
        <v/>
      </c>
      <c r="E1669" s="249" t="str">
        <f t="shared" si="254"/>
        <v/>
      </c>
      <c r="F1669" s="249" t="str">
        <f t="shared" si="255"/>
        <v/>
      </c>
      <c r="G1669" s="249" t="str">
        <f t="shared" si="256"/>
        <v/>
      </c>
      <c r="H1669" s="249" t="str">
        <f t="shared" si="257"/>
        <v/>
      </c>
      <c r="I1669" s="249"/>
      <c r="J1669" s="249"/>
      <c r="K1669" s="252"/>
      <c r="L1669" s="251"/>
      <c r="M1669" s="252"/>
      <c r="N1669" s="261"/>
      <c r="O1669" s="261"/>
      <c r="P1669" s="253"/>
      <c r="Q1669" s="254" t="str">
        <f t="shared" si="258"/>
        <v/>
      </c>
      <c r="R1669" s="255" t="str">
        <f t="shared" si="260"/>
        <v/>
      </c>
      <c r="S1669" s="255" t="str">
        <f t="shared" si="261"/>
        <v/>
      </c>
      <c r="T1669" s="255" t="str">
        <f t="shared" si="259"/>
        <v/>
      </c>
      <c r="U1669" s="262" t="str">
        <f t="shared" si="262"/>
        <v/>
      </c>
      <c r="V1669" s="279"/>
    </row>
    <row r="1670" spans="1:22" x14ac:dyDescent="0.25">
      <c r="A1670" s="266"/>
      <c r="B1670" s="259" t="str">
        <f t="shared" si="263"/>
        <v/>
      </c>
      <c r="C1670" s="260" t="str">
        <f t="shared" si="252"/>
        <v/>
      </c>
      <c r="D1670" s="249" t="str">
        <f t="shared" si="253"/>
        <v/>
      </c>
      <c r="E1670" s="249" t="str">
        <f t="shared" si="254"/>
        <v/>
      </c>
      <c r="F1670" s="249" t="str">
        <f t="shared" si="255"/>
        <v/>
      </c>
      <c r="G1670" s="249" t="str">
        <f t="shared" si="256"/>
        <v/>
      </c>
      <c r="H1670" s="249" t="str">
        <f t="shared" si="257"/>
        <v/>
      </c>
      <c r="I1670" s="249"/>
      <c r="J1670" s="249"/>
      <c r="K1670" s="252"/>
      <c r="L1670" s="251"/>
      <c r="M1670" s="252"/>
      <c r="N1670" s="261"/>
      <c r="O1670" s="261"/>
      <c r="P1670" s="253"/>
      <c r="Q1670" s="254" t="str">
        <f t="shared" si="258"/>
        <v/>
      </c>
      <c r="R1670" s="255" t="str">
        <f t="shared" si="260"/>
        <v/>
      </c>
      <c r="S1670" s="255" t="str">
        <f t="shared" si="261"/>
        <v/>
      </c>
      <c r="T1670" s="255" t="str">
        <f t="shared" si="259"/>
        <v/>
      </c>
      <c r="U1670" s="262" t="str">
        <f t="shared" si="262"/>
        <v/>
      </c>
      <c r="V1670" s="279"/>
    </row>
    <row r="1671" spans="1:22" x14ac:dyDescent="0.25">
      <c r="A1671" s="266"/>
      <c r="B1671" s="259" t="str">
        <f t="shared" si="263"/>
        <v/>
      </c>
      <c r="C1671" s="260" t="str">
        <f t="shared" si="252"/>
        <v/>
      </c>
      <c r="D1671" s="249" t="str">
        <f t="shared" si="253"/>
        <v/>
      </c>
      <c r="E1671" s="249" t="str">
        <f t="shared" si="254"/>
        <v/>
      </c>
      <c r="F1671" s="249" t="str">
        <f t="shared" si="255"/>
        <v/>
      </c>
      <c r="G1671" s="249" t="str">
        <f t="shared" si="256"/>
        <v/>
      </c>
      <c r="H1671" s="249" t="str">
        <f t="shared" si="257"/>
        <v/>
      </c>
      <c r="I1671" s="249"/>
      <c r="J1671" s="249"/>
      <c r="K1671" s="252"/>
      <c r="L1671" s="251"/>
      <c r="M1671" s="252"/>
      <c r="N1671" s="261"/>
      <c r="O1671" s="261"/>
      <c r="P1671" s="253"/>
      <c r="Q1671" s="254" t="str">
        <f t="shared" si="258"/>
        <v/>
      </c>
      <c r="R1671" s="255" t="str">
        <f t="shared" si="260"/>
        <v/>
      </c>
      <c r="S1671" s="255" t="str">
        <f t="shared" si="261"/>
        <v/>
      </c>
      <c r="T1671" s="255" t="str">
        <f t="shared" si="259"/>
        <v/>
      </c>
      <c r="U1671" s="262" t="str">
        <f t="shared" si="262"/>
        <v/>
      </c>
      <c r="V1671" s="279"/>
    </row>
    <row r="1672" spans="1:22" x14ac:dyDescent="0.25">
      <c r="A1672" s="266"/>
      <c r="B1672" s="259" t="str">
        <f t="shared" si="263"/>
        <v/>
      </c>
      <c r="C1672" s="260" t="str">
        <f t="shared" si="252"/>
        <v/>
      </c>
      <c r="D1672" s="249" t="str">
        <f t="shared" si="253"/>
        <v/>
      </c>
      <c r="E1672" s="249" t="str">
        <f t="shared" si="254"/>
        <v/>
      </c>
      <c r="F1672" s="249" t="str">
        <f t="shared" si="255"/>
        <v/>
      </c>
      <c r="G1672" s="249" t="str">
        <f t="shared" si="256"/>
        <v/>
      </c>
      <c r="H1672" s="249" t="str">
        <f t="shared" si="257"/>
        <v/>
      </c>
      <c r="I1672" s="249"/>
      <c r="J1672" s="249"/>
      <c r="K1672" s="252"/>
      <c r="L1672" s="251"/>
      <c r="M1672" s="252"/>
      <c r="N1672" s="261"/>
      <c r="O1672" s="261"/>
      <c r="P1672" s="253"/>
      <c r="Q1672" s="254" t="str">
        <f t="shared" si="258"/>
        <v/>
      </c>
      <c r="R1672" s="255" t="str">
        <f t="shared" si="260"/>
        <v/>
      </c>
      <c r="S1672" s="255" t="str">
        <f t="shared" si="261"/>
        <v/>
      </c>
      <c r="T1672" s="255" t="str">
        <f t="shared" si="259"/>
        <v/>
      </c>
      <c r="U1672" s="262" t="str">
        <f t="shared" si="262"/>
        <v/>
      </c>
      <c r="V1672" s="279"/>
    </row>
    <row r="1673" spans="1:22" x14ac:dyDescent="0.25">
      <c r="A1673" s="266"/>
      <c r="B1673" s="259" t="str">
        <f t="shared" si="263"/>
        <v/>
      </c>
      <c r="C1673" s="260" t="str">
        <f t="shared" si="252"/>
        <v/>
      </c>
      <c r="D1673" s="249" t="str">
        <f t="shared" si="253"/>
        <v/>
      </c>
      <c r="E1673" s="249" t="str">
        <f t="shared" si="254"/>
        <v/>
      </c>
      <c r="F1673" s="249" t="str">
        <f t="shared" si="255"/>
        <v/>
      </c>
      <c r="G1673" s="249" t="str">
        <f t="shared" si="256"/>
        <v/>
      </c>
      <c r="H1673" s="249" t="str">
        <f t="shared" si="257"/>
        <v/>
      </c>
      <c r="I1673" s="249"/>
      <c r="J1673" s="249"/>
      <c r="K1673" s="252"/>
      <c r="L1673" s="251"/>
      <c r="M1673" s="252"/>
      <c r="N1673" s="261"/>
      <c r="O1673" s="261"/>
      <c r="P1673" s="253"/>
      <c r="Q1673" s="254" t="str">
        <f t="shared" si="258"/>
        <v/>
      </c>
      <c r="R1673" s="255" t="str">
        <f t="shared" si="260"/>
        <v/>
      </c>
      <c r="S1673" s="255" t="str">
        <f t="shared" si="261"/>
        <v/>
      </c>
      <c r="T1673" s="255" t="str">
        <f t="shared" si="259"/>
        <v/>
      </c>
      <c r="U1673" s="262" t="str">
        <f t="shared" si="262"/>
        <v/>
      </c>
      <c r="V1673" s="279"/>
    </row>
    <row r="1674" spans="1:22" x14ac:dyDescent="0.25">
      <c r="A1674" s="266"/>
      <c r="B1674" s="259" t="str">
        <f t="shared" si="263"/>
        <v/>
      </c>
      <c r="C1674" s="260" t="str">
        <f t="shared" si="252"/>
        <v/>
      </c>
      <c r="D1674" s="249" t="str">
        <f t="shared" si="253"/>
        <v/>
      </c>
      <c r="E1674" s="249" t="str">
        <f t="shared" si="254"/>
        <v/>
      </c>
      <c r="F1674" s="249" t="str">
        <f t="shared" si="255"/>
        <v/>
      </c>
      <c r="G1674" s="249" t="str">
        <f t="shared" si="256"/>
        <v/>
      </c>
      <c r="H1674" s="249" t="str">
        <f t="shared" si="257"/>
        <v/>
      </c>
      <c r="I1674" s="249"/>
      <c r="J1674" s="249"/>
      <c r="K1674" s="252"/>
      <c r="L1674" s="251"/>
      <c r="M1674" s="252"/>
      <c r="N1674" s="261"/>
      <c r="O1674" s="261"/>
      <c r="P1674" s="253"/>
      <c r="Q1674" s="254" t="str">
        <f t="shared" si="258"/>
        <v/>
      </c>
      <c r="R1674" s="255" t="str">
        <f t="shared" si="260"/>
        <v/>
      </c>
      <c r="S1674" s="255" t="str">
        <f t="shared" si="261"/>
        <v/>
      </c>
      <c r="T1674" s="255" t="str">
        <f t="shared" si="259"/>
        <v/>
      </c>
      <c r="U1674" s="262" t="str">
        <f t="shared" si="262"/>
        <v/>
      </c>
      <c r="V1674" s="279"/>
    </row>
    <row r="1675" spans="1:22" x14ac:dyDescent="0.25">
      <c r="A1675" s="266"/>
      <c r="B1675" s="259" t="str">
        <f t="shared" si="263"/>
        <v/>
      </c>
      <c r="C1675" s="260" t="str">
        <f t="shared" ref="C1675:C1738" si="264">IFERROR(VLOOKUP(A1675,Personal,3,0),"")</f>
        <v/>
      </c>
      <c r="D1675" s="249" t="str">
        <f t="shared" ref="D1675:D1738" si="265">IFERROR(VLOOKUP(A1675,Personal,4,0),"")</f>
        <v/>
      </c>
      <c r="E1675" s="249" t="str">
        <f t="shared" ref="E1675:E1738" si="266">IFERROR(VLOOKUP(A1675,Personal,5,0),"")</f>
        <v/>
      </c>
      <c r="F1675" s="249" t="str">
        <f t="shared" ref="F1675:F1738" si="267">IFERROR(VLOOKUP(A1675,Personal,6,0),"")</f>
        <v/>
      </c>
      <c r="G1675" s="249" t="str">
        <f t="shared" ref="G1675:G1738" si="268">IFERROR(VLOOKUP(A1675,Personal,7,0),"")</f>
        <v/>
      </c>
      <c r="H1675" s="249" t="str">
        <f t="shared" ref="H1675:H1738" si="269">IFERROR(VLOOKUP(A1675,Personal,8,0),"")</f>
        <v/>
      </c>
      <c r="I1675" s="249"/>
      <c r="J1675" s="249"/>
      <c r="K1675" s="252"/>
      <c r="L1675" s="251"/>
      <c r="M1675" s="252"/>
      <c r="N1675" s="261"/>
      <c r="O1675" s="261"/>
      <c r="P1675" s="253"/>
      <c r="Q1675" s="254" t="str">
        <f t="shared" ref="Q1675:Q1738" si="270">IF(AND(N1675&lt;&gt;"",O1675&lt;&gt;""),IF(DATEDIF(N1675,O1675,"d")&gt;=0,SUM(1+DATEDIF(N1675,O1675,"d")),""),"")</f>
        <v/>
      </c>
      <c r="R1675" s="255" t="str">
        <f t="shared" si="260"/>
        <v/>
      </c>
      <c r="S1675" s="255" t="str">
        <f t="shared" si="261"/>
        <v/>
      </c>
      <c r="T1675" s="255" t="str">
        <f t="shared" ref="T1675:T1738" si="271">IF(O1675&lt;&gt;"",TEXT(O1675,"YYYY"),"")</f>
        <v/>
      </c>
      <c r="U1675" s="262" t="str">
        <f t="shared" si="262"/>
        <v/>
      </c>
      <c r="V1675" s="279"/>
    </row>
    <row r="1676" spans="1:22" x14ac:dyDescent="0.25">
      <c r="A1676" s="266"/>
      <c r="B1676" s="259" t="str">
        <f t="shared" si="263"/>
        <v/>
      </c>
      <c r="C1676" s="260" t="str">
        <f t="shared" si="264"/>
        <v/>
      </c>
      <c r="D1676" s="249" t="str">
        <f t="shared" si="265"/>
        <v/>
      </c>
      <c r="E1676" s="249" t="str">
        <f t="shared" si="266"/>
        <v/>
      </c>
      <c r="F1676" s="249" t="str">
        <f t="shared" si="267"/>
        <v/>
      </c>
      <c r="G1676" s="249" t="str">
        <f t="shared" si="268"/>
        <v/>
      </c>
      <c r="H1676" s="249" t="str">
        <f t="shared" si="269"/>
        <v/>
      </c>
      <c r="I1676" s="249"/>
      <c r="J1676" s="249"/>
      <c r="K1676" s="252"/>
      <c r="L1676" s="251"/>
      <c r="M1676" s="252"/>
      <c r="N1676" s="261"/>
      <c r="O1676" s="261"/>
      <c r="P1676" s="253"/>
      <c r="Q1676" s="254" t="str">
        <f t="shared" si="270"/>
        <v/>
      </c>
      <c r="R1676" s="255" t="str">
        <f t="shared" si="260"/>
        <v/>
      </c>
      <c r="S1676" s="255" t="str">
        <f t="shared" si="261"/>
        <v/>
      </c>
      <c r="T1676" s="255" t="str">
        <f t="shared" si="271"/>
        <v/>
      </c>
      <c r="U1676" s="262" t="str">
        <f t="shared" si="262"/>
        <v/>
      </c>
      <c r="V1676" s="279"/>
    </row>
    <row r="1677" spans="1:22" x14ac:dyDescent="0.25">
      <c r="A1677" s="266"/>
      <c r="B1677" s="259" t="str">
        <f t="shared" si="263"/>
        <v/>
      </c>
      <c r="C1677" s="260" t="str">
        <f t="shared" si="264"/>
        <v/>
      </c>
      <c r="D1677" s="249" t="str">
        <f t="shared" si="265"/>
        <v/>
      </c>
      <c r="E1677" s="249" t="str">
        <f t="shared" si="266"/>
        <v/>
      </c>
      <c r="F1677" s="249" t="str">
        <f t="shared" si="267"/>
        <v/>
      </c>
      <c r="G1677" s="249" t="str">
        <f t="shared" si="268"/>
        <v/>
      </c>
      <c r="H1677" s="249" t="str">
        <f t="shared" si="269"/>
        <v/>
      </c>
      <c r="I1677" s="249"/>
      <c r="J1677" s="249"/>
      <c r="K1677" s="252"/>
      <c r="L1677" s="251"/>
      <c r="M1677" s="252"/>
      <c r="N1677" s="261"/>
      <c r="O1677" s="261"/>
      <c r="P1677" s="253"/>
      <c r="Q1677" s="254" t="str">
        <f t="shared" si="270"/>
        <v/>
      </c>
      <c r="R1677" s="255" t="str">
        <f t="shared" si="260"/>
        <v/>
      </c>
      <c r="S1677" s="255" t="str">
        <f t="shared" si="261"/>
        <v/>
      </c>
      <c r="T1677" s="255" t="str">
        <f t="shared" si="271"/>
        <v/>
      </c>
      <c r="U1677" s="262" t="str">
        <f t="shared" si="262"/>
        <v/>
      </c>
      <c r="V1677" s="279"/>
    </row>
    <row r="1678" spans="1:22" x14ac:dyDescent="0.25">
      <c r="A1678" s="266"/>
      <c r="B1678" s="259" t="str">
        <f t="shared" si="263"/>
        <v/>
      </c>
      <c r="C1678" s="260" t="str">
        <f t="shared" si="264"/>
        <v/>
      </c>
      <c r="D1678" s="249" t="str">
        <f t="shared" si="265"/>
        <v/>
      </c>
      <c r="E1678" s="249" t="str">
        <f t="shared" si="266"/>
        <v/>
      </c>
      <c r="F1678" s="249" t="str">
        <f t="shared" si="267"/>
        <v/>
      </c>
      <c r="G1678" s="249" t="str">
        <f t="shared" si="268"/>
        <v/>
      </c>
      <c r="H1678" s="249" t="str">
        <f t="shared" si="269"/>
        <v/>
      </c>
      <c r="I1678" s="249"/>
      <c r="J1678" s="249"/>
      <c r="K1678" s="252"/>
      <c r="L1678" s="251"/>
      <c r="M1678" s="252"/>
      <c r="N1678" s="261"/>
      <c r="O1678" s="261"/>
      <c r="P1678" s="253"/>
      <c r="Q1678" s="254" t="str">
        <f t="shared" si="270"/>
        <v/>
      </c>
      <c r="R1678" s="255" t="str">
        <f t="shared" si="260"/>
        <v/>
      </c>
      <c r="S1678" s="255" t="str">
        <f t="shared" si="261"/>
        <v/>
      </c>
      <c r="T1678" s="255" t="str">
        <f t="shared" si="271"/>
        <v/>
      </c>
      <c r="U1678" s="262" t="str">
        <f t="shared" si="262"/>
        <v/>
      </c>
      <c r="V1678" s="279"/>
    </row>
    <row r="1679" spans="1:22" x14ac:dyDescent="0.25">
      <c r="A1679" s="266"/>
      <c r="B1679" s="259" t="str">
        <f t="shared" si="263"/>
        <v/>
      </c>
      <c r="C1679" s="260" t="str">
        <f t="shared" si="264"/>
        <v/>
      </c>
      <c r="D1679" s="249" t="str">
        <f t="shared" si="265"/>
        <v/>
      </c>
      <c r="E1679" s="249" t="str">
        <f t="shared" si="266"/>
        <v/>
      </c>
      <c r="F1679" s="249" t="str">
        <f t="shared" si="267"/>
        <v/>
      </c>
      <c r="G1679" s="249" t="str">
        <f t="shared" si="268"/>
        <v/>
      </c>
      <c r="H1679" s="249" t="str">
        <f t="shared" si="269"/>
        <v/>
      </c>
      <c r="I1679" s="249"/>
      <c r="J1679" s="249"/>
      <c r="K1679" s="252"/>
      <c r="L1679" s="251"/>
      <c r="M1679" s="252"/>
      <c r="N1679" s="261"/>
      <c r="O1679" s="261"/>
      <c r="P1679" s="253"/>
      <c r="Q1679" s="254" t="str">
        <f t="shared" si="270"/>
        <v/>
      </c>
      <c r="R1679" s="255" t="str">
        <f t="shared" si="260"/>
        <v/>
      </c>
      <c r="S1679" s="255" t="str">
        <f t="shared" si="261"/>
        <v/>
      </c>
      <c r="T1679" s="255" t="str">
        <f t="shared" si="271"/>
        <v/>
      </c>
      <c r="U1679" s="262" t="str">
        <f t="shared" si="262"/>
        <v/>
      </c>
      <c r="V1679" s="279"/>
    </row>
    <row r="1680" spans="1:22" x14ac:dyDescent="0.25">
      <c r="A1680" s="266"/>
      <c r="B1680" s="259" t="str">
        <f t="shared" si="263"/>
        <v/>
      </c>
      <c r="C1680" s="260" t="str">
        <f t="shared" si="264"/>
        <v/>
      </c>
      <c r="D1680" s="249" t="str">
        <f t="shared" si="265"/>
        <v/>
      </c>
      <c r="E1680" s="249" t="str">
        <f t="shared" si="266"/>
        <v/>
      </c>
      <c r="F1680" s="249" t="str">
        <f t="shared" si="267"/>
        <v/>
      </c>
      <c r="G1680" s="249" t="str">
        <f t="shared" si="268"/>
        <v/>
      </c>
      <c r="H1680" s="249" t="str">
        <f t="shared" si="269"/>
        <v/>
      </c>
      <c r="I1680" s="249"/>
      <c r="J1680" s="249"/>
      <c r="K1680" s="252"/>
      <c r="L1680" s="251"/>
      <c r="M1680" s="252"/>
      <c r="N1680" s="261"/>
      <c r="O1680" s="261"/>
      <c r="P1680" s="253"/>
      <c r="Q1680" s="254" t="str">
        <f t="shared" si="270"/>
        <v/>
      </c>
      <c r="R1680" s="255" t="str">
        <f t="shared" si="260"/>
        <v/>
      </c>
      <c r="S1680" s="255" t="str">
        <f t="shared" si="261"/>
        <v/>
      </c>
      <c r="T1680" s="255" t="str">
        <f t="shared" si="271"/>
        <v/>
      </c>
      <c r="U1680" s="262" t="str">
        <f t="shared" si="262"/>
        <v/>
      </c>
      <c r="V1680" s="279"/>
    </row>
    <row r="1681" spans="1:22" x14ac:dyDescent="0.25">
      <c r="A1681" s="266"/>
      <c r="B1681" s="259" t="str">
        <f t="shared" si="263"/>
        <v/>
      </c>
      <c r="C1681" s="260" t="str">
        <f t="shared" si="264"/>
        <v/>
      </c>
      <c r="D1681" s="249" t="str">
        <f t="shared" si="265"/>
        <v/>
      </c>
      <c r="E1681" s="249" t="str">
        <f t="shared" si="266"/>
        <v/>
      </c>
      <c r="F1681" s="249" t="str">
        <f t="shared" si="267"/>
        <v/>
      </c>
      <c r="G1681" s="249" t="str">
        <f t="shared" si="268"/>
        <v/>
      </c>
      <c r="H1681" s="249" t="str">
        <f t="shared" si="269"/>
        <v/>
      </c>
      <c r="I1681" s="249"/>
      <c r="J1681" s="249"/>
      <c r="K1681" s="252"/>
      <c r="L1681" s="251"/>
      <c r="M1681" s="252"/>
      <c r="N1681" s="261"/>
      <c r="O1681" s="261"/>
      <c r="P1681" s="253"/>
      <c r="Q1681" s="254" t="str">
        <f t="shared" si="270"/>
        <v/>
      </c>
      <c r="R1681" s="255" t="str">
        <f t="shared" si="260"/>
        <v/>
      </c>
      <c r="S1681" s="255" t="str">
        <f t="shared" si="261"/>
        <v/>
      </c>
      <c r="T1681" s="255" t="str">
        <f t="shared" si="271"/>
        <v/>
      </c>
      <c r="U1681" s="262" t="str">
        <f t="shared" si="262"/>
        <v/>
      </c>
      <c r="V1681" s="279"/>
    </row>
    <row r="1682" spans="1:22" x14ac:dyDescent="0.25">
      <c r="A1682" s="266"/>
      <c r="B1682" s="259" t="str">
        <f t="shared" si="263"/>
        <v/>
      </c>
      <c r="C1682" s="260" t="str">
        <f t="shared" si="264"/>
        <v/>
      </c>
      <c r="D1682" s="249" t="str">
        <f t="shared" si="265"/>
        <v/>
      </c>
      <c r="E1682" s="249" t="str">
        <f t="shared" si="266"/>
        <v/>
      </c>
      <c r="F1682" s="249" t="str">
        <f t="shared" si="267"/>
        <v/>
      </c>
      <c r="G1682" s="249" t="str">
        <f t="shared" si="268"/>
        <v/>
      </c>
      <c r="H1682" s="249" t="str">
        <f t="shared" si="269"/>
        <v/>
      </c>
      <c r="I1682" s="249"/>
      <c r="J1682" s="249"/>
      <c r="K1682" s="252"/>
      <c r="L1682" s="251"/>
      <c r="M1682" s="252"/>
      <c r="N1682" s="261"/>
      <c r="O1682" s="261"/>
      <c r="P1682" s="253"/>
      <c r="Q1682" s="254" t="str">
        <f t="shared" si="270"/>
        <v/>
      </c>
      <c r="R1682" s="255" t="str">
        <f t="shared" si="260"/>
        <v/>
      </c>
      <c r="S1682" s="255" t="str">
        <f t="shared" si="261"/>
        <v/>
      </c>
      <c r="T1682" s="255" t="str">
        <f t="shared" si="271"/>
        <v/>
      </c>
      <c r="U1682" s="262" t="str">
        <f t="shared" si="262"/>
        <v/>
      </c>
      <c r="V1682" s="279"/>
    </row>
    <row r="1683" spans="1:22" x14ac:dyDescent="0.25">
      <c r="A1683" s="266"/>
      <c r="B1683" s="259" t="str">
        <f t="shared" si="263"/>
        <v/>
      </c>
      <c r="C1683" s="260" t="str">
        <f t="shared" si="264"/>
        <v/>
      </c>
      <c r="D1683" s="249" t="str">
        <f t="shared" si="265"/>
        <v/>
      </c>
      <c r="E1683" s="249" t="str">
        <f t="shared" si="266"/>
        <v/>
      </c>
      <c r="F1683" s="249" t="str">
        <f t="shared" si="267"/>
        <v/>
      </c>
      <c r="G1683" s="249" t="str">
        <f t="shared" si="268"/>
        <v/>
      </c>
      <c r="H1683" s="249" t="str">
        <f t="shared" si="269"/>
        <v/>
      </c>
      <c r="I1683" s="249"/>
      <c r="J1683" s="249"/>
      <c r="K1683" s="252"/>
      <c r="L1683" s="251"/>
      <c r="M1683" s="252"/>
      <c r="N1683" s="261"/>
      <c r="O1683" s="261"/>
      <c r="P1683" s="253"/>
      <c r="Q1683" s="254" t="str">
        <f t="shared" si="270"/>
        <v/>
      </c>
      <c r="R1683" s="255" t="str">
        <f t="shared" si="260"/>
        <v/>
      </c>
      <c r="S1683" s="255" t="str">
        <f t="shared" si="261"/>
        <v/>
      </c>
      <c r="T1683" s="255" t="str">
        <f t="shared" si="271"/>
        <v/>
      </c>
      <c r="U1683" s="262" t="str">
        <f t="shared" si="262"/>
        <v/>
      </c>
      <c r="V1683" s="279"/>
    </row>
    <row r="1684" spans="1:22" x14ac:dyDescent="0.25">
      <c r="A1684" s="266"/>
      <c r="B1684" s="259" t="str">
        <f t="shared" si="263"/>
        <v/>
      </c>
      <c r="C1684" s="260" t="str">
        <f t="shared" si="264"/>
        <v/>
      </c>
      <c r="D1684" s="249" t="str">
        <f t="shared" si="265"/>
        <v/>
      </c>
      <c r="E1684" s="249" t="str">
        <f t="shared" si="266"/>
        <v/>
      </c>
      <c r="F1684" s="249" t="str">
        <f t="shared" si="267"/>
        <v/>
      </c>
      <c r="G1684" s="249" t="str">
        <f t="shared" si="268"/>
        <v/>
      </c>
      <c r="H1684" s="249" t="str">
        <f t="shared" si="269"/>
        <v/>
      </c>
      <c r="I1684" s="249"/>
      <c r="J1684" s="249"/>
      <c r="K1684" s="252"/>
      <c r="L1684" s="251"/>
      <c r="M1684" s="252"/>
      <c r="N1684" s="261"/>
      <c r="O1684" s="261"/>
      <c r="P1684" s="253"/>
      <c r="Q1684" s="254" t="str">
        <f t="shared" si="270"/>
        <v/>
      </c>
      <c r="R1684" s="255" t="str">
        <f t="shared" si="260"/>
        <v/>
      </c>
      <c r="S1684" s="255" t="str">
        <f t="shared" si="261"/>
        <v/>
      </c>
      <c r="T1684" s="255" t="str">
        <f t="shared" si="271"/>
        <v/>
      </c>
      <c r="U1684" s="262" t="str">
        <f t="shared" si="262"/>
        <v/>
      </c>
      <c r="V1684" s="279"/>
    </row>
    <row r="1685" spans="1:22" x14ac:dyDescent="0.25">
      <c r="A1685" s="266"/>
      <c r="B1685" s="259" t="str">
        <f t="shared" si="263"/>
        <v/>
      </c>
      <c r="C1685" s="260" t="str">
        <f t="shared" si="264"/>
        <v/>
      </c>
      <c r="D1685" s="249" t="str">
        <f t="shared" si="265"/>
        <v/>
      </c>
      <c r="E1685" s="249" t="str">
        <f t="shared" si="266"/>
        <v/>
      </c>
      <c r="F1685" s="249" t="str">
        <f t="shared" si="267"/>
        <v/>
      </c>
      <c r="G1685" s="249" t="str">
        <f t="shared" si="268"/>
        <v/>
      </c>
      <c r="H1685" s="249" t="str">
        <f t="shared" si="269"/>
        <v/>
      </c>
      <c r="I1685" s="249"/>
      <c r="J1685" s="249"/>
      <c r="K1685" s="252"/>
      <c r="L1685" s="251"/>
      <c r="M1685" s="252"/>
      <c r="N1685" s="261"/>
      <c r="O1685" s="261"/>
      <c r="P1685" s="253"/>
      <c r="Q1685" s="254" t="str">
        <f t="shared" si="270"/>
        <v/>
      </c>
      <c r="R1685" s="255" t="str">
        <f t="shared" si="260"/>
        <v/>
      </c>
      <c r="S1685" s="255" t="str">
        <f t="shared" si="261"/>
        <v/>
      </c>
      <c r="T1685" s="255" t="str">
        <f t="shared" si="271"/>
        <v/>
      </c>
      <c r="U1685" s="262" t="str">
        <f t="shared" si="262"/>
        <v/>
      </c>
      <c r="V1685" s="279"/>
    </row>
    <row r="1686" spans="1:22" x14ac:dyDescent="0.25">
      <c r="A1686" s="266"/>
      <c r="B1686" s="259" t="str">
        <f t="shared" si="263"/>
        <v/>
      </c>
      <c r="C1686" s="260" t="str">
        <f t="shared" si="264"/>
        <v/>
      </c>
      <c r="D1686" s="249" t="str">
        <f t="shared" si="265"/>
        <v/>
      </c>
      <c r="E1686" s="249" t="str">
        <f t="shared" si="266"/>
        <v/>
      </c>
      <c r="F1686" s="249" t="str">
        <f t="shared" si="267"/>
        <v/>
      </c>
      <c r="G1686" s="249" t="str">
        <f t="shared" si="268"/>
        <v/>
      </c>
      <c r="H1686" s="249" t="str">
        <f t="shared" si="269"/>
        <v/>
      </c>
      <c r="I1686" s="249"/>
      <c r="J1686" s="249"/>
      <c r="K1686" s="252"/>
      <c r="L1686" s="251"/>
      <c r="M1686" s="252"/>
      <c r="N1686" s="261"/>
      <c r="O1686" s="261"/>
      <c r="P1686" s="253"/>
      <c r="Q1686" s="254" t="str">
        <f t="shared" si="270"/>
        <v/>
      </c>
      <c r="R1686" s="255" t="str">
        <f t="shared" si="260"/>
        <v/>
      </c>
      <c r="S1686" s="255" t="str">
        <f t="shared" si="261"/>
        <v/>
      </c>
      <c r="T1686" s="255" t="str">
        <f t="shared" si="271"/>
        <v/>
      </c>
      <c r="U1686" s="262" t="str">
        <f t="shared" si="262"/>
        <v/>
      </c>
      <c r="V1686" s="279"/>
    </row>
    <row r="1687" spans="1:22" x14ac:dyDescent="0.25">
      <c r="A1687" s="266"/>
      <c r="B1687" s="259" t="str">
        <f t="shared" si="263"/>
        <v/>
      </c>
      <c r="C1687" s="260" t="str">
        <f t="shared" si="264"/>
        <v/>
      </c>
      <c r="D1687" s="249" t="str">
        <f t="shared" si="265"/>
        <v/>
      </c>
      <c r="E1687" s="249" t="str">
        <f t="shared" si="266"/>
        <v/>
      </c>
      <c r="F1687" s="249" t="str">
        <f t="shared" si="267"/>
        <v/>
      </c>
      <c r="G1687" s="249" t="str">
        <f t="shared" si="268"/>
        <v/>
      </c>
      <c r="H1687" s="249" t="str">
        <f t="shared" si="269"/>
        <v/>
      </c>
      <c r="I1687" s="249"/>
      <c r="J1687" s="249"/>
      <c r="K1687" s="252"/>
      <c r="L1687" s="251"/>
      <c r="M1687" s="252"/>
      <c r="N1687" s="261"/>
      <c r="O1687" s="261"/>
      <c r="P1687" s="253"/>
      <c r="Q1687" s="254" t="str">
        <f t="shared" si="270"/>
        <v/>
      </c>
      <c r="R1687" s="255" t="str">
        <f t="shared" si="260"/>
        <v/>
      </c>
      <c r="S1687" s="255" t="str">
        <f t="shared" si="261"/>
        <v/>
      </c>
      <c r="T1687" s="255" t="str">
        <f t="shared" si="271"/>
        <v/>
      </c>
      <c r="U1687" s="262" t="str">
        <f t="shared" si="262"/>
        <v/>
      </c>
      <c r="V1687" s="279"/>
    </row>
    <row r="1688" spans="1:22" x14ac:dyDescent="0.25">
      <c r="A1688" s="266"/>
      <c r="B1688" s="259" t="str">
        <f t="shared" si="263"/>
        <v/>
      </c>
      <c r="C1688" s="260" t="str">
        <f t="shared" si="264"/>
        <v/>
      </c>
      <c r="D1688" s="249" t="str">
        <f t="shared" si="265"/>
        <v/>
      </c>
      <c r="E1688" s="249" t="str">
        <f t="shared" si="266"/>
        <v/>
      </c>
      <c r="F1688" s="249" t="str">
        <f t="shared" si="267"/>
        <v/>
      </c>
      <c r="G1688" s="249" t="str">
        <f t="shared" si="268"/>
        <v/>
      </c>
      <c r="H1688" s="249" t="str">
        <f t="shared" si="269"/>
        <v/>
      </c>
      <c r="I1688" s="249"/>
      <c r="J1688" s="249"/>
      <c r="K1688" s="252"/>
      <c r="L1688" s="251"/>
      <c r="M1688" s="252"/>
      <c r="N1688" s="261"/>
      <c r="O1688" s="261"/>
      <c r="P1688" s="253"/>
      <c r="Q1688" s="254" t="str">
        <f t="shared" si="270"/>
        <v/>
      </c>
      <c r="R1688" s="255" t="str">
        <f t="shared" si="260"/>
        <v/>
      </c>
      <c r="S1688" s="255" t="str">
        <f t="shared" si="261"/>
        <v/>
      </c>
      <c r="T1688" s="255" t="str">
        <f t="shared" si="271"/>
        <v/>
      </c>
      <c r="U1688" s="262" t="str">
        <f t="shared" si="262"/>
        <v/>
      </c>
      <c r="V1688" s="279"/>
    </row>
    <row r="1689" spans="1:22" x14ac:dyDescent="0.25">
      <c r="A1689" s="266"/>
      <c r="B1689" s="259" t="str">
        <f t="shared" si="263"/>
        <v/>
      </c>
      <c r="C1689" s="260" t="str">
        <f t="shared" si="264"/>
        <v/>
      </c>
      <c r="D1689" s="249" t="str">
        <f t="shared" si="265"/>
        <v/>
      </c>
      <c r="E1689" s="249" t="str">
        <f t="shared" si="266"/>
        <v/>
      </c>
      <c r="F1689" s="249" t="str">
        <f t="shared" si="267"/>
        <v/>
      </c>
      <c r="G1689" s="249" t="str">
        <f t="shared" si="268"/>
        <v/>
      </c>
      <c r="H1689" s="249" t="str">
        <f t="shared" si="269"/>
        <v/>
      </c>
      <c r="I1689" s="249"/>
      <c r="J1689" s="249"/>
      <c r="K1689" s="252"/>
      <c r="L1689" s="251"/>
      <c r="M1689" s="252"/>
      <c r="N1689" s="261"/>
      <c r="O1689" s="261"/>
      <c r="P1689" s="253"/>
      <c r="Q1689" s="254" t="str">
        <f t="shared" si="270"/>
        <v/>
      </c>
      <c r="R1689" s="255" t="str">
        <f t="shared" ref="R1689:R1752" si="272">IF(N1689&lt;&gt;"",TEXT(N1689,"DDDD"),"")</f>
        <v/>
      </c>
      <c r="S1689" s="255" t="str">
        <f t="shared" ref="S1689:S1752" si="273">IF(N1689&lt;&gt;"",TEXT(N1689,"MMMM"),"")</f>
        <v/>
      </c>
      <c r="T1689" s="255" t="str">
        <f t="shared" si="271"/>
        <v/>
      </c>
      <c r="U1689" s="262" t="str">
        <f t="shared" si="262"/>
        <v/>
      </c>
      <c r="V1689" s="279"/>
    </row>
    <row r="1690" spans="1:22" x14ac:dyDescent="0.25">
      <c r="A1690" s="266"/>
      <c r="B1690" s="259" t="str">
        <f t="shared" si="263"/>
        <v/>
      </c>
      <c r="C1690" s="260" t="str">
        <f t="shared" si="264"/>
        <v/>
      </c>
      <c r="D1690" s="249" t="str">
        <f t="shared" si="265"/>
        <v/>
      </c>
      <c r="E1690" s="249" t="str">
        <f t="shared" si="266"/>
        <v/>
      </c>
      <c r="F1690" s="249" t="str">
        <f t="shared" si="267"/>
        <v/>
      </c>
      <c r="G1690" s="249" t="str">
        <f t="shared" si="268"/>
        <v/>
      </c>
      <c r="H1690" s="249" t="str">
        <f t="shared" si="269"/>
        <v/>
      </c>
      <c r="I1690" s="249"/>
      <c r="J1690" s="249"/>
      <c r="K1690" s="252"/>
      <c r="L1690" s="251"/>
      <c r="M1690" s="252"/>
      <c r="N1690" s="261"/>
      <c r="O1690" s="261"/>
      <c r="P1690" s="253"/>
      <c r="Q1690" s="254" t="str">
        <f t="shared" si="270"/>
        <v/>
      </c>
      <c r="R1690" s="255" t="str">
        <f t="shared" si="272"/>
        <v/>
      </c>
      <c r="S1690" s="255" t="str">
        <f t="shared" si="273"/>
        <v/>
      </c>
      <c r="T1690" s="255" t="str">
        <f t="shared" si="271"/>
        <v/>
      </c>
      <c r="U1690" s="262" t="str">
        <f t="shared" si="262"/>
        <v/>
      </c>
      <c r="V1690" s="279"/>
    </row>
    <row r="1691" spans="1:22" x14ac:dyDescent="0.25">
      <c r="A1691" s="266"/>
      <c r="B1691" s="259" t="str">
        <f t="shared" si="263"/>
        <v/>
      </c>
      <c r="C1691" s="260" t="str">
        <f t="shared" si="264"/>
        <v/>
      </c>
      <c r="D1691" s="249" t="str">
        <f t="shared" si="265"/>
        <v/>
      </c>
      <c r="E1691" s="249" t="str">
        <f t="shared" si="266"/>
        <v/>
      </c>
      <c r="F1691" s="249" t="str">
        <f t="shared" si="267"/>
        <v/>
      </c>
      <c r="G1691" s="249" t="str">
        <f t="shared" si="268"/>
        <v/>
      </c>
      <c r="H1691" s="249" t="str">
        <f t="shared" si="269"/>
        <v/>
      </c>
      <c r="I1691" s="249"/>
      <c r="J1691" s="249"/>
      <c r="K1691" s="252"/>
      <c r="L1691" s="251"/>
      <c r="M1691" s="252"/>
      <c r="N1691" s="261"/>
      <c r="O1691" s="261"/>
      <c r="P1691" s="253"/>
      <c r="Q1691" s="254" t="str">
        <f t="shared" si="270"/>
        <v/>
      </c>
      <c r="R1691" s="255" t="str">
        <f t="shared" si="272"/>
        <v/>
      </c>
      <c r="S1691" s="255" t="str">
        <f t="shared" si="273"/>
        <v/>
      </c>
      <c r="T1691" s="255" t="str">
        <f t="shared" si="271"/>
        <v/>
      </c>
      <c r="U1691" s="262" t="str">
        <f t="shared" si="262"/>
        <v/>
      </c>
      <c r="V1691" s="279"/>
    </row>
    <row r="1692" spans="1:22" x14ac:dyDescent="0.25">
      <c r="A1692" s="266"/>
      <c r="B1692" s="259" t="str">
        <f t="shared" si="263"/>
        <v/>
      </c>
      <c r="C1692" s="260" t="str">
        <f t="shared" si="264"/>
        <v/>
      </c>
      <c r="D1692" s="249" t="str">
        <f t="shared" si="265"/>
        <v/>
      </c>
      <c r="E1692" s="249" t="str">
        <f t="shared" si="266"/>
        <v/>
      </c>
      <c r="F1692" s="249" t="str">
        <f t="shared" si="267"/>
        <v/>
      </c>
      <c r="G1692" s="249" t="str">
        <f t="shared" si="268"/>
        <v/>
      </c>
      <c r="H1692" s="249" t="str">
        <f t="shared" si="269"/>
        <v/>
      </c>
      <c r="I1692" s="249"/>
      <c r="J1692" s="249"/>
      <c r="K1692" s="252"/>
      <c r="L1692" s="251"/>
      <c r="M1692" s="252"/>
      <c r="N1692" s="261"/>
      <c r="O1692" s="261"/>
      <c r="P1692" s="253"/>
      <c r="Q1692" s="254" t="str">
        <f t="shared" si="270"/>
        <v/>
      </c>
      <c r="R1692" s="255" t="str">
        <f t="shared" si="272"/>
        <v/>
      </c>
      <c r="S1692" s="255" t="str">
        <f t="shared" si="273"/>
        <v/>
      </c>
      <c r="T1692" s="255" t="str">
        <f t="shared" si="271"/>
        <v/>
      </c>
      <c r="U1692" s="262" t="str">
        <f t="shared" si="262"/>
        <v/>
      </c>
      <c r="V1692" s="279"/>
    </row>
    <row r="1693" spans="1:22" x14ac:dyDescent="0.25">
      <c r="A1693" s="266"/>
      <c r="B1693" s="259" t="str">
        <f t="shared" si="263"/>
        <v/>
      </c>
      <c r="C1693" s="260" t="str">
        <f t="shared" si="264"/>
        <v/>
      </c>
      <c r="D1693" s="249" t="str">
        <f t="shared" si="265"/>
        <v/>
      </c>
      <c r="E1693" s="249" t="str">
        <f t="shared" si="266"/>
        <v/>
      </c>
      <c r="F1693" s="249" t="str">
        <f t="shared" si="267"/>
        <v/>
      </c>
      <c r="G1693" s="249" t="str">
        <f t="shared" si="268"/>
        <v/>
      </c>
      <c r="H1693" s="249" t="str">
        <f t="shared" si="269"/>
        <v/>
      </c>
      <c r="I1693" s="249"/>
      <c r="J1693" s="249"/>
      <c r="K1693" s="252"/>
      <c r="L1693" s="251"/>
      <c r="M1693" s="252"/>
      <c r="N1693" s="261"/>
      <c r="O1693" s="261"/>
      <c r="P1693" s="253"/>
      <c r="Q1693" s="254" t="str">
        <f t="shared" si="270"/>
        <v/>
      </c>
      <c r="R1693" s="255" t="str">
        <f t="shared" si="272"/>
        <v/>
      </c>
      <c r="S1693" s="255" t="str">
        <f t="shared" si="273"/>
        <v/>
      </c>
      <c r="T1693" s="255" t="str">
        <f t="shared" si="271"/>
        <v/>
      </c>
      <c r="U1693" s="262" t="str">
        <f t="shared" si="262"/>
        <v/>
      </c>
      <c r="V1693" s="279"/>
    </row>
    <row r="1694" spans="1:22" x14ac:dyDescent="0.25">
      <c r="A1694" s="266"/>
      <c r="B1694" s="259" t="str">
        <f t="shared" si="263"/>
        <v/>
      </c>
      <c r="C1694" s="260" t="str">
        <f t="shared" si="264"/>
        <v/>
      </c>
      <c r="D1694" s="249" t="str">
        <f t="shared" si="265"/>
        <v/>
      </c>
      <c r="E1694" s="249" t="str">
        <f t="shared" si="266"/>
        <v/>
      </c>
      <c r="F1694" s="249" t="str">
        <f t="shared" si="267"/>
        <v/>
      </c>
      <c r="G1694" s="249" t="str">
        <f t="shared" si="268"/>
        <v/>
      </c>
      <c r="H1694" s="249" t="str">
        <f t="shared" si="269"/>
        <v/>
      </c>
      <c r="I1694" s="249"/>
      <c r="J1694" s="249"/>
      <c r="K1694" s="252"/>
      <c r="L1694" s="251"/>
      <c r="M1694" s="252"/>
      <c r="N1694" s="261"/>
      <c r="O1694" s="261"/>
      <c r="P1694" s="253"/>
      <c r="Q1694" s="254" t="str">
        <f t="shared" si="270"/>
        <v/>
      </c>
      <c r="R1694" s="255" t="str">
        <f t="shared" si="272"/>
        <v/>
      </c>
      <c r="S1694" s="255" t="str">
        <f t="shared" si="273"/>
        <v/>
      </c>
      <c r="T1694" s="255" t="str">
        <f t="shared" si="271"/>
        <v/>
      </c>
      <c r="U1694" s="262" t="str">
        <f t="shared" si="262"/>
        <v/>
      </c>
      <c r="V1694" s="279"/>
    </row>
    <row r="1695" spans="1:22" x14ac:dyDescent="0.25">
      <c r="A1695" s="266"/>
      <c r="B1695" s="259" t="str">
        <f t="shared" si="263"/>
        <v/>
      </c>
      <c r="C1695" s="260" t="str">
        <f t="shared" si="264"/>
        <v/>
      </c>
      <c r="D1695" s="249" t="str">
        <f t="shared" si="265"/>
        <v/>
      </c>
      <c r="E1695" s="249" t="str">
        <f t="shared" si="266"/>
        <v/>
      </c>
      <c r="F1695" s="249" t="str">
        <f t="shared" si="267"/>
        <v/>
      </c>
      <c r="G1695" s="249" t="str">
        <f t="shared" si="268"/>
        <v/>
      </c>
      <c r="H1695" s="249" t="str">
        <f t="shared" si="269"/>
        <v/>
      </c>
      <c r="I1695" s="249"/>
      <c r="J1695" s="249"/>
      <c r="K1695" s="252"/>
      <c r="L1695" s="251"/>
      <c r="M1695" s="252"/>
      <c r="N1695" s="261"/>
      <c r="O1695" s="261"/>
      <c r="P1695" s="253"/>
      <c r="Q1695" s="254" t="str">
        <f t="shared" si="270"/>
        <v/>
      </c>
      <c r="R1695" s="255" t="str">
        <f t="shared" si="272"/>
        <v/>
      </c>
      <c r="S1695" s="255" t="str">
        <f t="shared" si="273"/>
        <v/>
      </c>
      <c r="T1695" s="255" t="str">
        <f t="shared" si="271"/>
        <v/>
      </c>
      <c r="U1695" s="262" t="str">
        <f t="shared" si="262"/>
        <v/>
      </c>
      <c r="V1695" s="279"/>
    </row>
    <row r="1696" spans="1:22" x14ac:dyDescent="0.25">
      <c r="A1696" s="266"/>
      <c r="B1696" s="259" t="str">
        <f t="shared" si="263"/>
        <v/>
      </c>
      <c r="C1696" s="260" t="str">
        <f t="shared" si="264"/>
        <v/>
      </c>
      <c r="D1696" s="249" t="str">
        <f t="shared" si="265"/>
        <v/>
      </c>
      <c r="E1696" s="249" t="str">
        <f t="shared" si="266"/>
        <v/>
      </c>
      <c r="F1696" s="249" t="str">
        <f t="shared" si="267"/>
        <v/>
      </c>
      <c r="G1696" s="249" t="str">
        <f t="shared" si="268"/>
        <v/>
      </c>
      <c r="H1696" s="249" t="str">
        <f t="shared" si="269"/>
        <v/>
      </c>
      <c r="I1696" s="249"/>
      <c r="J1696" s="249"/>
      <c r="K1696" s="252"/>
      <c r="L1696" s="251"/>
      <c r="M1696" s="252"/>
      <c r="N1696" s="261"/>
      <c r="O1696" s="261"/>
      <c r="P1696" s="253"/>
      <c r="Q1696" s="254" t="str">
        <f t="shared" si="270"/>
        <v/>
      </c>
      <c r="R1696" s="255" t="str">
        <f t="shared" si="272"/>
        <v/>
      </c>
      <c r="S1696" s="255" t="str">
        <f t="shared" si="273"/>
        <v/>
      </c>
      <c r="T1696" s="255" t="str">
        <f t="shared" si="271"/>
        <v/>
      </c>
      <c r="U1696" s="262" t="str">
        <f t="shared" si="262"/>
        <v/>
      </c>
      <c r="V1696" s="279"/>
    </row>
    <row r="1697" spans="1:22" x14ac:dyDescent="0.25">
      <c r="A1697" s="266"/>
      <c r="B1697" s="259" t="str">
        <f t="shared" si="263"/>
        <v/>
      </c>
      <c r="C1697" s="260" t="str">
        <f t="shared" si="264"/>
        <v/>
      </c>
      <c r="D1697" s="249" t="str">
        <f t="shared" si="265"/>
        <v/>
      </c>
      <c r="E1697" s="249" t="str">
        <f t="shared" si="266"/>
        <v/>
      </c>
      <c r="F1697" s="249" t="str">
        <f t="shared" si="267"/>
        <v/>
      </c>
      <c r="G1697" s="249" t="str">
        <f t="shared" si="268"/>
        <v/>
      </c>
      <c r="H1697" s="249" t="str">
        <f t="shared" si="269"/>
        <v/>
      </c>
      <c r="I1697" s="249"/>
      <c r="J1697" s="249"/>
      <c r="K1697" s="252"/>
      <c r="L1697" s="251"/>
      <c r="M1697" s="252"/>
      <c r="N1697" s="261"/>
      <c r="O1697" s="261"/>
      <c r="P1697" s="253"/>
      <c r="Q1697" s="254" t="str">
        <f t="shared" si="270"/>
        <v/>
      </c>
      <c r="R1697" s="255" t="str">
        <f t="shared" si="272"/>
        <v/>
      </c>
      <c r="S1697" s="255" t="str">
        <f t="shared" si="273"/>
        <v/>
      </c>
      <c r="T1697" s="255" t="str">
        <f t="shared" si="271"/>
        <v/>
      </c>
      <c r="U1697" s="262" t="str">
        <f t="shared" ref="U1697:U1760" si="274">IFERROR(VLOOKUP(M1697,CIE,2,0),"")</f>
        <v/>
      </c>
      <c r="V1697" s="279"/>
    </row>
    <row r="1698" spans="1:22" x14ac:dyDescent="0.25">
      <c r="A1698" s="266"/>
      <c r="B1698" s="259" t="str">
        <f t="shared" si="263"/>
        <v/>
      </c>
      <c r="C1698" s="260" t="str">
        <f t="shared" si="264"/>
        <v/>
      </c>
      <c r="D1698" s="249" t="str">
        <f t="shared" si="265"/>
        <v/>
      </c>
      <c r="E1698" s="249" t="str">
        <f t="shared" si="266"/>
        <v/>
      </c>
      <c r="F1698" s="249" t="str">
        <f t="shared" si="267"/>
        <v/>
      </c>
      <c r="G1698" s="249" t="str">
        <f t="shared" si="268"/>
        <v/>
      </c>
      <c r="H1698" s="249" t="str">
        <f t="shared" si="269"/>
        <v/>
      </c>
      <c r="I1698" s="249"/>
      <c r="J1698" s="249"/>
      <c r="K1698" s="252"/>
      <c r="L1698" s="251"/>
      <c r="M1698" s="252"/>
      <c r="N1698" s="261"/>
      <c r="O1698" s="261"/>
      <c r="P1698" s="253"/>
      <c r="Q1698" s="254" t="str">
        <f t="shared" si="270"/>
        <v/>
      </c>
      <c r="R1698" s="255" t="str">
        <f t="shared" si="272"/>
        <v/>
      </c>
      <c r="S1698" s="255" t="str">
        <f t="shared" si="273"/>
        <v/>
      </c>
      <c r="T1698" s="255" t="str">
        <f t="shared" si="271"/>
        <v/>
      </c>
      <c r="U1698" s="262" t="str">
        <f t="shared" si="274"/>
        <v/>
      </c>
      <c r="V1698" s="279"/>
    </row>
    <row r="1699" spans="1:22" x14ac:dyDescent="0.25">
      <c r="A1699" s="266"/>
      <c r="B1699" s="259" t="str">
        <f t="shared" si="263"/>
        <v/>
      </c>
      <c r="C1699" s="260" t="str">
        <f t="shared" si="264"/>
        <v/>
      </c>
      <c r="D1699" s="249" t="str">
        <f t="shared" si="265"/>
        <v/>
      </c>
      <c r="E1699" s="249" t="str">
        <f t="shared" si="266"/>
        <v/>
      </c>
      <c r="F1699" s="249" t="str">
        <f t="shared" si="267"/>
        <v/>
      </c>
      <c r="G1699" s="249" t="str">
        <f t="shared" si="268"/>
        <v/>
      </c>
      <c r="H1699" s="249" t="str">
        <f t="shared" si="269"/>
        <v/>
      </c>
      <c r="I1699" s="249"/>
      <c r="J1699" s="249"/>
      <c r="K1699" s="252"/>
      <c r="L1699" s="251"/>
      <c r="M1699" s="252"/>
      <c r="N1699" s="261"/>
      <c r="O1699" s="261"/>
      <c r="P1699" s="253"/>
      <c r="Q1699" s="254" t="str">
        <f t="shared" si="270"/>
        <v/>
      </c>
      <c r="R1699" s="255" t="str">
        <f t="shared" si="272"/>
        <v/>
      </c>
      <c r="S1699" s="255" t="str">
        <f t="shared" si="273"/>
        <v/>
      </c>
      <c r="T1699" s="255" t="str">
        <f t="shared" si="271"/>
        <v/>
      </c>
      <c r="U1699" s="262" t="str">
        <f t="shared" si="274"/>
        <v/>
      </c>
      <c r="V1699" s="279"/>
    </row>
    <row r="1700" spans="1:22" x14ac:dyDescent="0.25">
      <c r="A1700" s="266"/>
      <c r="B1700" s="259" t="str">
        <f t="shared" si="263"/>
        <v/>
      </c>
      <c r="C1700" s="260" t="str">
        <f t="shared" si="264"/>
        <v/>
      </c>
      <c r="D1700" s="249" t="str">
        <f t="shared" si="265"/>
        <v/>
      </c>
      <c r="E1700" s="249" t="str">
        <f t="shared" si="266"/>
        <v/>
      </c>
      <c r="F1700" s="249" t="str">
        <f t="shared" si="267"/>
        <v/>
      </c>
      <c r="G1700" s="249" t="str">
        <f t="shared" si="268"/>
        <v/>
      </c>
      <c r="H1700" s="249" t="str">
        <f t="shared" si="269"/>
        <v/>
      </c>
      <c r="I1700" s="249"/>
      <c r="J1700" s="249"/>
      <c r="K1700" s="252"/>
      <c r="L1700" s="251"/>
      <c r="M1700" s="252"/>
      <c r="N1700" s="261"/>
      <c r="O1700" s="261"/>
      <c r="P1700" s="253"/>
      <c r="Q1700" s="254" t="str">
        <f t="shared" si="270"/>
        <v/>
      </c>
      <c r="R1700" s="255" t="str">
        <f t="shared" si="272"/>
        <v/>
      </c>
      <c r="S1700" s="255" t="str">
        <f t="shared" si="273"/>
        <v/>
      </c>
      <c r="T1700" s="255" t="str">
        <f t="shared" si="271"/>
        <v/>
      </c>
      <c r="U1700" s="262" t="str">
        <f t="shared" si="274"/>
        <v/>
      </c>
      <c r="V1700" s="279"/>
    </row>
    <row r="1701" spans="1:22" x14ac:dyDescent="0.25">
      <c r="A1701" s="266"/>
      <c r="B1701" s="259" t="str">
        <f t="shared" si="263"/>
        <v/>
      </c>
      <c r="C1701" s="260" t="str">
        <f t="shared" si="264"/>
        <v/>
      </c>
      <c r="D1701" s="249" t="str">
        <f t="shared" si="265"/>
        <v/>
      </c>
      <c r="E1701" s="249" t="str">
        <f t="shared" si="266"/>
        <v/>
      </c>
      <c r="F1701" s="249" t="str">
        <f t="shared" si="267"/>
        <v/>
      </c>
      <c r="G1701" s="249" t="str">
        <f t="shared" si="268"/>
        <v/>
      </c>
      <c r="H1701" s="249" t="str">
        <f t="shared" si="269"/>
        <v/>
      </c>
      <c r="I1701" s="249"/>
      <c r="J1701" s="249"/>
      <c r="K1701" s="252"/>
      <c r="L1701" s="251"/>
      <c r="M1701" s="252"/>
      <c r="N1701" s="261"/>
      <c r="O1701" s="261"/>
      <c r="P1701" s="253"/>
      <c r="Q1701" s="254" t="str">
        <f t="shared" si="270"/>
        <v/>
      </c>
      <c r="R1701" s="255" t="str">
        <f t="shared" si="272"/>
        <v/>
      </c>
      <c r="S1701" s="255" t="str">
        <f t="shared" si="273"/>
        <v/>
      </c>
      <c r="T1701" s="255" t="str">
        <f t="shared" si="271"/>
        <v/>
      </c>
      <c r="U1701" s="262" t="str">
        <f t="shared" si="274"/>
        <v/>
      </c>
      <c r="V1701" s="279"/>
    </row>
    <row r="1702" spans="1:22" x14ac:dyDescent="0.25">
      <c r="A1702" s="266"/>
      <c r="B1702" s="259" t="str">
        <f t="shared" ref="B1702:B1765" si="275">IFERROR(VLOOKUP(A1702,Personal,2,0),"")</f>
        <v/>
      </c>
      <c r="C1702" s="260" t="str">
        <f t="shared" si="264"/>
        <v/>
      </c>
      <c r="D1702" s="249" t="str">
        <f t="shared" si="265"/>
        <v/>
      </c>
      <c r="E1702" s="249" t="str">
        <f t="shared" si="266"/>
        <v/>
      </c>
      <c r="F1702" s="249" t="str">
        <f t="shared" si="267"/>
        <v/>
      </c>
      <c r="G1702" s="249" t="str">
        <f t="shared" si="268"/>
        <v/>
      </c>
      <c r="H1702" s="249" t="str">
        <f t="shared" si="269"/>
        <v/>
      </c>
      <c r="I1702" s="249"/>
      <c r="J1702" s="249"/>
      <c r="K1702" s="252"/>
      <c r="L1702" s="251"/>
      <c r="M1702" s="252"/>
      <c r="N1702" s="261"/>
      <c r="O1702" s="261"/>
      <c r="P1702" s="253"/>
      <c r="Q1702" s="254" t="str">
        <f t="shared" si="270"/>
        <v/>
      </c>
      <c r="R1702" s="255" t="str">
        <f t="shared" si="272"/>
        <v/>
      </c>
      <c r="S1702" s="255" t="str">
        <f t="shared" si="273"/>
        <v/>
      </c>
      <c r="T1702" s="255" t="str">
        <f t="shared" si="271"/>
        <v/>
      </c>
      <c r="U1702" s="262" t="str">
        <f t="shared" si="274"/>
        <v/>
      </c>
      <c r="V1702" s="279"/>
    </row>
    <row r="1703" spans="1:22" x14ac:dyDescent="0.25">
      <c r="A1703" s="266"/>
      <c r="B1703" s="259" t="str">
        <f t="shared" si="275"/>
        <v/>
      </c>
      <c r="C1703" s="260" t="str">
        <f t="shared" si="264"/>
        <v/>
      </c>
      <c r="D1703" s="249" t="str">
        <f t="shared" si="265"/>
        <v/>
      </c>
      <c r="E1703" s="249" t="str">
        <f t="shared" si="266"/>
        <v/>
      </c>
      <c r="F1703" s="249" t="str">
        <f t="shared" si="267"/>
        <v/>
      </c>
      <c r="G1703" s="249" t="str">
        <f t="shared" si="268"/>
        <v/>
      </c>
      <c r="H1703" s="249" t="str">
        <f t="shared" si="269"/>
        <v/>
      </c>
      <c r="I1703" s="249"/>
      <c r="J1703" s="249"/>
      <c r="K1703" s="252"/>
      <c r="L1703" s="251"/>
      <c r="M1703" s="252"/>
      <c r="N1703" s="261"/>
      <c r="O1703" s="261"/>
      <c r="P1703" s="253"/>
      <c r="Q1703" s="254" t="str">
        <f t="shared" si="270"/>
        <v/>
      </c>
      <c r="R1703" s="255" t="str">
        <f t="shared" si="272"/>
        <v/>
      </c>
      <c r="S1703" s="255" t="str">
        <f t="shared" si="273"/>
        <v/>
      </c>
      <c r="T1703" s="255" t="str">
        <f t="shared" si="271"/>
        <v/>
      </c>
      <c r="U1703" s="262" t="str">
        <f t="shared" si="274"/>
        <v/>
      </c>
      <c r="V1703" s="279"/>
    </row>
    <row r="1704" spans="1:22" x14ac:dyDescent="0.25">
      <c r="A1704" s="266"/>
      <c r="B1704" s="259" t="str">
        <f t="shared" si="275"/>
        <v/>
      </c>
      <c r="C1704" s="260" t="str">
        <f t="shared" si="264"/>
        <v/>
      </c>
      <c r="D1704" s="249" t="str">
        <f t="shared" si="265"/>
        <v/>
      </c>
      <c r="E1704" s="249" t="str">
        <f t="shared" si="266"/>
        <v/>
      </c>
      <c r="F1704" s="249" t="str">
        <f t="shared" si="267"/>
        <v/>
      </c>
      <c r="G1704" s="249" t="str">
        <f t="shared" si="268"/>
        <v/>
      </c>
      <c r="H1704" s="249" t="str">
        <f t="shared" si="269"/>
        <v/>
      </c>
      <c r="I1704" s="249"/>
      <c r="J1704" s="249"/>
      <c r="K1704" s="252"/>
      <c r="L1704" s="251"/>
      <c r="M1704" s="252"/>
      <c r="N1704" s="261"/>
      <c r="O1704" s="261"/>
      <c r="P1704" s="253"/>
      <c r="Q1704" s="254" t="str">
        <f t="shared" si="270"/>
        <v/>
      </c>
      <c r="R1704" s="255" t="str">
        <f t="shared" si="272"/>
        <v/>
      </c>
      <c r="S1704" s="255" t="str">
        <f t="shared" si="273"/>
        <v/>
      </c>
      <c r="T1704" s="255" t="str">
        <f t="shared" si="271"/>
        <v/>
      </c>
      <c r="U1704" s="262" t="str">
        <f t="shared" si="274"/>
        <v/>
      </c>
      <c r="V1704" s="279"/>
    </row>
    <row r="1705" spans="1:22" x14ac:dyDescent="0.25">
      <c r="A1705" s="266"/>
      <c r="B1705" s="259" t="str">
        <f t="shared" si="275"/>
        <v/>
      </c>
      <c r="C1705" s="260" t="str">
        <f t="shared" si="264"/>
        <v/>
      </c>
      <c r="D1705" s="249" t="str">
        <f t="shared" si="265"/>
        <v/>
      </c>
      <c r="E1705" s="249" t="str">
        <f t="shared" si="266"/>
        <v/>
      </c>
      <c r="F1705" s="249" t="str">
        <f t="shared" si="267"/>
        <v/>
      </c>
      <c r="G1705" s="249" t="str">
        <f t="shared" si="268"/>
        <v/>
      </c>
      <c r="H1705" s="249" t="str">
        <f t="shared" si="269"/>
        <v/>
      </c>
      <c r="I1705" s="249"/>
      <c r="J1705" s="249"/>
      <c r="K1705" s="252"/>
      <c r="L1705" s="251"/>
      <c r="M1705" s="252"/>
      <c r="N1705" s="261"/>
      <c r="O1705" s="261"/>
      <c r="P1705" s="253"/>
      <c r="Q1705" s="254" t="str">
        <f t="shared" si="270"/>
        <v/>
      </c>
      <c r="R1705" s="255" t="str">
        <f t="shared" si="272"/>
        <v/>
      </c>
      <c r="S1705" s="255" t="str">
        <f t="shared" si="273"/>
        <v/>
      </c>
      <c r="T1705" s="255" t="str">
        <f t="shared" si="271"/>
        <v/>
      </c>
      <c r="U1705" s="262" t="str">
        <f t="shared" si="274"/>
        <v/>
      </c>
      <c r="V1705" s="279"/>
    </row>
    <row r="1706" spans="1:22" x14ac:dyDescent="0.25">
      <c r="A1706" s="266"/>
      <c r="B1706" s="259" t="str">
        <f t="shared" si="275"/>
        <v/>
      </c>
      <c r="C1706" s="260" t="str">
        <f t="shared" si="264"/>
        <v/>
      </c>
      <c r="D1706" s="249" t="str">
        <f t="shared" si="265"/>
        <v/>
      </c>
      <c r="E1706" s="249" t="str">
        <f t="shared" si="266"/>
        <v/>
      </c>
      <c r="F1706" s="249" t="str">
        <f t="shared" si="267"/>
        <v/>
      </c>
      <c r="G1706" s="249" t="str">
        <f t="shared" si="268"/>
        <v/>
      </c>
      <c r="H1706" s="249" t="str">
        <f t="shared" si="269"/>
        <v/>
      </c>
      <c r="I1706" s="249"/>
      <c r="J1706" s="249"/>
      <c r="K1706" s="252"/>
      <c r="L1706" s="251"/>
      <c r="M1706" s="252"/>
      <c r="N1706" s="261"/>
      <c r="O1706" s="261"/>
      <c r="P1706" s="253"/>
      <c r="Q1706" s="254" t="str">
        <f t="shared" si="270"/>
        <v/>
      </c>
      <c r="R1706" s="255" t="str">
        <f t="shared" si="272"/>
        <v/>
      </c>
      <c r="S1706" s="255" t="str">
        <f t="shared" si="273"/>
        <v/>
      </c>
      <c r="T1706" s="255" t="str">
        <f t="shared" si="271"/>
        <v/>
      </c>
      <c r="U1706" s="262" t="str">
        <f t="shared" si="274"/>
        <v/>
      </c>
      <c r="V1706" s="279"/>
    </row>
    <row r="1707" spans="1:22" x14ac:dyDescent="0.25">
      <c r="A1707" s="266"/>
      <c r="B1707" s="259" t="str">
        <f t="shared" si="275"/>
        <v/>
      </c>
      <c r="C1707" s="260" t="str">
        <f t="shared" si="264"/>
        <v/>
      </c>
      <c r="D1707" s="249" t="str">
        <f t="shared" si="265"/>
        <v/>
      </c>
      <c r="E1707" s="249" t="str">
        <f t="shared" si="266"/>
        <v/>
      </c>
      <c r="F1707" s="249" t="str">
        <f t="shared" si="267"/>
        <v/>
      </c>
      <c r="G1707" s="249" t="str">
        <f t="shared" si="268"/>
        <v/>
      </c>
      <c r="H1707" s="249" t="str">
        <f t="shared" si="269"/>
        <v/>
      </c>
      <c r="I1707" s="249"/>
      <c r="J1707" s="249"/>
      <c r="K1707" s="252"/>
      <c r="L1707" s="251"/>
      <c r="M1707" s="252"/>
      <c r="N1707" s="261"/>
      <c r="O1707" s="261"/>
      <c r="P1707" s="253"/>
      <c r="Q1707" s="254" t="str">
        <f t="shared" si="270"/>
        <v/>
      </c>
      <c r="R1707" s="255" t="str">
        <f t="shared" si="272"/>
        <v/>
      </c>
      <c r="S1707" s="255" t="str">
        <f t="shared" si="273"/>
        <v/>
      </c>
      <c r="T1707" s="255" t="str">
        <f t="shared" si="271"/>
        <v/>
      </c>
      <c r="U1707" s="262" t="str">
        <f t="shared" si="274"/>
        <v/>
      </c>
      <c r="V1707" s="279"/>
    </row>
    <row r="1708" spans="1:22" x14ac:dyDescent="0.25">
      <c r="A1708" s="266"/>
      <c r="B1708" s="259" t="str">
        <f t="shared" si="275"/>
        <v/>
      </c>
      <c r="C1708" s="260" t="str">
        <f t="shared" si="264"/>
        <v/>
      </c>
      <c r="D1708" s="249" t="str">
        <f t="shared" si="265"/>
        <v/>
      </c>
      <c r="E1708" s="249" t="str">
        <f t="shared" si="266"/>
        <v/>
      </c>
      <c r="F1708" s="249" t="str">
        <f t="shared" si="267"/>
        <v/>
      </c>
      <c r="G1708" s="249" t="str">
        <f t="shared" si="268"/>
        <v/>
      </c>
      <c r="H1708" s="249" t="str">
        <f t="shared" si="269"/>
        <v/>
      </c>
      <c r="I1708" s="249"/>
      <c r="J1708" s="249"/>
      <c r="K1708" s="252"/>
      <c r="L1708" s="251"/>
      <c r="M1708" s="252"/>
      <c r="N1708" s="261"/>
      <c r="O1708" s="261"/>
      <c r="P1708" s="253"/>
      <c r="Q1708" s="254" t="str">
        <f t="shared" si="270"/>
        <v/>
      </c>
      <c r="R1708" s="255" t="str">
        <f t="shared" si="272"/>
        <v/>
      </c>
      <c r="S1708" s="255" t="str">
        <f t="shared" si="273"/>
        <v/>
      </c>
      <c r="T1708" s="255" t="str">
        <f t="shared" si="271"/>
        <v/>
      </c>
      <c r="U1708" s="262" t="str">
        <f t="shared" si="274"/>
        <v/>
      </c>
      <c r="V1708" s="279"/>
    </row>
    <row r="1709" spans="1:22" x14ac:dyDescent="0.25">
      <c r="A1709" s="266"/>
      <c r="B1709" s="259" t="str">
        <f t="shared" si="275"/>
        <v/>
      </c>
      <c r="C1709" s="260" t="str">
        <f t="shared" si="264"/>
        <v/>
      </c>
      <c r="D1709" s="249" t="str">
        <f t="shared" si="265"/>
        <v/>
      </c>
      <c r="E1709" s="249" t="str">
        <f t="shared" si="266"/>
        <v/>
      </c>
      <c r="F1709" s="249" t="str">
        <f t="shared" si="267"/>
        <v/>
      </c>
      <c r="G1709" s="249" t="str">
        <f t="shared" si="268"/>
        <v/>
      </c>
      <c r="H1709" s="249" t="str">
        <f t="shared" si="269"/>
        <v/>
      </c>
      <c r="I1709" s="249"/>
      <c r="J1709" s="249"/>
      <c r="K1709" s="252"/>
      <c r="L1709" s="251"/>
      <c r="M1709" s="252"/>
      <c r="N1709" s="261"/>
      <c r="O1709" s="261"/>
      <c r="P1709" s="253"/>
      <c r="Q1709" s="254" t="str">
        <f t="shared" si="270"/>
        <v/>
      </c>
      <c r="R1709" s="255" t="str">
        <f t="shared" si="272"/>
        <v/>
      </c>
      <c r="S1709" s="255" t="str">
        <f t="shared" si="273"/>
        <v/>
      </c>
      <c r="T1709" s="255" t="str">
        <f t="shared" si="271"/>
        <v/>
      </c>
      <c r="U1709" s="262" t="str">
        <f t="shared" si="274"/>
        <v/>
      </c>
      <c r="V1709" s="279"/>
    </row>
    <row r="1710" spans="1:22" x14ac:dyDescent="0.25">
      <c r="A1710" s="266"/>
      <c r="B1710" s="259" t="str">
        <f t="shared" si="275"/>
        <v/>
      </c>
      <c r="C1710" s="260" t="str">
        <f t="shared" si="264"/>
        <v/>
      </c>
      <c r="D1710" s="249" t="str">
        <f t="shared" si="265"/>
        <v/>
      </c>
      <c r="E1710" s="249" t="str">
        <f t="shared" si="266"/>
        <v/>
      </c>
      <c r="F1710" s="249" t="str">
        <f t="shared" si="267"/>
        <v/>
      </c>
      <c r="G1710" s="249" t="str">
        <f t="shared" si="268"/>
        <v/>
      </c>
      <c r="H1710" s="249" t="str">
        <f t="shared" si="269"/>
        <v/>
      </c>
      <c r="I1710" s="249"/>
      <c r="J1710" s="249"/>
      <c r="K1710" s="252"/>
      <c r="L1710" s="251"/>
      <c r="M1710" s="252"/>
      <c r="N1710" s="261"/>
      <c r="O1710" s="261"/>
      <c r="P1710" s="253"/>
      <c r="Q1710" s="254" t="str">
        <f t="shared" si="270"/>
        <v/>
      </c>
      <c r="R1710" s="255" t="str">
        <f t="shared" si="272"/>
        <v/>
      </c>
      <c r="S1710" s="255" t="str">
        <f t="shared" si="273"/>
        <v/>
      </c>
      <c r="T1710" s="255" t="str">
        <f t="shared" si="271"/>
        <v/>
      </c>
      <c r="U1710" s="262" t="str">
        <f t="shared" si="274"/>
        <v/>
      </c>
      <c r="V1710" s="279"/>
    </row>
    <row r="1711" spans="1:22" x14ac:dyDescent="0.25">
      <c r="A1711" s="266"/>
      <c r="B1711" s="259" t="str">
        <f t="shared" si="275"/>
        <v/>
      </c>
      <c r="C1711" s="260" t="str">
        <f t="shared" si="264"/>
        <v/>
      </c>
      <c r="D1711" s="249" t="str">
        <f t="shared" si="265"/>
        <v/>
      </c>
      <c r="E1711" s="249" t="str">
        <f t="shared" si="266"/>
        <v/>
      </c>
      <c r="F1711" s="249" t="str">
        <f t="shared" si="267"/>
        <v/>
      </c>
      <c r="G1711" s="249" t="str">
        <f t="shared" si="268"/>
        <v/>
      </c>
      <c r="H1711" s="249" t="str">
        <f t="shared" si="269"/>
        <v/>
      </c>
      <c r="I1711" s="249"/>
      <c r="J1711" s="249"/>
      <c r="K1711" s="252"/>
      <c r="L1711" s="251"/>
      <c r="M1711" s="252"/>
      <c r="N1711" s="261"/>
      <c r="O1711" s="261"/>
      <c r="P1711" s="253"/>
      <c r="Q1711" s="254" t="str">
        <f t="shared" si="270"/>
        <v/>
      </c>
      <c r="R1711" s="255" t="str">
        <f t="shared" si="272"/>
        <v/>
      </c>
      <c r="S1711" s="255" t="str">
        <f t="shared" si="273"/>
        <v/>
      </c>
      <c r="T1711" s="255" t="str">
        <f t="shared" si="271"/>
        <v/>
      </c>
      <c r="U1711" s="262" t="str">
        <f t="shared" si="274"/>
        <v/>
      </c>
      <c r="V1711" s="279"/>
    </row>
    <row r="1712" spans="1:22" x14ac:dyDescent="0.25">
      <c r="A1712" s="266"/>
      <c r="B1712" s="259" t="str">
        <f t="shared" si="275"/>
        <v/>
      </c>
      <c r="C1712" s="260" t="str">
        <f t="shared" si="264"/>
        <v/>
      </c>
      <c r="D1712" s="249" t="str">
        <f t="shared" si="265"/>
        <v/>
      </c>
      <c r="E1712" s="249" t="str">
        <f t="shared" si="266"/>
        <v/>
      </c>
      <c r="F1712" s="249" t="str">
        <f t="shared" si="267"/>
        <v/>
      </c>
      <c r="G1712" s="249" t="str">
        <f t="shared" si="268"/>
        <v/>
      </c>
      <c r="H1712" s="249" t="str">
        <f t="shared" si="269"/>
        <v/>
      </c>
      <c r="I1712" s="249"/>
      <c r="J1712" s="249"/>
      <c r="K1712" s="252"/>
      <c r="L1712" s="251"/>
      <c r="M1712" s="252"/>
      <c r="N1712" s="261"/>
      <c r="O1712" s="261"/>
      <c r="P1712" s="253"/>
      <c r="Q1712" s="254" t="str">
        <f t="shared" si="270"/>
        <v/>
      </c>
      <c r="R1712" s="255" t="str">
        <f t="shared" si="272"/>
        <v/>
      </c>
      <c r="S1712" s="255" t="str">
        <f t="shared" si="273"/>
        <v/>
      </c>
      <c r="T1712" s="255" t="str">
        <f t="shared" si="271"/>
        <v/>
      </c>
      <c r="U1712" s="262" t="str">
        <f t="shared" si="274"/>
        <v/>
      </c>
      <c r="V1712" s="279"/>
    </row>
    <row r="1713" spans="1:22" x14ac:dyDescent="0.25">
      <c r="A1713" s="266"/>
      <c r="B1713" s="259" t="str">
        <f t="shared" si="275"/>
        <v/>
      </c>
      <c r="C1713" s="260" t="str">
        <f t="shared" si="264"/>
        <v/>
      </c>
      <c r="D1713" s="249" t="str">
        <f t="shared" si="265"/>
        <v/>
      </c>
      <c r="E1713" s="249" t="str">
        <f t="shared" si="266"/>
        <v/>
      </c>
      <c r="F1713" s="249" t="str">
        <f t="shared" si="267"/>
        <v/>
      </c>
      <c r="G1713" s="249" t="str">
        <f t="shared" si="268"/>
        <v/>
      </c>
      <c r="H1713" s="249" t="str">
        <f t="shared" si="269"/>
        <v/>
      </c>
      <c r="I1713" s="249"/>
      <c r="J1713" s="249"/>
      <c r="K1713" s="252"/>
      <c r="L1713" s="251"/>
      <c r="M1713" s="252"/>
      <c r="N1713" s="261"/>
      <c r="O1713" s="261"/>
      <c r="P1713" s="253"/>
      <c r="Q1713" s="254" t="str">
        <f t="shared" si="270"/>
        <v/>
      </c>
      <c r="R1713" s="255" t="str">
        <f t="shared" si="272"/>
        <v/>
      </c>
      <c r="S1713" s="255" t="str">
        <f t="shared" si="273"/>
        <v/>
      </c>
      <c r="T1713" s="255" t="str">
        <f t="shared" si="271"/>
        <v/>
      </c>
      <c r="U1713" s="262" t="str">
        <f t="shared" si="274"/>
        <v/>
      </c>
      <c r="V1713" s="279"/>
    </row>
    <row r="1714" spans="1:22" x14ac:dyDescent="0.25">
      <c r="A1714" s="266"/>
      <c r="B1714" s="259" t="str">
        <f t="shared" si="275"/>
        <v/>
      </c>
      <c r="C1714" s="260" t="str">
        <f t="shared" si="264"/>
        <v/>
      </c>
      <c r="D1714" s="249" t="str">
        <f t="shared" si="265"/>
        <v/>
      </c>
      <c r="E1714" s="249" t="str">
        <f t="shared" si="266"/>
        <v/>
      </c>
      <c r="F1714" s="249" t="str">
        <f t="shared" si="267"/>
        <v/>
      </c>
      <c r="G1714" s="249" t="str">
        <f t="shared" si="268"/>
        <v/>
      </c>
      <c r="H1714" s="249" t="str">
        <f t="shared" si="269"/>
        <v/>
      </c>
      <c r="I1714" s="249"/>
      <c r="J1714" s="249"/>
      <c r="K1714" s="252"/>
      <c r="L1714" s="251"/>
      <c r="M1714" s="252"/>
      <c r="N1714" s="261"/>
      <c r="O1714" s="261"/>
      <c r="P1714" s="253"/>
      <c r="Q1714" s="254" t="str">
        <f t="shared" si="270"/>
        <v/>
      </c>
      <c r="R1714" s="255" t="str">
        <f t="shared" si="272"/>
        <v/>
      </c>
      <c r="S1714" s="255" t="str">
        <f t="shared" si="273"/>
        <v/>
      </c>
      <c r="T1714" s="255" t="str">
        <f t="shared" si="271"/>
        <v/>
      </c>
      <c r="U1714" s="262" t="str">
        <f t="shared" si="274"/>
        <v/>
      </c>
      <c r="V1714" s="279"/>
    </row>
    <row r="1715" spans="1:22" x14ac:dyDescent="0.25">
      <c r="A1715" s="266"/>
      <c r="B1715" s="259" t="str">
        <f t="shared" si="275"/>
        <v/>
      </c>
      <c r="C1715" s="260" t="str">
        <f t="shared" si="264"/>
        <v/>
      </c>
      <c r="D1715" s="249" t="str">
        <f t="shared" si="265"/>
        <v/>
      </c>
      <c r="E1715" s="249" t="str">
        <f t="shared" si="266"/>
        <v/>
      </c>
      <c r="F1715" s="249" t="str">
        <f t="shared" si="267"/>
        <v/>
      </c>
      <c r="G1715" s="249" t="str">
        <f t="shared" si="268"/>
        <v/>
      </c>
      <c r="H1715" s="249" t="str">
        <f t="shared" si="269"/>
        <v/>
      </c>
      <c r="I1715" s="249"/>
      <c r="J1715" s="249"/>
      <c r="K1715" s="252"/>
      <c r="L1715" s="251"/>
      <c r="M1715" s="252"/>
      <c r="N1715" s="261"/>
      <c r="O1715" s="261"/>
      <c r="P1715" s="253"/>
      <c r="Q1715" s="254" t="str">
        <f t="shared" si="270"/>
        <v/>
      </c>
      <c r="R1715" s="255" t="str">
        <f t="shared" si="272"/>
        <v/>
      </c>
      <c r="S1715" s="255" t="str">
        <f t="shared" si="273"/>
        <v/>
      </c>
      <c r="T1715" s="255" t="str">
        <f t="shared" si="271"/>
        <v/>
      </c>
      <c r="U1715" s="262" t="str">
        <f t="shared" si="274"/>
        <v/>
      </c>
      <c r="V1715" s="279"/>
    </row>
    <row r="1716" spans="1:22" x14ac:dyDescent="0.25">
      <c r="A1716" s="266"/>
      <c r="B1716" s="259" t="str">
        <f t="shared" si="275"/>
        <v/>
      </c>
      <c r="C1716" s="260" t="str">
        <f t="shared" si="264"/>
        <v/>
      </c>
      <c r="D1716" s="249" t="str">
        <f t="shared" si="265"/>
        <v/>
      </c>
      <c r="E1716" s="249" t="str">
        <f t="shared" si="266"/>
        <v/>
      </c>
      <c r="F1716" s="249" t="str">
        <f t="shared" si="267"/>
        <v/>
      </c>
      <c r="G1716" s="249" t="str">
        <f t="shared" si="268"/>
        <v/>
      </c>
      <c r="H1716" s="249" t="str">
        <f t="shared" si="269"/>
        <v/>
      </c>
      <c r="I1716" s="249"/>
      <c r="J1716" s="249"/>
      <c r="K1716" s="252"/>
      <c r="L1716" s="251"/>
      <c r="M1716" s="252"/>
      <c r="N1716" s="261"/>
      <c r="O1716" s="261"/>
      <c r="P1716" s="253"/>
      <c r="Q1716" s="254" t="str">
        <f t="shared" si="270"/>
        <v/>
      </c>
      <c r="R1716" s="255" t="str">
        <f t="shared" si="272"/>
        <v/>
      </c>
      <c r="S1716" s="255" t="str">
        <f t="shared" si="273"/>
        <v/>
      </c>
      <c r="T1716" s="255" t="str">
        <f t="shared" si="271"/>
        <v/>
      </c>
      <c r="U1716" s="262" t="str">
        <f t="shared" si="274"/>
        <v/>
      </c>
      <c r="V1716" s="279"/>
    </row>
    <row r="1717" spans="1:22" x14ac:dyDescent="0.25">
      <c r="A1717" s="266"/>
      <c r="B1717" s="259" t="str">
        <f t="shared" si="275"/>
        <v/>
      </c>
      <c r="C1717" s="260" t="str">
        <f t="shared" si="264"/>
        <v/>
      </c>
      <c r="D1717" s="249" t="str">
        <f t="shared" si="265"/>
        <v/>
      </c>
      <c r="E1717" s="249" t="str">
        <f t="shared" si="266"/>
        <v/>
      </c>
      <c r="F1717" s="249" t="str">
        <f t="shared" si="267"/>
        <v/>
      </c>
      <c r="G1717" s="249" t="str">
        <f t="shared" si="268"/>
        <v/>
      </c>
      <c r="H1717" s="249" t="str">
        <f t="shared" si="269"/>
        <v/>
      </c>
      <c r="I1717" s="249"/>
      <c r="J1717" s="249"/>
      <c r="K1717" s="252"/>
      <c r="L1717" s="251"/>
      <c r="M1717" s="252"/>
      <c r="N1717" s="261"/>
      <c r="O1717" s="261"/>
      <c r="P1717" s="253"/>
      <c r="Q1717" s="254" t="str">
        <f t="shared" si="270"/>
        <v/>
      </c>
      <c r="R1717" s="255" t="str">
        <f t="shared" si="272"/>
        <v/>
      </c>
      <c r="S1717" s="255" t="str">
        <f t="shared" si="273"/>
        <v/>
      </c>
      <c r="T1717" s="255" t="str">
        <f t="shared" si="271"/>
        <v/>
      </c>
      <c r="U1717" s="262" t="str">
        <f t="shared" si="274"/>
        <v/>
      </c>
      <c r="V1717" s="279"/>
    </row>
    <row r="1718" spans="1:22" x14ac:dyDescent="0.25">
      <c r="A1718" s="266"/>
      <c r="B1718" s="259" t="str">
        <f t="shared" si="275"/>
        <v/>
      </c>
      <c r="C1718" s="260" t="str">
        <f t="shared" si="264"/>
        <v/>
      </c>
      <c r="D1718" s="249" t="str">
        <f t="shared" si="265"/>
        <v/>
      </c>
      <c r="E1718" s="249" t="str">
        <f t="shared" si="266"/>
        <v/>
      </c>
      <c r="F1718" s="249" t="str">
        <f t="shared" si="267"/>
        <v/>
      </c>
      <c r="G1718" s="249" t="str">
        <f t="shared" si="268"/>
        <v/>
      </c>
      <c r="H1718" s="249" t="str">
        <f t="shared" si="269"/>
        <v/>
      </c>
      <c r="I1718" s="249"/>
      <c r="J1718" s="249"/>
      <c r="K1718" s="252"/>
      <c r="L1718" s="251"/>
      <c r="M1718" s="252"/>
      <c r="N1718" s="261"/>
      <c r="O1718" s="261"/>
      <c r="P1718" s="253"/>
      <c r="Q1718" s="254" t="str">
        <f t="shared" si="270"/>
        <v/>
      </c>
      <c r="R1718" s="255" t="str">
        <f t="shared" si="272"/>
        <v/>
      </c>
      <c r="S1718" s="255" t="str">
        <f t="shared" si="273"/>
        <v/>
      </c>
      <c r="T1718" s="255" t="str">
        <f t="shared" si="271"/>
        <v/>
      </c>
      <c r="U1718" s="262" t="str">
        <f t="shared" si="274"/>
        <v/>
      </c>
      <c r="V1718" s="279"/>
    </row>
    <row r="1719" spans="1:22" x14ac:dyDescent="0.25">
      <c r="A1719" s="266"/>
      <c r="B1719" s="259" t="str">
        <f t="shared" si="275"/>
        <v/>
      </c>
      <c r="C1719" s="260" t="str">
        <f t="shared" si="264"/>
        <v/>
      </c>
      <c r="D1719" s="249" t="str">
        <f t="shared" si="265"/>
        <v/>
      </c>
      <c r="E1719" s="249" t="str">
        <f t="shared" si="266"/>
        <v/>
      </c>
      <c r="F1719" s="249" t="str">
        <f t="shared" si="267"/>
        <v/>
      </c>
      <c r="G1719" s="249" t="str">
        <f t="shared" si="268"/>
        <v/>
      </c>
      <c r="H1719" s="249" t="str">
        <f t="shared" si="269"/>
        <v/>
      </c>
      <c r="I1719" s="249"/>
      <c r="J1719" s="249"/>
      <c r="K1719" s="252"/>
      <c r="L1719" s="251"/>
      <c r="M1719" s="252"/>
      <c r="N1719" s="261"/>
      <c r="O1719" s="261"/>
      <c r="P1719" s="253"/>
      <c r="Q1719" s="254" t="str">
        <f t="shared" si="270"/>
        <v/>
      </c>
      <c r="R1719" s="255" t="str">
        <f t="shared" si="272"/>
        <v/>
      </c>
      <c r="S1719" s="255" t="str">
        <f t="shared" si="273"/>
        <v/>
      </c>
      <c r="T1719" s="255" t="str">
        <f t="shared" si="271"/>
        <v/>
      </c>
      <c r="U1719" s="262" t="str">
        <f t="shared" si="274"/>
        <v/>
      </c>
      <c r="V1719" s="279"/>
    </row>
    <row r="1720" spans="1:22" x14ac:dyDescent="0.25">
      <c r="A1720" s="266"/>
      <c r="B1720" s="259" t="str">
        <f t="shared" si="275"/>
        <v/>
      </c>
      <c r="C1720" s="260" t="str">
        <f t="shared" si="264"/>
        <v/>
      </c>
      <c r="D1720" s="249" t="str">
        <f t="shared" si="265"/>
        <v/>
      </c>
      <c r="E1720" s="249" t="str">
        <f t="shared" si="266"/>
        <v/>
      </c>
      <c r="F1720" s="249" t="str">
        <f t="shared" si="267"/>
        <v/>
      </c>
      <c r="G1720" s="249" t="str">
        <f t="shared" si="268"/>
        <v/>
      </c>
      <c r="H1720" s="249" t="str">
        <f t="shared" si="269"/>
        <v/>
      </c>
      <c r="I1720" s="249"/>
      <c r="J1720" s="249"/>
      <c r="K1720" s="252"/>
      <c r="L1720" s="251"/>
      <c r="M1720" s="252"/>
      <c r="N1720" s="261"/>
      <c r="O1720" s="261"/>
      <c r="P1720" s="253"/>
      <c r="Q1720" s="254" t="str">
        <f t="shared" si="270"/>
        <v/>
      </c>
      <c r="R1720" s="255" t="str">
        <f t="shared" si="272"/>
        <v/>
      </c>
      <c r="S1720" s="255" t="str">
        <f t="shared" si="273"/>
        <v/>
      </c>
      <c r="T1720" s="255" t="str">
        <f t="shared" si="271"/>
        <v/>
      </c>
      <c r="U1720" s="262" t="str">
        <f t="shared" si="274"/>
        <v/>
      </c>
      <c r="V1720" s="279"/>
    </row>
    <row r="1721" spans="1:22" x14ac:dyDescent="0.25">
      <c r="A1721" s="266"/>
      <c r="B1721" s="259" t="str">
        <f t="shared" si="275"/>
        <v/>
      </c>
      <c r="C1721" s="260" t="str">
        <f t="shared" si="264"/>
        <v/>
      </c>
      <c r="D1721" s="249" t="str">
        <f t="shared" si="265"/>
        <v/>
      </c>
      <c r="E1721" s="249" t="str">
        <f t="shared" si="266"/>
        <v/>
      </c>
      <c r="F1721" s="249" t="str">
        <f t="shared" si="267"/>
        <v/>
      </c>
      <c r="G1721" s="249" t="str">
        <f t="shared" si="268"/>
        <v/>
      </c>
      <c r="H1721" s="249" t="str">
        <f t="shared" si="269"/>
        <v/>
      </c>
      <c r="I1721" s="249"/>
      <c r="J1721" s="249"/>
      <c r="K1721" s="252"/>
      <c r="L1721" s="251"/>
      <c r="M1721" s="252"/>
      <c r="N1721" s="261"/>
      <c r="O1721" s="261"/>
      <c r="P1721" s="253"/>
      <c r="Q1721" s="254" t="str">
        <f t="shared" si="270"/>
        <v/>
      </c>
      <c r="R1721" s="255" t="str">
        <f t="shared" si="272"/>
        <v/>
      </c>
      <c r="S1721" s="255" t="str">
        <f t="shared" si="273"/>
        <v/>
      </c>
      <c r="T1721" s="255" t="str">
        <f t="shared" si="271"/>
        <v/>
      </c>
      <c r="U1721" s="262" t="str">
        <f t="shared" si="274"/>
        <v/>
      </c>
      <c r="V1721" s="279"/>
    </row>
    <row r="1722" spans="1:22" x14ac:dyDescent="0.25">
      <c r="A1722" s="266"/>
      <c r="B1722" s="259" t="str">
        <f t="shared" si="275"/>
        <v/>
      </c>
      <c r="C1722" s="260" t="str">
        <f t="shared" si="264"/>
        <v/>
      </c>
      <c r="D1722" s="249" t="str">
        <f t="shared" si="265"/>
        <v/>
      </c>
      <c r="E1722" s="249" t="str">
        <f t="shared" si="266"/>
        <v/>
      </c>
      <c r="F1722" s="249" t="str">
        <f t="shared" si="267"/>
        <v/>
      </c>
      <c r="G1722" s="249" t="str">
        <f t="shared" si="268"/>
        <v/>
      </c>
      <c r="H1722" s="249" t="str">
        <f t="shared" si="269"/>
        <v/>
      </c>
      <c r="I1722" s="249"/>
      <c r="J1722" s="249"/>
      <c r="K1722" s="252"/>
      <c r="L1722" s="251"/>
      <c r="M1722" s="252"/>
      <c r="N1722" s="261"/>
      <c r="O1722" s="261"/>
      <c r="P1722" s="253"/>
      <c r="Q1722" s="254" t="str">
        <f t="shared" si="270"/>
        <v/>
      </c>
      <c r="R1722" s="255" t="str">
        <f t="shared" si="272"/>
        <v/>
      </c>
      <c r="S1722" s="255" t="str">
        <f t="shared" si="273"/>
        <v/>
      </c>
      <c r="T1722" s="255" t="str">
        <f t="shared" si="271"/>
        <v/>
      </c>
      <c r="U1722" s="262" t="str">
        <f t="shared" si="274"/>
        <v/>
      </c>
      <c r="V1722" s="279"/>
    </row>
    <row r="1723" spans="1:22" x14ac:dyDescent="0.25">
      <c r="A1723" s="266"/>
      <c r="B1723" s="259" t="str">
        <f t="shared" si="275"/>
        <v/>
      </c>
      <c r="C1723" s="260" t="str">
        <f t="shared" si="264"/>
        <v/>
      </c>
      <c r="D1723" s="249" t="str">
        <f t="shared" si="265"/>
        <v/>
      </c>
      <c r="E1723" s="249" t="str">
        <f t="shared" si="266"/>
        <v/>
      </c>
      <c r="F1723" s="249" t="str">
        <f t="shared" si="267"/>
        <v/>
      </c>
      <c r="G1723" s="249" t="str">
        <f t="shared" si="268"/>
        <v/>
      </c>
      <c r="H1723" s="249" t="str">
        <f t="shared" si="269"/>
        <v/>
      </c>
      <c r="I1723" s="249"/>
      <c r="J1723" s="249"/>
      <c r="K1723" s="252"/>
      <c r="L1723" s="251"/>
      <c r="M1723" s="252"/>
      <c r="N1723" s="261"/>
      <c r="O1723" s="261"/>
      <c r="P1723" s="253"/>
      <c r="Q1723" s="254" t="str">
        <f t="shared" si="270"/>
        <v/>
      </c>
      <c r="R1723" s="255" t="str">
        <f t="shared" si="272"/>
        <v/>
      </c>
      <c r="S1723" s="255" t="str">
        <f t="shared" si="273"/>
        <v/>
      </c>
      <c r="T1723" s="255" t="str">
        <f t="shared" si="271"/>
        <v/>
      </c>
      <c r="U1723" s="262" t="str">
        <f t="shared" si="274"/>
        <v/>
      </c>
      <c r="V1723" s="279"/>
    </row>
    <row r="1724" spans="1:22" x14ac:dyDescent="0.25">
      <c r="A1724" s="266"/>
      <c r="B1724" s="259" t="str">
        <f t="shared" si="275"/>
        <v/>
      </c>
      <c r="C1724" s="260" t="str">
        <f t="shared" si="264"/>
        <v/>
      </c>
      <c r="D1724" s="249" t="str">
        <f t="shared" si="265"/>
        <v/>
      </c>
      <c r="E1724" s="249" t="str">
        <f t="shared" si="266"/>
        <v/>
      </c>
      <c r="F1724" s="249" t="str">
        <f t="shared" si="267"/>
        <v/>
      </c>
      <c r="G1724" s="249" t="str">
        <f t="shared" si="268"/>
        <v/>
      </c>
      <c r="H1724" s="249" t="str">
        <f t="shared" si="269"/>
        <v/>
      </c>
      <c r="I1724" s="249"/>
      <c r="J1724" s="249"/>
      <c r="K1724" s="252"/>
      <c r="L1724" s="251"/>
      <c r="M1724" s="252"/>
      <c r="N1724" s="261"/>
      <c r="O1724" s="261"/>
      <c r="P1724" s="253"/>
      <c r="Q1724" s="254" t="str">
        <f t="shared" si="270"/>
        <v/>
      </c>
      <c r="R1724" s="255" t="str">
        <f t="shared" si="272"/>
        <v/>
      </c>
      <c r="S1724" s="255" t="str">
        <f t="shared" si="273"/>
        <v/>
      </c>
      <c r="T1724" s="255" t="str">
        <f t="shared" si="271"/>
        <v/>
      </c>
      <c r="U1724" s="262" t="str">
        <f t="shared" si="274"/>
        <v/>
      </c>
      <c r="V1724" s="279"/>
    </row>
    <row r="1725" spans="1:22" x14ac:dyDescent="0.25">
      <c r="A1725" s="266"/>
      <c r="B1725" s="259" t="str">
        <f t="shared" si="275"/>
        <v/>
      </c>
      <c r="C1725" s="260" t="str">
        <f t="shared" si="264"/>
        <v/>
      </c>
      <c r="D1725" s="249" t="str">
        <f t="shared" si="265"/>
        <v/>
      </c>
      <c r="E1725" s="249" t="str">
        <f t="shared" si="266"/>
        <v/>
      </c>
      <c r="F1725" s="249" t="str">
        <f t="shared" si="267"/>
        <v/>
      </c>
      <c r="G1725" s="249" t="str">
        <f t="shared" si="268"/>
        <v/>
      </c>
      <c r="H1725" s="249" t="str">
        <f t="shared" si="269"/>
        <v/>
      </c>
      <c r="I1725" s="249"/>
      <c r="J1725" s="249"/>
      <c r="K1725" s="252"/>
      <c r="L1725" s="251"/>
      <c r="M1725" s="252"/>
      <c r="N1725" s="261"/>
      <c r="O1725" s="261"/>
      <c r="P1725" s="253"/>
      <c r="Q1725" s="254" t="str">
        <f t="shared" si="270"/>
        <v/>
      </c>
      <c r="R1725" s="255" t="str">
        <f t="shared" si="272"/>
        <v/>
      </c>
      <c r="S1725" s="255" t="str">
        <f t="shared" si="273"/>
        <v/>
      </c>
      <c r="T1725" s="255" t="str">
        <f t="shared" si="271"/>
        <v/>
      </c>
      <c r="U1725" s="262" t="str">
        <f t="shared" si="274"/>
        <v/>
      </c>
      <c r="V1725" s="279"/>
    </row>
    <row r="1726" spans="1:22" x14ac:dyDescent="0.25">
      <c r="A1726" s="266"/>
      <c r="B1726" s="259" t="str">
        <f t="shared" si="275"/>
        <v/>
      </c>
      <c r="C1726" s="260" t="str">
        <f t="shared" si="264"/>
        <v/>
      </c>
      <c r="D1726" s="249" t="str">
        <f t="shared" si="265"/>
        <v/>
      </c>
      <c r="E1726" s="249" t="str">
        <f t="shared" si="266"/>
        <v/>
      </c>
      <c r="F1726" s="249" t="str">
        <f t="shared" si="267"/>
        <v/>
      </c>
      <c r="G1726" s="249" t="str">
        <f t="shared" si="268"/>
        <v/>
      </c>
      <c r="H1726" s="249" t="str">
        <f t="shared" si="269"/>
        <v/>
      </c>
      <c r="I1726" s="249"/>
      <c r="J1726" s="249"/>
      <c r="K1726" s="252"/>
      <c r="L1726" s="251"/>
      <c r="M1726" s="252"/>
      <c r="N1726" s="261"/>
      <c r="O1726" s="261"/>
      <c r="P1726" s="253"/>
      <c r="Q1726" s="254" t="str">
        <f t="shared" si="270"/>
        <v/>
      </c>
      <c r="R1726" s="255" t="str">
        <f t="shared" si="272"/>
        <v/>
      </c>
      <c r="S1726" s="255" t="str">
        <f t="shared" si="273"/>
        <v/>
      </c>
      <c r="T1726" s="255" t="str">
        <f t="shared" si="271"/>
        <v/>
      </c>
      <c r="U1726" s="262" t="str">
        <f t="shared" si="274"/>
        <v/>
      </c>
      <c r="V1726" s="279"/>
    </row>
    <row r="1727" spans="1:22" x14ac:dyDescent="0.25">
      <c r="A1727" s="266"/>
      <c r="B1727" s="259" t="str">
        <f t="shared" si="275"/>
        <v/>
      </c>
      <c r="C1727" s="260" t="str">
        <f t="shared" si="264"/>
        <v/>
      </c>
      <c r="D1727" s="249" t="str">
        <f t="shared" si="265"/>
        <v/>
      </c>
      <c r="E1727" s="249" t="str">
        <f t="shared" si="266"/>
        <v/>
      </c>
      <c r="F1727" s="249" t="str">
        <f t="shared" si="267"/>
        <v/>
      </c>
      <c r="G1727" s="249" t="str">
        <f t="shared" si="268"/>
        <v/>
      </c>
      <c r="H1727" s="249" t="str">
        <f t="shared" si="269"/>
        <v/>
      </c>
      <c r="I1727" s="249"/>
      <c r="J1727" s="249"/>
      <c r="K1727" s="252"/>
      <c r="L1727" s="251"/>
      <c r="M1727" s="252"/>
      <c r="N1727" s="261"/>
      <c r="O1727" s="261"/>
      <c r="P1727" s="253"/>
      <c r="Q1727" s="254" t="str">
        <f t="shared" si="270"/>
        <v/>
      </c>
      <c r="R1727" s="255" t="str">
        <f t="shared" si="272"/>
        <v/>
      </c>
      <c r="S1727" s="255" t="str">
        <f t="shared" si="273"/>
        <v/>
      </c>
      <c r="T1727" s="255" t="str">
        <f t="shared" si="271"/>
        <v/>
      </c>
      <c r="U1727" s="262" t="str">
        <f t="shared" si="274"/>
        <v/>
      </c>
      <c r="V1727" s="279"/>
    </row>
    <row r="1728" spans="1:22" x14ac:dyDescent="0.25">
      <c r="A1728" s="266"/>
      <c r="B1728" s="259" t="str">
        <f t="shared" si="275"/>
        <v/>
      </c>
      <c r="C1728" s="260" t="str">
        <f t="shared" si="264"/>
        <v/>
      </c>
      <c r="D1728" s="249" t="str">
        <f t="shared" si="265"/>
        <v/>
      </c>
      <c r="E1728" s="249" t="str">
        <f t="shared" si="266"/>
        <v/>
      </c>
      <c r="F1728" s="249" t="str">
        <f t="shared" si="267"/>
        <v/>
      </c>
      <c r="G1728" s="249" t="str">
        <f t="shared" si="268"/>
        <v/>
      </c>
      <c r="H1728" s="249" t="str">
        <f t="shared" si="269"/>
        <v/>
      </c>
      <c r="I1728" s="249"/>
      <c r="J1728" s="249"/>
      <c r="K1728" s="252"/>
      <c r="L1728" s="251"/>
      <c r="M1728" s="252"/>
      <c r="N1728" s="261"/>
      <c r="O1728" s="261"/>
      <c r="P1728" s="253"/>
      <c r="Q1728" s="254" t="str">
        <f t="shared" si="270"/>
        <v/>
      </c>
      <c r="R1728" s="255" t="str">
        <f t="shared" si="272"/>
        <v/>
      </c>
      <c r="S1728" s="255" t="str">
        <f t="shared" si="273"/>
        <v/>
      </c>
      <c r="T1728" s="255" t="str">
        <f t="shared" si="271"/>
        <v/>
      </c>
      <c r="U1728" s="262" t="str">
        <f t="shared" si="274"/>
        <v/>
      </c>
      <c r="V1728" s="279"/>
    </row>
    <row r="1729" spans="1:22" x14ac:dyDescent="0.25">
      <c r="A1729" s="266"/>
      <c r="B1729" s="259" t="str">
        <f t="shared" si="275"/>
        <v/>
      </c>
      <c r="C1729" s="260" t="str">
        <f t="shared" si="264"/>
        <v/>
      </c>
      <c r="D1729" s="249" t="str">
        <f t="shared" si="265"/>
        <v/>
      </c>
      <c r="E1729" s="249" t="str">
        <f t="shared" si="266"/>
        <v/>
      </c>
      <c r="F1729" s="249" t="str">
        <f t="shared" si="267"/>
        <v/>
      </c>
      <c r="G1729" s="249" t="str">
        <f t="shared" si="268"/>
        <v/>
      </c>
      <c r="H1729" s="249" t="str">
        <f t="shared" si="269"/>
        <v/>
      </c>
      <c r="I1729" s="249"/>
      <c r="J1729" s="249"/>
      <c r="K1729" s="252"/>
      <c r="L1729" s="251"/>
      <c r="M1729" s="252"/>
      <c r="N1729" s="261"/>
      <c r="O1729" s="261"/>
      <c r="P1729" s="253"/>
      <c r="Q1729" s="254" t="str">
        <f t="shared" si="270"/>
        <v/>
      </c>
      <c r="R1729" s="255" t="str">
        <f t="shared" si="272"/>
        <v/>
      </c>
      <c r="S1729" s="255" t="str">
        <f t="shared" si="273"/>
        <v/>
      </c>
      <c r="T1729" s="255" t="str">
        <f t="shared" si="271"/>
        <v/>
      </c>
      <c r="U1729" s="262" t="str">
        <f t="shared" si="274"/>
        <v/>
      </c>
      <c r="V1729" s="279"/>
    </row>
    <row r="1730" spans="1:22" x14ac:dyDescent="0.25">
      <c r="A1730" s="266"/>
      <c r="B1730" s="259" t="str">
        <f t="shared" si="275"/>
        <v/>
      </c>
      <c r="C1730" s="260" t="str">
        <f t="shared" si="264"/>
        <v/>
      </c>
      <c r="D1730" s="249" t="str">
        <f t="shared" si="265"/>
        <v/>
      </c>
      <c r="E1730" s="249" t="str">
        <f t="shared" si="266"/>
        <v/>
      </c>
      <c r="F1730" s="249" t="str">
        <f t="shared" si="267"/>
        <v/>
      </c>
      <c r="G1730" s="249" t="str">
        <f t="shared" si="268"/>
        <v/>
      </c>
      <c r="H1730" s="249" t="str">
        <f t="shared" si="269"/>
        <v/>
      </c>
      <c r="I1730" s="249"/>
      <c r="J1730" s="249"/>
      <c r="K1730" s="252"/>
      <c r="L1730" s="251"/>
      <c r="M1730" s="252"/>
      <c r="N1730" s="261"/>
      <c r="O1730" s="261"/>
      <c r="P1730" s="253"/>
      <c r="Q1730" s="254" t="str">
        <f t="shared" si="270"/>
        <v/>
      </c>
      <c r="R1730" s="255" t="str">
        <f t="shared" si="272"/>
        <v/>
      </c>
      <c r="S1730" s="255" t="str">
        <f t="shared" si="273"/>
        <v/>
      </c>
      <c r="T1730" s="255" t="str">
        <f t="shared" si="271"/>
        <v/>
      </c>
      <c r="U1730" s="262" t="str">
        <f t="shared" si="274"/>
        <v/>
      </c>
      <c r="V1730" s="279"/>
    </row>
    <row r="1731" spans="1:22" x14ac:dyDescent="0.25">
      <c r="A1731" s="266"/>
      <c r="B1731" s="259" t="str">
        <f t="shared" si="275"/>
        <v/>
      </c>
      <c r="C1731" s="260" t="str">
        <f t="shared" si="264"/>
        <v/>
      </c>
      <c r="D1731" s="249" t="str">
        <f t="shared" si="265"/>
        <v/>
      </c>
      <c r="E1731" s="249" t="str">
        <f t="shared" si="266"/>
        <v/>
      </c>
      <c r="F1731" s="249" t="str">
        <f t="shared" si="267"/>
        <v/>
      </c>
      <c r="G1731" s="249" t="str">
        <f t="shared" si="268"/>
        <v/>
      </c>
      <c r="H1731" s="249" t="str">
        <f t="shared" si="269"/>
        <v/>
      </c>
      <c r="I1731" s="249"/>
      <c r="J1731" s="249"/>
      <c r="K1731" s="252"/>
      <c r="L1731" s="251"/>
      <c r="M1731" s="252"/>
      <c r="N1731" s="261"/>
      <c r="O1731" s="261"/>
      <c r="P1731" s="253"/>
      <c r="Q1731" s="254" t="str">
        <f t="shared" si="270"/>
        <v/>
      </c>
      <c r="R1731" s="255" t="str">
        <f t="shared" si="272"/>
        <v/>
      </c>
      <c r="S1731" s="255" t="str">
        <f t="shared" si="273"/>
        <v/>
      </c>
      <c r="T1731" s="255" t="str">
        <f t="shared" si="271"/>
        <v/>
      </c>
      <c r="U1731" s="262" t="str">
        <f t="shared" si="274"/>
        <v/>
      </c>
      <c r="V1731" s="279"/>
    </row>
    <row r="1732" spans="1:22" x14ac:dyDescent="0.25">
      <c r="A1732" s="266"/>
      <c r="B1732" s="259" t="str">
        <f t="shared" si="275"/>
        <v/>
      </c>
      <c r="C1732" s="260" t="str">
        <f t="shared" si="264"/>
        <v/>
      </c>
      <c r="D1732" s="249" t="str">
        <f t="shared" si="265"/>
        <v/>
      </c>
      <c r="E1732" s="249" t="str">
        <f t="shared" si="266"/>
        <v/>
      </c>
      <c r="F1732" s="249" t="str">
        <f t="shared" si="267"/>
        <v/>
      </c>
      <c r="G1732" s="249" t="str">
        <f t="shared" si="268"/>
        <v/>
      </c>
      <c r="H1732" s="249" t="str">
        <f t="shared" si="269"/>
        <v/>
      </c>
      <c r="I1732" s="249"/>
      <c r="J1732" s="249"/>
      <c r="K1732" s="252"/>
      <c r="L1732" s="251"/>
      <c r="M1732" s="252"/>
      <c r="N1732" s="261"/>
      <c r="O1732" s="261"/>
      <c r="P1732" s="253"/>
      <c r="Q1732" s="254" t="str">
        <f t="shared" si="270"/>
        <v/>
      </c>
      <c r="R1732" s="255" t="str">
        <f t="shared" si="272"/>
        <v/>
      </c>
      <c r="S1732" s="255" t="str">
        <f t="shared" si="273"/>
        <v/>
      </c>
      <c r="T1732" s="255" t="str">
        <f t="shared" si="271"/>
        <v/>
      </c>
      <c r="U1732" s="262" t="str">
        <f t="shared" si="274"/>
        <v/>
      </c>
      <c r="V1732" s="279"/>
    </row>
    <row r="1733" spans="1:22" x14ac:dyDescent="0.25">
      <c r="A1733" s="266"/>
      <c r="B1733" s="259" t="str">
        <f t="shared" si="275"/>
        <v/>
      </c>
      <c r="C1733" s="260" t="str">
        <f t="shared" si="264"/>
        <v/>
      </c>
      <c r="D1733" s="249" t="str">
        <f t="shared" si="265"/>
        <v/>
      </c>
      <c r="E1733" s="249" t="str">
        <f t="shared" si="266"/>
        <v/>
      </c>
      <c r="F1733" s="249" t="str">
        <f t="shared" si="267"/>
        <v/>
      </c>
      <c r="G1733" s="249" t="str">
        <f t="shared" si="268"/>
        <v/>
      </c>
      <c r="H1733" s="249" t="str">
        <f t="shared" si="269"/>
        <v/>
      </c>
      <c r="I1733" s="249"/>
      <c r="J1733" s="249"/>
      <c r="K1733" s="252"/>
      <c r="L1733" s="251"/>
      <c r="M1733" s="252"/>
      <c r="N1733" s="261"/>
      <c r="O1733" s="261"/>
      <c r="P1733" s="253"/>
      <c r="Q1733" s="254" t="str">
        <f t="shared" si="270"/>
        <v/>
      </c>
      <c r="R1733" s="255" t="str">
        <f t="shared" si="272"/>
        <v/>
      </c>
      <c r="S1733" s="255" t="str">
        <f t="shared" si="273"/>
        <v/>
      </c>
      <c r="T1733" s="255" t="str">
        <f t="shared" si="271"/>
        <v/>
      </c>
      <c r="U1733" s="262" t="str">
        <f t="shared" si="274"/>
        <v/>
      </c>
      <c r="V1733" s="279"/>
    </row>
    <row r="1734" spans="1:22" x14ac:dyDescent="0.25">
      <c r="A1734" s="266"/>
      <c r="B1734" s="259" t="str">
        <f t="shared" si="275"/>
        <v/>
      </c>
      <c r="C1734" s="260" t="str">
        <f t="shared" si="264"/>
        <v/>
      </c>
      <c r="D1734" s="249" t="str">
        <f t="shared" si="265"/>
        <v/>
      </c>
      <c r="E1734" s="249" t="str">
        <f t="shared" si="266"/>
        <v/>
      </c>
      <c r="F1734" s="249" t="str">
        <f t="shared" si="267"/>
        <v/>
      </c>
      <c r="G1734" s="249" t="str">
        <f t="shared" si="268"/>
        <v/>
      </c>
      <c r="H1734" s="249" t="str">
        <f t="shared" si="269"/>
        <v/>
      </c>
      <c r="I1734" s="249"/>
      <c r="J1734" s="249"/>
      <c r="K1734" s="252"/>
      <c r="L1734" s="251"/>
      <c r="M1734" s="252"/>
      <c r="N1734" s="261"/>
      <c r="O1734" s="261"/>
      <c r="P1734" s="253"/>
      <c r="Q1734" s="254" t="str">
        <f t="shared" si="270"/>
        <v/>
      </c>
      <c r="R1734" s="255" t="str">
        <f t="shared" si="272"/>
        <v/>
      </c>
      <c r="S1734" s="255" t="str">
        <f t="shared" si="273"/>
        <v/>
      </c>
      <c r="T1734" s="255" t="str">
        <f t="shared" si="271"/>
        <v/>
      </c>
      <c r="U1734" s="262" t="str">
        <f t="shared" si="274"/>
        <v/>
      </c>
      <c r="V1734" s="279"/>
    </row>
    <row r="1735" spans="1:22" x14ac:dyDescent="0.25">
      <c r="A1735" s="266"/>
      <c r="B1735" s="259" t="str">
        <f t="shared" si="275"/>
        <v/>
      </c>
      <c r="C1735" s="260" t="str">
        <f t="shared" si="264"/>
        <v/>
      </c>
      <c r="D1735" s="249" t="str">
        <f t="shared" si="265"/>
        <v/>
      </c>
      <c r="E1735" s="249" t="str">
        <f t="shared" si="266"/>
        <v/>
      </c>
      <c r="F1735" s="249" t="str">
        <f t="shared" si="267"/>
        <v/>
      </c>
      <c r="G1735" s="249" t="str">
        <f t="shared" si="268"/>
        <v/>
      </c>
      <c r="H1735" s="249" t="str">
        <f t="shared" si="269"/>
        <v/>
      </c>
      <c r="I1735" s="249"/>
      <c r="J1735" s="249"/>
      <c r="K1735" s="252"/>
      <c r="L1735" s="251"/>
      <c r="M1735" s="252"/>
      <c r="N1735" s="261"/>
      <c r="O1735" s="261"/>
      <c r="P1735" s="253"/>
      <c r="Q1735" s="254" t="str">
        <f t="shared" si="270"/>
        <v/>
      </c>
      <c r="R1735" s="255" t="str">
        <f t="shared" si="272"/>
        <v/>
      </c>
      <c r="S1735" s="255" t="str">
        <f t="shared" si="273"/>
        <v/>
      </c>
      <c r="T1735" s="255" t="str">
        <f t="shared" si="271"/>
        <v/>
      </c>
      <c r="U1735" s="262" t="str">
        <f t="shared" si="274"/>
        <v/>
      </c>
      <c r="V1735" s="279"/>
    </row>
    <row r="1736" spans="1:22" x14ac:dyDescent="0.25">
      <c r="A1736" s="266"/>
      <c r="B1736" s="259" t="str">
        <f t="shared" si="275"/>
        <v/>
      </c>
      <c r="C1736" s="260" t="str">
        <f t="shared" si="264"/>
        <v/>
      </c>
      <c r="D1736" s="249" t="str">
        <f t="shared" si="265"/>
        <v/>
      </c>
      <c r="E1736" s="249" t="str">
        <f t="shared" si="266"/>
        <v/>
      </c>
      <c r="F1736" s="249" t="str">
        <f t="shared" si="267"/>
        <v/>
      </c>
      <c r="G1736" s="249" t="str">
        <f t="shared" si="268"/>
        <v/>
      </c>
      <c r="H1736" s="249" t="str">
        <f t="shared" si="269"/>
        <v/>
      </c>
      <c r="I1736" s="249"/>
      <c r="J1736" s="249"/>
      <c r="K1736" s="252"/>
      <c r="L1736" s="251"/>
      <c r="M1736" s="252"/>
      <c r="N1736" s="261"/>
      <c r="O1736" s="261"/>
      <c r="P1736" s="253"/>
      <c r="Q1736" s="254" t="str">
        <f t="shared" si="270"/>
        <v/>
      </c>
      <c r="R1736" s="255" t="str">
        <f t="shared" si="272"/>
        <v/>
      </c>
      <c r="S1736" s="255" t="str">
        <f t="shared" si="273"/>
        <v/>
      </c>
      <c r="T1736" s="255" t="str">
        <f t="shared" si="271"/>
        <v/>
      </c>
      <c r="U1736" s="262" t="str">
        <f t="shared" si="274"/>
        <v/>
      </c>
      <c r="V1736" s="279"/>
    </row>
    <row r="1737" spans="1:22" x14ac:dyDescent="0.25">
      <c r="A1737" s="266"/>
      <c r="B1737" s="259" t="str">
        <f t="shared" si="275"/>
        <v/>
      </c>
      <c r="C1737" s="260" t="str">
        <f t="shared" si="264"/>
        <v/>
      </c>
      <c r="D1737" s="249" t="str">
        <f t="shared" si="265"/>
        <v/>
      </c>
      <c r="E1737" s="249" t="str">
        <f t="shared" si="266"/>
        <v/>
      </c>
      <c r="F1737" s="249" t="str">
        <f t="shared" si="267"/>
        <v/>
      </c>
      <c r="G1737" s="249" t="str">
        <f t="shared" si="268"/>
        <v/>
      </c>
      <c r="H1737" s="249" t="str">
        <f t="shared" si="269"/>
        <v/>
      </c>
      <c r="I1737" s="249"/>
      <c r="J1737" s="249"/>
      <c r="K1737" s="252"/>
      <c r="L1737" s="251"/>
      <c r="M1737" s="252"/>
      <c r="N1737" s="261"/>
      <c r="O1737" s="261"/>
      <c r="P1737" s="253"/>
      <c r="Q1737" s="254" t="str">
        <f t="shared" si="270"/>
        <v/>
      </c>
      <c r="R1737" s="255" t="str">
        <f t="shared" si="272"/>
        <v/>
      </c>
      <c r="S1737" s="255" t="str">
        <f t="shared" si="273"/>
        <v/>
      </c>
      <c r="T1737" s="255" t="str">
        <f t="shared" si="271"/>
        <v/>
      </c>
      <c r="U1737" s="262" t="str">
        <f t="shared" si="274"/>
        <v/>
      </c>
      <c r="V1737" s="279"/>
    </row>
    <row r="1738" spans="1:22" x14ac:dyDescent="0.25">
      <c r="A1738" s="266"/>
      <c r="B1738" s="259" t="str">
        <f t="shared" si="275"/>
        <v/>
      </c>
      <c r="C1738" s="260" t="str">
        <f t="shared" si="264"/>
        <v/>
      </c>
      <c r="D1738" s="249" t="str">
        <f t="shared" si="265"/>
        <v/>
      </c>
      <c r="E1738" s="249" t="str">
        <f t="shared" si="266"/>
        <v/>
      </c>
      <c r="F1738" s="249" t="str">
        <f t="shared" si="267"/>
        <v/>
      </c>
      <c r="G1738" s="249" t="str">
        <f t="shared" si="268"/>
        <v/>
      </c>
      <c r="H1738" s="249" t="str">
        <f t="shared" si="269"/>
        <v/>
      </c>
      <c r="I1738" s="249"/>
      <c r="J1738" s="249"/>
      <c r="K1738" s="252"/>
      <c r="L1738" s="251"/>
      <c r="M1738" s="252"/>
      <c r="N1738" s="261"/>
      <c r="O1738" s="261"/>
      <c r="P1738" s="253"/>
      <c r="Q1738" s="254" t="str">
        <f t="shared" si="270"/>
        <v/>
      </c>
      <c r="R1738" s="255" t="str">
        <f t="shared" si="272"/>
        <v/>
      </c>
      <c r="S1738" s="255" t="str">
        <f t="shared" si="273"/>
        <v/>
      </c>
      <c r="T1738" s="255" t="str">
        <f t="shared" si="271"/>
        <v/>
      </c>
      <c r="U1738" s="262" t="str">
        <f t="shared" si="274"/>
        <v/>
      </c>
      <c r="V1738" s="279"/>
    </row>
    <row r="1739" spans="1:22" x14ac:dyDescent="0.25">
      <c r="A1739" s="266"/>
      <c r="B1739" s="259" t="str">
        <f t="shared" si="275"/>
        <v/>
      </c>
      <c r="C1739" s="260" t="str">
        <f t="shared" ref="C1739:C1802" si="276">IFERROR(VLOOKUP(A1739,Personal,3,0),"")</f>
        <v/>
      </c>
      <c r="D1739" s="249" t="str">
        <f t="shared" ref="D1739:D1802" si="277">IFERROR(VLOOKUP(A1739,Personal,4,0),"")</f>
        <v/>
      </c>
      <c r="E1739" s="249" t="str">
        <f t="shared" ref="E1739:E1802" si="278">IFERROR(VLOOKUP(A1739,Personal,5,0),"")</f>
        <v/>
      </c>
      <c r="F1739" s="249" t="str">
        <f t="shared" ref="F1739:F1802" si="279">IFERROR(VLOOKUP(A1739,Personal,6,0),"")</f>
        <v/>
      </c>
      <c r="G1739" s="249" t="str">
        <f t="shared" ref="G1739:G1802" si="280">IFERROR(VLOOKUP(A1739,Personal,7,0),"")</f>
        <v/>
      </c>
      <c r="H1739" s="249" t="str">
        <f t="shared" ref="H1739:H1802" si="281">IFERROR(VLOOKUP(A1739,Personal,8,0),"")</f>
        <v/>
      </c>
      <c r="I1739" s="249"/>
      <c r="J1739" s="249"/>
      <c r="K1739" s="252"/>
      <c r="L1739" s="251"/>
      <c r="M1739" s="252"/>
      <c r="N1739" s="261"/>
      <c r="O1739" s="261"/>
      <c r="P1739" s="253"/>
      <c r="Q1739" s="254" t="str">
        <f t="shared" ref="Q1739:Q1802" si="282">IF(AND(N1739&lt;&gt;"",O1739&lt;&gt;""),IF(DATEDIF(N1739,O1739,"d")&gt;=0,SUM(1+DATEDIF(N1739,O1739,"d")),""),"")</f>
        <v/>
      </c>
      <c r="R1739" s="255" t="str">
        <f t="shared" si="272"/>
        <v/>
      </c>
      <c r="S1739" s="255" t="str">
        <f t="shared" si="273"/>
        <v/>
      </c>
      <c r="T1739" s="255" t="str">
        <f t="shared" ref="T1739:T1802" si="283">IF(O1739&lt;&gt;"",TEXT(O1739,"YYYY"),"")</f>
        <v/>
      </c>
      <c r="U1739" s="262" t="str">
        <f t="shared" si="274"/>
        <v/>
      </c>
      <c r="V1739" s="279"/>
    </row>
    <row r="1740" spans="1:22" x14ac:dyDescent="0.25">
      <c r="A1740" s="266"/>
      <c r="B1740" s="259" t="str">
        <f t="shared" si="275"/>
        <v/>
      </c>
      <c r="C1740" s="260" t="str">
        <f t="shared" si="276"/>
        <v/>
      </c>
      <c r="D1740" s="249" t="str">
        <f t="shared" si="277"/>
        <v/>
      </c>
      <c r="E1740" s="249" t="str">
        <f t="shared" si="278"/>
        <v/>
      </c>
      <c r="F1740" s="249" t="str">
        <f t="shared" si="279"/>
        <v/>
      </c>
      <c r="G1740" s="249" t="str">
        <f t="shared" si="280"/>
        <v/>
      </c>
      <c r="H1740" s="249" t="str">
        <f t="shared" si="281"/>
        <v/>
      </c>
      <c r="I1740" s="249"/>
      <c r="J1740" s="249"/>
      <c r="K1740" s="252"/>
      <c r="L1740" s="251"/>
      <c r="M1740" s="252"/>
      <c r="N1740" s="261"/>
      <c r="O1740" s="261"/>
      <c r="P1740" s="253"/>
      <c r="Q1740" s="254" t="str">
        <f t="shared" si="282"/>
        <v/>
      </c>
      <c r="R1740" s="255" t="str">
        <f t="shared" si="272"/>
        <v/>
      </c>
      <c r="S1740" s="255" t="str">
        <f t="shared" si="273"/>
        <v/>
      </c>
      <c r="T1740" s="255" t="str">
        <f t="shared" si="283"/>
        <v/>
      </c>
      <c r="U1740" s="262" t="str">
        <f t="shared" si="274"/>
        <v/>
      </c>
      <c r="V1740" s="279"/>
    </row>
    <row r="1741" spans="1:22" x14ac:dyDescent="0.25">
      <c r="A1741" s="266"/>
      <c r="B1741" s="259" t="str">
        <f t="shared" si="275"/>
        <v/>
      </c>
      <c r="C1741" s="260" t="str">
        <f t="shared" si="276"/>
        <v/>
      </c>
      <c r="D1741" s="249" t="str">
        <f t="shared" si="277"/>
        <v/>
      </c>
      <c r="E1741" s="249" t="str">
        <f t="shared" si="278"/>
        <v/>
      </c>
      <c r="F1741" s="249" t="str">
        <f t="shared" si="279"/>
        <v/>
      </c>
      <c r="G1741" s="249" t="str">
        <f t="shared" si="280"/>
        <v/>
      </c>
      <c r="H1741" s="249" t="str">
        <f t="shared" si="281"/>
        <v/>
      </c>
      <c r="I1741" s="249"/>
      <c r="J1741" s="249"/>
      <c r="K1741" s="252"/>
      <c r="L1741" s="251"/>
      <c r="M1741" s="252"/>
      <c r="N1741" s="261"/>
      <c r="O1741" s="261"/>
      <c r="P1741" s="253"/>
      <c r="Q1741" s="254" t="str">
        <f t="shared" si="282"/>
        <v/>
      </c>
      <c r="R1741" s="255" t="str">
        <f t="shared" si="272"/>
        <v/>
      </c>
      <c r="S1741" s="255" t="str">
        <f t="shared" si="273"/>
        <v/>
      </c>
      <c r="T1741" s="255" t="str">
        <f t="shared" si="283"/>
        <v/>
      </c>
      <c r="U1741" s="262" t="str">
        <f t="shared" si="274"/>
        <v/>
      </c>
      <c r="V1741" s="279"/>
    </row>
    <row r="1742" spans="1:22" x14ac:dyDescent="0.25">
      <c r="A1742" s="266"/>
      <c r="B1742" s="259" t="str">
        <f t="shared" si="275"/>
        <v/>
      </c>
      <c r="C1742" s="260" t="str">
        <f t="shared" si="276"/>
        <v/>
      </c>
      <c r="D1742" s="249" t="str">
        <f t="shared" si="277"/>
        <v/>
      </c>
      <c r="E1742" s="249" t="str">
        <f t="shared" si="278"/>
        <v/>
      </c>
      <c r="F1742" s="249" t="str">
        <f t="shared" si="279"/>
        <v/>
      </c>
      <c r="G1742" s="249" t="str">
        <f t="shared" si="280"/>
        <v/>
      </c>
      <c r="H1742" s="249" t="str">
        <f t="shared" si="281"/>
        <v/>
      </c>
      <c r="I1742" s="249"/>
      <c r="J1742" s="249"/>
      <c r="K1742" s="252"/>
      <c r="L1742" s="251"/>
      <c r="M1742" s="252"/>
      <c r="N1742" s="261"/>
      <c r="O1742" s="261"/>
      <c r="P1742" s="253"/>
      <c r="Q1742" s="254" t="str">
        <f t="shared" si="282"/>
        <v/>
      </c>
      <c r="R1742" s="255" t="str">
        <f t="shared" si="272"/>
        <v/>
      </c>
      <c r="S1742" s="255" t="str">
        <f t="shared" si="273"/>
        <v/>
      </c>
      <c r="T1742" s="255" t="str">
        <f t="shared" si="283"/>
        <v/>
      </c>
      <c r="U1742" s="262" t="str">
        <f t="shared" si="274"/>
        <v/>
      </c>
      <c r="V1742" s="279"/>
    </row>
    <row r="1743" spans="1:22" x14ac:dyDescent="0.25">
      <c r="A1743" s="266"/>
      <c r="B1743" s="259" t="str">
        <f t="shared" si="275"/>
        <v/>
      </c>
      <c r="C1743" s="260" t="str">
        <f t="shared" si="276"/>
        <v/>
      </c>
      <c r="D1743" s="249" t="str">
        <f t="shared" si="277"/>
        <v/>
      </c>
      <c r="E1743" s="249" t="str">
        <f t="shared" si="278"/>
        <v/>
      </c>
      <c r="F1743" s="249" t="str">
        <f t="shared" si="279"/>
        <v/>
      </c>
      <c r="G1743" s="249" t="str">
        <f t="shared" si="280"/>
        <v/>
      </c>
      <c r="H1743" s="249" t="str">
        <f t="shared" si="281"/>
        <v/>
      </c>
      <c r="I1743" s="249"/>
      <c r="J1743" s="249"/>
      <c r="K1743" s="252"/>
      <c r="L1743" s="251"/>
      <c r="M1743" s="252"/>
      <c r="N1743" s="261"/>
      <c r="O1743" s="261"/>
      <c r="P1743" s="253"/>
      <c r="Q1743" s="254" t="str">
        <f t="shared" si="282"/>
        <v/>
      </c>
      <c r="R1743" s="255" t="str">
        <f t="shared" si="272"/>
        <v/>
      </c>
      <c r="S1743" s="255" t="str">
        <f t="shared" si="273"/>
        <v/>
      </c>
      <c r="T1743" s="255" t="str">
        <f t="shared" si="283"/>
        <v/>
      </c>
      <c r="U1743" s="262" t="str">
        <f t="shared" si="274"/>
        <v/>
      </c>
      <c r="V1743" s="279"/>
    </row>
    <row r="1744" spans="1:22" x14ac:dyDescent="0.25">
      <c r="A1744" s="266"/>
      <c r="B1744" s="259" t="str">
        <f t="shared" si="275"/>
        <v/>
      </c>
      <c r="C1744" s="260" t="str">
        <f t="shared" si="276"/>
        <v/>
      </c>
      <c r="D1744" s="249" t="str">
        <f t="shared" si="277"/>
        <v/>
      </c>
      <c r="E1744" s="249" t="str">
        <f t="shared" si="278"/>
        <v/>
      </c>
      <c r="F1744" s="249" t="str">
        <f t="shared" si="279"/>
        <v/>
      </c>
      <c r="G1744" s="249" t="str">
        <f t="shared" si="280"/>
        <v/>
      </c>
      <c r="H1744" s="249" t="str">
        <f t="shared" si="281"/>
        <v/>
      </c>
      <c r="I1744" s="249"/>
      <c r="J1744" s="249"/>
      <c r="K1744" s="252"/>
      <c r="L1744" s="251"/>
      <c r="M1744" s="252"/>
      <c r="N1744" s="261"/>
      <c r="O1744" s="261"/>
      <c r="P1744" s="253"/>
      <c r="Q1744" s="254" t="str">
        <f t="shared" si="282"/>
        <v/>
      </c>
      <c r="R1744" s="255" t="str">
        <f t="shared" si="272"/>
        <v/>
      </c>
      <c r="S1744" s="255" t="str">
        <f t="shared" si="273"/>
        <v/>
      </c>
      <c r="T1744" s="255" t="str">
        <f t="shared" si="283"/>
        <v/>
      </c>
      <c r="U1744" s="262" t="str">
        <f t="shared" si="274"/>
        <v/>
      </c>
      <c r="V1744" s="279"/>
    </row>
    <row r="1745" spans="1:22" x14ac:dyDescent="0.25">
      <c r="A1745" s="266"/>
      <c r="B1745" s="259" t="str">
        <f t="shared" si="275"/>
        <v/>
      </c>
      <c r="C1745" s="260" t="str">
        <f t="shared" si="276"/>
        <v/>
      </c>
      <c r="D1745" s="249" t="str">
        <f t="shared" si="277"/>
        <v/>
      </c>
      <c r="E1745" s="249" t="str">
        <f t="shared" si="278"/>
        <v/>
      </c>
      <c r="F1745" s="249" t="str">
        <f t="shared" si="279"/>
        <v/>
      </c>
      <c r="G1745" s="249" t="str">
        <f t="shared" si="280"/>
        <v/>
      </c>
      <c r="H1745" s="249" t="str">
        <f t="shared" si="281"/>
        <v/>
      </c>
      <c r="I1745" s="249"/>
      <c r="J1745" s="249"/>
      <c r="K1745" s="252"/>
      <c r="L1745" s="251"/>
      <c r="M1745" s="252"/>
      <c r="N1745" s="261"/>
      <c r="O1745" s="261"/>
      <c r="P1745" s="253"/>
      <c r="Q1745" s="254" t="str">
        <f t="shared" si="282"/>
        <v/>
      </c>
      <c r="R1745" s="255" t="str">
        <f t="shared" si="272"/>
        <v/>
      </c>
      <c r="S1745" s="255" t="str">
        <f t="shared" si="273"/>
        <v/>
      </c>
      <c r="T1745" s="255" t="str">
        <f t="shared" si="283"/>
        <v/>
      </c>
      <c r="U1745" s="262" t="str">
        <f t="shared" si="274"/>
        <v/>
      </c>
      <c r="V1745" s="279"/>
    </row>
    <row r="1746" spans="1:22" x14ac:dyDescent="0.25">
      <c r="A1746" s="266"/>
      <c r="B1746" s="259" t="str">
        <f t="shared" si="275"/>
        <v/>
      </c>
      <c r="C1746" s="260" t="str">
        <f t="shared" si="276"/>
        <v/>
      </c>
      <c r="D1746" s="249" t="str">
        <f t="shared" si="277"/>
        <v/>
      </c>
      <c r="E1746" s="249" t="str">
        <f t="shared" si="278"/>
        <v/>
      </c>
      <c r="F1746" s="249" t="str">
        <f t="shared" si="279"/>
        <v/>
      </c>
      <c r="G1746" s="249" t="str">
        <f t="shared" si="280"/>
        <v/>
      </c>
      <c r="H1746" s="249" t="str">
        <f t="shared" si="281"/>
        <v/>
      </c>
      <c r="I1746" s="249"/>
      <c r="J1746" s="249"/>
      <c r="K1746" s="252"/>
      <c r="L1746" s="251"/>
      <c r="M1746" s="252"/>
      <c r="N1746" s="261"/>
      <c r="O1746" s="261"/>
      <c r="P1746" s="253"/>
      <c r="Q1746" s="254" t="str">
        <f t="shared" si="282"/>
        <v/>
      </c>
      <c r="R1746" s="255" t="str">
        <f t="shared" si="272"/>
        <v/>
      </c>
      <c r="S1746" s="255" t="str">
        <f t="shared" si="273"/>
        <v/>
      </c>
      <c r="T1746" s="255" t="str">
        <f t="shared" si="283"/>
        <v/>
      </c>
      <c r="U1746" s="262" t="str">
        <f t="shared" si="274"/>
        <v/>
      </c>
      <c r="V1746" s="279"/>
    </row>
    <row r="1747" spans="1:22" x14ac:dyDescent="0.25">
      <c r="A1747" s="266"/>
      <c r="B1747" s="259" t="str">
        <f t="shared" si="275"/>
        <v/>
      </c>
      <c r="C1747" s="260" t="str">
        <f t="shared" si="276"/>
        <v/>
      </c>
      <c r="D1747" s="249" t="str">
        <f t="shared" si="277"/>
        <v/>
      </c>
      <c r="E1747" s="249" t="str">
        <f t="shared" si="278"/>
        <v/>
      </c>
      <c r="F1747" s="249" t="str">
        <f t="shared" si="279"/>
        <v/>
      </c>
      <c r="G1747" s="249" t="str">
        <f t="shared" si="280"/>
        <v/>
      </c>
      <c r="H1747" s="249" t="str">
        <f t="shared" si="281"/>
        <v/>
      </c>
      <c r="I1747" s="249"/>
      <c r="J1747" s="249"/>
      <c r="K1747" s="252"/>
      <c r="L1747" s="251"/>
      <c r="M1747" s="252"/>
      <c r="N1747" s="261"/>
      <c r="O1747" s="261"/>
      <c r="P1747" s="253"/>
      <c r="Q1747" s="254" t="str">
        <f t="shared" si="282"/>
        <v/>
      </c>
      <c r="R1747" s="255" t="str">
        <f t="shared" si="272"/>
        <v/>
      </c>
      <c r="S1747" s="255" t="str">
        <f t="shared" si="273"/>
        <v/>
      </c>
      <c r="T1747" s="255" t="str">
        <f t="shared" si="283"/>
        <v/>
      </c>
      <c r="U1747" s="262" t="str">
        <f t="shared" si="274"/>
        <v/>
      </c>
      <c r="V1747" s="279"/>
    </row>
    <row r="1748" spans="1:22" x14ac:dyDescent="0.25">
      <c r="A1748" s="266"/>
      <c r="B1748" s="259" t="str">
        <f t="shared" si="275"/>
        <v/>
      </c>
      <c r="C1748" s="260" t="str">
        <f t="shared" si="276"/>
        <v/>
      </c>
      <c r="D1748" s="249" t="str">
        <f t="shared" si="277"/>
        <v/>
      </c>
      <c r="E1748" s="249" t="str">
        <f t="shared" si="278"/>
        <v/>
      </c>
      <c r="F1748" s="249" t="str">
        <f t="shared" si="279"/>
        <v/>
      </c>
      <c r="G1748" s="249" t="str">
        <f t="shared" si="280"/>
        <v/>
      </c>
      <c r="H1748" s="249" t="str">
        <f t="shared" si="281"/>
        <v/>
      </c>
      <c r="I1748" s="249"/>
      <c r="J1748" s="249"/>
      <c r="K1748" s="252"/>
      <c r="L1748" s="251"/>
      <c r="M1748" s="252"/>
      <c r="N1748" s="261"/>
      <c r="O1748" s="261"/>
      <c r="P1748" s="253"/>
      <c r="Q1748" s="254" t="str">
        <f t="shared" si="282"/>
        <v/>
      </c>
      <c r="R1748" s="255" t="str">
        <f t="shared" si="272"/>
        <v/>
      </c>
      <c r="S1748" s="255" t="str">
        <f t="shared" si="273"/>
        <v/>
      </c>
      <c r="T1748" s="255" t="str">
        <f t="shared" si="283"/>
        <v/>
      </c>
      <c r="U1748" s="262" t="str">
        <f t="shared" si="274"/>
        <v/>
      </c>
      <c r="V1748" s="279"/>
    </row>
    <row r="1749" spans="1:22" x14ac:dyDescent="0.25">
      <c r="A1749" s="266"/>
      <c r="B1749" s="259" t="str">
        <f t="shared" si="275"/>
        <v/>
      </c>
      <c r="C1749" s="260" t="str">
        <f t="shared" si="276"/>
        <v/>
      </c>
      <c r="D1749" s="249" t="str">
        <f t="shared" si="277"/>
        <v/>
      </c>
      <c r="E1749" s="249" t="str">
        <f t="shared" si="278"/>
        <v/>
      </c>
      <c r="F1749" s="249" t="str">
        <f t="shared" si="279"/>
        <v/>
      </c>
      <c r="G1749" s="249" t="str">
        <f t="shared" si="280"/>
        <v/>
      </c>
      <c r="H1749" s="249" t="str">
        <f t="shared" si="281"/>
        <v/>
      </c>
      <c r="I1749" s="249"/>
      <c r="J1749" s="249"/>
      <c r="K1749" s="252"/>
      <c r="L1749" s="251"/>
      <c r="M1749" s="252"/>
      <c r="N1749" s="261"/>
      <c r="O1749" s="261"/>
      <c r="P1749" s="253"/>
      <c r="Q1749" s="254" t="str">
        <f t="shared" si="282"/>
        <v/>
      </c>
      <c r="R1749" s="255" t="str">
        <f t="shared" si="272"/>
        <v/>
      </c>
      <c r="S1749" s="255" t="str">
        <f t="shared" si="273"/>
        <v/>
      </c>
      <c r="T1749" s="255" t="str">
        <f t="shared" si="283"/>
        <v/>
      </c>
      <c r="U1749" s="262" t="str">
        <f t="shared" si="274"/>
        <v/>
      </c>
      <c r="V1749" s="279"/>
    </row>
    <row r="1750" spans="1:22" x14ac:dyDescent="0.25">
      <c r="A1750" s="266"/>
      <c r="B1750" s="259" t="str">
        <f t="shared" si="275"/>
        <v/>
      </c>
      <c r="C1750" s="260" t="str">
        <f t="shared" si="276"/>
        <v/>
      </c>
      <c r="D1750" s="249" t="str">
        <f t="shared" si="277"/>
        <v/>
      </c>
      <c r="E1750" s="249" t="str">
        <f t="shared" si="278"/>
        <v/>
      </c>
      <c r="F1750" s="249" t="str">
        <f t="shared" si="279"/>
        <v/>
      </c>
      <c r="G1750" s="249" t="str">
        <f t="shared" si="280"/>
        <v/>
      </c>
      <c r="H1750" s="249" t="str">
        <f t="shared" si="281"/>
        <v/>
      </c>
      <c r="I1750" s="249"/>
      <c r="J1750" s="249"/>
      <c r="K1750" s="252"/>
      <c r="L1750" s="251"/>
      <c r="M1750" s="252"/>
      <c r="N1750" s="261"/>
      <c r="O1750" s="261"/>
      <c r="P1750" s="253"/>
      <c r="Q1750" s="254" t="str">
        <f t="shared" si="282"/>
        <v/>
      </c>
      <c r="R1750" s="255" t="str">
        <f t="shared" si="272"/>
        <v/>
      </c>
      <c r="S1750" s="255" t="str">
        <f t="shared" si="273"/>
        <v/>
      </c>
      <c r="T1750" s="255" t="str">
        <f t="shared" si="283"/>
        <v/>
      </c>
      <c r="U1750" s="262" t="str">
        <f t="shared" si="274"/>
        <v/>
      </c>
      <c r="V1750" s="279"/>
    </row>
    <row r="1751" spans="1:22" x14ac:dyDescent="0.25">
      <c r="A1751" s="266"/>
      <c r="B1751" s="259" t="str">
        <f t="shared" si="275"/>
        <v/>
      </c>
      <c r="C1751" s="260" t="str">
        <f t="shared" si="276"/>
        <v/>
      </c>
      <c r="D1751" s="249" t="str">
        <f t="shared" si="277"/>
        <v/>
      </c>
      <c r="E1751" s="249" t="str">
        <f t="shared" si="278"/>
        <v/>
      </c>
      <c r="F1751" s="249" t="str">
        <f t="shared" si="279"/>
        <v/>
      </c>
      <c r="G1751" s="249" t="str">
        <f t="shared" si="280"/>
        <v/>
      </c>
      <c r="H1751" s="249" t="str">
        <f t="shared" si="281"/>
        <v/>
      </c>
      <c r="I1751" s="249"/>
      <c r="J1751" s="249"/>
      <c r="K1751" s="252"/>
      <c r="L1751" s="251"/>
      <c r="M1751" s="252"/>
      <c r="N1751" s="261"/>
      <c r="O1751" s="261"/>
      <c r="P1751" s="253"/>
      <c r="Q1751" s="254" t="str">
        <f t="shared" si="282"/>
        <v/>
      </c>
      <c r="R1751" s="255" t="str">
        <f t="shared" si="272"/>
        <v/>
      </c>
      <c r="S1751" s="255" t="str">
        <f t="shared" si="273"/>
        <v/>
      </c>
      <c r="T1751" s="255" t="str">
        <f t="shared" si="283"/>
        <v/>
      </c>
      <c r="U1751" s="262" t="str">
        <f t="shared" si="274"/>
        <v/>
      </c>
      <c r="V1751" s="279"/>
    </row>
    <row r="1752" spans="1:22" x14ac:dyDescent="0.25">
      <c r="A1752" s="266"/>
      <c r="B1752" s="259" t="str">
        <f t="shared" si="275"/>
        <v/>
      </c>
      <c r="C1752" s="260" t="str">
        <f t="shared" si="276"/>
        <v/>
      </c>
      <c r="D1752" s="249" t="str">
        <f t="shared" si="277"/>
        <v/>
      </c>
      <c r="E1752" s="249" t="str">
        <f t="shared" si="278"/>
        <v/>
      </c>
      <c r="F1752" s="249" t="str">
        <f t="shared" si="279"/>
        <v/>
      </c>
      <c r="G1752" s="249" t="str">
        <f t="shared" si="280"/>
        <v/>
      </c>
      <c r="H1752" s="249" t="str">
        <f t="shared" si="281"/>
        <v/>
      </c>
      <c r="I1752" s="249"/>
      <c r="J1752" s="249"/>
      <c r="K1752" s="252"/>
      <c r="L1752" s="251"/>
      <c r="M1752" s="252"/>
      <c r="N1752" s="261"/>
      <c r="O1752" s="261"/>
      <c r="P1752" s="253"/>
      <c r="Q1752" s="254" t="str">
        <f t="shared" si="282"/>
        <v/>
      </c>
      <c r="R1752" s="255" t="str">
        <f t="shared" si="272"/>
        <v/>
      </c>
      <c r="S1752" s="255" t="str">
        <f t="shared" si="273"/>
        <v/>
      </c>
      <c r="T1752" s="255" t="str">
        <f t="shared" si="283"/>
        <v/>
      </c>
      <c r="U1752" s="262" t="str">
        <f t="shared" si="274"/>
        <v/>
      </c>
      <c r="V1752" s="279"/>
    </row>
    <row r="1753" spans="1:22" x14ac:dyDescent="0.25">
      <c r="A1753" s="266"/>
      <c r="B1753" s="259" t="str">
        <f t="shared" si="275"/>
        <v/>
      </c>
      <c r="C1753" s="260" t="str">
        <f t="shared" si="276"/>
        <v/>
      </c>
      <c r="D1753" s="249" t="str">
        <f t="shared" si="277"/>
        <v/>
      </c>
      <c r="E1753" s="249" t="str">
        <f t="shared" si="278"/>
        <v/>
      </c>
      <c r="F1753" s="249" t="str">
        <f t="shared" si="279"/>
        <v/>
      </c>
      <c r="G1753" s="249" t="str">
        <f t="shared" si="280"/>
        <v/>
      </c>
      <c r="H1753" s="249" t="str">
        <f t="shared" si="281"/>
        <v/>
      </c>
      <c r="I1753" s="249"/>
      <c r="J1753" s="249"/>
      <c r="K1753" s="252"/>
      <c r="L1753" s="251"/>
      <c r="M1753" s="252"/>
      <c r="N1753" s="261"/>
      <c r="O1753" s="261"/>
      <c r="P1753" s="253"/>
      <c r="Q1753" s="254" t="str">
        <f t="shared" si="282"/>
        <v/>
      </c>
      <c r="R1753" s="255" t="str">
        <f t="shared" ref="R1753:R1816" si="284">IF(N1753&lt;&gt;"",TEXT(N1753,"DDDD"),"")</f>
        <v/>
      </c>
      <c r="S1753" s="255" t="str">
        <f t="shared" ref="S1753:S1816" si="285">IF(N1753&lt;&gt;"",TEXT(N1753,"MMMM"),"")</f>
        <v/>
      </c>
      <c r="T1753" s="255" t="str">
        <f t="shared" si="283"/>
        <v/>
      </c>
      <c r="U1753" s="262" t="str">
        <f t="shared" si="274"/>
        <v/>
      </c>
      <c r="V1753" s="279"/>
    </row>
    <row r="1754" spans="1:22" x14ac:dyDescent="0.25">
      <c r="A1754" s="266"/>
      <c r="B1754" s="259" t="str">
        <f t="shared" si="275"/>
        <v/>
      </c>
      <c r="C1754" s="260" t="str">
        <f t="shared" si="276"/>
        <v/>
      </c>
      <c r="D1754" s="249" t="str">
        <f t="shared" si="277"/>
        <v/>
      </c>
      <c r="E1754" s="249" t="str">
        <f t="shared" si="278"/>
        <v/>
      </c>
      <c r="F1754" s="249" t="str">
        <f t="shared" si="279"/>
        <v/>
      </c>
      <c r="G1754" s="249" t="str">
        <f t="shared" si="280"/>
        <v/>
      </c>
      <c r="H1754" s="249" t="str">
        <f t="shared" si="281"/>
        <v/>
      </c>
      <c r="I1754" s="249"/>
      <c r="J1754" s="249"/>
      <c r="K1754" s="252"/>
      <c r="L1754" s="251"/>
      <c r="M1754" s="252"/>
      <c r="N1754" s="261"/>
      <c r="O1754" s="261"/>
      <c r="P1754" s="253"/>
      <c r="Q1754" s="254" t="str">
        <f t="shared" si="282"/>
        <v/>
      </c>
      <c r="R1754" s="255" t="str">
        <f t="shared" si="284"/>
        <v/>
      </c>
      <c r="S1754" s="255" t="str">
        <f t="shared" si="285"/>
        <v/>
      </c>
      <c r="T1754" s="255" t="str">
        <f t="shared" si="283"/>
        <v/>
      </c>
      <c r="U1754" s="262" t="str">
        <f t="shared" si="274"/>
        <v/>
      </c>
      <c r="V1754" s="279"/>
    </row>
    <row r="1755" spans="1:22" x14ac:dyDescent="0.25">
      <c r="A1755" s="266"/>
      <c r="B1755" s="259" t="str">
        <f t="shared" si="275"/>
        <v/>
      </c>
      <c r="C1755" s="260" t="str">
        <f t="shared" si="276"/>
        <v/>
      </c>
      <c r="D1755" s="249" t="str">
        <f t="shared" si="277"/>
        <v/>
      </c>
      <c r="E1755" s="249" t="str">
        <f t="shared" si="278"/>
        <v/>
      </c>
      <c r="F1755" s="249" t="str">
        <f t="shared" si="279"/>
        <v/>
      </c>
      <c r="G1755" s="249" t="str">
        <f t="shared" si="280"/>
        <v/>
      </c>
      <c r="H1755" s="249" t="str">
        <f t="shared" si="281"/>
        <v/>
      </c>
      <c r="I1755" s="249"/>
      <c r="J1755" s="249"/>
      <c r="K1755" s="252"/>
      <c r="L1755" s="251"/>
      <c r="M1755" s="252"/>
      <c r="N1755" s="261"/>
      <c r="O1755" s="261"/>
      <c r="P1755" s="253"/>
      <c r="Q1755" s="254" t="str">
        <f t="shared" si="282"/>
        <v/>
      </c>
      <c r="R1755" s="255" t="str">
        <f t="shared" si="284"/>
        <v/>
      </c>
      <c r="S1755" s="255" t="str">
        <f t="shared" si="285"/>
        <v/>
      </c>
      <c r="T1755" s="255" t="str">
        <f t="shared" si="283"/>
        <v/>
      </c>
      <c r="U1755" s="262" t="str">
        <f t="shared" si="274"/>
        <v/>
      </c>
      <c r="V1755" s="279"/>
    </row>
    <row r="1756" spans="1:22" x14ac:dyDescent="0.25">
      <c r="A1756" s="266"/>
      <c r="B1756" s="259" t="str">
        <f t="shared" si="275"/>
        <v/>
      </c>
      <c r="C1756" s="260" t="str">
        <f t="shared" si="276"/>
        <v/>
      </c>
      <c r="D1756" s="249" t="str">
        <f t="shared" si="277"/>
        <v/>
      </c>
      <c r="E1756" s="249" t="str">
        <f t="shared" si="278"/>
        <v/>
      </c>
      <c r="F1756" s="249" t="str">
        <f t="shared" si="279"/>
        <v/>
      </c>
      <c r="G1756" s="249" t="str">
        <f t="shared" si="280"/>
        <v/>
      </c>
      <c r="H1756" s="249" t="str">
        <f t="shared" si="281"/>
        <v/>
      </c>
      <c r="I1756" s="249"/>
      <c r="J1756" s="249"/>
      <c r="K1756" s="252"/>
      <c r="L1756" s="251"/>
      <c r="M1756" s="252"/>
      <c r="N1756" s="261"/>
      <c r="O1756" s="261"/>
      <c r="P1756" s="253"/>
      <c r="Q1756" s="254" t="str">
        <f t="shared" si="282"/>
        <v/>
      </c>
      <c r="R1756" s="255" t="str">
        <f t="shared" si="284"/>
        <v/>
      </c>
      <c r="S1756" s="255" t="str">
        <f t="shared" si="285"/>
        <v/>
      </c>
      <c r="T1756" s="255" t="str">
        <f t="shared" si="283"/>
        <v/>
      </c>
      <c r="U1756" s="262" t="str">
        <f t="shared" si="274"/>
        <v/>
      </c>
      <c r="V1756" s="279"/>
    </row>
    <row r="1757" spans="1:22" x14ac:dyDescent="0.25">
      <c r="A1757" s="266"/>
      <c r="B1757" s="259" t="str">
        <f t="shared" si="275"/>
        <v/>
      </c>
      <c r="C1757" s="260" t="str">
        <f t="shared" si="276"/>
        <v/>
      </c>
      <c r="D1757" s="249" t="str">
        <f t="shared" si="277"/>
        <v/>
      </c>
      <c r="E1757" s="249" t="str">
        <f t="shared" si="278"/>
        <v/>
      </c>
      <c r="F1757" s="249" t="str">
        <f t="shared" si="279"/>
        <v/>
      </c>
      <c r="G1757" s="249" t="str">
        <f t="shared" si="280"/>
        <v/>
      </c>
      <c r="H1757" s="249" t="str">
        <f t="shared" si="281"/>
        <v/>
      </c>
      <c r="I1757" s="249"/>
      <c r="J1757" s="249"/>
      <c r="K1757" s="252"/>
      <c r="L1757" s="251"/>
      <c r="M1757" s="252"/>
      <c r="N1757" s="261"/>
      <c r="O1757" s="261"/>
      <c r="P1757" s="253"/>
      <c r="Q1757" s="254" t="str">
        <f t="shared" si="282"/>
        <v/>
      </c>
      <c r="R1757" s="255" t="str">
        <f t="shared" si="284"/>
        <v/>
      </c>
      <c r="S1757" s="255" t="str">
        <f t="shared" si="285"/>
        <v/>
      </c>
      <c r="T1757" s="255" t="str">
        <f t="shared" si="283"/>
        <v/>
      </c>
      <c r="U1757" s="262" t="str">
        <f t="shared" si="274"/>
        <v/>
      </c>
      <c r="V1757" s="279"/>
    </row>
    <row r="1758" spans="1:22" x14ac:dyDescent="0.25">
      <c r="A1758" s="266"/>
      <c r="B1758" s="259" t="str">
        <f t="shared" si="275"/>
        <v/>
      </c>
      <c r="C1758" s="260" t="str">
        <f t="shared" si="276"/>
        <v/>
      </c>
      <c r="D1758" s="249" t="str">
        <f t="shared" si="277"/>
        <v/>
      </c>
      <c r="E1758" s="249" t="str">
        <f t="shared" si="278"/>
        <v/>
      </c>
      <c r="F1758" s="249" t="str">
        <f t="shared" si="279"/>
        <v/>
      </c>
      <c r="G1758" s="249" t="str">
        <f t="shared" si="280"/>
        <v/>
      </c>
      <c r="H1758" s="249" t="str">
        <f t="shared" si="281"/>
        <v/>
      </c>
      <c r="I1758" s="249"/>
      <c r="J1758" s="249"/>
      <c r="K1758" s="252"/>
      <c r="L1758" s="251"/>
      <c r="M1758" s="252"/>
      <c r="N1758" s="261"/>
      <c r="O1758" s="261"/>
      <c r="P1758" s="253"/>
      <c r="Q1758" s="254" t="str">
        <f t="shared" si="282"/>
        <v/>
      </c>
      <c r="R1758" s="255" t="str">
        <f t="shared" si="284"/>
        <v/>
      </c>
      <c r="S1758" s="255" t="str">
        <f t="shared" si="285"/>
        <v/>
      </c>
      <c r="T1758" s="255" t="str">
        <f t="shared" si="283"/>
        <v/>
      </c>
      <c r="U1758" s="262" t="str">
        <f t="shared" si="274"/>
        <v/>
      </c>
      <c r="V1758" s="279"/>
    </row>
    <row r="1759" spans="1:22" x14ac:dyDescent="0.25">
      <c r="A1759" s="266"/>
      <c r="B1759" s="259" t="str">
        <f t="shared" si="275"/>
        <v/>
      </c>
      <c r="C1759" s="260" t="str">
        <f t="shared" si="276"/>
        <v/>
      </c>
      <c r="D1759" s="249" t="str">
        <f t="shared" si="277"/>
        <v/>
      </c>
      <c r="E1759" s="249" t="str">
        <f t="shared" si="278"/>
        <v/>
      </c>
      <c r="F1759" s="249" t="str">
        <f t="shared" si="279"/>
        <v/>
      </c>
      <c r="G1759" s="249" t="str">
        <f t="shared" si="280"/>
        <v/>
      </c>
      <c r="H1759" s="249" t="str">
        <f t="shared" si="281"/>
        <v/>
      </c>
      <c r="I1759" s="249"/>
      <c r="J1759" s="249"/>
      <c r="K1759" s="252"/>
      <c r="L1759" s="251"/>
      <c r="M1759" s="252"/>
      <c r="N1759" s="261"/>
      <c r="O1759" s="261"/>
      <c r="P1759" s="253"/>
      <c r="Q1759" s="254" t="str">
        <f t="shared" si="282"/>
        <v/>
      </c>
      <c r="R1759" s="255" t="str">
        <f t="shared" si="284"/>
        <v/>
      </c>
      <c r="S1759" s="255" t="str">
        <f t="shared" si="285"/>
        <v/>
      </c>
      <c r="T1759" s="255" t="str">
        <f t="shared" si="283"/>
        <v/>
      </c>
      <c r="U1759" s="262" t="str">
        <f t="shared" si="274"/>
        <v/>
      </c>
      <c r="V1759" s="279"/>
    </row>
    <row r="1760" spans="1:22" x14ac:dyDescent="0.25">
      <c r="A1760" s="266"/>
      <c r="B1760" s="259" t="str">
        <f t="shared" si="275"/>
        <v/>
      </c>
      <c r="C1760" s="260" t="str">
        <f t="shared" si="276"/>
        <v/>
      </c>
      <c r="D1760" s="249" t="str">
        <f t="shared" si="277"/>
        <v/>
      </c>
      <c r="E1760" s="249" t="str">
        <f t="shared" si="278"/>
        <v/>
      </c>
      <c r="F1760" s="249" t="str">
        <f t="shared" si="279"/>
        <v/>
      </c>
      <c r="G1760" s="249" t="str">
        <f t="shared" si="280"/>
        <v/>
      </c>
      <c r="H1760" s="249" t="str">
        <f t="shared" si="281"/>
        <v/>
      </c>
      <c r="I1760" s="249"/>
      <c r="J1760" s="249"/>
      <c r="K1760" s="252"/>
      <c r="L1760" s="251"/>
      <c r="M1760" s="252"/>
      <c r="N1760" s="261"/>
      <c r="O1760" s="261"/>
      <c r="P1760" s="253"/>
      <c r="Q1760" s="254" t="str">
        <f t="shared" si="282"/>
        <v/>
      </c>
      <c r="R1760" s="255" t="str">
        <f t="shared" si="284"/>
        <v/>
      </c>
      <c r="S1760" s="255" t="str">
        <f t="shared" si="285"/>
        <v/>
      </c>
      <c r="T1760" s="255" t="str">
        <f t="shared" si="283"/>
        <v/>
      </c>
      <c r="U1760" s="262" t="str">
        <f t="shared" si="274"/>
        <v/>
      </c>
      <c r="V1760" s="279"/>
    </row>
    <row r="1761" spans="1:22" x14ac:dyDescent="0.25">
      <c r="A1761" s="266"/>
      <c r="B1761" s="259" t="str">
        <f t="shared" si="275"/>
        <v/>
      </c>
      <c r="C1761" s="260" t="str">
        <f t="shared" si="276"/>
        <v/>
      </c>
      <c r="D1761" s="249" t="str">
        <f t="shared" si="277"/>
        <v/>
      </c>
      <c r="E1761" s="249" t="str">
        <f t="shared" si="278"/>
        <v/>
      </c>
      <c r="F1761" s="249" t="str">
        <f t="shared" si="279"/>
        <v/>
      </c>
      <c r="G1761" s="249" t="str">
        <f t="shared" si="280"/>
        <v/>
      </c>
      <c r="H1761" s="249" t="str">
        <f t="shared" si="281"/>
        <v/>
      </c>
      <c r="I1761" s="249"/>
      <c r="J1761" s="249"/>
      <c r="K1761" s="252"/>
      <c r="L1761" s="251"/>
      <c r="M1761" s="252"/>
      <c r="N1761" s="261"/>
      <c r="O1761" s="261"/>
      <c r="P1761" s="253"/>
      <c r="Q1761" s="254" t="str">
        <f t="shared" si="282"/>
        <v/>
      </c>
      <c r="R1761" s="255" t="str">
        <f t="shared" si="284"/>
        <v/>
      </c>
      <c r="S1761" s="255" t="str">
        <f t="shared" si="285"/>
        <v/>
      </c>
      <c r="T1761" s="255" t="str">
        <f t="shared" si="283"/>
        <v/>
      </c>
      <c r="U1761" s="262" t="str">
        <f t="shared" ref="U1761:U1824" si="286">IFERROR(VLOOKUP(M1761,CIE,2,0),"")</f>
        <v/>
      </c>
      <c r="V1761" s="279"/>
    </row>
    <row r="1762" spans="1:22" x14ac:dyDescent="0.25">
      <c r="A1762" s="266"/>
      <c r="B1762" s="259" t="str">
        <f t="shared" si="275"/>
        <v/>
      </c>
      <c r="C1762" s="260" t="str">
        <f t="shared" si="276"/>
        <v/>
      </c>
      <c r="D1762" s="249" t="str">
        <f t="shared" si="277"/>
        <v/>
      </c>
      <c r="E1762" s="249" t="str">
        <f t="shared" si="278"/>
        <v/>
      </c>
      <c r="F1762" s="249" t="str">
        <f t="shared" si="279"/>
        <v/>
      </c>
      <c r="G1762" s="249" t="str">
        <f t="shared" si="280"/>
        <v/>
      </c>
      <c r="H1762" s="249" t="str">
        <f t="shared" si="281"/>
        <v/>
      </c>
      <c r="I1762" s="249"/>
      <c r="J1762" s="249"/>
      <c r="K1762" s="252"/>
      <c r="L1762" s="251"/>
      <c r="M1762" s="252"/>
      <c r="N1762" s="261"/>
      <c r="O1762" s="261"/>
      <c r="P1762" s="253"/>
      <c r="Q1762" s="254" t="str">
        <f t="shared" si="282"/>
        <v/>
      </c>
      <c r="R1762" s="255" t="str">
        <f t="shared" si="284"/>
        <v/>
      </c>
      <c r="S1762" s="255" t="str">
        <f t="shared" si="285"/>
        <v/>
      </c>
      <c r="T1762" s="255" t="str">
        <f t="shared" si="283"/>
        <v/>
      </c>
      <c r="U1762" s="262" t="str">
        <f t="shared" si="286"/>
        <v/>
      </c>
      <c r="V1762" s="279"/>
    </row>
    <row r="1763" spans="1:22" x14ac:dyDescent="0.25">
      <c r="A1763" s="266"/>
      <c r="B1763" s="259" t="str">
        <f t="shared" si="275"/>
        <v/>
      </c>
      <c r="C1763" s="260" t="str">
        <f t="shared" si="276"/>
        <v/>
      </c>
      <c r="D1763" s="249" t="str">
        <f t="shared" si="277"/>
        <v/>
      </c>
      <c r="E1763" s="249" t="str">
        <f t="shared" si="278"/>
        <v/>
      </c>
      <c r="F1763" s="249" t="str">
        <f t="shared" si="279"/>
        <v/>
      </c>
      <c r="G1763" s="249" t="str">
        <f t="shared" si="280"/>
        <v/>
      </c>
      <c r="H1763" s="249" t="str">
        <f t="shared" si="281"/>
        <v/>
      </c>
      <c r="I1763" s="249"/>
      <c r="J1763" s="249"/>
      <c r="K1763" s="252"/>
      <c r="L1763" s="251"/>
      <c r="M1763" s="252"/>
      <c r="N1763" s="261"/>
      <c r="O1763" s="261"/>
      <c r="P1763" s="253"/>
      <c r="Q1763" s="254" t="str">
        <f t="shared" si="282"/>
        <v/>
      </c>
      <c r="R1763" s="255" t="str">
        <f t="shared" si="284"/>
        <v/>
      </c>
      <c r="S1763" s="255" t="str">
        <f t="shared" si="285"/>
        <v/>
      </c>
      <c r="T1763" s="255" t="str">
        <f t="shared" si="283"/>
        <v/>
      </c>
      <c r="U1763" s="262" t="str">
        <f t="shared" si="286"/>
        <v/>
      </c>
      <c r="V1763" s="279"/>
    </row>
    <row r="1764" spans="1:22" x14ac:dyDescent="0.25">
      <c r="A1764" s="266"/>
      <c r="B1764" s="259" t="str">
        <f t="shared" si="275"/>
        <v/>
      </c>
      <c r="C1764" s="260" t="str">
        <f t="shared" si="276"/>
        <v/>
      </c>
      <c r="D1764" s="249" t="str">
        <f t="shared" si="277"/>
        <v/>
      </c>
      <c r="E1764" s="249" t="str">
        <f t="shared" si="278"/>
        <v/>
      </c>
      <c r="F1764" s="249" t="str">
        <f t="shared" si="279"/>
        <v/>
      </c>
      <c r="G1764" s="249" t="str">
        <f t="shared" si="280"/>
        <v/>
      </c>
      <c r="H1764" s="249" t="str">
        <f t="shared" si="281"/>
        <v/>
      </c>
      <c r="I1764" s="249"/>
      <c r="J1764" s="249"/>
      <c r="K1764" s="252"/>
      <c r="L1764" s="251"/>
      <c r="M1764" s="252"/>
      <c r="N1764" s="261"/>
      <c r="O1764" s="261"/>
      <c r="P1764" s="253"/>
      <c r="Q1764" s="254" t="str">
        <f t="shared" si="282"/>
        <v/>
      </c>
      <c r="R1764" s="255" t="str">
        <f t="shared" si="284"/>
        <v/>
      </c>
      <c r="S1764" s="255" t="str">
        <f t="shared" si="285"/>
        <v/>
      </c>
      <c r="T1764" s="255" t="str">
        <f t="shared" si="283"/>
        <v/>
      </c>
      <c r="U1764" s="262" t="str">
        <f t="shared" si="286"/>
        <v/>
      </c>
      <c r="V1764" s="279"/>
    </row>
    <row r="1765" spans="1:22" x14ac:dyDescent="0.25">
      <c r="A1765" s="266"/>
      <c r="B1765" s="259" t="str">
        <f t="shared" si="275"/>
        <v/>
      </c>
      <c r="C1765" s="260" t="str">
        <f t="shared" si="276"/>
        <v/>
      </c>
      <c r="D1765" s="249" t="str">
        <f t="shared" si="277"/>
        <v/>
      </c>
      <c r="E1765" s="249" t="str">
        <f t="shared" si="278"/>
        <v/>
      </c>
      <c r="F1765" s="249" t="str">
        <f t="shared" si="279"/>
        <v/>
      </c>
      <c r="G1765" s="249" t="str">
        <f t="shared" si="280"/>
        <v/>
      </c>
      <c r="H1765" s="249" t="str">
        <f t="shared" si="281"/>
        <v/>
      </c>
      <c r="I1765" s="249"/>
      <c r="J1765" s="249"/>
      <c r="K1765" s="252"/>
      <c r="L1765" s="251"/>
      <c r="M1765" s="252"/>
      <c r="N1765" s="261"/>
      <c r="O1765" s="261"/>
      <c r="P1765" s="253"/>
      <c r="Q1765" s="254" t="str">
        <f t="shared" si="282"/>
        <v/>
      </c>
      <c r="R1765" s="255" t="str">
        <f t="shared" si="284"/>
        <v/>
      </c>
      <c r="S1765" s="255" t="str">
        <f t="shared" si="285"/>
        <v/>
      </c>
      <c r="T1765" s="255" t="str">
        <f t="shared" si="283"/>
        <v/>
      </c>
      <c r="U1765" s="262" t="str">
        <f t="shared" si="286"/>
        <v/>
      </c>
      <c r="V1765" s="279"/>
    </row>
    <row r="1766" spans="1:22" x14ac:dyDescent="0.25">
      <c r="A1766" s="266"/>
      <c r="B1766" s="259" t="str">
        <f t="shared" ref="B1766:B1829" si="287">IFERROR(VLOOKUP(A1766,Personal,2,0),"")</f>
        <v/>
      </c>
      <c r="C1766" s="260" t="str">
        <f t="shared" si="276"/>
        <v/>
      </c>
      <c r="D1766" s="249" t="str">
        <f t="shared" si="277"/>
        <v/>
      </c>
      <c r="E1766" s="249" t="str">
        <f t="shared" si="278"/>
        <v/>
      </c>
      <c r="F1766" s="249" t="str">
        <f t="shared" si="279"/>
        <v/>
      </c>
      <c r="G1766" s="249" t="str">
        <f t="shared" si="280"/>
        <v/>
      </c>
      <c r="H1766" s="249" t="str">
        <f t="shared" si="281"/>
        <v/>
      </c>
      <c r="I1766" s="249"/>
      <c r="J1766" s="249"/>
      <c r="K1766" s="252"/>
      <c r="L1766" s="251"/>
      <c r="M1766" s="252"/>
      <c r="N1766" s="261"/>
      <c r="O1766" s="261"/>
      <c r="P1766" s="253"/>
      <c r="Q1766" s="254" t="str">
        <f t="shared" si="282"/>
        <v/>
      </c>
      <c r="R1766" s="255" t="str">
        <f t="shared" si="284"/>
        <v/>
      </c>
      <c r="S1766" s="255" t="str">
        <f t="shared" si="285"/>
        <v/>
      </c>
      <c r="T1766" s="255" t="str">
        <f t="shared" si="283"/>
        <v/>
      </c>
      <c r="U1766" s="262" t="str">
        <f t="shared" si="286"/>
        <v/>
      </c>
      <c r="V1766" s="279"/>
    </row>
    <row r="1767" spans="1:22" x14ac:dyDescent="0.25">
      <c r="A1767" s="266"/>
      <c r="B1767" s="259" t="str">
        <f t="shared" si="287"/>
        <v/>
      </c>
      <c r="C1767" s="260" t="str">
        <f t="shared" si="276"/>
        <v/>
      </c>
      <c r="D1767" s="249" t="str">
        <f t="shared" si="277"/>
        <v/>
      </c>
      <c r="E1767" s="249" t="str">
        <f t="shared" si="278"/>
        <v/>
      </c>
      <c r="F1767" s="249" t="str">
        <f t="shared" si="279"/>
        <v/>
      </c>
      <c r="G1767" s="249" t="str">
        <f t="shared" si="280"/>
        <v/>
      </c>
      <c r="H1767" s="249" t="str">
        <f t="shared" si="281"/>
        <v/>
      </c>
      <c r="I1767" s="249"/>
      <c r="J1767" s="249"/>
      <c r="K1767" s="252"/>
      <c r="L1767" s="251"/>
      <c r="M1767" s="252"/>
      <c r="N1767" s="261"/>
      <c r="O1767" s="261"/>
      <c r="P1767" s="253"/>
      <c r="Q1767" s="254" t="str">
        <f t="shared" si="282"/>
        <v/>
      </c>
      <c r="R1767" s="255" t="str">
        <f t="shared" si="284"/>
        <v/>
      </c>
      <c r="S1767" s="255" t="str">
        <f t="shared" si="285"/>
        <v/>
      </c>
      <c r="T1767" s="255" t="str">
        <f t="shared" si="283"/>
        <v/>
      </c>
      <c r="U1767" s="262" t="str">
        <f t="shared" si="286"/>
        <v/>
      </c>
      <c r="V1767" s="279"/>
    </row>
    <row r="1768" spans="1:22" x14ac:dyDescent="0.25">
      <c r="A1768" s="266"/>
      <c r="B1768" s="259" t="str">
        <f t="shared" si="287"/>
        <v/>
      </c>
      <c r="C1768" s="260" t="str">
        <f t="shared" si="276"/>
        <v/>
      </c>
      <c r="D1768" s="249" t="str">
        <f t="shared" si="277"/>
        <v/>
      </c>
      <c r="E1768" s="249" t="str">
        <f t="shared" si="278"/>
        <v/>
      </c>
      <c r="F1768" s="249" t="str">
        <f t="shared" si="279"/>
        <v/>
      </c>
      <c r="G1768" s="249" t="str">
        <f t="shared" si="280"/>
        <v/>
      </c>
      <c r="H1768" s="249" t="str">
        <f t="shared" si="281"/>
        <v/>
      </c>
      <c r="I1768" s="249"/>
      <c r="J1768" s="249"/>
      <c r="K1768" s="252"/>
      <c r="L1768" s="251"/>
      <c r="M1768" s="252"/>
      <c r="N1768" s="261"/>
      <c r="O1768" s="261"/>
      <c r="P1768" s="253"/>
      <c r="Q1768" s="254" t="str">
        <f t="shared" si="282"/>
        <v/>
      </c>
      <c r="R1768" s="255" t="str">
        <f t="shared" si="284"/>
        <v/>
      </c>
      <c r="S1768" s="255" t="str">
        <f t="shared" si="285"/>
        <v/>
      </c>
      <c r="T1768" s="255" t="str">
        <f t="shared" si="283"/>
        <v/>
      </c>
      <c r="U1768" s="262" t="str">
        <f t="shared" si="286"/>
        <v/>
      </c>
      <c r="V1768" s="279"/>
    </row>
    <row r="1769" spans="1:22" x14ac:dyDescent="0.25">
      <c r="A1769" s="266"/>
      <c r="B1769" s="259" t="str">
        <f t="shared" si="287"/>
        <v/>
      </c>
      <c r="C1769" s="260" t="str">
        <f t="shared" si="276"/>
        <v/>
      </c>
      <c r="D1769" s="249" t="str">
        <f t="shared" si="277"/>
        <v/>
      </c>
      <c r="E1769" s="249" t="str">
        <f t="shared" si="278"/>
        <v/>
      </c>
      <c r="F1769" s="249" t="str">
        <f t="shared" si="279"/>
        <v/>
      </c>
      <c r="G1769" s="249" t="str">
        <f t="shared" si="280"/>
        <v/>
      </c>
      <c r="H1769" s="249" t="str">
        <f t="shared" si="281"/>
        <v/>
      </c>
      <c r="I1769" s="249"/>
      <c r="J1769" s="249"/>
      <c r="K1769" s="252"/>
      <c r="L1769" s="251"/>
      <c r="M1769" s="252"/>
      <c r="N1769" s="261"/>
      <c r="O1769" s="261"/>
      <c r="P1769" s="253"/>
      <c r="Q1769" s="254" t="str">
        <f t="shared" si="282"/>
        <v/>
      </c>
      <c r="R1769" s="255" t="str">
        <f t="shared" si="284"/>
        <v/>
      </c>
      <c r="S1769" s="255" t="str">
        <f t="shared" si="285"/>
        <v/>
      </c>
      <c r="T1769" s="255" t="str">
        <f t="shared" si="283"/>
        <v/>
      </c>
      <c r="U1769" s="262" t="str">
        <f t="shared" si="286"/>
        <v/>
      </c>
      <c r="V1769" s="279"/>
    </row>
    <row r="1770" spans="1:22" x14ac:dyDescent="0.25">
      <c r="A1770" s="266"/>
      <c r="B1770" s="259" t="str">
        <f t="shared" si="287"/>
        <v/>
      </c>
      <c r="C1770" s="260" t="str">
        <f t="shared" si="276"/>
        <v/>
      </c>
      <c r="D1770" s="249" t="str">
        <f t="shared" si="277"/>
        <v/>
      </c>
      <c r="E1770" s="249" t="str">
        <f t="shared" si="278"/>
        <v/>
      </c>
      <c r="F1770" s="249" t="str">
        <f t="shared" si="279"/>
        <v/>
      </c>
      <c r="G1770" s="249" t="str">
        <f t="shared" si="280"/>
        <v/>
      </c>
      <c r="H1770" s="249" t="str">
        <f t="shared" si="281"/>
        <v/>
      </c>
      <c r="I1770" s="249"/>
      <c r="J1770" s="249"/>
      <c r="K1770" s="252"/>
      <c r="L1770" s="251"/>
      <c r="M1770" s="252"/>
      <c r="N1770" s="261"/>
      <c r="O1770" s="261"/>
      <c r="P1770" s="253"/>
      <c r="Q1770" s="254" t="str">
        <f t="shared" si="282"/>
        <v/>
      </c>
      <c r="R1770" s="255" t="str">
        <f t="shared" si="284"/>
        <v/>
      </c>
      <c r="S1770" s="255" t="str">
        <f t="shared" si="285"/>
        <v/>
      </c>
      <c r="T1770" s="255" t="str">
        <f t="shared" si="283"/>
        <v/>
      </c>
      <c r="U1770" s="262" t="str">
        <f t="shared" si="286"/>
        <v/>
      </c>
      <c r="V1770" s="279"/>
    </row>
    <row r="1771" spans="1:22" x14ac:dyDescent="0.25">
      <c r="A1771" s="266"/>
      <c r="B1771" s="259" t="str">
        <f t="shared" si="287"/>
        <v/>
      </c>
      <c r="C1771" s="260" t="str">
        <f t="shared" si="276"/>
        <v/>
      </c>
      <c r="D1771" s="249" t="str">
        <f t="shared" si="277"/>
        <v/>
      </c>
      <c r="E1771" s="249" t="str">
        <f t="shared" si="278"/>
        <v/>
      </c>
      <c r="F1771" s="249" t="str">
        <f t="shared" si="279"/>
        <v/>
      </c>
      <c r="G1771" s="249" t="str">
        <f t="shared" si="280"/>
        <v/>
      </c>
      <c r="H1771" s="249" t="str">
        <f t="shared" si="281"/>
        <v/>
      </c>
      <c r="I1771" s="249"/>
      <c r="J1771" s="249"/>
      <c r="K1771" s="252"/>
      <c r="L1771" s="251"/>
      <c r="M1771" s="252"/>
      <c r="N1771" s="261"/>
      <c r="O1771" s="261"/>
      <c r="P1771" s="253"/>
      <c r="Q1771" s="254" t="str">
        <f t="shared" si="282"/>
        <v/>
      </c>
      <c r="R1771" s="255" t="str">
        <f t="shared" si="284"/>
        <v/>
      </c>
      <c r="S1771" s="255" t="str">
        <f t="shared" si="285"/>
        <v/>
      </c>
      <c r="T1771" s="255" t="str">
        <f t="shared" si="283"/>
        <v/>
      </c>
      <c r="U1771" s="262" t="str">
        <f t="shared" si="286"/>
        <v/>
      </c>
      <c r="V1771" s="279"/>
    </row>
    <row r="1772" spans="1:22" x14ac:dyDescent="0.25">
      <c r="A1772" s="266"/>
      <c r="B1772" s="259" t="str">
        <f t="shared" si="287"/>
        <v/>
      </c>
      <c r="C1772" s="260" t="str">
        <f t="shared" si="276"/>
        <v/>
      </c>
      <c r="D1772" s="249" t="str">
        <f t="shared" si="277"/>
        <v/>
      </c>
      <c r="E1772" s="249" t="str">
        <f t="shared" si="278"/>
        <v/>
      </c>
      <c r="F1772" s="249" t="str">
        <f t="shared" si="279"/>
        <v/>
      </c>
      <c r="G1772" s="249" t="str">
        <f t="shared" si="280"/>
        <v/>
      </c>
      <c r="H1772" s="249" t="str">
        <f t="shared" si="281"/>
        <v/>
      </c>
      <c r="I1772" s="249"/>
      <c r="J1772" s="249"/>
      <c r="K1772" s="252"/>
      <c r="L1772" s="251"/>
      <c r="M1772" s="252"/>
      <c r="N1772" s="261"/>
      <c r="O1772" s="261"/>
      <c r="P1772" s="253"/>
      <c r="Q1772" s="254" t="str">
        <f t="shared" si="282"/>
        <v/>
      </c>
      <c r="R1772" s="255" t="str">
        <f t="shared" si="284"/>
        <v/>
      </c>
      <c r="S1772" s="255" t="str">
        <f t="shared" si="285"/>
        <v/>
      </c>
      <c r="T1772" s="255" t="str">
        <f t="shared" si="283"/>
        <v/>
      </c>
      <c r="U1772" s="262" t="str">
        <f t="shared" si="286"/>
        <v/>
      </c>
      <c r="V1772" s="279"/>
    </row>
    <row r="1773" spans="1:22" x14ac:dyDescent="0.25">
      <c r="A1773" s="266"/>
      <c r="B1773" s="259" t="str">
        <f t="shared" si="287"/>
        <v/>
      </c>
      <c r="C1773" s="260" t="str">
        <f t="shared" si="276"/>
        <v/>
      </c>
      <c r="D1773" s="249" t="str">
        <f t="shared" si="277"/>
        <v/>
      </c>
      <c r="E1773" s="249" t="str">
        <f t="shared" si="278"/>
        <v/>
      </c>
      <c r="F1773" s="249" t="str">
        <f t="shared" si="279"/>
        <v/>
      </c>
      <c r="G1773" s="249" t="str">
        <f t="shared" si="280"/>
        <v/>
      </c>
      <c r="H1773" s="249" t="str">
        <f t="shared" si="281"/>
        <v/>
      </c>
      <c r="I1773" s="249"/>
      <c r="J1773" s="249"/>
      <c r="K1773" s="252"/>
      <c r="L1773" s="251"/>
      <c r="M1773" s="252"/>
      <c r="N1773" s="261"/>
      <c r="O1773" s="261"/>
      <c r="P1773" s="253"/>
      <c r="Q1773" s="254" t="str">
        <f t="shared" si="282"/>
        <v/>
      </c>
      <c r="R1773" s="255" t="str">
        <f t="shared" si="284"/>
        <v/>
      </c>
      <c r="S1773" s="255" t="str">
        <f t="shared" si="285"/>
        <v/>
      </c>
      <c r="T1773" s="255" t="str">
        <f t="shared" si="283"/>
        <v/>
      </c>
      <c r="U1773" s="262" t="str">
        <f t="shared" si="286"/>
        <v/>
      </c>
      <c r="V1773" s="279"/>
    </row>
    <row r="1774" spans="1:22" x14ac:dyDescent="0.25">
      <c r="A1774" s="266"/>
      <c r="B1774" s="259" t="str">
        <f t="shared" si="287"/>
        <v/>
      </c>
      <c r="C1774" s="260" t="str">
        <f t="shared" si="276"/>
        <v/>
      </c>
      <c r="D1774" s="249" t="str">
        <f t="shared" si="277"/>
        <v/>
      </c>
      <c r="E1774" s="249" t="str">
        <f t="shared" si="278"/>
        <v/>
      </c>
      <c r="F1774" s="249" t="str">
        <f t="shared" si="279"/>
        <v/>
      </c>
      <c r="G1774" s="249" t="str">
        <f t="shared" si="280"/>
        <v/>
      </c>
      <c r="H1774" s="249" t="str">
        <f t="shared" si="281"/>
        <v/>
      </c>
      <c r="I1774" s="249"/>
      <c r="J1774" s="249"/>
      <c r="K1774" s="252"/>
      <c r="L1774" s="251"/>
      <c r="M1774" s="252"/>
      <c r="N1774" s="261"/>
      <c r="O1774" s="261"/>
      <c r="P1774" s="253"/>
      <c r="Q1774" s="254" t="str">
        <f t="shared" si="282"/>
        <v/>
      </c>
      <c r="R1774" s="255" t="str">
        <f t="shared" si="284"/>
        <v/>
      </c>
      <c r="S1774" s="255" t="str">
        <f t="shared" si="285"/>
        <v/>
      </c>
      <c r="T1774" s="255" t="str">
        <f t="shared" si="283"/>
        <v/>
      </c>
      <c r="U1774" s="262" t="str">
        <f t="shared" si="286"/>
        <v/>
      </c>
      <c r="V1774" s="279"/>
    </row>
    <row r="1775" spans="1:22" x14ac:dyDescent="0.25">
      <c r="A1775" s="266"/>
      <c r="B1775" s="259" t="str">
        <f t="shared" si="287"/>
        <v/>
      </c>
      <c r="C1775" s="260" t="str">
        <f t="shared" si="276"/>
        <v/>
      </c>
      <c r="D1775" s="249" t="str">
        <f t="shared" si="277"/>
        <v/>
      </c>
      <c r="E1775" s="249" t="str">
        <f t="shared" si="278"/>
        <v/>
      </c>
      <c r="F1775" s="249" t="str">
        <f t="shared" si="279"/>
        <v/>
      </c>
      <c r="G1775" s="249" t="str">
        <f t="shared" si="280"/>
        <v/>
      </c>
      <c r="H1775" s="249" t="str">
        <f t="shared" si="281"/>
        <v/>
      </c>
      <c r="I1775" s="249"/>
      <c r="J1775" s="249"/>
      <c r="K1775" s="252"/>
      <c r="L1775" s="251"/>
      <c r="M1775" s="252"/>
      <c r="N1775" s="261"/>
      <c r="O1775" s="261"/>
      <c r="P1775" s="253"/>
      <c r="Q1775" s="254" t="str">
        <f t="shared" si="282"/>
        <v/>
      </c>
      <c r="R1775" s="255" t="str">
        <f t="shared" si="284"/>
        <v/>
      </c>
      <c r="S1775" s="255" t="str">
        <f t="shared" si="285"/>
        <v/>
      </c>
      <c r="T1775" s="255" t="str">
        <f t="shared" si="283"/>
        <v/>
      </c>
      <c r="U1775" s="262" t="str">
        <f t="shared" si="286"/>
        <v/>
      </c>
      <c r="V1775" s="279"/>
    </row>
    <row r="1776" spans="1:22" x14ac:dyDescent="0.25">
      <c r="A1776" s="266"/>
      <c r="B1776" s="259" t="str">
        <f t="shared" si="287"/>
        <v/>
      </c>
      <c r="C1776" s="260" t="str">
        <f t="shared" si="276"/>
        <v/>
      </c>
      <c r="D1776" s="249" t="str">
        <f t="shared" si="277"/>
        <v/>
      </c>
      <c r="E1776" s="249" t="str">
        <f t="shared" si="278"/>
        <v/>
      </c>
      <c r="F1776" s="249" t="str">
        <f t="shared" si="279"/>
        <v/>
      </c>
      <c r="G1776" s="249" t="str">
        <f t="shared" si="280"/>
        <v/>
      </c>
      <c r="H1776" s="249" t="str">
        <f t="shared" si="281"/>
        <v/>
      </c>
      <c r="I1776" s="249"/>
      <c r="J1776" s="249"/>
      <c r="K1776" s="252"/>
      <c r="L1776" s="251"/>
      <c r="M1776" s="252"/>
      <c r="N1776" s="261"/>
      <c r="O1776" s="261"/>
      <c r="P1776" s="253"/>
      <c r="Q1776" s="254" t="str">
        <f t="shared" si="282"/>
        <v/>
      </c>
      <c r="R1776" s="255" t="str">
        <f t="shared" si="284"/>
        <v/>
      </c>
      <c r="S1776" s="255" t="str">
        <f t="shared" si="285"/>
        <v/>
      </c>
      <c r="T1776" s="255" t="str">
        <f t="shared" si="283"/>
        <v/>
      </c>
      <c r="U1776" s="262" t="str">
        <f t="shared" si="286"/>
        <v/>
      </c>
      <c r="V1776" s="279"/>
    </row>
    <row r="1777" spans="1:22" x14ac:dyDescent="0.25">
      <c r="A1777" s="266"/>
      <c r="B1777" s="259" t="str">
        <f t="shared" si="287"/>
        <v/>
      </c>
      <c r="C1777" s="260" t="str">
        <f t="shared" si="276"/>
        <v/>
      </c>
      <c r="D1777" s="249" t="str">
        <f t="shared" si="277"/>
        <v/>
      </c>
      <c r="E1777" s="249" t="str">
        <f t="shared" si="278"/>
        <v/>
      </c>
      <c r="F1777" s="249" t="str">
        <f t="shared" si="279"/>
        <v/>
      </c>
      <c r="G1777" s="249" t="str">
        <f t="shared" si="280"/>
        <v/>
      </c>
      <c r="H1777" s="249" t="str">
        <f t="shared" si="281"/>
        <v/>
      </c>
      <c r="I1777" s="249"/>
      <c r="J1777" s="249"/>
      <c r="K1777" s="252"/>
      <c r="L1777" s="251"/>
      <c r="M1777" s="252"/>
      <c r="N1777" s="261"/>
      <c r="O1777" s="261"/>
      <c r="P1777" s="253"/>
      <c r="Q1777" s="254" t="str">
        <f t="shared" si="282"/>
        <v/>
      </c>
      <c r="R1777" s="255" t="str">
        <f t="shared" si="284"/>
        <v/>
      </c>
      <c r="S1777" s="255" t="str">
        <f t="shared" si="285"/>
        <v/>
      </c>
      <c r="T1777" s="255" t="str">
        <f t="shared" si="283"/>
        <v/>
      </c>
      <c r="U1777" s="262" t="str">
        <f t="shared" si="286"/>
        <v/>
      </c>
      <c r="V1777" s="279"/>
    </row>
    <row r="1778" spans="1:22" x14ac:dyDescent="0.25">
      <c r="A1778" s="266"/>
      <c r="B1778" s="259" t="str">
        <f t="shared" si="287"/>
        <v/>
      </c>
      <c r="C1778" s="260" t="str">
        <f t="shared" si="276"/>
        <v/>
      </c>
      <c r="D1778" s="249" t="str">
        <f t="shared" si="277"/>
        <v/>
      </c>
      <c r="E1778" s="249" t="str">
        <f t="shared" si="278"/>
        <v/>
      </c>
      <c r="F1778" s="249" t="str">
        <f t="shared" si="279"/>
        <v/>
      </c>
      <c r="G1778" s="249" t="str">
        <f t="shared" si="280"/>
        <v/>
      </c>
      <c r="H1778" s="249" t="str">
        <f t="shared" si="281"/>
        <v/>
      </c>
      <c r="I1778" s="249"/>
      <c r="J1778" s="249"/>
      <c r="K1778" s="252"/>
      <c r="L1778" s="251"/>
      <c r="M1778" s="252"/>
      <c r="N1778" s="261"/>
      <c r="O1778" s="261"/>
      <c r="P1778" s="253"/>
      <c r="Q1778" s="254" t="str">
        <f t="shared" si="282"/>
        <v/>
      </c>
      <c r="R1778" s="255" t="str">
        <f t="shared" si="284"/>
        <v/>
      </c>
      <c r="S1778" s="255" t="str">
        <f t="shared" si="285"/>
        <v/>
      </c>
      <c r="T1778" s="255" t="str">
        <f t="shared" si="283"/>
        <v/>
      </c>
      <c r="U1778" s="262" t="str">
        <f t="shared" si="286"/>
        <v/>
      </c>
      <c r="V1778" s="279"/>
    </row>
    <row r="1779" spans="1:22" x14ac:dyDescent="0.25">
      <c r="A1779" s="266"/>
      <c r="B1779" s="259" t="str">
        <f t="shared" si="287"/>
        <v/>
      </c>
      <c r="C1779" s="260" t="str">
        <f t="shared" si="276"/>
        <v/>
      </c>
      <c r="D1779" s="249" t="str">
        <f t="shared" si="277"/>
        <v/>
      </c>
      <c r="E1779" s="249" t="str">
        <f t="shared" si="278"/>
        <v/>
      </c>
      <c r="F1779" s="249" t="str">
        <f t="shared" si="279"/>
        <v/>
      </c>
      <c r="G1779" s="249" t="str">
        <f t="shared" si="280"/>
        <v/>
      </c>
      <c r="H1779" s="249" t="str">
        <f t="shared" si="281"/>
        <v/>
      </c>
      <c r="I1779" s="249"/>
      <c r="J1779" s="249"/>
      <c r="K1779" s="252"/>
      <c r="L1779" s="251"/>
      <c r="M1779" s="252"/>
      <c r="N1779" s="261"/>
      <c r="O1779" s="261"/>
      <c r="P1779" s="253"/>
      <c r="Q1779" s="254" t="str">
        <f t="shared" si="282"/>
        <v/>
      </c>
      <c r="R1779" s="255" t="str">
        <f t="shared" si="284"/>
        <v/>
      </c>
      <c r="S1779" s="255" t="str">
        <f t="shared" si="285"/>
        <v/>
      </c>
      <c r="T1779" s="255" t="str">
        <f t="shared" si="283"/>
        <v/>
      </c>
      <c r="U1779" s="262" t="str">
        <f t="shared" si="286"/>
        <v/>
      </c>
      <c r="V1779" s="279"/>
    </row>
    <row r="1780" spans="1:22" x14ac:dyDescent="0.25">
      <c r="A1780" s="266"/>
      <c r="B1780" s="259" t="str">
        <f t="shared" si="287"/>
        <v/>
      </c>
      <c r="C1780" s="260" t="str">
        <f t="shared" si="276"/>
        <v/>
      </c>
      <c r="D1780" s="249" t="str">
        <f t="shared" si="277"/>
        <v/>
      </c>
      <c r="E1780" s="249" t="str">
        <f t="shared" si="278"/>
        <v/>
      </c>
      <c r="F1780" s="249" t="str">
        <f t="shared" si="279"/>
        <v/>
      </c>
      <c r="G1780" s="249" t="str">
        <f t="shared" si="280"/>
        <v/>
      </c>
      <c r="H1780" s="249" t="str">
        <f t="shared" si="281"/>
        <v/>
      </c>
      <c r="I1780" s="249"/>
      <c r="J1780" s="249"/>
      <c r="K1780" s="252"/>
      <c r="L1780" s="251"/>
      <c r="M1780" s="252"/>
      <c r="N1780" s="261"/>
      <c r="O1780" s="261"/>
      <c r="P1780" s="253"/>
      <c r="Q1780" s="254" t="str">
        <f t="shared" si="282"/>
        <v/>
      </c>
      <c r="R1780" s="255" t="str">
        <f t="shared" si="284"/>
        <v/>
      </c>
      <c r="S1780" s="255" t="str">
        <f t="shared" si="285"/>
        <v/>
      </c>
      <c r="T1780" s="255" t="str">
        <f t="shared" si="283"/>
        <v/>
      </c>
      <c r="U1780" s="262" t="str">
        <f t="shared" si="286"/>
        <v/>
      </c>
      <c r="V1780" s="279"/>
    </row>
    <row r="1781" spans="1:22" x14ac:dyDescent="0.25">
      <c r="A1781" s="266"/>
      <c r="B1781" s="259" t="str">
        <f t="shared" si="287"/>
        <v/>
      </c>
      <c r="C1781" s="260" t="str">
        <f t="shared" si="276"/>
        <v/>
      </c>
      <c r="D1781" s="249" t="str">
        <f t="shared" si="277"/>
        <v/>
      </c>
      <c r="E1781" s="249" t="str">
        <f t="shared" si="278"/>
        <v/>
      </c>
      <c r="F1781" s="249" t="str">
        <f t="shared" si="279"/>
        <v/>
      </c>
      <c r="G1781" s="249" t="str">
        <f t="shared" si="280"/>
        <v/>
      </c>
      <c r="H1781" s="249" t="str">
        <f t="shared" si="281"/>
        <v/>
      </c>
      <c r="I1781" s="249"/>
      <c r="J1781" s="249"/>
      <c r="K1781" s="252"/>
      <c r="L1781" s="251"/>
      <c r="M1781" s="252"/>
      <c r="N1781" s="261"/>
      <c r="O1781" s="261"/>
      <c r="P1781" s="253"/>
      <c r="Q1781" s="254" t="str">
        <f t="shared" si="282"/>
        <v/>
      </c>
      <c r="R1781" s="255" t="str">
        <f t="shared" si="284"/>
        <v/>
      </c>
      <c r="S1781" s="255" t="str">
        <f t="shared" si="285"/>
        <v/>
      </c>
      <c r="T1781" s="255" t="str">
        <f t="shared" si="283"/>
        <v/>
      </c>
      <c r="U1781" s="262" t="str">
        <f t="shared" si="286"/>
        <v/>
      </c>
      <c r="V1781" s="279"/>
    </row>
    <row r="1782" spans="1:22" x14ac:dyDescent="0.25">
      <c r="A1782" s="266"/>
      <c r="B1782" s="259" t="str">
        <f t="shared" si="287"/>
        <v/>
      </c>
      <c r="C1782" s="260" t="str">
        <f t="shared" si="276"/>
        <v/>
      </c>
      <c r="D1782" s="249" t="str">
        <f t="shared" si="277"/>
        <v/>
      </c>
      <c r="E1782" s="249" t="str">
        <f t="shared" si="278"/>
        <v/>
      </c>
      <c r="F1782" s="249" t="str">
        <f t="shared" si="279"/>
        <v/>
      </c>
      <c r="G1782" s="249" t="str">
        <f t="shared" si="280"/>
        <v/>
      </c>
      <c r="H1782" s="249" t="str">
        <f t="shared" si="281"/>
        <v/>
      </c>
      <c r="I1782" s="249"/>
      <c r="J1782" s="249"/>
      <c r="K1782" s="252"/>
      <c r="L1782" s="251"/>
      <c r="M1782" s="252"/>
      <c r="N1782" s="261"/>
      <c r="O1782" s="261"/>
      <c r="P1782" s="253"/>
      <c r="Q1782" s="254" t="str">
        <f t="shared" si="282"/>
        <v/>
      </c>
      <c r="R1782" s="255" t="str">
        <f t="shared" si="284"/>
        <v/>
      </c>
      <c r="S1782" s="255" t="str">
        <f t="shared" si="285"/>
        <v/>
      </c>
      <c r="T1782" s="255" t="str">
        <f t="shared" si="283"/>
        <v/>
      </c>
      <c r="U1782" s="262" t="str">
        <f t="shared" si="286"/>
        <v/>
      </c>
      <c r="V1782" s="279"/>
    </row>
    <row r="1783" spans="1:22" x14ac:dyDescent="0.25">
      <c r="A1783" s="266"/>
      <c r="B1783" s="259" t="str">
        <f t="shared" si="287"/>
        <v/>
      </c>
      <c r="C1783" s="260" t="str">
        <f t="shared" si="276"/>
        <v/>
      </c>
      <c r="D1783" s="249" t="str">
        <f t="shared" si="277"/>
        <v/>
      </c>
      <c r="E1783" s="249" t="str">
        <f t="shared" si="278"/>
        <v/>
      </c>
      <c r="F1783" s="249" t="str">
        <f t="shared" si="279"/>
        <v/>
      </c>
      <c r="G1783" s="249" t="str">
        <f t="shared" si="280"/>
        <v/>
      </c>
      <c r="H1783" s="249" t="str">
        <f t="shared" si="281"/>
        <v/>
      </c>
      <c r="I1783" s="249"/>
      <c r="J1783" s="249"/>
      <c r="K1783" s="252"/>
      <c r="L1783" s="251"/>
      <c r="M1783" s="252"/>
      <c r="N1783" s="261"/>
      <c r="O1783" s="261"/>
      <c r="P1783" s="253"/>
      <c r="Q1783" s="254" t="str">
        <f t="shared" si="282"/>
        <v/>
      </c>
      <c r="R1783" s="255" t="str">
        <f t="shared" si="284"/>
        <v/>
      </c>
      <c r="S1783" s="255" t="str">
        <f t="shared" si="285"/>
        <v/>
      </c>
      <c r="T1783" s="255" t="str">
        <f t="shared" si="283"/>
        <v/>
      </c>
      <c r="U1783" s="262" t="str">
        <f t="shared" si="286"/>
        <v/>
      </c>
      <c r="V1783" s="279"/>
    </row>
    <row r="1784" spans="1:22" x14ac:dyDescent="0.25">
      <c r="A1784" s="266"/>
      <c r="B1784" s="259" t="str">
        <f t="shared" si="287"/>
        <v/>
      </c>
      <c r="C1784" s="260" t="str">
        <f t="shared" si="276"/>
        <v/>
      </c>
      <c r="D1784" s="249" t="str">
        <f t="shared" si="277"/>
        <v/>
      </c>
      <c r="E1784" s="249" t="str">
        <f t="shared" si="278"/>
        <v/>
      </c>
      <c r="F1784" s="249" t="str">
        <f t="shared" si="279"/>
        <v/>
      </c>
      <c r="G1784" s="249" t="str">
        <f t="shared" si="280"/>
        <v/>
      </c>
      <c r="H1784" s="249" t="str">
        <f t="shared" si="281"/>
        <v/>
      </c>
      <c r="I1784" s="249"/>
      <c r="J1784" s="249"/>
      <c r="K1784" s="252"/>
      <c r="L1784" s="251"/>
      <c r="M1784" s="252"/>
      <c r="N1784" s="261"/>
      <c r="O1784" s="261"/>
      <c r="P1784" s="253"/>
      <c r="Q1784" s="254" t="str">
        <f t="shared" si="282"/>
        <v/>
      </c>
      <c r="R1784" s="255" t="str">
        <f t="shared" si="284"/>
        <v/>
      </c>
      <c r="S1784" s="255" t="str">
        <f t="shared" si="285"/>
        <v/>
      </c>
      <c r="T1784" s="255" t="str">
        <f t="shared" si="283"/>
        <v/>
      </c>
      <c r="U1784" s="262" t="str">
        <f t="shared" si="286"/>
        <v/>
      </c>
      <c r="V1784" s="279"/>
    </row>
    <row r="1785" spans="1:22" x14ac:dyDescent="0.25">
      <c r="A1785" s="266"/>
      <c r="B1785" s="259" t="str">
        <f t="shared" si="287"/>
        <v/>
      </c>
      <c r="C1785" s="260" t="str">
        <f t="shared" si="276"/>
        <v/>
      </c>
      <c r="D1785" s="249" t="str">
        <f t="shared" si="277"/>
        <v/>
      </c>
      <c r="E1785" s="249" t="str">
        <f t="shared" si="278"/>
        <v/>
      </c>
      <c r="F1785" s="249" t="str">
        <f t="shared" si="279"/>
        <v/>
      </c>
      <c r="G1785" s="249" t="str">
        <f t="shared" si="280"/>
        <v/>
      </c>
      <c r="H1785" s="249" t="str">
        <f t="shared" si="281"/>
        <v/>
      </c>
      <c r="I1785" s="249"/>
      <c r="J1785" s="249"/>
      <c r="K1785" s="252"/>
      <c r="L1785" s="251"/>
      <c r="M1785" s="252"/>
      <c r="N1785" s="261"/>
      <c r="O1785" s="261"/>
      <c r="P1785" s="253"/>
      <c r="Q1785" s="254" t="str">
        <f t="shared" si="282"/>
        <v/>
      </c>
      <c r="R1785" s="255" t="str">
        <f t="shared" si="284"/>
        <v/>
      </c>
      <c r="S1785" s="255" t="str">
        <f t="shared" si="285"/>
        <v/>
      </c>
      <c r="T1785" s="255" t="str">
        <f t="shared" si="283"/>
        <v/>
      </c>
      <c r="U1785" s="262" t="str">
        <f t="shared" si="286"/>
        <v/>
      </c>
      <c r="V1785" s="279"/>
    </row>
    <row r="1786" spans="1:22" x14ac:dyDescent="0.25">
      <c r="A1786" s="266"/>
      <c r="B1786" s="259" t="str">
        <f t="shared" si="287"/>
        <v/>
      </c>
      <c r="C1786" s="260" t="str">
        <f t="shared" si="276"/>
        <v/>
      </c>
      <c r="D1786" s="249" t="str">
        <f t="shared" si="277"/>
        <v/>
      </c>
      <c r="E1786" s="249" t="str">
        <f t="shared" si="278"/>
        <v/>
      </c>
      <c r="F1786" s="249" t="str">
        <f t="shared" si="279"/>
        <v/>
      </c>
      <c r="G1786" s="249" t="str">
        <f t="shared" si="280"/>
        <v/>
      </c>
      <c r="H1786" s="249" t="str">
        <f t="shared" si="281"/>
        <v/>
      </c>
      <c r="I1786" s="249"/>
      <c r="J1786" s="249"/>
      <c r="K1786" s="252"/>
      <c r="L1786" s="251"/>
      <c r="M1786" s="252"/>
      <c r="N1786" s="261"/>
      <c r="O1786" s="261"/>
      <c r="P1786" s="253"/>
      <c r="Q1786" s="254" t="str">
        <f t="shared" si="282"/>
        <v/>
      </c>
      <c r="R1786" s="255" t="str">
        <f t="shared" si="284"/>
        <v/>
      </c>
      <c r="S1786" s="255" t="str">
        <f t="shared" si="285"/>
        <v/>
      </c>
      <c r="T1786" s="255" t="str">
        <f t="shared" si="283"/>
        <v/>
      </c>
      <c r="U1786" s="262" t="str">
        <f t="shared" si="286"/>
        <v/>
      </c>
      <c r="V1786" s="279"/>
    </row>
    <row r="1787" spans="1:22" x14ac:dyDescent="0.25">
      <c r="A1787" s="266"/>
      <c r="B1787" s="259" t="str">
        <f t="shared" si="287"/>
        <v/>
      </c>
      <c r="C1787" s="260" t="str">
        <f t="shared" si="276"/>
        <v/>
      </c>
      <c r="D1787" s="249" t="str">
        <f t="shared" si="277"/>
        <v/>
      </c>
      <c r="E1787" s="249" t="str">
        <f t="shared" si="278"/>
        <v/>
      </c>
      <c r="F1787" s="249" t="str">
        <f t="shared" si="279"/>
        <v/>
      </c>
      <c r="G1787" s="249" t="str">
        <f t="shared" si="280"/>
        <v/>
      </c>
      <c r="H1787" s="249" t="str">
        <f t="shared" si="281"/>
        <v/>
      </c>
      <c r="I1787" s="249"/>
      <c r="J1787" s="249"/>
      <c r="K1787" s="252"/>
      <c r="L1787" s="251"/>
      <c r="M1787" s="252"/>
      <c r="N1787" s="261"/>
      <c r="O1787" s="261"/>
      <c r="P1787" s="253"/>
      <c r="Q1787" s="254" t="str">
        <f t="shared" si="282"/>
        <v/>
      </c>
      <c r="R1787" s="255" t="str">
        <f t="shared" si="284"/>
        <v/>
      </c>
      <c r="S1787" s="255" t="str">
        <f t="shared" si="285"/>
        <v/>
      </c>
      <c r="T1787" s="255" t="str">
        <f t="shared" si="283"/>
        <v/>
      </c>
      <c r="U1787" s="262" t="str">
        <f t="shared" si="286"/>
        <v/>
      </c>
      <c r="V1787" s="279"/>
    </row>
    <row r="1788" spans="1:22" x14ac:dyDescent="0.25">
      <c r="A1788" s="266"/>
      <c r="B1788" s="259" t="str">
        <f t="shared" si="287"/>
        <v/>
      </c>
      <c r="C1788" s="260" t="str">
        <f t="shared" si="276"/>
        <v/>
      </c>
      <c r="D1788" s="249" t="str">
        <f t="shared" si="277"/>
        <v/>
      </c>
      <c r="E1788" s="249" t="str">
        <f t="shared" si="278"/>
        <v/>
      </c>
      <c r="F1788" s="249" t="str">
        <f t="shared" si="279"/>
        <v/>
      </c>
      <c r="G1788" s="249" t="str">
        <f t="shared" si="280"/>
        <v/>
      </c>
      <c r="H1788" s="249" t="str">
        <f t="shared" si="281"/>
        <v/>
      </c>
      <c r="I1788" s="249"/>
      <c r="J1788" s="249"/>
      <c r="K1788" s="252"/>
      <c r="L1788" s="251"/>
      <c r="M1788" s="252"/>
      <c r="N1788" s="261"/>
      <c r="O1788" s="261"/>
      <c r="P1788" s="253"/>
      <c r="Q1788" s="254" t="str">
        <f t="shared" si="282"/>
        <v/>
      </c>
      <c r="R1788" s="255" t="str">
        <f t="shared" si="284"/>
        <v/>
      </c>
      <c r="S1788" s="255" t="str">
        <f t="shared" si="285"/>
        <v/>
      </c>
      <c r="T1788" s="255" t="str">
        <f t="shared" si="283"/>
        <v/>
      </c>
      <c r="U1788" s="262" t="str">
        <f t="shared" si="286"/>
        <v/>
      </c>
      <c r="V1788" s="279"/>
    </row>
    <row r="1789" spans="1:22" x14ac:dyDescent="0.25">
      <c r="A1789" s="266"/>
      <c r="B1789" s="259" t="str">
        <f t="shared" si="287"/>
        <v/>
      </c>
      <c r="C1789" s="260" t="str">
        <f t="shared" si="276"/>
        <v/>
      </c>
      <c r="D1789" s="249" t="str">
        <f t="shared" si="277"/>
        <v/>
      </c>
      <c r="E1789" s="249" t="str">
        <f t="shared" si="278"/>
        <v/>
      </c>
      <c r="F1789" s="249" t="str">
        <f t="shared" si="279"/>
        <v/>
      </c>
      <c r="G1789" s="249" t="str">
        <f t="shared" si="280"/>
        <v/>
      </c>
      <c r="H1789" s="249" t="str">
        <f t="shared" si="281"/>
        <v/>
      </c>
      <c r="I1789" s="249"/>
      <c r="J1789" s="249"/>
      <c r="K1789" s="252"/>
      <c r="L1789" s="251"/>
      <c r="M1789" s="252"/>
      <c r="N1789" s="261"/>
      <c r="O1789" s="261"/>
      <c r="P1789" s="253"/>
      <c r="Q1789" s="254" t="str">
        <f t="shared" si="282"/>
        <v/>
      </c>
      <c r="R1789" s="255" t="str">
        <f t="shared" si="284"/>
        <v/>
      </c>
      <c r="S1789" s="255" t="str">
        <f t="shared" si="285"/>
        <v/>
      </c>
      <c r="T1789" s="255" t="str">
        <f t="shared" si="283"/>
        <v/>
      </c>
      <c r="U1789" s="262" t="str">
        <f t="shared" si="286"/>
        <v/>
      </c>
      <c r="V1789" s="279"/>
    </row>
    <row r="1790" spans="1:22" x14ac:dyDescent="0.25">
      <c r="A1790" s="266"/>
      <c r="B1790" s="259" t="str">
        <f t="shared" si="287"/>
        <v/>
      </c>
      <c r="C1790" s="260" t="str">
        <f t="shared" si="276"/>
        <v/>
      </c>
      <c r="D1790" s="249" t="str">
        <f t="shared" si="277"/>
        <v/>
      </c>
      <c r="E1790" s="249" t="str">
        <f t="shared" si="278"/>
        <v/>
      </c>
      <c r="F1790" s="249" t="str">
        <f t="shared" si="279"/>
        <v/>
      </c>
      <c r="G1790" s="249" t="str">
        <f t="shared" si="280"/>
        <v/>
      </c>
      <c r="H1790" s="249" t="str">
        <f t="shared" si="281"/>
        <v/>
      </c>
      <c r="I1790" s="249"/>
      <c r="J1790" s="249"/>
      <c r="K1790" s="252"/>
      <c r="L1790" s="251"/>
      <c r="M1790" s="252"/>
      <c r="N1790" s="261"/>
      <c r="O1790" s="261"/>
      <c r="P1790" s="253"/>
      <c r="Q1790" s="254" t="str">
        <f t="shared" si="282"/>
        <v/>
      </c>
      <c r="R1790" s="255" t="str">
        <f t="shared" si="284"/>
        <v/>
      </c>
      <c r="S1790" s="255" t="str">
        <f t="shared" si="285"/>
        <v/>
      </c>
      <c r="T1790" s="255" t="str">
        <f t="shared" si="283"/>
        <v/>
      </c>
      <c r="U1790" s="262" t="str">
        <f t="shared" si="286"/>
        <v/>
      </c>
      <c r="V1790" s="279"/>
    </row>
    <row r="1791" spans="1:22" x14ac:dyDescent="0.25">
      <c r="A1791" s="266"/>
      <c r="B1791" s="259" t="str">
        <f t="shared" si="287"/>
        <v/>
      </c>
      <c r="C1791" s="260" t="str">
        <f t="shared" si="276"/>
        <v/>
      </c>
      <c r="D1791" s="249" t="str">
        <f t="shared" si="277"/>
        <v/>
      </c>
      <c r="E1791" s="249" t="str">
        <f t="shared" si="278"/>
        <v/>
      </c>
      <c r="F1791" s="249" t="str">
        <f t="shared" si="279"/>
        <v/>
      </c>
      <c r="G1791" s="249" t="str">
        <f t="shared" si="280"/>
        <v/>
      </c>
      <c r="H1791" s="249" t="str">
        <f t="shared" si="281"/>
        <v/>
      </c>
      <c r="I1791" s="249"/>
      <c r="J1791" s="249"/>
      <c r="K1791" s="252"/>
      <c r="L1791" s="251"/>
      <c r="M1791" s="252"/>
      <c r="N1791" s="261"/>
      <c r="O1791" s="261"/>
      <c r="P1791" s="253"/>
      <c r="Q1791" s="254" t="str">
        <f t="shared" si="282"/>
        <v/>
      </c>
      <c r="R1791" s="255" t="str">
        <f t="shared" si="284"/>
        <v/>
      </c>
      <c r="S1791" s="255" t="str">
        <f t="shared" si="285"/>
        <v/>
      </c>
      <c r="T1791" s="255" t="str">
        <f t="shared" si="283"/>
        <v/>
      </c>
      <c r="U1791" s="262" t="str">
        <f t="shared" si="286"/>
        <v/>
      </c>
      <c r="V1791" s="279"/>
    </row>
    <row r="1792" spans="1:22" x14ac:dyDescent="0.25">
      <c r="A1792" s="266"/>
      <c r="B1792" s="259" t="str">
        <f t="shared" si="287"/>
        <v/>
      </c>
      <c r="C1792" s="260" t="str">
        <f t="shared" si="276"/>
        <v/>
      </c>
      <c r="D1792" s="249" t="str">
        <f t="shared" si="277"/>
        <v/>
      </c>
      <c r="E1792" s="249" t="str">
        <f t="shared" si="278"/>
        <v/>
      </c>
      <c r="F1792" s="249" t="str">
        <f t="shared" si="279"/>
        <v/>
      </c>
      <c r="G1792" s="249" t="str">
        <f t="shared" si="280"/>
        <v/>
      </c>
      <c r="H1792" s="249" t="str">
        <f t="shared" si="281"/>
        <v/>
      </c>
      <c r="I1792" s="249"/>
      <c r="J1792" s="249"/>
      <c r="K1792" s="252"/>
      <c r="L1792" s="251"/>
      <c r="M1792" s="252"/>
      <c r="N1792" s="261"/>
      <c r="O1792" s="261"/>
      <c r="P1792" s="253"/>
      <c r="Q1792" s="254" t="str">
        <f t="shared" si="282"/>
        <v/>
      </c>
      <c r="R1792" s="255" t="str">
        <f t="shared" si="284"/>
        <v/>
      </c>
      <c r="S1792" s="255" t="str">
        <f t="shared" si="285"/>
        <v/>
      </c>
      <c r="T1792" s="255" t="str">
        <f t="shared" si="283"/>
        <v/>
      </c>
      <c r="U1792" s="262" t="str">
        <f t="shared" si="286"/>
        <v/>
      </c>
      <c r="V1792" s="279"/>
    </row>
    <row r="1793" spans="1:22" x14ac:dyDescent="0.25">
      <c r="A1793" s="266"/>
      <c r="B1793" s="259" t="str">
        <f t="shared" si="287"/>
        <v/>
      </c>
      <c r="C1793" s="260" t="str">
        <f t="shared" si="276"/>
        <v/>
      </c>
      <c r="D1793" s="249" t="str">
        <f t="shared" si="277"/>
        <v/>
      </c>
      <c r="E1793" s="249" t="str">
        <f t="shared" si="278"/>
        <v/>
      </c>
      <c r="F1793" s="249" t="str">
        <f t="shared" si="279"/>
        <v/>
      </c>
      <c r="G1793" s="249" t="str">
        <f t="shared" si="280"/>
        <v/>
      </c>
      <c r="H1793" s="249" t="str">
        <f t="shared" si="281"/>
        <v/>
      </c>
      <c r="I1793" s="249"/>
      <c r="J1793" s="249"/>
      <c r="K1793" s="252"/>
      <c r="L1793" s="251"/>
      <c r="M1793" s="252"/>
      <c r="N1793" s="261"/>
      <c r="O1793" s="261"/>
      <c r="P1793" s="253"/>
      <c r="Q1793" s="254" t="str">
        <f t="shared" si="282"/>
        <v/>
      </c>
      <c r="R1793" s="255" t="str">
        <f t="shared" si="284"/>
        <v/>
      </c>
      <c r="S1793" s="255" t="str">
        <f t="shared" si="285"/>
        <v/>
      </c>
      <c r="T1793" s="255" t="str">
        <f t="shared" si="283"/>
        <v/>
      </c>
      <c r="U1793" s="262" t="str">
        <f t="shared" si="286"/>
        <v/>
      </c>
      <c r="V1793" s="279"/>
    </row>
    <row r="1794" spans="1:22" x14ac:dyDescent="0.25">
      <c r="A1794" s="266"/>
      <c r="B1794" s="259" t="str">
        <f t="shared" si="287"/>
        <v/>
      </c>
      <c r="C1794" s="260" t="str">
        <f t="shared" si="276"/>
        <v/>
      </c>
      <c r="D1794" s="249" t="str">
        <f t="shared" si="277"/>
        <v/>
      </c>
      <c r="E1794" s="249" t="str">
        <f t="shared" si="278"/>
        <v/>
      </c>
      <c r="F1794" s="249" t="str">
        <f t="shared" si="279"/>
        <v/>
      </c>
      <c r="G1794" s="249" t="str">
        <f t="shared" si="280"/>
        <v/>
      </c>
      <c r="H1794" s="249" t="str">
        <f t="shared" si="281"/>
        <v/>
      </c>
      <c r="I1794" s="249"/>
      <c r="J1794" s="249"/>
      <c r="K1794" s="252"/>
      <c r="L1794" s="251"/>
      <c r="M1794" s="252"/>
      <c r="N1794" s="261"/>
      <c r="O1794" s="261"/>
      <c r="P1794" s="253"/>
      <c r="Q1794" s="254" t="str">
        <f t="shared" si="282"/>
        <v/>
      </c>
      <c r="R1794" s="255" t="str">
        <f t="shared" si="284"/>
        <v/>
      </c>
      <c r="S1794" s="255" t="str">
        <f t="shared" si="285"/>
        <v/>
      </c>
      <c r="T1794" s="255" t="str">
        <f t="shared" si="283"/>
        <v/>
      </c>
      <c r="U1794" s="262" t="str">
        <f t="shared" si="286"/>
        <v/>
      </c>
      <c r="V1794" s="279"/>
    </row>
    <row r="1795" spans="1:22" x14ac:dyDescent="0.25">
      <c r="A1795" s="266"/>
      <c r="B1795" s="259" t="str">
        <f t="shared" si="287"/>
        <v/>
      </c>
      <c r="C1795" s="260" t="str">
        <f t="shared" si="276"/>
        <v/>
      </c>
      <c r="D1795" s="249" t="str">
        <f t="shared" si="277"/>
        <v/>
      </c>
      <c r="E1795" s="249" t="str">
        <f t="shared" si="278"/>
        <v/>
      </c>
      <c r="F1795" s="249" t="str">
        <f t="shared" si="279"/>
        <v/>
      </c>
      <c r="G1795" s="249" t="str">
        <f t="shared" si="280"/>
        <v/>
      </c>
      <c r="H1795" s="249" t="str">
        <f t="shared" si="281"/>
        <v/>
      </c>
      <c r="I1795" s="249"/>
      <c r="J1795" s="249"/>
      <c r="K1795" s="252"/>
      <c r="L1795" s="251"/>
      <c r="M1795" s="252"/>
      <c r="N1795" s="261"/>
      <c r="O1795" s="261"/>
      <c r="P1795" s="253"/>
      <c r="Q1795" s="254" t="str">
        <f t="shared" si="282"/>
        <v/>
      </c>
      <c r="R1795" s="255" t="str">
        <f t="shared" si="284"/>
        <v/>
      </c>
      <c r="S1795" s="255" t="str">
        <f t="shared" si="285"/>
        <v/>
      </c>
      <c r="T1795" s="255" t="str">
        <f t="shared" si="283"/>
        <v/>
      </c>
      <c r="U1795" s="262" t="str">
        <f t="shared" si="286"/>
        <v/>
      </c>
      <c r="V1795" s="279"/>
    </row>
    <row r="1796" spans="1:22" x14ac:dyDescent="0.25">
      <c r="A1796" s="266"/>
      <c r="B1796" s="259" t="str">
        <f t="shared" si="287"/>
        <v/>
      </c>
      <c r="C1796" s="260" t="str">
        <f t="shared" si="276"/>
        <v/>
      </c>
      <c r="D1796" s="249" t="str">
        <f t="shared" si="277"/>
        <v/>
      </c>
      <c r="E1796" s="249" t="str">
        <f t="shared" si="278"/>
        <v/>
      </c>
      <c r="F1796" s="249" t="str">
        <f t="shared" si="279"/>
        <v/>
      </c>
      <c r="G1796" s="249" t="str">
        <f t="shared" si="280"/>
        <v/>
      </c>
      <c r="H1796" s="249" t="str">
        <f t="shared" si="281"/>
        <v/>
      </c>
      <c r="I1796" s="249"/>
      <c r="J1796" s="249"/>
      <c r="K1796" s="252"/>
      <c r="L1796" s="251"/>
      <c r="M1796" s="252"/>
      <c r="N1796" s="261"/>
      <c r="O1796" s="261"/>
      <c r="P1796" s="253"/>
      <c r="Q1796" s="254" t="str">
        <f t="shared" si="282"/>
        <v/>
      </c>
      <c r="R1796" s="255" t="str">
        <f t="shared" si="284"/>
        <v/>
      </c>
      <c r="S1796" s="255" t="str">
        <f t="shared" si="285"/>
        <v/>
      </c>
      <c r="T1796" s="255" t="str">
        <f t="shared" si="283"/>
        <v/>
      </c>
      <c r="U1796" s="262" t="str">
        <f t="shared" si="286"/>
        <v/>
      </c>
      <c r="V1796" s="279"/>
    </row>
    <row r="1797" spans="1:22" x14ac:dyDescent="0.25">
      <c r="A1797" s="266"/>
      <c r="B1797" s="259" t="str">
        <f t="shared" si="287"/>
        <v/>
      </c>
      <c r="C1797" s="260" t="str">
        <f t="shared" si="276"/>
        <v/>
      </c>
      <c r="D1797" s="249" t="str">
        <f t="shared" si="277"/>
        <v/>
      </c>
      <c r="E1797" s="249" t="str">
        <f t="shared" si="278"/>
        <v/>
      </c>
      <c r="F1797" s="249" t="str">
        <f t="shared" si="279"/>
        <v/>
      </c>
      <c r="G1797" s="249" t="str">
        <f t="shared" si="280"/>
        <v/>
      </c>
      <c r="H1797" s="249" t="str">
        <f t="shared" si="281"/>
        <v/>
      </c>
      <c r="I1797" s="249"/>
      <c r="J1797" s="249"/>
      <c r="K1797" s="252"/>
      <c r="L1797" s="251"/>
      <c r="M1797" s="252"/>
      <c r="N1797" s="261"/>
      <c r="O1797" s="261"/>
      <c r="P1797" s="253"/>
      <c r="Q1797" s="254" t="str">
        <f t="shared" si="282"/>
        <v/>
      </c>
      <c r="R1797" s="255" t="str">
        <f t="shared" si="284"/>
        <v/>
      </c>
      <c r="S1797" s="255" t="str">
        <f t="shared" si="285"/>
        <v/>
      </c>
      <c r="T1797" s="255" t="str">
        <f t="shared" si="283"/>
        <v/>
      </c>
      <c r="U1797" s="262" t="str">
        <f t="shared" si="286"/>
        <v/>
      </c>
      <c r="V1797" s="279"/>
    </row>
    <row r="1798" spans="1:22" x14ac:dyDescent="0.25">
      <c r="A1798" s="266"/>
      <c r="B1798" s="259" t="str">
        <f t="shared" si="287"/>
        <v/>
      </c>
      <c r="C1798" s="260" t="str">
        <f t="shared" si="276"/>
        <v/>
      </c>
      <c r="D1798" s="249" t="str">
        <f t="shared" si="277"/>
        <v/>
      </c>
      <c r="E1798" s="249" t="str">
        <f t="shared" si="278"/>
        <v/>
      </c>
      <c r="F1798" s="249" t="str">
        <f t="shared" si="279"/>
        <v/>
      </c>
      <c r="G1798" s="249" t="str">
        <f t="shared" si="280"/>
        <v/>
      </c>
      <c r="H1798" s="249" t="str">
        <f t="shared" si="281"/>
        <v/>
      </c>
      <c r="I1798" s="249"/>
      <c r="J1798" s="249"/>
      <c r="K1798" s="252"/>
      <c r="L1798" s="251"/>
      <c r="M1798" s="252"/>
      <c r="N1798" s="261"/>
      <c r="O1798" s="261"/>
      <c r="P1798" s="253"/>
      <c r="Q1798" s="254" t="str">
        <f t="shared" si="282"/>
        <v/>
      </c>
      <c r="R1798" s="255" t="str">
        <f t="shared" si="284"/>
        <v/>
      </c>
      <c r="S1798" s="255" t="str">
        <f t="shared" si="285"/>
        <v/>
      </c>
      <c r="T1798" s="255" t="str">
        <f t="shared" si="283"/>
        <v/>
      </c>
      <c r="U1798" s="262" t="str">
        <f t="shared" si="286"/>
        <v/>
      </c>
      <c r="V1798" s="279"/>
    </row>
    <row r="1799" spans="1:22" x14ac:dyDescent="0.25">
      <c r="A1799" s="266"/>
      <c r="B1799" s="259" t="str">
        <f t="shared" si="287"/>
        <v/>
      </c>
      <c r="C1799" s="260" t="str">
        <f t="shared" si="276"/>
        <v/>
      </c>
      <c r="D1799" s="249" t="str">
        <f t="shared" si="277"/>
        <v/>
      </c>
      <c r="E1799" s="249" t="str">
        <f t="shared" si="278"/>
        <v/>
      </c>
      <c r="F1799" s="249" t="str">
        <f t="shared" si="279"/>
        <v/>
      </c>
      <c r="G1799" s="249" t="str">
        <f t="shared" si="280"/>
        <v/>
      </c>
      <c r="H1799" s="249" t="str">
        <f t="shared" si="281"/>
        <v/>
      </c>
      <c r="I1799" s="249"/>
      <c r="J1799" s="249"/>
      <c r="K1799" s="252"/>
      <c r="L1799" s="251"/>
      <c r="M1799" s="252"/>
      <c r="N1799" s="261"/>
      <c r="O1799" s="261"/>
      <c r="P1799" s="253"/>
      <c r="Q1799" s="254" t="str">
        <f t="shared" si="282"/>
        <v/>
      </c>
      <c r="R1799" s="255" t="str">
        <f t="shared" si="284"/>
        <v/>
      </c>
      <c r="S1799" s="255" t="str">
        <f t="shared" si="285"/>
        <v/>
      </c>
      <c r="T1799" s="255" t="str">
        <f t="shared" si="283"/>
        <v/>
      </c>
      <c r="U1799" s="262" t="str">
        <f t="shared" si="286"/>
        <v/>
      </c>
      <c r="V1799" s="279"/>
    </row>
    <row r="1800" spans="1:22" x14ac:dyDescent="0.25">
      <c r="A1800" s="266"/>
      <c r="B1800" s="259" t="str">
        <f t="shared" si="287"/>
        <v/>
      </c>
      <c r="C1800" s="260" t="str">
        <f t="shared" si="276"/>
        <v/>
      </c>
      <c r="D1800" s="249" t="str">
        <f t="shared" si="277"/>
        <v/>
      </c>
      <c r="E1800" s="249" t="str">
        <f t="shared" si="278"/>
        <v/>
      </c>
      <c r="F1800" s="249" t="str">
        <f t="shared" si="279"/>
        <v/>
      </c>
      <c r="G1800" s="249" t="str">
        <f t="shared" si="280"/>
        <v/>
      </c>
      <c r="H1800" s="249" t="str">
        <f t="shared" si="281"/>
        <v/>
      </c>
      <c r="I1800" s="249"/>
      <c r="J1800" s="249"/>
      <c r="K1800" s="252"/>
      <c r="L1800" s="251"/>
      <c r="M1800" s="252"/>
      <c r="N1800" s="261"/>
      <c r="O1800" s="261"/>
      <c r="P1800" s="253"/>
      <c r="Q1800" s="254" t="str">
        <f t="shared" si="282"/>
        <v/>
      </c>
      <c r="R1800" s="255" t="str">
        <f t="shared" si="284"/>
        <v/>
      </c>
      <c r="S1800" s="255" t="str">
        <f t="shared" si="285"/>
        <v/>
      </c>
      <c r="T1800" s="255" t="str">
        <f t="shared" si="283"/>
        <v/>
      </c>
      <c r="U1800" s="262" t="str">
        <f t="shared" si="286"/>
        <v/>
      </c>
      <c r="V1800" s="279"/>
    </row>
    <row r="1801" spans="1:22" x14ac:dyDescent="0.25">
      <c r="A1801" s="266"/>
      <c r="B1801" s="259" t="str">
        <f t="shared" si="287"/>
        <v/>
      </c>
      <c r="C1801" s="260" t="str">
        <f t="shared" si="276"/>
        <v/>
      </c>
      <c r="D1801" s="249" t="str">
        <f t="shared" si="277"/>
        <v/>
      </c>
      <c r="E1801" s="249" t="str">
        <f t="shared" si="278"/>
        <v/>
      </c>
      <c r="F1801" s="249" t="str">
        <f t="shared" si="279"/>
        <v/>
      </c>
      <c r="G1801" s="249" t="str">
        <f t="shared" si="280"/>
        <v/>
      </c>
      <c r="H1801" s="249" t="str">
        <f t="shared" si="281"/>
        <v/>
      </c>
      <c r="I1801" s="249"/>
      <c r="J1801" s="249"/>
      <c r="K1801" s="252"/>
      <c r="L1801" s="251"/>
      <c r="M1801" s="252"/>
      <c r="N1801" s="261"/>
      <c r="O1801" s="261"/>
      <c r="P1801" s="253"/>
      <c r="Q1801" s="254" t="str">
        <f t="shared" si="282"/>
        <v/>
      </c>
      <c r="R1801" s="255" t="str">
        <f t="shared" si="284"/>
        <v/>
      </c>
      <c r="S1801" s="255" t="str">
        <f t="shared" si="285"/>
        <v/>
      </c>
      <c r="T1801" s="255" t="str">
        <f t="shared" si="283"/>
        <v/>
      </c>
      <c r="U1801" s="262" t="str">
        <f t="shared" si="286"/>
        <v/>
      </c>
      <c r="V1801" s="279"/>
    </row>
    <row r="1802" spans="1:22" x14ac:dyDescent="0.25">
      <c r="A1802" s="266"/>
      <c r="B1802" s="259" t="str">
        <f t="shared" si="287"/>
        <v/>
      </c>
      <c r="C1802" s="260" t="str">
        <f t="shared" si="276"/>
        <v/>
      </c>
      <c r="D1802" s="249" t="str">
        <f t="shared" si="277"/>
        <v/>
      </c>
      <c r="E1802" s="249" t="str">
        <f t="shared" si="278"/>
        <v/>
      </c>
      <c r="F1802" s="249" t="str">
        <f t="shared" si="279"/>
        <v/>
      </c>
      <c r="G1802" s="249" t="str">
        <f t="shared" si="280"/>
        <v/>
      </c>
      <c r="H1802" s="249" t="str">
        <f t="shared" si="281"/>
        <v/>
      </c>
      <c r="I1802" s="249"/>
      <c r="J1802" s="249"/>
      <c r="K1802" s="252"/>
      <c r="L1802" s="251"/>
      <c r="M1802" s="252"/>
      <c r="N1802" s="261"/>
      <c r="O1802" s="261"/>
      <c r="P1802" s="253"/>
      <c r="Q1802" s="254" t="str">
        <f t="shared" si="282"/>
        <v/>
      </c>
      <c r="R1802" s="255" t="str">
        <f t="shared" si="284"/>
        <v/>
      </c>
      <c r="S1802" s="255" t="str">
        <f t="shared" si="285"/>
        <v/>
      </c>
      <c r="T1802" s="255" t="str">
        <f t="shared" si="283"/>
        <v/>
      </c>
      <c r="U1802" s="262" t="str">
        <f t="shared" si="286"/>
        <v/>
      </c>
      <c r="V1802" s="279"/>
    </row>
    <row r="1803" spans="1:22" x14ac:dyDescent="0.25">
      <c r="A1803" s="266"/>
      <c r="B1803" s="259" t="str">
        <f t="shared" si="287"/>
        <v/>
      </c>
      <c r="C1803" s="260" t="str">
        <f t="shared" ref="C1803:C1866" si="288">IFERROR(VLOOKUP(A1803,Personal,3,0),"")</f>
        <v/>
      </c>
      <c r="D1803" s="249" t="str">
        <f t="shared" ref="D1803:D1866" si="289">IFERROR(VLOOKUP(A1803,Personal,4,0),"")</f>
        <v/>
      </c>
      <c r="E1803" s="249" t="str">
        <f t="shared" ref="E1803:E1866" si="290">IFERROR(VLOOKUP(A1803,Personal,5,0),"")</f>
        <v/>
      </c>
      <c r="F1803" s="249" t="str">
        <f t="shared" ref="F1803:F1866" si="291">IFERROR(VLOOKUP(A1803,Personal,6,0),"")</f>
        <v/>
      </c>
      <c r="G1803" s="249" t="str">
        <f t="shared" ref="G1803:G1866" si="292">IFERROR(VLOOKUP(A1803,Personal,7,0),"")</f>
        <v/>
      </c>
      <c r="H1803" s="249" t="str">
        <f t="shared" ref="H1803:H1866" si="293">IFERROR(VLOOKUP(A1803,Personal,8,0),"")</f>
        <v/>
      </c>
      <c r="I1803" s="249"/>
      <c r="J1803" s="249"/>
      <c r="K1803" s="252"/>
      <c r="L1803" s="251"/>
      <c r="M1803" s="252"/>
      <c r="N1803" s="261"/>
      <c r="O1803" s="261"/>
      <c r="P1803" s="253"/>
      <c r="Q1803" s="254" t="str">
        <f t="shared" ref="Q1803:Q1866" si="294">IF(AND(N1803&lt;&gt;"",O1803&lt;&gt;""),IF(DATEDIF(N1803,O1803,"d")&gt;=0,SUM(1+DATEDIF(N1803,O1803,"d")),""),"")</f>
        <v/>
      </c>
      <c r="R1803" s="255" t="str">
        <f t="shared" si="284"/>
        <v/>
      </c>
      <c r="S1803" s="255" t="str">
        <f t="shared" si="285"/>
        <v/>
      </c>
      <c r="T1803" s="255" t="str">
        <f t="shared" ref="T1803:T1866" si="295">IF(O1803&lt;&gt;"",TEXT(O1803,"YYYY"),"")</f>
        <v/>
      </c>
      <c r="U1803" s="262" t="str">
        <f t="shared" si="286"/>
        <v/>
      </c>
      <c r="V1803" s="279"/>
    </row>
    <row r="1804" spans="1:22" x14ac:dyDescent="0.25">
      <c r="A1804" s="266"/>
      <c r="B1804" s="259" t="str">
        <f t="shared" si="287"/>
        <v/>
      </c>
      <c r="C1804" s="260" t="str">
        <f t="shared" si="288"/>
        <v/>
      </c>
      <c r="D1804" s="249" t="str">
        <f t="shared" si="289"/>
        <v/>
      </c>
      <c r="E1804" s="249" t="str">
        <f t="shared" si="290"/>
        <v/>
      </c>
      <c r="F1804" s="249" t="str">
        <f t="shared" si="291"/>
        <v/>
      </c>
      <c r="G1804" s="249" t="str">
        <f t="shared" si="292"/>
        <v/>
      </c>
      <c r="H1804" s="249" t="str">
        <f t="shared" si="293"/>
        <v/>
      </c>
      <c r="I1804" s="249"/>
      <c r="J1804" s="249"/>
      <c r="K1804" s="252"/>
      <c r="L1804" s="251"/>
      <c r="M1804" s="252"/>
      <c r="N1804" s="261"/>
      <c r="O1804" s="261"/>
      <c r="P1804" s="253"/>
      <c r="Q1804" s="254" t="str">
        <f t="shared" si="294"/>
        <v/>
      </c>
      <c r="R1804" s="255" t="str">
        <f t="shared" si="284"/>
        <v/>
      </c>
      <c r="S1804" s="255" t="str">
        <f t="shared" si="285"/>
        <v/>
      </c>
      <c r="T1804" s="255" t="str">
        <f t="shared" si="295"/>
        <v/>
      </c>
      <c r="U1804" s="262" t="str">
        <f t="shared" si="286"/>
        <v/>
      </c>
      <c r="V1804" s="279"/>
    </row>
    <row r="1805" spans="1:22" x14ac:dyDescent="0.25">
      <c r="A1805" s="266"/>
      <c r="B1805" s="259" t="str">
        <f t="shared" si="287"/>
        <v/>
      </c>
      <c r="C1805" s="260" t="str">
        <f t="shared" si="288"/>
        <v/>
      </c>
      <c r="D1805" s="249" t="str">
        <f t="shared" si="289"/>
        <v/>
      </c>
      <c r="E1805" s="249" t="str">
        <f t="shared" si="290"/>
        <v/>
      </c>
      <c r="F1805" s="249" t="str">
        <f t="shared" si="291"/>
        <v/>
      </c>
      <c r="G1805" s="249" t="str">
        <f t="shared" si="292"/>
        <v/>
      </c>
      <c r="H1805" s="249" t="str">
        <f t="shared" si="293"/>
        <v/>
      </c>
      <c r="I1805" s="249"/>
      <c r="J1805" s="249"/>
      <c r="K1805" s="252"/>
      <c r="L1805" s="251"/>
      <c r="M1805" s="252"/>
      <c r="N1805" s="261"/>
      <c r="O1805" s="261"/>
      <c r="P1805" s="253"/>
      <c r="Q1805" s="254" t="str">
        <f t="shared" si="294"/>
        <v/>
      </c>
      <c r="R1805" s="255" t="str">
        <f t="shared" si="284"/>
        <v/>
      </c>
      <c r="S1805" s="255" t="str">
        <f t="shared" si="285"/>
        <v/>
      </c>
      <c r="T1805" s="255" t="str">
        <f t="shared" si="295"/>
        <v/>
      </c>
      <c r="U1805" s="262" t="str">
        <f t="shared" si="286"/>
        <v/>
      </c>
      <c r="V1805" s="279"/>
    </row>
    <row r="1806" spans="1:22" x14ac:dyDescent="0.25">
      <c r="A1806" s="266"/>
      <c r="B1806" s="259" t="str">
        <f t="shared" si="287"/>
        <v/>
      </c>
      <c r="C1806" s="260" t="str">
        <f t="shared" si="288"/>
        <v/>
      </c>
      <c r="D1806" s="249" t="str">
        <f t="shared" si="289"/>
        <v/>
      </c>
      <c r="E1806" s="249" t="str">
        <f t="shared" si="290"/>
        <v/>
      </c>
      <c r="F1806" s="249" t="str">
        <f t="shared" si="291"/>
        <v/>
      </c>
      <c r="G1806" s="249" t="str">
        <f t="shared" si="292"/>
        <v/>
      </c>
      <c r="H1806" s="249" t="str">
        <f t="shared" si="293"/>
        <v/>
      </c>
      <c r="I1806" s="249"/>
      <c r="J1806" s="249"/>
      <c r="K1806" s="252"/>
      <c r="L1806" s="251"/>
      <c r="M1806" s="252"/>
      <c r="N1806" s="261"/>
      <c r="O1806" s="261"/>
      <c r="P1806" s="253"/>
      <c r="Q1806" s="254" t="str">
        <f t="shared" si="294"/>
        <v/>
      </c>
      <c r="R1806" s="255" t="str">
        <f t="shared" si="284"/>
        <v/>
      </c>
      <c r="S1806" s="255" t="str">
        <f t="shared" si="285"/>
        <v/>
      </c>
      <c r="T1806" s="255" t="str">
        <f t="shared" si="295"/>
        <v/>
      </c>
      <c r="U1806" s="262" t="str">
        <f t="shared" si="286"/>
        <v/>
      </c>
      <c r="V1806" s="279"/>
    </row>
    <row r="1807" spans="1:22" x14ac:dyDescent="0.25">
      <c r="A1807" s="266"/>
      <c r="B1807" s="259" t="str">
        <f t="shared" si="287"/>
        <v/>
      </c>
      <c r="C1807" s="260" t="str">
        <f t="shared" si="288"/>
        <v/>
      </c>
      <c r="D1807" s="249" t="str">
        <f t="shared" si="289"/>
        <v/>
      </c>
      <c r="E1807" s="249" t="str">
        <f t="shared" si="290"/>
        <v/>
      </c>
      <c r="F1807" s="249" t="str">
        <f t="shared" si="291"/>
        <v/>
      </c>
      <c r="G1807" s="249" t="str">
        <f t="shared" si="292"/>
        <v/>
      </c>
      <c r="H1807" s="249" t="str">
        <f t="shared" si="293"/>
        <v/>
      </c>
      <c r="I1807" s="249"/>
      <c r="J1807" s="249"/>
      <c r="K1807" s="252"/>
      <c r="L1807" s="251"/>
      <c r="M1807" s="252"/>
      <c r="N1807" s="261"/>
      <c r="O1807" s="261"/>
      <c r="P1807" s="253"/>
      <c r="Q1807" s="254" t="str">
        <f t="shared" si="294"/>
        <v/>
      </c>
      <c r="R1807" s="255" t="str">
        <f t="shared" si="284"/>
        <v/>
      </c>
      <c r="S1807" s="255" t="str">
        <f t="shared" si="285"/>
        <v/>
      </c>
      <c r="T1807" s="255" t="str">
        <f t="shared" si="295"/>
        <v/>
      </c>
      <c r="U1807" s="262" t="str">
        <f t="shared" si="286"/>
        <v/>
      </c>
      <c r="V1807" s="279"/>
    </row>
    <row r="1808" spans="1:22" x14ac:dyDescent="0.25">
      <c r="A1808" s="266"/>
      <c r="B1808" s="259" t="str">
        <f t="shared" si="287"/>
        <v/>
      </c>
      <c r="C1808" s="260" t="str">
        <f t="shared" si="288"/>
        <v/>
      </c>
      <c r="D1808" s="249" t="str">
        <f t="shared" si="289"/>
        <v/>
      </c>
      <c r="E1808" s="249" t="str">
        <f t="shared" si="290"/>
        <v/>
      </c>
      <c r="F1808" s="249" t="str">
        <f t="shared" si="291"/>
        <v/>
      </c>
      <c r="G1808" s="249" t="str">
        <f t="shared" si="292"/>
        <v/>
      </c>
      <c r="H1808" s="249" t="str">
        <f t="shared" si="293"/>
        <v/>
      </c>
      <c r="I1808" s="249"/>
      <c r="J1808" s="249"/>
      <c r="K1808" s="252"/>
      <c r="L1808" s="251"/>
      <c r="M1808" s="252"/>
      <c r="N1808" s="261"/>
      <c r="O1808" s="261"/>
      <c r="P1808" s="253"/>
      <c r="Q1808" s="254" t="str">
        <f t="shared" si="294"/>
        <v/>
      </c>
      <c r="R1808" s="255" t="str">
        <f t="shared" si="284"/>
        <v/>
      </c>
      <c r="S1808" s="255" t="str">
        <f t="shared" si="285"/>
        <v/>
      </c>
      <c r="T1808" s="255" t="str">
        <f t="shared" si="295"/>
        <v/>
      </c>
      <c r="U1808" s="262" t="str">
        <f t="shared" si="286"/>
        <v/>
      </c>
      <c r="V1808" s="279"/>
    </row>
    <row r="1809" spans="1:22" x14ac:dyDescent="0.25">
      <c r="A1809" s="266"/>
      <c r="B1809" s="259" t="str">
        <f t="shared" si="287"/>
        <v/>
      </c>
      <c r="C1809" s="260" t="str">
        <f t="shared" si="288"/>
        <v/>
      </c>
      <c r="D1809" s="249" t="str">
        <f t="shared" si="289"/>
        <v/>
      </c>
      <c r="E1809" s="249" t="str">
        <f t="shared" si="290"/>
        <v/>
      </c>
      <c r="F1809" s="249" t="str">
        <f t="shared" si="291"/>
        <v/>
      </c>
      <c r="G1809" s="249" t="str">
        <f t="shared" si="292"/>
        <v/>
      </c>
      <c r="H1809" s="249" t="str">
        <f t="shared" si="293"/>
        <v/>
      </c>
      <c r="I1809" s="249"/>
      <c r="J1809" s="249"/>
      <c r="K1809" s="252"/>
      <c r="L1809" s="251"/>
      <c r="M1809" s="252"/>
      <c r="N1809" s="261"/>
      <c r="O1809" s="261"/>
      <c r="P1809" s="253"/>
      <c r="Q1809" s="254" t="str">
        <f t="shared" si="294"/>
        <v/>
      </c>
      <c r="R1809" s="255" t="str">
        <f t="shared" si="284"/>
        <v/>
      </c>
      <c r="S1809" s="255" t="str">
        <f t="shared" si="285"/>
        <v/>
      </c>
      <c r="T1809" s="255" t="str">
        <f t="shared" si="295"/>
        <v/>
      </c>
      <c r="U1809" s="262" t="str">
        <f t="shared" si="286"/>
        <v/>
      </c>
      <c r="V1809" s="279"/>
    </row>
    <row r="1810" spans="1:22" x14ac:dyDescent="0.25">
      <c r="A1810" s="266"/>
      <c r="B1810" s="259" t="str">
        <f t="shared" si="287"/>
        <v/>
      </c>
      <c r="C1810" s="260" t="str">
        <f t="shared" si="288"/>
        <v/>
      </c>
      <c r="D1810" s="249" t="str">
        <f t="shared" si="289"/>
        <v/>
      </c>
      <c r="E1810" s="249" t="str">
        <f t="shared" si="290"/>
        <v/>
      </c>
      <c r="F1810" s="249" t="str">
        <f t="shared" si="291"/>
        <v/>
      </c>
      <c r="G1810" s="249" t="str">
        <f t="shared" si="292"/>
        <v/>
      </c>
      <c r="H1810" s="249" t="str">
        <f t="shared" si="293"/>
        <v/>
      </c>
      <c r="I1810" s="249"/>
      <c r="J1810" s="249"/>
      <c r="K1810" s="252"/>
      <c r="L1810" s="251"/>
      <c r="M1810" s="252"/>
      <c r="N1810" s="261"/>
      <c r="O1810" s="261"/>
      <c r="P1810" s="253"/>
      <c r="Q1810" s="254" t="str">
        <f t="shared" si="294"/>
        <v/>
      </c>
      <c r="R1810" s="255" t="str">
        <f t="shared" si="284"/>
        <v/>
      </c>
      <c r="S1810" s="255" t="str">
        <f t="shared" si="285"/>
        <v/>
      </c>
      <c r="T1810" s="255" t="str">
        <f t="shared" si="295"/>
        <v/>
      </c>
      <c r="U1810" s="262" t="str">
        <f t="shared" si="286"/>
        <v/>
      </c>
      <c r="V1810" s="279"/>
    </row>
    <row r="1811" spans="1:22" x14ac:dyDescent="0.25">
      <c r="A1811" s="266"/>
      <c r="B1811" s="259" t="str">
        <f t="shared" si="287"/>
        <v/>
      </c>
      <c r="C1811" s="260" t="str">
        <f t="shared" si="288"/>
        <v/>
      </c>
      <c r="D1811" s="249" t="str">
        <f t="shared" si="289"/>
        <v/>
      </c>
      <c r="E1811" s="249" t="str">
        <f t="shared" si="290"/>
        <v/>
      </c>
      <c r="F1811" s="249" t="str">
        <f t="shared" si="291"/>
        <v/>
      </c>
      <c r="G1811" s="249" t="str">
        <f t="shared" si="292"/>
        <v/>
      </c>
      <c r="H1811" s="249" t="str">
        <f t="shared" si="293"/>
        <v/>
      </c>
      <c r="I1811" s="249"/>
      <c r="J1811" s="249"/>
      <c r="K1811" s="252"/>
      <c r="L1811" s="251"/>
      <c r="M1811" s="252"/>
      <c r="N1811" s="261"/>
      <c r="O1811" s="261"/>
      <c r="P1811" s="253"/>
      <c r="Q1811" s="254" t="str">
        <f t="shared" si="294"/>
        <v/>
      </c>
      <c r="R1811" s="255" t="str">
        <f t="shared" si="284"/>
        <v/>
      </c>
      <c r="S1811" s="255" t="str">
        <f t="shared" si="285"/>
        <v/>
      </c>
      <c r="T1811" s="255" t="str">
        <f t="shared" si="295"/>
        <v/>
      </c>
      <c r="U1811" s="262" t="str">
        <f t="shared" si="286"/>
        <v/>
      </c>
      <c r="V1811" s="279"/>
    </row>
    <row r="1812" spans="1:22" x14ac:dyDescent="0.25">
      <c r="A1812" s="266"/>
      <c r="B1812" s="259" t="str">
        <f t="shared" si="287"/>
        <v/>
      </c>
      <c r="C1812" s="260" t="str">
        <f t="shared" si="288"/>
        <v/>
      </c>
      <c r="D1812" s="249" t="str">
        <f t="shared" si="289"/>
        <v/>
      </c>
      <c r="E1812" s="249" t="str">
        <f t="shared" si="290"/>
        <v/>
      </c>
      <c r="F1812" s="249" t="str">
        <f t="shared" si="291"/>
        <v/>
      </c>
      <c r="G1812" s="249" t="str">
        <f t="shared" si="292"/>
        <v/>
      </c>
      <c r="H1812" s="249" t="str">
        <f t="shared" si="293"/>
        <v/>
      </c>
      <c r="I1812" s="249"/>
      <c r="J1812" s="249"/>
      <c r="K1812" s="252"/>
      <c r="L1812" s="251"/>
      <c r="M1812" s="252"/>
      <c r="N1812" s="261"/>
      <c r="O1812" s="261"/>
      <c r="P1812" s="253"/>
      <c r="Q1812" s="254" t="str">
        <f t="shared" si="294"/>
        <v/>
      </c>
      <c r="R1812" s="255" t="str">
        <f t="shared" si="284"/>
        <v/>
      </c>
      <c r="S1812" s="255" t="str">
        <f t="shared" si="285"/>
        <v/>
      </c>
      <c r="T1812" s="255" t="str">
        <f t="shared" si="295"/>
        <v/>
      </c>
      <c r="U1812" s="262" t="str">
        <f t="shared" si="286"/>
        <v/>
      </c>
      <c r="V1812" s="279"/>
    </row>
    <row r="1813" spans="1:22" x14ac:dyDescent="0.25">
      <c r="A1813" s="266"/>
      <c r="B1813" s="259" t="str">
        <f t="shared" si="287"/>
        <v/>
      </c>
      <c r="C1813" s="260" t="str">
        <f t="shared" si="288"/>
        <v/>
      </c>
      <c r="D1813" s="249" t="str">
        <f t="shared" si="289"/>
        <v/>
      </c>
      <c r="E1813" s="249" t="str">
        <f t="shared" si="290"/>
        <v/>
      </c>
      <c r="F1813" s="249" t="str">
        <f t="shared" si="291"/>
        <v/>
      </c>
      <c r="G1813" s="249" t="str">
        <f t="shared" si="292"/>
        <v/>
      </c>
      <c r="H1813" s="249" t="str">
        <f t="shared" si="293"/>
        <v/>
      </c>
      <c r="I1813" s="249"/>
      <c r="J1813" s="249"/>
      <c r="K1813" s="252"/>
      <c r="L1813" s="251"/>
      <c r="M1813" s="252"/>
      <c r="N1813" s="261"/>
      <c r="O1813" s="261"/>
      <c r="P1813" s="253"/>
      <c r="Q1813" s="254" t="str">
        <f t="shared" si="294"/>
        <v/>
      </c>
      <c r="R1813" s="255" t="str">
        <f t="shared" si="284"/>
        <v/>
      </c>
      <c r="S1813" s="255" t="str">
        <f t="shared" si="285"/>
        <v/>
      </c>
      <c r="T1813" s="255" t="str">
        <f t="shared" si="295"/>
        <v/>
      </c>
      <c r="U1813" s="262" t="str">
        <f t="shared" si="286"/>
        <v/>
      </c>
      <c r="V1813" s="279"/>
    </row>
    <row r="1814" spans="1:22" x14ac:dyDescent="0.25">
      <c r="A1814" s="266"/>
      <c r="B1814" s="259" t="str">
        <f t="shared" si="287"/>
        <v/>
      </c>
      <c r="C1814" s="260" t="str">
        <f t="shared" si="288"/>
        <v/>
      </c>
      <c r="D1814" s="249" t="str">
        <f t="shared" si="289"/>
        <v/>
      </c>
      <c r="E1814" s="249" t="str">
        <f t="shared" si="290"/>
        <v/>
      </c>
      <c r="F1814" s="249" t="str">
        <f t="shared" si="291"/>
        <v/>
      </c>
      <c r="G1814" s="249" t="str">
        <f t="shared" si="292"/>
        <v/>
      </c>
      <c r="H1814" s="249" t="str">
        <f t="shared" si="293"/>
        <v/>
      </c>
      <c r="I1814" s="249"/>
      <c r="J1814" s="249"/>
      <c r="K1814" s="252"/>
      <c r="L1814" s="251"/>
      <c r="M1814" s="252"/>
      <c r="N1814" s="261"/>
      <c r="O1814" s="261"/>
      <c r="P1814" s="253"/>
      <c r="Q1814" s="254" t="str">
        <f t="shared" si="294"/>
        <v/>
      </c>
      <c r="R1814" s="255" t="str">
        <f t="shared" si="284"/>
        <v/>
      </c>
      <c r="S1814" s="255" t="str">
        <f t="shared" si="285"/>
        <v/>
      </c>
      <c r="T1814" s="255" t="str">
        <f t="shared" si="295"/>
        <v/>
      </c>
      <c r="U1814" s="262" t="str">
        <f t="shared" si="286"/>
        <v/>
      </c>
      <c r="V1814" s="279"/>
    </row>
    <row r="1815" spans="1:22" x14ac:dyDescent="0.25">
      <c r="A1815" s="266"/>
      <c r="B1815" s="259" t="str">
        <f t="shared" si="287"/>
        <v/>
      </c>
      <c r="C1815" s="260" t="str">
        <f t="shared" si="288"/>
        <v/>
      </c>
      <c r="D1815" s="249" t="str">
        <f t="shared" si="289"/>
        <v/>
      </c>
      <c r="E1815" s="249" t="str">
        <f t="shared" si="290"/>
        <v/>
      </c>
      <c r="F1815" s="249" t="str">
        <f t="shared" si="291"/>
        <v/>
      </c>
      <c r="G1815" s="249" t="str">
        <f t="shared" si="292"/>
        <v/>
      </c>
      <c r="H1815" s="249" t="str">
        <f t="shared" si="293"/>
        <v/>
      </c>
      <c r="I1815" s="249"/>
      <c r="J1815" s="249"/>
      <c r="K1815" s="252"/>
      <c r="L1815" s="251"/>
      <c r="M1815" s="252"/>
      <c r="N1815" s="261"/>
      <c r="O1815" s="261"/>
      <c r="P1815" s="253"/>
      <c r="Q1815" s="254" t="str">
        <f t="shared" si="294"/>
        <v/>
      </c>
      <c r="R1815" s="255" t="str">
        <f t="shared" si="284"/>
        <v/>
      </c>
      <c r="S1815" s="255" t="str">
        <f t="shared" si="285"/>
        <v/>
      </c>
      <c r="T1815" s="255" t="str">
        <f t="shared" si="295"/>
        <v/>
      </c>
      <c r="U1815" s="262" t="str">
        <f t="shared" si="286"/>
        <v/>
      </c>
      <c r="V1815" s="279"/>
    </row>
    <row r="1816" spans="1:22" x14ac:dyDescent="0.25">
      <c r="A1816" s="266"/>
      <c r="B1816" s="259" t="str">
        <f t="shared" si="287"/>
        <v/>
      </c>
      <c r="C1816" s="260" t="str">
        <f t="shared" si="288"/>
        <v/>
      </c>
      <c r="D1816" s="249" t="str">
        <f t="shared" si="289"/>
        <v/>
      </c>
      <c r="E1816" s="249" t="str">
        <f t="shared" si="290"/>
        <v/>
      </c>
      <c r="F1816" s="249" t="str">
        <f t="shared" si="291"/>
        <v/>
      </c>
      <c r="G1816" s="249" t="str">
        <f t="shared" si="292"/>
        <v/>
      </c>
      <c r="H1816" s="249" t="str">
        <f t="shared" si="293"/>
        <v/>
      </c>
      <c r="I1816" s="249"/>
      <c r="J1816" s="249"/>
      <c r="K1816" s="252"/>
      <c r="L1816" s="251"/>
      <c r="M1816" s="252"/>
      <c r="N1816" s="261"/>
      <c r="O1816" s="261"/>
      <c r="P1816" s="253"/>
      <c r="Q1816" s="254" t="str">
        <f t="shared" si="294"/>
        <v/>
      </c>
      <c r="R1816" s="255" t="str">
        <f t="shared" si="284"/>
        <v/>
      </c>
      <c r="S1816" s="255" t="str">
        <f t="shared" si="285"/>
        <v/>
      </c>
      <c r="T1816" s="255" t="str">
        <f t="shared" si="295"/>
        <v/>
      </c>
      <c r="U1816" s="262" t="str">
        <f t="shared" si="286"/>
        <v/>
      </c>
      <c r="V1816" s="279"/>
    </row>
    <row r="1817" spans="1:22" x14ac:dyDescent="0.25">
      <c r="A1817" s="266"/>
      <c r="B1817" s="259" t="str">
        <f t="shared" si="287"/>
        <v/>
      </c>
      <c r="C1817" s="260" t="str">
        <f t="shared" si="288"/>
        <v/>
      </c>
      <c r="D1817" s="249" t="str">
        <f t="shared" si="289"/>
        <v/>
      </c>
      <c r="E1817" s="249" t="str">
        <f t="shared" si="290"/>
        <v/>
      </c>
      <c r="F1817" s="249" t="str">
        <f t="shared" si="291"/>
        <v/>
      </c>
      <c r="G1817" s="249" t="str">
        <f t="shared" si="292"/>
        <v/>
      </c>
      <c r="H1817" s="249" t="str">
        <f t="shared" si="293"/>
        <v/>
      </c>
      <c r="I1817" s="249"/>
      <c r="J1817" s="249"/>
      <c r="K1817" s="252"/>
      <c r="L1817" s="251"/>
      <c r="M1817" s="252"/>
      <c r="N1817" s="261"/>
      <c r="O1817" s="261"/>
      <c r="P1817" s="253"/>
      <c r="Q1817" s="254" t="str">
        <f t="shared" si="294"/>
        <v/>
      </c>
      <c r="R1817" s="255" t="str">
        <f t="shared" ref="R1817:R1880" si="296">IF(N1817&lt;&gt;"",TEXT(N1817,"DDDD"),"")</f>
        <v/>
      </c>
      <c r="S1817" s="255" t="str">
        <f t="shared" ref="S1817:S1880" si="297">IF(N1817&lt;&gt;"",TEXT(N1817,"MMMM"),"")</f>
        <v/>
      </c>
      <c r="T1817" s="255" t="str">
        <f t="shared" si="295"/>
        <v/>
      </c>
      <c r="U1817" s="262" t="str">
        <f t="shared" si="286"/>
        <v/>
      </c>
      <c r="V1817" s="279"/>
    </row>
    <row r="1818" spans="1:22" x14ac:dyDescent="0.25">
      <c r="A1818" s="266"/>
      <c r="B1818" s="259" t="str">
        <f t="shared" si="287"/>
        <v/>
      </c>
      <c r="C1818" s="260" t="str">
        <f t="shared" si="288"/>
        <v/>
      </c>
      <c r="D1818" s="249" t="str">
        <f t="shared" si="289"/>
        <v/>
      </c>
      <c r="E1818" s="249" t="str">
        <f t="shared" si="290"/>
        <v/>
      </c>
      <c r="F1818" s="249" t="str">
        <f t="shared" si="291"/>
        <v/>
      </c>
      <c r="G1818" s="249" t="str">
        <f t="shared" si="292"/>
        <v/>
      </c>
      <c r="H1818" s="249" t="str">
        <f t="shared" si="293"/>
        <v/>
      </c>
      <c r="I1818" s="249"/>
      <c r="J1818" s="249"/>
      <c r="K1818" s="252"/>
      <c r="L1818" s="251"/>
      <c r="M1818" s="252"/>
      <c r="N1818" s="261"/>
      <c r="O1818" s="261"/>
      <c r="P1818" s="253"/>
      <c r="Q1818" s="254" t="str">
        <f t="shared" si="294"/>
        <v/>
      </c>
      <c r="R1818" s="255" t="str">
        <f t="shared" si="296"/>
        <v/>
      </c>
      <c r="S1818" s="255" t="str">
        <f t="shared" si="297"/>
        <v/>
      </c>
      <c r="T1818" s="255" t="str">
        <f t="shared" si="295"/>
        <v/>
      </c>
      <c r="U1818" s="262" t="str">
        <f t="shared" si="286"/>
        <v/>
      </c>
      <c r="V1818" s="279"/>
    </row>
    <row r="1819" spans="1:22" x14ac:dyDescent="0.25">
      <c r="A1819" s="266"/>
      <c r="B1819" s="259" t="str">
        <f t="shared" si="287"/>
        <v/>
      </c>
      <c r="C1819" s="260" t="str">
        <f t="shared" si="288"/>
        <v/>
      </c>
      <c r="D1819" s="249" t="str">
        <f t="shared" si="289"/>
        <v/>
      </c>
      <c r="E1819" s="249" t="str">
        <f t="shared" si="290"/>
        <v/>
      </c>
      <c r="F1819" s="249" t="str">
        <f t="shared" si="291"/>
        <v/>
      </c>
      <c r="G1819" s="249" t="str">
        <f t="shared" si="292"/>
        <v/>
      </c>
      <c r="H1819" s="249" t="str">
        <f t="shared" si="293"/>
        <v/>
      </c>
      <c r="I1819" s="249"/>
      <c r="J1819" s="249"/>
      <c r="K1819" s="252"/>
      <c r="L1819" s="251"/>
      <c r="M1819" s="252"/>
      <c r="N1819" s="261"/>
      <c r="O1819" s="261"/>
      <c r="P1819" s="253"/>
      <c r="Q1819" s="254" t="str">
        <f t="shared" si="294"/>
        <v/>
      </c>
      <c r="R1819" s="255" t="str">
        <f t="shared" si="296"/>
        <v/>
      </c>
      <c r="S1819" s="255" t="str">
        <f t="shared" si="297"/>
        <v/>
      </c>
      <c r="T1819" s="255" t="str">
        <f t="shared" si="295"/>
        <v/>
      </c>
      <c r="U1819" s="262" t="str">
        <f t="shared" si="286"/>
        <v/>
      </c>
      <c r="V1819" s="279"/>
    </row>
    <row r="1820" spans="1:22" x14ac:dyDescent="0.25">
      <c r="A1820" s="266"/>
      <c r="B1820" s="259" t="str">
        <f t="shared" si="287"/>
        <v/>
      </c>
      <c r="C1820" s="260" t="str">
        <f t="shared" si="288"/>
        <v/>
      </c>
      <c r="D1820" s="249" t="str">
        <f t="shared" si="289"/>
        <v/>
      </c>
      <c r="E1820" s="249" t="str">
        <f t="shared" si="290"/>
        <v/>
      </c>
      <c r="F1820" s="249" t="str">
        <f t="shared" si="291"/>
        <v/>
      </c>
      <c r="G1820" s="249" t="str">
        <f t="shared" si="292"/>
        <v/>
      </c>
      <c r="H1820" s="249" t="str">
        <f t="shared" si="293"/>
        <v/>
      </c>
      <c r="I1820" s="249"/>
      <c r="J1820" s="249"/>
      <c r="K1820" s="252"/>
      <c r="L1820" s="251"/>
      <c r="M1820" s="252"/>
      <c r="N1820" s="261"/>
      <c r="O1820" s="261"/>
      <c r="P1820" s="253"/>
      <c r="Q1820" s="254" t="str">
        <f t="shared" si="294"/>
        <v/>
      </c>
      <c r="R1820" s="255" t="str">
        <f t="shared" si="296"/>
        <v/>
      </c>
      <c r="S1820" s="255" t="str">
        <f t="shared" si="297"/>
        <v/>
      </c>
      <c r="T1820" s="255" t="str">
        <f t="shared" si="295"/>
        <v/>
      </c>
      <c r="U1820" s="262" t="str">
        <f t="shared" si="286"/>
        <v/>
      </c>
      <c r="V1820" s="279"/>
    </row>
    <row r="1821" spans="1:22" x14ac:dyDescent="0.25">
      <c r="A1821" s="266"/>
      <c r="B1821" s="259" t="str">
        <f t="shared" si="287"/>
        <v/>
      </c>
      <c r="C1821" s="260" t="str">
        <f t="shared" si="288"/>
        <v/>
      </c>
      <c r="D1821" s="249" t="str">
        <f t="shared" si="289"/>
        <v/>
      </c>
      <c r="E1821" s="249" t="str">
        <f t="shared" si="290"/>
        <v/>
      </c>
      <c r="F1821" s="249" t="str">
        <f t="shared" si="291"/>
        <v/>
      </c>
      <c r="G1821" s="249" t="str">
        <f t="shared" si="292"/>
        <v/>
      </c>
      <c r="H1821" s="249" t="str">
        <f t="shared" si="293"/>
        <v/>
      </c>
      <c r="I1821" s="249"/>
      <c r="J1821" s="249"/>
      <c r="K1821" s="252"/>
      <c r="L1821" s="251"/>
      <c r="M1821" s="252"/>
      <c r="N1821" s="261"/>
      <c r="O1821" s="261"/>
      <c r="P1821" s="253"/>
      <c r="Q1821" s="254" t="str">
        <f t="shared" si="294"/>
        <v/>
      </c>
      <c r="R1821" s="255" t="str">
        <f t="shared" si="296"/>
        <v/>
      </c>
      <c r="S1821" s="255" t="str">
        <f t="shared" si="297"/>
        <v/>
      </c>
      <c r="T1821" s="255" t="str">
        <f t="shared" si="295"/>
        <v/>
      </c>
      <c r="U1821" s="262" t="str">
        <f t="shared" si="286"/>
        <v/>
      </c>
      <c r="V1821" s="279"/>
    </row>
    <row r="1822" spans="1:22" x14ac:dyDescent="0.25">
      <c r="A1822" s="266"/>
      <c r="B1822" s="259" t="str">
        <f t="shared" si="287"/>
        <v/>
      </c>
      <c r="C1822" s="260" t="str">
        <f t="shared" si="288"/>
        <v/>
      </c>
      <c r="D1822" s="249" t="str">
        <f t="shared" si="289"/>
        <v/>
      </c>
      <c r="E1822" s="249" t="str">
        <f t="shared" si="290"/>
        <v/>
      </c>
      <c r="F1822" s="249" t="str">
        <f t="shared" si="291"/>
        <v/>
      </c>
      <c r="G1822" s="249" t="str">
        <f t="shared" si="292"/>
        <v/>
      </c>
      <c r="H1822" s="249" t="str">
        <f t="shared" si="293"/>
        <v/>
      </c>
      <c r="I1822" s="249"/>
      <c r="J1822" s="249"/>
      <c r="K1822" s="252"/>
      <c r="L1822" s="251"/>
      <c r="M1822" s="252"/>
      <c r="N1822" s="261"/>
      <c r="O1822" s="261"/>
      <c r="P1822" s="253"/>
      <c r="Q1822" s="254" t="str">
        <f t="shared" si="294"/>
        <v/>
      </c>
      <c r="R1822" s="255" t="str">
        <f t="shared" si="296"/>
        <v/>
      </c>
      <c r="S1822" s="255" t="str">
        <f t="shared" si="297"/>
        <v/>
      </c>
      <c r="T1822" s="255" t="str">
        <f t="shared" si="295"/>
        <v/>
      </c>
      <c r="U1822" s="262" t="str">
        <f t="shared" si="286"/>
        <v/>
      </c>
      <c r="V1822" s="279"/>
    </row>
    <row r="1823" spans="1:22" x14ac:dyDescent="0.25">
      <c r="A1823" s="266"/>
      <c r="B1823" s="259" t="str">
        <f t="shared" si="287"/>
        <v/>
      </c>
      <c r="C1823" s="260" t="str">
        <f t="shared" si="288"/>
        <v/>
      </c>
      <c r="D1823" s="249" t="str">
        <f t="shared" si="289"/>
        <v/>
      </c>
      <c r="E1823" s="249" t="str">
        <f t="shared" si="290"/>
        <v/>
      </c>
      <c r="F1823" s="249" t="str">
        <f t="shared" si="291"/>
        <v/>
      </c>
      <c r="G1823" s="249" t="str">
        <f t="shared" si="292"/>
        <v/>
      </c>
      <c r="H1823" s="249" t="str">
        <f t="shared" si="293"/>
        <v/>
      </c>
      <c r="I1823" s="249"/>
      <c r="J1823" s="249"/>
      <c r="K1823" s="252"/>
      <c r="L1823" s="251"/>
      <c r="M1823" s="252"/>
      <c r="N1823" s="261"/>
      <c r="O1823" s="261"/>
      <c r="P1823" s="253"/>
      <c r="Q1823" s="254" t="str">
        <f t="shared" si="294"/>
        <v/>
      </c>
      <c r="R1823" s="255" t="str">
        <f t="shared" si="296"/>
        <v/>
      </c>
      <c r="S1823" s="255" t="str">
        <f t="shared" si="297"/>
        <v/>
      </c>
      <c r="T1823" s="255" t="str">
        <f t="shared" si="295"/>
        <v/>
      </c>
      <c r="U1823" s="262" t="str">
        <f t="shared" si="286"/>
        <v/>
      </c>
      <c r="V1823" s="279"/>
    </row>
    <row r="1824" spans="1:22" x14ac:dyDescent="0.25">
      <c r="A1824" s="266"/>
      <c r="B1824" s="259" t="str">
        <f t="shared" si="287"/>
        <v/>
      </c>
      <c r="C1824" s="260" t="str">
        <f t="shared" si="288"/>
        <v/>
      </c>
      <c r="D1824" s="249" t="str">
        <f t="shared" si="289"/>
        <v/>
      </c>
      <c r="E1824" s="249" t="str">
        <f t="shared" si="290"/>
        <v/>
      </c>
      <c r="F1824" s="249" t="str">
        <f t="shared" si="291"/>
        <v/>
      </c>
      <c r="G1824" s="249" t="str">
        <f t="shared" si="292"/>
        <v/>
      </c>
      <c r="H1824" s="249" t="str">
        <f t="shared" si="293"/>
        <v/>
      </c>
      <c r="I1824" s="249"/>
      <c r="J1824" s="249"/>
      <c r="K1824" s="252"/>
      <c r="L1824" s="251"/>
      <c r="M1824" s="252"/>
      <c r="N1824" s="261"/>
      <c r="O1824" s="261"/>
      <c r="P1824" s="253"/>
      <c r="Q1824" s="254" t="str">
        <f t="shared" si="294"/>
        <v/>
      </c>
      <c r="R1824" s="255" t="str">
        <f t="shared" si="296"/>
        <v/>
      </c>
      <c r="S1824" s="255" t="str">
        <f t="shared" si="297"/>
        <v/>
      </c>
      <c r="T1824" s="255" t="str">
        <f t="shared" si="295"/>
        <v/>
      </c>
      <c r="U1824" s="262" t="str">
        <f t="shared" si="286"/>
        <v/>
      </c>
      <c r="V1824" s="279"/>
    </row>
    <row r="1825" spans="1:22" x14ac:dyDescent="0.25">
      <c r="A1825" s="266"/>
      <c r="B1825" s="259" t="str">
        <f t="shared" si="287"/>
        <v/>
      </c>
      <c r="C1825" s="260" t="str">
        <f t="shared" si="288"/>
        <v/>
      </c>
      <c r="D1825" s="249" t="str">
        <f t="shared" si="289"/>
        <v/>
      </c>
      <c r="E1825" s="249" t="str">
        <f t="shared" si="290"/>
        <v/>
      </c>
      <c r="F1825" s="249" t="str">
        <f t="shared" si="291"/>
        <v/>
      </c>
      <c r="G1825" s="249" t="str">
        <f t="shared" si="292"/>
        <v/>
      </c>
      <c r="H1825" s="249" t="str">
        <f t="shared" si="293"/>
        <v/>
      </c>
      <c r="I1825" s="249"/>
      <c r="J1825" s="249"/>
      <c r="K1825" s="252"/>
      <c r="L1825" s="251"/>
      <c r="M1825" s="252"/>
      <c r="N1825" s="261"/>
      <c r="O1825" s="261"/>
      <c r="P1825" s="253"/>
      <c r="Q1825" s="254" t="str">
        <f t="shared" si="294"/>
        <v/>
      </c>
      <c r="R1825" s="255" t="str">
        <f t="shared" si="296"/>
        <v/>
      </c>
      <c r="S1825" s="255" t="str">
        <f t="shared" si="297"/>
        <v/>
      </c>
      <c r="T1825" s="255" t="str">
        <f t="shared" si="295"/>
        <v/>
      </c>
      <c r="U1825" s="262" t="str">
        <f t="shared" ref="U1825:U1888" si="298">IFERROR(VLOOKUP(M1825,CIE,2,0),"")</f>
        <v/>
      </c>
      <c r="V1825" s="279"/>
    </row>
    <row r="1826" spans="1:22" x14ac:dyDescent="0.25">
      <c r="A1826" s="266"/>
      <c r="B1826" s="259" t="str">
        <f t="shared" si="287"/>
        <v/>
      </c>
      <c r="C1826" s="260" t="str">
        <f t="shared" si="288"/>
        <v/>
      </c>
      <c r="D1826" s="249" t="str">
        <f t="shared" si="289"/>
        <v/>
      </c>
      <c r="E1826" s="249" t="str">
        <f t="shared" si="290"/>
        <v/>
      </c>
      <c r="F1826" s="249" t="str">
        <f t="shared" si="291"/>
        <v/>
      </c>
      <c r="G1826" s="249" t="str">
        <f t="shared" si="292"/>
        <v/>
      </c>
      <c r="H1826" s="249" t="str">
        <f t="shared" si="293"/>
        <v/>
      </c>
      <c r="I1826" s="249"/>
      <c r="J1826" s="249"/>
      <c r="K1826" s="252"/>
      <c r="L1826" s="251"/>
      <c r="M1826" s="252"/>
      <c r="N1826" s="261"/>
      <c r="O1826" s="261"/>
      <c r="P1826" s="253"/>
      <c r="Q1826" s="254" t="str">
        <f t="shared" si="294"/>
        <v/>
      </c>
      <c r="R1826" s="255" t="str">
        <f t="shared" si="296"/>
        <v/>
      </c>
      <c r="S1826" s="255" t="str">
        <f t="shared" si="297"/>
        <v/>
      </c>
      <c r="T1826" s="255" t="str">
        <f t="shared" si="295"/>
        <v/>
      </c>
      <c r="U1826" s="262" t="str">
        <f t="shared" si="298"/>
        <v/>
      </c>
      <c r="V1826" s="279"/>
    </row>
    <row r="1827" spans="1:22" x14ac:dyDescent="0.25">
      <c r="A1827" s="266"/>
      <c r="B1827" s="259" t="str">
        <f t="shared" si="287"/>
        <v/>
      </c>
      <c r="C1827" s="260" t="str">
        <f t="shared" si="288"/>
        <v/>
      </c>
      <c r="D1827" s="249" t="str">
        <f t="shared" si="289"/>
        <v/>
      </c>
      <c r="E1827" s="249" t="str">
        <f t="shared" si="290"/>
        <v/>
      </c>
      <c r="F1827" s="249" t="str">
        <f t="shared" si="291"/>
        <v/>
      </c>
      <c r="G1827" s="249" t="str">
        <f t="shared" si="292"/>
        <v/>
      </c>
      <c r="H1827" s="249" t="str">
        <f t="shared" si="293"/>
        <v/>
      </c>
      <c r="I1827" s="249"/>
      <c r="J1827" s="249"/>
      <c r="K1827" s="252"/>
      <c r="L1827" s="251"/>
      <c r="M1827" s="252"/>
      <c r="N1827" s="261"/>
      <c r="O1827" s="261"/>
      <c r="P1827" s="253"/>
      <c r="Q1827" s="254" t="str">
        <f t="shared" si="294"/>
        <v/>
      </c>
      <c r="R1827" s="255" t="str">
        <f t="shared" si="296"/>
        <v/>
      </c>
      <c r="S1827" s="255" t="str">
        <f t="shared" si="297"/>
        <v/>
      </c>
      <c r="T1827" s="255" t="str">
        <f t="shared" si="295"/>
        <v/>
      </c>
      <c r="U1827" s="262" t="str">
        <f t="shared" si="298"/>
        <v/>
      </c>
      <c r="V1827" s="279"/>
    </row>
    <row r="1828" spans="1:22" x14ac:dyDescent="0.25">
      <c r="A1828" s="266"/>
      <c r="B1828" s="259" t="str">
        <f t="shared" si="287"/>
        <v/>
      </c>
      <c r="C1828" s="260" t="str">
        <f t="shared" si="288"/>
        <v/>
      </c>
      <c r="D1828" s="249" t="str">
        <f t="shared" si="289"/>
        <v/>
      </c>
      <c r="E1828" s="249" t="str">
        <f t="shared" si="290"/>
        <v/>
      </c>
      <c r="F1828" s="249" t="str">
        <f t="shared" si="291"/>
        <v/>
      </c>
      <c r="G1828" s="249" t="str">
        <f t="shared" si="292"/>
        <v/>
      </c>
      <c r="H1828" s="249" t="str">
        <f t="shared" si="293"/>
        <v/>
      </c>
      <c r="I1828" s="249"/>
      <c r="J1828" s="249"/>
      <c r="K1828" s="252"/>
      <c r="L1828" s="251"/>
      <c r="M1828" s="252"/>
      <c r="N1828" s="261"/>
      <c r="O1828" s="261"/>
      <c r="P1828" s="253"/>
      <c r="Q1828" s="254" t="str">
        <f t="shared" si="294"/>
        <v/>
      </c>
      <c r="R1828" s="255" t="str">
        <f t="shared" si="296"/>
        <v/>
      </c>
      <c r="S1828" s="255" t="str">
        <f t="shared" si="297"/>
        <v/>
      </c>
      <c r="T1828" s="255" t="str">
        <f t="shared" si="295"/>
        <v/>
      </c>
      <c r="U1828" s="262" t="str">
        <f t="shared" si="298"/>
        <v/>
      </c>
      <c r="V1828" s="279"/>
    </row>
    <row r="1829" spans="1:22" x14ac:dyDescent="0.25">
      <c r="A1829" s="266"/>
      <c r="B1829" s="259" t="str">
        <f t="shared" si="287"/>
        <v/>
      </c>
      <c r="C1829" s="260" t="str">
        <f t="shared" si="288"/>
        <v/>
      </c>
      <c r="D1829" s="249" t="str">
        <f t="shared" si="289"/>
        <v/>
      </c>
      <c r="E1829" s="249" t="str">
        <f t="shared" si="290"/>
        <v/>
      </c>
      <c r="F1829" s="249" t="str">
        <f t="shared" si="291"/>
        <v/>
      </c>
      <c r="G1829" s="249" t="str">
        <f t="shared" si="292"/>
        <v/>
      </c>
      <c r="H1829" s="249" t="str">
        <f t="shared" si="293"/>
        <v/>
      </c>
      <c r="I1829" s="249"/>
      <c r="J1829" s="249"/>
      <c r="K1829" s="252"/>
      <c r="L1829" s="251"/>
      <c r="M1829" s="252"/>
      <c r="N1829" s="261"/>
      <c r="O1829" s="261"/>
      <c r="P1829" s="253"/>
      <c r="Q1829" s="254" t="str">
        <f t="shared" si="294"/>
        <v/>
      </c>
      <c r="R1829" s="255" t="str">
        <f t="shared" si="296"/>
        <v/>
      </c>
      <c r="S1829" s="255" t="str">
        <f t="shared" si="297"/>
        <v/>
      </c>
      <c r="T1829" s="255" t="str">
        <f t="shared" si="295"/>
        <v/>
      </c>
      <c r="U1829" s="262" t="str">
        <f t="shared" si="298"/>
        <v/>
      </c>
      <c r="V1829" s="279"/>
    </row>
    <row r="1830" spans="1:22" x14ac:dyDescent="0.25">
      <c r="A1830" s="266"/>
      <c r="B1830" s="259" t="str">
        <f t="shared" ref="B1830:B1893" si="299">IFERROR(VLOOKUP(A1830,Personal,2,0),"")</f>
        <v/>
      </c>
      <c r="C1830" s="260" t="str">
        <f t="shared" si="288"/>
        <v/>
      </c>
      <c r="D1830" s="249" t="str">
        <f t="shared" si="289"/>
        <v/>
      </c>
      <c r="E1830" s="249" t="str">
        <f t="shared" si="290"/>
        <v/>
      </c>
      <c r="F1830" s="249" t="str">
        <f t="shared" si="291"/>
        <v/>
      </c>
      <c r="G1830" s="249" t="str">
        <f t="shared" si="292"/>
        <v/>
      </c>
      <c r="H1830" s="249" t="str">
        <f t="shared" si="293"/>
        <v/>
      </c>
      <c r="I1830" s="249"/>
      <c r="J1830" s="249"/>
      <c r="K1830" s="252"/>
      <c r="L1830" s="251"/>
      <c r="M1830" s="252"/>
      <c r="N1830" s="261"/>
      <c r="O1830" s="261"/>
      <c r="P1830" s="253"/>
      <c r="Q1830" s="254" t="str">
        <f t="shared" si="294"/>
        <v/>
      </c>
      <c r="R1830" s="255" t="str">
        <f t="shared" si="296"/>
        <v/>
      </c>
      <c r="S1830" s="255" t="str">
        <f t="shared" si="297"/>
        <v/>
      </c>
      <c r="T1830" s="255" t="str">
        <f t="shared" si="295"/>
        <v/>
      </c>
      <c r="U1830" s="262" t="str">
        <f t="shared" si="298"/>
        <v/>
      </c>
      <c r="V1830" s="279"/>
    </row>
    <row r="1831" spans="1:22" x14ac:dyDescent="0.25">
      <c r="A1831" s="266"/>
      <c r="B1831" s="259" t="str">
        <f t="shared" si="299"/>
        <v/>
      </c>
      <c r="C1831" s="260" t="str">
        <f t="shared" si="288"/>
        <v/>
      </c>
      <c r="D1831" s="249" t="str">
        <f t="shared" si="289"/>
        <v/>
      </c>
      <c r="E1831" s="249" t="str">
        <f t="shared" si="290"/>
        <v/>
      </c>
      <c r="F1831" s="249" t="str">
        <f t="shared" si="291"/>
        <v/>
      </c>
      <c r="G1831" s="249" t="str">
        <f t="shared" si="292"/>
        <v/>
      </c>
      <c r="H1831" s="249" t="str">
        <f t="shared" si="293"/>
        <v/>
      </c>
      <c r="I1831" s="249"/>
      <c r="J1831" s="249"/>
      <c r="K1831" s="252"/>
      <c r="L1831" s="251"/>
      <c r="M1831" s="252"/>
      <c r="N1831" s="261"/>
      <c r="O1831" s="261"/>
      <c r="P1831" s="253"/>
      <c r="Q1831" s="254" t="str">
        <f t="shared" si="294"/>
        <v/>
      </c>
      <c r="R1831" s="255" t="str">
        <f t="shared" si="296"/>
        <v/>
      </c>
      <c r="S1831" s="255" t="str">
        <f t="shared" si="297"/>
        <v/>
      </c>
      <c r="T1831" s="255" t="str">
        <f t="shared" si="295"/>
        <v/>
      </c>
      <c r="U1831" s="262" t="str">
        <f t="shared" si="298"/>
        <v/>
      </c>
      <c r="V1831" s="279"/>
    </row>
    <row r="1832" spans="1:22" x14ac:dyDescent="0.25">
      <c r="A1832" s="266"/>
      <c r="B1832" s="259" t="str">
        <f t="shared" si="299"/>
        <v/>
      </c>
      <c r="C1832" s="260" t="str">
        <f t="shared" si="288"/>
        <v/>
      </c>
      <c r="D1832" s="249" t="str">
        <f t="shared" si="289"/>
        <v/>
      </c>
      <c r="E1832" s="249" t="str">
        <f t="shared" si="290"/>
        <v/>
      </c>
      <c r="F1832" s="249" t="str">
        <f t="shared" si="291"/>
        <v/>
      </c>
      <c r="G1832" s="249" t="str">
        <f t="shared" si="292"/>
        <v/>
      </c>
      <c r="H1832" s="249" t="str">
        <f t="shared" si="293"/>
        <v/>
      </c>
      <c r="I1832" s="249"/>
      <c r="J1832" s="249"/>
      <c r="K1832" s="252"/>
      <c r="L1832" s="251"/>
      <c r="M1832" s="252"/>
      <c r="N1832" s="261"/>
      <c r="O1832" s="261"/>
      <c r="P1832" s="253"/>
      <c r="Q1832" s="254" t="str">
        <f t="shared" si="294"/>
        <v/>
      </c>
      <c r="R1832" s="255" t="str">
        <f t="shared" si="296"/>
        <v/>
      </c>
      <c r="S1832" s="255" t="str">
        <f t="shared" si="297"/>
        <v/>
      </c>
      <c r="T1832" s="255" t="str">
        <f t="shared" si="295"/>
        <v/>
      </c>
      <c r="U1832" s="262" t="str">
        <f t="shared" si="298"/>
        <v/>
      </c>
      <c r="V1832" s="279"/>
    </row>
    <row r="1833" spans="1:22" x14ac:dyDescent="0.25">
      <c r="A1833" s="266"/>
      <c r="B1833" s="259" t="str">
        <f t="shared" si="299"/>
        <v/>
      </c>
      <c r="C1833" s="260" t="str">
        <f t="shared" si="288"/>
        <v/>
      </c>
      <c r="D1833" s="249" t="str">
        <f t="shared" si="289"/>
        <v/>
      </c>
      <c r="E1833" s="249" t="str">
        <f t="shared" si="290"/>
        <v/>
      </c>
      <c r="F1833" s="249" t="str">
        <f t="shared" si="291"/>
        <v/>
      </c>
      <c r="G1833" s="249" t="str">
        <f t="shared" si="292"/>
        <v/>
      </c>
      <c r="H1833" s="249" t="str">
        <f t="shared" si="293"/>
        <v/>
      </c>
      <c r="I1833" s="249"/>
      <c r="J1833" s="249"/>
      <c r="K1833" s="252"/>
      <c r="L1833" s="251"/>
      <c r="M1833" s="252"/>
      <c r="N1833" s="261"/>
      <c r="O1833" s="261"/>
      <c r="P1833" s="253"/>
      <c r="Q1833" s="254" t="str">
        <f t="shared" si="294"/>
        <v/>
      </c>
      <c r="R1833" s="255" t="str">
        <f t="shared" si="296"/>
        <v/>
      </c>
      <c r="S1833" s="255" t="str">
        <f t="shared" si="297"/>
        <v/>
      </c>
      <c r="T1833" s="255" t="str">
        <f t="shared" si="295"/>
        <v/>
      </c>
      <c r="U1833" s="262" t="str">
        <f t="shared" si="298"/>
        <v/>
      </c>
      <c r="V1833" s="279"/>
    </row>
    <row r="1834" spans="1:22" x14ac:dyDescent="0.25">
      <c r="A1834" s="266"/>
      <c r="B1834" s="259" t="str">
        <f t="shared" si="299"/>
        <v/>
      </c>
      <c r="C1834" s="260" t="str">
        <f t="shared" si="288"/>
        <v/>
      </c>
      <c r="D1834" s="249" t="str">
        <f t="shared" si="289"/>
        <v/>
      </c>
      <c r="E1834" s="249" t="str">
        <f t="shared" si="290"/>
        <v/>
      </c>
      <c r="F1834" s="249" t="str">
        <f t="shared" si="291"/>
        <v/>
      </c>
      <c r="G1834" s="249" t="str">
        <f t="shared" si="292"/>
        <v/>
      </c>
      <c r="H1834" s="249" t="str">
        <f t="shared" si="293"/>
        <v/>
      </c>
      <c r="I1834" s="249"/>
      <c r="J1834" s="249"/>
      <c r="K1834" s="252"/>
      <c r="L1834" s="251"/>
      <c r="M1834" s="252"/>
      <c r="N1834" s="261"/>
      <c r="O1834" s="261"/>
      <c r="P1834" s="253"/>
      <c r="Q1834" s="254" t="str">
        <f t="shared" si="294"/>
        <v/>
      </c>
      <c r="R1834" s="255" t="str">
        <f t="shared" si="296"/>
        <v/>
      </c>
      <c r="S1834" s="255" t="str">
        <f t="shared" si="297"/>
        <v/>
      </c>
      <c r="T1834" s="255" t="str">
        <f t="shared" si="295"/>
        <v/>
      </c>
      <c r="U1834" s="262" t="str">
        <f t="shared" si="298"/>
        <v/>
      </c>
      <c r="V1834" s="279"/>
    </row>
    <row r="1835" spans="1:22" x14ac:dyDescent="0.25">
      <c r="A1835" s="266"/>
      <c r="B1835" s="259" t="str">
        <f t="shared" si="299"/>
        <v/>
      </c>
      <c r="C1835" s="260" t="str">
        <f t="shared" si="288"/>
        <v/>
      </c>
      <c r="D1835" s="249" t="str">
        <f t="shared" si="289"/>
        <v/>
      </c>
      <c r="E1835" s="249" t="str">
        <f t="shared" si="290"/>
        <v/>
      </c>
      <c r="F1835" s="249" t="str">
        <f t="shared" si="291"/>
        <v/>
      </c>
      <c r="G1835" s="249" t="str">
        <f t="shared" si="292"/>
        <v/>
      </c>
      <c r="H1835" s="249" t="str">
        <f t="shared" si="293"/>
        <v/>
      </c>
      <c r="I1835" s="249"/>
      <c r="J1835" s="249"/>
      <c r="K1835" s="252"/>
      <c r="L1835" s="251"/>
      <c r="M1835" s="252"/>
      <c r="N1835" s="261"/>
      <c r="O1835" s="261"/>
      <c r="P1835" s="253"/>
      <c r="Q1835" s="254" t="str">
        <f t="shared" si="294"/>
        <v/>
      </c>
      <c r="R1835" s="255" t="str">
        <f t="shared" si="296"/>
        <v/>
      </c>
      <c r="S1835" s="255" t="str">
        <f t="shared" si="297"/>
        <v/>
      </c>
      <c r="T1835" s="255" t="str">
        <f t="shared" si="295"/>
        <v/>
      </c>
      <c r="U1835" s="262" t="str">
        <f t="shared" si="298"/>
        <v/>
      </c>
      <c r="V1835" s="279"/>
    </row>
    <row r="1836" spans="1:22" x14ac:dyDescent="0.25">
      <c r="A1836" s="266"/>
      <c r="B1836" s="259" t="str">
        <f t="shared" si="299"/>
        <v/>
      </c>
      <c r="C1836" s="260" t="str">
        <f t="shared" si="288"/>
        <v/>
      </c>
      <c r="D1836" s="249" t="str">
        <f t="shared" si="289"/>
        <v/>
      </c>
      <c r="E1836" s="249" t="str">
        <f t="shared" si="290"/>
        <v/>
      </c>
      <c r="F1836" s="249" t="str">
        <f t="shared" si="291"/>
        <v/>
      </c>
      <c r="G1836" s="249" t="str">
        <f t="shared" si="292"/>
        <v/>
      </c>
      <c r="H1836" s="249" t="str">
        <f t="shared" si="293"/>
        <v/>
      </c>
      <c r="I1836" s="249"/>
      <c r="J1836" s="249"/>
      <c r="K1836" s="252"/>
      <c r="L1836" s="251"/>
      <c r="M1836" s="252"/>
      <c r="N1836" s="261"/>
      <c r="O1836" s="261"/>
      <c r="P1836" s="253"/>
      <c r="Q1836" s="254" t="str">
        <f t="shared" si="294"/>
        <v/>
      </c>
      <c r="R1836" s="255" t="str">
        <f t="shared" si="296"/>
        <v/>
      </c>
      <c r="S1836" s="255" t="str">
        <f t="shared" si="297"/>
        <v/>
      </c>
      <c r="T1836" s="255" t="str">
        <f t="shared" si="295"/>
        <v/>
      </c>
      <c r="U1836" s="262" t="str">
        <f t="shared" si="298"/>
        <v/>
      </c>
      <c r="V1836" s="279"/>
    </row>
    <row r="1837" spans="1:22" x14ac:dyDescent="0.25">
      <c r="A1837" s="266"/>
      <c r="B1837" s="259" t="str">
        <f t="shared" si="299"/>
        <v/>
      </c>
      <c r="C1837" s="260" t="str">
        <f t="shared" si="288"/>
        <v/>
      </c>
      <c r="D1837" s="249" t="str">
        <f t="shared" si="289"/>
        <v/>
      </c>
      <c r="E1837" s="249" t="str">
        <f t="shared" si="290"/>
        <v/>
      </c>
      <c r="F1837" s="249" t="str">
        <f t="shared" si="291"/>
        <v/>
      </c>
      <c r="G1837" s="249" t="str">
        <f t="shared" si="292"/>
        <v/>
      </c>
      <c r="H1837" s="249" t="str">
        <f t="shared" si="293"/>
        <v/>
      </c>
      <c r="I1837" s="249"/>
      <c r="J1837" s="249"/>
      <c r="K1837" s="252"/>
      <c r="L1837" s="251"/>
      <c r="M1837" s="252"/>
      <c r="N1837" s="261"/>
      <c r="O1837" s="261"/>
      <c r="P1837" s="253"/>
      <c r="Q1837" s="254" t="str">
        <f t="shared" si="294"/>
        <v/>
      </c>
      <c r="R1837" s="255" t="str">
        <f t="shared" si="296"/>
        <v/>
      </c>
      <c r="S1837" s="255" t="str">
        <f t="shared" si="297"/>
        <v/>
      </c>
      <c r="T1837" s="255" t="str">
        <f t="shared" si="295"/>
        <v/>
      </c>
      <c r="U1837" s="262" t="str">
        <f t="shared" si="298"/>
        <v/>
      </c>
      <c r="V1837" s="279"/>
    </row>
    <row r="1838" spans="1:22" x14ac:dyDescent="0.25">
      <c r="A1838" s="266"/>
      <c r="B1838" s="259" t="str">
        <f t="shared" si="299"/>
        <v/>
      </c>
      <c r="C1838" s="260" t="str">
        <f t="shared" si="288"/>
        <v/>
      </c>
      <c r="D1838" s="249" t="str">
        <f t="shared" si="289"/>
        <v/>
      </c>
      <c r="E1838" s="249" t="str">
        <f t="shared" si="290"/>
        <v/>
      </c>
      <c r="F1838" s="249" t="str">
        <f t="shared" si="291"/>
        <v/>
      </c>
      <c r="G1838" s="249" t="str">
        <f t="shared" si="292"/>
        <v/>
      </c>
      <c r="H1838" s="249" t="str">
        <f t="shared" si="293"/>
        <v/>
      </c>
      <c r="I1838" s="249"/>
      <c r="J1838" s="249"/>
      <c r="K1838" s="252"/>
      <c r="L1838" s="251"/>
      <c r="M1838" s="252"/>
      <c r="N1838" s="261"/>
      <c r="O1838" s="261"/>
      <c r="P1838" s="253"/>
      <c r="Q1838" s="254" t="str">
        <f t="shared" si="294"/>
        <v/>
      </c>
      <c r="R1838" s="255" t="str">
        <f t="shared" si="296"/>
        <v/>
      </c>
      <c r="S1838" s="255" t="str">
        <f t="shared" si="297"/>
        <v/>
      </c>
      <c r="T1838" s="255" t="str">
        <f t="shared" si="295"/>
        <v/>
      </c>
      <c r="U1838" s="262" t="str">
        <f t="shared" si="298"/>
        <v/>
      </c>
      <c r="V1838" s="279"/>
    </row>
    <row r="1839" spans="1:22" x14ac:dyDescent="0.25">
      <c r="A1839" s="266"/>
      <c r="B1839" s="259" t="str">
        <f t="shared" si="299"/>
        <v/>
      </c>
      <c r="C1839" s="260" t="str">
        <f t="shared" si="288"/>
        <v/>
      </c>
      <c r="D1839" s="249" t="str">
        <f t="shared" si="289"/>
        <v/>
      </c>
      <c r="E1839" s="249" t="str">
        <f t="shared" si="290"/>
        <v/>
      </c>
      <c r="F1839" s="249" t="str">
        <f t="shared" si="291"/>
        <v/>
      </c>
      <c r="G1839" s="249" t="str">
        <f t="shared" si="292"/>
        <v/>
      </c>
      <c r="H1839" s="249" t="str">
        <f t="shared" si="293"/>
        <v/>
      </c>
      <c r="I1839" s="249"/>
      <c r="J1839" s="249"/>
      <c r="K1839" s="252"/>
      <c r="L1839" s="251"/>
      <c r="M1839" s="252"/>
      <c r="N1839" s="261"/>
      <c r="O1839" s="261"/>
      <c r="P1839" s="253"/>
      <c r="Q1839" s="254" t="str">
        <f t="shared" si="294"/>
        <v/>
      </c>
      <c r="R1839" s="255" t="str">
        <f t="shared" si="296"/>
        <v/>
      </c>
      <c r="S1839" s="255" t="str">
        <f t="shared" si="297"/>
        <v/>
      </c>
      <c r="T1839" s="255" t="str">
        <f t="shared" si="295"/>
        <v/>
      </c>
      <c r="U1839" s="262" t="str">
        <f t="shared" si="298"/>
        <v/>
      </c>
      <c r="V1839" s="279"/>
    </row>
    <row r="1840" spans="1:22" x14ac:dyDescent="0.25">
      <c r="A1840" s="266"/>
      <c r="B1840" s="259" t="str">
        <f t="shared" si="299"/>
        <v/>
      </c>
      <c r="C1840" s="260" t="str">
        <f t="shared" si="288"/>
        <v/>
      </c>
      <c r="D1840" s="249" t="str">
        <f t="shared" si="289"/>
        <v/>
      </c>
      <c r="E1840" s="249" t="str">
        <f t="shared" si="290"/>
        <v/>
      </c>
      <c r="F1840" s="249" t="str">
        <f t="shared" si="291"/>
        <v/>
      </c>
      <c r="G1840" s="249" t="str">
        <f t="shared" si="292"/>
        <v/>
      </c>
      <c r="H1840" s="249" t="str">
        <f t="shared" si="293"/>
        <v/>
      </c>
      <c r="I1840" s="249"/>
      <c r="J1840" s="249"/>
      <c r="K1840" s="252"/>
      <c r="L1840" s="251"/>
      <c r="M1840" s="252"/>
      <c r="N1840" s="261"/>
      <c r="O1840" s="261"/>
      <c r="P1840" s="253"/>
      <c r="Q1840" s="254" t="str">
        <f t="shared" si="294"/>
        <v/>
      </c>
      <c r="R1840" s="255" t="str">
        <f t="shared" si="296"/>
        <v/>
      </c>
      <c r="S1840" s="255" t="str">
        <f t="shared" si="297"/>
        <v/>
      </c>
      <c r="T1840" s="255" t="str">
        <f t="shared" si="295"/>
        <v/>
      </c>
      <c r="U1840" s="262" t="str">
        <f t="shared" si="298"/>
        <v/>
      </c>
      <c r="V1840" s="279"/>
    </row>
    <row r="1841" spans="1:22" x14ac:dyDescent="0.25">
      <c r="A1841" s="266"/>
      <c r="B1841" s="259" t="str">
        <f t="shared" si="299"/>
        <v/>
      </c>
      <c r="C1841" s="260" t="str">
        <f t="shared" si="288"/>
        <v/>
      </c>
      <c r="D1841" s="249" t="str">
        <f t="shared" si="289"/>
        <v/>
      </c>
      <c r="E1841" s="249" t="str">
        <f t="shared" si="290"/>
        <v/>
      </c>
      <c r="F1841" s="249" t="str">
        <f t="shared" si="291"/>
        <v/>
      </c>
      <c r="G1841" s="249" t="str">
        <f t="shared" si="292"/>
        <v/>
      </c>
      <c r="H1841" s="249" t="str">
        <f t="shared" si="293"/>
        <v/>
      </c>
      <c r="I1841" s="249"/>
      <c r="J1841" s="249"/>
      <c r="K1841" s="252"/>
      <c r="L1841" s="251"/>
      <c r="M1841" s="252"/>
      <c r="N1841" s="261"/>
      <c r="O1841" s="261"/>
      <c r="P1841" s="253"/>
      <c r="Q1841" s="254" t="str">
        <f t="shared" si="294"/>
        <v/>
      </c>
      <c r="R1841" s="255" t="str">
        <f t="shared" si="296"/>
        <v/>
      </c>
      <c r="S1841" s="255" t="str">
        <f t="shared" si="297"/>
        <v/>
      </c>
      <c r="T1841" s="255" t="str">
        <f t="shared" si="295"/>
        <v/>
      </c>
      <c r="U1841" s="262" t="str">
        <f t="shared" si="298"/>
        <v/>
      </c>
      <c r="V1841" s="279"/>
    </row>
    <row r="1842" spans="1:22" x14ac:dyDescent="0.25">
      <c r="A1842" s="266"/>
      <c r="B1842" s="259" t="str">
        <f t="shared" si="299"/>
        <v/>
      </c>
      <c r="C1842" s="260" t="str">
        <f t="shared" si="288"/>
        <v/>
      </c>
      <c r="D1842" s="249" t="str">
        <f t="shared" si="289"/>
        <v/>
      </c>
      <c r="E1842" s="249" t="str">
        <f t="shared" si="290"/>
        <v/>
      </c>
      <c r="F1842" s="249" t="str">
        <f t="shared" si="291"/>
        <v/>
      </c>
      <c r="G1842" s="249" t="str">
        <f t="shared" si="292"/>
        <v/>
      </c>
      <c r="H1842" s="249" t="str">
        <f t="shared" si="293"/>
        <v/>
      </c>
      <c r="I1842" s="249"/>
      <c r="J1842" s="249"/>
      <c r="K1842" s="252"/>
      <c r="L1842" s="251"/>
      <c r="M1842" s="252"/>
      <c r="N1842" s="261"/>
      <c r="O1842" s="261"/>
      <c r="P1842" s="253"/>
      <c r="Q1842" s="254" t="str">
        <f t="shared" si="294"/>
        <v/>
      </c>
      <c r="R1842" s="255" t="str">
        <f t="shared" si="296"/>
        <v/>
      </c>
      <c r="S1842" s="255" t="str">
        <f t="shared" si="297"/>
        <v/>
      </c>
      <c r="T1842" s="255" t="str">
        <f t="shared" si="295"/>
        <v/>
      </c>
      <c r="U1842" s="262" t="str">
        <f t="shared" si="298"/>
        <v/>
      </c>
      <c r="V1842" s="279"/>
    </row>
    <row r="1843" spans="1:22" x14ac:dyDescent="0.25">
      <c r="A1843" s="266"/>
      <c r="B1843" s="259" t="str">
        <f t="shared" si="299"/>
        <v/>
      </c>
      <c r="C1843" s="260" t="str">
        <f t="shared" si="288"/>
        <v/>
      </c>
      <c r="D1843" s="249" t="str">
        <f t="shared" si="289"/>
        <v/>
      </c>
      <c r="E1843" s="249" t="str">
        <f t="shared" si="290"/>
        <v/>
      </c>
      <c r="F1843" s="249" t="str">
        <f t="shared" si="291"/>
        <v/>
      </c>
      <c r="G1843" s="249" t="str">
        <f t="shared" si="292"/>
        <v/>
      </c>
      <c r="H1843" s="249" t="str">
        <f t="shared" si="293"/>
        <v/>
      </c>
      <c r="I1843" s="249"/>
      <c r="J1843" s="249"/>
      <c r="K1843" s="252"/>
      <c r="L1843" s="251"/>
      <c r="M1843" s="252"/>
      <c r="N1843" s="261"/>
      <c r="O1843" s="261"/>
      <c r="P1843" s="253"/>
      <c r="Q1843" s="254" t="str">
        <f t="shared" si="294"/>
        <v/>
      </c>
      <c r="R1843" s="255" t="str">
        <f t="shared" si="296"/>
        <v/>
      </c>
      <c r="S1843" s="255" t="str">
        <f t="shared" si="297"/>
        <v/>
      </c>
      <c r="T1843" s="255" t="str">
        <f t="shared" si="295"/>
        <v/>
      </c>
      <c r="U1843" s="262" t="str">
        <f t="shared" si="298"/>
        <v/>
      </c>
      <c r="V1843" s="279"/>
    </row>
    <row r="1844" spans="1:22" x14ac:dyDescent="0.25">
      <c r="A1844" s="266"/>
      <c r="B1844" s="259" t="str">
        <f t="shared" si="299"/>
        <v/>
      </c>
      <c r="C1844" s="260" t="str">
        <f t="shared" si="288"/>
        <v/>
      </c>
      <c r="D1844" s="249" t="str">
        <f t="shared" si="289"/>
        <v/>
      </c>
      <c r="E1844" s="249" t="str">
        <f t="shared" si="290"/>
        <v/>
      </c>
      <c r="F1844" s="249" t="str">
        <f t="shared" si="291"/>
        <v/>
      </c>
      <c r="G1844" s="249" t="str">
        <f t="shared" si="292"/>
        <v/>
      </c>
      <c r="H1844" s="249" t="str">
        <f t="shared" si="293"/>
        <v/>
      </c>
      <c r="I1844" s="249"/>
      <c r="J1844" s="249"/>
      <c r="K1844" s="252"/>
      <c r="L1844" s="251"/>
      <c r="M1844" s="252"/>
      <c r="N1844" s="261"/>
      <c r="O1844" s="261"/>
      <c r="P1844" s="253"/>
      <c r="Q1844" s="254" t="str">
        <f t="shared" si="294"/>
        <v/>
      </c>
      <c r="R1844" s="255" t="str">
        <f t="shared" si="296"/>
        <v/>
      </c>
      <c r="S1844" s="255" t="str">
        <f t="shared" si="297"/>
        <v/>
      </c>
      <c r="T1844" s="255" t="str">
        <f t="shared" si="295"/>
        <v/>
      </c>
      <c r="U1844" s="262" t="str">
        <f t="shared" si="298"/>
        <v/>
      </c>
      <c r="V1844" s="279"/>
    </row>
    <row r="1845" spans="1:22" x14ac:dyDescent="0.25">
      <c r="A1845" s="266"/>
      <c r="B1845" s="259" t="str">
        <f t="shared" si="299"/>
        <v/>
      </c>
      <c r="C1845" s="260" t="str">
        <f t="shared" si="288"/>
        <v/>
      </c>
      <c r="D1845" s="249" t="str">
        <f t="shared" si="289"/>
        <v/>
      </c>
      <c r="E1845" s="249" t="str">
        <f t="shared" si="290"/>
        <v/>
      </c>
      <c r="F1845" s="249" t="str">
        <f t="shared" si="291"/>
        <v/>
      </c>
      <c r="G1845" s="249" t="str">
        <f t="shared" si="292"/>
        <v/>
      </c>
      <c r="H1845" s="249" t="str">
        <f t="shared" si="293"/>
        <v/>
      </c>
      <c r="I1845" s="249"/>
      <c r="J1845" s="249"/>
      <c r="K1845" s="252"/>
      <c r="L1845" s="251"/>
      <c r="M1845" s="252"/>
      <c r="N1845" s="261"/>
      <c r="O1845" s="261"/>
      <c r="P1845" s="253"/>
      <c r="Q1845" s="254" t="str">
        <f t="shared" si="294"/>
        <v/>
      </c>
      <c r="R1845" s="255" t="str">
        <f t="shared" si="296"/>
        <v/>
      </c>
      <c r="S1845" s="255" t="str">
        <f t="shared" si="297"/>
        <v/>
      </c>
      <c r="T1845" s="255" t="str">
        <f t="shared" si="295"/>
        <v/>
      </c>
      <c r="U1845" s="262" t="str">
        <f t="shared" si="298"/>
        <v/>
      </c>
      <c r="V1845" s="279"/>
    </row>
    <row r="1846" spans="1:22" x14ac:dyDescent="0.25">
      <c r="A1846" s="266"/>
      <c r="B1846" s="259" t="str">
        <f t="shared" si="299"/>
        <v/>
      </c>
      <c r="C1846" s="260" t="str">
        <f t="shared" si="288"/>
        <v/>
      </c>
      <c r="D1846" s="249" t="str">
        <f t="shared" si="289"/>
        <v/>
      </c>
      <c r="E1846" s="249" t="str">
        <f t="shared" si="290"/>
        <v/>
      </c>
      <c r="F1846" s="249" t="str">
        <f t="shared" si="291"/>
        <v/>
      </c>
      <c r="G1846" s="249" t="str">
        <f t="shared" si="292"/>
        <v/>
      </c>
      <c r="H1846" s="249" t="str">
        <f t="shared" si="293"/>
        <v/>
      </c>
      <c r="I1846" s="249"/>
      <c r="J1846" s="249"/>
      <c r="K1846" s="252"/>
      <c r="L1846" s="251"/>
      <c r="M1846" s="252"/>
      <c r="N1846" s="261"/>
      <c r="O1846" s="261"/>
      <c r="P1846" s="253"/>
      <c r="Q1846" s="254" t="str">
        <f t="shared" si="294"/>
        <v/>
      </c>
      <c r="R1846" s="255" t="str">
        <f t="shared" si="296"/>
        <v/>
      </c>
      <c r="S1846" s="255" t="str">
        <f t="shared" si="297"/>
        <v/>
      </c>
      <c r="T1846" s="255" t="str">
        <f t="shared" si="295"/>
        <v/>
      </c>
      <c r="U1846" s="262" t="str">
        <f t="shared" si="298"/>
        <v/>
      </c>
      <c r="V1846" s="279"/>
    </row>
    <row r="1847" spans="1:22" x14ac:dyDescent="0.25">
      <c r="A1847" s="266"/>
      <c r="B1847" s="259" t="str">
        <f t="shared" si="299"/>
        <v/>
      </c>
      <c r="C1847" s="260" t="str">
        <f t="shared" si="288"/>
        <v/>
      </c>
      <c r="D1847" s="249" t="str">
        <f t="shared" si="289"/>
        <v/>
      </c>
      <c r="E1847" s="249" t="str">
        <f t="shared" si="290"/>
        <v/>
      </c>
      <c r="F1847" s="249" t="str">
        <f t="shared" si="291"/>
        <v/>
      </c>
      <c r="G1847" s="249" t="str">
        <f t="shared" si="292"/>
        <v/>
      </c>
      <c r="H1847" s="249" t="str">
        <f t="shared" si="293"/>
        <v/>
      </c>
      <c r="I1847" s="249"/>
      <c r="J1847" s="249"/>
      <c r="K1847" s="252"/>
      <c r="L1847" s="251"/>
      <c r="M1847" s="252"/>
      <c r="N1847" s="261"/>
      <c r="O1847" s="261"/>
      <c r="P1847" s="253"/>
      <c r="Q1847" s="254" t="str">
        <f t="shared" si="294"/>
        <v/>
      </c>
      <c r="R1847" s="255" t="str">
        <f t="shared" si="296"/>
        <v/>
      </c>
      <c r="S1847" s="255" t="str">
        <f t="shared" si="297"/>
        <v/>
      </c>
      <c r="T1847" s="255" t="str">
        <f t="shared" si="295"/>
        <v/>
      </c>
      <c r="U1847" s="262" t="str">
        <f t="shared" si="298"/>
        <v/>
      </c>
      <c r="V1847" s="279"/>
    </row>
    <row r="1848" spans="1:22" x14ac:dyDescent="0.25">
      <c r="A1848" s="266"/>
      <c r="B1848" s="259" t="str">
        <f t="shared" si="299"/>
        <v/>
      </c>
      <c r="C1848" s="260" t="str">
        <f t="shared" si="288"/>
        <v/>
      </c>
      <c r="D1848" s="249" t="str">
        <f t="shared" si="289"/>
        <v/>
      </c>
      <c r="E1848" s="249" t="str">
        <f t="shared" si="290"/>
        <v/>
      </c>
      <c r="F1848" s="249" t="str">
        <f t="shared" si="291"/>
        <v/>
      </c>
      <c r="G1848" s="249" t="str">
        <f t="shared" si="292"/>
        <v/>
      </c>
      <c r="H1848" s="249" t="str">
        <f t="shared" si="293"/>
        <v/>
      </c>
      <c r="I1848" s="249"/>
      <c r="J1848" s="249"/>
      <c r="K1848" s="252"/>
      <c r="L1848" s="251"/>
      <c r="M1848" s="252"/>
      <c r="N1848" s="261"/>
      <c r="O1848" s="261"/>
      <c r="P1848" s="253"/>
      <c r="Q1848" s="254" t="str">
        <f t="shared" si="294"/>
        <v/>
      </c>
      <c r="R1848" s="255" t="str">
        <f t="shared" si="296"/>
        <v/>
      </c>
      <c r="S1848" s="255" t="str">
        <f t="shared" si="297"/>
        <v/>
      </c>
      <c r="T1848" s="255" t="str">
        <f t="shared" si="295"/>
        <v/>
      </c>
      <c r="U1848" s="262" t="str">
        <f t="shared" si="298"/>
        <v/>
      </c>
      <c r="V1848" s="279"/>
    </row>
    <row r="1849" spans="1:22" x14ac:dyDescent="0.25">
      <c r="A1849" s="266"/>
      <c r="B1849" s="259" t="str">
        <f t="shared" si="299"/>
        <v/>
      </c>
      <c r="C1849" s="260" t="str">
        <f t="shared" si="288"/>
        <v/>
      </c>
      <c r="D1849" s="249" t="str">
        <f t="shared" si="289"/>
        <v/>
      </c>
      <c r="E1849" s="249" t="str">
        <f t="shared" si="290"/>
        <v/>
      </c>
      <c r="F1849" s="249" t="str">
        <f t="shared" si="291"/>
        <v/>
      </c>
      <c r="G1849" s="249" t="str">
        <f t="shared" si="292"/>
        <v/>
      </c>
      <c r="H1849" s="249" t="str">
        <f t="shared" si="293"/>
        <v/>
      </c>
      <c r="I1849" s="249"/>
      <c r="J1849" s="249"/>
      <c r="K1849" s="252"/>
      <c r="L1849" s="251"/>
      <c r="M1849" s="252"/>
      <c r="N1849" s="261"/>
      <c r="O1849" s="261"/>
      <c r="P1849" s="253"/>
      <c r="Q1849" s="254" t="str">
        <f t="shared" si="294"/>
        <v/>
      </c>
      <c r="R1849" s="255" t="str">
        <f t="shared" si="296"/>
        <v/>
      </c>
      <c r="S1849" s="255" t="str">
        <f t="shared" si="297"/>
        <v/>
      </c>
      <c r="T1849" s="255" t="str">
        <f t="shared" si="295"/>
        <v/>
      </c>
      <c r="U1849" s="262" t="str">
        <f t="shared" si="298"/>
        <v/>
      </c>
      <c r="V1849" s="279"/>
    </row>
    <row r="1850" spans="1:22" x14ac:dyDescent="0.25">
      <c r="A1850" s="266"/>
      <c r="B1850" s="259" t="str">
        <f t="shared" si="299"/>
        <v/>
      </c>
      <c r="C1850" s="260" t="str">
        <f t="shared" si="288"/>
        <v/>
      </c>
      <c r="D1850" s="249" t="str">
        <f t="shared" si="289"/>
        <v/>
      </c>
      <c r="E1850" s="249" t="str">
        <f t="shared" si="290"/>
        <v/>
      </c>
      <c r="F1850" s="249" t="str">
        <f t="shared" si="291"/>
        <v/>
      </c>
      <c r="G1850" s="249" t="str">
        <f t="shared" si="292"/>
        <v/>
      </c>
      <c r="H1850" s="249" t="str">
        <f t="shared" si="293"/>
        <v/>
      </c>
      <c r="I1850" s="249"/>
      <c r="J1850" s="249"/>
      <c r="K1850" s="252"/>
      <c r="L1850" s="251"/>
      <c r="M1850" s="252"/>
      <c r="N1850" s="261"/>
      <c r="O1850" s="261"/>
      <c r="P1850" s="253"/>
      <c r="Q1850" s="254" t="str">
        <f t="shared" si="294"/>
        <v/>
      </c>
      <c r="R1850" s="255" t="str">
        <f t="shared" si="296"/>
        <v/>
      </c>
      <c r="S1850" s="255" t="str">
        <f t="shared" si="297"/>
        <v/>
      </c>
      <c r="T1850" s="255" t="str">
        <f t="shared" si="295"/>
        <v/>
      </c>
      <c r="U1850" s="262" t="str">
        <f t="shared" si="298"/>
        <v/>
      </c>
      <c r="V1850" s="279"/>
    </row>
    <row r="1851" spans="1:22" x14ac:dyDescent="0.25">
      <c r="A1851" s="266"/>
      <c r="B1851" s="259" t="str">
        <f t="shared" si="299"/>
        <v/>
      </c>
      <c r="C1851" s="260" t="str">
        <f t="shared" si="288"/>
        <v/>
      </c>
      <c r="D1851" s="249" t="str">
        <f t="shared" si="289"/>
        <v/>
      </c>
      <c r="E1851" s="249" t="str">
        <f t="shared" si="290"/>
        <v/>
      </c>
      <c r="F1851" s="249" t="str">
        <f t="shared" si="291"/>
        <v/>
      </c>
      <c r="G1851" s="249" t="str">
        <f t="shared" si="292"/>
        <v/>
      </c>
      <c r="H1851" s="249" t="str">
        <f t="shared" si="293"/>
        <v/>
      </c>
      <c r="I1851" s="249"/>
      <c r="J1851" s="249"/>
      <c r="K1851" s="252"/>
      <c r="L1851" s="251"/>
      <c r="M1851" s="252"/>
      <c r="N1851" s="261"/>
      <c r="O1851" s="261"/>
      <c r="P1851" s="253"/>
      <c r="Q1851" s="254" t="str">
        <f t="shared" si="294"/>
        <v/>
      </c>
      <c r="R1851" s="255" t="str">
        <f t="shared" si="296"/>
        <v/>
      </c>
      <c r="S1851" s="255" t="str">
        <f t="shared" si="297"/>
        <v/>
      </c>
      <c r="T1851" s="255" t="str">
        <f t="shared" si="295"/>
        <v/>
      </c>
      <c r="U1851" s="262" t="str">
        <f t="shared" si="298"/>
        <v/>
      </c>
      <c r="V1851" s="279"/>
    </row>
    <row r="1852" spans="1:22" x14ac:dyDescent="0.25">
      <c r="A1852" s="266"/>
      <c r="B1852" s="259" t="str">
        <f t="shared" si="299"/>
        <v/>
      </c>
      <c r="C1852" s="260" t="str">
        <f t="shared" si="288"/>
        <v/>
      </c>
      <c r="D1852" s="249" t="str">
        <f t="shared" si="289"/>
        <v/>
      </c>
      <c r="E1852" s="249" t="str">
        <f t="shared" si="290"/>
        <v/>
      </c>
      <c r="F1852" s="249" t="str">
        <f t="shared" si="291"/>
        <v/>
      </c>
      <c r="G1852" s="249" t="str">
        <f t="shared" si="292"/>
        <v/>
      </c>
      <c r="H1852" s="249" t="str">
        <f t="shared" si="293"/>
        <v/>
      </c>
      <c r="I1852" s="249"/>
      <c r="J1852" s="249"/>
      <c r="K1852" s="252"/>
      <c r="L1852" s="251"/>
      <c r="M1852" s="252"/>
      <c r="N1852" s="261"/>
      <c r="O1852" s="261"/>
      <c r="P1852" s="253"/>
      <c r="Q1852" s="254" t="str">
        <f t="shared" si="294"/>
        <v/>
      </c>
      <c r="R1852" s="255" t="str">
        <f t="shared" si="296"/>
        <v/>
      </c>
      <c r="S1852" s="255" t="str">
        <f t="shared" si="297"/>
        <v/>
      </c>
      <c r="T1852" s="255" t="str">
        <f t="shared" si="295"/>
        <v/>
      </c>
      <c r="U1852" s="262" t="str">
        <f t="shared" si="298"/>
        <v/>
      </c>
      <c r="V1852" s="279"/>
    </row>
    <row r="1853" spans="1:22" x14ac:dyDescent="0.25">
      <c r="A1853" s="266"/>
      <c r="B1853" s="259" t="str">
        <f t="shared" si="299"/>
        <v/>
      </c>
      <c r="C1853" s="260" t="str">
        <f t="shared" si="288"/>
        <v/>
      </c>
      <c r="D1853" s="249" t="str">
        <f t="shared" si="289"/>
        <v/>
      </c>
      <c r="E1853" s="249" t="str">
        <f t="shared" si="290"/>
        <v/>
      </c>
      <c r="F1853" s="249" t="str">
        <f t="shared" si="291"/>
        <v/>
      </c>
      <c r="G1853" s="249" t="str">
        <f t="shared" si="292"/>
        <v/>
      </c>
      <c r="H1853" s="249" t="str">
        <f t="shared" si="293"/>
        <v/>
      </c>
      <c r="I1853" s="249"/>
      <c r="J1853" s="249"/>
      <c r="K1853" s="252"/>
      <c r="L1853" s="251"/>
      <c r="M1853" s="252"/>
      <c r="N1853" s="261"/>
      <c r="O1853" s="261"/>
      <c r="P1853" s="253"/>
      <c r="Q1853" s="254" t="str">
        <f t="shared" si="294"/>
        <v/>
      </c>
      <c r="R1853" s="255" t="str">
        <f t="shared" si="296"/>
        <v/>
      </c>
      <c r="S1853" s="255" t="str">
        <f t="shared" si="297"/>
        <v/>
      </c>
      <c r="T1853" s="255" t="str">
        <f t="shared" si="295"/>
        <v/>
      </c>
      <c r="U1853" s="262" t="str">
        <f t="shared" si="298"/>
        <v/>
      </c>
      <c r="V1853" s="279"/>
    </row>
    <row r="1854" spans="1:22" x14ac:dyDescent="0.25">
      <c r="A1854" s="266"/>
      <c r="B1854" s="259" t="str">
        <f t="shared" si="299"/>
        <v/>
      </c>
      <c r="C1854" s="260" t="str">
        <f t="shared" si="288"/>
        <v/>
      </c>
      <c r="D1854" s="249" t="str">
        <f t="shared" si="289"/>
        <v/>
      </c>
      <c r="E1854" s="249" t="str">
        <f t="shared" si="290"/>
        <v/>
      </c>
      <c r="F1854" s="249" t="str">
        <f t="shared" si="291"/>
        <v/>
      </c>
      <c r="G1854" s="249" t="str">
        <f t="shared" si="292"/>
        <v/>
      </c>
      <c r="H1854" s="249" t="str">
        <f t="shared" si="293"/>
        <v/>
      </c>
      <c r="I1854" s="249"/>
      <c r="J1854" s="249"/>
      <c r="K1854" s="252"/>
      <c r="L1854" s="251"/>
      <c r="M1854" s="252"/>
      <c r="N1854" s="261"/>
      <c r="O1854" s="261"/>
      <c r="P1854" s="253"/>
      <c r="Q1854" s="254" t="str">
        <f t="shared" si="294"/>
        <v/>
      </c>
      <c r="R1854" s="255" t="str">
        <f t="shared" si="296"/>
        <v/>
      </c>
      <c r="S1854" s="255" t="str">
        <f t="shared" si="297"/>
        <v/>
      </c>
      <c r="T1854" s="255" t="str">
        <f t="shared" si="295"/>
        <v/>
      </c>
      <c r="U1854" s="262" t="str">
        <f t="shared" si="298"/>
        <v/>
      </c>
      <c r="V1854" s="279"/>
    </row>
    <row r="1855" spans="1:22" x14ac:dyDescent="0.25">
      <c r="A1855" s="266"/>
      <c r="B1855" s="259" t="str">
        <f t="shared" si="299"/>
        <v/>
      </c>
      <c r="C1855" s="260" t="str">
        <f t="shared" si="288"/>
        <v/>
      </c>
      <c r="D1855" s="249" t="str">
        <f t="shared" si="289"/>
        <v/>
      </c>
      <c r="E1855" s="249" t="str">
        <f t="shared" si="290"/>
        <v/>
      </c>
      <c r="F1855" s="249" t="str">
        <f t="shared" si="291"/>
        <v/>
      </c>
      <c r="G1855" s="249" t="str">
        <f t="shared" si="292"/>
        <v/>
      </c>
      <c r="H1855" s="249" t="str">
        <f t="shared" si="293"/>
        <v/>
      </c>
      <c r="I1855" s="249"/>
      <c r="J1855" s="249"/>
      <c r="K1855" s="252"/>
      <c r="L1855" s="251"/>
      <c r="M1855" s="252"/>
      <c r="N1855" s="261"/>
      <c r="O1855" s="261"/>
      <c r="P1855" s="253"/>
      <c r="Q1855" s="254" t="str">
        <f t="shared" si="294"/>
        <v/>
      </c>
      <c r="R1855" s="255" t="str">
        <f t="shared" si="296"/>
        <v/>
      </c>
      <c r="S1855" s="255" t="str">
        <f t="shared" si="297"/>
        <v/>
      </c>
      <c r="T1855" s="255" t="str">
        <f t="shared" si="295"/>
        <v/>
      </c>
      <c r="U1855" s="262" t="str">
        <f t="shared" si="298"/>
        <v/>
      </c>
      <c r="V1855" s="279"/>
    </row>
    <row r="1856" spans="1:22" x14ac:dyDescent="0.25">
      <c r="A1856" s="266"/>
      <c r="B1856" s="259" t="str">
        <f t="shared" si="299"/>
        <v/>
      </c>
      <c r="C1856" s="260" t="str">
        <f t="shared" si="288"/>
        <v/>
      </c>
      <c r="D1856" s="249" t="str">
        <f t="shared" si="289"/>
        <v/>
      </c>
      <c r="E1856" s="249" t="str">
        <f t="shared" si="290"/>
        <v/>
      </c>
      <c r="F1856" s="249" t="str">
        <f t="shared" si="291"/>
        <v/>
      </c>
      <c r="G1856" s="249" t="str">
        <f t="shared" si="292"/>
        <v/>
      </c>
      <c r="H1856" s="249" t="str">
        <f t="shared" si="293"/>
        <v/>
      </c>
      <c r="I1856" s="249"/>
      <c r="J1856" s="249"/>
      <c r="K1856" s="252"/>
      <c r="L1856" s="251"/>
      <c r="M1856" s="252"/>
      <c r="N1856" s="261"/>
      <c r="O1856" s="261"/>
      <c r="P1856" s="253"/>
      <c r="Q1856" s="254" t="str">
        <f t="shared" si="294"/>
        <v/>
      </c>
      <c r="R1856" s="255" t="str">
        <f t="shared" si="296"/>
        <v/>
      </c>
      <c r="S1856" s="255" t="str">
        <f t="shared" si="297"/>
        <v/>
      </c>
      <c r="T1856" s="255" t="str">
        <f t="shared" si="295"/>
        <v/>
      </c>
      <c r="U1856" s="262" t="str">
        <f t="shared" si="298"/>
        <v/>
      </c>
      <c r="V1856" s="279"/>
    </row>
    <row r="1857" spans="1:22" x14ac:dyDescent="0.25">
      <c r="A1857" s="266"/>
      <c r="B1857" s="259" t="str">
        <f t="shared" si="299"/>
        <v/>
      </c>
      <c r="C1857" s="260" t="str">
        <f t="shared" si="288"/>
        <v/>
      </c>
      <c r="D1857" s="249" t="str">
        <f t="shared" si="289"/>
        <v/>
      </c>
      <c r="E1857" s="249" t="str">
        <f t="shared" si="290"/>
        <v/>
      </c>
      <c r="F1857" s="249" t="str">
        <f t="shared" si="291"/>
        <v/>
      </c>
      <c r="G1857" s="249" t="str">
        <f t="shared" si="292"/>
        <v/>
      </c>
      <c r="H1857" s="249" t="str">
        <f t="shared" si="293"/>
        <v/>
      </c>
      <c r="I1857" s="249"/>
      <c r="J1857" s="249"/>
      <c r="K1857" s="252"/>
      <c r="L1857" s="251"/>
      <c r="M1857" s="252"/>
      <c r="N1857" s="261"/>
      <c r="O1857" s="261"/>
      <c r="P1857" s="253"/>
      <c r="Q1857" s="254" t="str">
        <f t="shared" si="294"/>
        <v/>
      </c>
      <c r="R1857" s="255" t="str">
        <f t="shared" si="296"/>
        <v/>
      </c>
      <c r="S1857" s="255" t="str">
        <f t="shared" si="297"/>
        <v/>
      </c>
      <c r="T1857" s="255" t="str">
        <f t="shared" si="295"/>
        <v/>
      </c>
      <c r="U1857" s="262" t="str">
        <f t="shared" si="298"/>
        <v/>
      </c>
      <c r="V1857" s="279"/>
    </row>
    <row r="1858" spans="1:22" x14ac:dyDescent="0.25">
      <c r="A1858" s="266"/>
      <c r="B1858" s="259" t="str">
        <f t="shared" si="299"/>
        <v/>
      </c>
      <c r="C1858" s="260" t="str">
        <f t="shared" si="288"/>
        <v/>
      </c>
      <c r="D1858" s="249" t="str">
        <f t="shared" si="289"/>
        <v/>
      </c>
      <c r="E1858" s="249" t="str">
        <f t="shared" si="290"/>
        <v/>
      </c>
      <c r="F1858" s="249" t="str">
        <f t="shared" si="291"/>
        <v/>
      </c>
      <c r="G1858" s="249" t="str">
        <f t="shared" si="292"/>
        <v/>
      </c>
      <c r="H1858" s="249" t="str">
        <f t="shared" si="293"/>
        <v/>
      </c>
      <c r="I1858" s="249"/>
      <c r="J1858" s="249"/>
      <c r="K1858" s="252"/>
      <c r="L1858" s="251"/>
      <c r="M1858" s="252"/>
      <c r="N1858" s="261"/>
      <c r="O1858" s="261"/>
      <c r="P1858" s="253"/>
      <c r="Q1858" s="254" t="str">
        <f t="shared" si="294"/>
        <v/>
      </c>
      <c r="R1858" s="255" t="str">
        <f t="shared" si="296"/>
        <v/>
      </c>
      <c r="S1858" s="255" t="str">
        <f t="shared" si="297"/>
        <v/>
      </c>
      <c r="T1858" s="255" t="str">
        <f t="shared" si="295"/>
        <v/>
      </c>
      <c r="U1858" s="262" t="str">
        <f t="shared" si="298"/>
        <v/>
      </c>
      <c r="V1858" s="279"/>
    </row>
    <row r="1859" spans="1:22" x14ac:dyDescent="0.25">
      <c r="A1859" s="266"/>
      <c r="B1859" s="259" t="str">
        <f t="shared" si="299"/>
        <v/>
      </c>
      <c r="C1859" s="260" t="str">
        <f t="shared" si="288"/>
        <v/>
      </c>
      <c r="D1859" s="249" t="str">
        <f t="shared" si="289"/>
        <v/>
      </c>
      <c r="E1859" s="249" t="str">
        <f t="shared" si="290"/>
        <v/>
      </c>
      <c r="F1859" s="249" t="str">
        <f t="shared" si="291"/>
        <v/>
      </c>
      <c r="G1859" s="249" t="str">
        <f t="shared" si="292"/>
        <v/>
      </c>
      <c r="H1859" s="249" t="str">
        <f t="shared" si="293"/>
        <v/>
      </c>
      <c r="I1859" s="249"/>
      <c r="J1859" s="249"/>
      <c r="K1859" s="252"/>
      <c r="L1859" s="251"/>
      <c r="M1859" s="252"/>
      <c r="N1859" s="261"/>
      <c r="O1859" s="261"/>
      <c r="P1859" s="253"/>
      <c r="Q1859" s="254" t="str">
        <f t="shared" si="294"/>
        <v/>
      </c>
      <c r="R1859" s="255" t="str">
        <f t="shared" si="296"/>
        <v/>
      </c>
      <c r="S1859" s="255" t="str">
        <f t="shared" si="297"/>
        <v/>
      </c>
      <c r="T1859" s="255" t="str">
        <f t="shared" si="295"/>
        <v/>
      </c>
      <c r="U1859" s="262" t="str">
        <f t="shared" si="298"/>
        <v/>
      </c>
      <c r="V1859" s="279"/>
    </row>
    <row r="1860" spans="1:22" x14ac:dyDescent="0.25">
      <c r="A1860" s="266"/>
      <c r="B1860" s="259" t="str">
        <f t="shared" si="299"/>
        <v/>
      </c>
      <c r="C1860" s="260" t="str">
        <f t="shared" si="288"/>
        <v/>
      </c>
      <c r="D1860" s="249" t="str">
        <f t="shared" si="289"/>
        <v/>
      </c>
      <c r="E1860" s="249" t="str">
        <f t="shared" si="290"/>
        <v/>
      </c>
      <c r="F1860" s="249" t="str">
        <f t="shared" si="291"/>
        <v/>
      </c>
      <c r="G1860" s="249" t="str">
        <f t="shared" si="292"/>
        <v/>
      </c>
      <c r="H1860" s="249" t="str">
        <f t="shared" si="293"/>
        <v/>
      </c>
      <c r="I1860" s="249"/>
      <c r="J1860" s="249"/>
      <c r="K1860" s="252"/>
      <c r="L1860" s="251"/>
      <c r="M1860" s="252"/>
      <c r="N1860" s="261"/>
      <c r="O1860" s="261"/>
      <c r="P1860" s="253"/>
      <c r="Q1860" s="254" t="str">
        <f t="shared" si="294"/>
        <v/>
      </c>
      <c r="R1860" s="255" t="str">
        <f t="shared" si="296"/>
        <v/>
      </c>
      <c r="S1860" s="255" t="str">
        <f t="shared" si="297"/>
        <v/>
      </c>
      <c r="T1860" s="255" t="str">
        <f t="shared" si="295"/>
        <v/>
      </c>
      <c r="U1860" s="262" t="str">
        <f t="shared" si="298"/>
        <v/>
      </c>
      <c r="V1860" s="279"/>
    </row>
    <row r="1861" spans="1:22" x14ac:dyDescent="0.25">
      <c r="A1861" s="266"/>
      <c r="B1861" s="259" t="str">
        <f t="shared" si="299"/>
        <v/>
      </c>
      <c r="C1861" s="260" t="str">
        <f t="shared" si="288"/>
        <v/>
      </c>
      <c r="D1861" s="249" t="str">
        <f t="shared" si="289"/>
        <v/>
      </c>
      <c r="E1861" s="249" t="str">
        <f t="shared" si="290"/>
        <v/>
      </c>
      <c r="F1861" s="249" t="str">
        <f t="shared" si="291"/>
        <v/>
      </c>
      <c r="G1861" s="249" t="str">
        <f t="shared" si="292"/>
        <v/>
      </c>
      <c r="H1861" s="249" t="str">
        <f t="shared" si="293"/>
        <v/>
      </c>
      <c r="I1861" s="249"/>
      <c r="J1861" s="249"/>
      <c r="K1861" s="252"/>
      <c r="L1861" s="251"/>
      <c r="M1861" s="252"/>
      <c r="N1861" s="261"/>
      <c r="O1861" s="261"/>
      <c r="P1861" s="253"/>
      <c r="Q1861" s="254" t="str">
        <f t="shared" si="294"/>
        <v/>
      </c>
      <c r="R1861" s="255" t="str">
        <f t="shared" si="296"/>
        <v/>
      </c>
      <c r="S1861" s="255" t="str">
        <f t="shared" si="297"/>
        <v/>
      </c>
      <c r="T1861" s="255" t="str">
        <f t="shared" si="295"/>
        <v/>
      </c>
      <c r="U1861" s="262" t="str">
        <f t="shared" si="298"/>
        <v/>
      </c>
      <c r="V1861" s="279"/>
    </row>
    <row r="1862" spans="1:22" x14ac:dyDescent="0.25">
      <c r="A1862" s="266"/>
      <c r="B1862" s="259" t="str">
        <f t="shared" si="299"/>
        <v/>
      </c>
      <c r="C1862" s="260" t="str">
        <f t="shared" si="288"/>
        <v/>
      </c>
      <c r="D1862" s="249" t="str">
        <f t="shared" si="289"/>
        <v/>
      </c>
      <c r="E1862" s="249" t="str">
        <f t="shared" si="290"/>
        <v/>
      </c>
      <c r="F1862" s="249" t="str">
        <f t="shared" si="291"/>
        <v/>
      </c>
      <c r="G1862" s="249" t="str">
        <f t="shared" si="292"/>
        <v/>
      </c>
      <c r="H1862" s="249" t="str">
        <f t="shared" si="293"/>
        <v/>
      </c>
      <c r="I1862" s="249"/>
      <c r="J1862" s="249"/>
      <c r="K1862" s="252"/>
      <c r="L1862" s="251"/>
      <c r="M1862" s="252"/>
      <c r="N1862" s="261"/>
      <c r="O1862" s="261"/>
      <c r="P1862" s="253"/>
      <c r="Q1862" s="254" t="str">
        <f t="shared" si="294"/>
        <v/>
      </c>
      <c r="R1862" s="255" t="str">
        <f t="shared" si="296"/>
        <v/>
      </c>
      <c r="S1862" s="255" t="str">
        <f t="shared" si="297"/>
        <v/>
      </c>
      <c r="T1862" s="255" t="str">
        <f t="shared" si="295"/>
        <v/>
      </c>
      <c r="U1862" s="262" t="str">
        <f t="shared" si="298"/>
        <v/>
      </c>
      <c r="V1862" s="279"/>
    </row>
    <row r="1863" spans="1:22" x14ac:dyDescent="0.25">
      <c r="A1863" s="266"/>
      <c r="B1863" s="259" t="str">
        <f t="shared" si="299"/>
        <v/>
      </c>
      <c r="C1863" s="260" t="str">
        <f t="shared" si="288"/>
        <v/>
      </c>
      <c r="D1863" s="249" t="str">
        <f t="shared" si="289"/>
        <v/>
      </c>
      <c r="E1863" s="249" t="str">
        <f t="shared" si="290"/>
        <v/>
      </c>
      <c r="F1863" s="249" t="str">
        <f t="shared" si="291"/>
        <v/>
      </c>
      <c r="G1863" s="249" t="str">
        <f t="shared" si="292"/>
        <v/>
      </c>
      <c r="H1863" s="249" t="str">
        <f t="shared" si="293"/>
        <v/>
      </c>
      <c r="I1863" s="249"/>
      <c r="J1863" s="249"/>
      <c r="K1863" s="252"/>
      <c r="L1863" s="251"/>
      <c r="M1863" s="252"/>
      <c r="N1863" s="261"/>
      <c r="O1863" s="261"/>
      <c r="P1863" s="253"/>
      <c r="Q1863" s="254" t="str">
        <f t="shared" si="294"/>
        <v/>
      </c>
      <c r="R1863" s="255" t="str">
        <f t="shared" si="296"/>
        <v/>
      </c>
      <c r="S1863" s="255" t="str">
        <f t="shared" si="297"/>
        <v/>
      </c>
      <c r="T1863" s="255" t="str">
        <f t="shared" si="295"/>
        <v/>
      </c>
      <c r="U1863" s="262" t="str">
        <f t="shared" si="298"/>
        <v/>
      </c>
      <c r="V1863" s="279"/>
    </row>
    <row r="1864" spans="1:22" x14ac:dyDescent="0.25">
      <c r="A1864" s="266"/>
      <c r="B1864" s="259" t="str">
        <f t="shared" si="299"/>
        <v/>
      </c>
      <c r="C1864" s="260" t="str">
        <f t="shared" si="288"/>
        <v/>
      </c>
      <c r="D1864" s="249" t="str">
        <f t="shared" si="289"/>
        <v/>
      </c>
      <c r="E1864" s="249" t="str">
        <f t="shared" si="290"/>
        <v/>
      </c>
      <c r="F1864" s="249" t="str">
        <f t="shared" si="291"/>
        <v/>
      </c>
      <c r="G1864" s="249" t="str">
        <f t="shared" si="292"/>
        <v/>
      </c>
      <c r="H1864" s="249" t="str">
        <f t="shared" si="293"/>
        <v/>
      </c>
      <c r="I1864" s="249"/>
      <c r="J1864" s="249"/>
      <c r="K1864" s="252"/>
      <c r="L1864" s="251"/>
      <c r="M1864" s="252"/>
      <c r="N1864" s="261"/>
      <c r="O1864" s="261"/>
      <c r="P1864" s="253"/>
      <c r="Q1864" s="254" t="str">
        <f t="shared" si="294"/>
        <v/>
      </c>
      <c r="R1864" s="255" t="str">
        <f t="shared" si="296"/>
        <v/>
      </c>
      <c r="S1864" s="255" t="str">
        <f t="shared" si="297"/>
        <v/>
      </c>
      <c r="T1864" s="255" t="str">
        <f t="shared" si="295"/>
        <v/>
      </c>
      <c r="U1864" s="262" t="str">
        <f t="shared" si="298"/>
        <v/>
      </c>
      <c r="V1864" s="279"/>
    </row>
    <row r="1865" spans="1:22" x14ac:dyDescent="0.25">
      <c r="A1865" s="266"/>
      <c r="B1865" s="259" t="str">
        <f t="shared" si="299"/>
        <v/>
      </c>
      <c r="C1865" s="260" t="str">
        <f t="shared" si="288"/>
        <v/>
      </c>
      <c r="D1865" s="249" t="str">
        <f t="shared" si="289"/>
        <v/>
      </c>
      <c r="E1865" s="249" t="str">
        <f t="shared" si="290"/>
        <v/>
      </c>
      <c r="F1865" s="249" t="str">
        <f t="shared" si="291"/>
        <v/>
      </c>
      <c r="G1865" s="249" t="str">
        <f t="shared" si="292"/>
        <v/>
      </c>
      <c r="H1865" s="249" t="str">
        <f t="shared" si="293"/>
        <v/>
      </c>
      <c r="I1865" s="249"/>
      <c r="J1865" s="249"/>
      <c r="K1865" s="252"/>
      <c r="L1865" s="251"/>
      <c r="M1865" s="252"/>
      <c r="N1865" s="261"/>
      <c r="O1865" s="261"/>
      <c r="P1865" s="253"/>
      <c r="Q1865" s="254" t="str">
        <f t="shared" si="294"/>
        <v/>
      </c>
      <c r="R1865" s="255" t="str">
        <f t="shared" si="296"/>
        <v/>
      </c>
      <c r="S1865" s="255" t="str">
        <f t="shared" si="297"/>
        <v/>
      </c>
      <c r="T1865" s="255" t="str">
        <f t="shared" si="295"/>
        <v/>
      </c>
      <c r="U1865" s="262" t="str">
        <f t="shared" si="298"/>
        <v/>
      </c>
      <c r="V1865" s="279"/>
    </row>
    <row r="1866" spans="1:22" x14ac:dyDescent="0.25">
      <c r="A1866" s="266"/>
      <c r="B1866" s="259" t="str">
        <f t="shared" si="299"/>
        <v/>
      </c>
      <c r="C1866" s="260" t="str">
        <f t="shared" si="288"/>
        <v/>
      </c>
      <c r="D1866" s="249" t="str">
        <f t="shared" si="289"/>
        <v/>
      </c>
      <c r="E1866" s="249" t="str">
        <f t="shared" si="290"/>
        <v/>
      </c>
      <c r="F1866" s="249" t="str">
        <f t="shared" si="291"/>
        <v/>
      </c>
      <c r="G1866" s="249" t="str">
        <f t="shared" si="292"/>
        <v/>
      </c>
      <c r="H1866" s="249" t="str">
        <f t="shared" si="293"/>
        <v/>
      </c>
      <c r="I1866" s="249"/>
      <c r="J1866" s="249"/>
      <c r="K1866" s="252"/>
      <c r="L1866" s="251"/>
      <c r="M1866" s="252"/>
      <c r="N1866" s="261"/>
      <c r="O1866" s="261"/>
      <c r="P1866" s="253"/>
      <c r="Q1866" s="254" t="str">
        <f t="shared" si="294"/>
        <v/>
      </c>
      <c r="R1866" s="255" t="str">
        <f t="shared" si="296"/>
        <v/>
      </c>
      <c r="S1866" s="255" t="str">
        <f t="shared" si="297"/>
        <v/>
      </c>
      <c r="T1866" s="255" t="str">
        <f t="shared" si="295"/>
        <v/>
      </c>
      <c r="U1866" s="262" t="str">
        <f t="shared" si="298"/>
        <v/>
      </c>
      <c r="V1866" s="279"/>
    </row>
    <row r="1867" spans="1:22" x14ac:dyDescent="0.25">
      <c r="A1867" s="266"/>
      <c r="B1867" s="259" t="str">
        <f t="shared" si="299"/>
        <v/>
      </c>
      <c r="C1867" s="260" t="str">
        <f t="shared" ref="C1867:C1930" si="300">IFERROR(VLOOKUP(A1867,Personal,3,0),"")</f>
        <v/>
      </c>
      <c r="D1867" s="249" t="str">
        <f t="shared" ref="D1867:D1930" si="301">IFERROR(VLOOKUP(A1867,Personal,4,0),"")</f>
        <v/>
      </c>
      <c r="E1867" s="249" t="str">
        <f t="shared" ref="E1867:E1930" si="302">IFERROR(VLOOKUP(A1867,Personal,5,0),"")</f>
        <v/>
      </c>
      <c r="F1867" s="249" t="str">
        <f t="shared" ref="F1867:F1930" si="303">IFERROR(VLOOKUP(A1867,Personal,6,0),"")</f>
        <v/>
      </c>
      <c r="G1867" s="249" t="str">
        <f t="shared" ref="G1867:G1930" si="304">IFERROR(VLOOKUP(A1867,Personal,7,0),"")</f>
        <v/>
      </c>
      <c r="H1867" s="249" t="str">
        <f t="shared" ref="H1867:H1930" si="305">IFERROR(VLOOKUP(A1867,Personal,8,0),"")</f>
        <v/>
      </c>
      <c r="I1867" s="249"/>
      <c r="J1867" s="249"/>
      <c r="K1867" s="252"/>
      <c r="L1867" s="251"/>
      <c r="M1867" s="252"/>
      <c r="N1867" s="261"/>
      <c r="O1867" s="261"/>
      <c r="P1867" s="253"/>
      <c r="Q1867" s="254" t="str">
        <f t="shared" ref="Q1867:Q1930" si="306">IF(AND(N1867&lt;&gt;"",O1867&lt;&gt;""),IF(DATEDIF(N1867,O1867,"d")&gt;=0,SUM(1+DATEDIF(N1867,O1867,"d")),""),"")</f>
        <v/>
      </c>
      <c r="R1867" s="255" t="str">
        <f t="shared" si="296"/>
        <v/>
      </c>
      <c r="S1867" s="255" t="str">
        <f t="shared" si="297"/>
        <v/>
      </c>
      <c r="T1867" s="255" t="str">
        <f t="shared" ref="T1867:T1930" si="307">IF(O1867&lt;&gt;"",TEXT(O1867,"YYYY"),"")</f>
        <v/>
      </c>
      <c r="U1867" s="262" t="str">
        <f t="shared" si="298"/>
        <v/>
      </c>
      <c r="V1867" s="279"/>
    </row>
    <row r="1868" spans="1:22" x14ac:dyDescent="0.25">
      <c r="A1868" s="266"/>
      <c r="B1868" s="259" t="str">
        <f t="shared" si="299"/>
        <v/>
      </c>
      <c r="C1868" s="260" t="str">
        <f t="shared" si="300"/>
        <v/>
      </c>
      <c r="D1868" s="249" t="str">
        <f t="shared" si="301"/>
        <v/>
      </c>
      <c r="E1868" s="249" t="str">
        <f t="shared" si="302"/>
        <v/>
      </c>
      <c r="F1868" s="249" t="str">
        <f t="shared" si="303"/>
        <v/>
      </c>
      <c r="G1868" s="249" t="str">
        <f t="shared" si="304"/>
        <v/>
      </c>
      <c r="H1868" s="249" t="str">
        <f t="shared" si="305"/>
        <v/>
      </c>
      <c r="I1868" s="249"/>
      <c r="J1868" s="249"/>
      <c r="K1868" s="252"/>
      <c r="L1868" s="251"/>
      <c r="M1868" s="252"/>
      <c r="N1868" s="261"/>
      <c r="O1868" s="261"/>
      <c r="P1868" s="253"/>
      <c r="Q1868" s="254" t="str">
        <f t="shared" si="306"/>
        <v/>
      </c>
      <c r="R1868" s="255" t="str">
        <f t="shared" si="296"/>
        <v/>
      </c>
      <c r="S1868" s="255" t="str">
        <f t="shared" si="297"/>
        <v/>
      </c>
      <c r="T1868" s="255" t="str">
        <f t="shared" si="307"/>
        <v/>
      </c>
      <c r="U1868" s="262" t="str">
        <f t="shared" si="298"/>
        <v/>
      </c>
      <c r="V1868" s="279"/>
    </row>
    <row r="1869" spans="1:22" x14ac:dyDescent="0.25">
      <c r="A1869" s="266"/>
      <c r="B1869" s="259" t="str">
        <f t="shared" si="299"/>
        <v/>
      </c>
      <c r="C1869" s="260" t="str">
        <f t="shared" si="300"/>
        <v/>
      </c>
      <c r="D1869" s="249" t="str">
        <f t="shared" si="301"/>
        <v/>
      </c>
      <c r="E1869" s="249" t="str">
        <f t="shared" si="302"/>
        <v/>
      </c>
      <c r="F1869" s="249" t="str">
        <f t="shared" si="303"/>
        <v/>
      </c>
      <c r="G1869" s="249" t="str">
        <f t="shared" si="304"/>
        <v/>
      </c>
      <c r="H1869" s="249" t="str">
        <f t="shared" si="305"/>
        <v/>
      </c>
      <c r="I1869" s="249"/>
      <c r="J1869" s="249"/>
      <c r="K1869" s="252"/>
      <c r="L1869" s="251"/>
      <c r="M1869" s="252"/>
      <c r="N1869" s="261"/>
      <c r="O1869" s="261"/>
      <c r="P1869" s="253"/>
      <c r="Q1869" s="254" t="str">
        <f t="shared" si="306"/>
        <v/>
      </c>
      <c r="R1869" s="255" t="str">
        <f t="shared" si="296"/>
        <v/>
      </c>
      <c r="S1869" s="255" t="str">
        <f t="shared" si="297"/>
        <v/>
      </c>
      <c r="T1869" s="255" t="str">
        <f t="shared" si="307"/>
        <v/>
      </c>
      <c r="U1869" s="262" t="str">
        <f t="shared" si="298"/>
        <v/>
      </c>
      <c r="V1869" s="279"/>
    </row>
    <row r="1870" spans="1:22" x14ac:dyDescent="0.25">
      <c r="A1870" s="266"/>
      <c r="B1870" s="259" t="str">
        <f t="shared" si="299"/>
        <v/>
      </c>
      <c r="C1870" s="260" t="str">
        <f t="shared" si="300"/>
        <v/>
      </c>
      <c r="D1870" s="249" t="str">
        <f t="shared" si="301"/>
        <v/>
      </c>
      <c r="E1870" s="249" t="str">
        <f t="shared" si="302"/>
        <v/>
      </c>
      <c r="F1870" s="249" t="str">
        <f t="shared" si="303"/>
        <v/>
      </c>
      <c r="G1870" s="249" t="str">
        <f t="shared" si="304"/>
        <v/>
      </c>
      <c r="H1870" s="249" t="str">
        <f t="shared" si="305"/>
        <v/>
      </c>
      <c r="I1870" s="249"/>
      <c r="J1870" s="249"/>
      <c r="K1870" s="252"/>
      <c r="L1870" s="251"/>
      <c r="M1870" s="252"/>
      <c r="N1870" s="261"/>
      <c r="O1870" s="261"/>
      <c r="P1870" s="253"/>
      <c r="Q1870" s="254" t="str">
        <f t="shared" si="306"/>
        <v/>
      </c>
      <c r="R1870" s="255" t="str">
        <f t="shared" si="296"/>
        <v/>
      </c>
      <c r="S1870" s="255" t="str">
        <f t="shared" si="297"/>
        <v/>
      </c>
      <c r="T1870" s="255" t="str">
        <f t="shared" si="307"/>
        <v/>
      </c>
      <c r="U1870" s="262" t="str">
        <f t="shared" si="298"/>
        <v/>
      </c>
      <c r="V1870" s="279"/>
    </row>
    <row r="1871" spans="1:22" x14ac:dyDescent="0.25">
      <c r="A1871" s="266"/>
      <c r="B1871" s="259" t="str">
        <f t="shared" si="299"/>
        <v/>
      </c>
      <c r="C1871" s="260" t="str">
        <f t="shared" si="300"/>
        <v/>
      </c>
      <c r="D1871" s="249" t="str">
        <f t="shared" si="301"/>
        <v/>
      </c>
      <c r="E1871" s="249" t="str">
        <f t="shared" si="302"/>
        <v/>
      </c>
      <c r="F1871" s="249" t="str">
        <f t="shared" si="303"/>
        <v/>
      </c>
      <c r="G1871" s="249" t="str">
        <f t="shared" si="304"/>
        <v/>
      </c>
      <c r="H1871" s="249" t="str">
        <f t="shared" si="305"/>
        <v/>
      </c>
      <c r="I1871" s="249"/>
      <c r="J1871" s="249"/>
      <c r="K1871" s="252"/>
      <c r="L1871" s="251"/>
      <c r="M1871" s="252"/>
      <c r="N1871" s="261"/>
      <c r="O1871" s="261"/>
      <c r="P1871" s="253"/>
      <c r="Q1871" s="254" t="str">
        <f t="shared" si="306"/>
        <v/>
      </c>
      <c r="R1871" s="255" t="str">
        <f t="shared" si="296"/>
        <v/>
      </c>
      <c r="S1871" s="255" t="str">
        <f t="shared" si="297"/>
        <v/>
      </c>
      <c r="T1871" s="255" t="str">
        <f t="shared" si="307"/>
        <v/>
      </c>
      <c r="U1871" s="262" t="str">
        <f t="shared" si="298"/>
        <v/>
      </c>
      <c r="V1871" s="279"/>
    </row>
    <row r="1872" spans="1:22" x14ac:dyDescent="0.25">
      <c r="A1872" s="266"/>
      <c r="B1872" s="259" t="str">
        <f t="shared" si="299"/>
        <v/>
      </c>
      <c r="C1872" s="260" t="str">
        <f t="shared" si="300"/>
        <v/>
      </c>
      <c r="D1872" s="249" t="str">
        <f t="shared" si="301"/>
        <v/>
      </c>
      <c r="E1872" s="249" t="str">
        <f t="shared" si="302"/>
        <v/>
      </c>
      <c r="F1872" s="249" t="str">
        <f t="shared" si="303"/>
        <v/>
      </c>
      <c r="G1872" s="249" t="str">
        <f t="shared" si="304"/>
        <v/>
      </c>
      <c r="H1872" s="249" t="str">
        <f t="shared" si="305"/>
        <v/>
      </c>
      <c r="I1872" s="249"/>
      <c r="J1872" s="249"/>
      <c r="K1872" s="252"/>
      <c r="L1872" s="251"/>
      <c r="M1872" s="252"/>
      <c r="N1872" s="261"/>
      <c r="O1872" s="261"/>
      <c r="P1872" s="253"/>
      <c r="Q1872" s="254" t="str">
        <f t="shared" si="306"/>
        <v/>
      </c>
      <c r="R1872" s="255" t="str">
        <f t="shared" si="296"/>
        <v/>
      </c>
      <c r="S1872" s="255" t="str">
        <f t="shared" si="297"/>
        <v/>
      </c>
      <c r="T1872" s="255" t="str">
        <f t="shared" si="307"/>
        <v/>
      </c>
      <c r="U1872" s="262" t="str">
        <f t="shared" si="298"/>
        <v/>
      </c>
      <c r="V1872" s="279"/>
    </row>
    <row r="1873" spans="1:22" x14ac:dyDescent="0.25">
      <c r="A1873" s="266"/>
      <c r="B1873" s="259" t="str">
        <f t="shared" si="299"/>
        <v/>
      </c>
      <c r="C1873" s="260" t="str">
        <f t="shared" si="300"/>
        <v/>
      </c>
      <c r="D1873" s="249" t="str">
        <f t="shared" si="301"/>
        <v/>
      </c>
      <c r="E1873" s="249" t="str">
        <f t="shared" si="302"/>
        <v/>
      </c>
      <c r="F1873" s="249" t="str">
        <f t="shared" si="303"/>
        <v/>
      </c>
      <c r="G1873" s="249" t="str">
        <f t="shared" si="304"/>
        <v/>
      </c>
      <c r="H1873" s="249" t="str">
        <f t="shared" si="305"/>
        <v/>
      </c>
      <c r="I1873" s="249"/>
      <c r="J1873" s="249"/>
      <c r="K1873" s="252"/>
      <c r="L1873" s="251"/>
      <c r="M1873" s="252"/>
      <c r="N1873" s="261"/>
      <c r="O1873" s="261"/>
      <c r="P1873" s="253"/>
      <c r="Q1873" s="254" t="str">
        <f t="shared" si="306"/>
        <v/>
      </c>
      <c r="R1873" s="255" t="str">
        <f t="shared" si="296"/>
        <v/>
      </c>
      <c r="S1873" s="255" t="str">
        <f t="shared" si="297"/>
        <v/>
      </c>
      <c r="T1873" s="255" t="str">
        <f t="shared" si="307"/>
        <v/>
      </c>
      <c r="U1873" s="262" t="str">
        <f t="shared" si="298"/>
        <v/>
      </c>
      <c r="V1873" s="279"/>
    </row>
    <row r="1874" spans="1:22" x14ac:dyDescent="0.25">
      <c r="A1874" s="266"/>
      <c r="B1874" s="259" t="str">
        <f t="shared" si="299"/>
        <v/>
      </c>
      <c r="C1874" s="260" t="str">
        <f t="shared" si="300"/>
        <v/>
      </c>
      <c r="D1874" s="249" t="str">
        <f t="shared" si="301"/>
        <v/>
      </c>
      <c r="E1874" s="249" t="str">
        <f t="shared" si="302"/>
        <v/>
      </c>
      <c r="F1874" s="249" t="str">
        <f t="shared" si="303"/>
        <v/>
      </c>
      <c r="G1874" s="249" t="str">
        <f t="shared" si="304"/>
        <v/>
      </c>
      <c r="H1874" s="249" t="str">
        <f t="shared" si="305"/>
        <v/>
      </c>
      <c r="I1874" s="249"/>
      <c r="J1874" s="249"/>
      <c r="K1874" s="252"/>
      <c r="L1874" s="251"/>
      <c r="M1874" s="252"/>
      <c r="N1874" s="261"/>
      <c r="O1874" s="261"/>
      <c r="P1874" s="253"/>
      <c r="Q1874" s="254" t="str">
        <f t="shared" si="306"/>
        <v/>
      </c>
      <c r="R1874" s="255" t="str">
        <f t="shared" si="296"/>
        <v/>
      </c>
      <c r="S1874" s="255" t="str">
        <f t="shared" si="297"/>
        <v/>
      </c>
      <c r="T1874" s="255" t="str">
        <f t="shared" si="307"/>
        <v/>
      </c>
      <c r="U1874" s="262" t="str">
        <f t="shared" si="298"/>
        <v/>
      </c>
      <c r="V1874" s="279"/>
    </row>
    <row r="1875" spans="1:22" x14ac:dyDescent="0.25">
      <c r="A1875" s="266"/>
      <c r="B1875" s="259" t="str">
        <f t="shared" si="299"/>
        <v/>
      </c>
      <c r="C1875" s="260" t="str">
        <f t="shared" si="300"/>
        <v/>
      </c>
      <c r="D1875" s="249" t="str">
        <f t="shared" si="301"/>
        <v/>
      </c>
      <c r="E1875" s="249" t="str">
        <f t="shared" si="302"/>
        <v/>
      </c>
      <c r="F1875" s="249" t="str">
        <f t="shared" si="303"/>
        <v/>
      </c>
      <c r="G1875" s="249" t="str">
        <f t="shared" si="304"/>
        <v/>
      </c>
      <c r="H1875" s="249" t="str">
        <f t="shared" si="305"/>
        <v/>
      </c>
      <c r="I1875" s="249"/>
      <c r="J1875" s="249"/>
      <c r="K1875" s="252"/>
      <c r="L1875" s="251"/>
      <c r="M1875" s="252"/>
      <c r="N1875" s="261"/>
      <c r="O1875" s="261"/>
      <c r="P1875" s="253"/>
      <c r="Q1875" s="254" t="str">
        <f t="shared" si="306"/>
        <v/>
      </c>
      <c r="R1875" s="255" t="str">
        <f t="shared" si="296"/>
        <v/>
      </c>
      <c r="S1875" s="255" t="str">
        <f t="shared" si="297"/>
        <v/>
      </c>
      <c r="T1875" s="255" t="str">
        <f t="shared" si="307"/>
        <v/>
      </c>
      <c r="U1875" s="262" t="str">
        <f t="shared" si="298"/>
        <v/>
      </c>
      <c r="V1875" s="279"/>
    </row>
    <row r="1876" spans="1:22" x14ac:dyDescent="0.25">
      <c r="A1876" s="266"/>
      <c r="B1876" s="259" t="str">
        <f t="shared" si="299"/>
        <v/>
      </c>
      <c r="C1876" s="260" t="str">
        <f t="shared" si="300"/>
        <v/>
      </c>
      <c r="D1876" s="249" t="str">
        <f t="shared" si="301"/>
        <v/>
      </c>
      <c r="E1876" s="249" t="str">
        <f t="shared" si="302"/>
        <v/>
      </c>
      <c r="F1876" s="249" t="str">
        <f t="shared" si="303"/>
        <v/>
      </c>
      <c r="G1876" s="249" t="str">
        <f t="shared" si="304"/>
        <v/>
      </c>
      <c r="H1876" s="249" t="str">
        <f t="shared" si="305"/>
        <v/>
      </c>
      <c r="I1876" s="249"/>
      <c r="J1876" s="249"/>
      <c r="K1876" s="252"/>
      <c r="L1876" s="251"/>
      <c r="M1876" s="252"/>
      <c r="N1876" s="261"/>
      <c r="O1876" s="261"/>
      <c r="P1876" s="253"/>
      <c r="Q1876" s="254" t="str">
        <f t="shared" si="306"/>
        <v/>
      </c>
      <c r="R1876" s="255" t="str">
        <f t="shared" si="296"/>
        <v/>
      </c>
      <c r="S1876" s="255" t="str">
        <f t="shared" si="297"/>
        <v/>
      </c>
      <c r="T1876" s="255" t="str">
        <f t="shared" si="307"/>
        <v/>
      </c>
      <c r="U1876" s="262" t="str">
        <f t="shared" si="298"/>
        <v/>
      </c>
      <c r="V1876" s="279"/>
    </row>
    <row r="1877" spans="1:22" x14ac:dyDescent="0.25">
      <c r="A1877" s="266"/>
      <c r="B1877" s="259" t="str">
        <f t="shared" si="299"/>
        <v/>
      </c>
      <c r="C1877" s="260" t="str">
        <f t="shared" si="300"/>
        <v/>
      </c>
      <c r="D1877" s="249" t="str">
        <f t="shared" si="301"/>
        <v/>
      </c>
      <c r="E1877" s="249" t="str">
        <f t="shared" si="302"/>
        <v/>
      </c>
      <c r="F1877" s="249" t="str">
        <f t="shared" si="303"/>
        <v/>
      </c>
      <c r="G1877" s="249" t="str">
        <f t="shared" si="304"/>
        <v/>
      </c>
      <c r="H1877" s="249" t="str">
        <f t="shared" si="305"/>
        <v/>
      </c>
      <c r="I1877" s="249"/>
      <c r="J1877" s="249"/>
      <c r="K1877" s="252"/>
      <c r="L1877" s="251"/>
      <c r="M1877" s="252"/>
      <c r="N1877" s="261"/>
      <c r="O1877" s="261"/>
      <c r="P1877" s="253"/>
      <c r="Q1877" s="254" t="str">
        <f t="shared" si="306"/>
        <v/>
      </c>
      <c r="R1877" s="255" t="str">
        <f t="shared" si="296"/>
        <v/>
      </c>
      <c r="S1877" s="255" t="str">
        <f t="shared" si="297"/>
        <v/>
      </c>
      <c r="T1877" s="255" t="str">
        <f t="shared" si="307"/>
        <v/>
      </c>
      <c r="U1877" s="262" t="str">
        <f t="shared" si="298"/>
        <v/>
      </c>
      <c r="V1877" s="279"/>
    </row>
    <row r="1878" spans="1:22" x14ac:dyDescent="0.25">
      <c r="A1878" s="266"/>
      <c r="B1878" s="259" t="str">
        <f t="shared" si="299"/>
        <v/>
      </c>
      <c r="C1878" s="260" t="str">
        <f t="shared" si="300"/>
        <v/>
      </c>
      <c r="D1878" s="249" t="str">
        <f t="shared" si="301"/>
        <v/>
      </c>
      <c r="E1878" s="249" t="str">
        <f t="shared" si="302"/>
        <v/>
      </c>
      <c r="F1878" s="249" t="str">
        <f t="shared" si="303"/>
        <v/>
      </c>
      <c r="G1878" s="249" t="str">
        <f t="shared" si="304"/>
        <v/>
      </c>
      <c r="H1878" s="249" t="str">
        <f t="shared" si="305"/>
        <v/>
      </c>
      <c r="I1878" s="249"/>
      <c r="J1878" s="249"/>
      <c r="K1878" s="252"/>
      <c r="L1878" s="251"/>
      <c r="M1878" s="252"/>
      <c r="N1878" s="261"/>
      <c r="O1878" s="261"/>
      <c r="P1878" s="253"/>
      <c r="Q1878" s="254" t="str">
        <f t="shared" si="306"/>
        <v/>
      </c>
      <c r="R1878" s="255" t="str">
        <f t="shared" si="296"/>
        <v/>
      </c>
      <c r="S1878" s="255" t="str">
        <f t="shared" si="297"/>
        <v/>
      </c>
      <c r="T1878" s="255" t="str">
        <f t="shared" si="307"/>
        <v/>
      </c>
      <c r="U1878" s="262" t="str">
        <f t="shared" si="298"/>
        <v/>
      </c>
      <c r="V1878" s="279"/>
    </row>
    <row r="1879" spans="1:22" x14ac:dyDescent="0.25">
      <c r="A1879" s="266"/>
      <c r="B1879" s="259" t="str">
        <f t="shared" si="299"/>
        <v/>
      </c>
      <c r="C1879" s="260" t="str">
        <f t="shared" si="300"/>
        <v/>
      </c>
      <c r="D1879" s="249" t="str">
        <f t="shared" si="301"/>
        <v/>
      </c>
      <c r="E1879" s="249" t="str">
        <f t="shared" si="302"/>
        <v/>
      </c>
      <c r="F1879" s="249" t="str">
        <f t="shared" si="303"/>
        <v/>
      </c>
      <c r="G1879" s="249" t="str">
        <f t="shared" si="304"/>
        <v/>
      </c>
      <c r="H1879" s="249" t="str">
        <f t="shared" si="305"/>
        <v/>
      </c>
      <c r="I1879" s="249"/>
      <c r="J1879" s="249"/>
      <c r="K1879" s="252"/>
      <c r="L1879" s="251"/>
      <c r="M1879" s="252"/>
      <c r="N1879" s="261"/>
      <c r="O1879" s="261"/>
      <c r="P1879" s="253"/>
      <c r="Q1879" s="254" t="str">
        <f t="shared" si="306"/>
        <v/>
      </c>
      <c r="R1879" s="255" t="str">
        <f t="shared" si="296"/>
        <v/>
      </c>
      <c r="S1879" s="255" t="str">
        <f t="shared" si="297"/>
        <v/>
      </c>
      <c r="T1879" s="255" t="str">
        <f t="shared" si="307"/>
        <v/>
      </c>
      <c r="U1879" s="262" t="str">
        <f t="shared" si="298"/>
        <v/>
      </c>
      <c r="V1879" s="279"/>
    </row>
    <row r="1880" spans="1:22" x14ac:dyDescent="0.25">
      <c r="A1880" s="266"/>
      <c r="B1880" s="259" t="str">
        <f t="shared" si="299"/>
        <v/>
      </c>
      <c r="C1880" s="260" t="str">
        <f t="shared" si="300"/>
        <v/>
      </c>
      <c r="D1880" s="249" t="str">
        <f t="shared" si="301"/>
        <v/>
      </c>
      <c r="E1880" s="249" t="str">
        <f t="shared" si="302"/>
        <v/>
      </c>
      <c r="F1880" s="249" t="str">
        <f t="shared" si="303"/>
        <v/>
      </c>
      <c r="G1880" s="249" t="str">
        <f t="shared" si="304"/>
        <v/>
      </c>
      <c r="H1880" s="249" t="str">
        <f t="shared" si="305"/>
        <v/>
      </c>
      <c r="I1880" s="249"/>
      <c r="J1880" s="249"/>
      <c r="K1880" s="252"/>
      <c r="L1880" s="251"/>
      <c r="M1880" s="252"/>
      <c r="N1880" s="261"/>
      <c r="O1880" s="261"/>
      <c r="P1880" s="253"/>
      <c r="Q1880" s="254" t="str">
        <f t="shared" si="306"/>
        <v/>
      </c>
      <c r="R1880" s="255" t="str">
        <f t="shared" si="296"/>
        <v/>
      </c>
      <c r="S1880" s="255" t="str">
        <f t="shared" si="297"/>
        <v/>
      </c>
      <c r="T1880" s="255" t="str">
        <f t="shared" si="307"/>
        <v/>
      </c>
      <c r="U1880" s="262" t="str">
        <f t="shared" si="298"/>
        <v/>
      </c>
      <c r="V1880" s="279"/>
    </row>
    <row r="1881" spans="1:22" x14ac:dyDescent="0.25">
      <c r="A1881" s="266"/>
      <c r="B1881" s="259" t="str">
        <f t="shared" si="299"/>
        <v/>
      </c>
      <c r="C1881" s="260" t="str">
        <f t="shared" si="300"/>
        <v/>
      </c>
      <c r="D1881" s="249" t="str">
        <f t="shared" si="301"/>
        <v/>
      </c>
      <c r="E1881" s="249" t="str">
        <f t="shared" si="302"/>
        <v/>
      </c>
      <c r="F1881" s="249" t="str">
        <f t="shared" si="303"/>
        <v/>
      </c>
      <c r="G1881" s="249" t="str">
        <f t="shared" si="304"/>
        <v/>
      </c>
      <c r="H1881" s="249" t="str">
        <f t="shared" si="305"/>
        <v/>
      </c>
      <c r="I1881" s="249"/>
      <c r="J1881" s="249"/>
      <c r="K1881" s="252"/>
      <c r="L1881" s="251"/>
      <c r="M1881" s="252"/>
      <c r="N1881" s="261"/>
      <c r="O1881" s="261"/>
      <c r="P1881" s="253"/>
      <c r="Q1881" s="254" t="str">
        <f t="shared" si="306"/>
        <v/>
      </c>
      <c r="R1881" s="255" t="str">
        <f t="shared" ref="R1881:R1944" si="308">IF(N1881&lt;&gt;"",TEXT(N1881,"DDDD"),"")</f>
        <v/>
      </c>
      <c r="S1881" s="255" t="str">
        <f t="shared" ref="S1881:S1944" si="309">IF(N1881&lt;&gt;"",TEXT(N1881,"MMMM"),"")</f>
        <v/>
      </c>
      <c r="T1881" s="255" t="str">
        <f t="shared" si="307"/>
        <v/>
      </c>
      <c r="U1881" s="262" t="str">
        <f t="shared" si="298"/>
        <v/>
      </c>
      <c r="V1881" s="279"/>
    </row>
    <row r="1882" spans="1:22" x14ac:dyDescent="0.25">
      <c r="A1882" s="266"/>
      <c r="B1882" s="259" t="str">
        <f t="shared" si="299"/>
        <v/>
      </c>
      <c r="C1882" s="260" t="str">
        <f t="shared" si="300"/>
        <v/>
      </c>
      <c r="D1882" s="249" t="str">
        <f t="shared" si="301"/>
        <v/>
      </c>
      <c r="E1882" s="249" t="str">
        <f t="shared" si="302"/>
        <v/>
      </c>
      <c r="F1882" s="249" t="str">
        <f t="shared" si="303"/>
        <v/>
      </c>
      <c r="G1882" s="249" t="str">
        <f t="shared" si="304"/>
        <v/>
      </c>
      <c r="H1882" s="249" t="str">
        <f t="shared" si="305"/>
        <v/>
      </c>
      <c r="I1882" s="249"/>
      <c r="J1882" s="249"/>
      <c r="K1882" s="252"/>
      <c r="L1882" s="251"/>
      <c r="M1882" s="252"/>
      <c r="N1882" s="261"/>
      <c r="O1882" s="261"/>
      <c r="P1882" s="253"/>
      <c r="Q1882" s="254" t="str">
        <f t="shared" si="306"/>
        <v/>
      </c>
      <c r="R1882" s="255" t="str">
        <f t="shared" si="308"/>
        <v/>
      </c>
      <c r="S1882" s="255" t="str">
        <f t="shared" si="309"/>
        <v/>
      </c>
      <c r="T1882" s="255" t="str">
        <f t="shared" si="307"/>
        <v/>
      </c>
      <c r="U1882" s="262" t="str">
        <f t="shared" si="298"/>
        <v/>
      </c>
      <c r="V1882" s="279"/>
    </row>
    <row r="1883" spans="1:22" x14ac:dyDescent="0.25">
      <c r="A1883" s="266"/>
      <c r="B1883" s="259" t="str">
        <f t="shared" si="299"/>
        <v/>
      </c>
      <c r="C1883" s="260" t="str">
        <f t="shared" si="300"/>
        <v/>
      </c>
      <c r="D1883" s="249" t="str">
        <f t="shared" si="301"/>
        <v/>
      </c>
      <c r="E1883" s="249" t="str">
        <f t="shared" si="302"/>
        <v/>
      </c>
      <c r="F1883" s="249" t="str">
        <f t="shared" si="303"/>
        <v/>
      </c>
      <c r="G1883" s="249" t="str">
        <f t="shared" si="304"/>
        <v/>
      </c>
      <c r="H1883" s="249" t="str">
        <f t="shared" si="305"/>
        <v/>
      </c>
      <c r="I1883" s="249"/>
      <c r="J1883" s="249"/>
      <c r="K1883" s="252"/>
      <c r="L1883" s="251"/>
      <c r="M1883" s="252"/>
      <c r="N1883" s="261"/>
      <c r="O1883" s="261"/>
      <c r="P1883" s="253"/>
      <c r="Q1883" s="254" t="str">
        <f t="shared" si="306"/>
        <v/>
      </c>
      <c r="R1883" s="255" t="str">
        <f t="shared" si="308"/>
        <v/>
      </c>
      <c r="S1883" s="255" t="str">
        <f t="shared" si="309"/>
        <v/>
      </c>
      <c r="T1883" s="255" t="str">
        <f t="shared" si="307"/>
        <v/>
      </c>
      <c r="U1883" s="262" t="str">
        <f t="shared" si="298"/>
        <v/>
      </c>
      <c r="V1883" s="279"/>
    </row>
    <row r="1884" spans="1:22" x14ac:dyDescent="0.25">
      <c r="A1884" s="266"/>
      <c r="B1884" s="259" t="str">
        <f t="shared" si="299"/>
        <v/>
      </c>
      <c r="C1884" s="260" t="str">
        <f t="shared" si="300"/>
        <v/>
      </c>
      <c r="D1884" s="249" t="str">
        <f t="shared" si="301"/>
        <v/>
      </c>
      <c r="E1884" s="249" t="str">
        <f t="shared" si="302"/>
        <v/>
      </c>
      <c r="F1884" s="249" t="str">
        <f t="shared" si="303"/>
        <v/>
      </c>
      <c r="G1884" s="249" t="str">
        <f t="shared" si="304"/>
        <v/>
      </c>
      <c r="H1884" s="249" t="str">
        <f t="shared" si="305"/>
        <v/>
      </c>
      <c r="I1884" s="249"/>
      <c r="J1884" s="249"/>
      <c r="K1884" s="252"/>
      <c r="L1884" s="251"/>
      <c r="M1884" s="252"/>
      <c r="N1884" s="261"/>
      <c r="O1884" s="261"/>
      <c r="P1884" s="253"/>
      <c r="Q1884" s="254" t="str">
        <f t="shared" si="306"/>
        <v/>
      </c>
      <c r="R1884" s="255" t="str">
        <f t="shared" si="308"/>
        <v/>
      </c>
      <c r="S1884" s="255" t="str">
        <f t="shared" si="309"/>
        <v/>
      </c>
      <c r="T1884" s="255" t="str">
        <f t="shared" si="307"/>
        <v/>
      </c>
      <c r="U1884" s="262" t="str">
        <f t="shared" si="298"/>
        <v/>
      </c>
      <c r="V1884" s="279"/>
    </row>
    <row r="1885" spans="1:22" x14ac:dyDescent="0.25">
      <c r="A1885" s="266"/>
      <c r="B1885" s="259" t="str">
        <f t="shared" si="299"/>
        <v/>
      </c>
      <c r="C1885" s="260" t="str">
        <f t="shared" si="300"/>
        <v/>
      </c>
      <c r="D1885" s="249" t="str">
        <f t="shared" si="301"/>
        <v/>
      </c>
      <c r="E1885" s="249" t="str">
        <f t="shared" si="302"/>
        <v/>
      </c>
      <c r="F1885" s="249" t="str">
        <f t="shared" si="303"/>
        <v/>
      </c>
      <c r="G1885" s="249" t="str">
        <f t="shared" si="304"/>
        <v/>
      </c>
      <c r="H1885" s="249" t="str">
        <f t="shared" si="305"/>
        <v/>
      </c>
      <c r="I1885" s="249"/>
      <c r="J1885" s="249"/>
      <c r="K1885" s="252"/>
      <c r="L1885" s="251"/>
      <c r="M1885" s="252"/>
      <c r="N1885" s="261"/>
      <c r="O1885" s="261"/>
      <c r="P1885" s="253"/>
      <c r="Q1885" s="254" t="str">
        <f t="shared" si="306"/>
        <v/>
      </c>
      <c r="R1885" s="255" t="str">
        <f t="shared" si="308"/>
        <v/>
      </c>
      <c r="S1885" s="255" t="str">
        <f t="shared" si="309"/>
        <v/>
      </c>
      <c r="T1885" s="255" t="str">
        <f t="shared" si="307"/>
        <v/>
      </c>
      <c r="U1885" s="262" t="str">
        <f t="shared" si="298"/>
        <v/>
      </c>
      <c r="V1885" s="279"/>
    </row>
    <row r="1886" spans="1:22" x14ac:dyDescent="0.25">
      <c r="A1886" s="266"/>
      <c r="B1886" s="259" t="str">
        <f t="shared" si="299"/>
        <v/>
      </c>
      <c r="C1886" s="260" t="str">
        <f t="shared" si="300"/>
        <v/>
      </c>
      <c r="D1886" s="249" t="str">
        <f t="shared" si="301"/>
        <v/>
      </c>
      <c r="E1886" s="249" t="str">
        <f t="shared" si="302"/>
        <v/>
      </c>
      <c r="F1886" s="249" t="str">
        <f t="shared" si="303"/>
        <v/>
      </c>
      <c r="G1886" s="249" t="str">
        <f t="shared" si="304"/>
        <v/>
      </c>
      <c r="H1886" s="249" t="str">
        <f t="shared" si="305"/>
        <v/>
      </c>
      <c r="I1886" s="249"/>
      <c r="J1886" s="249"/>
      <c r="K1886" s="252"/>
      <c r="L1886" s="251"/>
      <c r="M1886" s="252"/>
      <c r="N1886" s="261"/>
      <c r="O1886" s="261"/>
      <c r="P1886" s="253"/>
      <c r="Q1886" s="254" t="str">
        <f t="shared" si="306"/>
        <v/>
      </c>
      <c r="R1886" s="255" t="str">
        <f t="shared" si="308"/>
        <v/>
      </c>
      <c r="S1886" s="255" t="str">
        <f t="shared" si="309"/>
        <v/>
      </c>
      <c r="T1886" s="255" t="str">
        <f t="shared" si="307"/>
        <v/>
      </c>
      <c r="U1886" s="262" t="str">
        <f t="shared" si="298"/>
        <v/>
      </c>
      <c r="V1886" s="279"/>
    </row>
    <row r="1887" spans="1:22" x14ac:dyDescent="0.25">
      <c r="A1887" s="266"/>
      <c r="B1887" s="259" t="str">
        <f t="shared" si="299"/>
        <v/>
      </c>
      <c r="C1887" s="260" t="str">
        <f t="shared" si="300"/>
        <v/>
      </c>
      <c r="D1887" s="249" t="str">
        <f t="shared" si="301"/>
        <v/>
      </c>
      <c r="E1887" s="249" t="str">
        <f t="shared" si="302"/>
        <v/>
      </c>
      <c r="F1887" s="249" t="str">
        <f t="shared" si="303"/>
        <v/>
      </c>
      <c r="G1887" s="249" t="str">
        <f t="shared" si="304"/>
        <v/>
      </c>
      <c r="H1887" s="249" t="str">
        <f t="shared" si="305"/>
        <v/>
      </c>
      <c r="I1887" s="249"/>
      <c r="J1887" s="249"/>
      <c r="K1887" s="252"/>
      <c r="L1887" s="251"/>
      <c r="M1887" s="252"/>
      <c r="N1887" s="261"/>
      <c r="O1887" s="261"/>
      <c r="P1887" s="253"/>
      <c r="Q1887" s="254" t="str">
        <f t="shared" si="306"/>
        <v/>
      </c>
      <c r="R1887" s="255" t="str">
        <f t="shared" si="308"/>
        <v/>
      </c>
      <c r="S1887" s="255" t="str">
        <f t="shared" si="309"/>
        <v/>
      </c>
      <c r="T1887" s="255" t="str">
        <f t="shared" si="307"/>
        <v/>
      </c>
      <c r="U1887" s="262" t="str">
        <f t="shared" si="298"/>
        <v/>
      </c>
      <c r="V1887" s="279"/>
    </row>
    <row r="1888" spans="1:22" x14ac:dyDescent="0.25">
      <c r="A1888" s="266"/>
      <c r="B1888" s="259" t="str">
        <f t="shared" si="299"/>
        <v/>
      </c>
      <c r="C1888" s="260" t="str">
        <f t="shared" si="300"/>
        <v/>
      </c>
      <c r="D1888" s="249" t="str">
        <f t="shared" si="301"/>
        <v/>
      </c>
      <c r="E1888" s="249" t="str">
        <f t="shared" si="302"/>
        <v/>
      </c>
      <c r="F1888" s="249" t="str">
        <f t="shared" si="303"/>
        <v/>
      </c>
      <c r="G1888" s="249" t="str">
        <f t="shared" si="304"/>
        <v/>
      </c>
      <c r="H1888" s="249" t="str">
        <f t="shared" si="305"/>
        <v/>
      </c>
      <c r="I1888" s="249"/>
      <c r="J1888" s="249"/>
      <c r="K1888" s="252"/>
      <c r="L1888" s="251"/>
      <c r="M1888" s="252"/>
      <c r="N1888" s="261"/>
      <c r="O1888" s="261"/>
      <c r="P1888" s="253"/>
      <c r="Q1888" s="254" t="str">
        <f t="shared" si="306"/>
        <v/>
      </c>
      <c r="R1888" s="255" t="str">
        <f t="shared" si="308"/>
        <v/>
      </c>
      <c r="S1888" s="255" t="str">
        <f t="shared" si="309"/>
        <v/>
      </c>
      <c r="T1888" s="255" t="str">
        <f t="shared" si="307"/>
        <v/>
      </c>
      <c r="U1888" s="262" t="str">
        <f t="shared" si="298"/>
        <v/>
      </c>
      <c r="V1888" s="279"/>
    </row>
    <row r="1889" spans="1:22" x14ac:dyDescent="0.25">
      <c r="A1889" s="266"/>
      <c r="B1889" s="259" t="str">
        <f t="shared" si="299"/>
        <v/>
      </c>
      <c r="C1889" s="260" t="str">
        <f t="shared" si="300"/>
        <v/>
      </c>
      <c r="D1889" s="249" t="str">
        <f t="shared" si="301"/>
        <v/>
      </c>
      <c r="E1889" s="249" t="str">
        <f t="shared" si="302"/>
        <v/>
      </c>
      <c r="F1889" s="249" t="str">
        <f t="shared" si="303"/>
        <v/>
      </c>
      <c r="G1889" s="249" t="str">
        <f t="shared" si="304"/>
        <v/>
      </c>
      <c r="H1889" s="249" t="str">
        <f t="shared" si="305"/>
        <v/>
      </c>
      <c r="I1889" s="249"/>
      <c r="J1889" s="249"/>
      <c r="K1889" s="252"/>
      <c r="L1889" s="251"/>
      <c r="M1889" s="252"/>
      <c r="N1889" s="261"/>
      <c r="O1889" s="261"/>
      <c r="P1889" s="253"/>
      <c r="Q1889" s="254" t="str">
        <f t="shared" si="306"/>
        <v/>
      </c>
      <c r="R1889" s="255" t="str">
        <f t="shared" si="308"/>
        <v/>
      </c>
      <c r="S1889" s="255" t="str">
        <f t="shared" si="309"/>
        <v/>
      </c>
      <c r="T1889" s="255" t="str">
        <f t="shared" si="307"/>
        <v/>
      </c>
      <c r="U1889" s="262" t="str">
        <f t="shared" ref="U1889:U1952" si="310">IFERROR(VLOOKUP(M1889,CIE,2,0),"")</f>
        <v/>
      </c>
      <c r="V1889" s="279"/>
    </row>
    <row r="1890" spans="1:22" x14ac:dyDescent="0.25">
      <c r="A1890" s="266"/>
      <c r="B1890" s="259" t="str">
        <f t="shared" si="299"/>
        <v/>
      </c>
      <c r="C1890" s="260" t="str">
        <f t="shared" si="300"/>
        <v/>
      </c>
      <c r="D1890" s="249" t="str">
        <f t="shared" si="301"/>
        <v/>
      </c>
      <c r="E1890" s="249" t="str">
        <f t="shared" si="302"/>
        <v/>
      </c>
      <c r="F1890" s="249" t="str">
        <f t="shared" si="303"/>
        <v/>
      </c>
      <c r="G1890" s="249" t="str">
        <f t="shared" si="304"/>
        <v/>
      </c>
      <c r="H1890" s="249" t="str">
        <f t="shared" si="305"/>
        <v/>
      </c>
      <c r="I1890" s="249"/>
      <c r="J1890" s="249"/>
      <c r="K1890" s="252"/>
      <c r="L1890" s="251"/>
      <c r="M1890" s="252"/>
      <c r="N1890" s="261"/>
      <c r="O1890" s="261"/>
      <c r="P1890" s="253"/>
      <c r="Q1890" s="254" t="str">
        <f t="shared" si="306"/>
        <v/>
      </c>
      <c r="R1890" s="255" t="str">
        <f t="shared" si="308"/>
        <v/>
      </c>
      <c r="S1890" s="255" t="str">
        <f t="shared" si="309"/>
        <v/>
      </c>
      <c r="T1890" s="255" t="str">
        <f t="shared" si="307"/>
        <v/>
      </c>
      <c r="U1890" s="262" t="str">
        <f t="shared" si="310"/>
        <v/>
      </c>
      <c r="V1890" s="279"/>
    </row>
    <row r="1891" spans="1:22" x14ac:dyDescent="0.25">
      <c r="A1891" s="266"/>
      <c r="B1891" s="259" t="str">
        <f t="shared" si="299"/>
        <v/>
      </c>
      <c r="C1891" s="260" t="str">
        <f t="shared" si="300"/>
        <v/>
      </c>
      <c r="D1891" s="249" t="str">
        <f t="shared" si="301"/>
        <v/>
      </c>
      <c r="E1891" s="249" t="str">
        <f t="shared" si="302"/>
        <v/>
      </c>
      <c r="F1891" s="249" t="str">
        <f t="shared" si="303"/>
        <v/>
      </c>
      <c r="G1891" s="249" t="str">
        <f t="shared" si="304"/>
        <v/>
      </c>
      <c r="H1891" s="249" t="str">
        <f t="shared" si="305"/>
        <v/>
      </c>
      <c r="I1891" s="249"/>
      <c r="J1891" s="249"/>
      <c r="K1891" s="252"/>
      <c r="L1891" s="251"/>
      <c r="M1891" s="252"/>
      <c r="N1891" s="261"/>
      <c r="O1891" s="261"/>
      <c r="P1891" s="253"/>
      <c r="Q1891" s="254" t="str">
        <f t="shared" si="306"/>
        <v/>
      </c>
      <c r="R1891" s="255" t="str">
        <f t="shared" si="308"/>
        <v/>
      </c>
      <c r="S1891" s="255" t="str">
        <f t="shared" si="309"/>
        <v/>
      </c>
      <c r="T1891" s="255" t="str">
        <f t="shared" si="307"/>
        <v/>
      </c>
      <c r="U1891" s="262" t="str">
        <f t="shared" si="310"/>
        <v/>
      </c>
      <c r="V1891" s="279"/>
    </row>
    <row r="1892" spans="1:22" x14ac:dyDescent="0.25">
      <c r="A1892" s="266"/>
      <c r="B1892" s="259" t="str">
        <f t="shared" si="299"/>
        <v/>
      </c>
      <c r="C1892" s="260" t="str">
        <f t="shared" si="300"/>
        <v/>
      </c>
      <c r="D1892" s="249" t="str">
        <f t="shared" si="301"/>
        <v/>
      </c>
      <c r="E1892" s="249" t="str">
        <f t="shared" si="302"/>
        <v/>
      </c>
      <c r="F1892" s="249" t="str">
        <f t="shared" si="303"/>
        <v/>
      </c>
      <c r="G1892" s="249" t="str">
        <f t="shared" si="304"/>
        <v/>
      </c>
      <c r="H1892" s="249" t="str">
        <f t="shared" si="305"/>
        <v/>
      </c>
      <c r="I1892" s="249"/>
      <c r="J1892" s="249"/>
      <c r="K1892" s="252"/>
      <c r="L1892" s="251"/>
      <c r="M1892" s="252"/>
      <c r="N1892" s="261"/>
      <c r="O1892" s="261"/>
      <c r="P1892" s="253"/>
      <c r="Q1892" s="254" t="str">
        <f t="shared" si="306"/>
        <v/>
      </c>
      <c r="R1892" s="255" t="str">
        <f t="shared" si="308"/>
        <v/>
      </c>
      <c r="S1892" s="255" t="str">
        <f t="shared" si="309"/>
        <v/>
      </c>
      <c r="T1892" s="255" t="str">
        <f t="shared" si="307"/>
        <v/>
      </c>
      <c r="U1892" s="262" t="str">
        <f t="shared" si="310"/>
        <v/>
      </c>
      <c r="V1892" s="279"/>
    </row>
    <row r="1893" spans="1:22" x14ac:dyDescent="0.25">
      <c r="A1893" s="266"/>
      <c r="B1893" s="259" t="str">
        <f t="shared" si="299"/>
        <v/>
      </c>
      <c r="C1893" s="260" t="str">
        <f t="shared" si="300"/>
        <v/>
      </c>
      <c r="D1893" s="249" t="str">
        <f t="shared" si="301"/>
        <v/>
      </c>
      <c r="E1893" s="249" t="str">
        <f t="shared" si="302"/>
        <v/>
      </c>
      <c r="F1893" s="249" t="str">
        <f t="shared" si="303"/>
        <v/>
      </c>
      <c r="G1893" s="249" t="str">
        <f t="shared" si="304"/>
        <v/>
      </c>
      <c r="H1893" s="249" t="str">
        <f t="shared" si="305"/>
        <v/>
      </c>
      <c r="I1893" s="249"/>
      <c r="J1893" s="249"/>
      <c r="K1893" s="252"/>
      <c r="L1893" s="251"/>
      <c r="M1893" s="252"/>
      <c r="N1893" s="261"/>
      <c r="O1893" s="261"/>
      <c r="P1893" s="253"/>
      <c r="Q1893" s="254" t="str">
        <f t="shared" si="306"/>
        <v/>
      </c>
      <c r="R1893" s="255" t="str">
        <f t="shared" si="308"/>
        <v/>
      </c>
      <c r="S1893" s="255" t="str">
        <f t="shared" si="309"/>
        <v/>
      </c>
      <c r="T1893" s="255" t="str">
        <f t="shared" si="307"/>
        <v/>
      </c>
      <c r="U1893" s="262" t="str">
        <f t="shared" si="310"/>
        <v/>
      </c>
      <c r="V1893" s="279"/>
    </row>
    <row r="1894" spans="1:22" x14ac:dyDescent="0.25">
      <c r="A1894" s="266"/>
      <c r="B1894" s="259" t="str">
        <f t="shared" ref="B1894:B1957" si="311">IFERROR(VLOOKUP(A1894,Personal,2,0),"")</f>
        <v/>
      </c>
      <c r="C1894" s="260" t="str">
        <f t="shared" si="300"/>
        <v/>
      </c>
      <c r="D1894" s="249" t="str">
        <f t="shared" si="301"/>
        <v/>
      </c>
      <c r="E1894" s="249" t="str">
        <f t="shared" si="302"/>
        <v/>
      </c>
      <c r="F1894" s="249" t="str">
        <f t="shared" si="303"/>
        <v/>
      </c>
      <c r="G1894" s="249" t="str">
        <f t="shared" si="304"/>
        <v/>
      </c>
      <c r="H1894" s="249" t="str">
        <f t="shared" si="305"/>
        <v/>
      </c>
      <c r="I1894" s="249"/>
      <c r="J1894" s="249"/>
      <c r="K1894" s="252"/>
      <c r="L1894" s="251"/>
      <c r="M1894" s="252"/>
      <c r="N1894" s="261"/>
      <c r="O1894" s="261"/>
      <c r="P1894" s="253"/>
      <c r="Q1894" s="254" t="str">
        <f t="shared" si="306"/>
        <v/>
      </c>
      <c r="R1894" s="255" t="str">
        <f t="shared" si="308"/>
        <v/>
      </c>
      <c r="S1894" s="255" t="str">
        <f t="shared" si="309"/>
        <v/>
      </c>
      <c r="T1894" s="255" t="str">
        <f t="shared" si="307"/>
        <v/>
      </c>
      <c r="U1894" s="262" t="str">
        <f t="shared" si="310"/>
        <v/>
      </c>
      <c r="V1894" s="279"/>
    </row>
    <row r="1895" spans="1:22" x14ac:dyDescent="0.25">
      <c r="A1895" s="266"/>
      <c r="B1895" s="259" t="str">
        <f t="shared" si="311"/>
        <v/>
      </c>
      <c r="C1895" s="260" t="str">
        <f t="shared" si="300"/>
        <v/>
      </c>
      <c r="D1895" s="249" t="str">
        <f t="shared" si="301"/>
        <v/>
      </c>
      <c r="E1895" s="249" t="str">
        <f t="shared" si="302"/>
        <v/>
      </c>
      <c r="F1895" s="249" t="str">
        <f t="shared" si="303"/>
        <v/>
      </c>
      <c r="G1895" s="249" t="str">
        <f t="shared" si="304"/>
        <v/>
      </c>
      <c r="H1895" s="249" t="str">
        <f t="shared" si="305"/>
        <v/>
      </c>
      <c r="I1895" s="249"/>
      <c r="J1895" s="249"/>
      <c r="K1895" s="252"/>
      <c r="L1895" s="251"/>
      <c r="M1895" s="252"/>
      <c r="N1895" s="261"/>
      <c r="O1895" s="261"/>
      <c r="P1895" s="253"/>
      <c r="Q1895" s="254" t="str">
        <f t="shared" si="306"/>
        <v/>
      </c>
      <c r="R1895" s="255" t="str">
        <f t="shared" si="308"/>
        <v/>
      </c>
      <c r="S1895" s="255" t="str">
        <f t="shared" si="309"/>
        <v/>
      </c>
      <c r="T1895" s="255" t="str">
        <f t="shared" si="307"/>
        <v/>
      </c>
      <c r="U1895" s="262" t="str">
        <f t="shared" si="310"/>
        <v/>
      </c>
      <c r="V1895" s="279"/>
    </row>
    <row r="1896" spans="1:22" x14ac:dyDescent="0.25">
      <c r="A1896" s="266"/>
      <c r="B1896" s="259" t="str">
        <f t="shared" si="311"/>
        <v/>
      </c>
      <c r="C1896" s="260" t="str">
        <f t="shared" si="300"/>
        <v/>
      </c>
      <c r="D1896" s="249" t="str">
        <f t="shared" si="301"/>
        <v/>
      </c>
      <c r="E1896" s="249" t="str">
        <f t="shared" si="302"/>
        <v/>
      </c>
      <c r="F1896" s="249" t="str">
        <f t="shared" si="303"/>
        <v/>
      </c>
      <c r="G1896" s="249" t="str">
        <f t="shared" si="304"/>
        <v/>
      </c>
      <c r="H1896" s="249" t="str">
        <f t="shared" si="305"/>
        <v/>
      </c>
      <c r="I1896" s="249"/>
      <c r="J1896" s="249"/>
      <c r="K1896" s="252"/>
      <c r="L1896" s="251"/>
      <c r="M1896" s="252"/>
      <c r="N1896" s="261"/>
      <c r="O1896" s="261"/>
      <c r="P1896" s="253"/>
      <c r="Q1896" s="254" t="str">
        <f t="shared" si="306"/>
        <v/>
      </c>
      <c r="R1896" s="255" t="str">
        <f t="shared" si="308"/>
        <v/>
      </c>
      <c r="S1896" s="255" t="str">
        <f t="shared" si="309"/>
        <v/>
      </c>
      <c r="T1896" s="255" t="str">
        <f t="shared" si="307"/>
        <v/>
      </c>
      <c r="U1896" s="262" t="str">
        <f t="shared" si="310"/>
        <v/>
      </c>
      <c r="V1896" s="279"/>
    </row>
    <row r="1897" spans="1:22" x14ac:dyDescent="0.25">
      <c r="A1897" s="266"/>
      <c r="B1897" s="259" t="str">
        <f t="shared" si="311"/>
        <v/>
      </c>
      <c r="C1897" s="260" t="str">
        <f t="shared" si="300"/>
        <v/>
      </c>
      <c r="D1897" s="249" t="str">
        <f t="shared" si="301"/>
        <v/>
      </c>
      <c r="E1897" s="249" t="str">
        <f t="shared" si="302"/>
        <v/>
      </c>
      <c r="F1897" s="249" t="str">
        <f t="shared" si="303"/>
        <v/>
      </c>
      <c r="G1897" s="249" t="str">
        <f t="shared" si="304"/>
        <v/>
      </c>
      <c r="H1897" s="249" t="str">
        <f t="shared" si="305"/>
        <v/>
      </c>
      <c r="I1897" s="249"/>
      <c r="J1897" s="249"/>
      <c r="K1897" s="252"/>
      <c r="L1897" s="251"/>
      <c r="M1897" s="252"/>
      <c r="N1897" s="261"/>
      <c r="O1897" s="261"/>
      <c r="P1897" s="253"/>
      <c r="Q1897" s="254" t="str">
        <f t="shared" si="306"/>
        <v/>
      </c>
      <c r="R1897" s="255" t="str">
        <f t="shared" si="308"/>
        <v/>
      </c>
      <c r="S1897" s="255" t="str">
        <f t="shared" si="309"/>
        <v/>
      </c>
      <c r="T1897" s="255" t="str">
        <f t="shared" si="307"/>
        <v/>
      </c>
      <c r="U1897" s="262" t="str">
        <f t="shared" si="310"/>
        <v/>
      </c>
      <c r="V1897" s="279"/>
    </row>
    <row r="1898" spans="1:22" x14ac:dyDescent="0.25">
      <c r="A1898" s="266"/>
      <c r="B1898" s="259" t="str">
        <f t="shared" si="311"/>
        <v/>
      </c>
      <c r="C1898" s="260" t="str">
        <f t="shared" si="300"/>
        <v/>
      </c>
      <c r="D1898" s="249" t="str">
        <f t="shared" si="301"/>
        <v/>
      </c>
      <c r="E1898" s="249" t="str">
        <f t="shared" si="302"/>
        <v/>
      </c>
      <c r="F1898" s="249" t="str">
        <f t="shared" si="303"/>
        <v/>
      </c>
      <c r="G1898" s="249" t="str">
        <f t="shared" si="304"/>
        <v/>
      </c>
      <c r="H1898" s="249" t="str">
        <f t="shared" si="305"/>
        <v/>
      </c>
      <c r="I1898" s="249"/>
      <c r="J1898" s="249"/>
      <c r="K1898" s="252"/>
      <c r="L1898" s="251"/>
      <c r="M1898" s="252"/>
      <c r="N1898" s="261"/>
      <c r="O1898" s="261"/>
      <c r="P1898" s="253"/>
      <c r="Q1898" s="254" t="str">
        <f t="shared" si="306"/>
        <v/>
      </c>
      <c r="R1898" s="255" t="str">
        <f t="shared" si="308"/>
        <v/>
      </c>
      <c r="S1898" s="255" t="str">
        <f t="shared" si="309"/>
        <v/>
      </c>
      <c r="T1898" s="255" t="str">
        <f t="shared" si="307"/>
        <v/>
      </c>
      <c r="U1898" s="262" t="str">
        <f t="shared" si="310"/>
        <v/>
      </c>
      <c r="V1898" s="279"/>
    </row>
    <row r="1899" spans="1:22" x14ac:dyDescent="0.25">
      <c r="A1899" s="266"/>
      <c r="B1899" s="259" t="str">
        <f t="shared" si="311"/>
        <v/>
      </c>
      <c r="C1899" s="260" t="str">
        <f t="shared" si="300"/>
        <v/>
      </c>
      <c r="D1899" s="249" t="str">
        <f t="shared" si="301"/>
        <v/>
      </c>
      <c r="E1899" s="249" t="str">
        <f t="shared" si="302"/>
        <v/>
      </c>
      <c r="F1899" s="249" t="str">
        <f t="shared" si="303"/>
        <v/>
      </c>
      <c r="G1899" s="249" t="str">
        <f t="shared" si="304"/>
        <v/>
      </c>
      <c r="H1899" s="249" t="str">
        <f t="shared" si="305"/>
        <v/>
      </c>
      <c r="I1899" s="249"/>
      <c r="J1899" s="249"/>
      <c r="K1899" s="252"/>
      <c r="L1899" s="251"/>
      <c r="M1899" s="252"/>
      <c r="N1899" s="261"/>
      <c r="O1899" s="261"/>
      <c r="P1899" s="253"/>
      <c r="Q1899" s="254" t="str">
        <f t="shared" si="306"/>
        <v/>
      </c>
      <c r="R1899" s="255" t="str">
        <f t="shared" si="308"/>
        <v/>
      </c>
      <c r="S1899" s="255" t="str">
        <f t="shared" si="309"/>
        <v/>
      </c>
      <c r="T1899" s="255" t="str">
        <f t="shared" si="307"/>
        <v/>
      </c>
      <c r="U1899" s="262" t="str">
        <f t="shared" si="310"/>
        <v/>
      </c>
      <c r="V1899" s="279"/>
    </row>
    <row r="1900" spans="1:22" x14ac:dyDescent="0.25">
      <c r="A1900" s="266"/>
      <c r="B1900" s="259" t="str">
        <f t="shared" si="311"/>
        <v/>
      </c>
      <c r="C1900" s="260" t="str">
        <f t="shared" si="300"/>
        <v/>
      </c>
      <c r="D1900" s="249" t="str">
        <f t="shared" si="301"/>
        <v/>
      </c>
      <c r="E1900" s="249" t="str">
        <f t="shared" si="302"/>
        <v/>
      </c>
      <c r="F1900" s="249" t="str">
        <f t="shared" si="303"/>
        <v/>
      </c>
      <c r="G1900" s="249" t="str">
        <f t="shared" si="304"/>
        <v/>
      </c>
      <c r="H1900" s="249" t="str">
        <f t="shared" si="305"/>
        <v/>
      </c>
      <c r="I1900" s="249"/>
      <c r="J1900" s="249"/>
      <c r="K1900" s="252"/>
      <c r="L1900" s="251"/>
      <c r="M1900" s="252"/>
      <c r="N1900" s="261"/>
      <c r="O1900" s="261"/>
      <c r="P1900" s="253"/>
      <c r="Q1900" s="254" t="str">
        <f t="shared" si="306"/>
        <v/>
      </c>
      <c r="R1900" s="255" t="str">
        <f t="shared" si="308"/>
        <v/>
      </c>
      <c r="S1900" s="255" t="str">
        <f t="shared" si="309"/>
        <v/>
      </c>
      <c r="T1900" s="255" t="str">
        <f t="shared" si="307"/>
        <v/>
      </c>
      <c r="U1900" s="262" t="str">
        <f t="shared" si="310"/>
        <v/>
      </c>
      <c r="V1900" s="279"/>
    </row>
    <row r="1901" spans="1:22" x14ac:dyDescent="0.25">
      <c r="A1901" s="266"/>
      <c r="B1901" s="259" t="str">
        <f t="shared" si="311"/>
        <v/>
      </c>
      <c r="C1901" s="260" t="str">
        <f t="shared" si="300"/>
        <v/>
      </c>
      <c r="D1901" s="249" t="str">
        <f t="shared" si="301"/>
        <v/>
      </c>
      <c r="E1901" s="249" t="str">
        <f t="shared" si="302"/>
        <v/>
      </c>
      <c r="F1901" s="249" t="str">
        <f t="shared" si="303"/>
        <v/>
      </c>
      <c r="G1901" s="249" t="str">
        <f t="shared" si="304"/>
        <v/>
      </c>
      <c r="H1901" s="249" t="str">
        <f t="shared" si="305"/>
        <v/>
      </c>
      <c r="I1901" s="249"/>
      <c r="J1901" s="249"/>
      <c r="K1901" s="252"/>
      <c r="L1901" s="251"/>
      <c r="M1901" s="252"/>
      <c r="N1901" s="261"/>
      <c r="O1901" s="261"/>
      <c r="P1901" s="253"/>
      <c r="Q1901" s="254" t="str">
        <f t="shared" si="306"/>
        <v/>
      </c>
      <c r="R1901" s="255" t="str">
        <f t="shared" si="308"/>
        <v/>
      </c>
      <c r="S1901" s="255" t="str">
        <f t="shared" si="309"/>
        <v/>
      </c>
      <c r="T1901" s="255" t="str">
        <f t="shared" si="307"/>
        <v/>
      </c>
      <c r="U1901" s="262" t="str">
        <f t="shared" si="310"/>
        <v/>
      </c>
      <c r="V1901" s="279"/>
    </row>
    <row r="1902" spans="1:22" x14ac:dyDescent="0.25">
      <c r="A1902" s="266"/>
      <c r="B1902" s="259" t="str">
        <f t="shared" si="311"/>
        <v/>
      </c>
      <c r="C1902" s="260" t="str">
        <f t="shared" si="300"/>
        <v/>
      </c>
      <c r="D1902" s="249" t="str">
        <f t="shared" si="301"/>
        <v/>
      </c>
      <c r="E1902" s="249" t="str">
        <f t="shared" si="302"/>
        <v/>
      </c>
      <c r="F1902" s="249" t="str">
        <f t="shared" si="303"/>
        <v/>
      </c>
      <c r="G1902" s="249" t="str">
        <f t="shared" si="304"/>
        <v/>
      </c>
      <c r="H1902" s="249" t="str">
        <f t="shared" si="305"/>
        <v/>
      </c>
      <c r="I1902" s="249"/>
      <c r="J1902" s="249"/>
      <c r="K1902" s="252"/>
      <c r="L1902" s="251"/>
      <c r="M1902" s="252"/>
      <c r="N1902" s="261"/>
      <c r="O1902" s="261"/>
      <c r="P1902" s="253"/>
      <c r="Q1902" s="254" t="str">
        <f t="shared" si="306"/>
        <v/>
      </c>
      <c r="R1902" s="255" t="str">
        <f t="shared" si="308"/>
        <v/>
      </c>
      <c r="S1902" s="255" t="str">
        <f t="shared" si="309"/>
        <v/>
      </c>
      <c r="T1902" s="255" t="str">
        <f t="shared" si="307"/>
        <v/>
      </c>
      <c r="U1902" s="262" t="str">
        <f t="shared" si="310"/>
        <v/>
      </c>
      <c r="V1902" s="279"/>
    </row>
    <row r="1903" spans="1:22" x14ac:dyDescent="0.25">
      <c r="A1903" s="266"/>
      <c r="B1903" s="259" t="str">
        <f t="shared" si="311"/>
        <v/>
      </c>
      <c r="C1903" s="260" t="str">
        <f t="shared" si="300"/>
        <v/>
      </c>
      <c r="D1903" s="249" t="str">
        <f t="shared" si="301"/>
        <v/>
      </c>
      <c r="E1903" s="249" t="str">
        <f t="shared" si="302"/>
        <v/>
      </c>
      <c r="F1903" s="249" t="str">
        <f t="shared" si="303"/>
        <v/>
      </c>
      <c r="G1903" s="249" t="str">
        <f t="shared" si="304"/>
        <v/>
      </c>
      <c r="H1903" s="249" t="str">
        <f t="shared" si="305"/>
        <v/>
      </c>
      <c r="I1903" s="249"/>
      <c r="J1903" s="249"/>
      <c r="K1903" s="252"/>
      <c r="L1903" s="251"/>
      <c r="M1903" s="252"/>
      <c r="N1903" s="261"/>
      <c r="O1903" s="261"/>
      <c r="P1903" s="253"/>
      <c r="Q1903" s="254" t="str">
        <f t="shared" si="306"/>
        <v/>
      </c>
      <c r="R1903" s="255" t="str">
        <f t="shared" si="308"/>
        <v/>
      </c>
      <c r="S1903" s="255" t="str">
        <f t="shared" si="309"/>
        <v/>
      </c>
      <c r="T1903" s="255" t="str">
        <f t="shared" si="307"/>
        <v/>
      </c>
      <c r="U1903" s="262" t="str">
        <f t="shared" si="310"/>
        <v/>
      </c>
      <c r="V1903" s="279"/>
    </row>
    <row r="1904" spans="1:22" x14ac:dyDescent="0.25">
      <c r="A1904" s="266"/>
      <c r="B1904" s="259" t="str">
        <f t="shared" si="311"/>
        <v/>
      </c>
      <c r="C1904" s="260" t="str">
        <f t="shared" si="300"/>
        <v/>
      </c>
      <c r="D1904" s="249" t="str">
        <f t="shared" si="301"/>
        <v/>
      </c>
      <c r="E1904" s="249" t="str">
        <f t="shared" si="302"/>
        <v/>
      </c>
      <c r="F1904" s="249" t="str">
        <f t="shared" si="303"/>
        <v/>
      </c>
      <c r="G1904" s="249" t="str">
        <f t="shared" si="304"/>
        <v/>
      </c>
      <c r="H1904" s="249" t="str">
        <f t="shared" si="305"/>
        <v/>
      </c>
      <c r="I1904" s="249"/>
      <c r="J1904" s="249"/>
      <c r="K1904" s="252"/>
      <c r="L1904" s="251"/>
      <c r="M1904" s="252"/>
      <c r="N1904" s="261"/>
      <c r="O1904" s="261"/>
      <c r="P1904" s="253"/>
      <c r="Q1904" s="254" t="str">
        <f t="shared" si="306"/>
        <v/>
      </c>
      <c r="R1904" s="255" t="str">
        <f t="shared" si="308"/>
        <v/>
      </c>
      <c r="S1904" s="255" t="str">
        <f t="shared" si="309"/>
        <v/>
      </c>
      <c r="T1904" s="255" t="str">
        <f t="shared" si="307"/>
        <v/>
      </c>
      <c r="U1904" s="262" t="str">
        <f t="shared" si="310"/>
        <v/>
      </c>
      <c r="V1904" s="279"/>
    </row>
    <row r="1905" spans="1:22" x14ac:dyDescent="0.25">
      <c r="A1905" s="266"/>
      <c r="B1905" s="259" t="str">
        <f t="shared" si="311"/>
        <v/>
      </c>
      <c r="C1905" s="260" t="str">
        <f t="shared" si="300"/>
        <v/>
      </c>
      <c r="D1905" s="249" t="str">
        <f t="shared" si="301"/>
        <v/>
      </c>
      <c r="E1905" s="249" t="str">
        <f t="shared" si="302"/>
        <v/>
      </c>
      <c r="F1905" s="249" t="str">
        <f t="shared" si="303"/>
        <v/>
      </c>
      <c r="G1905" s="249" t="str">
        <f t="shared" si="304"/>
        <v/>
      </c>
      <c r="H1905" s="249" t="str">
        <f t="shared" si="305"/>
        <v/>
      </c>
      <c r="I1905" s="249"/>
      <c r="J1905" s="249"/>
      <c r="K1905" s="252"/>
      <c r="L1905" s="251"/>
      <c r="M1905" s="252"/>
      <c r="N1905" s="261"/>
      <c r="O1905" s="261"/>
      <c r="P1905" s="253"/>
      <c r="Q1905" s="254" t="str">
        <f t="shared" si="306"/>
        <v/>
      </c>
      <c r="R1905" s="255" t="str">
        <f t="shared" si="308"/>
        <v/>
      </c>
      <c r="S1905" s="255" t="str">
        <f t="shared" si="309"/>
        <v/>
      </c>
      <c r="T1905" s="255" t="str">
        <f t="shared" si="307"/>
        <v/>
      </c>
      <c r="U1905" s="262" t="str">
        <f t="shared" si="310"/>
        <v/>
      </c>
      <c r="V1905" s="279"/>
    </row>
    <row r="1906" spans="1:22" x14ac:dyDescent="0.25">
      <c r="A1906" s="266"/>
      <c r="B1906" s="259" t="str">
        <f t="shared" si="311"/>
        <v/>
      </c>
      <c r="C1906" s="260" t="str">
        <f t="shared" si="300"/>
        <v/>
      </c>
      <c r="D1906" s="249" t="str">
        <f t="shared" si="301"/>
        <v/>
      </c>
      <c r="E1906" s="249" t="str">
        <f t="shared" si="302"/>
        <v/>
      </c>
      <c r="F1906" s="249" t="str">
        <f t="shared" si="303"/>
        <v/>
      </c>
      <c r="G1906" s="249" t="str">
        <f t="shared" si="304"/>
        <v/>
      </c>
      <c r="H1906" s="249" t="str">
        <f t="shared" si="305"/>
        <v/>
      </c>
      <c r="I1906" s="249"/>
      <c r="J1906" s="249"/>
      <c r="K1906" s="252"/>
      <c r="L1906" s="251"/>
      <c r="M1906" s="252"/>
      <c r="N1906" s="261"/>
      <c r="O1906" s="261"/>
      <c r="P1906" s="253"/>
      <c r="Q1906" s="254" t="str">
        <f t="shared" si="306"/>
        <v/>
      </c>
      <c r="R1906" s="255" t="str">
        <f t="shared" si="308"/>
        <v/>
      </c>
      <c r="S1906" s="255" t="str">
        <f t="shared" si="309"/>
        <v/>
      </c>
      <c r="T1906" s="255" t="str">
        <f t="shared" si="307"/>
        <v/>
      </c>
      <c r="U1906" s="262" t="str">
        <f t="shared" si="310"/>
        <v/>
      </c>
      <c r="V1906" s="279"/>
    </row>
    <row r="1907" spans="1:22" x14ac:dyDescent="0.25">
      <c r="A1907" s="266"/>
      <c r="B1907" s="259" t="str">
        <f t="shared" si="311"/>
        <v/>
      </c>
      <c r="C1907" s="260" t="str">
        <f t="shared" si="300"/>
        <v/>
      </c>
      <c r="D1907" s="249" t="str">
        <f t="shared" si="301"/>
        <v/>
      </c>
      <c r="E1907" s="249" t="str">
        <f t="shared" si="302"/>
        <v/>
      </c>
      <c r="F1907" s="249" t="str">
        <f t="shared" si="303"/>
        <v/>
      </c>
      <c r="G1907" s="249" t="str">
        <f t="shared" si="304"/>
        <v/>
      </c>
      <c r="H1907" s="249" t="str">
        <f t="shared" si="305"/>
        <v/>
      </c>
      <c r="I1907" s="249"/>
      <c r="J1907" s="249"/>
      <c r="K1907" s="252"/>
      <c r="L1907" s="251"/>
      <c r="M1907" s="252"/>
      <c r="N1907" s="261"/>
      <c r="O1907" s="261"/>
      <c r="P1907" s="253"/>
      <c r="Q1907" s="254" t="str">
        <f t="shared" si="306"/>
        <v/>
      </c>
      <c r="R1907" s="255" t="str">
        <f t="shared" si="308"/>
        <v/>
      </c>
      <c r="S1907" s="255" t="str">
        <f t="shared" si="309"/>
        <v/>
      </c>
      <c r="T1907" s="255" t="str">
        <f t="shared" si="307"/>
        <v/>
      </c>
      <c r="U1907" s="262" t="str">
        <f t="shared" si="310"/>
        <v/>
      </c>
      <c r="V1907" s="279"/>
    </row>
    <row r="1908" spans="1:22" x14ac:dyDescent="0.25">
      <c r="A1908" s="266"/>
      <c r="B1908" s="259" t="str">
        <f t="shared" si="311"/>
        <v/>
      </c>
      <c r="C1908" s="260" t="str">
        <f t="shared" si="300"/>
        <v/>
      </c>
      <c r="D1908" s="249" t="str">
        <f t="shared" si="301"/>
        <v/>
      </c>
      <c r="E1908" s="249" t="str">
        <f t="shared" si="302"/>
        <v/>
      </c>
      <c r="F1908" s="249" t="str">
        <f t="shared" si="303"/>
        <v/>
      </c>
      <c r="G1908" s="249" t="str">
        <f t="shared" si="304"/>
        <v/>
      </c>
      <c r="H1908" s="249" t="str">
        <f t="shared" si="305"/>
        <v/>
      </c>
      <c r="I1908" s="249"/>
      <c r="J1908" s="249"/>
      <c r="K1908" s="252"/>
      <c r="L1908" s="251"/>
      <c r="M1908" s="252"/>
      <c r="N1908" s="261"/>
      <c r="O1908" s="261"/>
      <c r="P1908" s="253"/>
      <c r="Q1908" s="254" t="str">
        <f t="shared" si="306"/>
        <v/>
      </c>
      <c r="R1908" s="255" t="str">
        <f t="shared" si="308"/>
        <v/>
      </c>
      <c r="S1908" s="255" t="str">
        <f t="shared" si="309"/>
        <v/>
      </c>
      <c r="T1908" s="255" t="str">
        <f t="shared" si="307"/>
        <v/>
      </c>
      <c r="U1908" s="262" t="str">
        <f t="shared" si="310"/>
        <v/>
      </c>
      <c r="V1908" s="279"/>
    </row>
    <row r="1909" spans="1:22" x14ac:dyDescent="0.25">
      <c r="A1909" s="266"/>
      <c r="B1909" s="259" t="str">
        <f t="shared" si="311"/>
        <v/>
      </c>
      <c r="C1909" s="260" t="str">
        <f t="shared" si="300"/>
        <v/>
      </c>
      <c r="D1909" s="249" t="str">
        <f t="shared" si="301"/>
        <v/>
      </c>
      <c r="E1909" s="249" t="str">
        <f t="shared" si="302"/>
        <v/>
      </c>
      <c r="F1909" s="249" t="str">
        <f t="shared" si="303"/>
        <v/>
      </c>
      <c r="G1909" s="249" t="str">
        <f t="shared" si="304"/>
        <v/>
      </c>
      <c r="H1909" s="249" t="str">
        <f t="shared" si="305"/>
        <v/>
      </c>
      <c r="I1909" s="249"/>
      <c r="J1909" s="249"/>
      <c r="K1909" s="252"/>
      <c r="L1909" s="251"/>
      <c r="M1909" s="252"/>
      <c r="N1909" s="261"/>
      <c r="O1909" s="261"/>
      <c r="P1909" s="253"/>
      <c r="Q1909" s="254" t="str">
        <f t="shared" si="306"/>
        <v/>
      </c>
      <c r="R1909" s="255" t="str">
        <f t="shared" si="308"/>
        <v/>
      </c>
      <c r="S1909" s="255" t="str">
        <f t="shared" si="309"/>
        <v/>
      </c>
      <c r="T1909" s="255" t="str">
        <f t="shared" si="307"/>
        <v/>
      </c>
      <c r="U1909" s="262" t="str">
        <f t="shared" si="310"/>
        <v/>
      </c>
      <c r="V1909" s="279"/>
    </row>
    <row r="1910" spans="1:22" x14ac:dyDescent="0.25">
      <c r="A1910" s="266"/>
      <c r="B1910" s="259" t="str">
        <f t="shared" si="311"/>
        <v/>
      </c>
      <c r="C1910" s="260" t="str">
        <f t="shared" si="300"/>
        <v/>
      </c>
      <c r="D1910" s="249" t="str">
        <f t="shared" si="301"/>
        <v/>
      </c>
      <c r="E1910" s="249" t="str">
        <f t="shared" si="302"/>
        <v/>
      </c>
      <c r="F1910" s="249" t="str">
        <f t="shared" si="303"/>
        <v/>
      </c>
      <c r="G1910" s="249" t="str">
        <f t="shared" si="304"/>
        <v/>
      </c>
      <c r="H1910" s="249" t="str">
        <f t="shared" si="305"/>
        <v/>
      </c>
      <c r="I1910" s="249"/>
      <c r="J1910" s="249"/>
      <c r="K1910" s="252"/>
      <c r="L1910" s="251"/>
      <c r="M1910" s="252"/>
      <c r="N1910" s="261"/>
      <c r="O1910" s="261"/>
      <c r="P1910" s="253"/>
      <c r="Q1910" s="254" t="str">
        <f t="shared" si="306"/>
        <v/>
      </c>
      <c r="R1910" s="255" t="str">
        <f t="shared" si="308"/>
        <v/>
      </c>
      <c r="S1910" s="255" t="str">
        <f t="shared" si="309"/>
        <v/>
      </c>
      <c r="T1910" s="255" t="str">
        <f t="shared" si="307"/>
        <v/>
      </c>
      <c r="U1910" s="262" t="str">
        <f t="shared" si="310"/>
        <v/>
      </c>
      <c r="V1910" s="279"/>
    </row>
    <row r="1911" spans="1:22" x14ac:dyDescent="0.25">
      <c r="A1911" s="266"/>
      <c r="B1911" s="259" t="str">
        <f t="shared" si="311"/>
        <v/>
      </c>
      <c r="C1911" s="260" t="str">
        <f t="shared" si="300"/>
        <v/>
      </c>
      <c r="D1911" s="249" t="str">
        <f t="shared" si="301"/>
        <v/>
      </c>
      <c r="E1911" s="249" t="str">
        <f t="shared" si="302"/>
        <v/>
      </c>
      <c r="F1911" s="249" t="str">
        <f t="shared" si="303"/>
        <v/>
      </c>
      <c r="G1911" s="249" t="str">
        <f t="shared" si="304"/>
        <v/>
      </c>
      <c r="H1911" s="249" t="str">
        <f t="shared" si="305"/>
        <v/>
      </c>
      <c r="I1911" s="249"/>
      <c r="J1911" s="249"/>
      <c r="K1911" s="252"/>
      <c r="L1911" s="251"/>
      <c r="M1911" s="252"/>
      <c r="N1911" s="261"/>
      <c r="O1911" s="261"/>
      <c r="P1911" s="253"/>
      <c r="Q1911" s="254" t="str">
        <f t="shared" si="306"/>
        <v/>
      </c>
      <c r="R1911" s="255" t="str">
        <f t="shared" si="308"/>
        <v/>
      </c>
      <c r="S1911" s="255" t="str">
        <f t="shared" si="309"/>
        <v/>
      </c>
      <c r="T1911" s="255" t="str">
        <f t="shared" si="307"/>
        <v/>
      </c>
      <c r="U1911" s="262" t="str">
        <f t="shared" si="310"/>
        <v/>
      </c>
      <c r="V1911" s="279"/>
    </row>
    <row r="1912" spans="1:22" x14ac:dyDescent="0.25">
      <c r="A1912" s="266"/>
      <c r="B1912" s="259" t="str">
        <f t="shared" si="311"/>
        <v/>
      </c>
      <c r="C1912" s="260" t="str">
        <f t="shared" si="300"/>
        <v/>
      </c>
      <c r="D1912" s="249" t="str">
        <f t="shared" si="301"/>
        <v/>
      </c>
      <c r="E1912" s="249" t="str">
        <f t="shared" si="302"/>
        <v/>
      </c>
      <c r="F1912" s="249" t="str">
        <f t="shared" si="303"/>
        <v/>
      </c>
      <c r="G1912" s="249" t="str">
        <f t="shared" si="304"/>
        <v/>
      </c>
      <c r="H1912" s="249" t="str">
        <f t="shared" si="305"/>
        <v/>
      </c>
      <c r="I1912" s="249"/>
      <c r="J1912" s="249"/>
      <c r="K1912" s="252"/>
      <c r="L1912" s="251"/>
      <c r="M1912" s="252"/>
      <c r="N1912" s="261"/>
      <c r="O1912" s="261"/>
      <c r="P1912" s="253"/>
      <c r="Q1912" s="254" t="str">
        <f t="shared" si="306"/>
        <v/>
      </c>
      <c r="R1912" s="255" t="str">
        <f t="shared" si="308"/>
        <v/>
      </c>
      <c r="S1912" s="255" t="str">
        <f t="shared" si="309"/>
        <v/>
      </c>
      <c r="T1912" s="255" t="str">
        <f t="shared" si="307"/>
        <v/>
      </c>
      <c r="U1912" s="262" t="str">
        <f t="shared" si="310"/>
        <v/>
      </c>
      <c r="V1912" s="279"/>
    </row>
    <row r="1913" spans="1:22" x14ac:dyDescent="0.25">
      <c r="A1913" s="266"/>
      <c r="B1913" s="259" t="str">
        <f t="shared" si="311"/>
        <v/>
      </c>
      <c r="C1913" s="260" t="str">
        <f t="shared" si="300"/>
        <v/>
      </c>
      <c r="D1913" s="249" t="str">
        <f t="shared" si="301"/>
        <v/>
      </c>
      <c r="E1913" s="249" t="str">
        <f t="shared" si="302"/>
        <v/>
      </c>
      <c r="F1913" s="249" t="str">
        <f t="shared" si="303"/>
        <v/>
      </c>
      <c r="G1913" s="249" t="str">
        <f t="shared" si="304"/>
        <v/>
      </c>
      <c r="H1913" s="249" t="str">
        <f t="shared" si="305"/>
        <v/>
      </c>
      <c r="I1913" s="249"/>
      <c r="J1913" s="249"/>
      <c r="K1913" s="252"/>
      <c r="L1913" s="251"/>
      <c r="M1913" s="252"/>
      <c r="N1913" s="261"/>
      <c r="O1913" s="261"/>
      <c r="P1913" s="253"/>
      <c r="Q1913" s="254" t="str">
        <f t="shared" si="306"/>
        <v/>
      </c>
      <c r="R1913" s="255" t="str">
        <f t="shared" si="308"/>
        <v/>
      </c>
      <c r="S1913" s="255" t="str">
        <f t="shared" si="309"/>
        <v/>
      </c>
      <c r="T1913" s="255" t="str">
        <f t="shared" si="307"/>
        <v/>
      </c>
      <c r="U1913" s="262" t="str">
        <f t="shared" si="310"/>
        <v/>
      </c>
      <c r="V1913" s="279"/>
    </row>
    <row r="1914" spans="1:22" x14ac:dyDescent="0.25">
      <c r="A1914" s="266"/>
      <c r="B1914" s="259" t="str">
        <f t="shared" si="311"/>
        <v/>
      </c>
      <c r="C1914" s="260" t="str">
        <f t="shared" si="300"/>
        <v/>
      </c>
      <c r="D1914" s="249" t="str">
        <f t="shared" si="301"/>
        <v/>
      </c>
      <c r="E1914" s="249" t="str">
        <f t="shared" si="302"/>
        <v/>
      </c>
      <c r="F1914" s="249" t="str">
        <f t="shared" si="303"/>
        <v/>
      </c>
      <c r="G1914" s="249" t="str">
        <f t="shared" si="304"/>
        <v/>
      </c>
      <c r="H1914" s="249" t="str">
        <f t="shared" si="305"/>
        <v/>
      </c>
      <c r="I1914" s="249"/>
      <c r="J1914" s="249"/>
      <c r="K1914" s="252"/>
      <c r="L1914" s="251"/>
      <c r="M1914" s="252"/>
      <c r="N1914" s="261"/>
      <c r="O1914" s="261"/>
      <c r="P1914" s="253"/>
      <c r="Q1914" s="254" t="str">
        <f t="shared" si="306"/>
        <v/>
      </c>
      <c r="R1914" s="255" t="str">
        <f t="shared" si="308"/>
        <v/>
      </c>
      <c r="S1914" s="255" t="str">
        <f t="shared" si="309"/>
        <v/>
      </c>
      <c r="T1914" s="255" t="str">
        <f t="shared" si="307"/>
        <v/>
      </c>
      <c r="U1914" s="262" t="str">
        <f t="shared" si="310"/>
        <v/>
      </c>
      <c r="V1914" s="279"/>
    </row>
    <row r="1915" spans="1:22" x14ac:dyDescent="0.25">
      <c r="A1915" s="266"/>
      <c r="B1915" s="259" t="str">
        <f t="shared" si="311"/>
        <v/>
      </c>
      <c r="C1915" s="260" t="str">
        <f t="shared" si="300"/>
        <v/>
      </c>
      <c r="D1915" s="249" t="str">
        <f t="shared" si="301"/>
        <v/>
      </c>
      <c r="E1915" s="249" t="str">
        <f t="shared" si="302"/>
        <v/>
      </c>
      <c r="F1915" s="249" t="str">
        <f t="shared" si="303"/>
        <v/>
      </c>
      <c r="G1915" s="249" t="str">
        <f t="shared" si="304"/>
        <v/>
      </c>
      <c r="H1915" s="249" t="str">
        <f t="shared" si="305"/>
        <v/>
      </c>
      <c r="I1915" s="249"/>
      <c r="J1915" s="249"/>
      <c r="K1915" s="252"/>
      <c r="L1915" s="251"/>
      <c r="M1915" s="252"/>
      <c r="N1915" s="261"/>
      <c r="O1915" s="261"/>
      <c r="P1915" s="253"/>
      <c r="Q1915" s="254" t="str">
        <f t="shared" si="306"/>
        <v/>
      </c>
      <c r="R1915" s="255" t="str">
        <f t="shared" si="308"/>
        <v/>
      </c>
      <c r="S1915" s="255" t="str">
        <f t="shared" si="309"/>
        <v/>
      </c>
      <c r="T1915" s="255" t="str">
        <f t="shared" si="307"/>
        <v/>
      </c>
      <c r="U1915" s="262" t="str">
        <f t="shared" si="310"/>
        <v/>
      </c>
      <c r="V1915" s="279"/>
    </row>
    <row r="1916" spans="1:22" x14ac:dyDescent="0.25">
      <c r="A1916" s="266"/>
      <c r="B1916" s="259" t="str">
        <f t="shared" si="311"/>
        <v/>
      </c>
      <c r="C1916" s="260" t="str">
        <f t="shared" si="300"/>
        <v/>
      </c>
      <c r="D1916" s="249" t="str">
        <f t="shared" si="301"/>
        <v/>
      </c>
      <c r="E1916" s="249" t="str">
        <f t="shared" si="302"/>
        <v/>
      </c>
      <c r="F1916" s="249" t="str">
        <f t="shared" si="303"/>
        <v/>
      </c>
      <c r="G1916" s="249" t="str">
        <f t="shared" si="304"/>
        <v/>
      </c>
      <c r="H1916" s="249" t="str">
        <f t="shared" si="305"/>
        <v/>
      </c>
      <c r="I1916" s="249"/>
      <c r="J1916" s="249"/>
      <c r="K1916" s="252"/>
      <c r="L1916" s="251"/>
      <c r="M1916" s="252"/>
      <c r="N1916" s="261"/>
      <c r="O1916" s="261"/>
      <c r="P1916" s="253"/>
      <c r="Q1916" s="254" t="str">
        <f t="shared" si="306"/>
        <v/>
      </c>
      <c r="R1916" s="255" t="str">
        <f t="shared" si="308"/>
        <v/>
      </c>
      <c r="S1916" s="255" t="str">
        <f t="shared" si="309"/>
        <v/>
      </c>
      <c r="T1916" s="255" t="str">
        <f t="shared" si="307"/>
        <v/>
      </c>
      <c r="U1916" s="262" t="str">
        <f t="shared" si="310"/>
        <v/>
      </c>
      <c r="V1916" s="279"/>
    </row>
    <row r="1917" spans="1:22" x14ac:dyDescent="0.25">
      <c r="A1917" s="266"/>
      <c r="B1917" s="259" t="str">
        <f t="shared" si="311"/>
        <v/>
      </c>
      <c r="C1917" s="260" t="str">
        <f t="shared" si="300"/>
        <v/>
      </c>
      <c r="D1917" s="249" t="str">
        <f t="shared" si="301"/>
        <v/>
      </c>
      <c r="E1917" s="249" t="str">
        <f t="shared" si="302"/>
        <v/>
      </c>
      <c r="F1917" s="249" t="str">
        <f t="shared" si="303"/>
        <v/>
      </c>
      <c r="G1917" s="249" t="str">
        <f t="shared" si="304"/>
        <v/>
      </c>
      <c r="H1917" s="249" t="str">
        <f t="shared" si="305"/>
        <v/>
      </c>
      <c r="I1917" s="249"/>
      <c r="J1917" s="249"/>
      <c r="K1917" s="252"/>
      <c r="L1917" s="251"/>
      <c r="M1917" s="252"/>
      <c r="N1917" s="261"/>
      <c r="O1917" s="261"/>
      <c r="P1917" s="253"/>
      <c r="Q1917" s="254" t="str">
        <f t="shared" si="306"/>
        <v/>
      </c>
      <c r="R1917" s="255" t="str">
        <f t="shared" si="308"/>
        <v/>
      </c>
      <c r="S1917" s="255" t="str">
        <f t="shared" si="309"/>
        <v/>
      </c>
      <c r="T1917" s="255" t="str">
        <f t="shared" si="307"/>
        <v/>
      </c>
      <c r="U1917" s="262" t="str">
        <f t="shared" si="310"/>
        <v/>
      </c>
      <c r="V1917" s="279"/>
    </row>
    <row r="1918" spans="1:22" x14ac:dyDescent="0.25">
      <c r="A1918" s="266"/>
      <c r="B1918" s="259" t="str">
        <f t="shared" si="311"/>
        <v/>
      </c>
      <c r="C1918" s="260" t="str">
        <f t="shared" si="300"/>
        <v/>
      </c>
      <c r="D1918" s="249" t="str">
        <f t="shared" si="301"/>
        <v/>
      </c>
      <c r="E1918" s="249" t="str">
        <f t="shared" si="302"/>
        <v/>
      </c>
      <c r="F1918" s="249" t="str">
        <f t="shared" si="303"/>
        <v/>
      </c>
      <c r="G1918" s="249" t="str">
        <f t="shared" si="304"/>
        <v/>
      </c>
      <c r="H1918" s="249" t="str">
        <f t="shared" si="305"/>
        <v/>
      </c>
      <c r="I1918" s="249"/>
      <c r="J1918" s="249"/>
      <c r="K1918" s="252"/>
      <c r="L1918" s="251"/>
      <c r="M1918" s="252"/>
      <c r="N1918" s="261"/>
      <c r="O1918" s="261"/>
      <c r="P1918" s="253"/>
      <c r="Q1918" s="254" t="str">
        <f t="shared" si="306"/>
        <v/>
      </c>
      <c r="R1918" s="255" t="str">
        <f t="shared" si="308"/>
        <v/>
      </c>
      <c r="S1918" s="255" t="str">
        <f t="shared" si="309"/>
        <v/>
      </c>
      <c r="T1918" s="255" t="str">
        <f t="shared" si="307"/>
        <v/>
      </c>
      <c r="U1918" s="262" t="str">
        <f t="shared" si="310"/>
        <v/>
      </c>
      <c r="V1918" s="279"/>
    </row>
    <row r="1919" spans="1:22" x14ac:dyDescent="0.25">
      <c r="A1919" s="266"/>
      <c r="B1919" s="259" t="str">
        <f t="shared" si="311"/>
        <v/>
      </c>
      <c r="C1919" s="260" t="str">
        <f t="shared" si="300"/>
        <v/>
      </c>
      <c r="D1919" s="249" t="str">
        <f t="shared" si="301"/>
        <v/>
      </c>
      <c r="E1919" s="249" t="str">
        <f t="shared" si="302"/>
        <v/>
      </c>
      <c r="F1919" s="249" t="str">
        <f t="shared" si="303"/>
        <v/>
      </c>
      <c r="G1919" s="249" t="str">
        <f t="shared" si="304"/>
        <v/>
      </c>
      <c r="H1919" s="249" t="str">
        <f t="shared" si="305"/>
        <v/>
      </c>
      <c r="I1919" s="249"/>
      <c r="J1919" s="249"/>
      <c r="K1919" s="252"/>
      <c r="L1919" s="251"/>
      <c r="M1919" s="252"/>
      <c r="N1919" s="261"/>
      <c r="O1919" s="261"/>
      <c r="P1919" s="253"/>
      <c r="Q1919" s="254" t="str">
        <f t="shared" si="306"/>
        <v/>
      </c>
      <c r="R1919" s="255" t="str">
        <f t="shared" si="308"/>
        <v/>
      </c>
      <c r="S1919" s="255" t="str">
        <f t="shared" si="309"/>
        <v/>
      </c>
      <c r="T1919" s="255" t="str">
        <f t="shared" si="307"/>
        <v/>
      </c>
      <c r="U1919" s="262" t="str">
        <f t="shared" si="310"/>
        <v/>
      </c>
      <c r="V1919" s="279"/>
    </row>
    <row r="1920" spans="1:22" x14ac:dyDescent="0.25">
      <c r="A1920" s="266"/>
      <c r="B1920" s="259" t="str">
        <f t="shared" si="311"/>
        <v/>
      </c>
      <c r="C1920" s="260" t="str">
        <f t="shared" si="300"/>
        <v/>
      </c>
      <c r="D1920" s="249" t="str">
        <f t="shared" si="301"/>
        <v/>
      </c>
      <c r="E1920" s="249" t="str">
        <f t="shared" si="302"/>
        <v/>
      </c>
      <c r="F1920" s="249" t="str">
        <f t="shared" si="303"/>
        <v/>
      </c>
      <c r="G1920" s="249" t="str">
        <f t="shared" si="304"/>
        <v/>
      </c>
      <c r="H1920" s="249" t="str">
        <f t="shared" si="305"/>
        <v/>
      </c>
      <c r="I1920" s="249"/>
      <c r="J1920" s="249"/>
      <c r="K1920" s="252"/>
      <c r="L1920" s="251"/>
      <c r="M1920" s="252"/>
      <c r="N1920" s="261"/>
      <c r="O1920" s="261"/>
      <c r="P1920" s="253"/>
      <c r="Q1920" s="254" t="str">
        <f t="shared" si="306"/>
        <v/>
      </c>
      <c r="R1920" s="255" t="str">
        <f t="shared" si="308"/>
        <v/>
      </c>
      <c r="S1920" s="255" t="str">
        <f t="shared" si="309"/>
        <v/>
      </c>
      <c r="T1920" s="255" t="str">
        <f t="shared" si="307"/>
        <v/>
      </c>
      <c r="U1920" s="262" t="str">
        <f t="shared" si="310"/>
        <v/>
      </c>
      <c r="V1920" s="279"/>
    </row>
    <row r="1921" spans="1:22" x14ac:dyDescent="0.25">
      <c r="A1921" s="266"/>
      <c r="B1921" s="259" t="str">
        <f t="shared" si="311"/>
        <v/>
      </c>
      <c r="C1921" s="260" t="str">
        <f t="shared" si="300"/>
        <v/>
      </c>
      <c r="D1921" s="249" t="str">
        <f t="shared" si="301"/>
        <v/>
      </c>
      <c r="E1921" s="249" t="str">
        <f t="shared" si="302"/>
        <v/>
      </c>
      <c r="F1921" s="249" t="str">
        <f t="shared" si="303"/>
        <v/>
      </c>
      <c r="G1921" s="249" t="str">
        <f t="shared" si="304"/>
        <v/>
      </c>
      <c r="H1921" s="249" t="str">
        <f t="shared" si="305"/>
        <v/>
      </c>
      <c r="I1921" s="249"/>
      <c r="J1921" s="249"/>
      <c r="K1921" s="252"/>
      <c r="L1921" s="251"/>
      <c r="M1921" s="252"/>
      <c r="N1921" s="261"/>
      <c r="O1921" s="261"/>
      <c r="P1921" s="253"/>
      <c r="Q1921" s="254" t="str">
        <f t="shared" si="306"/>
        <v/>
      </c>
      <c r="R1921" s="255" t="str">
        <f t="shared" si="308"/>
        <v/>
      </c>
      <c r="S1921" s="255" t="str">
        <f t="shared" si="309"/>
        <v/>
      </c>
      <c r="T1921" s="255" t="str">
        <f t="shared" si="307"/>
        <v/>
      </c>
      <c r="U1921" s="262" t="str">
        <f t="shared" si="310"/>
        <v/>
      </c>
      <c r="V1921" s="279"/>
    </row>
    <row r="1922" spans="1:22" x14ac:dyDescent="0.25">
      <c r="A1922" s="266"/>
      <c r="B1922" s="259" t="str">
        <f t="shared" si="311"/>
        <v/>
      </c>
      <c r="C1922" s="260" t="str">
        <f t="shared" si="300"/>
        <v/>
      </c>
      <c r="D1922" s="249" t="str">
        <f t="shared" si="301"/>
        <v/>
      </c>
      <c r="E1922" s="249" t="str">
        <f t="shared" si="302"/>
        <v/>
      </c>
      <c r="F1922" s="249" t="str">
        <f t="shared" si="303"/>
        <v/>
      </c>
      <c r="G1922" s="249" t="str">
        <f t="shared" si="304"/>
        <v/>
      </c>
      <c r="H1922" s="249" t="str">
        <f t="shared" si="305"/>
        <v/>
      </c>
      <c r="I1922" s="249"/>
      <c r="J1922" s="249"/>
      <c r="K1922" s="252"/>
      <c r="L1922" s="251"/>
      <c r="M1922" s="252"/>
      <c r="N1922" s="261"/>
      <c r="O1922" s="261"/>
      <c r="P1922" s="253"/>
      <c r="Q1922" s="254" t="str">
        <f t="shared" si="306"/>
        <v/>
      </c>
      <c r="R1922" s="255" t="str">
        <f t="shared" si="308"/>
        <v/>
      </c>
      <c r="S1922" s="255" t="str">
        <f t="shared" si="309"/>
        <v/>
      </c>
      <c r="T1922" s="255" t="str">
        <f t="shared" si="307"/>
        <v/>
      </c>
      <c r="U1922" s="262" t="str">
        <f t="shared" si="310"/>
        <v/>
      </c>
      <c r="V1922" s="279"/>
    </row>
    <row r="1923" spans="1:22" x14ac:dyDescent="0.25">
      <c r="A1923" s="266"/>
      <c r="B1923" s="259" t="str">
        <f t="shared" si="311"/>
        <v/>
      </c>
      <c r="C1923" s="260" t="str">
        <f t="shared" si="300"/>
        <v/>
      </c>
      <c r="D1923" s="249" t="str">
        <f t="shared" si="301"/>
        <v/>
      </c>
      <c r="E1923" s="249" t="str">
        <f t="shared" si="302"/>
        <v/>
      </c>
      <c r="F1923" s="249" t="str">
        <f t="shared" si="303"/>
        <v/>
      </c>
      <c r="G1923" s="249" t="str">
        <f t="shared" si="304"/>
        <v/>
      </c>
      <c r="H1923" s="249" t="str">
        <f t="shared" si="305"/>
        <v/>
      </c>
      <c r="I1923" s="249"/>
      <c r="J1923" s="249"/>
      <c r="K1923" s="252"/>
      <c r="L1923" s="251"/>
      <c r="M1923" s="252"/>
      <c r="N1923" s="261"/>
      <c r="O1923" s="261"/>
      <c r="P1923" s="253"/>
      <c r="Q1923" s="254" t="str">
        <f t="shared" si="306"/>
        <v/>
      </c>
      <c r="R1923" s="255" t="str">
        <f t="shared" si="308"/>
        <v/>
      </c>
      <c r="S1923" s="255" t="str">
        <f t="shared" si="309"/>
        <v/>
      </c>
      <c r="T1923" s="255" t="str">
        <f t="shared" si="307"/>
        <v/>
      </c>
      <c r="U1923" s="262" t="str">
        <f t="shared" si="310"/>
        <v/>
      </c>
      <c r="V1923" s="279"/>
    </row>
    <row r="1924" spans="1:22" x14ac:dyDescent="0.25">
      <c r="A1924" s="266"/>
      <c r="B1924" s="259" t="str">
        <f t="shared" si="311"/>
        <v/>
      </c>
      <c r="C1924" s="260" t="str">
        <f t="shared" si="300"/>
        <v/>
      </c>
      <c r="D1924" s="249" t="str">
        <f t="shared" si="301"/>
        <v/>
      </c>
      <c r="E1924" s="249" t="str">
        <f t="shared" si="302"/>
        <v/>
      </c>
      <c r="F1924" s="249" t="str">
        <f t="shared" si="303"/>
        <v/>
      </c>
      <c r="G1924" s="249" t="str">
        <f t="shared" si="304"/>
        <v/>
      </c>
      <c r="H1924" s="249" t="str">
        <f t="shared" si="305"/>
        <v/>
      </c>
      <c r="I1924" s="249"/>
      <c r="J1924" s="249"/>
      <c r="K1924" s="252"/>
      <c r="L1924" s="251"/>
      <c r="M1924" s="252"/>
      <c r="N1924" s="261"/>
      <c r="O1924" s="261"/>
      <c r="P1924" s="253"/>
      <c r="Q1924" s="254" t="str">
        <f t="shared" si="306"/>
        <v/>
      </c>
      <c r="R1924" s="255" t="str">
        <f t="shared" si="308"/>
        <v/>
      </c>
      <c r="S1924" s="255" t="str">
        <f t="shared" si="309"/>
        <v/>
      </c>
      <c r="T1924" s="255" t="str">
        <f t="shared" si="307"/>
        <v/>
      </c>
      <c r="U1924" s="262" t="str">
        <f t="shared" si="310"/>
        <v/>
      </c>
      <c r="V1924" s="279"/>
    </row>
    <row r="1925" spans="1:22" x14ac:dyDescent="0.25">
      <c r="A1925" s="266"/>
      <c r="B1925" s="259" t="str">
        <f t="shared" si="311"/>
        <v/>
      </c>
      <c r="C1925" s="260" t="str">
        <f t="shared" si="300"/>
        <v/>
      </c>
      <c r="D1925" s="249" t="str">
        <f t="shared" si="301"/>
        <v/>
      </c>
      <c r="E1925" s="249" t="str">
        <f t="shared" si="302"/>
        <v/>
      </c>
      <c r="F1925" s="249" t="str">
        <f t="shared" si="303"/>
        <v/>
      </c>
      <c r="G1925" s="249" t="str">
        <f t="shared" si="304"/>
        <v/>
      </c>
      <c r="H1925" s="249" t="str">
        <f t="shared" si="305"/>
        <v/>
      </c>
      <c r="I1925" s="249"/>
      <c r="J1925" s="249"/>
      <c r="K1925" s="252"/>
      <c r="L1925" s="251"/>
      <c r="M1925" s="252"/>
      <c r="N1925" s="261"/>
      <c r="O1925" s="261"/>
      <c r="P1925" s="253"/>
      <c r="Q1925" s="254" t="str">
        <f t="shared" si="306"/>
        <v/>
      </c>
      <c r="R1925" s="255" t="str">
        <f t="shared" si="308"/>
        <v/>
      </c>
      <c r="S1925" s="255" t="str">
        <f t="shared" si="309"/>
        <v/>
      </c>
      <c r="T1925" s="255" t="str">
        <f t="shared" si="307"/>
        <v/>
      </c>
      <c r="U1925" s="262" t="str">
        <f t="shared" si="310"/>
        <v/>
      </c>
      <c r="V1925" s="279"/>
    </row>
    <row r="1926" spans="1:22" x14ac:dyDescent="0.25">
      <c r="A1926" s="266"/>
      <c r="B1926" s="259" t="str">
        <f t="shared" si="311"/>
        <v/>
      </c>
      <c r="C1926" s="260" t="str">
        <f t="shared" si="300"/>
        <v/>
      </c>
      <c r="D1926" s="249" t="str">
        <f t="shared" si="301"/>
        <v/>
      </c>
      <c r="E1926" s="249" t="str">
        <f t="shared" si="302"/>
        <v/>
      </c>
      <c r="F1926" s="249" t="str">
        <f t="shared" si="303"/>
        <v/>
      </c>
      <c r="G1926" s="249" t="str">
        <f t="shared" si="304"/>
        <v/>
      </c>
      <c r="H1926" s="249" t="str">
        <f t="shared" si="305"/>
        <v/>
      </c>
      <c r="I1926" s="249"/>
      <c r="J1926" s="249"/>
      <c r="K1926" s="252"/>
      <c r="L1926" s="251"/>
      <c r="M1926" s="252"/>
      <c r="N1926" s="261"/>
      <c r="O1926" s="261"/>
      <c r="P1926" s="253"/>
      <c r="Q1926" s="254" t="str">
        <f t="shared" si="306"/>
        <v/>
      </c>
      <c r="R1926" s="255" t="str">
        <f t="shared" si="308"/>
        <v/>
      </c>
      <c r="S1926" s="255" t="str">
        <f t="shared" si="309"/>
        <v/>
      </c>
      <c r="T1926" s="255" t="str">
        <f t="shared" si="307"/>
        <v/>
      </c>
      <c r="U1926" s="262" t="str">
        <f t="shared" si="310"/>
        <v/>
      </c>
      <c r="V1926" s="279"/>
    </row>
    <row r="1927" spans="1:22" x14ac:dyDescent="0.25">
      <c r="A1927" s="266"/>
      <c r="B1927" s="259" t="str">
        <f t="shared" si="311"/>
        <v/>
      </c>
      <c r="C1927" s="260" t="str">
        <f t="shared" si="300"/>
        <v/>
      </c>
      <c r="D1927" s="249" t="str">
        <f t="shared" si="301"/>
        <v/>
      </c>
      <c r="E1927" s="249" t="str">
        <f t="shared" si="302"/>
        <v/>
      </c>
      <c r="F1927" s="249" t="str">
        <f t="shared" si="303"/>
        <v/>
      </c>
      <c r="G1927" s="249" t="str">
        <f t="shared" si="304"/>
        <v/>
      </c>
      <c r="H1927" s="249" t="str">
        <f t="shared" si="305"/>
        <v/>
      </c>
      <c r="I1927" s="249"/>
      <c r="J1927" s="249"/>
      <c r="K1927" s="252"/>
      <c r="L1927" s="251"/>
      <c r="M1927" s="252"/>
      <c r="N1927" s="261"/>
      <c r="O1927" s="261"/>
      <c r="P1927" s="253"/>
      <c r="Q1927" s="254" t="str">
        <f t="shared" si="306"/>
        <v/>
      </c>
      <c r="R1927" s="255" t="str">
        <f t="shared" si="308"/>
        <v/>
      </c>
      <c r="S1927" s="255" t="str">
        <f t="shared" si="309"/>
        <v/>
      </c>
      <c r="T1927" s="255" t="str">
        <f t="shared" si="307"/>
        <v/>
      </c>
      <c r="U1927" s="262" t="str">
        <f t="shared" si="310"/>
        <v/>
      </c>
      <c r="V1927" s="279"/>
    </row>
    <row r="1928" spans="1:22" x14ac:dyDescent="0.25">
      <c r="A1928" s="266"/>
      <c r="B1928" s="259" t="str">
        <f t="shared" si="311"/>
        <v/>
      </c>
      <c r="C1928" s="260" t="str">
        <f t="shared" si="300"/>
        <v/>
      </c>
      <c r="D1928" s="249" t="str">
        <f t="shared" si="301"/>
        <v/>
      </c>
      <c r="E1928" s="249" t="str">
        <f t="shared" si="302"/>
        <v/>
      </c>
      <c r="F1928" s="249" t="str">
        <f t="shared" si="303"/>
        <v/>
      </c>
      <c r="G1928" s="249" t="str">
        <f t="shared" si="304"/>
        <v/>
      </c>
      <c r="H1928" s="249" t="str">
        <f t="shared" si="305"/>
        <v/>
      </c>
      <c r="I1928" s="249"/>
      <c r="J1928" s="249"/>
      <c r="K1928" s="252"/>
      <c r="L1928" s="251"/>
      <c r="M1928" s="252"/>
      <c r="N1928" s="261"/>
      <c r="O1928" s="261"/>
      <c r="P1928" s="253"/>
      <c r="Q1928" s="254" t="str">
        <f t="shared" si="306"/>
        <v/>
      </c>
      <c r="R1928" s="255" t="str">
        <f t="shared" si="308"/>
        <v/>
      </c>
      <c r="S1928" s="255" t="str">
        <f t="shared" si="309"/>
        <v/>
      </c>
      <c r="T1928" s="255" t="str">
        <f t="shared" si="307"/>
        <v/>
      </c>
      <c r="U1928" s="262" t="str">
        <f t="shared" si="310"/>
        <v/>
      </c>
      <c r="V1928" s="279"/>
    </row>
    <row r="1929" spans="1:22" x14ac:dyDescent="0.25">
      <c r="A1929" s="266"/>
      <c r="B1929" s="259" t="str">
        <f t="shared" si="311"/>
        <v/>
      </c>
      <c r="C1929" s="260" t="str">
        <f t="shared" si="300"/>
        <v/>
      </c>
      <c r="D1929" s="249" t="str">
        <f t="shared" si="301"/>
        <v/>
      </c>
      <c r="E1929" s="249" t="str">
        <f t="shared" si="302"/>
        <v/>
      </c>
      <c r="F1929" s="249" t="str">
        <f t="shared" si="303"/>
        <v/>
      </c>
      <c r="G1929" s="249" t="str">
        <f t="shared" si="304"/>
        <v/>
      </c>
      <c r="H1929" s="249" t="str">
        <f t="shared" si="305"/>
        <v/>
      </c>
      <c r="I1929" s="249"/>
      <c r="J1929" s="249"/>
      <c r="K1929" s="252"/>
      <c r="L1929" s="251"/>
      <c r="M1929" s="252"/>
      <c r="N1929" s="261"/>
      <c r="O1929" s="261"/>
      <c r="P1929" s="253"/>
      <c r="Q1929" s="254" t="str">
        <f t="shared" si="306"/>
        <v/>
      </c>
      <c r="R1929" s="255" t="str">
        <f t="shared" si="308"/>
        <v/>
      </c>
      <c r="S1929" s="255" t="str">
        <f t="shared" si="309"/>
        <v/>
      </c>
      <c r="T1929" s="255" t="str">
        <f t="shared" si="307"/>
        <v/>
      </c>
      <c r="U1929" s="262" t="str">
        <f t="shared" si="310"/>
        <v/>
      </c>
      <c r="V1929" s="279"/>
    </row>
    <row r="1930" spans="1:22" x14ac:dyDescent="0.25">
      <c r="A1930" s="266"/>
      <c r="B1930" s="259" t="str">
        <f t="shared" si="311"/>
        <v/>
      </c>
      <c r="C1930" s="260" t="str">
        <f t="shared" si="300"/>
        <v/>
      </c>
      <c r="D1930" s="249" t="str">
        <f t="shared" si="301"/>
        <v/>
      </c>
      <c r="E1930" s="249" t="str">
        <f t="shared" si="302"/>
        <v/>
      </c>
      <c r="F1930" s="249" t="str">
        <f t="shared" si="303"/>
        <v/>
      </c>
      <c r="G1930" s="249" t="str">
        <f t="shared" si="304"/>
        <v/>
      </c>
      <c r="H1930" s="249" t="str">
        <f t="shared" si="305"/>
        <v/>
      </c>
      <c r="I1930" s="249"/>
      <c r="J1930" s="249"/>
      <c r="K1930" s="252"/>
      <c r="L1930" s="251"/>
      <c r="M1930" s="252"/>
      <c r="N1930" s="261"/>
      <c r="O1930" s="261"/>
      <c r="P1930" s="253"/>
      <c r="Q1930" s="254" t="str">
        <f t="shared" si="306"/>
        <v/>
      </c>
      <c r="R1930" s="255" t="str">
        <f t="shared" si="308"/>
        <v/>
      </c>
      <c r="S1930" s="255" t="str">
        <f t="shared" si="309"/>
        <v/>
      </c>
      <c r="T1930" s="255" t="str">
        <f t="shared" si="307"/>
        <v/>
      </c>
      <c r="U1930" s="262" t="str">
        <f t="shared" si="310"/>
        <v/>
      </c>
      <c r="V1930" s="279"/>
    </row>
    <row r="1931" spans="1:22" x14ac:dyDescent="0.25">
      <c r="A1931" s="266"/>
      <c r="B1931" s="259" t="str">
        <f t="shared" si="311"/>
        <v/>
      </c>
      <c r="C1931" s="260" t="str">
        <f t="shared" ref="C1931:C1994" si="312">IFERROR(VLOOKUP(A1931,Personal,3,0),"")</f>
        <v/>
      </c>
      <c r="D1931" s="249" t="str">
        <f t="shared" ref="D1931:D1994" si="313">IFERROR(VLOOKUP(A1931,Personal,4,0),"")</f>
        <v/>
      </c>
      <c r="E1931" s="249" t="str">
        <f t="shared" ref="E1931:E1994" si="314">IFERROR(VLOOKUP(A1931,Personal,5,0),"")</f>
        <v/>
      </c>
      <c r="F1931" s="249" t="str">
        <f t="shared" ref="F1931:F1994" si="315">IFERROR(VLOOKUP(A1931,Personal,6,0),"")</f>
        <v/>
      </c>
      <c r="G1931" s="249" t="str">
        <f t="shared" ref="G1931:G1994" si="316">IFERROR(VLOOKUP(A1931,Personal,7,0),"")</f>
        <v/>
      </c>
      <c r="H1931" s="249" t="str">
        <f t="shared" ref="H1931:H1994" si="317">IFERROR(VLOOKUP(A1931,Personal,8,0),"")</f>
        <v/>
      </c>
      <c r="I1931" s="249"/>
      <c r="J1931" s="249"/>
      <c r="K1931" s="252"/>
      <c r="L1931" s="251"/>
      <c r="M1931" s="252"/>
      <c r="N1931" s="261"/>
      <c r="O1931" s="261"/>
      <c r="P1931" s="253"/>
      <c r="Q1931" s="254" t="str">
        <f t="shared" ref="Q1931:Q1994" si="318">IF(AND(N1931&lt;&gt;"",O1931&lt;&gt;""),IF(DATEDIF(N1931,O1931,"d")&gt;=0,SUM(1+DATEDIF(N1931,O1931,"d")),""),"")</f>
        <v/>
      </c>
      <c r="R1931" s="255" t="str">
        <f t="shared" si="308"/>
        <v/>
      </c>
      <c r="S1931" s="255" t="str">
        <f t="shared" si="309"/>
        <v/>
      </c>
      <c r="T1931" s="255" t="str">
        <f t="shared" ref="T1931:T1994" si="319">IF(O1931&lt;&gt;"",TEXT(O1931,"YYYY"),"")</f>
        <v/>
      </c>
      <c r="U1931" s="262" t="str">
        <f t="shared" si="310"/>
        <v/>
      </c>
      <c r="V1931" s="279"/>
    </row>
    <row r="1932" spans="1:22" x14ac:dyDescent="0.25">
      <c r="A1932" s="266"/>
      <c r="B1932" s="259" t="str">
        <f t="shared" si="311"/>
        <v/>
      </c>
      <c r="C1932" s="260" t="str">
        <f t="shared" si="312"/>
        <v/>
      </c>
      <c r="D1932" s="249" t="str">
        <f t="shared" si="313"/>
        <v/>
      </c>
      <c r="E1932" s="249" t="str">
        <f t="shared" si="314"/>
        <v/>
      </c>
      <c r="F1932" s="249" t="str">
        <f t="shared" si="315"/>
        <v/>
      </c>
      <c r="G1932" s="249" t="str">
        <f t="shared" si="316"/>
        <v/>
      </c>
      <c r="H1932" s="249" t="str">
        <f t="shared" si="317"/>
        <v/>
      </c>
      <c r="I1932" s="249"/>
      <c r="J1932" s="249"/>
      <c r="K1932" s="252"/>
      <c r="L1932" s="251"/>
      <c r="M1932" s="252"/>
      <c r="N1932" s="261"/>
      <c r="O1932" s="261"/>
      <c r="P1932" s="253"/>
      <c r="Q1932" s="254" t="str">
        <f t="shared" si="318"/>
        <v/>
      </c>
      <c r="R1932" s="255" t="str">
        <f t="shared" si="308"/>
        <v/>
      </c>
      <c r="S1932" s="255" t="str">
        <f t="shared" si="309"/>
        <v/>
      </c>
      <c r="T1932" s="255" t="str">
        <f t="shared" si="319"/>
        <v/>
      </c>
      <c r="U1932" s="262" t="str">
        <f t="shared" si="310"/>
        <v/>
      </c>
      <c r="V1932" s="279"/>
    </row>
    <row r="1933" spans="1:22" x14ac:dyDescent="0.25">
      <c r="A1933" s="266"/>
      <c r="B1933" s="259" t="str">
        <f t="shared" si="311"/>
        <v/>
      </c>
      <c r="C1933" s="260" t="str">
        <f t="shared" si="312"/>
        <v/>
      </c>
      <c r="D1933" s="249" t="str">
        <f t="shared" si="313"/>
        <v/>
      </c>
      <c r="E1933" s="249" t="str">
        <f t="shared" si="314"/>
        <v/>
      </c>
      <c r="F1933" s="249" t="str">
        <f t="shared" si="315"/>
        <v/>
      </c>
      <c r="G1933" s="249" t="str">
        <f t="shared" si="316"/>
        <v/>
      </c>
      <c r="H1933" s="249" t="str">
        <f t="shared" si="317"/>
        <v/>
      </c>
      <c r="I1933" s="249"/>
      <c r="J1933" s="249"/>
      <c r="K1933" s="252"/>
      <c r="L1933" s="251"/>
      <c r="M1933" s="252"/>
      <c r="N1933" s="261"/>
      <c r="O1933" s="261"/>
      <c r="P1933" s="253"/>
      <c r="Q1933" s="254" t="str">
        <f t="shared" si="318"/>
        <v/>
      </c>
      <c r="R1933" s="255" t="str">
        <f t="shared" si="308"/>
        <v/>
      </c>
      <c r="S1933" s="255" t="str">
        <f t="shared" si="309"/>
        <v/>
      </c>
      <c r="T1933" s="255" t="str">
        <f t="shared" si="319"/>
        <v/>
      </c>
      <c r="U1933" s="262" t="str">
        <f t="shared" si="310"/>
        <v/>
      </c>
      <c r="V1933" s="279"/>
    </row>
    <row r="1934" spans="1:22" x14ac:dyDescent="0.25">
      <c r="A1934" s="266"/>
      <c r="B1934" s="259" t="str">
        <f t="shared" si="311"/>
        <v/>
      </c>
      <c r="C1934" s="260" t="str">
        <f t="shared" si="312"/>
        <v/>
      </c>
      <c r="D1934" s="249" t="str">
        <f t="shared" si="313"/>
        <v/>
      </c>
      <c r="E1934" s="249" t="str">
        <f t="shared" si="314"/>
        <v/>
      </c>
      <c r="F1934" s="249" t="str">
        <f t="shared" si="315"/>
        <v/>
      </c>
      <c r="G1934" s="249" t="str">
        <f t="shared" si="316"/>
        <v/>
      </c>
      <c r="H1934" s="249" t="str">
        <f t="shared" si="317"/>
        <v/>
      </c>
      <c r="I1934" s="249"/>
      <c r="J1934" s="249"/>
      <c r="K1934" s="252"/>
      <c r="L1934" s="251"/>
      <c r="M1934" s="252"/>
      <c r="N1934" s="261"/>
      <c r="O1934" s="261"/>
      <c r="P1934" s="253"/>
      <c r="Q1934" s="254" t="str">
        <f t="shared" si="318"/>
        <v/>
      </c>
      <c r="R1934" s="255" t="str">
        <f t="shared" si="308"/>
        <v/>
      </c>
      <c r="S1934" s="255" t="str">
        <f t="shared" si="309"/>
        <v/>
      </c>
      <c r="T1934" s="255" t="str">
        <f t="shared" si="319"/>
        <v/>
      </c>
      <c r="U1934" s="262" t="str">
        <f t="shared" si="310"/>
        <v/>
      </c>
      <c r="V1934" s="279"/>
    </row>
    <row r="1935" spans="1:22" x14ac:dyDescent="0.25">
      <c r="A1935" s="266"/>
      <c r="B1935" s="259" t="str">
        <f t="shared" si="311"/>
        <v/>
      </c>
      <c r="C1935" s="260" t="str">
        <f t="shared" si="312"/>
        <v/>
      </c>
      <c r="D1935" s="249" t="str">
        <f t="shared" si="313"/>
        <v/>
      </c>
      <c r="E1935" s="249" t="str">
        <f t="shared" si="314"/>
        <v/>
      </c>
      <c r="F1935" s="249" t="str">
        <f t="shared" si="315"/>
        <v/>
      </c>
      <c r="G1935" s="249" t="str">
        <f t="shared" si="316"/>
        <v/>
      </c>
      <c r="H1935" s="249" t="str">
        <f t="shared" si="317"/>
        <v/>
      </c>
      <c r="I1935" s="249"/>
      <c r="J1935" s="249"/>
      <c r="K1935" s="252"/>
      <c r="L1935" s="251"/>
      <c r="M1935" s="252"/>
      <c r="N1935" s="261"/>
      <c r="O1935" s="261"/>
      <c r="P1935" s="253"/>
      <c r="Q1935" s="254" t="str">
        <f t="shared" si="318"/>
        <v/>
      </c>
      <c r="R1935" s="255" t="str">
        <f t="shared" si="308"/>
        <v/>
      </c>
      <c r="S1935" s="255" t="str">
        <f t="shared" si="309"/>
        <v/>
      </c>
      <c r="T1935" s="255" t="str">
        <f t="shared" si="319"/>
        <v/>
      </c>
      <c r="U1935" s="262" t="str">
        <f t="shared" si="310"/>
        <v/>
      </c>
      <c r="V1935" s="279"/>
    </row>
    <row r="1936" spans="1:22" x14ac:dyDescent="0.25">
      <c r="A1936" s="266"/>
      <c r="B1936" s="259" t="str">
        <f t="shared" si="311"/>
        <v/>
      </c>
      <c r="C1936" s="260" t="str">
        <f t="shared" si="312"/>
        <v/>
      </c>
      <c r="D1936" s="249" t="str">
        <f t="shared" si="313"/>
        <v/>
      </c>
      <c r="E1936" s="249" t="str">
        <f t="shared" si="314"/>
        <v/>
      </c>
      <c r="F1936" s="249" t="str">
        <f t="shared" si="315"/>
        <v/>
      </c>
      <c r="G1936" s="249" t="str">
        <f t="shared" si="316"/>
        <v/>
      </c>
      <c r="H1936" s="249" t="str">
        <f t="shared" si="317"/>
        <v/>
      </c>
      <c r="I1936" s="249"/>
      <c r="J1936" s="249"/>
      <c r="K1936" s="252"/>
      <c r="L1936" s="251"/>
      <c r="M1936" s="252"/>
      <c r="N1936" s="261"/>
      <c r="O1936" s="261"/>
      <c r="P1936" s="253"/>
      <c r="Q1936" s="254" t="str">
        <f t="shared" si="318"/>
        <v/>
      </c>
      <c r="R1936" s="255" t="str">
        <f t="shared" si="308"/>
        <v/>
      </c>
      <c r="S1936" s="255" t="str">
        <f t="shared" si="309"/>
        <v/>
      </c>
      <c r="T1936" s="255" t="str">
        <f t="shared" si="319"/>
        <v/>
      </c>
      <c r="U1936" s="262" t="str">
        <f t="shared" si="310"/>
        <v/>
      </c>
      <c r="V1936" s="279"/>
    </row>
    <row r="1937" spans="1:22" x14ac:dyDescent="0.25">
      <c r="A1937" s="266"/>
      <c r="B1937" s="259" t="str">
        <f t="shared" si="311"/>
        <v/>
      </c>
      <c r="C1937" s="260" t="str">
        <f t="shared" si="312"/>
        <v/>
      </c>
      <c r="D1937" s="249" t="str">
        <f t="shared" si="313"/>
        <v/>
      </c>
      <c r="E1937" s="249" t="str">
        <f t="shared" si="314"/>
        <v/>
      </c>
      <c r="F1937" s="249" t="str">
        <f t="shared" si="315"/>
        <v/>
      </c>
      <c r="G1937" s="249" t="str">
        <f t="shared" si="316"/>
        <v/>
      </c>
      <c r="H1937" s="249" t="str">
        <f t="shared" si="317"/>
        <v/>
      </c>
      <c r="I1937" s="249"/>
      <c r="J1937" s="249"/>
      <c r="K1937" s="252"/>
      <c r="L1937" s="251"/>
      <c r="M1937" s="252"/>
      <c r="N1937" s="261"/>
      <c r="O1937" s="261"/>
      <c r="P1937" s="253"/>
      <c r="Q1937" s="254" t="str">
        <f t="shared" si="318"/>
        <v/>
      </c>
      <c r="R1937" s="255" t="str">
        <f t="shared" si="308"/>
        <v/>
      </c>
      <c r="S1937" s="255" t="str">
        <f t="shared" si="309"/>
        <v/>
      </c>
      <c r="T1937" s="255" t="str">
        <f t="shared" si="319"/>
        <v/>
      </c>
      <c r="U1937" s="262" t="str">
        <f t="shared" si="310"/>
        <v/>
      </c>
      <c r="V1937" s="279"/>
    </row>
    <row r="1938" spans="1:22" x14ac:dyDescent="0.25">
      <c r="A1938" s="266"/>
      <c r="B1938" s="259" t="str">
        <f t="shared" si="311"/>
        <v/>
      </c>
      <c r="C1938" s="260" t="str">
        <f t="shared" si="312"/>
        <v/>
      </c>
      <c r="D1938" s="249" t="str">
        <f t="shared" si="313"/>
        <v/>
      </c>
      <c r="E1938" s="249" t="str">
        <f t="shared" si="314"/>
        <v/>
      </c>
      <c r="F1938" s="249" t="str">
        <f t="shared" si="315"/>
        <v/>
      </c>
      <c r="G1938" s="249" t="str">
        <f t="shared" si="316"/>
        <v/>
      </c>
      <c r="H1938" s="249" t="str">
        <f t="shared" si="317"/>
        <v/>
      </c>
      <c r="I1938" s="249"/>
      <c r="J1938" s="249"/>
      <c r="K1938" s="252"/>
      <c r="L1938" s="251"/>
      <c r="M1938" s="252"/>
      <c r="N1938" s="261"/>
      <c r="O1938" s="261"/>
      <c r="P1938" s="253"/>
      <c r="Q1938" s="254" t="str">
        <f t="shared" si="318"/>
        <v/>
      </c>
      <c r="R1938" s="255" t="str">
        <f t="shared" si="308"/>
        <v/>
      </c>
      <c r="S1938" s="255" t="str">
        <f t="shared" si="309"/>
        <v/>
      </c>
      <c r="T1938" s="255" t="str">
        <f t="shared" si="319"/>
        <v/>
      </c>
      <c r="U1938" s="262" t="str">
        <f t="shared" si="310"/>
        <v/>
      </c>
      <c r="V1938" s="279"/>
    </row>
    <row r="1939" spans="1:22" x14ac:dyDescent="0.25">
      <c r="A1939" s="266"/>
      <c r="B1939" s="259" t="str">
        <f t="shared" si="311"/>
        <v/>
      </c>
      <c r="C1939" s="260" t="str">
        <f t="shared" si="312"/>
        <v/>
      </c>
      <c r="D1939" s="249" t="str">
        <f t="shared" si="313"/>
        <v/>
      </c>
      <c r="E1939" s="249" t="str">
        <f t="shared" si="314"/>
        <v/>
      </c>
      <c r="F1939" s="249" t="str">
        <f t="shared" si="315"/>
        <v/>
      </c>
      <c r="G1939" s="249" t="str">
        <f t="shared" si="316"/>
        <v/>
      </c>
      <c r="H1939" s="249" t="str">
        <f t="shared" si="317"/>
        <v/>
      </c>
      <c r="I1939" s="249"/>
      <c r="J1939" s="249"/>
      <c r="K1939" s="252"/>
      <c r="L1939" s="251"/>
      <c r="M1939" s="252"/>
      <c r="N1939" s="261"/>
      <c r="O1939" s="261"/>
      <c r="P1939" s="253"/>
      <c r="Q1939" s="254" t="str">
        <f t="shared" si="318"/>
        <v/>
      </c>
      <c r="R1939" s="255" t="str">
        <f t="shared" si="308"/>
        <v/>
      </c>
      <c r="S1939" s="255" t="str">
        <f t="shared" si="309"/>
        <v/>
      </c>
      <c r="T1939" s="255" t="str">
        <f t="shared" si="319"/>
        <v/>
      </c>
      <c r="U1939" s="262" t="str">
        <f t="shared" si="310"/>
        <v/>
      </c>
      <c r="V1939" s="279"/>
    </row>
    <row r="1940" spans="1:22" x14ac:dyDescent="0.25">
      <c r="A1940" s="266"/>
      <c r="B1940" s="259" t="str">
        <f t="shared" si="311"/>
        <v/>
      </c>
      <c r="C1940" s="260" t="str">
        <f t="shared" si="312"/>
        <v/>
      </c>
      <c r="D1940" s="249" t="str">
        <f t="shared" si="313"/>
        <v/>
      </c>
      <c r="E1940" s="249" t="str">
        <f t="shared" si="314"/>
        <v/>
      </c>
      <c r="F1940" s="249" t="str">
        <f t="shared" si="315"/>
        <v/>
      </c>
      <c r="G1940" s="249" t="str">
        <f t="shared" si="316"/>
        <v/>
      </c>
      <c r="H1940" s="249" t="str">
        <f t="shared" si="317"/>
        <v/>
      </c>
      <c r="I1940" s="249"/>
      <c r="J1940" s="249"/>
      <c r="K1940" s="252"/>
      <c r="L1940" s="251"/>
      <c r="M1940" s="252"/>
      <c r="N1940" s="261"/>
      <c r="O1940" s="261"/>
      <c r="P1940" s="253"/>
      <c r="Q1940" s="254" t="str">
        <f t="shared" si="318"/>
        <v/>
      </c>
      <c r="R1940" s="255" t="str">
        <f t="shared" si="308"/>
        <v/>
      </c>
      <c r="S1940" s="255" t="str">
        <f t="shared" si="309"/>
        <v/>
      </c>
      <c r="T1940" s="255" t="str">
        <f t="shared" si="319"/>
        <v/>
      </c>
      <c r="U1940" s="262" t="str">
        <f t="shared" si="310"/>
        <v/>
      </c>
      <c r="V1940" s="279"/>
    </row>
    <row r="1941" spans="1:22" x14ac:dyDescent="0.25">
      <c r="A1941" s="266"/>
      <c r="B1941" s="259" t="str">
        <f t="shared" si="311"/>
        <v/>
      </c>
      <c r="C1941" s="260" t="str">
        <f t="shared" si="312"/>
        <v/>
      </c>
      <c r="D1941" s="249" t="str">
        <f t="shared" si="313"/>
        <v/>
      </c>
      <c r="E1941" s="249" t="str">
        <f t="shared" si="314"/>
        <v/>
      </c>
      <c r="F1941" s="249" t="str">
        <f t="shared" si="315"/>
        <v/>
      </c>
      <c r="G1941" s="249" t="str">
        <f t="shared" si="316"/>
        <v/>
      </c>
      <c r="H1941" s="249" t="str">
        <f t="shared" si="317"/>
        <v/>
      </c>
      <c r="I1941" s="249"/>
      <c r="J1941" s="249"/>
      <c r="K1941" s="252"/>
      <c r="L1941" s="251"/>
      <c r="M1941" s="252"/>
      <c r="N1941" s="261"/>
      <c r="O1941" s="261"/>
      <c r="P1941" s="253"/>
      <c r="Q1941" s="254" t="str">
        <f t="shared" si="318"/>
        <v/>
      </c>
      <c r="R1941" s="255" t="str">
        <f t="shared" si="308"/>
        <v/>
      </c>
      <c r="S1941" s="255" t="str">
        <f t="shared" si="309"/>
        <v/>
      </c>
      <c r="T1941" s="255" t="str">
        <f t="shared" si="319"/>
        <v/>
      </c>
      <c r="U1941" s="262" t="str">
        <f t="shared" si="310"/>
        <v/>
      </c>
      <c r="V1941" s="279"/>
    </row>
    <row r="1942" spans="1:22" x14ac:dyDescent="0.25">
      <c r="A1942" s="266"/>
      <c r="B1942" s="259" t="str">
        <f t="shared" si="311"/>
        <v/>
      </c>
      <c r="C1942" s="260" t="str">
        <f t="shared" si="312"/>
        <v/>
      </c>
      <c r="D1942" s="249" t="str">
        <f t="shared" si="313"/>
        <v/>
      </c>
      <c r="E1942" s="249" t="str">
        <f t="shared" si="314"/>
        <v/>
      </c>
      <c r="F1942" s="249" t="str">
        <f t="shared" si="315"/>
        <v/>
      </c>
      <c r="G1942" s="249" t="str">
        <f t="shared" si="316"/>
        <v/>
      </c>
      <c r="H1942" s="249" t="str">
        <f t="shared" si="317"/>
        <v/>
      </c>
      <c r="I1942" s="249"/>
      <c r="J1942" s="249"/>
      <c r="K1942" s="252"/>
      <c r="L1942" s="251"/>
      <c r="M1942" s="252"/>
      <c r="N1942" s="261"/>
      <c r="O1942" s="261"/>
      <c r="P1942" s="253"/>
      <c r="Q1942" s="254" t="str">
        <f t="shared" si="318"/>
        <v/>
      </c>
      <c r="R1942" s="255" t="str">
        <f t="shared" si="308"/>
        <v/>
      </c>
      <c r="S1942" s="255" t="str">
        <f t="shared" si="309"/>
        <v/>
      </c>
      <c r="T1942" s="255" t="str">
        <f t="shared" si="319"/>
        <v/>
      </c>
      <c r="U1942" s="262" t="str">
        <f t="shared" si="310"/>
        <v/>
      </c>
      <c r="V1942" s="279"/>
    </row>
    <row r="1943" spans="1:22" x14ac:dyDescent="0.25">
      <c r="A1943" s="266"/>
      <c r="B1943" s="259" t="str">
        <f t="shared" si="311"/>
        <v/>
      </c>
      <c r="C1943" s="260" t="str">
        <f t="shared" si="312"/>
        <v/>
      </c>
      <c r="D1943" s="249" t="str">
        <f t="shared" si="313"/>
        <v/>
      </c>
      <c r="E1943" s="249" t="str">
        <f t="shared" si="314"/>
        <v/>
      </c>
      <c r="F1943" s="249" t="str">
        <f t="shared" si="315"/>
        <v/>
      </c>
      <c r="G1943" s="249" t="str">
        <f t="shared" si="316"/>
        <v/>
      </c>
      <c r="H1943" s="249" t="str">
        <f t="shared" si="317"/>
        <v/>
      </c>
      <c r="I1943" s="249"/>
      <c r="J1943" s="249"/>
      <c r="K1943" s="252"/>
      <c r="L1943" s="251"/>
      <c r="M1943" s="252"/>
      <c r="N1943" s="261"/>
      <c r="O1943" s="261"/>
      <c r="P1943" s="253"/>
      <c r="Q1943" s="254" t="str">
        <f t="shared" si="318"/>
        <v/>
      </c>
      <c r="R1943" s="255" t="str">
        <f t="shared" si="308"/>
        <v/>
      </c>
      <c r="S1943" s="255" t="str">
        <f t="shared" si="309"/>
        <v/>
      </c>
      <c r="T1943" s="255" t="str">
        <f t="shared" si="319"/>
        <v/>
      </c>
      <c r="U1943" s="262" t="str">
        <f t="shared" si="310"/>
        <v/>
      </c>
      <c r="V1943" s="279"/>
    </row>
    <row r="1944" spans="1:22" x14ac:dyDescent="0.25">
      <c r="A1944" s="266"/>
      <c r="B1944" s="259" t="str">
        <f t="shared" si="311"/>
        <v/>
      </c>
      <c r="C1944" s="260" t="str">
        <f t="shared" si="312"/>
        <v/>
      </c>
      <c r="D1944" s="249" t="str">
        <f t="shared" si="313"/>
        <v/>
      </c>
      <c r="E1944" s="249" t="str">
        <f t="shared" si="314"/>
        <v/>
      </c>
      <c r="F1944" s="249" t="str">
        <f t="shared" si="315"/>
        <v/>
      </c>
      <c r="G1944" s="249" t="str">
        <f t="shared" si="316"/>
        <v/>
      </c>
      <c r="H1944" s="249" t="str">
        <f t="shared" si="317"/>
        <v/>
      </c>
      <c r="I1944" s="249"/>
      <c r="J1944" s="249"/>
      <c r="K1944" s="252"/>
      <c r="L1944" s="251"/>
      <c r="M1944" s="252"/>
      <c r="N1944" s="261"/>
      <c r="O1944" s="261"/>
      <c r="P1944" s="253"/>
      <c r="Q1944" s="254" t="str">
        <f t="shared" si="318"/>
        <v/>
      </c>
      <c r="R1944" s="255" t="str">
        <f t="shared" si="308"/>
        <v/>
      </c>
      <c r="S1944" s="255" t="str">
        <f t="shared" si="309"/>
        <v/>
      </c>
      <c r="T1944" s="255" t="str">
        <f t="shared" si="319"/>
        <v/>
      </c>
      <c r="U1944" s="262" t="str">
        <f t="shared" si="310"/>
        <v/>
      </c>
      <c r="V1944" s="279"/>
    </row>
    <row r="1945" spans="1:22" x14ac:dyDescent="0.25">
      <c r="A1945" s="266"/>
      <c r="B1945" s="259" t="str">
        <f t="shared" si="311"/>
        <v/>
      </c>
      <c r="C1945" s="260" t="str">
        <f t="shared" si="312"/>
        <v/>
      </c>
      <c r="D1945" s="249" t="str">
        <f t="shared" si="313"/>
        <v/>
      </c>
      <c r="E1945" s="249" t="str">
        <f t="shared" si="314"/>
        <v/>
      </c>
      <c r="F1945" s="249" t="str">
        <f t="shared" si="315"/>
        <v/>
      </c>
      <c r="G1945" s="249" t="str">
        <f t="shared" si="316"/>
        <v/>
      </c>
      <c r="H1945" s="249" t="str">
        <f t="shared" si="317"/>
        <v/>
      </c>
      <c r="I1945" s="249"/>
      <c r="J1945" s="249"/>
      <c r="K1945" s="252"/>
      <c r="L1945" s="251"/>
      <c r="M1945" s="252"/>
      <c r="N1945" s="261"/>
      <c r="O1945" s="261"/>
      <c r="P1945" s="253"/>
      <c r="Q1945" s="254" t="str">
        <f t="shared" si="318"/>
        <v/>
      </c>
      <c r="R1945" s="255" t="str">
        <f t="shared" ref="R1945:R2008" si="320">IF(N1945&lt;&gt;"",TEXT(N1945,"DDDD"),"")</f>
        <v/>
      </c>
      <c r="S1945" s="255" t="str">
        <f t="shared" ref="S1945:S2008" si="321">IF(N1945&lt;&gt;"",TEXT(N1945,"MMMM"),"")</f>
        <v/>
      </c>
      <c r="T1945" s="255" t="str">
        <f t="shared" si="319"/>
        <v/>
      </c>
      <c r="U1945" s="262" t="str">
        <f t="shared" si="310"/>
        <v/>
      </c>
      <c r="V1945" s="279"/>
    </row>
    <row r="1946" spans="1:22" x14ac:dyDescent="0.25">
      <c r="A1946" s="266"/>
      <c r="B1946" s="259" t="str">
        <f t="shared" si="311"/>
        <v/>
      </c>
      <c r="C1946" s="260" t="str">
        <f t="shared" si="312"/>
        <v/>
      </c>
      <c r="D1946" s="249" t="str">
        <f t="shared" si="313"/>
        <v/>
      </c>
      <c r="E1946" s="249" t="str">
        <f t="shared" si="314"/>
        <v/>
      </c>
      <c r="F1946" s="249" t="str">
        <f t="shared" si="315"/>
        <v/>
      </c>
      <c r="G1946" s="249" t="str">
        <f t="shared" si="316"/>
        <v/>
      </c>
      <c r="H1946" s="249" t="str">
        <f t="shared" si="317"/>
        <v/>
      </c>
      <c r="I1946" s="249"/>
      <c r="J1946" s="249"/>
      <c r="K1946" s="252"/>
      <c r="L1946" s="251"/>
      <c r="M1946" s="252"/>
      <c r="N1946" s="261"/>
      <c r="O1946" s="261"/>
      <c r="P1946" s="253"/>
      <c r="Q1946" s="254" t="str">
        <f t="shared" si="318"/>
        <v/>
      </c>
      <c r="R1946" s="255" t="str">
        <f t="shared" si="320"/>
        <v/>
      </c>
      <c r="S1946" s="255" t="str">
        <f t="shared" si="321"/>
        <v/>
      </c>
      <c r="T1946" s="255" t="str">
        <f t="shared" si="319"/>
        <v/>
      </c>
      <c r="U1946" s="262" t="str">
        <f t="shared" si="310"/>
        <v/>
      </c>
      <c r="V1946" s="279"/>
    </row>
    <row r="1947" spans="1:22" x14ac:dyDescent="0.25">
      <c r="A1947" s="266"/>
      <c r="B1947" s="259" t="str">
        <f t="shared" si="311"/>
        <v/>
      </c>
      <c r="C1947" s="260" t="str">
        <f t="shared" si="312"/>
        <v/>
      </c>
      <c r="D1947" s="249" t="str">
        <f t="shared" si="313"/>
        <v/>
      </c>
      <c r="E1947" s="249" t="str">
        <f t="shared" si="314"/>
        <v/>
      </c>
      <c r="F1947" s="249" t="str">
        <f t="shared" si="315"/>
        <v/>
      </c>
      <c r="G1947" s="249" t="str">
        <f t="shared" si="316"/>
        <v/>
      </c>
      <c r="H1947" s="249" t="str">
        <f t="shared" si="317"/>
        <v/>
      </c>
      <c r="I1947" s="249"/>
      <c r="J1947" s="249"/>
      <c r="K1947" s="252"/>
      <c r="L1947" s="251"/>
      <c r="M1947" s="252"/>
      <c r="N1947" s="261"/>
      <c r="O1947" s="261"/>
      <c r="P1947" s="253"/>
      <c r="Q1947" s="254" t="str">
        <f t="shared" si="318"/>
        <v/>
      </c>
      <c r="R1947" s="255" t="str">
        <f t="shared" si="320"/>
        <v/>
      </c>
      <c r="S1947" s="255" t="str">
        <f t="shared" si="321"/>
        <v/>
      </c>
      <c r="T1947" s="255" t="str">
        <f t="shared" si="319"/>
        <v/>
      </c>
      <c r="U1947" s="262" t="str">
        <f t="shared" si="310"/>
        <v/>
      </c>
      <c r="V1947" s="279"/>
    </row>
    <row r="1948" spans="1:22" x14ac:dyDescent="0.25">
      <c r="A1948" s="266"/>
      <c r="B1948" s="259" t="str">
        <f t="shared" si="311"/>
        <v/>
      </c>
      <c r="C1948" s="260" t="str">
        <f t="shared" si="312"/>
        <v/>
      </c>
      <c r="D1948" s="249" t="str">
        <f t="shared" si="313"/>
        <v/>
      </c>
      <c r="E1948" s="249" t="str">
        <f t="shared" si="314"/>
        <v/>
      </c>
      <c r="F1948" s="249" t="str">
        <f t="shared" si="315"/>
        <v/>
      </c>
      <c r="G1948" s="249" t="str">
        <f t="shared" si="316"/>
        <v/>
      </c>
      <c r="H1948" s="249" t="str">
        <f t="shared" si="317"/>
        <v/>
      </c>
      <c r="I1948" s="249"/>
      <c r="J1948" s="249"/>
      <c r="K1948" s="252"/>
      <c r="L1948" s="251"/>
      <c r="M1948" s="252"/>
      <c r="N1948" s="261"/>
      <c r="O1948" s="261"/>
      <c r="P1948" s="253"/>
      <c r="Q1948" s="254" t="str">
        <f t="shared" si="318"/>
        <v/>
      </c>
      <c r="R1948" s="255" t="str">
        <f t="shared" si="320"/>
        <v/>
      </c>
      <c r="S1948" s="255" t="str">
        <f t="shared" si="321"/>
        <v/>
      </c>
      <c r="T1948" s="255" t="str">
        <f t="shared" si="319"/>
        <v/>
      </c>
      <c r="U1948" s="262" t="str">
        <f t="shared" si="310"/>
        <v/>
      </c>
      <c r="V1948" s="279"/>
    </row>
    <row r="1949" spans="1:22" x14ac:dyDescent="0.25">
      <c r="A1949" s="266"/>
      <c r="B1949" s="259" t="str">
        <f t="shared" si="311"/>
        <v/>
      </c>
      <c r="C1949" s="260" t="str">
        <f t="shared" si="312"/>
        <v/>
      </c>
      <c r="D1949" s="249" t="str">
        <f t="shared" si="313"/>
        <v/>
      </c>
      <c r="E1949" s="249" t="str">
        <f t="shared" si="314"/>
        <v/>
      </c>
      <c r="F1949" s="249" t="str">
        <f t="shared" si="315"/>
        <v/>
      </c>
      <c r="G1949" s="249" t="str">
        <f t="shared" si="316"/>
        <v/>
      </c>
      <c r="H1949" s="249" t="str">
        <f t="shared" si="317"/>
        <v/>
      </c>
      <c r="I1949" s="249"/>
      <c r="J1949" s="249"/>
      <c r="K1949" s="252"/>
      <c r="L1949" s="251"/>
      <c r="M1949" s="252"/>
      <c r="N1949" s="261"/>
      <c r="O1949" s="261"/>
      <c r="P1949" s="253"/>
      <c r="Q1949" s="254" t="str">
        <f t="shared" si="318"/>
        <v/>
      </c>
      <c r="R1949" s="255" t="str">
        <f t="shared" si="320"/>
        <v/>
      </c>
      <c r="S1949" s="255" t="str">
        <f t="shared" si="321"/>
        <v/>
      </c>
      <c r="T1949" s="255" t="str">
        <f t="shared" si="319"/>
        <v/>
      </c>
      <c r="U1949" s="262" t="str">
        <f t="shared" si="310"/>
        <v/>
      </c>
      <c r="V1949" s="279"/>
    </row>
    <row r="1950" spans="1:22" x14ac:dyDescent="0.25">
      <c r="A1950" s="266"/>
      <c r="B1950" s="259" t="str">
        <f t="shared" si="311"/>
        <v/>
      </c>
      <c r="C1950" s="260" t="str">
        <f t="shared" si="312"/>
        <v/>
      </c>
      <c r="D1950" s="249" t="str">
        <f t="shared" si="313"/>
        <v/>
      </c>
      <c r="E1950" s="249" t="str">
        <f t="shared" si="314"/>
        <v/>
      </c>
      <c r="F1950" s="249" t="str">
        <f t="shared" si="315"/>
        <v/>
      </c>
      <c r="G1950" s="249" t="str">
        <f t="shared" si="316"/>
        <v/>
      </c>
      <c r="H1950" s="249" t="str">
        <f t="shared" si="317"/>
        <v/>
      </c>
      <c r="I1950" s="249"/>
      <c r="J1950" s="249"/>
      <c r="K1950" s="252"/>
      <c r="L1950" s="251"/>
      <c r="M1950" s="252"/>
      <c r="N1950" s="261"/>
      <c r="O1950" s="261"/>
      <c r="P1950" s="253"/>
      <c r="Q1950" s="254" t="str">
        <f t="shared" si="318"/>
        <v/>
      </c>
      <c r="R1950" s="255" t="str">
        <f t="shared" si="320"/>
        <v/>
      </c>
      <c r="S1950" s="255" t="str">
        <f t="shared" si="321"/>
        <v/>
      </c>
      <c r="T1950" s="255" t="str">
        <f t="shared" si="319"/>
        <v/>
      </c>
      <c r="U1950" s="262" t="str">
        <f t="shared" si="310"/>
        <v/>
      </c>
      <c r="V1950" s="279"/>
    </row>
    <row r="1951" spans="1:22" x14ac:dyDescent="0.25">
      <c r="A1951" s="266"/>
      <c r="B1951" s="259" t="str">
        <f t="shared" si="311"/>
        <v/>
      </c>
      <c r="C1951" s="260" t="str">
        <f t="shared" si="312"/>
        <v/>
      </c>
      <c r="D1951" s="249" t="str">
        <f t="shared" si="313"/>
        <v/>
      </c>
      <c r="E1951" s="249" t="str">
        <f t="shared" si="314"/>
        <v/>
      </c>
      <c r="F1951" s="249" t="str">
        <f t="shared" si="315"/>
        <v/>
      </c>
      <c r="G1951" s="249" t="str">
        <f t="shared" si="316"/>
        <v/>
      </c>
      <c r="H1951" s="249" t="str">
        <f t="shared" si="317"/>
        <v/>
      </c>
      <c r="I1951" s="249"/>
      <c r="J1951" s="249"/>
      <c r="K1951" s="252"/>
      <c r="L1951" s="251"/>
      <c r="M1951" s="252"/>
      <c r="N1951" s="261"/>
      <c r="O1951" s="261"/>
      <c r="P1951" s="253"/>
      <c r="Q1951" s="254" t="str">
        <f t="shared" si="318"/>
        <v/>
      </c>
      <c r="R1951" s="255" t="str">
        <f t="shared" si="320"/>
        <v/>
      </c>
      <c r="S1951" s="255" t="str">
        <f t="shared" si="321"/>
        <v/>
      </c>
      <c r="T1951" s="255" t="str">
        <f t="shared" si="319"/>
        <v/>
      </c>
      <c r="U1951" s="262" t="str">
        <f t="shared" si="310"/>
        <v/>
      </c>
      <c r="V1951" s="279"/>
    </row>
    <row r="1952" spans="1:22" x14ac:dyDescent="0.25">
      <c r="A1952" s="266"/>
      <c r="B1952" s="259" t="str">
        <f t="shared" si="311"/>
        <v/>
      </c>
      <c r="C1952" s="260" t="str">
        <f t="shared" si="312"/>
        <v/>
      </c>
      <c r="D1952" s="249" t="str">
        <f t="shared" si="313"/>
        <v/>
      </c>
      <c r="E1952" s="249" t="str">
        <f t="shared" si="314"/>
        <v/>
      </c>
      <c r="F1952" s="249" t="str">
        <f t="shared" si="315"/>
        <v/>
      </c>
      <c r="G1952" s="249" t="str">
        <f t="shared" si="316"/>
        <v/>
      </c>
      <c r="H1952" s="249" t="str">
        <f t="shared" si="317"/>
        <v/>
      </c>
      <c r="I1952" s="249"/>
      <c r="J1952" s="249"/>
      <c r="K1952" s="252"/>
      <c r="L1952" s="251"/>
      <c r="M1952" s="252"/>
      <c r="N1952" s="261"/>
      <c r="O1952" s="261"/>
      <c r="P1952" s="253"/>
      <c r="Q1952" s="254" t="str">
        <f t="shared" si="318"/>
        <v/>
      </c>
      <c r="R1952" s="255" t="str">
        <f t="shared" si="320"/>
        <v/>
      </c>
      <c r="S1952" s="255" t="str">
        <f t="shared" si="321"/>
        <v/>
      </c>
      <c r="T1952" s="255" t="str">
        <f t="shared" si="319"/>
        <v/>
      </c>
      <c r="U1952" s="262" t="str">
        <f t="shared" si="310"/>
        <v/>
      </c>
      <c r="V1952" s="279"/>
    </row>
    <row r="1953" spans="1:22" x14ac:dyDescent="0.25">
      <c r="A1953" s="266"/>
      <c r="B1953" s="259" t="str">
        <f t="shared" si="311"/>
        <v/>
      </c>
      <c r="C1953" s="260" t="str">
        <f t="shared" si="312"/>
        <v/>
      </c>
      <c r="D1953" s="249" t="str">
        <f t="shared" si="313"/>
        <v/>
      </c>
      <c r="E1953" s="249" t="str">
        <f t="shared" si="314"/>
        <v/>
      </c>
      <c r="F1953" s="249" t="str">
        <f t="shared" si="315"/>
        <v/>
      </c>
      <c r="G1953" s="249" t="str">
        <f t="shared" si="316"/>
        <v/>
      </c>
      <c r="H1953" s="249" t="str">
        <f t="shared" si="317"/>
        <v/>
      </c>
      <c r="I1953" s="249"/>
      <c r="J1953" s="249"/>
      <c r="K1953" s="252"/>
      <c r="L1953" s="251"/>
      <c r="M1953" s="252"/>
      <c r="N1953" s="261"/>
      <c r="O1953" s="261"/>
      <c r="P1953" s="253"/>
      <c r="Q1953" s="254" t="str">
        <f t="shared" si="318"/>
        <v/>
      </c>
      <c r="R1953" s="255" t="str">
        <f t="shared" si="320"/>
        <v/>
      </c>
      <c r="S1953" s="255" t="str">
        <f t="shared" si="321"/>
        <v/>
      </c>
      <c r="T1953" s="255" t="str">
        <f t="shared" si="319"/>
        <v/>
      </c>
      <c r="U1953" s="262" t="str">
        <f t="shared" ref="U1953:U2016" si="322">IFERROR(VLOOKUP(M1953,CIE,2,0),"")</f>
        <v/>
      </c>
      <c r="V1953" s="279"/>
    </row>
    <row r="1954" spans="1:22" x14ac:dyDescent="0.25">
      <c r="A1954" s="266"/>
      <c r="B1954" s="259" t="str">
        <f t="shared" si="311"/>
        <v/>
      </c>
      <c r="C1954" s="260" t="str">
        <f t="shared" si="312"/>
        <v/>
      </c>
      <c r="D1954" s="249" t="str">
        <f t="shared" si="313"/>
        <v/>
      </c>
      <c r="E1954" s="249" t="str">
        <f t="shared" si="314"/>
        <v/>
      </c>
      <c r="F1954" s="249" t="str">
        <f t="shared" si="315"/>
        <v/>
      </c>
      <c r="G1954" s="249" t="str">
        <f t="shared" si="316"/>
        <v/>
      </c>
      <c r="H1954" s="249" t="str">
        <f t="shared" si="317"/>
        <v/>
      </c>
      <c r="I1954" s="249"/>
      <c r="J1954" s="249"/>
      <c r="K1954" s="252"/>
      <c r="L1954" s="251"/>
      <c r="M1954" s="252"/>
      <c r="N1954" s="261"/>
      <c r="O1954" s="261"/>
      <c r="P1954" s="253"/>
      <c r="Q1954" s="254" t="str">
        <f t="shared" si="318"/>
        <v/>
      </c>
      <c r="R1954" s="255" t="str">
        <f t="shared" si="320"/>
        <v/>
      </c>
      <c r="S1954" s="255" t="str">
        <f t="shared" si="321"/>
        <v/>
      </c>
      <c r="T1954" s="255" t="str">
        <f t="shared" si="319"/>
        <v/>
      </c>
      <c r="U1954" s="262" t="str">
        <f t="shared" si="322"/>
        <v/>
      </c>
      <c r="V1954" s="279"/>
    </row>
    <row r="1955" spans="1:22" x14ac:dyDescent="0.25">
      <c r="A1955" s="266"/>
      <c r="B1955" s="259" t="str">
        <f t="shared" si="311"/>
        <v/>
      </c>
      <c r="C1955" s="260" t="str">
        <f t="shared" si="312"/>
        <v/>
      </c>
      <c r="D1955" s="249" t="str">
        <f t="shared" si="313"/>
        <v/>
      </c>
      <c r="E1955" s="249" t="str">
        <f t="shared" si="314"/>
        <v/>
      </c>
      <c r="F1955" s="249" t="str">
        <f t="shared" si="315"/>
        <v/>
      </c>
      <c r="G1955" s="249" t="str">
        <f t="shared" si="316"/>
        <v/>
      </c>
      <c r="H1955" s="249" t="str">
        <f t="shared" si="317"/>
        <v/>
      </c>
      <c r="I1955" s="249"/>
      <c r="J1955" s="249"/>
      <c r="K1955" s="252"/>
      <c r="L1955" s="251"/>
      <c r="M1955" s="252"/>
      <c r="N1955" s="261"/>
      <c r="O1955" s="261"/>
      <c r="P1955" s="253"/>
      <c r="Q1955" s="254" t="str">
        <f t="shared" si="318"/>
        <v/>
      </c>
      <c r="R1955" s="255" t="str">
        <f t="shared" si="320"/>
        <v/>
      </c>
      <c r="S1955" s="255" t="str">
        <f t="shared" si="321"/>
        <v/>
      </c>
      <c r="T1955" s="255" t="str">
        <f t="shared" si="319"/>
        <v/>
      </c>
      <c r="U1955" s="262" t="str">
        <f t="shared" si="322"/>
        <v/>
      </c>
      <c r="V1955" s="279"/>
    </row>
    <row r="1956" spans="1:22" x14ac:dyDescent="0.25">
      <c r="A1956" s="266"/>
      <c r="B1956" s="259" t="str">
        <f t="shared" si="311"/>
        <v/>
      </c>
      <c r="C1956" s="260" t="str">
        <f t="shared" si="312"/>
        <v/>
      </c>
      <c r="D1956" s="249" t="str">
        <f t="shared" si="313"/>
        <v/>
      </c>
      <c r="E1956" s="249" t="str">
        <f t="shared" si="314"/>
        <v/>
      </c>
      <c r="F1956" s="249" t="str">
        <f t="shared" si="315"/>
        <v/>
      </c>
      <c r="G1956" s="249" t="str">
        <f t="shared" si="316"/>
        <v/>
      </c>
      <c r="H1956" s="249" t="str">
        <f t="shared" si="317"/>
        <v/>
      </c>
      <c r="I1956" s="249"/>
      <c r="J1956" s="249"/>
      <c r="K1956" s="252"/>
      <c r="L1956" s="251"/>
      <c r="M1956" s="252"/>
      <c r="N1956" s="261"/>
      <c r="O1956" s="261"/>
      <c r="P1956" s="253"/>
      <c r="Q1956" s="254" t="str">
        <f t="shared" si="318"/>
        <v/>
      </c>
      <c r="R1956" s="255" t="str">
        <f t="shared" si="320"/>
        <v/>
      </c>
      <c r="S1956" s="255" t="str">
        <f t="shared" si="321"/>
        <v/>
      </c>
      <c r="T1956" s="255" t="str">
        <f t="shared" si="319"/>
        <v/>
      </c>
      <c r="U1956" s="262" t="str">
        <f t="shared" si="322"/>
        <v/>
      </c>
      <c r="V1956" s="279"/>
    </row>
    <row r="1957" spans="1:22" x14ac:dyDescent="0.25">
      <c r="A1957" s="266"/>
      <c r="B1957" s="259" t="str">
        <f t="shared" si="311"/>
        <v/>
      </c>
      <c r="C1957" s="260" t="str">
        <f t="shared" si="312"/>
        <v/>
      </c>
      <c r="D1957" s="249" t="str">
        <f t="shared" si="313"/>
        <v/>
      </c>
      <c r="E1957" s="249" t="str">
        <f t="shared" si="314"/>
        <v/>
      </c>
      <c r="F1957" s="249" t="str">
        <f t="shared" si="315"/>
        <v/>
      </c>
      <c r="G1957" s="249" t="str">
        <f t="shared" si="316"/>
        <v/>
      </c>
      <c r="H1957" s="249" t="str">
        <f t="shared" si="317"/>
        <v/>
      </c>
      <c r="I1957" s="249"/>
      <c r="J1957" s="249"/>
      <c r="K1957" s="252"/>
      <c r="L1957" s="251"/>
      <c r="M1957" s="252"/>
      <c r="N1957" s="261"/>
      <c r="O1957" s="261"/>
      <c r="P1957" s="253"/>
      <c r="Q1957" s="254" t="str">
        <f t="shared" si="318"/>
        <v/>
      </c>
      <c r="R1957" s="255" t="str">
        <f t="shared" si="320"/>
        <v/>
      </c>
      <c r="S1957" s="255" t="str">
        <f t="shared" si="321"/>
        <v/>
      </c>
      <c r="T1957" s="255" t="str">
        <f t="shared" si="319"/>
        <v/>
      </c>
      <c r="U1957" s="262" t="str">
        <f t="shared" si="322"/>
        <v/>
      </c>
      <c r="V1957" s="279"/>
    </row>
    <row r="1958" spans="1:22" x14ac:dyDescent="0.25">
      <c r="A1958" s="266"/>
      <c r="B1958" s="259" t="str">
        <f t="shared" ref="B1958:B2021" si="323">IFERROR(VLOOKUP(A1958,Personal,2,0),"")</f>
        <v/>
      </c>
      <c r="C1958" s="260" t="str">
        <f t="shared" si="312"/>
        <v/>
      </c>
      <c r="D1958" s="249" t="str">
        <f t="shared" si="313"/>
        <v/>
      </c>
      <c r="E1958" s="249" t="str">
        <f t="shared" si="314"/>
        <v/>
      </c>
      <c r="F1958" s="249" t="str">
        <f t="shared" si="315"/>
        <v/>
      </c>
      <c r="G1958" s="249" t="str">
        <f t="shared" si="316"/>
        <v/>
      </c>
      <c r="H1958" s="249" t="str">
        <f t="shared" si="317"/>
        <v/>
      </c>
      <c r="I1958" s="249"/>
      <c r="J1958" s="249"/>
      <c r="K1958" s="252"/>
      <c r="L1958" s="251"/>
      <c r="M1958" s="252"/>
      <c r="N1958" s="261"/>
      <c r="O1958" s="261"/>
      <c r="P1958" s="253"/>
      <c r="Q1958" s="254" t="str">
        <f t="shared" si="318"/>
        <v/>
      </c>
      <c r="R1958" s="255" t="str">
        <f t="shared" si="320"/>
        <v/>
      </c>
      <c r="S1958" s="255" t="str">
        <f t="shared" si="321"/>
        <v/>
      </c>
      <c r="T1958" s="255" t="str">
        <f t="shared" si="319"/>
        <v/>
      </c>
      <c r="U1958" s="262" t="str">
        <f t="shared" si="322"/>
        <v/>
      </c>
      <c r="V1958" s="279"/>
    </row>
    <row r="1959" spans="1:22" x14ac:dyDescent="0.25">
      <c r="A1959" s="266"/>
      <c r="B1959" s="259" t="str">
        <f t="shared" si="323"/>
        <v/>
      </c>
      <c r="C1959" s="260" t="str">
        <f t="shared" si="312"/>
        <v/>
      </c>
      <c r="D1959" s="249" t="str">
        <f t="shared" si="313"/>
        <v/>
      </c>
      <c r="E1959" s="249" t="str">
        <f t="shared" si="314"/>
        <v/>
      </c>
      <c r="F1959" s="249" t="str">
        <f t="shared" si="315"/>
        <v/>
      </c>
      <c r="G1959" s="249" t="str">
        <f t="shared" si="316"/>
        <v/>
      </c>
      <c r="H1959" s="249" t="str">
        <f t="shared" si="317"/>
        <v/>
      </c>
      <c r="I1959" s="249"/>
      <c r="J1959" s="249"/>
      <c r="K1959" s="252"/>
      <c r="L1959" s="251"/>
      <c r="M1959" s="252"/>
      <c r="N1959" s="261"/>
      <c r="O1959" s="261"/>
      <c r="P1959" s="253"/>
      <c r="Q1959" s="254" t="str">
        <f t="shared" si="318"/>
        <v/>
      </c>
      <c r="R1959" s="255" t="str">
        <f t="shared" si="320"/>
        <v/>
      </c>
      <c r="S1959" s="255" t="str">
        <f t="shared" si="321"/>
        <v/>
      </c>
      <c r="T1959" s="255" t="str">
        <f t="shared" si="319"/>
        <v/>
      </c>
      <c r="U1959" s="262" t="str">
        <f t="shared" si="322"/>
        <v/>
      </c>
      <c r="V1959" s="279"/>
    </row>
    <row r="1960" spans="1:22" x14ac:dyDescent="0.25">
      <c r="A1960" s="266"/>
      <c r="B1960" s="259" t="str">
        <f t="shared" si="323"/>
        <v/>
      </c>
      <c r="C1960" s="260" t="str">
        <f t="shared" si="312"/>
        <v/>
      </c>
      <c r="D1960" s="249" t="str">
        <f t="shared" si="313"/>
        <v/>
      </c>
      <c r="E1960" s="249" t="str">
        <f t="shared" si="314"/>
        <v/>
      </c>
      <c r="F1960" s="249" t="str">
        <f t="shared" si="315"/>
        <v/>
      </c>
      <c r="G1960" s="249" t="str">
        <f t="shared" si="316"/>
        <v/>
      </c>
      <c r="H1960" s="249" t="str">
        <f t="shared" si="317"/>
        <v/>
      </c>
      <c r="I1960" s="249"/>
      <c r="J1960" s="249"/>
      <c r="K1960" s="252"/>
      <c r="L1960" s="251"/>
      <c r="M1960" s="252"/>
      <c r="N1960" s="261"/>
      <c r="O1960" s="261"/>
      <c r="P1960" s="253"/>
      <c r="Q1960" s="254" t="str">
        <f t="shared" si="318"/>
        <v/>
      </c>
      <c r="R1960" s="255" t="str">
        <f t="shared" si="320"/>
        <v/>
      </c>
      <c r="S1960" s="255" t="str">
        <f t="shared" si="321"/>
        <v/>
      </c>
      <c r="T1960" s="255" t="str">
        <f t="shared" si="319"/>
        <v/>
      </c>
      <c r="U1960" s="262" t="str">
        <f t="shared" si="322"/>
        <v/>
      </c>
      <c r="V1960" s="279"/>
    </row>
    <row r="1961" spans="1:22" x14ac:dyDescent="0.25">
      <c r="A1961" s="266"/>
      <c r="B1961" s="259" t="str">
        <f t="shared" si="323"/>
        <v/>
      </c>
      <c r="C1961" s="260" t="str">
        <f t="shared" si="312"/>
        <v/>
      </c>
      <c r="D1961" s="249" t="str">
        <f t="shared" si="313"/>
        <v/>
      </c>
      <c r="E1961" s="249" t="str">
        <f t="shared" si="314"/>
        <v/>
      </c>
      <c r="F1961" s="249" t="str">
        <f t="shared" si="315"/>
        <v/>
      </c>
      <c r="G1961" s="249" t="str">
        <f t="shared" si="316"/>
        <v/>
      </c>
      <c r="H1961" s="249" t="str">
        <f t="shared" si="317"/>
        <v/>
      </c>
      <c r="I1961" s="249"/>
      <c r="J1961" s="249"/>
      <c r="K1961" s="252"/>
      <c r="L1961" s="251"/>
      <c r="M1961" s="252"/>
      <c r="N1961" s="261"/>
      <c r="O1961" s="261"/>
      <c r="P1961" s="253"/>
      <c r="Q1961" s="254" t="str">
        <f t="shared" si="318"/>
        <v/>
      </c>
      <c r="R1961" s="255" t="str">
        <f t="shared" si="320"/>
        <v/>
      </c>
      <c r="S1961" s="255" t="str">
        <f t="shared" si="321"/>
        <v/>
      </c>
      <c r="T1961" s="255" t="str">
        <f t="shared" si="319"/>
        <v/>
      </c>
      <c r="U1961" s="262" t="str">
        <f t="shared" si="322"/>
        <v/>
      </c>
      <c r="V1961" s="279"/>
    </row>
    <row r="1962" spans="1:22" x14ac:dyDescent="0.25">
      <c r="A1962" s="266"/>
      <c r="B1962" s="259" t="str">
        <f t="shared" si="323"/>
        <v/>
      </c>
      <c r="C1962" s="260" t="str">
        <f t="shared" si="312"/>
        <v/>
      </c>
      <c r="D1962" s="249" t="str">
        <f t="shared" si="313"/>
        <v/>
      </c>
      <c r="E1962" s="249" t="str">
        <f t="shared" si="314"/>
        <v/>
      </c>
      <c r="F1962" s="249" t="str">
        <f t="shared" si="315"/>
        <v/>
      </c>
      <c r="G1962" s="249" t="str">
        <f t="shared" si="316"/>
        <v/>
      </c>
      <c r="H1962" s="249" t="str">
        <f t="shared" si="317"/>
        <v/>
      </c>
      <c r="I1962" s="249"/>
      <c r="J1962" s="249"/>
      <c r="K1962" s="252"/>
      <c r="L1962" s="251"/>
      <c r="M1962" s="252"/>
      <c r="N1962" s="261"/>
      <c r="O1962" s="261"/>
      <c r="P1962" s="253"/>
      <c r="Q1962" s="254" t="str">
        <f t="shared" si="318"/>
        <v/>
      </c>
      <c r="R1962" s="255" t="str">
        <f t="shared" si="320"/>
        <v/>
      </c>
      <c r="S1962" s="255" t="str">
        <f t="shared" si="321"/>
        <v/>
      </c>
      <c r="T1962" s="255" t="str">
        <f t="shared" si="319"/>
        <v/>
      </c>
      <c r="U1962" s="262" t="str">
        <f t="shared" si="322"/>
        <v/>
      </c>
      <c r="V1962" s="279"/>
    </row>
    <row r="1963" spans="1:22" x14ac:dyDescent="0.25">
      <c r="A1963" s="266"/>
      <c r="B1963" s="259" t="str">
        <f t="shared" si="323"/>
        <v/>
      </c>
      <c r="C1963" s="260" t="str">
        <f t="shared" si="312"/>
        <v/>
      </c>
      <c r="D1963" s="249" t="str">
        <f t="shared" si="313"/>
        <v/>
      </c>
      <c r="E1963" s="249" t="str">
        <f t="shared" si="314"/>
        <v/>
      </c>
      <c r="F1963" s="249" t="str">
        <f t="shared" si="315"/>
        <v/>
      </c>
      <c r="G1963" s="249" t="str">
        <f t="shared" si="316"/>
        <v/>
      </c>
      <c r="H1963" s="249" t="str">
        <f t="shared" si="317"/>
        <v/>
      </c>
      <c r="I1963" s="249"/>
      <c r="J1963" s="249"/>
      <c r="K1963" s="252"/>
      <c r="L1963" s="251"/>
      <c r="M1963" s="252"/>
      <c r="N1963" s="261"/>
      <c r="O1963" s="261"/>
      <c r="P1963" s="253"/>
      <c r="Q1963" s="254" t="str">
        <f t="shared" si="318"/>
        <v/>
      </c>
      <c r="R1963" s="255" t="str">
        <f t="shared" si="320"/>
        <v/>
      </c>
      <c r="S1963" s="255" t="str">
        <f t="shared" si="321"/>
        <v/>
      </c>
      <c r="T1963" s="255" t="str">
        <f t="shared" si="319"/>
        <v/>
      </c>
      <c r="U1963" s="262" t="str">
        <f t="shared" si="322"/>
        <v/>
      </c>
      <c r="V1963" s="279"/>
    </row>
    <row r="1964" spans="1:22" x14ac:dyDescent="0.25">
      <c r="A1964" s="266"/>
      <c r="B1964" s="259" t="str">
        <f t="shared" si="323"/>
        <v/>
      </c>
      <c r="C1964" s="260" t="str">
        <f t="shared" si="312"/>
        <v/>
      </c>
      <c r="D1964" s="249" t="str">
        <f t="shared" si="313"/>
        <v/>
      </c>
      <c r="E1964" s="249" t="str">
        <f t="shared" si="314"/>
        <v/>
      </c>
      <c r="F1964" s="249" t="str">
        <f t="shared" si="315"/>
        <v/>
      </c>
      <c r="G1964" s="249" t="str">
        <f t="shared" si="316"/>
        <v/>
      </c>
      <c r="H1964" s="249" t="str">
        <f t="shared" si="317"/>
        <v/>
      </c>
      <c r="I1964" s="249"/>
      <c r="J1964" s="249"/>
      <c r="K1964" s="252"/>
      <c r="L1964" s="251"/>
      <c r="M1964" s="252"/>
      <c r="N1964" s="261"/>
      <c r="O1964" s="261"/>
      <c r="P1964" s="253"/>
      <c r="Q1964" s="254" t="str">
        <f t="shared" si="318"/>
        <v/>
      </c>
      <c r="R1964" s="255" t="str">
        <f t="shared" si="320"/>
        <v/>
      </c>
      <c r="S1964" s="255" t="str">
        <f t="shared" si="321"/>
        <v/>
      </c>
      <c r="T1964" s="255" t="str">
        <f t="shared" si="319"/>
        <v/>
      </c>
      <c r="U1964" s="262" t="str">
        <f t="shared" si="322"/>
        <v/>
      </c>
      <c r="V1964" s="279"/>
    </row>
    <row r="1965" spans="1:22" x14ac:dyDescent="0.25">
      <c r="A1965" s="266"/>
      <c r="B1965" s="259" t="str">
        <f t="shared" si="323"/>
        <v/>
      </c>
      <c r="C1965" s="260" t="str">
        <f t="shared" si="312"/>
        <v/>
      </c>
      <c r="D1965" s="249" t="str">
        <f t="shared" si="313"/>
        <v/>
      </c>
      <c r="E1965" s="249" t="str">
        <f t="shared" si="314"/>
        <v/>
      </c>
      <c r="F1965" s="249" t="str">
        <f t="shared" si="315"/>
        <v/>
      </c>
      <c r="G1965" s="249" t="str">
        <f t="shared" si="316"/>
        <v/>
      </c>
      <c r="H1965" s="249" t="str">
        <f t="shared" si="317"/>
        <v/>
      </c>
      <c r="I1965" s="249"/>
      <c r="J1965" s="249"/>
      <c r="K1965" s="252"/>
      <c r="L1965" s="251"/>
      <c r="M1965" s="252"/>
      <c r="N1965" s="261"/>
      <c r="O1965" s="261"/>
      <c r="P1965" s="253"/>
      <c r="Q1965" s="254" t="str">
        <f t="shared" si="318"/>
        <v/>
      </c>
      <c r="R1965" s="255" t="str">
        <f t="shared" si="320"/>
        <v/>
      </c>
      <c r="S1965" s="255" t="str">
        <f t="shared" si="321"/>
        <v/>
      </c>
      <c r="T1965" s="255" t="str">
        <f t="shared" si="319"/>
        <v/>
      </c>
      <c r="U1965" s="262" t="str">
        <f t="shared" si="322"/>
        <v/>
      </c>
      <c r="V1965" s="279"/>
    </row>
    <row r="1966" spans="1:22" x14ac:dyDescent="0.25">
      <c r="A1966" s="266"/>
      <c r="B1966" s="259" t="str">
        <f t="shared" si="323"/>
        <v/>
      </c>
      <c r="C1966" s="260" t="str">
        <f t="shared" si="312"/>
        <v/>
      </c>
      <c r="D1966" s="249" t="str">
        <f t="shared" si="313"/>
        <v/>
      </c>
      <c r="E1966" s="249" t="str">
        <f t="shared" si="314"/>
        <v/>
      </c>
      <c r="F1966" s="249" t="str">
        <f t="shared" si="315"/>
        <v/>
      </c>
      <c r="G1966" s="249" t="str">
        <f t="shared" si="316"/>
        <v/>
      </c>
      <c r="H1966" s="249" t="str">
        <f t="shared" si="317"/>
        <v/>
      </c>
      <c r="I1966" s="249"/>
      <c r="J1966" s="249"/>
      <c r="K1966" s="252"/>
      <c r="L1966" s="251"/>
      <c r="M1966" s="252"/>
      <c r="N1966" s="261"/>
      <c r="O1966" s="261"/>
      <c r="P1966" s="253"/>
      <c r="Q1966" s="254" t="str">
        <f t="shared" si="318"/>
        <v/>
      </c>
      <c r="R1966" s="255" t="str">
        <f t="shared" si="320"/>
        <v/>
      </c>
      <c r="S1966" s="255" t="str">
        <f t="shared" si="321"/>
        <v/>
      </c>
      <c r="T1966" s="255" t="str">
        <f t="shared" si="319"/>
        <v/>
      </c>
      <c r="U1966" s="262" t="str">
        <f t="shared" si="322"/>
        <v/>
      </c>
      <c r="V1966" s="279"/>
    </row>
    <row r="1967" spans="1:22" x14ac:dyDescent="0.25">
      <c r="A1967" s="266"/>
      <c r="B1967" s="259" t="str">
        <f t="shared" si="323"/>
        <v/>
      </c>
      <c r="C1967" s="260" t="str">
        <f t="shared" si="312"/>
        <v/>
      </c>
      <c r="D1967" s="249" t="str">
        <f t="shared" si="313"/>
        <v/>
      </c>
      <c r="E1967" s="249" t="str">
        <f t="shared" si="314"/>
        <v/>
      </c>
      <c r="F1967" s="249" t="str">
        <f t="shared" si="315"/>
        <v/>
      </c>
      <c r="G1967" s="249" t="str">
        <f t="shared" si="316"/>
        <v/>
      </c>
      <c r="H1967" s="249" t="str">
        <f t="shared" si="317"/>
        <v/>
      </c>
      <c r="I1967" s="249"/>
      <c r="J1967" s="249"/>
      <c r="K1967" s="252"/>
      <c r="L1967" s="251"/>
      <c r="M1967" s="252"/>
      <c r="N1967" s="261"/>
      <c r="O1967" s="261"/>
      <c r="P1967" s="253"/>
      <c r="Q1967" s="254" t="str">
        <f t="shared" si="318"/>
        <v/>
      </c>
      <c r="R1967" s="255" t="str">
        <f t="shared" si="320"/>
        <v/>
      </c>
      <c r="S1967" s="255" t="str">
        <f t="shared" si="321"/>
        <v/>
      </c>
      <c r="T1967" s="255" t="str">
        <f t="shared" si="319"/>
        <v/>
      </c>
      <c r="U1967" s="262" t="str">
        <f t="shared" si="322"/>
        <v/>
      </c>
      <c r="V1967" s="279"/>
    </row>
    <row r="1968" spans="1:22" x14ac:dyDescent="0.25">
      <c r="A1968" s="266"/>
      <c r="B1968" s="259" t="str">
        <f t="shared" si="323"/>
        <v/>
      </c>
      <c r="C1968" s="260" t="str">
        <f t="shared" si="312"/>
        <v/>
      </c>
      <c r="D1968" s="249" t="str">
        <f t="shared" si="313"/>
        <v/>
      </c>
      <c r="E1968" s="249" t="str">
        <f t="shared" si="314"/>
        <v/>
      </c>
      <c r="F1968" s="249" t="str">
        <f t="shared" si="315"/>
        <v/>
      </c>
      <c r="G1968" s="249" t="str">
        <f t="shared" si="316"/>
        <v/>
      </c>
      <c r="H1968" s="249" t="str">
        <f t="shared" si="317"/>
        <v/>
      </c>
      <c r="I1968" s="249"/>
      <c r="J1968" s="249"/>
      <c r="K1968" s="252"/>
      <c r="L1968" s="251"/>
      <c r="M1968" s="252"/>
      <c r="N1968" s="261"/>
      <c r="O1968" s="261"/>
      <c r="P1968" s="253"/>
      <c r="Q1968" s="254" t="str">
        <f t="shared" si="318"/>
        <v/>
      </c>
      <c r="R1968" s="255" t="str">
        <f t="shared" si="320"/>
        <v/>
      </c>
      <c r="S1968" s="255" t="str">
        <f t="shared" si="321"/>
        <v/>
      </c>
      <c r="T1968" s="255" t="str">
        <f t="shared" si="319"/>
        <v/>
      </c>
      <c r="U1968" s="262" t="str">
        <f t="shared" si="322"/>
        <v/>
      </c>
      <c r="V1968" s="279"/>
    </row>
    <row r="1969" spans="1:22" x14ac:dyDescent="0.25">
      <c r="A1969" s="266"/>
      <c r="B1969" s="259" t="str">
        <f t="shared" si="323"/>
        <v/>
      </c>
      <c r="C1969" s="260" t="str">
        <f t="shared" si="312"/>
        <v/>
      </c>
      <c r="D1969" s="249" t="str">
        <f t="shared" si="313"/>
        <v/>
      </c>
      <c r="E1969" s="249" t="str">
        <f t="shared" si="314"/>
        <v/>
      </c>
      <c r="F1969" s="249" t="str">
        <f t="shared" si="315"/>
        <v/>
      </c>
      <c r="G1969" s="249" t="str">
        <f t="shared" si="316"/>
        <v/>
      </c>
      <c r="H1969" s="249" t="str">
        <f t="shared" si="317"/>
        <v/>
      </c>
      <c r="I1969" s="249"/>
      <c r="J1969" s="249"/>
      <c r="K1969" s="252"/>
      <c r="L1969" s="251"/>
      <c r="M1969" s="252"/>
      <c r="N1969" s="261"/>
      <c r="O1969" s="261"/>
      <c r="P1969" s="253"/>
      <c r="Q1969" s="254" t="str">
        <f t="shared" si="318"/>
        <v/>
      </c>
      <c r="R1969" s="255" t="str">
        <f t="shared" si="320"/>
        <v/>
      </c>
      <c r="S1969" s="255" t="str">
        <f t="shared" si="321"/>
        <v/>
      </c>
      <c r="T1969" s="255" t="str">
        <f t="shared" si="319"/>
        <v/>
      </c>
      <c r="U1969" s="262" t="str">
        <f t="shared" si="322"/>
        <v/>
      </c>
      <c r="V1969" s="279"/>
    </row>
    <row r="1970" spans="1:22" x14ac:dyDescent="0.25">
      <c r="A1970" s="266"/>
      <c r="B1970" s="259" t="str">
        <f t="shared" si="323"/>
        <v/>
      </c>
      <c r="C1970" s="260" t="str">
        <f t="shared" si="312"/>
        <v/>
      </c>
      <c r="D1970" s="249" t="str">
        <f t="shared" si="313"/>
        <v/>
      </c>
      <c r="E1970" s="249" t="str">
        <f t="shared" si="314"/>
        <v/>
      </c>
      <c r="F1970" s="249" t="str">
        <f t="shared" si="315"/>
        <v/>
      </c>
      <c r="G1970" s="249" t="str">
        <f t="shared" si="316"/>
        <v/>
      </c>
      <c r="H1970" s="249" t="str">
        <f t="shared" si="317"/>
        <v/>
      </c>
      <c r="I1970" s="249"/>
      <c r="J1970" s="249"/>
      <c r="K1970" s="252"/>
      <c r="L1970" s="251"/>
      <c r="M1970" s="252"/>
      <c r="N1970" s="261"/>
      <c r="O1970" s="261"/>
      <c r="P1970" s="253"/>
      <c r="Q1970" s="254" t="str">
        <f t="shared" si="318"/>
        <v/>
      </c>
      <c r="R1970" s="255" t="str">
        <f t="shared" si="320"/>
        <v/>
      </c>
      <c r="S1970" s="255" t="str">
        <f t="shared" si="321"/>
        <v/>
      </c>
      <c r="T1970" s="255" t="str">
        <f t="shared" si="319"/>
        <v/>
      </c>
      <c r="U1970" s="262" t="str">
        <f t="shared" si="322"/>
        <v/>
      </c>
      <c r="V1970" s="279"/>
    </row>
    <row r="1971" spans="1:22" x14ac:dyDescent="0.25">
      <c r="A1971" s="266"/>
      <c r="B1971" s="259" t="str">
        <f t="shared" si="323"/>
        <v/>
      </c>
      <c r="C1971" s="260" t="str">
        <f t="shared" si="312"/>
        <v/>
      </c>
      <c r="D1971" s="249" t="str">
        <f t="shared" si="313"/>
        <v/>
      </c>
      <c r="E1971" s="249" t="str">
        <f t="shared" si="314"/>
        <v/>
      </c>
      <c r="F1971" s="249" t="str">
        <f t="shared" si="315"/>
        <v/>
      </c>
      <c r="G1971" s="249" t="str">
        <f t="shared" si="316"/>
        <v/>
      </c>
      <c r="H1971" s="249" t="str">
        <f t="shared" si="317"/>
        <v/>
      </c>
      <c r="I1971" s="249"/>
      <c r="J1971" s="249"/>
      <c r="K1971" s="252"/>
      <c r="L1971" s="251"/>
      <c r="M1971" s="252"/>
      <c r="N1971" s="261"/>
      <c r="O1971" s="261"/>
      <c r="P1971" s="253"/>
      <c r="Q1971" s="254" t="str">
        <f t="shared" si="318"/>
        <v/>
      </c>
      <c r="R1971" s="255" t="str">
        <f t="shared" si="320"/>
        <v/>
      </c>
      <c r="S1971" s="255" t="str">
        <f t="shared" si="321"/>
        <v/>
      </c>
      <c r="T1971" s="255" t="str">
        <f t="shared" si="319"/>
        <v/>
      </c>
      <c r="U1971" s="262" t="str">
        <f t="shared" si="322"/>
        <v/>
      </c>
      <c r="V1971" s="279"/>
    </row>
    <row r="1972" spans="1:22" x14ac:dyDescent="0.25">
      <c r="A1972" s="266"/>
      <c r="B1972" s="259" t="str">
        <f t="shared" si="323"/>
        <v/>
      </c>
      <c r="C1972" s="260" t="str">
        <f t="shared" si="312"/>
        <v/>
      </c>
      <c r="D1972" s="249" t="str">
        <f t="shared" si="313"/>
        <v/>
      </c>
      <c r="E1972" s="249" t="str">
        <f t="shared" si="314"/>
        <v/>
      </c>
      <c r="F1972" s="249" t="str">
        <f t="shared" si="315"/>
        <v/>
      </c>
      <c r="G1972" s="249" t="str">
        <f t="shared" si="316"/>
        <v/>
      </c>
      <c r="H1972" s="249" t="str">
        <f t="shared" si="317"/>
        <v/>
      </c>
      <c r="I1972" s="249"/>
      <c r="J1972" s="249"/>
      <c r="K1972" s="252"/>
      <c r="L1972" s="251"/>
      <c r="M1972" s="252"/>
      <c r="N1972" s="261"/>
      <c r="O1972" s="261"/>
      <c r="P1972" s="253"/>
      <c r="Q1972" s="254" t="str">
        <f t="shared" si="318"/>
        <v/>
      </c>
      <c r="R1972" s="255" t="str">
        <f t="shared" si="320"/>
        <v/>
      </c>
      <c r="S1972" s="255" t="str">
        <f t="shared" si="321"/>
        <v/>
      </c>
      <c r="T1972" s="255" t="str">
        <f t="shared" si="319"/>
        <v/>
      </c>
      <c r="U1972" s="262" t="str">
        <f t="shared" si="322"/>
        <v/>
      </c>
      <c r="V1972" s="279"/>
    </row>
    <row r="1973" spans="1:22" x14ac:dyDescent="0.25">
      <c r="A1973" s="266"/>
      <c r="B1973" s="259" t="str">
        <f t="shared" si="323"/>
        <v/>
      </c>
      <c r="C1973" s="260" t="str">
        <f t="shared" si="312"/>
        <v/>
      </c>
      <c r="D1973" s="249" t="str">
        <f t="shared" si="313"/>
        <v/>
      </c>
      <c r="E1973" s="249" t="str">
        <f t="shared" si="314"/>
        <v/>
      </c>
      <c r="F1973" s="249" t="str">
        <f t="shared" si="315"/>
        <v/>
      </c>
      <c r="G1973" s="249" t="str">
        <f t="shared" si="316"/>
        <v/>
      </c>
      <c r="H1973" s="249" t="str">
        <f t="shared" si="317"/>
        <v/>
      </c>
      <c r="I1973" s="249"/>
      <c r="J1973" s="249"/>
      <c r="K1973" s="252"/>
      <c r="L1973" s="251"/>
      <c r="M1973" s="252"/>
      <c r="N1973" s="261"/>
      <c r="O1973" s="261"/>
      <c r="P1973" s="253"/>
      <c r="Q1973" s="254" t="str">
        <f t="shared" si="318"/>
        <v/>
      </c>
      <c r="R1973" s="255" t="str">
        <f t="shared" si="320"/>
        <v/>
      </c>
      <c r="S1973" s="255" t="str">
        <f t="shared" si="321"/>
        <v/>
      </c>
      <c r="T1973" s="255" t="str">
        <f t="shared" si="319"/>
        <v/>
      </c>
      <c r="U1973" s="262" t="str">
        <f t="shared" si="322"/>
        <v/>
      </c>
      <c r="V1973" s="279"/>
    </row>
    <row r="1974" spans="1:22" x14ac:dyDescent="0.25">
      <c r="A1974" s="266"/>
      <c r="B1974" s="259" t="str">
        <f t="shared" si="323"/>
        <v/>
      </c>
      <c r="C1974" s="260" t="str">
        <f t="shared" si="312"/>
        <v/>
      </c>
      <c r="D1974" s="249" t="str">
        <f t="shared" si="313"/>
        <v/>
      </c>
      <c r="E1974" s="249" t="str">
        <f t="shared" si="314"/>
        <v/>
      </c>
      <c r="F1974" s="249" t="str">
        <f t="shared" si="315"/>
        <v/>
      </c>
      <c r="G1974" s="249" t="str">
        <f t="shared" si="316"/>
        <v/>
      </c>
      <c r="H1974" s="249" t="str">
        <f t="shared" si="317"/>
        <v/>
      </c>
      <c r="I1974" s="249"/>
      <c r="J1974" s="249"/>
      <c r="K1974" s="252"/>
      <c r="L1974" s="251"/>
      <c r="M1974" s="252"/>
      <c r="N1974" s="261"/>
      <c r="O1974" s="261"/>
      <c r="P1974" s="253"/>
      <c r="Q1974" s="254" t="str">
        <f t="shared" si="318"/>
        <v/>
      </c>
      <c r="R1974" s="255" t="str">
        <f t="shared" si="320"/>
        <v/>
      </c>
      <c r="S1974" s="255" t="str">
        <f t="shared" si="321"/>
        <v/>
      </c>
      <c r="T1974" s="255" t="str">
        <f t="shared" si="319"/>
        <v/>
      </c>
      <c r="U1974" s="262" t="str">
        <f t="shared" si="322"/>
        <v/>
      </c>
      <c r="V1974" s="279"/>
    </row>
    <row r="1975" spans="1:22" x14ac:dyDescent="0.25">
      <c r="A1975" s="266"/>
      <c r="B1975" s="259" t="str">
        <f t="shared" si="323"/>
        <v/>
      </c>
      <c r="C1975" s="260" t="str">
        <f t="shared" si="312"/>
        <v/>
      </c>
      <c r="D1975" s="249" t="str">
        <f t="shared" si="313"/>
        <v/>
      </c>
      <c r="E1975" s="249" t="str">
        <f t="shared" si="314"/>
        <v/>
      </c>
      <c r="F1975" s="249" t="str">
        <f t="shared" si="315"/>
        <v/>
      </c>
      <c r="G1975" s="249" t="str">
        <f t="shared" si="316"/>
        <v/>
      </c>
      <c r="H1975" s="249" t="str">
        <f t="shared" si="317"/>
        <v/>
      </c>
      <c r="I1975" s="249"/>
      <c r="J1975" s="249"/>
      <c r="K1975" s="252"/>
      <c r="L1975" s="251"/>
      <c r="M1975" s="252"/>
      <c r="N1975" s="261"/>
      <c r="O1975" s="261"/>
      <c r="P1975" s="253"/>
      <c r="Q1975" s="254" t="str">
        <f t="shared" si="318"/>
        <v/>
      </c>
      <c r="R1975" s="255" t="str">
        <f t="shared" si="320"/>
        <v/>
      </c>
      <c r="S1975" s="255" t="str">
        <f t="shared" si="321"/>
        <v/>
      </c>
      <c r="T1975" s="255" t="str">
        <f t="shared" si="319"/>
        <v/>
      </c>
      <c r="U1975" s="262" t="str">
        <f t="shared" si="322"/>
        <v/>
      </c>
      <c r="V1975" s="279"/>
    </row>
    <row r="1976" spans="1:22" x14ac:dyDescent="0.25">
      <c r="A1976" s="266"/>
      <c r="B1976" s="259" t="str">
        <f t="shared" si="323"/>
        <v/>
      </c>
      <c r="C1976" s="260" t="str">
        <f t="shared" si="312"/>
        <v/>
      </c>
      <c r="D1976" s="249" t="str">
        <f t="shared" si="313"/>
        <v/>
      </c>
      <c r="E1976" s="249" t="str">
        <f t="shared" si="314"/>
        <v/>
      </c>
      <c r="F1976" s="249" t="str">
        <f t="shared" si="315"/>
        <v/>
      </c>
      <c r="G1976" s="249" t="str">
        <f t="shared" si="316"/>
        <v/>
      </c>
      <c r="H1976" s="249" t="str">
        <f t="shared" si="317"/>
        <v/>
      </c>
      <c r="I1976" s="249"/>
      <c r="J1976" s="249"/>
      <c r="K1976" s="252"/>
      <c r="L1976" s="251"/>
      <c r="M1976" s="252"/>
      <c r="N1976" s="261"/>
      <c r="O1976" s="261"/>
      <c r="P1976" s="253"/>
      <c r="Q1976" s="254" t="str">
        <f t="shared" si="318"/>
        <v/>
      </c>
      <c r="R1976" s="255" t="str">
        <f t="shared" si="320"/>
        <v/>
      </c>
      <c r="S1976" s="255" t="str">
        <f t="shared" si="321"/>
        <v/>
      </c>
      <c r="T1976" s="255" t="str">
        <f t="shared" si="319"/>
        <v/>
      </c>
      <c r="U1976" s="262" t="str">
        <f t="shared" si="322"/>
        <v/>
      </c>
      <c r="V1976" s="279"/>
    </row>
    <row r="1977" spans="1:22" x14ac:dyDescent="0.25">
      <c r="A1977" s="266"/>
      <c r="B1977" s="259" t="str">
        <f t="shared" si="323"/>
        <v/>
      </c>
      <c r="C1977" s="260" t="str">
        <f t="shared" si="312"/>
        <v/>
      </c>
      <c r="D1977" s="249" t="str">
        <f t="shared" si="313"/>
        <v/>
      </c>
      <c r="E1977" s="249" t="str">
        <f t="shared" si="314"/>
        <v/>
      </c>
      <c r="F1977" s="249" t="str">
        <f t="shared" si="315"/>
        <v/>
      </c>
      <c r="G1977" s="249" t="str">
        <f t="shared" si="316"/>
        <v/>
      </c>
      <c r="H1977" s="249" t="str">
        <f t="shared" si="317"/>
        <v/>
      </c>
      <c r="I1977" s="249"/>
      <c r="J1977" s="249"/>
      <c r="K1977" s="252"/>
      <c r="L1977" s="251"/>
      <c r="M1977" s="252"/>
      <c r="N1977" s="261"/>
      <c r="O1977" s="261"/>
      <c r="P1977" s="253"/>
      <c r="Q1977" s="254" t="str">
        <f t="shared" si="318"/>
        <v/>
      </c>
      <c r="R1977" s="255" t="str">
        <f t="shared" si="320"/>
        <v/>
      </c>
      <c r="S1977" s="255" t="str">
        <f t="shared" si="321"/>
        <v/>
      </c>
      <c r="T1977" s="255" t="str">
        <f t="shared" si="319"/>
        <v/>
      </c>
      <c r="U1977" s="262" t="str">
        <f t="shared" si="322"/>
        <v/>
      </c>
      <c r="V1977" s="279"/>
    </row>
    <row r="1978" spans="1:22" x14ac:dyDescent="0.25">
      <c r="A1978" s="266"/>
      <c r="B1978" s="259" t="str">
        <f t="shared" si="323"/>
        <v/>
      </c>
      <c r="C1978" s="260" t="str">
        <f t="shared" si="312"/>
        <v/>
      </c>
      <c r="D1978" s="249" t="str">
        <f t="shared" si="313"/>
        <v/>
      </c>
      <c r="E1978" s="249" t="str">
        <f t="shared" si="314"/>
        <v/>
      </c>
      <c r="F1978" s="249" t="str">
        <f t="shared" si="315"/>
        <v/>
      </c>
      <c r="G1978" s="249" t="str">
        <f t="shared" si="316"/>
        <v/>
      </c>
      <c r="H1978" s="249" t="str">
        <f t="shared" si="317"/>
        <v/>
      </c>
      <c r="I1978" s="249"/>
      <c r="J1978" s="249"/>
      <c r="K1978" s="252"/>
      <c r="L1978" s="251"/>
      <c r="M1978" s="252"/>
      <c r="N1978" s="261"/>
      <c r="O1978" s="261"/>
      <c r="P1978" s="253"/>
      <c r="Q1978" s="254" t="str">
        <f t="shared" si="318"/>
        <v/>
      </c>
      <c r="R1978" s="255" t="str">
        <f t="shared" si="320"/>
        <v/>
      </c>
      <c r="S1978" s="255" t="str">
        <f t="shared" si="321"/>
        <v/>
      </c>
      <c r="T1978" s="255" t="str">
        <f t="shared" si="319"/>
        <v/>
      </c>
      <c r="U1978" s="262" t="str">
        <f t="shared" si="322"/>
        <v/>
      </c>
      <c r="V1978" s="279"/>
    </row>
    <row r="1979" spans="1:22" x14ac:dyDescent="0.25">
      <c r="A1979" s="266"/>
      <c r="B1979" s="259" t="str">
        <f t="shared" si="323"/>
        <v/>
      </c>
      <c r="C1979" s="260" t="str">
        <f t="shared" si="312"/>
        <v/>
      </c>
      <c r="D1979" s="249" t="str">
        <f t="shared" si="313"/>
        <v/>
      </c>
      <c r="E1979" s="249" t="str">
        <f t="shared" si="314"/>
        <v/>
      </c>
      <c r="F1979" s="249" t="str">
        <f t="shared" si="315"/>
        <v/>
      </c>
      <c r="G1979" s="249" t="str">
        <f t="shared" si="316"/>
        <v/>
      </c>
      <c r="H1979" s="249" t="str">
        <f t="shared" si="317"/>
        <v/>
      </c>
      <c r="I1979" s="249"/>
      <c r="J1979" s="249"/>
      <c r="K1979" s="252"/>
      <c r="L1979" s="251"/>
      <c r="M1979" s="252"/>
      <c r="N1979" s="261"/>
      <c r="O1979" s="261"/>
      <c r="P1979" s="253"/>
      <c r="Q1979" s="254" t="str">
        <f t="shared" si="318"/>
        <v/>
      </c>
      <c r="R1979" s="255" t="str">
        <f t="shared" si="320"/>
        <v/>
      </c>
      <c r="S1979" s="255" t="str">
        <f t="shared" si="321"/>
        <v/>
      </c>
      <c r="T1979" s="255" t="str">
        <f t="shared" si="319"/>
        <v/>
      </c>
      <c r="U1979" s="262" t="str">
        <f t="shared" si="322"/>
        <v/>
      </c>
      <c r="V1979" s="279"/>
    </row>
    <row r="1980" spans="1:22" x14ac:dyDescent="0.25">
      <c r="A1980" s="266"/>
      <c r="B1980" s="259" t="str">
        <f t="shared" si="323"/>
        <v/>
      </c>
      <c r="C1980" s="260" t="str">
        <f t="shared" si="312"/>
        <v/>
      </c>
      <c r="D1980" s="249" t="str">
        <f t="shared" si="313"/>
        <v/>
      </c>
      <c r="E1980" s="249" t="str">
        <f t="shared" si="314"/>
        <v/>
      </c>
      <c r="F1980" s="249" t="str">
        <f t="shared" si="315"/>
        <v/>
      </c>
      <c r="G1980" s="249" t="str">
        <f t="shared" si="316"/>
        <v/>
      </c>
      <c r="H1980" s="249" t="str">
        <f t="shared" si="317"/>
        <v/>
      </c>
      <c r="I1980" s="249"/>
      <c r="J1980" s="249"/>
      <c r="K1980" s="252"/>
      <c r="L1980" s="251"/>
      <c r="M1980" s="252"/>
      <c r="N1980" s="261"/>
      <c r="O1980" s="261"/>
      <c r="P1980" s="253"/>
      <c r="Q1980" s="254" t="str">
        <f t="shared" si="318"/>
        <v/>
      </c>
      <c r="R1980" s="255" t="str">
        <f t="shared" si="320"/>
        <v/>
      </c>
      <c r="S1980" s="255" t="str">
        <f t="shared" si="321"/>
        <v/>
      </c>
      <c r="T1980" s="255" t="str">
        <f t="shared" si="319"/>
        <v/>
      </c>
      <c r="U1980" s="262" t="str">
        <f t="shared" si="322"/>
        <v/>
      </c>
      <c r="V1980" s="279"/>
    </row>
    <row r="1981" spans="1:22" x14ac:dyDescent="0.25">
      <c r="A1981" s="266"/>
      <c r="B1981" s="259" t="str">
        <f t="shared" si="323"/>
        <v/>
      </c>
      <c r="C1981" s="260" t="str">
        <f t="shared" si="312"/>
        <v/>
      </c>
      <c r="D1981" s="249" t="str">
        <f t="shared" si="313"/>
        <v/>
      </c>
      <c r="E1981" s="249" t="str">
        <f t="shared" si="314"/>
        <v/>
      </c>
      <c r="F1981" s="249" t="str">
        <f t="shared" si="315"/>
        <v/>
      </c>
      <c r="G1981" s="249" t="str">
        <f t="shared" si="316"/>
        <v/>
      </c>
      <c r="H1981" s="249" t="str">
        <f t="shared" si="317"/>
        <v/>
      </c>
      <c r="I1981" s="249"/>
      <c r="J1981" s="249"/>
      <c r="K1981" s="252"/>
      <c r="L1981" s="251"/>
      <c r="M1981" s="252"/>
      <c r="N1981" s="261"/>
      <c r="O1981" s="261"/>
      <c r="P1981" s="253"/>
      <c r="Q1981" s="254" t="str">
        <f t="shared" si="318"/>
        <v/>
      </c>
      <c r="R1981" s="255" t="str">
        <f t="shared" si="320"/>
        <v/>
      </c>
      <c r="S1981" s="255" t="str">
        <f t="shared" si="321"/>
        <v/>
      </c>
      <c r="T1981" s="255" t="str">
        <f t="shared" si="319"/>
        <v/>
      </c>
      <c r="U1981" s="262" t="str">
        <f t="shared" si="322"/>
        <v/>
      </c>
      <c r="V1981" s="279"/>
    </row>
    <row r="1982" spans="1:22" x14ac:dyDescent="0.25">
      <c r="A1982" s="266"/>
      <c r="B1982" s="259" t="str">
        <f t="shared" si="323"/>
        <v/>
      </c>
      <c r="C1982" s="260" t="str">
        <f t="shared" si="312"/>
        <v/>
      </c>
      <c r="D1982" s="249" t="str">
        <f t="shared" si="313"/>
        <v/>
      </c>
      <c r="E1982" s="249" t="str">
        <f t="shared" si="314"/>
        <v/>
      </c>
      <c r="F1982" s="249" t="str">
        <f t="shared" si="315"/>
        <v/>
      </c>
      <c r="G1982" s="249" t="str">
        <f t="shared" si="316"/>
        <v/>
      </c>
      <c r="H1982" s="249" t="str">
        <f t="shared" si="317"/>
        <v/>
      </c>
      <c r="I1982" s="249"/>
      <c r="J1982" s="249"/>
      <c r="K1982" s="252"/>
      <c r="L1982" s="251"/>
      <c r="M1982" s="252"/>
      <c r="N1982" s="261"/>
      <c r="O1982" s="261"/>
      <c r="P1982" s="253"/>
      <c r="Q1982" s="254" t="str">
        <f t="shared" si="318"/>
        <v/>
      </c>
      <c r="R1982" s="255" t="str">
        <f t="shared" si="320"/>
        <v/>
      </c>
      <c r="S1982" s="255" t="str">
        <f t="shared" si="321"/>
        <v/>
      </c>
      <c r="T1982" s="255" t="str">
        <f t="shared" si="319"/>
        <v/>
      </c>
      <c r="U1982" s="262" t="str">
        <f t="shared" si="322"/>
        <v/>
      </c>
      <c r="V1982" s="279"/>
    </row>
    <row r="1983" spans="1:22" x14ac:dyDescent="0.25">
      <c r="A1983" s="266"/>
      <c r="B1983" s="259" t="str">
        <f t="shared" si="323"/>
        <v/>
      </c>
      <c r="C1983" s="260" t="str">
        <f t="shared" si="312"/>
        <v/>
      </c>
      <c r="D1983" s="249" t="str">
        <f t="shared" si="313"/>
        <v/>
      </c>
      <c r="E1983" s="249" t="str">
        <f t="shared" si="314"/>
        <v/>
      </c>
      <c r="F1983" s="249" t="str">
        <f t="shared" si="315"/>
        <v/>
      </c>
      <c r="G1983" s="249" t="str">
        <f t="shared" si="316"/>
        <v/>
      </c>
      <c r="H1983" s="249" t="str">
        <f t="shared" si="317"/>
        <v/>
      </c>
      <c r="I1983" s="249"/>
      <c r="J1983" s="249"/>
      <c r="K1983" s="252"/>
      <c r="L1983" s="251"/>
      <c r="M1983" s="252"/>
      <c r="N1983" s="261"/>
      <c r="O1983" s="261"/>
      <c r="P1983" s="253"/>
      <c r="Q1983" s="254" t="str">
        <f t="shared" si="318"/>
        <v/>
      </c>
      <c r="R1983" s="255" t="str">
        <f t="shared" si="320"/>
        <v/>
      </c>
      <c r="S1983" s="255" t="str">
        <f t="shared" si="321"/>
        <v/>
      </c>
      <c r="T1983" s="255" t="str">
        <f t="shared" si="319"/>
        <v/>
      </c>
      <c r="U1983" s="262" t="str">
        <f t="shared" si="322"/>
        <v/>
      </c>
      <c r="V1983" s="279"/>
    </row>
    <row r="1984" spans="1:22" x14ac:dyDescent="0.25">
      <c r="A1984" s="266"/>
      <c r="B1984" s="259" t="str">
        <f t="shared" si="323"/>
        <v/>
      </c>
      <c r="C1984" s="260" t="str">
        <f t="shared" si="312"/>
        <v/>
      </c>
      <c r="D1984" s="249" t="str">
        <f t="shared" si="313"/>
        <v/>
      </c>
      <c r="E1984" s="249" t="str">
        <f t="shared" si="314"/>
        <v/>
      </c>
      <c r="F1984" s="249" t="str">
        <f t="shared" si="315"/>
        <v/>
      </c>
      <c r="G1984" s="249" t="str">
        <f t="shared" si="316"/>
        <v/>
      </c>
      <c r="H1984" s="249" t="str">
        <f t="shared" si="317"/>
        <v/>
      </c>
      <c r="I1984" s="249"/>
      <c r="J1984" s="249"/>
      <c r="K1984" s="252"/>
      <c r="L1984" s="251"/>
      <c r="M1984" s="252"/>
      <c r="N1984" s="261"/>
      <c r="O1984" s="261"/>
      <c r="P1984" s="253"/>
      <c r="Q1984" s="254" t="str">
        <f t="shared" si="318"/>
        <v/>
      </c>
      <c r="R1984" s="255" t="str">
        <f t="shared" si="320"/>
        <v/>
      </c>
      <c r="S1984" s="255" t="str">
        <f t="shared" si="321"/>
        <v/>
      </c>
      <c r="T1984" s="255" t="str">
        <f t="shared" si="319"/>
        <v/>
      </c>
      <c r="U1984" s="262" t="str">
        <f t="shared" si="322"/>
        <v/>
      </c>
      <c r="V1984" s="279"/>
    </row>
    <row r="1985" spans="1:22" x14ac:dyDescent="0.25">
      <c r="A1985" s="266"/>
      <c r="B1985" s="259" t="str">
        <f t="shared" si="323"/>
        <v/>
      </c>
      <c r="C1985" s="260" t="str">
        <f t="shared" si="312"/>
        <v/>
      </c>
      <c r="D1985" s="249" t="str">
        <f t="shared" si="313"/>
        <v/>
      </c>
      <c r="E1985" s="249" t="str">
        <f t="shared" si="314"/>
        <v/>
      </c>
      <c r="F1985" s="249" t="str">
        <f t="shared" si="315"/>
        <v/>
      </c>
      <c r="G1985" s="249" t="str">
        <f t="shared" si="316"/>
        <v/>
      </c>
      <c r="H1985" s="249" t="str">
        <f t="shared" si="317"/>
        <v/>
      </c>
      <c r="I1985" s="249"/>
      <c r="J1985" s="249"/>
      <c r="K1985" s="252"/>
      <c r="L1985" s="251"/>
      <c r="M1985" s="252"/>
      <c r="N1985" s="261"/>
      <c r="O1985" s="261"/>
      <c r="P1985" s="253"/>
      <c r="Q1985" s="254" t="str">
        <f t="shared" si="318"/>
        <v/>
      </c>
      <c r="R1985" s="255" t="str">
        <f t="shared" si="320"/>
        <v/>
      </c>
      <c r="S1985" s="255" t="str">
        <f t="shared" si="321"/>
        <v/>
      </c>
      <c r="T1985" s="255" t="str">
        <f t="shared" si="319"/>
        <v/>
      </c>
      <c r="U1985" s="262" t="str">
        <f t="shared" si="322"/>
        <v/>
      </c>
      <c r="V1985" s="279"/>
    </row>
    <row r="1986" spans="1:22" x14ac:dyDescent="0.25">
      <c r="A1986" s="266"/>
      <c r="B1986" s="259" t="str">
        <f t="shared" si="323"/>
        <v/>
      </c>
      <c r="C1986" s="260" t="str">
        <f t="shared" si="312"/>
        <v/>
      </c>
      <c r="D1986" s="249" t="str">
        <f t="shared" si="313"/>
        <v/>
      </c>
      <c r="E1986" s="249" t="str">
        <f t="shared" si="314"/>
        <v/>
      </c>
      <c r="F1986" s="249" t="str">
        <f t="shared" si="315"/>
        <v/>
      </c>
      <c r="G1986" s="249" t="str">
        <f t="shared" si="316"/>
        <v/>
      </c>
      <c r="H1986" s="249" t="str">
        <f t="shared" si="317"/>
        <v/>
      </c>
      <c r="I1986" s="249"/>
      <c r="J1986" s="249"/>
      <c r="K1986" s="252"/>
      <c r="L1986" s="251"/>
      <c r="M1986" s="252"/>
      <c r="N1986" s="261"/>
      <c r="O1986" s="261"/>
      <c r="P1986" s="253"/>
      <c r="Q1986" s="254" t="str">
        <f t="shared" si="318"/>
        <v/>
      </c>
      <c r="R1986" s="255" t="str">
        <f t="shared" si="320"/>
        <v/>
      </c>
      <c r="S1986" s="255" t="str">
        <f t="shared" si="321"/>
        <v/>
      </c>
      <c r="T1986" s="255" t="str">
        <f t="shared" si="319"/>
        <v/>
      </c>
      <c r="U1986" s="262" t="str">
        <f t="shared" si="322"/>
        <v/>
      </c>
      <c r="V1986" s="279"/>
    </row>
    <row r="1987" spans="1:22" x14ac:dyDescent="0.25">
      <c r="A1987" s="266"/>
      <c r="B1987" s="259" t="str">
        <f t="shared" si="323"/>
        <v/>
      </c>
      <c r="C1987" s="260" t="str">
        <f t="shared" si="312"/>
        <v/>
      </c>
      <c r="D1987" s="249" t="str">
        <f t="shared" si="313"/>
        <v/>
      </c>
      <c r="E1987" s="249" t="str">
        <f t="shared" si="314"/>
        <v/>
      </c>
      <c r="F1987" s="249" t="str">
        <f t="shared" si="315"/>
        <v/>
      </c>
      <c r="G1987" s="249" t="str">
        <f t="shared" si="316"/>
        <v/>
      </c>
      <c r="H1987" s="249" t="str">
        <f t="shared" si="317"/>
        <v/>
      </c>
      <c r="I1987" s="249"/>
      <c r="J1987" s="249"/>
      <c r="K1987" s="252"/>
      <c r="L1987" s="251"/>
      <c r="M1987" s="252"/>
      <c r="N1987" s="261"/>
      <c r="O1987" s="261"/>
      <c r="P1987" s="253"/>
      <c r="Q1987" s="254" t="str">
        <f t="shared" si="318"/>
        <v/>
      </c>
      <c r="R1987" s="255" t="str">
        <f t="shared" si="320"/>
        <v/>
      </c>
      <c r="S1987" s="255" t="str">
        <f t="shared" si="321"/>
        <v/>
      </c>
      <c r="T1987" s="255" t="str">
        <f t="shared" si="319"/>
        <v/>
      </c>
      <c r="U1987" s="262" t="str">
        <f t="shared" si="322"/>
        <v/>
      </c>
      <c r="V1987" s="279"/>
    </row>
    <row r="1988" spans="1:22" x14ac:dyDescent="0.25">
      <c r="A1988" s="266"/>
      <c r="B1988" s="259" t="str">
        <f t="shared" si="323"/>
        <v/>
      </c>
      <c r="C1988" s="260" t="str">
        <f t="shared" si="312"/>
        <v/>
      </c>
      <c r="D1988" s="249" t="str">
        <f t="shared" si="313"/>
        <v/>
      </c>
      <c r="E1988" s="249" t="str">
        <f t="shared" si="314"/>
        <v/>
      </c>
      <c r="F1988" s="249" t="str">
        <f t="shared" si="315"/>
        <v/>
      </c>
      <c r="G1988" s="249" t="str">
        <f t="shared" si="316"/>
        <v/>
      </c>
      <c r="H1988" s="249" t="str">
        <f t="shared" si="317"/>
        <v/>
      </c>
      <c r="I1988" s="249"/>
      <c r="J1988" s="249"/>
      <c r="K1988" s="252"/>
      <c r="L1988" s="251"/>
      <c r="M1988" s="252"/>
      <c r="N1988" s="261"/>
      <c r="O1988" s="261"/>
      <c r="P1988" s="253"/>
      <c r="Q1988" s="254" t="str">
        <f t="shared" si="318"/>
        <v/>
      </c>
      <c r="R1988" s="255" t="str">
        <f t="shared" si="320"/>
        <v/>
      </c>
      <c r="S1988" s="255" t="str">
        <f t="shared" si="321"/>
        <v/>
      </c>
      <c r="T1988" s="255" t="str">
        <f t="shared" si="319"/>
        <v/>
      </c>
      <c r="U1988" s="262" t="str">
        <f t="shared" si="322"/>
        <v/>
      </c>
      <c r="V1988" s="279"/>
    </row>
    <row r="1989" spans="1:22" x14ac:dyDescent="0.25">
      <c r="A1989" s="266"/>
      <c r="B1989" s="259" t="str">
        <f t="shared" si="323"/>
        <v/>
      </c>
      <c r="C1989" s="260" t="str">
        <f t="shared" si="312"/>
        <v/>
      </c>
      <c r="D1989" s="249" t="str">
        <f t="shared" si="313"/>
        <v/>
      </c>
      <c r="E1989" s="249" t="str">
        <f t="shared" si="314"/>
        <v/>
      </c>
      <c r="F1989" s="249" t="str">
        <f t="shared" si="315"/>
        <v/>
      </c>
      <c r="G1989" s="249" t="str">
        <f t="shared" si="316"/>
        <v/>
      </c>
      <c r="H1989" s="249" t="str">
        <f t="shared" si="317"/>
        <v/>
      </c>
      <c r="I1989" s="249"/>
      <c r="J1989" s="249"/>
      <c r="K1989" s="252"/>
      <c r="L1989" s="251"/>
      <c r="M1989" s="252"/>
      <c r="N1989" s="261"/>
      <c r="O1989" s="261"/>
      <c r="P1989" s="253"/>
      <c r="Q1989" s="254" t="str">
        <f t="shared" si="318"/>
        <v/>
      </c>
      <c r="R1989" s="255" t="str">
        <f t="shared" si="320"/>
        <v/>
      </c>
      <c r="S1989" s="255" t="str">
        <f t="shared" si="321"/>
        <v/>
      </c>
      <c r="T1989" s="255" t="str">
        <f t="shared" si="319"/>
        <v/>
      </c>
      <c r="U1989" s="262" t="str">
        <f t="shared" si="322"/>
        <v/>
      </c>
      <c r="V1989" s="279"/>
    </row>
    <row r="1990" spans="1:22" x14ac:dyDescent="0.25">
      <c r="A1990" s="266"/>
      <c r="B1990" s="259" t="str">
        <f t="shared" si="323"/>
        <v/>
      </c>
      <c r="C1990" s="260" t="str">
        <f t="shared" si="312"/>
        <v/>
      </c>
      <c r="D1990" s="249" t="str">
        <f t="shared" si="313"/>
        <v/>
      </c>
      <c r="E1990" s="249" t="str">
        <f t="shared" si="314"/>
        <v/>
      </c>
      <c r="F1990" s="249" t="str">
        <f t="shared" si="315"/>
        <v/>
      </c>
      <c r="G1990" s="249" t="str">
        <f t="shared" si="316"/>
        <v/>
      </c>
      <c r="H1990" s="249" t="str">
        <f t="shared" si="317"/>
        <v/>
      </c>
      <c r="I1990" s="249"/>
      <c r="J1990" s="249"/>
      <c r="K1990" s="252"/>
      <c r="L1990" s="251"/>
      <c r="M1990" s="252"/>
      <c r="N1990" s="261"/>
      <c r="O1990" s="261"/>
      <c r="P1990" s="253"/>
      <c r="Q1990" s="254" t="str">
        <f t="shared" si="318"/>
        <v/>
      </c>
      <c r="R1990" s="255" t="str">
        <f t="shared" si="320"/>
        <v/>
      </c>
      <c r="S1990" s="255" t="str">
        <f t="shared" si="321"/>
        <v/>
      </c>
      <c r="T1990" s="255" t="str">
        <f t="shared" si="319"/>
        <v/>
      </c>
      <c r="U1990" s="262" t="str">
        <f t="shared" si="322"/>
        <v/>
      </c>
      <c r="V1990" s="279"/>
    </row>
    <row r="1991" spans="1:22" x14ac:dyDescent="0.25">
      <c r="A1991" s="266"/>
      <c r="B1991" s="259" t="str">
        <f t="shared" si="323"/>
        <v/>
      </c>
      <c r="C1991" s="260" t="str">
        <f t="shared" si="312"/>
        <v/>
      </c>
      <c r="D1991" s="249" t="str">
        <f t="shared" si="313"/>
        <v/>
      </c>
      <c r="E1991" s="249" t="str">
        <f t="shared" si="314"/>
        <v/>
      </c>
      <c r="F1991" s="249" t="str">
        <f t="shared" si="315"/>
        <v/>
      </c>
      <c r="G1991" s="249" t="str">
        <f t="shared" si="316"/>
        <v/>
      </c>
      <c r="H1991" s="249" t="str">
        <f t="shared" si="317"/>
        <v/>
      </c>
      <c r="I1991" s="249"/>
      <c r="J1991" s="249"/>
      <c r="K1991" s="252"/>
      <c r="L1991" s="251"/>
      <c r="M1991" s="252"/>
      <c r="N1991" s="261"/>
      <c r="O1991" s="261"/>
      <c r="P1991" s="253"/>
      <c r="Q1991" s="254" t="str">
        <f t="shared" si="318"/>
        <v/>
      </c>
      <c r="R1991" s="255" t="str">
        <f t="shared" si="320"/>
        <v/>
      </c>
      <c r="S1991" s="255" t="str">
        <f t="shared" si="321"/>
        <v/>
      </c>
      <c r="T1991" s="255" t="str">
        <f t="shared" si="319"/>
        <v/>
      </c>
      <c r="U1991" s="262" t="str">
        <f t="shared" si="322"/>
        <v/>
      </c>
      <c r="V1991" s="279"/>
    </row>
    <row r="1992" spans="1:22" x14ac:dyDescent="0.25">
      <c r="A1992" s="266"/>
      <c r="B1992" s="259" t="str">
        <f t="shared" si="323"/>
        <v/>
      </c>
      <c r="C1992" s="260" t="str">
        <f t="shared" si="312"/>
        <v/>
      </c>
      <c r="D1992" s="249" t="str">
        <f t="shared" si="313"/>
        <v/>
      </c>
      <c r="E1992" s="249" t="str">
        <f t="shared" si="314"/>
        <v/>
      </c>
      <c r="F1992" s="249" t="str">
        <f t="shared" si="315"/>
        <v/>
      </c>
      <c r="G1992" s="249" t="str">
        <f t="shared" si="316"/>
        <v/>
      </c>
      <c r="H1992" s="249" t="str">
        <f t="shared" si="317"/>
        <v/>
      </c>
      <c r="I1992" s="249"/>
      <c r="J1992" s="249"/>
      <c r="K1992" s="252"/>
      <c r="L1992" s="251"/>
      <c r="M1992" s="252"/>
      <c r="N1992" s="261"/>
      <c r="O1992" s="261"/>
      <c r="P1992" s="253"/>
      <c r="Q1992" s="254" t="str">
        <f t="shared" si="318"/>
        <v/>
      </c>
      <c r="R1992" s="255" t="str">
        <f t="shared" si="320"/>
        <v/>
      </c>
      <c r="S1992" s="255" t="str">
        <f t="shared" si="321"/>
        <v/>
      </c>
      <c r="T1992" s="255" t="str">
        <f t="shared" si="319"/>
        <v/>
      </c>
      <c r="U1992" s="262" t="str">
        <f t="shared" si="322"/>
        <v/>
      </c>
      <c r="V1992" s="279"/>
    </row>
    <row r="1993" spans="1:22" x14ac:dyDescent="0.25">
      <c r="A1993" s="266"/>
      <c r="B1993" s="259" t="str">
        <f t="shared" si="323"/>
        <v/>
      </c>
      <c r="C1993" s="260" t="str">
        <f t="shared" si="312"/>
        <v/>
      </c>
      <c r="D1993" s="249" t="str">
        <f t="shared" si="313"/>
        <v/>
      </c>
      <c r="E1993" s="249" t="str">
        <f t="shared" si="314"/>
        <v/>
      </c>
      <c r="F1993" s="249" t="str">
        <f t="shared" si="315"/>
        <v/>
      </c>
      <c r="G1993" s="249" t="str">
        <f t="shared" si="316"/>
        <v/>
      </c>
      <c r="H1993" s="249" t="str">
        <f t="shared" si="317"/>
        <v/>
      </c>
      <c r="I1993" s="249"/>
      <c r="J1993" s="249"/>
      <c r="K1993" s="252"/>
      <c r="L1993" s="251"/>
      <c r="M1993" s="252"/>
      <c r="N1993" s="261"/>
      <c r="O1993" s="261"/>
      <c r="P1993" s="253"/>
      <c r="Q1993" s="254" t="str">
        <f t="shared" si="318"/>
        <v/>
      </c>
      <c r="R1993" s="255" t="str">
        <f t="shared" si="320"/>
        <v/>
      </c>
      <c r="S1993" s="255" t="str">
        <f t="shared" si="321"/>
        <v/>
      </c>
      <c r="T1993" s="255" t="str">
        <f t="shared" si="319"/>
        <v/>
      </c>
      <c r="U1993" s="262" t="str">
        <f t="shared" si="322"/>
        <v/>
      </c>
      <c r="V1993" s="279"/>
    </row>
    <row r="1994" spans="1:22" x14ac:dyDescent="0.25">
      <c r="A1994" s="266"/>
      <c r="B1994" s="259" t="str">
        <f t="shared" si="323"/>
        <v/>
      </c>
      <c r="C1994" s="260" t="str">
        <f t="shared" si="312"/>
        <v/>
      </c>
      <c r="D1994" s="249" t="str">
        <f t="shared" si="313"/>
        <v/>
      </c>
      <c r="E1994" s="249" t="str">
        <f t="shared" si="314"/>
        <v/>
      </c>
      <c r="F1994" s="249" t="str">
        <f t="shared" si="315"/>
        <v/>
      </c>
      <c r="G1994" s="249" t="str">
        <f t="shared" si="316"/>
        <v/>
      </c>
      <c r="H1994" s="249" t="str">
        <f t="shared" si="317"/>
        <v/>
      </c>
      <c r="I1994" s="249"/>
      <c r="J1994" s="249"/>
      <c r="K1994" s="252"/>
      <c r="L1994" s="251"/>
      <c r="M1994" s="252"/>
      <c r="N1994" s="261"/>
      <c r="O1994" s="261"/>
      <c r="P1994" s="253"/>
      <c r="Q1994" s="254" t="str">
        <f t="shared" si="318"/>
        <v/>
      </c>
      <c r="R1994" s="255" t="str">
        <f t="shared" si="320"/>
        <v/>
      </c>
      <c r="S1994" s="255" t="str">
        <f t="shared" si="321"/>
        <v/>
      </c>
      <c r="T1994" s="255" t="str">
        <f t="shared" si="319"/>
        <v/>
      </c>
      <c r="U1994" s="262" t="str">
        <f t="shared" si="322"/>
        <v/>
      </c>
      <c r="V1994" s="279"/>
    </row>
    <row r="1995" spans="1:22" x14ac:dyDescent="0.25">
      <c r="A1995" s="266"/>
      <c r="B1995" s="259" t="str">
        <f t="shared" si="323"/>
        <v/>
      </c>
      <c r="C1995" s="260" t="str">
        <f t="shared" ref="C1995:C2058" si="324">IFERROR(VLOOKUP(A1995,Personal,3,0),"")</f>
        <v/>
      </c>
      <c r="D1995" s="249" t="str">
        <f t="shared" ref="D1995:D2058" si="325">IFERROR(VLOOKUP(A1995,Personal,4,0),"")</f>
        <v/>
      </c>
      <c r="E1995" s="249" t="str">
        <f t="shared" ref="E1995:E2058" si="326">IFERROR(VLOOKUP(A1995,Personal,5,0),"")</f>
        <v/>
      </c>
      <c r="F1995" s="249" t="str">
        <f t="shared" ref="F1995:F2058" si="327">IFERROR(VLOOKUP(A1995,Personal,6,0),"")</f>
        <v/>
      </c>
      <c r="G1995" s="249" t="str">
        <f t="shared" ref="G1995:G2058" si="328">IFERROR(VLOOKUP(A1995,Personal,7,0),"")</f>
        <v/>
      </c>
      <c r="H1995" s="249" t="str">
        <f t="shared" ref="H1995:H2058" si="329">IFERROR(VLOOKUP(A1995,Personal,8,0),"")</f>
        <v/>
      </c>
      <c r="I1995" s="249"/>
      <c r="J1995" s="249"/>
      <c r="K1995" s="252"/>
      <c r="L1995" s="251"/>
      <c r="M1995" s="252"/>
      <c r="N1995" s="261"/>
      <c r="O1995" s="261"/>
      <c r="P1995" s="253"/>
      <c r="Q1995" s="254" t="str">
        <f t="shared" ref="Q1995:Q2058" si="330">IF(AND(N1995&lt;&gt;"",O1995&lt;&gt;""),IF(DATEDIF(N1995,O1995,"d")&gt;=0,SUM(1+DATEDIF(N1995,O1995,"d")),""),"")</f>
        <v/>
      </c>
      <c r="R1995" s="255" t="str">
        <f t="shared" si="320"/>
        <v/>
      </c>
      <c r="S1995" s="255" t="str">
        <f t="shared" si="321"/>
        <v/>
      </c>
      <c r="T1995" s="255" t="str">
        <f t="shared" ref="T1995:T2058" si="331">IF(O1995&lt;&gt;"",TEXT(O1995,"YYYY"),"")</f>
        <v/>
      </c>
      <c r="U1995" s="262" t="str">
        <f t="shared" si="322"/>
        <v/>
      </c>
      <c r="V1995" s="279"/>
    </row>
    <row r="1996" spans="1:22" x14ac:dyDescent="0.25">
      <c r="A1996" s="266"/>
      <c r="B1996" s="259" t="str">
        <f t="shared" si="323"/>
        <v/>
      </c>
      <c r="C1996" s="260" t="str">
        <f t="shared" si="324"/>
        <v/>
      </c>
      <c r="D1996" s="249" t="str">
        <f t="shared" si="325"/>
        <v/>
      </c>
      <c r="E1996" s="249" t="str">
        <f t="shared" si="326"/>
        <v/>
      </c>
      <c r="F1996" s="249" t="str">
        <f t="shared" si="327"/>
        <v/>
      </c>
      <c r="G1996" s="249" t="str">
        <f t="shared" si="328"/>
        <v/>
      </c>
      <c r="H1996" s="249" t="str">
        <f t="shared" si="329"/>
        <v/>
      </c>
      <c r="I1996" s="249"/>
      <c r="J1996" s="249"/>
      <c r="K1996" s="252"/>
      <c r="L1996" s="251"/>
      <c r="M1996" s="252"/>
      <c r="N1996" s="261"/>
      <c r="O1996" s="261"/>
      <c r="P1996" s="253"/>
      <c r="Q1996" s="254" t="str">
        <f t="shared" si="330"/>
        <v/>
      </c>
      <c r="R1996" s="255" t="str">
        <f t="shared" si="320"/>
        <v/>
      </c>
      <c r="S1996" s="255" t="str">
        <f t="shared" si="321"/>
        <v/>
      </c>
      <c r="T1996" s="255" t="str">
        <f t="shared" si="331"/>
        <v/>
      </c>
      <c r="U1996" s="262" t="str">
        <f t="shared" si="322"/>
        <v/>
      </c>
      <c r="V1996" s="279"/>
    </row>
    <row r="1997" spans="1:22" x14ac:dyDescent="0.25">
      <c r="A1997" s="266"/>
      <c r="B1997" s="259" t="str">
        <f t="shared" si="323"/>
        <v/>
      </c>
      <c r="C1997" s="260" t="str">
        <f t="shared" si="324"/>
        <v/>
      </c>
      <c r="D1997" s="249" t="str">
        <f t="shared" si="325"/>
        <v/>
      </c>
      <c r="E1997" s="249" t="str">
        <f t="shared" si="326"/>
        <v/>
      </c>
      <c r="F1997" s="249" t="str">
        <f t="shared" si="327"/>
        <v/>
      </c>
      <c r="G1997" s="249" t="str">
        <f t="shared" si="328"/>
        <v/>
      </c>
      <c r="H1997" s="249" t="str">
        <f t="shared" si="329"/>
        <v/>
      </c>
      <c r="I1997" s="249"/>
      <c r="J1997" s="249"/>
      <c r="K1997" s="252"/>
      <c r="L1997" s="251"/>
      <c r="M1997" s="252"/>
      <c r="N1997" s="261"/>
      <c r="O1997" s="261"/>
      <c r="P1997" s="253"/>
      <c r="Q1997" s="254" t="str">
        <f t="shared" si="330"/>
        <v/>
      </c>
      <c r="R1997" s="255" t="str">
        <f t="shared" si="320"/>
        <v/>
      </c>
      <c r="S1997" s="255" t="str">
        <f t="shared" si="321"/>
        <v/>
      </c>
      <c r="T1997" s="255" t="str">
        <f t="shared" si="331"/>
        <v/>
      </c>
      <c r="U1997" s="262" t="str">
        <f t="shared" si="322"/>
        <v/>
      </c>
      <c r="V1997" s="279"/>
    </row>
    <row r="1998" spans="1:22" x14ac:dyDescent="0.25">
      <c r="A1998" s="266"/>
      <c r="B1998" s="259" t="str">
        <f t="shared" si="323"/>
        <v/>
      </c>
      <c r="C1998" s="260" t="str">
        <f t="shared" si="324"/>
        <v/>
      </c>
      <c r="D1998" s="249" t="str">
        <f t="shared" si="325"/>
        <v/>
      </c>
      <c r="E1998" s="249" t="str">
        <f t="shared" si="326"/>
        <v/>
      </c>
      <c r="F1998" s="249" t="str">
        <f t="shared" si="327"/>
        <v/>
      </c>
      <c r="G1998" s="249" t="str">
        <f t="shared" si="328"/>
        <v/>
      </c>
      <c r="H1998" s="249" t="str">
        <f t="shared" si="329"/>
        <v/>
      </c>
      <c r="I1998" s="249"/>
      <c r="J1998" s="249"/>
      <c r="K1998" s="252"/>
      <c r="L1998" s="251"/>
      <c r="M1998" s="252"/>
      <c r="N1998" s="261"/>
      <c r="O1998" s="261"/>
      <c r="P1998" s="253"/>
      <c r="Q1998" s="254" t="str">
        <f t="shared" si="330"/>
        <v/>
      </c>
      <c r="R1998" s="255" t="str">
        <f t="shared" si="320"/>
        <v/>
      </c>
      <c r="S1998" s="255" t="str">
        <f t="shared" si="321"/>
        <v/>
      </c>
      <c r="T1998" s="255" t="str">
        <f t="shared" si="331"/>
        <v/>
      </c>
      <c r="U1998" s="262" t="str">
        <f t="shared" si="322"/>
        <v/>
      </c>
      <c r="V1998" s="279"/>
    </row>
    <row r="1999" spans="1:22" x14ac:dyDescent="0.25">
      <c r="A1999" s="266"/>
      <c r="B1999" s="259" t="str">
        <f t="shared" si="323"/>
        <v/>
      </c>
      <c r="C1999" s="260" t="str">
        <f t="shared" si="324"/>
        <v/>
      </c>
      <c r="D1999" s="249" t="str">
        <f t="shared" si="325"/>
        <v/>
      </c>
      <c r="E1999" s="249" t="str">
        <f t="shared" si="326"/>
        <v/>
      </c>
      <c r="F1999" s="249" t="str">
        <f t="shared" si="327"/>
        <v/>
      </c>
      <c r="G1999" s="249" t="str">
        <f t="shared" si="328"/>
        <v/>
      </c>
      <c r="H1999" s="249" t="str">
        <f t="shared" si="329"/>
        <v/>
      </c>
      <c r="I1999" s="249"/>
      <c r="J1999" s="249"/>
      <c r="K1999" s="252"/>
      <c r="L1999" s="251"/>
      <c r="M1999" s="252"/>
      <c r="N1999" s="261"/>
      <c r="O1999" s="261"/>
      <c r="P1999" s="253"/>
      <c r="Q1999" s="254" t="str">
        <f t="shared" si="330"/>
        <v/>
      </c>
      <c r="R1999" s="255" t="str">
        <f t="shared" si="320"/>
        <v/>
      </c>
      <c r="S1999" s="255" t="str">
        <f t="shared" si="321"/>
        <v/>
      </c>
      <c r="T1999" s="255" t="str">
        <f t="shared" si="331"/>
        <v/>
      </c>
      <c r="U1999" s="262" t="str">
        <f t="shared" si="322"/>
        <v/>
      </c>
      <c r="V1999" s="279"/>
    </row>
    <row r="2000" spans="1:22" x14ac:dyDescent="0.25">
      <c r="A2000" s="266"/>
      <c r="B2000" s="259" t="str">
        <f t="shared" si="323"/>
        <v/>
      </c>
      <c r="C2000" s="260" t="str">
        <f t="shared" si="324"/>
        <v/>
      </c>
      <c r="D2000" s="249" t="str">
        <f t="shared" si="325"/>
        <v/>
      </c>
      <c r="E2000" s="249" t="str">
        <f t="shared" si="326"/>
        <v/>
      </c>
      <c r="F2000" s="249" t="str">
        <f t="shared" si="327"/>
        <v/>
      </c>
      <c r="G2000" s="249" t="str">
        <f t="shared" si="328"/>
        <v/>
      </c>
      <c r="H2000" s="249" t="str">
        <f t="shared" si="329"/>
        <v/>
      </c>
      <c r="I2000" s="249"/>
      <c r="J2000" s="249"/>
      <c r="K2000" s="252"/>
      <c r="L2000" s="251"/>
      <c r="M2000" s="252"/>
      <c r="N2000" s="261"/>
      <c r="O2000" s="261"/>
      <c r="P2000" s="253"/>
      <c r="Q2000" s="254" t="str">
        <f t="shared" si="330"/>
        <v/>
      </c>
      <c r="R2000" s="255" t="str">
        <f t="shared" si="320"/>
        <v/>
      </c>
      <c r="S2000" s="255" t="str">
        <f t="shared" si="321"/>
        <v/>
      </c>
      <c r="T2000" s="255" t="str">
        <f t="shared" si="331"/>
        <v/>
      </c>
      <c r="U2000" s="262" t="str">
        <f t="shared" si="322"/>
        <v/>
      </c>
      <c r="V2000" s="279"/>
    </row>
    <row r="2001" spans="1:22" x14ac:dyDescent="0.25">
      <c r="A2001" s="266"/>
      <c r="B2001" s="259" t="str">
        <f t="shared" si="323"/>
        <v/>
      </c>
      <c r="C2001" s="260" t="str">
        <f t="shared" si="324"/>
        <v/>
      </c>
      <c r="D2001" s="249" t="str">
        <f t="shared" si="325"/>
        <v/>
      </c>
      <c r="E2001" s="249" t="str">
        <f t="shared" si="326"/>
        <v/>
      </c>
      <c r="F2001" s="249" t="str">
        <f t="shared" si="327"/>
        <v/>
      </c>
      <c r="G2001" s="249" t="str">
        <f t="shared" si="328"/>
        <v/>
      </c>
      <c r="H2001" s="249" t="str">
        <f t="shared" si="329"/>
        <v/>
      </c>
      <c r="I2001" s="249"/>
      <c r="J2001" s="249"/>
      <c r="K2001" s="252"/>
      <c r="L2001" s="251"/>
      <c r="M2001" s="252"/>
      <c r="N2001" s="261"/>
      <c r="O2001" s="261"/>
      <c r="P2001" s="253"/>
      <c r="Q2001" s="254" t="str">
        <f t="shared" si="330"/>
        <v/>
      </c>
      <c r="R2001" s="255" t="str">
        <f t="shared" si="320"/>
        <v/>
      </c>
      <c r="S2001" s="255" t="str">
        <f t="shared" si="321"/>
        <v/>
      </c>
      <c r="T2001" s="255" t="str">
        <f t="shared" si="331"/>
        <v/>
      </c>
      <c r="U2001" s="262" t="str">
        <f t="shared" si="322"/>
        <v/>
      </c>
      <c r="V2001" s="279"/>
    </row>
    <row r="2002" spans="1:22" x14ac:dyDescent="0.25">
      <c r="A2002" s="266"/>
      <c r="B2002" s="259" t="str">
        <f t="shared" si="323"/>
        <v/>
      </c>
      <c r="C2002" s="260" t="str">
        <f t="shared" si="324"/>
        <v/>
      </c>
      <c r="D2002" s="249" t="str">
        <f t="shared" si="325"/>
        <v/>
      </c>
      <c r="E2002" s="249" t="str">
        <f t="shared" si="326"/>
        <v/>
      </c>
      <c r="F2002" s="249" t="str">
        <f t="shared" si="327"/>
        <v/>
      </c>
      <c r="G2002" s="249" t="str">
        <f t="shared" si="328"/>
        <v/>
      </c>
      <c r="H2002" s="249" t="str">
        <f t="shared" si="329"/>
        <v/>
      </c>
      <c r="I2002" s="249"/>
      <c r="J2002" s="249"/>
      <c r="K2002" s="252"/>
      <c r="L2002" s="251"/>
      <c r="M2002" s="252"/>
      <c r="N2002" s="261"/>
      <c r="O2002" s="261"/>
      <c r="P2002" s="253"/>
      <c r="Q2002" s="254" t="str">
        <f t="shared" si="330"/>
        <v/>
      </c>
      <c r="R2002" s="255" t="str">
        <f t="shared" si="320"/>
        <v/>
      </c>
      <c r="S2002" s="255" t="str">
        <f t="shared" si="321"/>
        <v/>
      </c>
      <c r="T2002" s="255" t="str">
        <f t="shared" si="331"/>
        <v/>
      </c>
      <c r="U2002" s="262" t="str">
        <f t="shared" si="322"/>
        <v/>
      </c>
      <c r="V2002" s="279"/>
    </row>
    <row r="2003" spans="1:22" x14ac:dyDescent="0.25">
      <c r="A2003" s="266"/>
      <c r="B2003" s="259" t="str">
        <f t="shared" si="323"/>
        <v/>
      </c>
      <c r="C2003" s="260" t="str">
        <f t="shared" si="324"/>
        <v/>
      </c>
      <c r="D2003" s="249" t="str">
        <f t="shared" si="325"/>
        <v/>
      </c>
      <c r="E2003" s="249" t="str">
        <f t="shared" si="326"/>
        <v/>
      </c>
      <c r="F2003" s="249" t="str">
        <f t="shared" si="327"/>
        <v/>
      </c>
      <c r="G2003" s="249" t="str">
        <f t="shared" si="328"/>
        <v/>
      </c>
      <c r="H2003" s="249" t="str">
        <f t="shared" si="329"/>
        <v/>
      </c>
      <c r="I2003" s="249"/>
      <c r="J2003" s="249"/>
      <c r="K2003" s="252"/>
      <c r="L2003" s="251"/>
      <c r="M2003" s="252"/>
      <c r="N2003" s="261"/>
      <c r="O2003" s="261"/>
      <c r="P2003" s="253"/>
      <c r="Q2003" s="254" t="str">
        <f t="shared" si="330"/>
        <v/>
      </c>
      <c r="R2003" s="255" t="str">
        <f t="shared" si="320"/>
        <v/>
      </c>
      <c r="S2003" s="255" t="str">
        <f t="shared" si="321"/>
        <v/>
      </c>
      <c r="T2003" s="255" t="str">
        <f t="shared" si="331"/>
        <v/>
      </c>
      <c r="U2003" s="262" t="str">
        <f t="shared" si="322"/>
        <v/>
      </c>
      <c r="V2003" s="279"/>
    </row>
    <row r="2004" spans="1:22" x14ac:dyDescent="0.25">
      <c r="A2004" s="266"/>
      <c r="B2004" s="259" t="str">
        <f t="shared" si="323"/>
        <v/>
      </c>
      <c r="C2004" s="260" t="str">
        <f t="shared" si="324"/>
        <v/>
      </c>
      <c r="D2004" s="249" t="str">
        <f t="shared" si="325"/>
        <v/>
      </c>
      <c r="E2004" s="249" t="str">
        <f t="shared" si="326"/>
        <v/>
      </c>
      <c r="F2004" s="249" t="str">
        <f t="shared" si="327"/>
        <v/>
      </c>
      <c r="G2004" s="249" t="str">
        <f t="shared" si="328"/>
        <v/>
      </c>
      <c r="H2004" s="249" t="str">
        <f t="shared" si="329"/>
        <v/>
      </c>
      <c r="I2004" s="249"/>
      <c r="J2004" s="249"/>
      <c r="K2004" s="252"/>
      <c r="L2004" s="251"/>
      <c r="M2004" s="252"/>
      <c r="N2004" s="261"/>
      <c r="O2004" s="261"/>
      <c r="P2004" s="253"/>
      <c r="Q2004" s="254" t="str">
        <f t="shared" si="330"/>
        <v/>
      </c>
      <c r="R2004" s="255" t="str">
        <f t="shared" si="320"/>
        <v/>
      </c>
      <c r="S2004" s="255" t="str">
        <f t="shared" si="321"/>
        <v/>
      </c>
      <c r="T2004" s="255" t="str">
        <f t="shared" si="331"/>
        <v/>
      </c>
      <c r="U2004" s="262" t="str">
        <f t="shared" si="322"/>
        <v/>
      </c>
      <c r="V2004" s="279"/>
    </row>
    <row r="2005" spans="1:22" x14ac:dyDescent="0.25">
      <c r="A2005" s="266"/>
      <c r="B2005" s="259" t="str">
        <f t="shared" si="323"/>
        <v/>
      </c>
      <c r="C2005" s="260" t="str">
        <f t="shared" si="324"/>
        <v/>
      </c>
      <c r="D2005" s="249" t="str">
        <f t="shared" si="325"/>
        <v/>
      </c>
      <c r="E2005" s="249" t="str">
        <f t="shared" si="326"/>
        <v/>
      </c>
      <c r="F2005" s="249" t="str">
        <f t="shared" si="327"/>
        <v/>
      </c>
      <c r="G2005" s="249" t="str">
        <f t="shared" si="328"/>
        <v/>
      </c>
      <c r="H2005" s="249" t="str">
        <f t="shared" si="329"/>
        <v/>
      </c>
      <c r="I2005" s="249"/>
      <c r="J2005" s="249"/>
      <c r="K2005" s="252"/>
      <c r="L2005" s="251"/>
      <c r="M2005" s="252"/>
      <c r="N2005" s="261"/>
      <c r="O2005" s="261"/>
      <c r="P2005" s="253"/>
      <c r="Q2005" s="254" t="str">
        <f t="shared" si="330"/>
        <v/>
      </c>
      <c r="R2005" s="255" t="str">
        <f t="shared" si="320"/>
        <v/>
      </c>
      <c r="S2005" s="255" t="str">
        <f t="shared" si="321"/>
        <v/>
      </c>
      <c r="T2005" s="255" t="str">
        <f t="shared" si="331"/>
        <v/>
      </c>
      <c r="U2005" s="262" t="str">
        <f t="shared" si="322"/>
        <v/>
      </c>
      <c r="V2005" s="279"/>
    </row>
    <row r="2006" spans="1:22" x14ac:dyDescent="0.25">
      <c r="A2006" s="266"/>
      <c r="B2006" s="259" t="str">
        <f t="shared" si="323"/>
        <v/>
      </c>
      <c r="C2006" s="260" t="str">
        <f t="shared" si="324"/>
        <v/>
      </c>
      <c r="D2006" s="249" t="str">
        <f t="shared" si="325"/>
        <v/>
      </c>
      <c r="E2006" s="249" t="str">
        <f t="shared" si="326"/>
        <v/>
      </c>
      <c r="F2006" s="249" t="str">
        <f t="shared" si="327"/>
        <v/>
      </c>
      <c r="G2006" s="249" t="str">
        <f t="shared" si="328"/>
        <v/>
      </c>
      <c r="H2006" s="249" t="str">
        <f t="shared" si="329"/>
        <v/>
      </c>
      <c r="I2006" s="249"/>
      <c r="J2006" s="249"/>
      <c r="K2006" s="252"/>
      <c r="L2006" s="251"/>
      <c r="M2006" s="252"/>
      <c r="N2006" s="261"/>
      <c r="O2006" s="261"/>
      <c r="P2006" s="253"/>
      <c r="Q2006" s="254" t="str">
        <f t="shared" si="330"/>
        <v/>
      </c>
      <c r="R2006" s="255" t="str">
        <f t="shared" si="320"/>
        <v/>
      </c>
      <c r="S2006" s="255" t="str">
        <f t="shared" si="321"/>
        <v/>
      </c>
      <c r="T2006" s="255" t="str">
        <f t="shared" si="331"/>
        <v/>
      </c>
      <c r="U2006" s="262" t="str">
        <f t="shared" si="322"/>
        <v/>
      </c>
      <c r="V2006" s="279"/>
    </row>
    <row r="2007" spans="1:22" x14ac:dyDescent="0.25">
      <c r="A2007" s="266"/>
      <c r="B2007" s="259" t="str">
        <f t="shared" si="323"/>
        <v/>
      </c>
      <c r="C2007" s="260" t="str">
        <f t="shared" si="324"/>
        <v/>
      </c>
      <c r="D2007" s="249" t="str">
        <f t="shared" si="325"/>
        <v/>
      </c>
      <c r="E2007" s="249" t="str">
        <f t="shared" si="326"/>
        <v/>
      </c>
      <c r="F2007" s="249" t="str">
        <f t="shared" si="327"/>
        <v/>
      </c>
      <c r="G2007" s="249" t="str">
        <f t="shared" si="328"/>
        <v/>
      </c>
      <c r="H2007" s="249" t="str">
        <f t="shared" si="329"/>
        <v/>
      </c>
      <c r="I2007" s="249"/>
      <c r="J2007" s="249"/>
      <c r="K2007" s="252"/>
      <c r="L2007" s="251"/>
      <c r="M2007" s="252"/>
      <c r="N2007" s="261"/>
      <c r="O2007" s="261"/>
      <c r="P2007" s="253"/>
      <c r="Q2007" s="254" t="str">
        <f t="shared" si="330"/>
        <v/>
      </c>
      <c r="R2007" s="255" t="str">
        <f t="shared" si="320"/>
        <v/>
      </c>
      <c r="S2007" s="255" t="str">
        <f t="shared" si="321"/>
        <v/>
      </c>
      <c r="T2007" s="255" t="str">
        <f t="shared" si="331"/>
        <v/>
      </c>
      <c r="U2007" s="262" t="str">
        <f t="shared" si="322"/>
        <v/>
      </c>
      <c r="V2007" s="279"/>
    </row>
    <row r="2008" spans="1:22" x14ac:dyDescent="0.25">
      <c r="A2008" s="266"/>
      <c r="B2008" s="259" t="str">
        <f t="shared" si="323"/>
        <v/>
      </c>
      <c r="C2008" s="260" t="str">
        <f t="shared" si="324"/>
        <v/>
      </c>
      <c r="D2008" s="249" t="str">
        <f t="shared" si="325"/>
        <v/>
      </c>
      <c r="E2008" s="249" t="str">
        <f t="shared" si="326"/>
        <v/>
      </c>
      <c r="F2008" s="249" t="str">
        <f t="shared" si="327"/>
        <v/>
      </c>
      <c r="G2008" s="249" t="str">
        <f t="shared" si="328"/>
        <v/>
      </c>
      <c r="H2008" s="249" t="str">
        <f t="shared" si="329"/>
        <v/>
      </c>
      <c r="I2008" s="249"/>
      <c r="J2008" s="249"/>
      <c r="K2008" s="252"/>
      <c r="L2008" s="251"/>
      <c r="M2008" s="252"/>
      <c r="N2008" s="261"/>
      <c r="O2008" s="261"/>
      <c r="P2008" s="253"/>
      <c r="Q2008" s="254" t="str">
        <f t="shared" si="330"/>
        <v/>
      </c>
      <c r="R2008" s="255" t="str">
        <f t="shared" si="320"/>
        <v/>
      </c>
      <c r="S2008" s="255" t="str">
        <f t="shared" si="321"/>
        <v/>
      </c>
      <c r="T2008" s="255" t="str">
        <f t="shared" si="331"/>
        <v/>
      </c>
      <c r="U2008" s="262" t="str">
        <f t="shared" si="322"/>
        <v/>
      </c>
      <c r="V2008" s="279"/>
    </row>
    <row r="2009" spans="1:22" x14ac:dyDescent="0.25">
      <c r="A2009" s="266"/>
      <c r="B2009" s="259" t="str">
        <f t="shared" si="323"/>
        <v/>
      </c>
      <c r="C2009" s="260" t="str">
        <f t="shared" si="324"/>
        <v/>
      </c>
      <c r="D2009" s="249" t="str">
        <f t="shared" si="325"/>
        <v/>
      </c>
      <c r="E2009" s="249" t="str">
        <f t="shared" si="326"/>
        <v/>
      </c>
      <c r="F2009" s="249" t="str">
        <f t="shared" si="327"/>
        <v/>
      </c>
      <c r="G2009" s="249" t="str">
        <f t="shared" si="328"/>
        <v/>
      </c>
      <c r="H2009" s="249" t="str">
        <f t="shared" si="329"/>
        <v/>
      </c>
      <c r="I2009" s="249"/>
      <c r="J2009" s="249"/>
      <c r="K2009" s="252"/>
      <c r="L2009" s="251"/>
      <c r="M2009" s="252"/>
      <c r="N2009" s="261"/>
      <c r="O2009" s="261"/>
      <c r="P2009" s="253"/>
      <c r="Q2009" s="254" t="str">
        <f t="shared" si="330"/>
        <v/>
      </c>
      <c r="R2009" s="255" t="str">
        <f t="shared" ref="R2009:R2072" si="332">IF(N2009&lt;&gt;"",TEXT(N2009,"DDDD"),"")</f>
        <v/>
      </c>
      <c r="S2009" s="255" t="str">
        <f t="shared" ref="S2009:S2072" si="333">IF(N2009&lt;&gt;"",TEXT(N2009,"MMMM"),"")</f>
        <v/>
      </c>
      <c r="T2009" s="255" t="str">
        <f t="shared" si="331"/>
        <v/>
      </c>
      <c r="U2009" s="262" t="str">
        <f t="shared" si="322"/>
        <v/>
      </c>
      <c r="V2009" s="279"/>
    </row>
    <row r="2010" spans="1:22" x14ac:dyDescent="0.25">
      <c r="A2010" s="266"/>
      <c r="B2010" s="259" t="str">
        <f t="shared" si="323"/>
        <v/>
      </c>
      <c r="C2010" s="260" t="str">
        <f t="shared" si="324"/>
        <v/>
      </c>
      <c r="D2010" s="249" t="str">
        <f t="shared" si="325"/>
        <v/>
      </c>
      <c r="E2010" s="249" t="str">
        <f t="shared" si="326"/>
        <v/>
      </c>
      <c r="F2010" s="249" t="str">
        <f t="shared" si="327"/>
        <v/>
      </c>
      <c r="G2010" s="249" t="str">
        <f t="shared" si="328"/>
        <v/>
      </c>
      <c r="H2010" s="249" t="str">
        <f t="shared" si="329"/>
        <v/>
      </c>
      <c r="I2010" s="249"/>
      <c r="J2010" s="249"/>
      <c r="K2010" s="252"/>
      <c r="L2010" s="251"/>
      <c r="M2010" s="252"/>
      <c r="N2010" s="261"/>
      <c r="O2010" s="261"/>
      <c r="P2010" s="253"/>
      <c r="Q2010" s="254" t="str">
        <f t="shared" si="330"/>
        <v/>
      </c>
      <c r="R2010" s="255" t="str">
        <f t="shared" si="332"/>
        <v/>
      </c>
      <c r="S2010" s="255" t="str">
        <f t="shared" si="333"/>
        <v/>
      </c>
      <c r="T2010" s="255" t="str">
        <f t="shared" si="331"/>
        <v/>
      </c>
      <c r="U2010" s="262" t="str">
        <f t="shared" si="322"/>
        <v/>
      </c>
      <c r="V2010" s="279"/>
    </row>
    <row r="2011" spans="1:22" x14ac:dyDescent="0.25">
      <c r="A2011" s="266"/>
      <c r="B2011" s="259" t="str">
        <f t="shared" si="323"/>
        <v/>
      </c>
      <c r="C2011" s="260" t="str">
        <f t="shared" si="324"/>
        <v/>
      </c>
      <c r="D2011" s="249" t="str">
        <f t="shared" si="325"/>
        <v/>
      </c>
      <c r="E2011" s="249" t="str">
        <f t="shared" si="326"/>
        <v/>
      </c>
      <c r="F2011" s="249" t="str">
        <f t="shared" si="327"/>
        <v/>
      </c>
      <c r="G2011" s="249" t="str">
        <f t="shared" si="328"/>
        <v/>
      </c>
      <c r="H2011" s="249" t="str">
        <f t="shared" si="329"/>
        <v/>
      </c>
      <c r="I2011" s="249"/>
      <c r="J2011" s="249"/>
      <c r="K2011" s="252"/>
      <c r="L2011" s="251"/>
      <c r="M2011" s="252"/>
      <c r="N2011" s="261"/>
      <c r="O2011" s="261"/>
      <c r="P2011" s="253"/>
      <c r="Q2011" s="254" t="str">
        <f t="shared" si="330"/>
        <v/>
      </c>
      <c r="R2011" s="255" t="str">
        <f t="shared" si="332"/>
        <v/>
      </c>
      <c r="S2011" s="255" t="str">
        <f t="shared" si="333"/>
        <v/>
      </c>
      <c r="T2011" s="255" t="str">
        <f t="shared" si="331"/>
        <v/>
      </c>
      <c r="U2011" s="262" t="str">
        <f t="shared" si="322"/>
        <v/>
      </c>
      <c r="V2011" s="279"/>
    </row>
    <row r="2012" spans="1:22" x14ac:dyDescent="0.25">
      <c r="A2012" s="266"/>
      <c r="B2012" s="259" t="str">
        <f t="shared" si="323"/>
        <v/>
      </c>
      <c r="C2012" s="260" t="str">
        <f t="shared" si="324"/>
        <v/>
      </c>
      <c r="D2012" s="249" t="str">
        <f t="shared" si="325"/>
        <v/>
      </c>
      <c r="E2012" s="249" t="str">
        <f t="shared" si="326"/>
        <v/>
      </c>
      <c r="F2012" s="249" t="str">
        <f t="shared" si="327"/>
        <v/>
      </c>
      <c r="G2012" s="249" t="str">
        <f t="shared" si="328"/>
        <v/>
      </c>
      <c r="H2012" s="249" t="str">
        <f t="shared" si="329"/>
        <v/>
      </c>
      <c r="I2012" s="249"/>
      <c r="J2012" s="249"/>
      <c r="K2012" s="252"/>
      <c r="L2012" s="251"/>
      <c r="M2012" s="252"/>
      <c r="N2012" s="261"/>
      <c r="O2012" s="261"/>
      <c r="P2012" s="253"/>
      <c r="Q2012" s="254" t="str">
        <f t="shared" si="330"/>
        <v/>
      </c>
      <c r="R2012" s="255" t="str">
        <f t="shared" si="332"/>
        <v/>
      </c>
      <c r="S2012" s="255" t="str">
        <f t="shared" si="333"/>
        <v/>
      </c>
      <c r="T2012" s="255" t="str">
        <f t="shared" si="331"/>
        <v/>
      </c>
      <c r="U2012" s="262" t="str">
        <f t="shared" si="322"/>
        <v/>
      </c>
      <c r="V2012" s="279"/>
    </row>
    <row r="2013" spans="1:22" x14ac:dyDescent="0.25">
      <c r="A2013" s="266"/>
      <c r="B2013" s="259" t="str">
        <f t="shared" si="323"/>
        <v/>
      </c>
      <c r="C2013" s="260" t="str">
        <f t="shared" si="324"/>
        <v/>
      </c>
      <c r="D2013" s="249" t="str">
        <f t="shared" si="325"/>
        <v/>
      </c>
      <c r="E2013" s="249" t="str">
        <f t="shared" si="326"/>
        <v/>
      </c>
      <c r="F2013" s="249" t="str">
        <f t="shared" si="327"/>
        <v/>
      </c>
      <c r="G2013" s="249" t="str">
        <f t="shared" si="328"/>
        <v/>
      </c>
      <c r="H2013" s="249" t="str">
        <f t="shared" si="329"/>
        <v/>
      </c>
      <c r="I2013" s="249"/>
      <c r="J2013" s="249"/>
      <c r="K2013" s="252"/>
      <c r="L2013" s="251"/>
      <c r="M2013" s="252"/>
      <c r="N2013" s="261"/>
      <c r="O2013" s="261"/>
      <c r="P2013" s="253"/>
      <c r="Q2013" s="254" t="str">
        <f t="shared" si="330"/>
        <v/>
      </c>
      <c r="R2013" s="255" t="str">
        <f t="shared" si="332"/>
        <v/>
      </c>
      <c r="S2013" s="255" t="str">
        <f t="shared" si="333"/>
        <v/>
      </c>
      <c r="T2013" s="255" t="str">
        <f t="shared" si="331"/>
        <v/>
      </c>
      <c r="U2013" s="262" t="str">
        <f t="shared" si="322"/>
        <v/>
      </c>
      <c r="V2013" s="279"/>
    </row>
    <row r="2014" spans="1:22" x14ac:dyDescent="0.25">
      <c r="A2014" s="266"/>
      <c r="B2014" s="259" t="str">
        <f t="shared" si="323"/>
        <v/>
      </c>
      <c r="C2014" s="260" t="str">
        <f t="shared" si="324"/>
        <v/>
      </c>
      <c r="D2014" s="249" t="str">
        <f t="shared" si="325"/>
        <v/>
      </c>
      <c r="E2014" s="249" t="str">
        <f t="shared" si="326"/>
        <v/>
      </c>
      <c r="F2014" s="249" t="str">
        <f t="shared" si="327"/>
        <v/>
      </c>
      <c r="G2014" s="249" t="str">
        <f t="shared" si="328"/>
        <v/>
      </c>
      <c r="H2014" s="249" t="str">
        <f t="shared" si="329"/>
        <v/>
      </c>
      <c r="I2014" s="249"/>
      <c r="J2014" s="249"/>
      <c r="K2014" s="252"/>
      <c r="L2014" s="251"/>
      <c r="M2014" s="252"/>
      <c r="N2014" s="261"/>
      <c r="O2014" s="261"/>
      <c r="P2014" s="253"/>
      <c r="Q2014" s="254" t="str">
        <f t="shared" si="330"/>
        <v/>
      </c>
      <c r="R2014" s="255" t="str">
        <f t="shared" si="332"/>
        <v/>
      </c>
      <c r="S2014" s="255" t="str">
        <f t="shared" si="333"/>
        <v/>
      </c>
      <c r="T2014" s="255" t="str">
        <f t="shared" si="331"/>
        <v/>
      </c>
      <c r="U2014" s="262" t="str">
        <f t="shared" si="322"/>
        <v/>
      </c>
      <c r="V2014" s="279"/>
    </row>
    <row r="2015" spans="1:22" x14ac:dyDescent="0.25">
      <c r="A2015" s="266"/>
      <c r="B2015" s="259" t="str">
        <f t="shared" si="323"/>
        <v/>
      </c>
      <c r="C2015" s="260" t="str">
        <f t="shared" si="324"/>
        <v/>
      </c>
      <c r="D2015" s="249" t="str">
        <f t="shared" si="325"/>
        <v/>
      </c>
      <c r="E2015" s="249" t="str">
        <f t="shared" si="326"/>
        <v/>
      </c>
      <c r="F2015" s="249" t="str">
        <f t="shared" si="327"/>
        <v/>
      </c>
      <c r="G2015" s="249" t="str">
        <f t="shared" si="328"/>
        <v/>
      </c>
      <c r="H2015" s="249" t="str">
        <f t="shared" si="329"/>
        <v/>
      </c>
      <c r="I2015" s="249"/>
      <c r="J2015" s="249"/>
      <c r="K2015" s="252"/>
      <c r="L2015" s="251"/>
      <c r="M2015" s="252"/>
      <c r="N2015" s="261"/>
      <c r="O2015" s="261"/>
      <c r="P2015" s="253"/>
      <c r="Q2015" s="254" t="str">
        <f t="shared" si="330"/>
        <v/>
      </c>
      <c r="R2015" s="255" t="str">
        <f t="shared" si="332"/>
        <v/>
      </c>
      <c r="S2015" s="255" t="str">
        <f t="shared" si="333"/>
        <v/>
      </c>
      <c r="T2015" s="255" t="str">
        <f t="shared" si="331"/>
        <v/>
      </c>
      <c r="U2015" s="262" t="str">
        <f t="shared" si="322"/>
        <v/>
      </c>
      <c r="V2015" s="279"/>
    </row>
    <row r="2016" spans="1:22" x14ac:dyDescent="0.25">
      <c r="A2016" s="266"/>
      <c r="B2016" s="259" t="str">
        <f t="shared" si="323"/>
        <v/>
      </c>
      <c r="C2016" s="260" t="str">
        <f t="shared" si="324"/>
        <v/>
      </c>
      <c r="D2016" s="249" t="str">
        <f t="shared" si="325"/>
        <v/>
      </c>
      <c r="E2016" s="249" t="str">
        <f t="shared" si="326"/>
        <v/>
      </c>
      <c r="F2016" s="249" t="str">
        <f t="shared" si="327"/>
        <v/>
      </c>
      <c r="G2016" s="249" t="str">
        <f t="shared" si="328"/>
        <v/>
      </c>
      <c r="H2016" s="249" t="str">
        <f t="shared" si="329"/>
        <v/>
      </c>
      <c r="I2016" s="249"/>
      <c r="J2016" s="249"/>
      <c r="K2016" s="252"/>
      <c r="L2016" s="251"/>
      <c r="M2016" s="252"/>
      <c r="N2016" s="261"/>
      <c r="O2016" s="261"/>
      <c r="P2016" s="253"/>
      <c r="Q2016" s="254" t="str">
        <f t="shared" si="330"/>
        <v/>
      </c>
      <c r="R2016" s="255" t="str">
        <f t="shared" si="332"/>
        <v/>
      </c>
      <c r="S2016" s="255" t="str">
        <f t="shared" si="333"/>
        <v/>
      </c>
      <c r="T2016" s="255" t="str">
        <f t="shared" si="331"/>
        <v/>
      </c>
      <c r="U2016" s="262" t="str">
        <f t="shared" si="322"/>
        <v/>
      </c>
      <c r="V2016" s="279"/>
    </row>
    <row r="2017" spans="1:22" x14ac:dyDescent="0.25">
      <c r="A2017" s="266"/>
      <c r="B2017" s="259" t="str">
        <f t="shared" si="323"/>
        <v/>
      </c>
      <c r="C2017" s="260" t="str">
        <f t="shared" si="324"/>
        <v/>
      </c>
      <c r="D2017" s="249" t="str">
        <f t="shared" si="325"/>
        <v/>
      </c>
      <c r="E2017" s="249" t="str">
        <f t="shared" si="326"/>
        <v/>
      </c>
      <c r="F2017" s="249" t="str">
        <f t="shared" si="327"/>
        <v/>
      </c>
      <c r="G2017" s="249" t="str">
        <f t="shared" si="328"/>
        <v/>
      </c>
      <c r="H2017" s="249" t="str">
        <f t="shared" si="329"/>
        <v/>
      </c>
      <c r="I2017" s="249"/>
      <c r="J2017" s="249"/>
      <c r="K2017" s="252"/>
      <c r="L2017" s="251"/>
      <c r="M2017" s="252"/>
      <c r="N2017" s="261"/>
      <c r="O2017" s="261"/>
      <c r="P2017" s="253"/>
      <c r="Q2017" s="254" t="str">
        <f t="shared" si="330"/>
        <v/>
      </c>
      <c r="R2017" s="255" t="str">
        <f t="shared" si="332"/>
        <v/>
      </c>
      <c r="S2017" s="255" t="str">
        <f t="shared" si="333"/>
        <v/>
      </c>
      <c r="T2017" s="255" t="str">
        <f t="shared" si="331"/>
        <v/>
      </c>
      <c r="U2017" s="262" t="str">
        <f t="shared" ref="U2017:U2080" si="334">IFERROR(VLOOKUP(M2017,CIE,2,0),"")</f>
        <v/>
      </c>
      <c r="V2017" s="279"/>
    </row>
    <row r="2018" spans="1:22" x14ac:dyDescent="0.25">
      <c r="A2018" s="266"/>
      <c r="B2018" s="259" t="str">
        <f t="shared" si="323"/>
        <v/>
      </c>
      <c r="C2018" s="260" t="str">
        <f t="shared" si="324"/>
        <v/>
      </c>
      <c r="D2018" s="249" t="str">
        <f t="shared" si="325"/>
        <v/>
      </c>
      <c r="E2018" s="249" t="str">
        <f t="shared" si="326"/>
        <v/>
      </c>
      <c r="F2018" s="249" t="str">
        <f t="shared" si="327"/>
        <v/>
      </c>
      <c r="G2018" s="249" t="str">
        <f t="shared" si="328"/>
        <v/>
      </c>
      <c r="H2018" s="249" t="str">
        <f t="shared" si="329"/>
        <v/>
      </c>
      <c r="I2018" s="249"/>
      <c r="J2018" s="249"/>
      <c r="K2018" s="252"/>
      <c r="L2018" s="251"/>
      <c r="M2018" s="252"/>
      <c r="N2018" s="261"/>
      <c r="O2018" s="261"/>
      <c r="P2018" s="253"/>
      <c r="Q2018" s="254" t="str">
        <f t="shared" si="330"/>
        <v/>
      </c>
      <c r="R2018" s="255" t="str">
        <f t="shared" si="332"/>
        <v/>
      </c>
      <c r="S2018" s="255" t="str">
        <f t="shared" si="333"/>
        <v/>
      </c>
      <c r="T2018" s="255" t="str">
        <f t="shared" si="331"/>
        <v/>
      </c>
      <c r="U2018" s="262" t="str">
        <f t="shared" si="334"/>
        <v/>
      </c>
      <c r="V2018" s="279"/>
    </row>
    <row r="2019" spans="1:22" x14ac:dyDescent="0.25">
      <c r="A2019" s="266"/>
      <c r="B2019" s="259" t="str">
        <f t="shared" si="323"/>
        <v/>
      </c>
      <c r="C2019" s="260" t="str">
        <f t="shared" si="324"/>
        <v/>
      </c>
      <c r="D2019" s="249" t="str">
        <f t="shared" si="325"/>
        <v/>
      </c>
      <c r="E2019" s="249" t="str">
        <f t="shared" si="326"/>
        <v/>
      </c>
      <c r="F2019" s="249" t="str">
        <f t="shared" si="327"/>
        <v/>
      </c>
      <c r="G2019" s="249" t="str">
        <f t="shared" si="328"/>
        <v/>
      </c>
      <c r="H2019" s="249" t="str">
        <f t="shared" si="329"/>
        <v/>
      </c>
      <c r="I2019" s="249"/>
      <c r="J2019" s="249"/>
      <c r="K2019" s="252"/>
      <c r="L2019" s="251"/>
      <c r="M2019" s="252"/>
      <c r="N2019" s="261"/>
      <c r="O2019" s="261"/>
      <c r="P2019" s="253"/>
      <c r="Q2019" s="254" t="str">
        <f t="shared" si="330"/>
        <v/>
      </c>
      <c r="R2019" s="255" t="str">
        <f t="shared" si="332"/>
        <v/>
      </c>
      <c r="S2019" s="255" t="str">
        <f t="shared" si="333"/>
        <v/>
      </c>
      <c r="T2019" s="255" t="str">
        <f t="shared" si="331"/>
        <v/>
      </c>
      <c r="U2019" s="262" t="str">
        <f t="shared" si="334"/>
        <v/>
      </c>
      <c r="V2019" s="279"/>
    </row>
    <row r="2020" spans="1:22" x14ac:dyDescent="0.25">
      <c r="A2020" s="266"/>
      <c r="B2020" s="259" t="str">
        <f t="shared" si="323"/>
        <v/>
      </c>
      <c r="C2020" s="260" t="str">
        <f t="shared" si="324"/>
        <v/>
      </c>
      <c r="D2020" s="249" t="str">
        <f t="shared" si="325"/>
        <v/>
      </c>
      <c r="E2020" s="249" t="str">
        <f t="shared" si="326"/>
        <v/>
      </c>
      <c r="F2020" s="249" t="str">
        <f t="shared" si="327"/>
        <v/>
      </c>
      <c r="G2020" s="249" t="str">
        <f t="shared" si="328"/>
        <v/>
      </c>
      <c r="H2020" s="249" t="str">
        <f t="shared" si="329"/>
        <v/>
      </c>
      <c r="I2020" s="249"/>
      <c r="J2020" s="249"/>
      <c r="K2020" s="252"/>
      <c r="L2020" s="251"/>
      <c r="M2020" s="252"/>
      <c r="N2020" s="261"/>
      <c r="O2020" s="261"/>
      <c r="P2020" s="253"/>
      <c r="Q2020" s="254" t="str">
        <f t="shared" si="330"/>
        <v/>
      </c>
      <c r="R2020" s="255" t="str">
        <f t="shared" si="332"/>
        <v/>
      </c>
      <c r="S2020" s="255" t="str">
        <f t="shared" si="333"/>
        <v/>
      </c>
      <c r="T2020" s="255" t="str">
        <f t="shared" si="331"/>
        <v/>
      </c>
      <c r="U2020" s="262" t="str">
        <f t="shared" si="334"/>
        <v/>
      </c>
      <c r="V2020" s="279"/>
    </row>
    <row r="2021" spans="1:22" x14ac:dyDescent="0.25">
      <c r="A2021" s="266"/>
      <c r="B2021" s="259" t="str">
        <f t="shared" si="323"/>
        <v/>
      </c>
      <c r="C2021" s="260" t="str">
        <f t="shared" si="324"/>
        <v/>
      </c>
      <c r="D2021" s="249" t="str">
        <f t="shared" si="325"/>
        <v/>
      </c>
      <c r="E2021" s="249" t="str">
        <f t="shared" si="326"/>
        <v/>
      </c>
      <c r="F2021" s="249" t="str">
        <f t="shared" si="327"/>
        <v/>
      </c>
      <c r="G2021" s="249" t="str">
        <f t="shared" si="328"/>
        <v/>
      </c>
      <c r="H2021" s="249" t="str">
        <f t="shared" si="329"/>
        <v/>
      </c>
      <c r="I2021" s="249"/>
      <c r="J2021" s="249"/>
      <c r="K2021" s="252"/>
      <c r="L2021" s="251"/>
      <c r="M2021" s="252"/>
      <c r="N2021" s="261"/>
      <c r="O2021" s="261"/>
      <c r="P2021" s="253"/>
      <c r="Q2021" s="254" t="str">
        <f t="shared" si="330"/>
        <v/>
      </c>
      <c r="R2021" s="255" t="str">
        <f t="shared" si="332"/>
        <v/>
      </c>
      <c r="S2021" s="255" t="str">
        <f t="shared" si="333"/>
        <v/>
      </c>
      <c r="T2021" s="255" t="str">
        <f t="shared" si="331"/>
        <v/>
      </c>
      <c r="U2021" s="262" t="str">
        <f t="shared" si="334"/>
        <v/>
      </c>
      <c r="V2021" s="279"/>
    </row>
    <row r="2022" spans="1:22" x14ac:dyDescent="0.25">
      <c r="A2022" s="266"/>
      <c r="B2022" s="259" t="str">
        <f t="shared" ref="B2022:B2085" si="335">IFERROR(VLOOKUP(A2022,Personal,2,0),"")</f>
        <v/>
      </c>
      <c r="C2022" s="260" t="str">
        <f t="shared" si="324"/>
        <v/>
      </c>
      <c r="D2022" s="249" t="str">
        <f t="shared" si="325"/>
        <v/>
      </c>
      <c r="E2022" s="249" t="str">
        <f t="shared" si="326"/>
        <v/>
      </c>
      <c r="F2022" s="249" t="str">
        <f t="shared" si="327"/>
        <v/>
      </c>
      <c r="G2022" s="249" t="str">
        <f t="shared" si="328"/>
        <v/>
      </c>
      <c r="H2022" s="249" t="str">
        <f t="shared" si="329"/>
        <v/>
      </c>
      <c r="I2022" s="249"/>
      <c r="J2022" s="249"/>
      <c r="K2022" s="252"/>
      <c r="L2022" s="251"/>
      <c r="M2022" s="252"/>
      <c r="N2022" s="261"/>
      <c r="O2022" s="261"/>
      <c r="P2022" s="253"/>
      <c r="Q2022" s="254" t="str">
        <f t="shared" si="330"/>
        <v/>
      </c>
      <c r="R2022" s="255" t="str">
        <f t="shared" si="332"/>
        <v/>
      </c>
      <c r="S2022" s="255" t="str">
        <f t="shared" si="333"/>
        <v/>
      </c>
      <c r="T2022" s="255" t="str">
        <f t="shared" si="331"/>
        <v/>
      </c>
      <c r="U2022" s="262" t="str">
        <f t="shared" si="334"/>
        <v/>
      </c>
      <c r="V2022" s="279"/>
    </row>
    <row r="2023" spans="1:22" x14ac:dyDescent="0.25">
      <c r="A2023" s="266"/>
      <c r="B2023" s="259" t="str">
        <f t="shared" si="335"/>
        <v/>
      </c>
      <c r="C2023" s="260" t="str">
        <f t="shared" si="324"/>
        <v/>
      </c>
      <c r="D2023" s="249" t="str">
        <f t="shared" si="325"/>
        <v/>
      </c>
      <c r="E2023" s="249" t="str">
        <f t="shared" si="326"/>
        <v/>
      </c>
      <c r="F2023" s="249" t="str">
        <f t="shared" si="327"/>
        <v/>
      </c>
      <c r="G2023" s="249" t="str">
        <f t="shared" si="328"/>
        <v/>
      </c>
      <c r="H2023" s="249" t="str">
        <f t="shared" si="329"/>
        <v/>
      </c>
      <c r="I2023" s="249"/>
      <c r="J2023" s="249"/>
      <c r="K2023" s="252"/>
      <c r="L2023" s="251"/>
      <c r="M2023" s="252"/>
      <c r="N2023" s="261"/>
      <c r="O2023" s="261"/>
      <c r="P2023" s="253"/>
      <c r="Q2023" s="254" t="str">
        <f t="shared" si="330"/>
        <v/>
      </c>
      <c r="R2023" s="255" t="str">
        <f t="shared" si="332"/>
        <v/>
      </c>
      <c r="S2023" s="255" t="str">
        <f t="shared" si="333"/>
        <v/>
      </c>
      <c r="T2023" s="255" t="str">
        <f t="shared" si="331"/>
        <v/>
      </c>
      <c r="U2023" s="262" t="str">
        <f t="shared" si="334"/>
        <v/>
      </c>
      <c r="V2023" s="279"/>
    </row>
    <row r="2024" spans="1:22" x14ac:dyDescent="0.25">
      <c r="A2024" s="266"/>
      <c r="B2024" s="259" t="str">
        <f t="shared" si="335"/>
        <v/>
      </c>
      <c r="C2024" s="260" t="str">
        <f t="shared" si="324"/>
        <v/>
      </c>
      <c r="D2024" s="249" t="str">
        <f t="shared" si="325"/>
        <v/>
      </c>
      <c r="E2024" s="249" t="str">
        <f t="shared" si="326"/>
        <v/>
      </c>
      <c r="F2024" s="249" t="str">
        <f t="shared" si="327"/>
        <v/>
      </c>
      <c r="G2024" s="249" t="str">
        <f t="shared" si="328"/>
        <v/>
      </c>
      <c r="H2024" s="249" t="str">
        <f t="shared" si="329"/>
        <v/>
      </c>
      <c r="I2024" s="249"/>
      <c r="J2024" s="249"/>
      <c r="K2024" s="252"/>
      <c r="L2024" s="251"/>
      <c r="M2024" s="252"/>
      <c r="N2024" s="261"/>
      <c r="O2024" s="261"/>
      <c r="P2024" s="253"/>
      <c r="Q2024" s="254" t="str">
        <f t="shared" si="330"/>
        <v/>
      </c>
      <c r="R2024" s="255" t="str">
        <f t="shared" si="332"/>
        <v/>
      </c>
      <c r="S2024" s="255" t="str">
        <f t="shared" si="333"/>
        <v/>
      </c>
      <c r="T2024" s="255" t="str">
        <f t="shared" si="331"/>
        <v/>
      </c>
      <c r="U2024" s="262" t="str">
        <f t="shared" si="334"/>
        <v/>
      </c>
      <c r="V2024" s="279"/>
    </row>
    <row r="2025" spans="1:22" x14ac:dyDescent="0.25">
      <c r="A2025" s="266"/>
      <c r="B2025" s="259" t="str">
        <f t="shared" si="335"/>
        <v/>
      </c>
      <c r="C2025" s="260" t="str">
        <f t="shared" si="324"/>
        <v/>
      </c>
      <c r="D2025" s="249" t="str">
        <f t="shared" si="325"/>
        <v/>
      </c>
      <c r="E2025" s="249" t="str">
        <f t="shared" si="326"/>
        <v/>
      </c>
      <c r="F2025" s="249" t="str">
        <f t="shared" si="327"/>
        <v/>
      </c>
      <c r="G2025" s="249" t="str">
        <f t="shared" si="328"/>
        <v/>
      </c>
      <c r="H2025" s="249" t="str">
        <f t="shared" si="329"/>
        <v/>
      </c>
      <c r="I2025" s="249"/>
      <c r="J2025" s="249"/>
      <c r="K2025" s="252"/>
      <c r="L2025" s="251"/>
      <c r="M2025" s="252"/>
      <c r="N2025" s="261"/>
      <c r="O2025" s="261"/>
      <c r="P2025" s="253"/>
      <c r="Q2025" s="254" t="str">
        <f t="shared" si="330"/>
        <v/>
      </c>
      <c r="R2025" s="255" t="str">
        <f t="shared" si="332"/>
        <v/>
      </c>
      <c r="S2025" s="255" t="str">
        <f t="shared" si="333"/>
        <v/>
      </c>
      <c r="T2025" s="255" t="str">
        <f t="shared" si="331"/>
        <v/>
      </c>
      <c r="U2025" s="262" t="str">
        <f t="shared" si="334"/>
        <v/>
      </c>
      <c r="V2025" s="279"/>
    </row>
    <row r="2026" spans="1:22" x14ac:dyDescent="0.25">
      <c r="A2026" s="266"/>
      <c r="B2026" s="259" t="str">
        <f t="shared" si="335"/>
        <v/>
      </c>
      <c r="C2026" s="260" t="str">
        <f t="shared" si="324"/>
        <v/>
      </c>
      <c r="D2026" s="249" t="str">
        <f t="shared" si="325"/>
        <v/>
      </c>
      <c r="E2026" s="249" t="str">
        <f t="shared" si="326"/>
        <v/>
      </c>
      <c r="F2026" s="249" t="str">
        <f t="shared" si="327"/>
        <v/>
      </c>
      <c r="G2026" s="249" t="str">
        <f t="shared" si="328"/>
        <v/>
      </c>
      <c r="H2026" s="249" t="str">
        <f t="shared" si="329"/>
        <v/>
      </c>
      <c r="I2026" s="249"/>
      <c r="J2026" s="249"/>
      <c r="K2026" s="252"/>
      <c r="L2026" s="251"/>
      <c r="M2026" s="252"/>
      <c r="N2026" s="261"/>
      <c r="O2026" s="261"/>
      <c r="P2026" s="253"/>
      <c r="Q2026" s="254" t="str">
        <f t="shared" si="330"/>
        <v/>
      </c>
      <c r="R2026" s="255" t="str">
        <f t="shared" si="332"/>
        <v/>
      </c>
      <c r="S2026" s="255" t="str">
        <f t="shared" si="333"/>
        <v/>
      </c>
      <c r="T2026" s="255" t="str">
        <f t="shared" si="331"/>
        <v/>
      </c>
      <c r="U2026" s="262" t="str">
        <f t="shared" si="334"/>
        <v/>
      </c>
      <c r="V2026" s="279"/>
    </row>
    <row r="2027" spans="1:22" x14ac:dyDescent="0.25">
      <c r="A2027" s="266"/>
      <c r="B2027" s="259" t="str">
        <f t="shared" si="335"/>
        <v/>
      </c>
      <c r="C2027" s="260" t="str">
        <f t="shared" si="324"/>
        <v/>
      </c>
      <c r="D2027" s="249" t="str">
        <f t="shared" si="325"/>
        <v/>
      </c>
      <c r="E2027" s="249" t="str">
        <f t="shared" si="326"/>
        <v/>
      </c>
      <c r="F2027" s="249" t="str">
        <f t="shared" si="327"/>
        <v/>
      </c>
      <c r="G2027" s="249" t="str">
        <f t="shared" si="328"/>
        <v/>
      </c>
      <c r="H2027" s="249" t="str">
        <f t="shared" si="329"/>
        <v/>
      </c>
      <c r="I2027" s="249"/>
      <c r="J2027" s="249"/>
      <c r="K2027" s="252"/>
      <c r="L2027" s="251"/>
      <c r="M2027" s="252"/>
      <c r="N2027" s="261"/>
      <c r="O2027" s="261"/>
      <c r="P2027" s="253"/>
      <c r="Q2027" s="254" t="str">
        <f t="shared" si="330"/>
        <v/>
      </c>
      <c r="R2027" s="255" t="str">
        <f t="shared" si="332"/>
        <v/>
      </c>
      <c r="S2027" s="255" t="str">
        <f t="shared" si="333"/>
        <v/>
      </c>
      <c r="T2027" s="255" t="str">
        <f t="shared" si="331"/>
        <v/>
      </c>
      <c r="U2027" s="262" t="str">
        <f t="shared" si="334"/>
        <v/>
      </c>
      <c r="V2027" s="279"/>
    </row>
    <row r="2028" spans="1:22" x14ac:dyDescent="0.25">
      <c r="A2028" s="266"/>
      <c r="B2028" s="259" t="str">
        <f t="shared" si="335"/>
        <v/>
      </c>
      <c r="C2028" s="260" t="str">
        <f t="shared" si="324"/>
        <v/>
      </c>
      <c r="D2028" s="249" t="str">
        <f t="shared" si="325"/>
        <v/>
      </c>
      <c r="E2028" s="249" t="str">
        <f t="shared" si="326"/>
        <v/>
      </c>
      <c r="F2028" s="249" t="str">
        <f t="shared" si="327"/>
        <v/>
      </c>
      <c r="G2028" s="249" t="str">
        <f t="shared" si="328"/>
        <v/>
      </c>
      <c r="H2028" s="249" t="str">
        <f t="shared" si="329"/>
        <v/>
      </c>
      <c r="I2028" s="249"/>
      <c r="J2028" s="249"/>
      <c r="K2028" s="252"/>
      <c r="L2028" s="251"/>
      <c r="M2028" s="252"/>
      <c r="N2028" s="261"/>
      <c r="O2028" s="261"/>
      <c r="P2028" s="253"/>
      <c r="Q2028" s="254" t="str">
        <f t="shared" si="330"/>
        <v/>
      </c>
      <c r="R2028" s="255" t="str">
        <f t="shared" si="332"/>
        <v/>
      </c>
      <c r="S2028" s="255" t="str">
        <f t="shared" si="333"/>
        <v/>
      </c>
      <c r="T2028" s="255" t="str">
        <f t="shared" si="331"/>
        <v/>
      </c>
      <c r="U2028" s="262" t="str">
        <f t="shared" si="334"/>
        <v/>
      </c>
      <c r="V2028" s="279"/>
    </row>
    <row r="2029" spans="1:22" x14ac:dyDescent="0.25">
      <c r="A2029" s="266"/>
      <c r="B2029" s="259" t="str">
        <f t="shared" si="335"/>
        <v/>
      </c>
      <c r="C2029" s="260" t="str">
        <f t="shared" si="324"/>
        <v/>
      </c>
      <c r="D2029" s="249" t="str">
        <f t="shared" si="325"/>
        <v/>
      </c>
      <c r="E2029" s="249" t="str">
        <f t="shared" si="326"/>
        <v/>
      </c>
      <c r="F2029" s="249" t="str">
        <f t="shared" si="327"/>
        <v/>
      </c>
      <c r="G2029" s="249" t="str">
        <f t="shared" si="328"/>
        <v/>
      </c>
      <c r="H2029" s="249" t="str">
        <f t="shared" si="329"/>
        <v/>
      </c>
      <c r="I2029" s="249"/>
      <c r="J2029" s="249"/>
      <c r="K2029" s="252"/>
      <c r="L2029" s="251"/>
      <c r="M2029" s="252"/>
      <c r="N2029" s="261"/>
      <c r="O2029" s="261"/>
      <c r="P2029" s="253"/>
      <c r="Q2029" s="254" t="str">
        <f t="shared" si="330"/>
        <v/>
      </c>
      <c r="R2029" s="255" t="str">
        <f t="shared" si="332"/>
        <v/>
      </c>
      <c r="S2029" s="255" t="str">
        <f t="shared" si="333"/>
        <v/>
      </c>
      <c r="T2029" s="255" t="str">
        <f t="shared" si="331"/>
        <v/>
      </c>
      <c r="U2029" s="262" t="str">
        <f t="shared" si="334"/>
        <v/>
      </c>
      <c r="V2029" s="279"/>
    </row>
    <row r="2030" spans="1:22" x14ac:dyDescent="0.25">
      <c r="A2030" s="266"/>
      <c r="B2030" s="259" t="str">
        <f t="shared" si="335"/>
        <v/>
      </c>
      <c r="C2030" s="260" t="str">
        <f t="shared" si="324"/>
        <v/>
      </c>
      <c r="D2030" s="249" t="str">
        <f t="shared" si="325"/>
        <v/>
      </c>
      <c r="E2030" s="249" t="str">
        <f t="shared" si="326"/>
        <v/>
      </c>
      <c r="F2030" s="249" t="str">
        <f t="shared" si="327"/>
        <v/>
      </c>
      <c r="G2030" s="249" t="str">
        <f t="shared" si="328"/>
        <v/>
      </c>
      <c r="H2030" s="249" t="str">
        <f t="shared" si="329"/>
        <v/>
      </c>
      <c r="I2030" s="249"/>
      <c r="J2030" s="249"/>
      <c r="K2030" s="252"/>
      <c r="L2030" s="251"/>
      <c r="M2030" s="252"/>
      <c r="N2030" s="261"/>
      <c r="O2030" s="261"/>
      <c r="P2030" s="253"/>
      <c r="Q2030" s="254" t="str">
        <f t="shared" si="330"/>
        <v/>
      </c>
      <c r="R2030" s="255" t="str">
        <f t="shared" si="332"/>
        <v/>
      </c>
      <c r="S2030" s="255" t="str">
        <f t="shared" si="333"/>
        <v/>
      </c>
      <c r="T2030" s="255" t="str">
        <f t="shared" si="331"/>
        <v/>
      </c>
      <c r="U2030" s="262" t="str">
        <f t="shared" si="334"/>
        <v/>
      </c>
      <c r="V2030" s="279"/>
    </row>
    <row r="2031" spans="1:22" x14ac:dyDescent="0.25">
      <c r="A2031" s="266"/>
      <c r="B2031" s="259" t="str">
        <f t="shared" si="335"/>
        <v/>
      </c>
      <c r="C2031" s="260" t="str">
        <f t="shared" si="324"/>
        <v/>
      </c>
      <c r="D2031" s="249" t="str">
        <f t="shared" si="325"/>
        <v/>
      </c>
      <c r="E2031" s="249" t="str">
        <f t="shared" si="326"/>
        <v/>
      </c>
      <c r="F2031" s="249" t="str">
        <f t="shared" si="327"/>
        <v/>
      </c>
      <c r="G2031" s="249" t="str">
        <f t="shared" si="328"/>
        <v/>
      </c>
      <c r="H2031" s="249" t="str">
        <f t="shared" si="329"/>
        <v/>
      </c>
      <c r="I2031" s="249"/>
      <c r="J2031" s="249"/>
      <c r="K2031" s="252"/>
      <c r="L2031" s="251"/>
      <c r="M2031" s="252"/>
      <c r="N2031" s="261"/>
      <c r="O2031" s="261"/>
      <c r="P2031" s="253"/>
      <c r="Q2031" s="254" t="str">
        <f t="shared" si="330"/>
        <v/>
      </c>
      <c r="R2031" s="255" t="str">
        <f t="shared" si="332"/>
        <v/>
      </c>
      <c r="S2031" s="255" t="str">
        <f t="shared" si="333"/>
        <v/>
      </c>
      <c r="T2031" s="255" t="str">
        <f t="shared" si="331"/>
        <v/>
      </c>
      <c r="U2031" s="262" t="str">
        <f t="shared" si="334"/>
        <v/>
      </c>
      <c r="V2031" s="279"/>
    </row>
    <row r="2032" spans="1:22" x14ac:dyDescent="0.25">
      <c r="A2032" s="266"/>
      <c r="B2032" s="259" t="str">
        <f t="shared" si="335"/>
        <v/>
      </c>
      <c r="C2032" s="260" t="str">
        <f t="shared" si="324"/>
        <v/>
      </c>
      <c r="D2032" s="249" t="str">
        <f t="shared" si="325"/>
        <v/>
      </c>
      <c r="E2032" s="249" t="str">
        <f t="shared" si="326"/>
        <v/>
      </c>
      <c r="F2032" s="249" t="str">
        <f t="shared" si="327"/>
        <v/>
      </c>
      <c r="G2032" s="249" t="str">
        <f t="shared" si="328"/>
        <v/>
      </c>
      <c r="H2032" s="249" t="str">
        <f t="shared" si="329"/>
        <v/>
      </c>
      <c r="I2032" s="249"/>
      <c r="J2032" s="249"/>
      <c r="K2032" s="252"/>
      <c r="L2032" s="251"/>
      <c r="M2032" s="252"/>
      <c r="N2032" s="261"/>
      <c r="O2032" s="261"/>
      <c r="P2032" s="253"/>
      <c r="Q2032" s="254" t="str">
        <f t="shared" si="330"/>
        <v/>
      </c>
      <c r="R2032" s="255" t="str">
        <f t="shared" si="332"/>
        <v/>
      </c>
      <c r="S2032" s="255" t="str">
        <f t="shared" si="333"/>
        <v/>
      </c>
      <c r="T2032" s="255" t="str">
        <f t="shared" si="331"/>
        <v/>
      </c>
      <c r="U2032" s="262" t="str">
        <f t="shared" si="334"/>
        <v/>
      </c>
      <c r="V2032" s="279"/>
    </row>
    <row r="2033" spans="1:22" x14ac:dyDescent="0.25">
      <c r="A2033" s="266"/>
      <c r="B2033" s="259" t="str">
        <f t="shared" si="335"/>
        <v/>
      </c>
      <c r="C2033" s="260" t="str">
        <f t="shared" si="324"/>
        <v/>
      </c>
      <c r="D2033" s="249" t="str">
        <f t="shared" si="325"/>
        <v/>
      </c>
      <c r="E2033" s="249" t="str">
        <f t="shared" si="326"/>
        <v/>
      </c>
      <c r="F2033" s="249" t="str">
        <f t="shared" si="327"/>
        <v/>
      </c>
      <c r="G2033" s="249" t="str">
        <f t="shared" si="328"/>
        <v/>
      </c>
      <c r="H2033" s="249" t="str">
        <f t="shared" si="329"/>
        <v/>
      </c>
      <c r="I2033" s="249"/>
      <c r="J2033" s="249"/>
      <c r="K2033" s="252"/>
      <c r="L2033" s="251"/>
      <c r="M2033" s="252"/>
      <c r="N2033" s="261"/>
      <c r="O2033" s="261"/>
      <c r="P2033" s="253"/>
      <c r="Q2033" s="254" t="str">
        <f t="shared" si="330"/>
        <v/>
      </c>
      <c r="R2033" s="255" t="str">
        <f t="shared" si="332"/>
        <v/>
      </c>
      <c r="S2033" s="255" t="str">
        <f t="shared" si="333"/>
        <v/>
      </c>
      <c r="T2033" s="255" t="str">
        <f t="shared" si="331"/>
        <v/>
      </c>
      <c r="U2033" s="262" t="str">
        <f t="shared" si="334"/>
        <v/>
      </c>
      <c r="V2033" s="279"/>
    </row>
    <row r="2034" spans="1:22" x14ac:dyDescent="0.25">
      <c r="A2034" s="266"/>
      <c r="B2034" s="259" t="str">
        <f t="shared" si="335"/>
        <v/>
      </c>
      <c r="C2034" s="260" t="str">
        <f t="shared" si="324"/>
        <v/>
      </c>
      <c r="D2034" s="249" t="str">
        <f t="shared" si="325"/>
        <v/>
      </c>
      <c r="E2034" s="249" t="str">
        <f t="shared" si="326"/>
        <v/>
      </c>
      <c r="F2034" s="249" t="str">
        <f t="shared" si="327"/>
        <v/>
      </c>
      <c r="G2034" s="249" t="str">
        <f t="shared" si="328"/>
        <v/>
      </c>
      <c r="H2034" s="249" t="str">
        <f t="shared" si="329"/>
        <v/>
      </c>
      <c r="I2034" s="249"/>
      <c r="J2034" s="249"/>
      <c r="K2034" s="252"/>
      <c r="L2034" s="251"/>
      <c r="M2034" s="252"/>
      <c r="N2034" s="261"/>
      <c r="O2034" s="261"/>
      <c r="P2034" s="253"/>
      <c r="Q2034" s="254" t="str">
        <f t="shared" si="330"/>
        <v/>
      </c>
      <c r="R2034" s="255" t="str">
        <f t="shared" si="332"/>
        <v/>
      </c>
      <c r="S2034" s="255" t="str">
        <f t="shared" si="333"/>
        <v/>
      </c>
      <c r="T2034" s="255" t="str">
        <f t="shared" si="331"/>
        <v/>
      </c>
      <c r="U2034" s="262" t="str">
        <f t="shared" si="334"/>
        <v/>
      </c>
      <c r="V2034" s="279"/>
    </row>
    <row r="2035" spans="1:22" x14ac:dyDescent="0.25">
      <c r="A2035" s="266"/>
      <c r="B2035" s="259" t="str">
        <f t="shared" si="335"/>
        <v/>
      </c>
      <c r="C2035" s="260" t="str">
        <f t="shared" si="324"/>
        <v/>
      </c>
      <c r="D2035" s="249" t="str">
        <f t="shared" si="325"/>
        <v/>
      </c>
      <c r="E2035" s="249" t="str">
        <f t="shared" si="326"/>
        <v/>
      </c>
      <c r="F2035" s="249" t="str">
        <f t="shared" si="327"/>
        <v/>
      </c>
      <c r="G2035" s="249" t="str">
        <f t="shared" si="328"/>
        <v/>
      </c>
      <c r="H2035" s="249" t="str">
        <f t="shared" si="329"/>
        <v/>
      </c>
      <c r="I2035" s="249"/>
      <c r="J2035" s="249"/>
      <c r="K2035" s="252"/>
      <c r="L2035" s="251"/>
      <c r="M2035" s="252"/>
      <c r="N2035" s="261"/>
      <c r="O2035" s="261"/>
      <c r="P2035" s="253"/>
      <c r="Q2035" s="254" t="str">
        <f t="shared" si="330"/>
        <v/>
      </c>
      <c r="R2035" s="255" t="str">
        <f t="shared" si="332"/>
        <v/>
      </c>
      <c r="S2035" s="255" t="str">
        <f t="shared" si="333"/>
        <v/>
      </c>
      <c r="T2035" s="255" t="str">
        <f t="shared" si="331"/>
        <v/>
      </c>
      <c r="U2035" s="262" t="str">
        <f t="shared" si="334"/>
        <v/>
      </c>
      <c r="V2035" s="279"/>
    </row>
    <row r="2036" spans="1:22" x14ac:dyDescent="0.25">
      <c r="A2036" s="266"/>
      <c r="B2036" s="259" t="str">
        <f t="shared" si="335"/>
        <v/>
      </c>
      <c r="C2036" s="260" t="str">
        <f t="shared" si="324"/>
        <v/>
      </c>
      <c r="D2036" s="249" t="str">
        <f t="shared" si="325"/>
        <v/>
      </c>
      <c r="E2036" s="249" t="str">
        <f t="shared" si="326"/>
        <v/>
      </c>
      <c r="F2036" s="249" t="str">
        <f t="shared" si="327"/>
        <v/>
      </c>
      <c r="G2036" s="249" t="str">
        <f t="shared" si="328"/>
        <v/>
      </c>
      <c r="H2036" s="249" t="str">
        <f t="shared" si="329"/>
        <v/>
      </c>
      <c r="I2036" s="249"/>
      <c r="J2036" s="249"/>
      <c r="K2036" s="252"/>
      <c r="L2036" s="251"/>
      <c r="M2036" s="252"/>
      <c r="N2036" s="261"/>
      <c r="O2036" s="261"/>
      <c r="P2036" s="253"/>
      <c r="Q2036" s="254" t="str">
        <f t="shared" si="330"/>
        <v/>
      </c>
      <c r="R2036" s="255" t="str">
        <f t="shared" si="332"/>
        <v/>
      </c>
      <c r="S2036" s="255" t="str">
        <f t="shared" si="333"/>
        <v/>
      </c>
      <c r="T2036" s="255" t="str">
        <f t="shared" si="331"/>
        <v/>
      </c>
      <c r="U2036" s="262" t="str">
        <f t="shared" si="334"/>
        <v/>
      </c>
      <c r="V2036" s="279"/>
    </row>
    <row r="2037" spans="1:22" x14ac:dyDescent="0.25">
      <c r="A2037" s="266"/>
      <c r="B2037" s="259" t="str">
        <f t="shared" si="335"/>
        <v/>
      </c>
      <c r="C2037" s="260" t="str">
        <f t="shared" si="324"/>
        <v/>
      </c>
      <c r="D2037" s="249" t="str">
        <f t="shared" si="325"/>
        <v/>
      </c>
      <c r="E2037" s="249" t="str">
        <f t="shared" si="326"/>
        <v/>
      </c>
      <c r="F2037" s="249" t="str">
        <f t="shared" si="327"/>
        <v/>
      </c>
      <c r="G2037" s="249" t="str">
        <f t="shared" si="328"/>
        <v/>
      </c>
      <c r="H2037" s="249" t="str">
        <f t="shared" si="329"/>
        <v/>
      </c>
      <c r="I2037" s="249"/>
      <c r="J2037" s="249"/>
      <c r="K2037" s="252"/>
      <c r="L2037" s="251"/>
      <c r="M2037" s="252"/>
      <c r="N2037" s="261"/>
      <c r="O2037" s="261"/>
      <c r="P2037" s="253"/>
      <c r="Q2037" s="254" t="str">
        <f t="shared" si="330"/>
        <v/>
      </c>
      <c r="R2037" s="255" t="str">
        <f t="shared" si="332"/>
        <v/>
      </c>
      <c r="S2037" s="255" t="str">
        <f t="shared" si="333"/>
        <v/>
      </c>
      <c r="T2037" s="255" t="str">
        <f t="shared" si="331"/>
        <v/>
      </c>
      <c r="U2037" s="262" t="str">
        <f t="shared" si="334"/>
        <v/>
      </c>
      <c r="V2037" s="279"/>
    </row>
    <row r="2038" spans="1:22" x14ac:dyDescent="0.25">
      <c r="A2038" s="266"/>
      <c r="B2038" s="259" t="str">
        <f t="shared" si="335"/>
        <v/>
      </c>
      <c r="C2038" s="260" t="str">
        <f t="shared" si="324"/>
        <v/>
      </c>
      <c r="D2038" s="249" t="str">
        <f t="shared" si="325"/>
        <v/>
      </c>
      <c r="E2038" s="249" t="str">
        <f t="shared" si="326"/>
        <v/>
      </c>
      <c r="F2038" s="249" t="str">
        <f t="shared" si="327"/>
        <v/>
      </c>
      <c r="G2038" s="249" t="str">
        <f t="shared" si="328"/>
        <v/>
      </c>
      <c r="H2038" s="249" t="str">
        <f t="shared" si="329"/>
        <v/>
      </c>
      <c r="I2038" s="249"/>
      <c r="J2038" s="249"/>
      <c r="K2038" s="252"/>
      <c r="L2038" s="251"/>
      <c r="M2038" s="252"/>
      <c r="N2038" s="261"/>
      <c r="O2038" s="261"/>
      <c r="P2038" s="253"/>
      <c r="Q2038" s="254" t="str">
        <f t="shared" si="330"/>
        <v/>
      </c>
      <c r="R2038" s="255" t="str">
        <f t="shared" si="332"/>
        <v/>
      </c>
      <c r="S2038" s="255" t="str">
        <f t="shared" si="333"/>
        <v/>
      </c>
      <c r="T2038" s="255" t="str">
        <f t="shared" si="331"/>
        <v/>
      </c>
      <c r="U2038" s="262" t="str">
        <f t="shared" si="334"/>
        <v/>
      </c>
      <c r="V2038" s="279"/>
    </row>
    <row r="2039" spans="1:22" x14ac:dyDescent="0.25">
      <c r="A2039" s="266"/>
      <c r="B2039" s="259" t="str">
        <f t="shared" si="335"/>
        <v/>
      </c>
      <c r="C2039" s="260" t="str">
        <f t="shared" si="324"/>
        <v/>
      </c>
      <c r="D2039" s="249" t="str">
        <f t="shared" si="325"/>
        <v/>
      </c>
      <c r="E2039" s="249" t="str">
        <f t="shared" si="326"/>
        <v/>
      </c>
      <c r="F2039" s="249" t="str">
        <f t="shared" si="327"/>
        <v/>
      </c>
      <c r="G2039" s="249" t="str">
        <f t="shared" si="328"/>
        <v/>
      </c>
      <c r="H2039" s="249" t="str">
        <f t="shared" si="329"/>
        <v/>
      </c>
      <c r="I2039" s="249"/>
      <c r="J2039" s="249"/>
      <c r="K2039" s="252"/>
      <c r="L2039" s="251"/>
      <c r="M2039" s="252"/>
      <c r="N2039" s="261"/>
      <c r="O2039" s="261"/>
      <c r="P2039" s="253"/>
      <c r="Q2039" s="254" t="str">
        <f t="shared" si="330"/>
        <v/>
      </c>
      <c r="R2039" s="255" t="str">
        <f t="shared" si="332"/>
        <v/>
      </c>
      <c r="S2039" s="255" t="str">
        <f t="shared" si="333"/>
        <v/>
      </c>
      <c r="T2039" s="255" t="str">
        <f t="shared" si="331"/>
        <v/>
      </c>
      <c r="U2039" s="262" t="str">
        <f t="shared" si="334"/>
        <v/>
      </c>
      <c r="V2039" s="279"/>
    </row>
    <row r="2040" spans="1:22" x14ac:dyDescent="0.25">
      <c r="A2040" s="266"/>
      <c r="B2040" s="259" t="str">
        <f t="shared" si="335"/>
        <v/>
      </c>
      <c r="C2040" s="260" t="str">
        <f t="shared" si="324"/>
        <v/>
      </c>
      <c r="D2040" s="249" t="str">
        <f t="shared" si="325"/>
        <v/>
      </c>
      <c r="E2040" s="249" t="str">
        <f t="shared" si="326"/>
        <v/>
      </c>
      <c r="F2040" s="249" t="str">
        <f t="shared" si="327"/>
        <v/>
      </c>
      <c r="G2040" s="249" t="str">
        <f t="shared" si="328"/>
        <v/>
      </c>
      <c r="H2040" s="249" t="str">
        <f t="shared" si="329"/>
        <v/>
      </c>
      <c r="I2040" s="249"/>
      <c r="J2040" s="249"/>
      <c r="K2040" s="252"/>
      <c r="L2040" s="251"/>
      <c r="M2040" s="252"/>
      <c r="N2040" s="261"/>
      <c r="O2040" s="261"/>
      <c r="P2040" s="253"/>
      <c r="Q2040" s="254" t="str">
        <f t="shared" si="330"/>
        <v/>
      </c>
      <c r="R2040" s="255" t="str">
        <f t="shared" si="332"/>
        <v/>
      </c>
      <c r="S2040" s="255" t="str">
        <f t="shared" si="333"/>
        <v/>
      </c>
      <c r="T2040" s="255" t="str">
        <f t="shared" si="331"/>
        <v/>
      </c>
      <c r="U2040" s="262" t="str">
        <f t="shared" si="334"/>
        <v/>
      </c>
      <c r="V2040" s="279"/>
    </row>
    <row r="2041" spans="1:22" x14ac:dyDescent="0.25">
      <c r="A2041" s="266"/>
      <c r="B2041" s="259" t="str">
        <f t="shared" si="335"/>
        <v/>
      </c>
      <c r="C2041" s="260" t="str">
        <f t="shared" si="324"/>
        <v/>
      </c>
      <c r="D2041" s="249" t="str">
        <f t="shared" si="325"/>
        <v/>
      </c>
      <c r="E2041" s="249" t="str">
        <f t="shared" si="326"/>
        <v/>
      </c>
      <c r="F2041" s="249" t="str">
        <f t="shared" si="327"/>
        <v/>
      </c>
      <c r="G2041" s="249" t="str">
        <f t="shared" si="328"/>
        <v/>
      </c>
      <c r="H2041" s="249" t="str">
        <f t="shared" si="329"/>
        <v/>
      </c>
      <c r="I2041" s="249"/>
      <c r="J2041" s="249"/>
      <c r="K2041" s="252"/>
      <c r="L2041" s="251"/>
      <c r="M2041" s="252"/>
      <c r="N2041" s="261"/>
      <c r="O2041" s="261"/>
      <c r="P2041" s="253"/>
      <c r="Q2041" s="254" t="str">
        <f t="shared" si="330"/>
        <v/>
      </c>
      <c r="R2041" s="255" t="str">
        <f t="shared" si="332"/>
        <v/>
      </c>
      <c r="S2041" s="255" t="str">
        <f t="shared" si="333"/>
        <v/>
      </c>
      <c r="T2041" s="255" t="str">
        <f t="shared" si="331"/>
        <v/>
      </c>
      <c r="U2041" s="262" t="str">
        <f t="shared" si="334"/>
        <v/>
      </c>
      <c r="V2041" s="279"/>
    </row>
    <row r="2042" spans="1:22" x14ac:dyDescent="0.25">
      <c r="A2042" s="266"/>
      <c r="B2042" s="259" t="str">
        <f t="shared" si="335"/>
        <v/>
      </c>
      <c r="C2042" s="260" t="str">
        <f t="shared" si="324"/>
        <v/>
      </c>
      <c r="D2042" s="249" t="str">
        <f t="shared" si="325"/>
        <v/>
      </c>
      <c r="E2042" s="249" t="str">
        <f t="shared" si="326"/>
        <v/>
      </c>
      <c r="F2042" s="249" t="str">
        <f t="shared" si="327"/>
        <v/>
      </c>
      <c r="G2042" s="249" t="str">
        <f t="shared" si="328"/>
        <v/>
      </c>
      <c r="H2042" s="249" t="str">
        <f t="shared" si="329"/>
        <v/>
      </c>
      <c r="I2042" s="249"/>
      <c r="J2042" s="249"/>
      <c r="K2042" s="252"/>
      <c r="L2042" s="251"/>
      <c r="M2042" s="252"/>
      <c r="N2042" s="261"/>
      <c r="O2042" s="261"/>
      <c r="P2042" s="253"/>
      <c r="Q2042" s="254" t="str">
        <f t="shared" si="330"/>
        <v/>
      </c>
      <c r="R2042" s="255" t="str">
        <f t="shared" si="332"/>
        <v/>
      </c>
      <c r="S2042" s="255" t="str">
        <f t="shared" si="333"/>
        <v/>
      </c>
      <c r="T2042" s="255" t="str">
        <f t="shared" si="331"/>
        <v/>
      </c>
      <c r="U2042" s="262" t="str">
        <f t="shared" si="334"/>
        <v/>
      </c>
      <c r="V2042" s="279"/>
    </row>
    <row r="2043" spans="1:22" x14ac:dyDescent="0.25">
      <c r="A2043" s="266"/>
      <c r="B2043" s="259" t="str">
        <f t="shared" si="335"/>
        <v/>
      </c>
      <c r="C2043" s="260" t="str">
        <f t="shared" si="324"/>
        <v/>
      </c>
      <c r="D2043" s="249" t="str">
        <f t="shared" si="325"/>
        <v/>
      </c>
      <c r="E2043" s="249" t="str">
        <f t="shared" si="326"/>
        <v/>
      </c>
      <c r="F2043" s="249" t="str">
        <f t="shared" si="327"/>
        <v/>
      </c>
      <c r="G2043" s="249" t="str">
        <f t="shared" si="328"/>
        <v/>
      </c>
      <c r="H2043" s="249" t="str">
        <f t="shared" si="329"/>
        <v/>
      </c>
      <c r="I2043" s="249"/>
      <c r="J2043" s="249"/>
      <c r="K2043" s="252"/>
      <c r="L2043" s="251"/>
      <c r="M2043" s="252"/>
      <c r="N2043" s="261"/>
      <c r="O2043" s="261"/>
      <c r="P2043" s="253"/>
      <c r="Q2043" s="254" t="str">
        <f t="shared" si="330"/>
        <v/>
      </c>
      <c r="R2043" s="255" t="str">
        <f t="shared" si="332"/>
        <v/>
      </c>
      <c r="S2043" s="255" t="str">
        <f t="shared" si="333"/>
        <v/>
      </c>
      <c r="T2043" s="255" t="str">
        <f t="shared" si="331"/>
        <v/>
      </c>
      <c r="U2043" s="262" t="str">
        <f t="shared" si="334"/>
        <v/>
      </c>
      <c r="V2043" s="279"/>
    </row>
    <row r="2044" spans="1:22" x14ac:dyDescent="0.25">
      <c r="A2044" s="266"/>
      <c r="B2044" s="259" t="str">
        <f t="shared" si="335"/>
        <v/>
      </c>
      <c r="C2044" s="260" t="str">
        <f t="shared" si="324"/>
        <v/>
      </c>
      <c r="D2044" s="249" t="str">
        <f t="shared" si="325"/>
        <v/>
      </c>
      <c r="E2044" s="249" t="str">
        <f t="shared" si="326"/>
        <v/>
      </c>
      <c r="F2044" s="249" t="str">
        <f t="shared" si="327"/>
        <v/>
      </c>
      <c r="G2044" s="249" t="str">
        <f t="shared" si="328"/>
        <v/>
      </c>
      <c r="H2044" s="249" t="str">
        <f t="shared" si="329"/>
        <v/>
      </c>
      <c r="I2044" s="249"/>
      <c r="J2044" s="249"/>
      <c r="K2044" s="252"/>
      <c r="L2044" s="251"/>
      <c r="M2044" s="252"/>
      <c r="N2044" s="261"/>
      <c r="O2044" s="261"/>
      <c r="P2044" s="253"/>
      <c r="Q2044" s="254" t="str">
        <f t="shared" si="330"/>
        <v/>
      </c>
      <c r="R2044" s="255" t="str">
        <f t="shared" si="332"/>
        <v/>
      </c>
      <c r="S2044" s="255" t="str">
        <f t="shared" si="333"/>
        <v/>
      </c>
      <c r="T2044" s="255" t="str">
        <f t="shared" si="331"/>
        <v/>
      </c>
      <c r="U2044" s="262" t="str">
        <f t="shared" si="334"/>
        <v/>
      </c>
      <c r="V2044" s="279"/>
    </row>
    <row r="2045" spans="1:22" x14ac:dyDescent="0.25">
      <c r="A2045" s="266"/>
      <c r="B2045" s="259" t="str">
        <f t="shared" si="335"/>
        <v/>
      </c>
      <c r="C2045" s="260" t="str">
        <f t="shared" si="324"/>
        <v/>
      </c>
      <c r="D2045" s="249" t="str">
        <f t="shared" si="325"/>
        <v/>
      </c>
      <c r="E2045" s="249" t="str">
        <f t="shared" si="326"/>
        <v/>
      </c>
      <c r="F2045" s="249" t="str">
        <f t="shared" si="327"/>
        <v/>
      </c>
      <c r="G2045" s="249" t="str">
        <f t="shared" si="328"/>
        <v/>
      </c>
      <c r="H2045" s="249" t="str">
        <f t="shared" si="329"/>
        <v/>
      </c>
      <c r="I2045" s="249"/>
      <c r="J2045" s="249"/>
      <c r="K2045" s="252"/>
      <c r="L2045" s="251"/>
      <c r="M2045" s="252"/>
      <c r="N2045" s="261"/>
      <c r="O2045" s="261"/>
      <c r="P2045" s="253"/>
      <c r="Q2045" s="254" t="str">
        <f t="shared" si="330"/>
        <v/>
      </c>
      <c r="R2045" s="255" t="str">
        <f t="shared" si="332"/>
        <v/>
      </c>
      <c r="S2045" s="255" t="str">
        <f t="shared" si="333"/>
        <v/>
      </c>
      <c r="T2045" s="255" t="str">
        <f t="shared" si="331"/>
        <v/>
      </c>
      <c r="U2045" s="262" t="str">
        <f t="shared" si="334"/>
        <v/>
      </c>
      <c r="V2045" s="279"/>
    </row>
    <row r="2046" spans="1:22" x14ac:dyDescent="0.25">
      <c r="A2046" s="266"/>
      <c r="B2046" s="259" t="str">
        <f t="shared" si="335"/>
        <v/>
      </c>
      <c r="C2046" s="260" t="str">
        <f t="shared" si="324"/>
        <v/>
      </c>
      <c r="D2046" s="249" t="str">
        <f t="shared" si="325"/>
        <v/>
      </c>
      <c r="E2046" s="249" t="str">
        <f t="shared" si="326"/>
        <v/>
      </c>
      <c r="F2046" s="249" t="str">
        <f t="shared" si="327"/>
        <v/>
      </c>
      <c r="G2046" s="249" t="str">
        <f t="shared" si="328"/>
        <v/>
      </c>
      <c r="H2046" s="249" t="str">
        <f t="shared" si="329"/>
        <v/>
      </c>
      <c r="I2046" s="249"/>
      <c r="J2046" s="249"/>
      <c r="K2046" s="252"/>
      <c r="L2046" s="251"/>
      <c r="M2046" s="252"/>
      <c r="N2046" s="261"/>
      <c r="O2046" s="261"/>
      <c r="P2046" s="253"/>
      <c r="Q2046" s="254" t="str">
        <f t="shared" si="330"/>
        <v/>
      </c>
      <c r="R2046" s="255" t="str">
        <f t="shared" si="332"/>
        <v/>
      </c>
      <c r="S2046" s="255" t="str">
        <f t="shared" si="333"/>
        <v/>
      </c>
      <c r="T2046" s="255" t="str">
        <f t="shared" si="331"/>
        <v/>
      </c>
      <c r="U2046" s="262" t="str">
        <f t="shared" si="334"/>
        <v/>
      </c>
      <c r="V2046" s="279"/>
    </row>
    <row r="2047" spans="1:22" x14ac:dyDescent="0.25">
      <c r="A2047" s="266"/>
      <c r="B2047" s="259" t="str">
        <f t="shared" si="335"/>
        <v/>
      </c>
      <c r="C2047" s="260" t="str">
        <f t="shared" si="324"/>
        <v/>
      </c>
      <c r="D2047" s="249" t="str">
        <f t="shared" si="325"/>
        <v/>
      </c>
      <c r="E2047" s="249" t="str">
        <f t="shared" si="326"/>
        <v/>
      </c>
      <c r="F2047" s="249" t="str">
        <f t="shared" si="327"/>
        <v/>
      </c>
      <c r="G2047" s="249" t="str">
        <f t="shared" si="328"/>
        <v/>
      </c>
      <c r="H2047" s="249" t="str">
        <f t="shared" si="329"/>
        <v/>
      </c>
      <c r="I2047" s="249"/>
      <c r="J2047" s="249"/>
      <c r="K2047" s="252"/>
      <c r="L2047" s="251"/>
      <c r="M2047" s="252"/>
      <c r="N2047" s="261"/>
      <c r="O2047" s="261"/>
      <c r="P2047" s="253"/>
      <c r="Q2047" s="254" t="str">
        <f t="shared" si="330"/>
        <v/>
      </c>
      <c r="R2047" s="255" t="str">
        <f t="shared" si="332"/>
        <v/>
      </c>
      <c r="S2047" s="255" t="str">
        <f t="shared" si="333"/>
        <v/>
      </c>
      <c r="T2047" s="255" t="str">
        <f t="shared" si="331"/>
        <v/>
      </c>
      <c r="U2047" s="262" t="str">
        <f t="shared" si="334"/>
        <v/>
      </c>
      <c r="V2047" s="279"/>
    </row>
    <row r="2048" spans="1:22" x14ac:dyDescent="0.25">
      <c r="A2048" s="266"/>
      <c r="B2048" s="259" t="str">
        <f t="shared" si="335"/>
        <v/>
      </c>
      <c r="C2048" s="260" t="str">
        <f t="shared" si="324"/>
        <v/>
      </c>
      <c r="D2048" s="249" t="str">
        <f t="shared" si="325"/>
        <v/>
      </c>
      <c r="E2048" s="249" t="str">
        <f t="shared" si="326"/>
        <v/>
      </c>
      <c r="F2048" s="249" t="str">
        <f t="shared" si="327"/>
        <v/>
      </c>
      <c r="G2048" s="249" t="str">
        <f t="shared" si="328"/>
        <v/>
      </c>
      <c r="H2048" s="249" t="str">
        <f t="shared" si="329"/>
        <v/>
      </c>
      <c r="I2048" s="249"/>
      <c r="J2048" s="249"/>
      <c r="K2048" s="252"/>
      <c r="L2048" s="251"/>
      <c r="M2048" s="252"/>
      <c r="N2048" s="261"/>
      <c r="O2048" s="261"/>
      <c r="P2048" s="253"/>
      <c r="Q2048" s="254" t="str">
        <f t="shared" si="330"/>
        <v/>
      </c>
      <c r="R2048" s="255" t="str">
        <f t="shared" si="332"/>
        <v/>
      </c>
      <c r="S2048" s="255" t="str">
        <f t="shared" si="333"/>
        <v/>
      </c>
      <c r="T2048" s="255" t="str">
        <f t="shared" si="331"/>
        <v/>
      </c>
      <c r="U2048" s="262" t="str">
        <f t="shared" si="334"/>
        <v/>
      </c>
      <c r="V2048" s="279"/>
    </row>
    <row r="2049" spans="1:22" x14ac:dyDescent="0.25">
      <c r="A2049" s="266"/>
      <c r="B2049" s="259" t="str">
        <f t="shared" si="335"/>
        <v/>
      </c>
      <c r="C2049" s="260" t="str">
        <f t="shared" si="324"/>
        <v/>
      </c>
      <c r="D2049" s="249" t="str">
        <f t="shared" si="325"/>
        <v/>
      </c>
      <c r="E2049" s="249" t="str">
        <f t="shared" si="326"/>
        <v/>
      </c>
      <c r="F2049" s="249" t="str">
        <f t="shared" si="327"/>
        <v/>
      </c>
      <c r="G2049" s="249" t="str">
        <f t="shared" si="328"/>
        <v/>
      </c>
      <c r="H2049" s="249" t="str">
        <f t="shared" si="329"/>
        <v/>
      </c>
      <c r="I2049" s="249"/>
      <c r="J2049" s="249"/>
      <c r="K2049" s="252"/>
      <c r="L2049" s="251"/>
      <c r="M2049" s="252"/>
      <c r="N2049" s="261"/>
      <c r="O2049" s="261"/>
      <c r="P2049" s="253"/>
      <c r="Q2049" s="254" t="str">
        <f t="shared" si="330"/>
        <v/>
      </c>
      <c r="R2049" s="255" t="str">
        <f t="shared" si="332"/>
        <v/>
      </c>
      <c r="S2049" s="255" t="str">
        <f t="shared" si="333"/>
        <v/>
      </c>
      <c r="T2049" s="255" t="str">
        <f t="shared" si="331"/>
        <v/>
      </c>
      <c r="U2049" s="262" t="str">
        <f t="shared" si="334"/>
        <v/>
      </c>
      <c r="V2049" s="279"/>
    </row>
    <row r="2050" spans="1:22" x14ac:dyDescent="0.25">
      <c r="A2050" s="266"/>
      <c r="B2050" s="259" t="str">
        <f t="shared" si="335"/>
        <v/>
      </c>
      <c r="C2050" s="260" t="str">
        <f t="shared" si="324"/>
        <v/>
      </c>
      <c r="D2050" s="249" t="str">
        <f t="shared" si="325"/>
        <v/>
      </c>
      <c r="E2050" s="249" t="str">
        <f t="shared" si="326"/>
        <v/>
      </c>
      <c r="F2050" s="249" t="str">
        <f t="shared" si="327"/>
        <v/>
      </c>
      <c r="G2050" s="249" t="str">
        <f t="shared" si="328"/>
        <v/>
      </c>
      <c r="H2050" s="249" t="str">
        <f t="shared" si="329"/>
        <v/>
      </c>
      <c r="I2050" s="249"/>
      <c r="J2050" s="249"/>
      <c r="K2050" s="252"/>
      <c r="L2050" s="251"/>
      <c r="M2050" s="252"/>
      <c r="N2050" s="261"/>
      <c r="O2050" s="261"/>
      <c r="P2050" s="253"/>
      <c r="Q2050" s="254" t="str">
        <f t="shared" si="330"/>
        <v/>
      </c>
      <c r="R2050" s="255" t="str">
        <f t="shared" si="332"/>
        <v/>
      </c>
      <c r="S2050" s="255" t="str">
        <f t="shared" si="333"/>
        <v/>
      </c>
      <c r="T2050" s="255" t="str">
        <f t="shared" si="331"/>
        <v/>
      </c>
      <c r="U2050" s="262" t="str">
        <f t="shared" si="334"/>
        <v/>
      </c>
      <c r="V2050" s="279"/>
    </row>
    <row r="2051" spans="1:22" x14ac:dyDescent="0.25">
      <c r="A2051" s="266"/>
      <c r="B2051" s="259" t="str">
        <f t="shared" si="335"/>
        <v/>
      </c>
      <c r="C2051" s="260" t="str">
        <f t="shared" si="324"/>
        <v/>
      </c>
      <c r="D2051" s="249" t="str">
        <f t="shared" si="325"/>
        <v/>
      </c>
      <c r="E2051" s="249" t="str">
        <f t="shared" si="326"/>
        <v/>
      </c>
      <c r="F2051" s="249" t="str">
        <f t="shared" si="327"/>
        <v/>
      </c>
      <c r="G2051" s="249" t="str">
        <f t="shared" si="328"/>
        <v/>
      </c>
      <c r="H2051" s="249" t="str">
        <f t="shared" si="329"/>
        <v/>
      </c>
      <c r="I2051" s="249"/>
      <c r="J2051" s="249"/>
      <c r="K2051" s="252"/>
      <c r="L2051" s="251"/>
      <c r="M2051" s="252"/>
      <c r="N2051" s="261"/>
      <c r="O2051" s="261"/>
      <c r="P2051" s="253"/>
      <c r="Q2051" s="254" t="str">
        <f t="shared" si="330"/>
        <v/>
      </c>
      <c r="R2051" s="255" t="str">
        <f t="shared" si="332"/>
        <v/>
      </c>
      <c r="S2051" s="255" t="str">
        <f t="shared" si="333"/>
        <v/>
      </c>
      <c r="T2051" s="255" t="str">
        <f t="shared" si="331"/>
        <v/>
      </c>
      <c r="U2051" s="262" t="str">
        <f t="shared" si="334"/>
        <v/>
      </c>
      <c r="V2051" s="279"/>
    </row>
    <row r="2052" spans="1:22" x14ac:dyDescent="0.25">
      <c r="A2052" s="266"/>
      <c r="B2052" s="259" t="str">
        <f t="shared" si="335"/>
        <v/>
      </c>
      <c r="C2052" s="260" t="str">
        <f t="shared" si="324"/>
        <v/>
      </c>
      <c r="D2052" s="249" t="str">
        <f t="shared" si="325"/>
        <v/>
      </c>
      <c r="E2052" s="249" t="str">
        <f t="shared" si="326"/>
        <v/>
      </c>
      <c r="F2052" s="249" t="str">
        <f t="shared" si="327"/>
        <v/>
      </c>
      <c r="G2052" s="249" t="str">
        <f t="shared" si="328"/>
        <v/>
      </c>
      <c r="H2052" s="249" t="str">
        <f t="shared" si="329"/>
        <v/>
      </c>
      <c r="I2052" s="249"/>
      <c r="J2052" s="249"/>
      <c r="K2052" s="252"/>
      <c r="L2052" s="251"/>
      <c r="M2052" s="252"/>
      <c r="N2052" s="261"/>
      <c r="O2052" s="261"/>
      <c r="P2052" s="253"/>
      <c r="Q2052" s="254" t="str">
        <f t="shared" si="330"/>
        <v/>
      </c>
      <c r="R2052" s="255" t="str">
        <f t="shared" si="332"/>
        <v/>
      </c>
      <c r="S2052" s="255" t="str">
        <f t="shared" si="333"/>
        <v/>
      </c>
      <c r="T2052" s="255" t="str">
        <f t="shared" si="331"/>
        <v/>
      </c>
      <c r="U2052" s="262" t="str">
        <f t="shared" si="334"/>
        <v/>
      </c>
      <c r="V2052" s="279"/>
    </row>
    <row r="2053" spans="1:22" x14ac:dyDescent="0.25">
      <c r="A2053" s="266"/>
      <c r="B2053" s="259" t="str">
        <f t="shared" si="335"/>
        <v/>
      </c>
      <c r="C2053" s="260" t="str">
        <f t="shared" si="324"/>
        <v/>
      </c>
      <c r="D2053" s="249" t="str">
        <f t="shared" si="325"/>
        <v/>
      </c>
      <c r="E2053" s="249" t="str">
        <f t="shared" si="326"/>
        <v/>
      </c>
      <c r="F2053" s="249" t="str">
        <f t="shared" si="327"/>
        <v/>
      </c>
      <c r="G2053" s="249" t="str">
        <f t="shared" si="328"/>
        <v/>
      </c>
      <c r="H2053" s="249" t="str">
        <f t="shared" si="329"/>
        <v/>
      </c>
      <c r="I2053" s="249"/>
      <c r="J2053" s="249"/>
      <c r="K2053" s="252"/>
      <c r="L2053" s="251"/>
      <c r="M2053" s="252"/>
      <c r="N2053" s="261"/>
      <c r="O2053" s="261"/>
      <c r="P2053" s="253"/>
      <c r="Q2053" s="254" t="str">
        <f t="shared" si="330"/>
        <v/>
      </c>
      <c r="R2053" s="255" t="str">
        <f t="shared" si="332"/>
        <v/>
      </c>
      <c r="S2053" s="255" t="str">
        <f t="shared" si="333"/>
        <v/>
      </c>
      <c r="T2053" s="255" t="str">
        <f t="shared" si="331"/>
        <v/>
      </c>
      <c r="U2053" s="262" t="str">
        <f t="shared" si="334"/>
        <v/>
      </c>
      <c r="V2053" s="279"/>
    </row>
    <row r="2054" spans="1:22" x14ac:dyDescent="0.25">
      <c r="A2054" s="266"/>
      <c r="B2054" s="259" t="str">
        <f t="shared" si="335"/>
        <v/>
      </c>
      <c r="C2054" s="260" t="str">
        <f t="shared" si="324"/>
        <v/>
      </c>
      <c r="D2054" s="249" t="str">
        <f t="shared" si="325"/>
        <v/>
      </c>
      <c r="E2054" s="249" t="str">
        <f t="shared" si="326"/>
        <v/>
      </c>
      <c r="F2054" s="249" t="str">
        <f t="shared" si="327"/>
        <v/>
      </c>
      <c r="G2054" s="249" t="str">
        <f t="shared" si="328"/>
        <v/>
      </c>
      <c r="H2054" s="249" t="str">
        <f t="shared" si="329"/>
        <v/>
      </c>
      <c r="I2054" s="249"/>
      <c r="J2054" s="249"/>
      <c r="K2054" s="252"/>
      <c r="L2054" s="251"/>
      <c r="M2054" s="252"/>
      <c r="N2054" s="261"/>
      <c r="O2054" s="261"/>
      <c r="P2054" s="253"/>
      <c r="Q2054" s="254" t="str">
        <f t="shared" si="330"/>
        <v/>
      </c>
      <c r="R2054" s="255" t="str">
        <f t="shared" si="332"/>
        <v/>
      </c>
      <c r="S2054" s="255" t="str">
        <f t="shared" si="333"/>
        <v/>
      </c>
      <c r="T2054" s="255" t="str">
        <f t="shared" si="331"/>
        <v/>
      </c>
      <c r="U2054" s="262" t="str">
        <f t="shared" si="334"/>
        <v/>
      </c>
      <c r="V2054" s="279"/>
    </row>
    <row r="2055" spans="1:22" x14ac:dyDescent="0.25">
      <c r="A2055" s="266"/>
      <c r="B2055" s="259" t="str">
        <f t="shared" si="335"/>
        <v/>
      </c>
      <c r="C2055" s="260" t="str">
        <f t="shared" si="324"/>
        <v/>
      </c>
      <c r="D2055" s="249" t="str">
        <f t="shared" si="325"/>
        <v/>
      </c>
      <c r="E2055" s="249" t="str">
        <f t="shared" si="326"/>
        <v/>
      </c>
      <c r="F2055" s="249" t="str">
        <f t="shared" si="327"/>
        <v/>
      </c>
      <c r="G2055" s="249" t="str">
        <f t="shared" si="328"/>
        <v/>
      </c>
      <c r="H2055" s="249" t="str">
        <f t="shared" si="329"/>
        <v/>
      </c>
      <c r="I2055" s="249"/>
      <c r="J2055" s="249"/>
      <c r="K2055" s="252"/>
      <c r="L2055" s="251"/>
      <c r="M2055" s="252"/>
      <c r="N2055" s="261"/>
      <c r="O2055" s="261"/>
      <c r="P2055" s="253"/>
      <c r="Q2055" s="254" t="str">
        <f t="shared" si="330"/>
        <v/>
      </c>
      <c r="R2055" s="255" t="str">
        <f t="shared" si="332"/>
        <v/>
      </c>
      <c r="S2055" s="255" t="str">
        <f t="shared" si="333"/>
        <v/>
      </c>
      <c r="T2055" s="255" t="str">
        <f t="shared" si="331"/>
        <v/>
      </c>
      <c r="U2055" s="262" t="str">
        <f t="shared" si="334"/>
        <v/>
      </c>
      <c r="V2055" s="279"/>
    </row>
    <row r="2056" spans="1:22" x14ac:dyDescent="0.25">
      <c r="A2056" s="266"/>
      <c r="B2056" s="259" t="str">
        <f t="shared" si="335"/>
        <v/>
      </c>
      <c r="C2056" s="260" t="str">
        <f t="shared" si="324"/>
        <v/>
      </c>
      <c r="D2056" s="249" t="str">
        <f t="shared" si="325"/>
        <v/>
      </c>
      <c r="E2056" s="249" t="str">
        <f t="shared" si="326"/>
        <v/>
      </c>
      <c r="F2056" s="249" t="str">
        <f t="shared" si="327"/>
        <v/>
      </c>
      <c r="G2056" s="249" t="str">
        <f t="shared" si="328"/>
        <v/>
      </c>
      <c r="H2056" s="249" t="str">
        <f t="shared" si="329"/>
        <v/>
      </c>
      <c r="I2056" s="249"/>
      <c r="J2056" s="249"/>
      <c r="K2056" s="252"/>
      <c r="L2056" s="251"/>
      <c r="M2056" s="252"/>
      <c r="N2056" s="261"/>
      <c r="O2056" s="261"/>
      <c r="P2056" s="253"/>
      <c r="Q2056" s="254" t="str">
        <f t="shared" si="330"/>
        <v/>
      </c>
      <c r="R2056" s="255" t="str">
        <f t="shared" si="332"/>
        <v/>
      </c>
      <c r="S2056" s="255" t="str">
        <f t="shared" si="333"/>
        <v/>
      </c>
      <c r="T2056" s="255" t="str">
        <f t="shared" si="331"/>
        <v/>
      </c>
      <c r="U2056" s="262" t="str">
        <f t="shared" si="334"/>
        <v/>
      </c>
      <c r="V2056" s="279"/>
    </row>
    <row r="2057" spans="1:22" x14ac:dyDescent="0.25">
      <c r="A2057" s="266"/>
      <c r="B2057" s="259" t="str">
        <f t="shared" si="335"/>
        <v/>
      </c>
      <c r="C2057" s="260" t="str">
        <f t="shared" si="324"/>
        <v/>
      </c>
      <c r="D2057" s="249" t="str">
        <f t="shared" si="325"/>
        <v/>
      </c>
      <c r="E2057" s="249" t="str">
        <f t="shared" si="326"/>
        <v/>
      </c>
      <c r="F2057" s="249" t="str">
        <f t="shared" si="327"/>
        <v/>
      </c>
      <c r="G2057" s="249" t="str">
        <f t="shared" si="328"/>
        <v/>
      </c>
      <c r="H2057" s="249" t="str">
        <f t="shared" si="329"/>
        <v/>
      </c>
      <c r="I2057" s="249"/>
      <c r="J2057" s="249"/>
      <c r="K2057" s="252"/>
      <c r="L2057" s="251"/>
      <c r="M2057" s="252"/>
      <c r="N2057" s="261"/>
      <c r="O2057" s="261"/>
      <c r="P2057" s="253"/>
      <c r="Q2057" s="254" t="str">
        <f t="shared" si="330"/>
        <v/>
      </c>
      <c r="R2057" s="255" t="str">
        <f t="shared" si="332"/>
        <v/>
      </c>
      <c r="S2057" s="255" t="str">
        <f t="shared" si="333"/>
        <v/>
      </c>
      <c r="T2057" s="255" t="str">
        <f t="shared" si="331"/>
        <v/>
      </c>
      <c r="U2057" s="262" t="str">
        <f t="shared" si="334"/>
        <v/>
      </c>
      <c r="V2057" s="279"/>
    </row>
    <row r="2058" spans="1:22" x14ac:dyDescent="0.25">
      <c r="A2058" s="266"/>
      <c r="B2058" s="259" t="str">
        <f t="shared" si="335"/>
        <v/>
      </c>
      <c r="C2058" s="260" t="str">
        <f t="shared" si="324"/>
        <v/>
      </c>
      <c r="D2058" s="249" t="str">
        <f t="shared" si="325"/>
        <v/>
      </c>
      <c r="E2058" s="249" t="str">
        <f t="shared" si="326"/>
        <v/>
      </c>
      <c r="F2058" s="249" t="str">
        <f t="shared" si="327"/>
        <v/>
      </c>
      <c r="G2058" s="249" t="str">
        <f t="shared" si="328"/>
        <v/>
      </c>
      <c r="H2058" s="249" t="str">
        <f t="shared" si="329"/>
        <v/>
      </c>
      <c r="I2058" s="249"/>
      <c r="J2058" s="249"/>
      <c r="K2058" s="252"/>
      <c r="L2058" s="251"/>
      <c r="M2058" s="252"/>
      <c r="N2058" s="261"/>
      <c r="O2058" s="261"/>
      <c r="P2058" s="253"/>
      <c r="Q2058" s="254" t="str">
        <f t="shared" si="330"/>
        <v/>
      </c>
      <c r="R2058" s="255" t="str">
        <f t="shared" si="332"/>
        <v/>
      </c>
      <c r="S2058" s="255" t="str">
        <f t="shared" si="333"/>
        <v/>
      </c>
      <c r="T2058" s="255" t="str">
        <f t="shared" si="331"/>
        <v/>
      </c>
      <c r="U2058" s="262" t="str">
        <f t="shared" si="334"/>
        <v/>
      </c>
      <c r="V2058" s="279"/>
    </row>
    <row r="2059" spans="1:22" x14ac:dyDescent="0.25">
      <c r="A2059" s="266"/>
      <c r="B2059" s="259" t="str">
        <f t="shared" si="335"/>
        <v/>
      </c>
      <c r="C2059" s="260" t="str">
        <f t="shared" ref="C2059:C2122" si="336">IFERROR(VLOOKUP(A2059,Personal,3,0),"")</f>
        <v/>
      </c>
      <c r="D2059" s="249" t="str">
        <f t="shared" ref="D2059:D2122" si="337">IFERROR(VLOOKUP(A2059,Personal,4,0),"")</f>
        <v/>
      </c>
      <c r="E2059" s="249" t="str">
        <f t="shared" ref="E2059:E2122" si="338">IFERROR(VLOOKUP(A2059,Personal,5,0),"")</f>
        <v/>
      </c>
      <c r="F2059" s="249" t="str">
        <f t="shared" ref="F2059:F2122" si="339">IFERROR(VLOOKUP(A2059,Personal,6,0),"")</f>
        <v/>
      </c>
      <c r="G2059" s="249" t="str">
        <f t="shared" ref="G2059:G2122" si="340">IFERROR(VLOOKUP(A2059,Personal,7,0),"")</f>
        <v/>
      </c>
      <c r="H2059" s="249" t="str">
        <f t="shared" ref="H2059:H2122" si="341">IFERROR(VLOOKUP(A2059,Personal,8,0),"")</f>
        <v/>
      </c>
      <c r="I2059" s="249"/>
      <c r="J2059" s="249"/>
      <c r="K2059" s="252"/>
      <c r="L2059" s="251"/>
      <c r="M2059" s="252"/>
      <c r="N2059" s="261"/>
      <c r="O2059" s="261"/>
      <c r="P2059" s="253"/>
      <c r="Q2059" s="254" t="str">
        <f t="shared" ref="Q2059:Q2122" si="342">IF(AND(N2059&lt;&gt;"",O2059&lt;&gt;""),IF(DATEDIF(N2059,O2059,"d")&gt;=0,SUM(1+DATEDIF(N2059,O2059,"d")),""),"")</f>
        <v/>
      </c>
      <c r="R2059" s="255" t="str">
        <f t="shared" si="332"/>
        <v/>
      </c>
      <c r="S2059" s="255" t="str">
        <f t="shared" si="333"/>
        <v/>
      </c>
      <c r="T2059" s="255" t="str">
        <f t="shared" ref="T2059:T2122" si="343">IF(O2059&lt;&gt;"",TEXT(O2059,"YYYY"),"")</f>
        <v/>
      </c>
      <c r="U2059" s="262" t="str">
        <f t="shared" si="334"/>
        <v/>
      </c>
      <c r="V2059" s="279"/>
    </row>
    <row r="2060" spans="1:22" x14ac:dyDescent="0.25">
      <c r="A2060" s="266"/>
      <c r="B2060" s="259" t="str">
        <f t="shared" si="335"/>
        <v/>
      </c>
      <c r="C2060" s="260" t="str">
        <f t="shared" si="336"/>
        <v/>
      </c>
      <c r="D2060" s="249" t="str">
        <f t="shared" si="337"/>
        <v/>
      </c>
      <c r="E2060" s="249" t="str">
        <f t="shared" si="338"/>
        <v/>
      </c>
      <c r="F2060" s="249" t="str">
        <f t="shared" si="339"/>
        <v/>
      </c>
      <c r="G2060" s="249" t="str">
        <f t="shared" si="340"/>
        <v/>
      </c>
      <c r="H2060" s="249" t="str">
        <f t="shared" si="341"/>
        <v/>
      </c>
      <c r="I2060" s="249"/>
      <c r="J2060" s="249"/>
      <c r="K2060" s="252"/>
      <c r="L2060" s="251"/>
      <c r="M2060" s="252"/>
      <c r="N2060" s="261"/>
      <c r="O2060" s="261"/>
      <c r="P2060" s="253"/>
      <c r="Q2060" s="254" t="str">
        <f t="shared" si="342"/>
        <v/>
      </c>
      <c r="R2060" s="255" t="str">
        <f t="shared" si="332"/>
        <v/>
      </c>
      <c r="S2060" s="255" t="str">
        <f t="shared" si="333"/>
        <v/>
      </c>
      <c r="T2060" s="255" t="str">
        <f t="shared" si="343"/>
        <v/>
      </c>
      <c r="U2060" s="262" t="str">
        <f t="shared" si="334"/>
        <v/>
      </c>
      <c r="V2060" s="279"/>
    </row>
    <row r="2061" spans="1:22" x14ac:dyDescent="0.25">
      <c r="A2061" s="266"/>
      <c r="B2061" s="259" t="str">
        <f t="shared" si="335"/>
        <v/>
      </c>
      <c r="C2061" s="260" t="str">
        <f t="shared" si="336"/>
        <v/>
      </c>
      <c r="D2061" s="249" t="str">
        <f t="shared" si="337"/>
        <v/>
      </c>
      <c r="E2061" s="249" t="str">
        <f t="shared" si="338"/>
        <v/>
      </c>
      <c r="F2061" s="249" t="str">
        <f t="shared" si="339"/>
        <v/>
      </c>
      <c r="G2061" s="249" t="str">
        <f t="shared" si="340"/>
        <v/>
      </c>
      <c r="H2061" s="249" t="str">
        <f t="shared" si="341"/>
        <v/>
      </c>
      <c r="I2061" s="249"/>
      <c r="J2061" s="249"/>
      <c r="K2061" s="252"/>
      <c r="L2061" s="251"/>
      <c r="M2061" s="252"/>
      <c r="N2061" s="261"/>
      <c r="O2061" s="261"/>
      <c r="P2061" s="253"/>
      <c r="Q2061" s="254" t="str">
        <f t="shared" si="342"/>
        <v/>
      </c>
      <c r="R2061" s="255" t="str">
        <f t="shared" si="332"/>
        <v/>
      </c>
      <c r="S2061" s="255" t="str">
        <f t="shared" si="333"/>
        <v/>
      </c>
      <c r="T2061" s="255" t="str">
        <f t="shared" si="343"/>
        <v/>
      </c>
      <c r="U2061" s="262" t="str">
        <f t="shared" si="334"/>
        <v/>
      </c>
      <c r="V2061" s="279"/>
    </row>
    <row r="2062" spans="1:22" x14ac:dyDescent="0.25">
      <c r="A2062" s="266"/>
      <c r="B2062" s="259" t="str">
        <f t="shared" si="335"/>
        <v/>
      </c>
      <c r="C2062" s="260" t="str">
        <f t="shared" si="336"/>
        <v/>
      </c>
      <c r="D2062" s="249" t="str">
        <f t="shared" si="337"/>
        <v/>
      </c>
      <c r="E2062" s="249" t="str">
        <f t="shared" si="338"/>
        <v/>
      </c>
      <c r="F2062" s="249" t="str">
        <f t="shared" si="339"/>
        <v/>
      </c>
      <c r="G2062" s="249" t="str">
        <f t="shared" si="340"/>
        <v/>
      </c>
      <c r="H2062" s="249" t="str">
        <f t="shared" si="341"/>
        <v/>
      </c>
      <c r="I2062" s="249"/>
      <c r="J2062" s="249"/>
      <c r="K2062" s="252"/>
      <c r="L2062" s="251"/>
      <c r="M2062" s="252"/>
      <c r="N2062" s="261"/>
      <c r="O2062" s="261"/>
      <c r="P2062" s="253"/>
      <c r="Q2062" s="254" t="str">
        <f t="shared" si="342"/>
        <v/>
      </c>
      <c r="R2062" s="255" t="str">
        <f t="shared" si="332"/>
        <v/>
      </c>
      <c r="S2062" s="255" t="str">
        <f t="shared" si="333"/>
        <v/>
      </c>
      <c r="T2062" s="255" t="str">
        <f t="shared" si="343"/>
        <v/>
      </c>
      <c r="U2062" s="262" t="str">
        <f t="shared" si="334"/>
        <v/>
      </c>
      <c r="V2062" s="279"/>
    </row>
    <row r="2063" spans="1:22" x14ac:dyDescent="0.25">
      <c r="A2063" s="266"/>
      <c r="B2063" s="259" t="str">
        <f t="shared" si="335"/>
        <v/>
      </c>
      <c r="C2063" s="260" t="str">
        <f t="shared" si="336"/>
        <v/>
      </c>
      <c r="D2063" s="249" t="str">
        <f t="shared" si="337"/>
        <v/>
      </c>
      <c r="E2063" s="249" t="str">
        <f t="shared" si="338"/>
        <v/>
      </c>
      <c r="F2063" s="249" t="str">
        <f t="shared" si="339"/>
        <v/>
      </c>
      <c r="G2063" s="249" t="str">
        <f t="shared" si="340"/>
        <v/>
      </c>
      <c r="H2063" s="249" t="str">
        <f t="shared" si="341"/>
        <v/>
      </c>
      <c r="I2063" s="249"/>
      <c r="J2063" s="249"/>
      <c r="K2063" s="252"/>
      <c r="L2063" s="251"/>
      <c r="M2063" s="252"/>
      <c r="N2063" s="261"/>
      <c r="O2063" s="261"/>
      <c r="P2063" s="253"/>
      <c r="Q2063" s="254" t="str">
        <f t="shared" si="342"/>
        <v/>
      </c>
      <c r="R2063" s="255" t="str">
        <f t="shared" si="332"/>
        <v/>
      </c>
      <c r="S2063" s="255" t="str">
        <f t="shared" si="333"/>
        <v/>
      </c>
      <c r="T2063" s="255" t="str">
        <f t="shared" si="343"/>
        <v/>
      </c>
      <c r="U2063" s="262" t="str">
        <f t="shared" si="334"/>
        <v/>
      </c>
      <c r="V2063" s="279"/>
    </row>
    <row r="2064" spans="1:22" x14ac:dyDescent="0.25">
      <c r="A2064" s="266"/>
      <c r="B2064" s="259" t="str">
        <f t="shared" si="335"/>
        <v/>
      </c>
      <c r="C2064" s="260" t="str">
        <f t="shared" si="336"/>
        <v/>
      </c>
      <c r="D2064" s="249" t="str">
        <f t="shared" si="337"/>
        <v/>
      </c>
      <c r="E2064" s="249" t="str">
        <f t="shared" si="338"/>
        <v/>
      </c>
      <c r="F2064" s="249" t="str">
        <f t="shared" si="339"/>
        <v/>
      </c>
      <c r="G2064" s="249" t="str">
        <f t="shared" si="340"/>
        <v/>
      </c>
      <c r="H2064" s="249" t="str">
        <f t="shared" si="341"/>
        <v/>
      </c>
      <c r="I2064" s="249"/>
      <c r="J2064" s="249"/>
      <c r="K2064" s="252"/>
      <c r="L2064" s="251"/>
      <c r="M2064" s="252"/>
      <c r="N2064" s="261"/>
      <c r="O2064" s="261"/>
      <c r="P2064" s="253"/>
      <c r="Q2064" s="254" t="str">
        <f t="shared" si="342"/>
        <v/>
      </c>
      <c r="R2064" s="255" t="str">
        <f t="shared" si="332"/>
        <v/>
      </c>
      <c r="S2064" s="255" t="str">
        <f t="shared" si="333"/>
        <v/>
      </c>
      <c r="T2064" s="255" t="str">
        <f t="shared" si="343"/>
        <v/>
      </c>
      <c r="U2064" s="262" t="str">
        <f t="shared" si="334"/>
        <v/>
      </c>
      <c r="V2064" s="279"/>
    </row>
    <row r="2065" spans="1:22" x14ac:dyDescent="0.25">
      <c r="A2065" s="266"/>
      <c r="B2065" s="259" t="str">
        <f t="shared" si="335"/>
        <v/>
      </c>
      <c r="C2065" s="260" t="str">
        <f t="shared" si="336"/>
        <v/>
      </c>
      <c r="D2065" s="249" t="str">
        <f t="shared" si="337"/>
        <v/>
      </c>
      <c r="E2065" s="249" t="str">
        <f t="shared" si="338"/>
        <v/>
      </c>
      <c r="F2065" s="249" t="str">
        <f t="shared" si="339"/>
        <v/>
      </c>
      <c r="G2065" s="249" t="str">
        <f t="shared" si="340"/>
        <v/>
      </c>
      <c r="H2065" s="249" t="str">
        <f t="shared" si="341"/>
        <v/>
      </c>
      <c r="I2065" s="249"/>
      <c r="J2065" s="249"/>
      <c r="K2065" s="252"/>
      <c r="L2065" s="251"/>
      <c r="M2065" s="252"/>
      <c r="N2065" s="261"/>
      <c r="O2065" s="261"/>
      <c r="P2065" s="253"/>
      <c r="Q2065" s="254" t="str">
        <f t="shared" si="342"/>
        <v/>
      </c>
      <c r="R2065" s="255" t="str">
        <f t="shared" si="332"/>
        <v/>
      </c>
      <c r="S2065" s="255" t="str">
        <f t="shared" si="333"/>
        <v/>
      </c>
      <c r="T2065" s="255" t="str">
        <f t="shared" si="343"/>
        <v/>
      </c>
      <c r="U2065" s="262" t="str">
        <f t="shared" si="334"/>
        <v/>
      </c>
      <c r="V2065" s="279"/>
    </row>
    <row r="2066" spans="1:22" x14ac:dyDescent="0.25">
      <c r="A2066" s="266"/>
      <c r="B2066" s="259" t="str">
        <f t="shared" si="335"/>
        <v/>
      </c>
      <c r="C2066" s="260" t="str">
        <f t="shared" si="336"/>
        <v/>
      </c>
      <c r="D2066" s="249" t="str">
        <f t="shared" si="337"/>
        <v/>
      </c>
      <c r="E2066" s="249" t="str">
        <f t="shared" si="338"/>
        <v/>
      </c>
      <c r="F2066" s="249" t="str">
        <f t="shared" si="339"/>
        <v/>
      </c>
      <c r="G2066" s="249" t="str">
        <f t="shared" si="340"/>
        <v/>
      </c>
      <c r="H2066" s="249" t="str">
        <f t="shared" si="341"/>
        <v/>
      </c>
      <c r="I2066" s="249"/>
      <c r="J2066" s="249"/>
      <c r="K2066" s="252"/>
      <c r="L2066" s="251"/>
      <c r="M2066" s="252"/>
      <c r="N2066" s="261"/>
      <c r="O2066" s="261"/>
      <c r="P2066" s="253"/>
      <c r="Q2066" s="254" t="str">
        <f t="shared" si="342"/>
        <v/>
      </c>
      <c r="R2066" s="255" t="str">
        <f t="shared" si="332"/>
        <v/>
      </c>
      <c r="S2066" s="255" t="str">
        <f t="shared" si="333"/>
        <v/>
      </c>
      <c r="T2066" s="255" t="str">
        <f t="shared" si="343"/>
        <v/>
      </c>
      <c r="U2066" s="262" t="str">
        <f t="shared" si="334"/>
        <v/>
      </c>
      <c r="V2066" s="279"/>
    </row>
    <row r="2067" spans="1:22" x14ac:dyDescent="0.25">
      <c r="A2067" s="266"/>
      <c r="B2067" s="259" t="str">
        <f t="shared" si="335"/>
        <v/>
      </c>
      <c r="C2067" s="260" t="str">
        <f t="shared" si="336"/>
        <v/>
      </c>
      <c r="D2067" s="249" t="str">
        <f t="shared" si="337"/>
        <v/>
      </c>
      <c r="E2067" s="249" t="str">
        <f t="shared" si="338"/>
        <v/>
      </c>
      <c r="F2067" s="249" t="str">
        <f t="shared" si="339"/>
        <v/>
      </c>
      <c r="G2067" s="249" t="str">
        <f t="shared" si="340"/>
        <v/>
      </c>
      <c r="H2067" s="249" t="str">
        <f t="shared" si="341"/>
        <v/>
      </c>
      <c r="I2067" s="249"/>
      <c r="J2067" s="249"/>
      <c r="K2067" s="252"/>
      <c r="L2067" s="251"/>
      <c r="M2067" s="252"/>
      <c r="N2067" s="261"/>
      <c r="O2067" s="261"/>
      <c r="P2067" s="253"/>
      <c r="Q2067" s="254" t="str">
        <f t="shared" si="342"/>
        <v/>
      </c>
      <c r="R2067" s="255" t="str">
        <f t="shared" si="332"/>
        <v/>
      </c>
      <c r="S2067" s="255" t="str">
        <f t="shared" si="333"/>
        <v/>
      </c>
      <c r="T2067" s="255" t="str">
        <f t="shared" si="343"/>
        <v/>
      </c>
      <c r="U2067" s="262" t="str">
        <f t="shared" si="334"/>
        <v/>
      </c>
      <c r="V2067" s="279"/>
    </row>
    <row r="2068" spans="1:22" x14ac:dyDescent="0.25">
      <c r="A2068" s="266"/>
      <c r="B2068" s="259" t="str">
        <f t="shared" si="335"/>
        <v/>
      </c>
      <c r="C2068" s="260" t="str">
        <f t="shared" si="336"/>
        <v/>
      </c>
      <c r="D2068" s="249" t="str">
        <f t="shared" si="337"/>
        <v/>
      </c>
      <c r="E2068" s="249" t="str">
        <f t="shared" si="338"/>
        <v/>
      </c>
      <c r="F2068" s="249" t="str">
        <f t="shared" si="339"/>
        <v/>
      </c>
      <c r="G2068" s="249" t="str">
        <f t="shared" si="340"/>
        <v/>
      </c>
      <c r="H2068" s="249" t="str">
        <f t="shared" si="341"/>
        <v/>
      </c>
      <c r="I2068" s="249"/>
      <c r="J2068" s="249"/>
      <c r="K2068" s="252"/>
      <c r="L2068" s="251"/>
      <c r="M2068" s="252"/>
      <c r="N2068" s="261"/>
      <c r="O2068" s="261"/>
      <c r="P2068" s="253"/>
      <c r="Q2068" s="254" t="str">
        <f t="shared" si="342"/>
        <v/>
      </c>
      <c r="R2068" s="255" t="str">
        <f t="shared" si="332"/>
        <v/>
      </c>
      <c r="S2068" s="255" t="str">
        <f t="shared" si="333"/>
        <v/>
      </c>
      <c r="T2068" s="255" t="str">
        <f t="shared" si="343"/>
        <v/>
      </c>
      <c r="U2068" s="262" t="str">
        <f t="shared" si="334"/>
        <v/>
      </c>
      <c r="V2068" s="279"/>
    </row>
    <row r="2069" spans="1:22" x14ac:dyDescent="0.25">
      <c r="A2069" s="266"/>
      <c r="B2069" s="259" t="str">
        <f t="shared" si="335"/>
        <v/>
      </c>
      <c r="C2069" s="260" t="str">
        <f t="shared" si="336"/>
        <v/>
      </c>
      <c r="D2069" s="249" t="str">
        <f t="shared" si="337"/>
        <v/>
      </c>
      <c r="E2069" s="249" t="str">
        <f t="shared" si="338"/>
        <v/>
      </c>
      <c r="F2069" s="249" t="str">
        <f t="shared" si="339"/>
        <v/>
      </c>
      <c r="G2069" s="249" t="str">
        <f t="shared" si="340"/>
        <v/>
      </c>
      <c r="H2069" s="249" t="str">
        <f t="shared" si="341"/>
        <v/>
      </c>
      <c r="I2069" s="249"/>
      <c r="J2069" s="249"/>
      <c r="K2069" s="252"/>
      <c r="L2069" s="251"/>
      <c r="M2069" s="252"/>
      <c r="N2069" s="261"/>
      <c r="O2069" s="261"/>
      <c r="P2069" s="253"/>
      <c r="Q2069" s="254" t="str">
        <f t="shared" si="342"/>
        <v/>
      </c>
      <c r="R2069" s="255" t="str">
        <f t="shared" si="332"/>
        <v/>
      </c>
      <c r="S2069" s="255" t="str">
        <f t="shared" si="333"/>
        <v/>
      </c>
      <c r="T2069" s="255" t="str">
        <f t="shared" si="343"/>
        <v/>
      </c>
      <c r="U2069" s="262" t="str">
        <f t="shared" si="334"/>
        <v/>
      </c>
      <c r="V2069" s="279"/>
    </row>
    <row r="2070" spans="1:22" x14ac:dyDescent="0.25">
      <c r="A2070" s="266"/>
      <c r="B2070" s="259" t="str">
        <f t="shared" si="335"/>
        <v/>
      </c>
      <c r="C2070" s="260" t="str">
        <f t="shared" si="336"/>
        <v/>
      </c>
      <c r="D2070" s="249" t="str">
        <f t="shared" si="337"/>
        <v/>
      </c>
      <c r="E2070" s="249" t="str">
        <f t="shared" si="338"/>
        <v/>
      </c>
      <c r="F2070" s="249" t="str">
        <f t="shared" si="339"/>
        <v/>
      </c>
      <c r="G2070" s="249" t="str">
        <f t="shared" si="340"/>
        <v/>
      </c>
      <c r="H2070" s="249" t="str">
        <f t="shared" si="341"/>
        <v/>
      </c>
      <c r="I2070" s="249"/>
      <c r="J2070" s="249"/>
      <c r="K2070" s="252"/>
      <c r="L2070" s="251"/>
      <c r="M2070" s="252"/>
      <c r="N2070" s="261"/>
      <c r="O2070" s="261"/>
      <c r="P2070" s="253"/>
      <c r="Q2070" s="254" t="str">
        <f t="shared" si="342"/>
        <v/>
      </c>
      <c r="R2070" s="255" t="str">
        <f t="shared" si="332"/>
        <v/>
      </c>
      <c r="S2070" s="255" t="str">
        <f t="shared" si="333"/>
        <v/>
      </c>
      <c r="T2070" s="255" t="str">
        <f t="shared" si="343"/>
        <v/>
      </c>
      <c r="U2070" s="262" t="str">
        <f t="shared" si="334"/>
        <v/>
      </c>
      <c r="V2070" s="279"/>
    </row>
    <row r="2071" spans="1:22" x14ac:dyDescent="0.25">
      <c r="A2071" s="266"/>
      <c r="B2071" s="259" t="str">
        <f t="shared" si="335"/>
        <v/>
      </c>
      <c r="C2071" s="260" t="str">
        <f t="shared" si="336"/>
        <v/>
      </c>
      <c r="D2071" s="249" t="str">
        <f t="shared" si="337"/>
        <v/>
      </c>
      <c r="E2071" s="249" t="str">
        <f t="shared" si="338"/>
        <v/>
      </c>
      <c r="F2071" s="249" t="str">
        <f t="shared" si="339"/>
        <v/>
      </c>
      <c r="G2071" s="249" t="str">
        <f t="shared" si="340"/>
        <v/>
      </c>
      <c r="H2071" s="249" t="str">
        <f t="shared" si="341"/>
        <v/>
      </c>
      <c r="I2071" s="249"/>
      <c r="J2071" s="249"/>
      <c r="K2071" s="252"/>
      <c r="L2071" s="251"/>
      <c r="M2071" s="252"/>
      <c r="N2071" s="261"/>
      <c r="O2071" s="261"/>
      <c r="P2071" s="253"/>
      <c r="Q2071" s="254" t="str">
        <f t="shared" si="342"/>
        <v/>
      </c>
      <c r="R2071" s="255" t="str">
        <f t="shared" si="332"/>
        <v/>
      </c>
      <c r="S2071" s="255" t="str">
        <f t="shared" si="333"/>
        <v/>
      </c>
      <c r="T2071" s="255" t="str">
        <f t="shared" si="343"/>
        <v/>
      </c>
      <c r="U2071" s="262" t="str">
        <f t="shared" si="334"/>
        <v/>
      </c>
      <c r="V2071" s="279"/>
    </row>
    <row r="2072" spans="1:22" x14ac:dyDescent="0.25">
      <c r="A2072" s="266"/>
      <c r="B2072" s="259" t="str">
        <f t="shared" si="335"/>
        <v/>
      </c>
      <c r="C2072" s="260" t="str">
        <f t="shared" si="336"/>
        <v/>
      </c>
      <c r="D2072" s="249" t="str">
        <f t="shared" si="337"/>
        <v/>
      </c>
      <c r="E2072" s="249" t="str">
        <f t="shared" si="338"/>
        <v/>
      </c>
      <c r="F2072" s="249" t="str">
        <f t="shared" si="339"/>
        <v/>
      </c>
      <c r="G2072" s="249" t="str">
        <f t="shared" si="340"/>
        <v/>
      </c>
      <c r="H2072" s="249" t="str">
        <f t="shared" si="341"/>
        <v/>
      </c>
      <c r="I2072" s="249"/>
      <c r="J2072" s="249"/>
      <c r="K2072" s="252"/>
      <c r="L2072" s="251"/>
      <c r="M2072" s="252"/>
      <c r="N2072" s="261"/>
      <c r="O2072" s="261"/>
      <c r="P2072" s="253"/>
      <c r="Q2072" s="254" t="str">
        <f t="shared" si="342"/>
        <v/>
      </c>
      <c r="R2072" s="255" t="str">
        <f t="shared" si="332"/>
        <v/>
      </c>
      <c r="S2072" s="255" t="str">
        <f t="shared" si="333"/>
        <v/>
      </c>
      <c r="T2072" s="255" t="str">
        <f t="shared" si="343"/>
        <v/>
      </c>
      <c r="U2072" s="262" t="str">
        <f t="shared" si="334"/>
        <v/>
      </c>
      <c r="V2072" s="279"/>
    </row>
    <row r="2073" spans="1:22" x14ac:dyDescent="0.25">
      <c r="A2073" s="266"/>
      <c r="B2073" s="259" t="str">
        <f t="shared" si="335"/>
        <v/>
      </c>
      <c r="C2073" s="260" t="str">
        <f t="shared" si="336"/>
        <v/>
      </c>
      <c r="D2073" s="249" t="str">
        <f t="shared" si="337"/>
        <v/>
      </c>
      <c r="E2073" s="249" t="str">
        <f t="shared" si="338"/>
        <v/>
      </c>
      <c r="F2073" s="249" t="str">
        <f t="shared" si="339"/>
        <v/>
      </c>
      <c r="G2073" s="249" t="str">
        <f t="shared" si="340"/>
        <v/>
      </c>
      <c r="H2073" s="249" t="str">
        <f t="shared" si="341"/>
        <v/>
      </c>
      <c r="I2073" s="249"/>
      <c r="J2073" s="249"/>
      <c r="K2073" s="252"/>
      <c r="L2073" s="251"/>
      <c r="M2073" s="252"/>
      <c r="N2073" s="261"/>
      <c r="O2073" s="261"/>
      <c r="P2073" s="253"/>
      <c r="Q2073" s="254" t="str">
        <f t="shared" si="342"/>
        <v/>
      </c>
      <c r="R2073" s="255" t="str">
        <f t="shared" ref="R2073:R2136" si="344">IF(N2073&lt;&gt;"",TEXT(N2073,"DDDD"),"")</f>
        <v/>
      </c>
      <c r="S2073" s="255" t="str">
        <f t="shared" ref="S2073:S2136" si="345">IF(N2073&lt;&gt;"",TEXT(N2073,"MMMM"),"")</f>
        <v/>
      </c>
      <c r="T2073" s="255" t="str">
        <f t="shared" si="343"/>
        <v/>
      </c>
      <c r="U2073" s="262" t="str">
        <f t="shared" si="334"/>
        <v/>
      </c>
      <c r="V2073" s="279"/>
    </row>
    <row r="2074" spans="1:22" x14ac:dyDescent="0.25">
      <c r="A2074" s="266"/>
      <c r="B2074" s="259" t="str">
        <f t="shared" si="335"/>
        <v/>
      </c>
      <c r="C2074" s="260" t="str">
        <f t="shared" si="336"/>
        <v/>
      </c>
      <c r="D2074" s="249" t="str">
        <f t="shared" si="337"/>
        <v/>
      </c>
      <c r="E2074" s="249" t="str">
        <f t="shared" si="338"/>
        <v/>
      </c>
      <c r="F2074" s="249" t="str">
        <f t="shared" si="339"/>
        <v/>
      </c>
      <c r="G2074" s="249" t="str">
        <f t="shared" si="340"/>
        <v/>
      </c>
      <c r="H2074" s="249" t="str">
        <f t="shared" si="341"/>
        <v/>
      </c>
      <c r="I2074" s="249"/>
      <c r="J2074" s="249"/>
      <c r="K2074" s="252"/>
      <c r="L2074" s="251"/>
      <c r="M2074" s="252"/>
      <c r="N2074" s="261"/>
      <c r="O2074" s="261"/>
      <c r="P2074" s="253"/>
      <c r="Q2074" s="254" t="str">
        <f t="shared" si="342"/>
        <v/>
      </c>
      <c r="R2074" s="255" t="str">
        <f t="shared" si="344"/>
        <v/>
      </c>
      <c r="S2074" s="255" t="str">
        <f t="shared" si="345"/>
        <v/>
      </c>
      <c r="T2074" s="255" t="str">
        <f t="shared" si="343"/>
        <v/>
      </c>
      <c r="U2074" s="262" t="str">
        <f t="shared" si="334"/>
        <v/>
      </c>
      <c r="V2074" s="279"/>
    </row>
    <row r="2075" spans="1:22" x14ac:dyDescent="0.25">
      <c r="A2075" s="266"/>
      <c r="B2075" s="259" t="str">
        <f t="shared" si="335"/>
        <v/>
      </c>
      <c r="C2075" s="260" t="str">
        <f t="shared" si="336"/>
        <v/>
      </c>
      <c r="D2075" s="249" t="str">
        <f t="shared" si="337"/>
        <v/>
      </c>
      <c r="E2075" s="249" t="str">
        <f t="shared" si="338"/>
        <v/>
      </c>
      <c r="F2075" s="249" t="str">
        <f t="shared" si="339"/>
        <v/>
      </c>
      <c r="G2075" s="249" t="str">
        <f t="shared" si="340"/>
        <v/>
      </c>
      <c r="H2075" s="249" t="str">
        <f t="shared" si="341"/>
        <v/>
      </c>
      <c r="I2075" s="249"/>
      <c r="J2075" s="249"/>
      <c r="K2075" s="252"/>
      <c r="L2075" s="251"/>
      <c r="M2075" s="252"/>
      <c r="N2075" s="261"/>
      <c r="O2075" s="261"/>
      <c r="P2075" s="253"/>
      <c r="Q2075" s="254" t="str">
        <f t="shared" si="342"/>
        <v/>
      </c>
      <c r="R2075" s="255" t="str">
        <f t="shared" si="344"/>
        <v/>
      </c>
      <c r="S2075" s="255" t="str">
        <f t="shared" si="345"/>
        <v/>
      </c>
      <c r="T2075" s="255" t="str">
        <f t="shared" si="343"/>
        <v/>
      </c>
      <c r="U2075" s="262" t="str">
        <f t="shared" si="334"/>
        <v/>
      </c>
      <c r="V2075" s="279"/>
    </row>
    <row r="2076" spans="1:22" x14ac:dyDescent="0.25">
      <c r="A2076" s="266"/>
      <c r="B2076" s="259" t="str">
        <f t="shared" si="335"/>
        <v/>
      </c>
      <c r="C2076" s="260" t="str">
        <f t="shared" si="336"/>
        <v/>
      </c>
      <c r="D2076" s="249" t="str">
        <f t="shared" si="337"/>
        <v/>
      </c>
      <c r="E2076" s="249" t="str">
        <f t="shared" si="338"/>
        <v/>
      </c>
      <c r="F2076" s="249" t="str">
        <f t="shared" si="339"/>
        <v/>
      </c>
      <c r="G2076" s="249" t="str">
        <f t="shared" si="340"/>
        <v/>
      </c>
      <c r="H2076" s="249" t="str">
        <f t="shared" si="341"/>
        <v/>
      </c>
      <c r="I2076" s="249"/>
      <c r="J2076" s="249"/>
      <c r="K2076" s="252"/>
      <c r="L2076" s="251"/>
      <c r="M2076" s="252"/>
      <c r="N2076" s="261"/>
      <c r="O2076" s="261"/>
      <c r="P2076" s="253"/>
      <c r="Q2076" s="254" t="str">
        <f t="shared" si="342"/>
        <v/>
      </c>
      <c r="R2076" s="255" t="str">
        <f t="shared" si="344"/>
        <v/>
      </c>
      <c r="S2076" s="255" t="str">
        <f t="shared" si="345"/>
        <v/>
      </c>
      <c r="T2076" s="255" t="str">
        <f t="shared" si="343"/>
        <v/>
      </c>
      <c r="U2076" s="262" t="str">
        <f t="shared" si="334"/>
        <v/>
      </c>
      <c r="V2076" s="279"/>
    </row>
    <row r="2077" spans="1:22" x14ac:dyDescent="0.25">
      <c r="A2077" s="266"/>
      <c r="B2077" s="259" t="str">
        <f t="shared" si="335"/>
        <v/>
      </c>
      <c r="C2077" s="260" t="str">
        <f t="shared" si="336"/>
        <v/>
      </c>
      <c r="D2077" s="249" t="str">
        <f t="shared" si="337"/>
        <v/>
      </c>
      <c r="E2077" s="249" t="str">
        <f t="shared" si="338"/>
        <v/>
      </c>
      <c r="F2077" s="249" t="str">
        <f t="shared" si="339"/>
        <v/>
      </c>
      <c r="G2077" s="249" t="str">
        <f t="shared" si="340"/>
        <v/>
      </c>
      <c r="H2077" s="249" t="str">
        <f t="shared" si="341"/>
        <v/>
      </c>
      <c r="I2077" s="249"/>
      <c r="J2077" s="249"/>
      <c r="K2077" s="252"/>
      <c r="L2077" s="251"/>
      <c r="M2077" s="252"/>
      <c r="N2077" s="261"/>
      <c r="O2077" s="261"/>
      <c r="P2077" s="253"/>
      <c r="Q2077" s="254" t="str">
        <f t="shared" si="342"/>
        <v/>
      </c>
      <c r="R2077" s="255" t="str">
        <f t="shared" si="344"/>
        <v/>
      </c>
      <c r="S2077" s="255" t="str">
        <f t="shared" si="345"/>
        <v/>
      </c>
      <c r="T2077" s="255" t="str">
        <f t="shared" si="343"/>
        <v/>
      </c>
      <c r="U2077" s="262" t="str">
        <f t="shared" si="334"/>
        <v/>
      </c>
      <c r="V2077" s="279"/>
    </row>
    <row r="2078" spans="1:22" x14ac:dyDescent="0.25">
      <c r="A2078" s="266"/>
      <c r="B2078" s="259" t="str">
        <f t="shared" si="335"/>
        <v/>
      </c>
      <c r="C2078" s="260" t="str">
        <f t="shared" si="336"/>
        <v/>
      </c>
      <c r="D2078" s="249" t="str">
        <f t="shared" si="337"/>
        <v/>
      </c>
      <c r="E2078" s="249" t="str">
        <f t="shared" si="338"/>
        <v/>
      </c>
      <c r="F2078" s="249" t="str">
        <f t="shared" si="339"/>
        <v/>
      </c>
      <c r="G2078" s="249" t="str">
        <f t="shared" si="340"/>
        <v/>
      </c>
      <c r="H2078" s="249" t="str">
        <f t="shared" si="341"/>
        <v/>
      </c>
      <c r="I2078" s="249"/>
      <c r="J2078" s="249"/>
      <c r="K2078" s="252"/>
      <c r="L2078" s="251"/>
      <c r="M2078" s="252"/>
      <c r="N2078" s="261"/>
      <c r="O2078" s="261"/>
      <c r="P2078" s="253"/>
      <c r="Q2078" s="254" t="str">
        <f t="shared" si="342"/>
        <v/>
      </c>
      <c r="R2078" s="255" t="str">
        <f t="shared" si="344"/>
        <v/>
      </c>
      <c r="S2078" s="255" t="str">
        <f t="shared" si="345"/>
        <v/>
      </c>
      <c r="T2078" s="255" t="str">
        <f t="shared" si="343"/>
        <v/>
      </c>
      <c r="U2078" s="262" t="str">
        <f t="shared" si="334"/>
        <v/>
      </c>
      <c r="V2078" s="279"/>
    </row>
    <row r="2079" spans="1:22" x14ac:dyDescent="0.25">
      <c r="A2079" s="266"/>
      <c r="B2079" s="259" t="str">
        <f t="shared" si="335"/>
        <v/>
      </c>
      <c r="C2079" s="260" t="str">
        <f t="shared" si="336"/>
        <v/>
      </c>
      <c r="D2079" s="249" t="str">
        <f t="shared" si="337"/>
        <v/>
      </c>
      <c r="E2079" s="249" t="str">
        <f t="shared" si="338"/>
        <v/>
      </c>
      <c r="F2079" s="249" t="str">
        <f t="shared" si="339"/>
        <v/>
      </c>
      <c r="G2079" s="249" t="str">
        <f t="shared" si="340"/>
        <v/>
      </c>
      <c r="H2079" s="249" t="str">
        <f t="shared" si="341"/>
        <v/>
      </c>
      <c r="I2079" s="249"/>
      <c r="J2079" s="249"/>
      <c r="K2079" s="252"/>
      <c r="L2079" s="251"/>
      <c r="M2079" s="252"/>
      <c r="N2079" s="261"/>
      <c r="O2079" s="261"/>
      <c r="P2079" s="253"/>
      <c r="Q2079" s="254" t="str">
        <f t="shared" si="342"/>
        <v/>
      </c>
      <c r="R2079" s="255" t="str">
        <f t="shared" si="344"/>
        <v/>
      </c>
      <c r="S2079" s="255" t="str">
        <f t="shared" si="345"/>
        <v/>
      </c>
      <c r="T2079" s="255" t="str">
        <f t="shared" si="343"/>
        <v/>
      </c>
      <c r="U2079" s="262" t="str">
        <f t="shared" si="334"/>
        <v/>
      </c>
      <c r="V2079" s="279"/>
    </row>
    <row r="2080" spans="1:22" x14ac:dyDescent="0.25">
      <c r="A2080" s="266"/>
      <c r="B2080" s="259" t="str">
        <f t="shared" si="335"/>
        <v/>
      </c>
      <c r="C2080" s="260" t="str">
        <f t="shared" si="336"/>
        <v/>
      </c>
      <c r="D2080" s="249" t="str">
        <f t="shared" si="337"/>
        <v/>
      </c>
      <c r="E2080" s="249" t="str">
        <f t="shared" si="338"/>
        <v/>
      </c>
      <c r="F2080" s="249" t="str">
        <f t="shared" si="339"/>
        <v/>
      </c>
      <c r="G2080" s="249" t="str">
        <f t="shared" si="340"/>
        <v/>
      </c>
      <c r="H2080" s="249" t="str">
        <f t="shared" si="341"/>
        <v/>
      </c>
      <c r="I2080" s="249"/>
      <c r="J2080" s="249"/>
      <c r="K2080" s="252"/>
      <c r="L2080" s="251"/>
      <c r="M2080" s="252"/>
      <c r="N2080" s="261"/>
      <c r="O2080" s="261"/>
      <c r="P2080" s="253"/>
      <c r="Q2080" s="254" t="str">
        <f t="shared" si="342"/>
        <v/>
      </c>
      <c r="R2080" s="255" t="str">
        <f t="shared" si="344"/>
        <v/>
      </c>
      <c r="S2080" s="255" t="str">
        <f t="shared" si="345"/>
        <v/>
      </c>
      <c r="T2080" s="255" t="str">
        <f t="shared" si="343"/>
        <v/>
      </c>
      <c r="U2080" s="262" t="str">
        <f t="shared" si="334"/>
        <v/>
      </c>
      <c r="V2080" s="279"/>
    </row>
    <row r="2081" spans="1:22" x14ac:dyDescent="0.25">
      <c r="A2081" s="266"/>
      <c r="B2081" s="259" t="str">
        <f t="shared" si="335"/>
        <v/>
      </c>
      <c r="C2081" s="260" t="str">
        <f t="shared" si="336"/>
        <v/>
      </c>
      <c r="D2081" s="249" t="str">
        <f t="shared" si="337"/>
        <v/>
      </c>
      <c r="E2081" s="249" t="str">
        <f t="shared" si="338"/>
        <v/>
      </c>
      <c r="F2081" s="249" t="str">
        <f t="shared" si="339"/>
        <v/>
      </c>
      <c r="G2081" s="249" t="str">
        <f t="shared" si="340"/>
        <v/>
      </c>
      <c r="H2081" s="249" t="str">
        <f t="shared" si="341"/>
        <v/>
      </c>
      <c r="I2081" s="249"/>
      <c r="J2081" s="249"/>
      <c r="K2081" s="252"/>
      <c r="L2081" s="251"/>
      <c r="M2081" s="252"/>
      <c r="N2081" s="261"/>
      <c r="O2081" s="261"/>
      <c r="P2081" s="253"/>
      <c r="Q2081" s="254" t="str">
        <f t="shared" si="342"/>
        <v/>
      </c>
      <c r="R2081" s="255" t="str">
        <f t="shared" si="344"/>
        <v/>
      </c>
      <c r="S2081" s="255" t="str">
        <f t="shared" si="345"/>
        <v/>
      </c>
      <c r="T2081" s="255" t="str">
        <f t="shared" si="343"/>
        <v/>
      </c>
      <c r="U2081" s="262" t="str">
        <f t="shared" ref="U2081:U2144" si="346">IFERROR(VLOOKUP(M2081,CIE,2,0),"")</f>
        <v/>
      </c>
      <c r="V2081" s="279"/>
    </row>
    <row r="2082" spans="1:22" x14ac:dyDescent="0.25">
      <c r="A2082" s="266"/>
      <c r="B2082" s="259" t="str">
        <f t="shared" si="335"/>
        <v/>
      </c>
      <c r="C2082" s="260" t="str">
        <f t="shared" si="336"/>
        <v/>
      </c>
      <c r="D2082" s="249" t="str">
        <f t="shared" si="337"/>
        <v/>
      </c>
      <c r="E2082" s="249" t="str">
        <f t="shared" si="338"/>
        <v/>
      </c>
      <c r="F2082" s="249" t="str">
        <f t="shared" si="339"/>
        <v/>
      </c>
      <c r="G2082" s="249" t="str">
        <f t="shared" si="340"/>
        <v/>
      </c>
      <c r="H2082" s="249" t="str">
        <f t="shared" si="341"/>
        <v/>
      </c>
      <c r="I2082" s="249"/>
      <c r="J2082" s="249"/>
      <c r="K2082" s="252"/>
      <c r="L2082" s="251"/>
      <c r="M2082" s="252"/>
      <c r="N2082" s="261"/>
      <c r="O2082" s="261"/>
      <c r="P2082" s="253"/>
      <c r="Q2082" s="254" t="str">
        <f t="shared" si="342"/>
        <v/>
      </c>
      <c r="R2082" s="255" t="str">
        <f t="shared" si="344"/>
        <v/>
      </c>
      <c r="S2082" s="255" t="str">
        <f t="shared" si="345"/>
        <v/>
      </c>
      <c r="T2082" s="255" t="str">
        <f t="shared" si="343"/>
        <v/>
      </c>
      <c r="U2082" s="262" t="str">
        <f t="shared" si="346"/>
        <v/>
      </c>
      <c r="V2082" s="279"/>
    </row>
    <row r="2083" spans="1:22" x14ac:dyDescent="0.25">
      <c r="A2083" s="266"/>
      <c r="B2083" s="259" t="str">
        <f t="shared" si="335"/>
        <v/>
      </c>
      <c r="C2083" s="260" t="str">
        <f t="shared" si="336"/>
        <v/>
      </c>
      <c r="D2083" s="249" t="str">
        <f t="shared" si="337"/>
        <v/>
      </c>
      <c r="E2083" s="249" t="str">
        <f t="shared" si="338"/>
        <v/>
      </c>
      <c r="F2083" s="249" t="str">
        <f t="shared" si="339"/>
        <v/>
      </c>
      <c r="G2083" s="249" t="str">
        <f t="shared" si="340"/>
        <v/>
      </c>
      <c r="H2083" s="249" t="str">
        <f t="shared" si="341"/>
        <v/>
      </c>
      <c r="I2083" s="249"/>
      <c r="J2083" s="249"/>
      <c r="K2083" s="252"/>
      <c r="L2083" s="251"/>
      <c r="M2083" s="252"/>
      <c r="N2083" s="261"/>
      <c r="O2083" s="261"/>
      <c r="P2083" s="253"/>
      <c r="Q2083" s="254" t="str">
        <f t="shared" si="342"/>
        <v/>
      </c>
      <c r="R2083" s="255" t="str">
        <f t="shared" si="344"/>
        <v/>
      </c>
      <c r="S2083" s="255" t="str">
        <f t="shared" si="345"/>
        <v/>
      </c>
      <c r="T2083" s="255" t="str">
        <f t="shared" si="343"/>
        <v/>
      </c>
      <c r="U2083" s="262" t="str">
        <f t="shared" si="346"/>
        <v/>
      </c>
      <c r="V2083" s="279"/>
    </row>
    <row r="2084" spans="1:22" x14ac:dyDescent="0.25">
      <c r="A2084" s="266"/>
      <c r="B2084" s="259" t="str">
        <f t="shared" si="335"/>
        <v/>
      </c>
      <c r="C2084" s="260" t="str">
        <f t="shared" si="336"/>
        <v/>
      </c>
      <c r="D2084" s="249" t="str">
        <f t="shared" si="337"/>
        <v/>
      </c>
      <c r="E2084" s="249" t="str">
        <f t="shared" si="338"/>
        <v/>
      </c>
      <c r="F2084" s="249" t="str">
        <f t="shared" si="339"/>
        <v/>
      </c>
      <c r="G2084" s="249" t="str">
        <f t="shared" si="340"/>
        <v/>
      </c>
      <c r="H2084" s="249" t="str">
        <f t="shared" si="341"/>
        <v/>
      </c>
      <c r="I2084" s="249"/>
      <c r="J2084" s="249"/>
      <c r="K2084" s="252"/>
      <c r="L2084" s="251"/>
      <c r="M2084" s="252"/>
      <c r="N2084" s="261"/>
      <c r="O2084" s="261"/>
      <c r="P2084" s="253"/>
      <c r="Q2084" s="254" t="str">
        <f t="shared" si="342"/>
        <v/>
      </c>
      <c r="R2084" s="255" t="str">
        <f t="shared" si="344"/>
        <v/>
      </c>
      <c r="S2084" s="255" t="str">
        <f t="shared" si="345"/>
        <v/>
      </c>
      <c r="T2084" s="255" t="str">
        <f t="shared" si="343"/>
        <v/>
      </c>
      <c r="U2084" s="262" t="str">
        <f t="shared" si="346"/>
        <v/>
      </c>
      <c r="V2084" s="279"/>
    </row>
    <row r="2085" spans="1:22" x14ac:dyDescent="0.25">
      <c r="A2085" s="266"/>
      <c r="B2085" s="259" t="str">
        <f t="shared" si="335"/>
        <v/>
      </c>
      <c r="C2085" s="260" t="str">
        <f t="shared" si="336"/>
        <v/>
      </c>
      <c r="D2085" s="249" t="str">
        <f t="shared" si="337"/>
        <v/>
      </c>
      <c r="E2085" s="249" t="str">
        <f t="shared" si="338"/>
        <v/>
      </c>
      <c r="F2085" s="249" t="str">
        <f t="shared" si="339"/>
        <v/>
      </c>
      <c r="G2085" s="249" t="str">
        <f t="shared" si="340"/>
        <v/>
      </c>
      <c r="H2085" s="249" t="str">
        <f t="shared" si="341"/>
        <v/>
      </c>
      <c r="I2085" s="249"/>
      <c r="J2085" s="249"/>
      <c r="K2085" s="252"/>
      <c r="L2085" s="251"/>
      <c r="M2085" s="252"/>
      <c r="N2085" s="261"/>
      <c r="O2085" s="261"/>
      <c r="P2085" s="253"/>
      <c r="Q2085" s="254" t="str">
        <f t="shared" si="342"/>
        <v/>
      </c>
      <c r="R2085" s="255" t="str">
        <f t="shared" si="344"/>
        <v/>
      </c>
      <c r="S2085" s="255" t="str">
        <f t="shared" si="345"/>
        <v/>
      </c>
      <c r="T2085" s="255" t="str">
        <f t="shared" si="343"/>
        <v/>
      </c>
      <c r="U2085" s="262" t="str">
        <f t="shared" si="346"/>
        <v/>
      </c>
      <c r="V2085" s="279"/>
    </row>
    <row r="2086" spans="1:22" x14ac:dyDescent="0.25">
      <c r="A2086" s="266"/>
      <c r="B2086" s="259" t="str">
        <f t="shared" ref="B2086:B2149" si="347">IFERROR(VLOOKUP(A2086,Personal,2,0),"")</f>
        <v/>
      </c>
      <c r="C2086" s="260" t="str">
        <f t="shared" si="336"/>
        <v/>
      </c>
      <c r="D2086" s="249" t="str">
        <f t="shared" si="337"/>
        <v/>
      </c>
      <c r="E2086" s="249" t="str">
        <f t="shared" si="338"/>
        <v/>
      </c>
      <c r="F2086" s="249" t="str">
        <f t="shared" si="339"/>
        <v/>
      </c>
      <c r="G2086" s="249" t="str">
        <f t="shared" si="340"/>
        <v/>
      </c>
      <c r="H2086" s="249" t="str">
        <f t="shared" si="341"/>
        <v/>
      </c>
      <c r="I2086" s="249"/>
      <c r="J2086" s="249"/>
      <c r="K2086" s="252"/>
      <c r="L2086" s="251"/>
      <c r="M2086" s="252"/>
      <c r="N2086" s="261"/>
      <c r="O2086" s="261"/>
      <c r="P2086" s="253"/>
      <c r="Q2086" s="254" t="str">
        <f t="shared" si="342"/>
        <v/>
      </c>
      <c r="R2086" s="255" t="str">
        <f t="shared" si="344"/>
        <v/>
      </c>
      <c r="S2086" s="255" t="str">
        <f t="shared" si="345"/>
        <v/>
      </c>
      <c r="T2086" s="255" t="str">
        <f t="shared" si="343"/>
        <v/>
      </c>
      <c r="U2086" s="262" t="str">
        <f t="shared" si="346"/>
        <v/>
      </c>
      <c r="V2086" s="279"/>
    </row>
    <row r="2087" spans="1:22" x14ac:dyDescent="0.25">
      <c r="A2087" s="266"/>
      <c r="B2087" s="259" t="str">
        <f t="shared" si="347"/>
        <v/>
      </c>
      <c r="C2087" s="260" t="str">
        <f t="shared" si="336"/>
        <v/>
      </c>
      <c r="D2087" s="249" t="str">
        <f t="shared" si="337"/>
        <v/>
      </c>
      <c r="E2087" s="249" t="str">
        <f t="shared" si="338"/>
        <v/>
      </c>
      <c r="F2087" s="249" t="str">
        <f t="shared" si="339"/>
        <v/>
      </c>
      <c r="G2087" s="249" t="str">
        <f t="shared" si="340"/>
        <v/>
      </c>
      <c r="H2087" s="249" t="str">
        <f t="shared" si="341"/>
        <v/>
      </c>
      <c r="I2087" s="249"/>
      <c r="J2087" s="249"/>
      <c r="K2087" s="252"/>
      <c r="L2087" s="251"/>
      <c r="M2087" s="252"/>
      <c r="N2087" s="261"/>
      <c r="O2087" s="261"/>
      <c r="P2087" s="253"/>
      <c r="Q2087" s="254" t="str">
        <f t="shared" si="342"/>
        <v/>
      </c>
      <c r="R2087" s="255" t="str">
        <f t="shared" si="344"/>
        <v/>
      </c>
      <c r="S2087" s="255" t="str">
        <f t="shared" si="345"/>
        <v/>
      </c>
      <c r="T2087" s="255" t="str">
        <f t="shared" si="343"/>
        <v/>
      </c>
      <c r="U2087" s="262" t="str">
        <f t="shared" si="346"/>
        <v/>
      </c>
      <c r="V2087" s="279"/>
    </row>
    <row r="2088" spans="1:22" x14ac:dyDescent="0.25">
      <c r="A2088" s="266"/>
      <c r="B2088" s="259" t="str">
        <f t="shared" si="347"/>
        <v/>
      </c>
      <c r="C2088" s="260" t="str">
        <f t="shared" si="336"/>
        <v/>
      </c>
      <c r="D2088" s="249" t="str">
        <f t="shared" si="337"/>
        <v/>
      </c>
      <c r="E2088" s="249" t="str">
        <f t="shared" si="338"/>
        <v/>
      </c>
      <c r="F2088" s="249" t="str">
        <f t="shared" si="339"/>
        <v/>
      </c>
      <c r="G2088" s="249" t="str">
        <f t="shared" si="340"/>
        <v/>
      </c>
      <c r="H2088" s="249" t="str">
        <f t="shared" si="341"/>
        <v/>
      </c>
      <c r="I2088" s="249"/>
      <c r="J2088" s="249"/>
      <c r="K2088" s="252"/>
      <c r="L2088" s="251"/>
      <c r="M2088" s="252"/>
      <c r="N2088" s="261"/>
      <c r="O2088" s="261"/>
      <c r="P2088" s="253"/>
      <c r="Q2088" s="254" t="str">
        <f t="shared" si="342"/>
        <v/>
      </c>
      <c r="R2088" s="255" t="str">
        <f t="shared" si="344"/>
        <v/>
      </c>
      <c r="S2088" s="255" t="str">
        <f t="shared" si="345"/>
        <v/>
      </c>
      <c r="T2088" s="255" t="str">
        <f t="shared" si="343"/>
        <v/>
      </c>
      <c r="U2088" s="262" t="str">
        <f t="shared" si="346"/>
        <v/>
      </c>
      <c r="V2088" s="279"/>
    </row>
    <row r="2089" spans="1:22" x14ac:dyDescent="0.25">
      <c r="A2089" s="266"/>
      <c r="B2089" s="259" t="str">
        <f t="shared" si="347"/>
        <v/>
      </c>
      <c r="C2089" s="260" t="str">
        <f t="shared" si="336"/>
        <v/>
      </c>
      <c r="D2089" s="249" t="str">
        <f t="shared" si="337"/>
        <v/>
      </c>
      <c r="E2089" s="249" t="str">
        <f t="shared" si="338"/>
        <v/>
      </c>
      <c r="F2089" s="249" t="str">
        <f t="shared" si="339"/>
        <v/>
      </c>
      <c r="G2089" s="249" t="str">
        <f t="shared" si="340"/>
        <v/>
      </c>
      <c r="H2089" s="249" t="str">
        <f t="shared" si="341"/>
        <v/>
      </c>
      <c r="I2089" s="249"/>
      <c r="J2089" s="249"/>
      <c r="K2089" s="252"/>
      <c r="L2089" s="251"/>
      <c r="M2089" s="252"/>
      <c r="N2089" s="261"/>
      <c r="O2089" s="261"/>
      <c r="P2089" s="253"/>
      <c r="Q2089" s="254" t="str">
        <f t="shared" si="342"/>
        <v/>
      </c>
      <c r="R2089" s="255" t="str">
        <f t="shared" si="344"/>
        <v/>
      </c>
      <c r="S2089" s="255" t="str">
        <f t="shared" si="345"/>
        <v/>
      </c>
      <c r="T2089" s="255" t="str">
        <f t="shared" si="343"/>
        <v/>
      </c>
      <c r="U2089" s="262" t="str">
        <f t="shared" si="346"/>
        <v/>
      </c>
      <c r="V2089" s="279"/>
    </row>
    <row r="2090" spans="1:22" x14ac:dyDescent="0.25">
      <c r="A2090" s="266"/>
      <c r="B2090" s="259" t="str">
        <f t="shared" si="347"/>
        <v/>
      </c>
      <c r="C2090" s="260" t="str">
        <f t="shared" si="336"/>
        <v/>
      </c>
      <c r="D2090" s="249" t="str">
        <f t="shared" si="337"/>
        <v/>
      </c>
      <c r="E2090" s="249" t="str">
        <f t="shared" si="338"/>
        <v/>
      </c>
      <c r="F2090" s="249" t="str">
        <f t="shared" si="339"/>
        <v/>
      </c>
      <c r="G2090" s="249" t="str">
        <f t="shared" si="340"/>
        <v/>
      </c>
      <c r="H2090" s="249" t="str">
        <f t="shared" si="341"/>
        <v/>
      </c>
      <c r="I2090" s="249"/>
      <c r="J2090" s="249"/>
      <c r="K2090" s="252"/>
      <c r="L2090" s="251"/>
      <c r="M2090" s="252"/>
      <c r="N2090" s="261"/>
      <c r="O2090" s="261"/>
      <c r="P2090" s="253"/>
      <c r="Q2090" s="254" t="str">
        <f t="shared" si="342"/>
        <v/>
      </c>
      <c r="R2090" s="255" t="str">
        <f t="shared" si="344"/>
        <v/>
      </c>
      <c r="S2090" s="255" t="str">
        <f t="shared" si="345"/>
        <v/>
      </c>
      <c r="T2090" s="255" t="str">
        <f t="shared" si="343"/>
        <v/>
      </c>
      <c r="U2090" s="262" t="str">
        <f t="shared" si="346"/>
        <v/>
      </c>
      <c r="V2090" s="279"/>
    </row>
    <row r="2091" spans="1:22" x14ac:dyDescent="0.25">
      <c r="A2091" s="266"/>
      <c r="B2091" s="259" t="str">
        <f t="shared" si="347"/>
        <v/>
      </c>
      <c r="C2091" s="260" t="str">
        <f t="shared" si="336"/>
        <v/>
      </c>
      <c r="D2091" s="249" t="str">
        <f t="shared" si="337"/>
        <v/>
      </c>
      <c r="E2091" s="249" t="str">
        <f t="shared" si="338"/>
        <v/>
      </c>
      <c r="F2091" s="249" t="str">
        <f t="shared" si="339"/>
        <v/>
      </c>
      <c r="G2091" s="249" t="str">
        <f t="shared" si="340"/>
        <v/>
      </c>
      <c r="H2091" s="249" t="str">
        <f t="shared" si="341"/>
        <v/>
      </c>
      <c r="I2091" s="249"/>
      <c r="J2091" s="249"/>
      <c r="K2091" s="252"/>
      <c r="L2091" s="251"/>
      <c r="M2091" s="252"/>
      <c r="N2091" s="261"/>
      <c r="O2091" s="261"/>
      <c r="P2091" s="253"/>
      <c r="Q2091" s="254" t="str">
        <f t="shared" si="342"/>
        <v/>
      </c>
      <c r="R2091" s="255" t="str">
        <f t="shared" si="344"/>
        <v/>
      </c>
      <c r="S2091" s="255" t="str">
        <f t="shared" si="345"/>
        <v/>
      </c>
      <c r="T2091" s="255" t="str">
        <f t="shared" si="343"/>
        <v/>
      </c>
      <c r="U2091" s="262" t="str">
        <f t="shared" si="346"/>
        <v/>
      </c>
      <c r="V2091" s="279"/>
    </row>
    <row r="2092" spans="1:22" x14ac:dyDescent="0.25">
      <c r="A2092" s="266"/>
      <c r="B2092" s="259" t="str">
        <f t="shared" si="347"/>
        <v/>
      </c>
      <c r="C2092" s="260" t="str">
        <f t="shared" si="336"/>
        <v/>
      </c>
      <c r="D2092" s="249" t="str">
        <f t="shared" si="337"/>
        <v/>
      </c>
      <c r="E2092" s="249" t="str">
        <f t="shared" si="338"/>
        <v/>
      </c>
      <c r="F2092" s="249" t="str">
        <f t="shared" si="339"/>
        <v/>
      </c>
      <c r="G2092" s="249" t="str">
        <f t="shared" si="340"/>
        <v/>
      </c>
      <c r="H2092" s="249" t="str">
        <f t="shared" si="341"/>
        <v/>
      </c>
      <c r="I2092" s="249"/>
      <c r="J2092" s="249"/>
      <c r="K2092" s="252"/>
      <c r="L2092" s="251"/>
      <c r="M2092" s="252"/>
      <c r="N2092" s="261"/>
      <c r="O2092" s="261"/>
      <c r="P2092" s="253"/>
      <c r="Q2092" s="254" t="str">
        <f t="shared" si="342"/>
        <v/>
      </c>
      <c r="R2092" s="255" t="str">
        <f t="shared" si="344"/>
        <v/>
      </c>
      <c r="S2092" s="255" t="str">
        <f t="shared" si="345"/>
        <v/>
      </c>
      <c r="T2092" s="255" t="str">
        <f t="shared" si="343"/>
        <v/>
      </c>
      <c r="U2092" s="262" t="str">
        <f t="shared" si="346"/>
        <v/>
      </c>
      <c r="V2092" s="279"/>
    </row>
    <row r="2093" spans="1:22" x14ac:dyDescent="0.25">
      <c r="A2093" s="266"/>
      <c r="B2093" s="259" t="str">
        <f t="shared" si="347"/>
        <v/>
      </c>
      <c r="C2093" s="260" t="str">
        <f t="shared" si="336"/>
        <v/>
      </c>
      <c r="D2093" s="249" t="str">
        <f t="shared" si="337"/>
        <v/>
      </c>
      <c r="E2093" s="249" t="str">
        <f t="shared" si="338"/>
        <v/>
      </c>
      <c r="F2093" s="249" t="str">
        <f t="shared" si="339"/>
        <v/>
      </c>
      <c r="G2093" s="249" t="str">
        <f t="shared" si="340"/>
        <v/>
      </c>
      <c r="H2093" s="249" t="str">
        <f t="shared" si="341"/>
        <v/>
      </c>
      <c r="I2093" s="249"/>
      <c r="J2093" s="249"/>
      <c r="K2093" s="252"/>
      <c r="L2093" s="251"/>
      <c r="M2093" s="252"/>
      <c r="N2093" s="261"/>
      <c r="O2093" s="261"/>
      <c r="P2093" s="253"/>
      <c r="Q2093" s="254" t="str">
        <f t="shared" si="342"/>
        <v/>
      </c>
      <c r="R2093" s="255" t="str">
        <f t="shared" si="344"/>
        <v/>
      </c>
      <c r="S2093" s="255" t="str">
        <f t="shared" si="345"/>
        <v/>
      </c>
      <c r="T2093" s="255" t="str">
        <f t="shared" si="343"/>
        <v/>
      </c>
      <c r="U2093" s="262" t="str">
        <f t="shared" si="346"/>
        <v/>
      </c>
      <c r="V2093" s="279"/>
    </row>
    <row r="2094" spans="1:22" x14ac:dyDescent="0.25">
      <c r="A2094" s="266"/>
      <c r="B2094" s="259" t="str">
        <f t="shared" si="347"/>
        <v/>
      </c>
      <c r="C2094" s="260" t="str">
        <f t="shared" si="336"/>
        <v/>
      </c>
      <c r="D2094" s="249" t="str">
        <f t="shared" si="337"/>
        <v/>
      </c>
      <c r="E2094" s="249" t="str">
        <f t="shared" si="338"/>
        <v/>
      </c>
      <c r="F2094" s="249" t="str">
        <f t="shared" si="339"/>
        <v/>
      </c>
      <c r="G2094" s="249" t="str">
        <f t="shared" si="340"/>
        <v/>
      </c>
      <c r="H2094" s="249" t="str">
        <f t="shared" si="341"/>
        <v/>
      </c>
      <c r="I2094" s="249"/>
      <c r="J2094" s="249"/>
      <c r="K2094" s="252"/>
      <c r="L2094" s="251"/>
      <c r="M2094" s="252"/>
      <c r="N2094" s="261"/>
      <c r="O2094" s="261"/>
      <c r="P2094" s="253"/>
      <c r="Q2094" s="254" t="str">
        <f t="shared" si="342"/>
        <v/>
      </c>
      <c r="R2094" s="255" t="str">
        <f t="shared" si="344"/>
        <v/>
      </c>
      <c r="S2094" s="255" t="str">
        <f t="shared" si="345"/>
        <v/>
      </c>
      <c r="T2094" s="255" t="str">
        <f t="shared" si="343"/>
        <v/>
      </c>
      <c r="U2094" s="262" t="str">
        <f t="shared" si="346"/>
        <v/>
      </c>
      <c r="V2094" s="279"/>
    </row>
    <row r="2095" spans="1:22" x14ac:dyDescent="0.25">
      <c r="A2095" s="266"/>
      <c r="B2095" s="259" t="str">
        <f t="shared" si="347"/>
        <v/>
      </c>
      <c r="C2095" s="260" t="str">
        <f t="shared" si="336"/>
        <v/>
      </c>
      <c r="D2095" s="249" t="str">
        <f t="shared" si="337"/>
        <v/>
      </c>
      <c r="E2095" s="249" t="str">
        <f t="shared" si="338"/>
        <v/>
      </c>
      <c r="F2095" s="249" t="str">
        <f t="shared" si="339"/>
        <v/>
      </c>
      <c r="G2095" s="249" t="str">
        <f t="shared" si="340"/>
        <v/>
      </c>
      <c r="H2095" s="249" t="str">
        <f t="shared" si="341"/>
        <v/>
      </c>
      <c r="I2095" s="249"/>
      <c r="J2095" s="249"/>
      <c r="K2095" s="252"/>
      <c r="L2095" s="251"/>
      <c r="M2095" s="252"/>
      <c r="N2095" s="261"/>
      <c r="O2095" s="261"/>
      <c r="P2095" s="253"/>
      <c r="Q2095" s="254" t="str">
        <f t="shared" si="342"/>
        <v/>
      </c>
      <c r="R2095" s="255" t="str">
        <f t="shared" si="344"/>
        <v/>
      </c>
      <c r="S2095" s="255" t="str">
        <f t="shared" si="345"/>
        <v/>
      </c>
      <c r="T2095" s="255" t="str">
        <f t="shared" si="343"/>
        <v/>
      </c>
      <c r="U2095" s="262" t="str">
        <f t="shared" si="346"/>
        <v/>
      </c>
      <c r="V2095" s="279"/>
    </row>
    <row r="2096" spans="1:22" x14ac:dyDescent="0.25">
      <c r="A2096" s="266"/>
      <c r="B2096" s="259" t="str">
        <f t="shared" si="347"/>
        <v/>
      </c>
      <c r="C2096" s="260" t="str">
        <f t="shared" si="336"/>
        <v/>
      </c>
      <c r="D2096" s="249" t="str">
        <f t="shared" si="337"/>
        <v/>
      </c>
      <c r="E2096" s="249" t="str">
        <f t="shared" si="338"/>
        <v/>
      </c>
      <c r="F2096" s="249" t="str">
        <f t="shared" si="339"/>
        <v/>
      </c>
      <c r="G2096" s="249" t="str">
        <f t="shared" si="340"/>
        <v/>
      </c>
      <c r="H2096" s="249" t="str">
        <f t="shared" si="341"/>
        <v/>
      </c>
      <c r="I2096" s="249"/>
      <c r="J2096" s="249"/>
      <c r="K2096" s="252"/>
      <c r="L2096" s="251"/>
      <c r="M2096" s="252"/>
      <c r="N2096" s="261"/>
      <c r="O2096" s="261"/>
      <c r="P2096" s="253"/>
      <c r="Q2096" s="254" t="str">
        <f t="shared" si="342"/>
        <v/>
      </c>
      <c r="R2096" s="255" t="str">
        <f t="shared" si="344"/>
        <v/>
      </c>
      <c r="S2096" s="255" t="str">
        <f t="shared" si="345"/>
        <v/>
      </c>
      <c r="T2096" s="255" t="str">
        <f t="shared" si="343"/>
        <v/>
      </c>
      <c r="U2096" s="262" t="str">
        <f t="shared" si="346"/>
        <v/>
      </c>
      <c r="V2096" s="279"/>
    </row>
    <row r="2097" spans="1:22" x14ac:dyDescent="0.25">
      <c r="A2097" s="266"/>
      <c r="B2097" s="259" t="str">
        <f t="shared" si="347"/>
        <v/>
      </c>
      <c r="C2097" s="260" t="str">
        <f t="shared" si="336"/>
        <v/>
      </c>
      <c r="D2097" s="249" t="str">
        <f t="shared" si="337"/>
        <v/>
      </c>
      <c r="E2097" s="249" t="str">
        <f t="shared" si="338"/>
        <v/>
      </c>
      <c r="F2097" s="249" t="str">
        <f t="shared" si="339"/>
        <v/>
      </c>
      <c r="G2097" s="249" t="str">
        <f t="shared" si="340"/>
        <v/>
      </c>
      <c r="H2097" s="249" t="str">
        <f t="shared" si="341"/>
        <v/>
      </c>
      <c r="I2097" s="249"/>
      <c r="J2097" s="249"/>
      <c r="K2097" s="252"/>
      <c r="L2097" s="251"/>
      <c r="M2097" s="252"/>
      <c r="N2097" s="261"/>
      <c r="O2097" s="261"/>
      <c r="P2097" s="253"/>
      <c r="Q2097" s="254" t="str">
        <f t="shared" si="342"/>
        <v/>
      </c>
      <c r="R2097" s="255" t="str">
        <f t="shared" si="344"/>
        <v/>
      </c>
      <c r="S2097" s="255" t="str">
        <f t="shared" si="345"/>
        <v/>
      </c>
      <c r="T2097" s="255" t="str">
        <f t="shared" si="343"/>
        <v/>
      </c>
      <c r="U2097" s="262" t="str">
        <f t="shared" si="346"/>
        <v/>
      </c>
      <c r="V2097" s="279"/>
    </row>
    <row r="2098" spans="1:22" x14ac:dyDescent="0.25">
      <c r="A2098" s="266"/>
      <c r="B2098" s="259" t="str">
        <f t="shared" si="347"/>
        <v/>
      </c>
      <c r="C2098" s="260" t="str">
        <f t="shared" si="336"/>
        <v/>
      </c>
      <c r="D2098" s="249" t="str">
        <f t="shared" si="337"/>
        <v/>
      </c>
      <c r="E2098" s="249" t="str">
        <f t="shared" si="338"/>
        <v/>
      </c>
      <c r="F2098" s="249" t="str">
        <f t="shared" si="339"/>
        <v/>
      </c>
      <c r="G2098" s="249" t="str">
        <f t="shared" si="340"/>
        <v/>
      </c>
      <c r="H2098" s="249" t="str">
        <f t="shared" si="341"/>
        <v/>
      </c>
      <c r="I2098" s="249"/>
      <c r="J2098" s="249"/>
      <c r="K2098" s="252"/>
      <c r="L2098" s="251"/>
      <c r="M2098" s="252"/>
      <c r="N2098" s="261"/>
      <c r="O2098" s="261"/>
      <c r="P2098" s="253"/>
      <c r="Q2098" s="254" t="str">
        <f t="shared" si="342"/>
        <v/>
      </c>
      <c r="R2098" s="255" t="str">
        <f t="shared" si="344"/>
        <v/>
      </c>
      <c r="S2098" s="255" t="str">
        <f t="shared" si="345"/>
        <v/>
      </c>
      <c r="T2098" s="255" t="str">
        <f t="shared" si="343"/>
        <v/>
      </c>
      <c r="U2098" s="262" t="str">
        <f t="shared" si="346"/>
        <v/>
      </c>
      <c r="V2098" s="279"/>
    </row>
    <row r="2099" spans="1:22" x14ac:dyDescent="0.25">
      <c r="A2099" s="266"/>
      <c r="B2099" s="259" t="str">
        <f t="shared" si="347"/>
        <v/>
      </c>
      <c r="C2099" s="260" t="str">
        <f t="shared" si="336"/>
        <v/>
      </c>
      <c r="D2099" s="249" t="str">
        <f t="shared" si="337"/>
        <v/>
      </c>
      <c r="E2099" s="249" t="str">
        <f t="shared" si="338"/>
        <v/>
      </c>
      <c r="F2099" s="249" t="str">
        <f t="shared" si="339"/>
        <v/>
      </c>
      <c r="G2099" s="249" t="str">
        <f t="shared" si="340"/>
        <v/>
      </c>
      <c r="H2099" s="249" t="str">
        <f t="shared" si="341"/>
        <v/>
      </c>
      <c r="I2099" s="249"/>
      <c r="J2099" s="249"/>
      <c r="K2099" s="252"/>
      <c r="L2099" s="251"/>
      <c r="M2099" s="252"/>
      <c r="N2099" s="261"/>
      <c r="O2099" s="261"/>
      <c r="P2099" s="253"/>
      <c r="Q2099" s="254" t="str">
        <f t="shared" si="342"/>
        <v/>
      </c>
      <c r="R2099" s="255" t="str">
        <f t="shared" si="344"/>
        <v/>
      </c>
      <c r="S2099" s="255" t="str">
        <f t="shared" si="345"/>
        <v/>
      </c>
      <c r="T2099" s="255" t="str">
        <f t="shared" si="343"/>
        <v/>
      </c>
      <c r="U2099" s="262" t="str">
        <f t="shared" si="346"/>
        <v/>
      </c>
      <c r="V2099" s="279"/>
    </row>
    <row r="2100" spans="1:22" x14ac:dyDescent="0.25">
      <c r="A2100" s="266"/>
      <c r="B2100" s="259" t="str">
        <f t="shared" si="347"/>
        <v/>
      </c>
      <c r="C2100" s="260" t="str">
        <f t="shared" si="336"/>
        <v/>
      </c>
      <c r="D2100" s="249" t="str">
        <f t="shared" si="337"/>
        <v/>
      </c>
      <c r="E2100" s="249" t="str">
        <f t="shared" si="338"/>
        <v/>
      </c>
      <c r="F2100" s="249" t="str">
        <f t="shared" si="339"/>
        <v/>
      </c>
      <c r="G2100" s="249" t="str">
        <f t="shared" si="340"/>
        <v/>
      </c>
      <c r="H2100" s="249" t="str">
        <f t="shared" si="341"/>
        <v/>
      </c>
      <c r="I2100" s="249"/>
      <c r="J2100" s="249"/>
      <c r="K2100" s="252"/>
      <c r="L2100" s="251"/>
      <c r="M2100" s="252"/>
      <c r="N2100" s="261"/>
      <c r="O2100" s="261"/>
      <c r="P2100" s="253"/>
      <c r="Q2100" s="254" t="str">
        <f t="shared" si="342"/>
        <v/>
      </c>
      <c r="R2100" s="255" t="str">
        <f t="shared" si="344"/>
        <v/>
      </c>
      <c r="S2100" s="255" t="str">
        <f t="shared" si="345"/>
        <v/>
      </c>
      <c r="T2100" s="255" t="str">
        <f t="shared" si="343"/>
        <v/>
      </c>
      <c r="U2100" s="262" t="str">
        <f t="shared" si="346"/>
        <v/>
      </c>
      <c r="V2100" s="279"/>
    </row>
    <row r="2101" spans="1:22" x14ac:dyDescent="0.25">
      <c r="A2101" s="266"/>
      <c r="B2101" s="259" t="str">
        <f t="shared" si="347"/>
        <v/>
      </c>
      <c r="C2101" s="260" t="str">
        <f t="shared" si="336"/>
        <v/>
      </c>
      <c r="D2101" s="249" t="str">
        <f t="shared" si="337"/>
        <v/>
      </c>
      <c r="E2101" s="249" t="str">
        <f t="shared" si="338"/>
        <v/>
      </c>
      <c r="F2101" s="249" t="str">
        <f t="shared" si="339"/>
        <v/>
      </c>
      <c r="G2101" s="249" t="str">
        <f t="shared" si="340"/>
        <v/>
      </c>
      <c r="H2101" s="249" t="str">
        <f t="shared" si="341"/>
        <v/>
      </c>
      <c r="I2101" s="249"/>
      <c r="J2101" s="249"/>
      <c r="K2101" s="252"/>
      <c r="L2101" s="251"/>
      <c r="M2101" s="252"/>
      <c r="N2101" s="261"/>
      <c r="O2101" s="261"/>
      <c r="P2101" s="253"/>
      <c r="Q2101" s="254" t="str">
        <f t="shared" si="342"/>
        <v/>
      </c>
      <c r="R2101" s="255" t="str">
        <f t="shared" si="344"/>
        <v/>
      </c>
      <c r="S2101" s="255" t="str">
        <f t="shared" si="345"/>
        <v/>
      </c>
      <c r="T2101" s="255" t="str">
        <f t="shared" si="343"/>
        <v/>
      </c>
      <c r="U2101" s="262" t="str">
        <f t="shared" si="346"/>
        <v/>
      </c>
      <c r="V2101" s="279"/>
    </row>
    <row r="2102" spans="1:22" x14ac:dyDescent="0.25">
      <c r="A2102" s="266"/>
      <c r="B2102" s="259" t="str">
        <f t="shared" si="347"/>
        <v/>
      </c>
      <c r="C2102" s="260" t="str">
        <f t="shared" si="336"/>
        <v/>
      </c>
      <c r="D2102" s="249" t="str">
        <f t="shared" si="337"/>
        <v/>
      </c>
      <c r="E2102" s="249" t="str">
        <f t="shared" si="338"/>
        <v/>
      </c>
      <c r="F2102" s="249" t="str">
        <f t="shared" si="339"/>
        <v/>
      </c>
      <c r="G2102" s="249" t="str">
        <f t="shared" si="340"/>
        <v/>
      </c>
      <c r="H2102" s="249" t="str">
        <f t="shared" si="341"/>
        <v/>
      </c>
      <c r="I2102" s="249"/>
      <c r="J2102" s="249"/>
      <c r="K2102" s="252"/>
      <c r="L2102" s="251"/>
      <c r="M2102" s="252"/>
      <c r="N2102" s="261"/>
      <c r="O2102" s="261"/>
      <c r="P2102" s="253"/>
      <c r="Q2102" s="254" t="str">
        <f t="shared" si="342"/>
        <v/>
      </c>
      <c r="R2102" s="255" t="str">
        <f t="shared" si="344"/>
        <v/>
      </c>
      <c r="S2102" s="255" t="str">
        <f t="shared" si="345"/>
        <v/>
      </c>
      <c r="T2102" s="255" t="str">
        <f t="shared" si="343"/>
        <v/>
      </c>
      <c r="U2102" s="262" t="str">
        <f t="shared" si="346"/>
        <v/>
      </c>
      <c r="V2102" s="279"/>
    </row>
    <row r="2103" spans="1:22" x14ac:dyDescent="0.25">
      <c r="A2103" s="266"/>
      <c r="B2103" s="259" t="str">
        <f t="shared" si="347"/>
        <v/>
      </c>
      <c r="C2103" s="260" t="str">
        <f t="shared" si="336"/>
        <v/>
      </c>
      <c r="D2103" s="249" t="str">
        <f t="shared" si="337"/>
        <v/>
      </c>
      <c r="E2103" s="249" t="str">
        <f t="shared" si="338"/>
        <v/>
      </c>
      <c r="F2103" s="249" t="str">
        <f t="shared" si="339"/>
        <v/>
      </c>
      <c r="G2103" s="249" t="str">
        <f t="shared" si="340"/>
        <v/>
      </c>
      <c r="H2103" s="249" t="str">
        <f t="shared" si="341"/>
        <v/>
      </c>
      <c r="I2103" s="249"/>
      <c r="J2103" s="249"/>
      <c r="K2103" s="252"/>
      <c r="L2103" s="251"/>
      <c r="M2103" s="252"/>
      <c r="N2103" s="261"/>
      <c r="O2103" s="261"/>
      <c r="P2103" s="253"/>
      <c r="Q2103" s="254" t="str">
        <f t="shared" si="342"/>
        <v/>
      </c>
      <c r="R2103" s="255" t="str">
        <f t="shared" si="344"/>
        <v/>
      </c>
      <c r="S2103" s="255" t="str">
        <f t="shared" si="345"/>
        <v/>
      </c>
      <c r="T2103" s="255" t="str">
        <f t="shared" si="343"/>
        <v/>
      </c>
      <c r="U2103" s="262" t="str">
        <f t="shared" si="346"/>
        <v/>
      </c>
      <c r="V2103" s="279"/>
    </row>
    <row r="2104" spans="1:22" x14ac:dyDescent="0.25">
      <c r="A2104" s="266"/>
      <c r="B2104" s="259" t="str">
        <f t="shared" si="347"/>
        <v/>
      </c>
      <c r="C2104" s="260" t="str">
        <f t="shared" si="336"/>
        <v/>
      </c>
      <c r="D2104" s="249" t="str">
        <f t="shared" si="337"/>
        <v/>
      </c>
      <c r="E2104" s="249" t="str">
        <f t="shared" si="338"/>
        <v/>
      </c>
      <c r="F2104" s="249" t="str">
        <f t="shared" si="339"/>
        <v/>
      </c>
      <c r="G2104" s="249" t="str">
        <f t="shared" si="340"/>
        <v/>
      </c>
      <c r="H2104" s="249" t="str">
        <f t="shared" si="341"/>
        <v/>
      </c>
      <c r="I2104" s="249"/>
      <c r="J2104" s="249"/>
      <c r="K2104" s="252"/>
      <c r="L2104" s="251"/>
      <c r="M2104" s="252"/>
      <c r="N2104" s="261"/>
      <c r="O2104" s="261"/>
      <c r="P2104" s="253"/>
      <c r="Q2104" s="254" t="str">
        <f t="shared" si="342"/>
        <v/>
      </c>
      <c r="R2104" s="255" t="str">
        <f t="shared" si="344"/>
        <v/>
      </c>
      <c r="S2104" s="255" t="str">
        <f t="shared" si="345"/>
        <v/>
      </c>
      <c r="T2104" s="255" t="str">
        <f t="shared" si="343"/>
        <v/>
      </c>
      <c r="U2104" s="262" t="str">
        <f t="shared" si="346"/>
        <v/>
      </c>
      <c r="V2104" s="279"/>
    </row>
    <row r="2105" spans="1:22" x14ac:dyDescent="0.25">
      <c r="A2105" s="266"/>
      <c r="B2105" s="259" t="str">
        <f t="shared" si="347"/>
        <v/>
      </c>
      <c r="C2105" s="260" t="str">
        <f t="shared" si="336"/>
        <v/>
      </c>
      <c r="D2105" s="249" t="str">
        <f t="shared" si="337"/>
        <v/>
      </c>
      <c r="E2105" s="249" t="str">
        <f t="shared" si="338"/>
        <v/>
      </c>
      <c r="F2105" s="249" t="str">
        <f t="shared" si="339"/>
        <v/>
      </c>
      <c r="G2105" s="249" t="str">
        <f t="shared" si="340"/>
        <v/>
      </c>
      <c r="H2105" s="249" t="str">
        <f t="shared" si="341"/>
        <v/>
      </c>
      <c r="I2105" s="249"/>
      <c r="J2105" s="249"/>
      <c r="K2105" s="252"/>
      <c r="L2105" s="251"/>
      <c r="M2105" s="252"/>
      <c r="N2105" s="261"/>
      <c r="O2105" s="261"/>
      <c r="P2105" s="253"/>
      <c r="Q2105" s="254" t="str">
        <f t="shared" si="342"/>
        <v/>
      </c>
      <c r="R2105" s="255" t="str">
        <f t="shared" si="344"/>
        <v/>
      </c>
      <c r="S2105" s="255" t="str">
        <f t="shared" si="345"/>
        <v/>
      </c>
      <c r="T2105" s="255" t="str">
        <f t="shared" si="343"/>
        <v/>
      </c>
      <c r="U2105" s="262" t="str">
        <f t="shared" si="346"/>
        <v/>
      </c>
      <c r="V2105" s="279"/>
    </row>
    <row r="2106" spans="1:22" x14ac:dyDescent="0.25">
      <c r="A2106" s="266"/>
      <c r="B2106" s="259" t="str">
        <f t="shared" si="347"/>
        <v/>
      </c>
      <c r="C2106" s="260" t="str">
        <f t="shared" si="336"/>
        <v/>
      </c>
      <c r="D2106" s="249" t="str">
        <f t="shared" si="337"/>
        <v/>
      </c>
      <c r="E2106" s="249" t="str">
        <f t="shared" si="338"/>
        <v/>
      </c>
      <c r="F2106" s="249" t="str">
        <f t="shared" si="339"/>
        <v/>
      </c>
      <c r="G2106" s="249" t="str">
        <f t="shared" si="340"/>
        <v/>
      </c>
      <c r="H2106" s="249" t="str">
        <f t="shared" si="341"/>
        <v/>
      </c>
      <c r="I2106" s="249"/>
      <c r="J2106" s="249"/>
      <c r="K2106" s="252"/>
      <c r="L2106" s="251"/>
      <c r="M2106" s="252"/>
      <c r="N2106" s="261"/>
      <c r="O2106" s="261"/>
      <c r="P2106" s="253"/>
      <c r="Q2106" s="254" t="str">
        <f t="shared" si="342"/>
        <v/>
      </c>
      <c r="R2106" s="255" t="str">
        <f t="shared" si="344"/>
        <v/>
      </c>
      <c r="S2106" s="255" t="str">
        <f t="shared" si="345"/>
        <v/>
      </c>
      <c r="T2106" s="255" t="str">
        <f t="shared" si="343"/>
        <v/>
      </c>
      <c r="U2106" s="262" t="str">
        <f t="shared" si="346"/>
        <v/>
      </c>
      <c r="V2106" s="279"/>
    </row>
    <row r="2107" spans="1:22" x14ac:dyDescent="0.25">
      <c r="A2107" s="266"/>
      <c r="B2107" s="259" t="str">
        <f t="shared" si="347"/>
        <v/>
      </c>
      <c r="C2107" s="260" t="str">
        <f t="shared" si="336"/>
        <v/>
      </c>
      <c r="D2107" s="249" t="str">
        <f t="shared" si="337"/>
        <v/>
      </c>
      <c r="E2107" s="249" t="str">
        <f t="shared" si="338"/>
        <v/>
      </c>
      <c r="F2107" s="249" t="str">
        <f t="shared" si="339"/>
        <v/>
      </c>
      <c r="G2107" s="249" t="str">
        <f t="shared" si="340"/>
        <v/>
      </c>
      <c r="H2107" s="249" t="str">
        <f t="shared" si="341"/>
        <v/>
      </c>
      <c r="I2107" s="249"/>
      <c r="J2107" s="249"/>
      <c r="K2107" s="252"/>
      <c r="L2107" s="251"/>
      <c r="M2107" s="252"/>
      <c r="N2107" s="261"/>
      <c r="O2107" s="261"/>
      <c r="P2107" s="253"/>
      <c r="Q2107" s="254" t="str">
        <f t="shared" si="342"/>
        <v/>
      </c>
      <c r="R2107" s="255" t="str">
        <f t="shared" si="344"/>
        <v/>
      </c>
      <c r="S2107" s="255" t="str">
        <f t="shared" si="345"/>
        <v/>
      </c>
      <c r="T2107" s="255" t="str">
        <f t="shared" si="343"/>
        <v/>
      </c>
      <c r="U2107" s="262" t="str">
        <f t="shared" si="346"/>
        <v/>
      </c>
      <c r="V2107" s="279"/>
    </row>
    <row r="2108" spans="1:22" x14ac:dyDescent="0.25">
      <c r="A2108" s="266"/>
      <c r="B2108" s="259" t="str">
        <f t="shared" si="347"/>
        <v/>
      </c>
      <c r="C2108" s="260" t="str">
        <f t="shared" si="336"/>
        <v/>
      </c>
      <c r="D2108" s="249" t="str">
        <f t="shared" si="337"/>
        <v/>
      </c>
      <c r="E2108" s="249" t="str">
        <f t="shared" si="338"/>
        <v/>
      </c>
      <c r="F2108" s="249" t="str">
        <f t="shared" si="339"/>
        <v/>
      </c>
      <c r="G2108" s="249" t="str">
        <f t="shared" si="340"/>
        <v/>
      </c>
      <c r="H2108" s="249" t="str">
        <f t="shared" si="341"/>
        <v/>
      </c>
      <c r="I2108" s="249"/>
      <c r="J2108" s="249"/>
      <c r="K2108" s="252"/>
      <c r="L2108" s="251"/>
      <c r="M2108" s="252"/>
      <c r="N2108" s="261"/>
      <c r="O2108" s="261"/>
      <c r="P2108" s="253"/>
      <c r="Q2108" s="254" t="str">
        <f t="shared" si="342"/>
        <v/>
      </c>
      <c r="R2108" s="255" t="str">
        <f t="shared" si="344"/>
        <v/>
      </c>
      <c r="S2108" s="255" t="str">
        <f t="shared" si="345"/>
        <v/>
      </c>
      <c r="T2108" s="255" t="str">
        <f t="shared" si="343"/>
        <v/>
      </c>
      <c r="U2108" s="262" t="str">
        <f t="shared" si="346"/>
        <v/>
      </c>
      <c r="V2108" s="279"/>
    </row>
    <row r="2109" spans="1:22" x14ac:dyDescent="0.25">
      <c r="A2109" s="266"/>
      <c r="B2109" s="259" t="str">
        <f t="shared" si="347"/>
        <v/>
      </c>
      <c r="C2109" s="260" t="str">
        <f t="shared" si="336"/>
        <v/>
      </c>
      <c r="D2109" s="249" t="str">
        <f t="shared" si="337"/>
        <v/>
      </c>
      <c r="E2109" s="249" t="str">
        <f t="shared" si="338"/>
        <v/>
      </c>
      <c r="F2109" s="249" t="str">
        <f t="shared" si="339"/>
        <v/>
      </c>
      <c r="G2109" s="249" t="str">
        <f t="shared" si="340"/>
        <v/>
      </c>
      <c r="H2109" s="249" t="str">
        <f t="shared" si="341"/>
        <v/>
      </c>
      <c r="I2109" s="249"/>
      <c r="J2109" s="249"/>
      <c r="K2109" s="252"/>
      <c r="L2109" s="251"/>
      <c r="M2109" s="252"/>
      <c r="N2109" s="261"/>
      <c r="O2109" s="261"/>
      <c r="P2109" s="253"/>
      <c r="Q2109" s="254" t="str">
        <f t="shared" si="342"/>
        <v/>
      </c>
      <c r="R2109" s="255" t="str">
        <f t="shared" si="344"/>
        <v/>
      </c>
      <c r="S2109" s="255" t="str">
        <f t="shared" si="345"/>
        <v/>
      </c>
      <c r="T2109" s="255" t="str">
        <f t="shared" si="343"/>
        <v/>
      </c>
      <c r="U2109" s="262" t="str">
        <f t="shared" si="346"/>
        <v/>
      </c>
      <c r="V2109" s="279"/>
    </row>
    <row r="2110" spans="1:22" x14ac:dyDescent="0.25">
      <c r="A2110" s="266"/>
      <c r="B2110" s="259" t="str">
        <f t="shared" si="347"/>
        <v/>
      </c>
      <c r="C2110" s="260" t="str">
        <f t="shared" si="336"/>
        <v/>
      </c>
      <c r="D2110" s="249" t="str">
        <f t="shared" si="337"/>
        <v/>
      </c>
      <c r="E2110" s="249" t="str">
        <f t="shared" si="338"/>
        <v/>
      </c>
      <c r="F2110" s="249" t="str">
        <f t="shared" si="339"/>
        <v/>
      </c>
      <c r="G2110" s="249" t="str">
        <f t="shared" si="340"/>
        <v/>
      </c>
      <c r="H2110" s="249" t="str">
        <f t="shared" si="341"/>
        <v/>
      </c>
      <c r="I2110" s="249"/>
      <c r="J2110" s="249"/>
      <c r="K2110" s="252"/>
      <c r="L2110" s="251"/>
      <c r="M2110" s="252"/>
      <c r="N2110" s="261"/>
      <c r="O2110" s="261"/>
      <c r="P2110" s="253"/>
      <c r="Q2110" s="254" t="str">
        <f t="shared" si="342"/>
        <v/>
      </c>
      <c r="R2110" s="255" t="str">
        <f t="shared" si="344"/>
        <v/>
      </c>
      <c r="S2110" s="255" t="str">
        <f t="shared" si="345"/>
        <v/>
      </c>
      <c r="T2110" s="255" t="str">
        <f t="shared" si="343"/>
        <v/>
      </c>
      <c r="U2110" s="262" t="str">
        <f t="shared" si="346"/>
        <v/>
      </c>
      <c r="V2110" s="279"/>
    </row>
    <row r="2111" spans="1:22" x14ac:dyDescent="0.25">
      <c r="A2111" s="266"/>
      <c r="B2111" s="259" t="str">
        <f t="shared" si="347"/>
        <v/>
      </c>
      <c r="C2111" s="260" t="str">
        <f t="shared" si="336"/>
        <v/>
      </c>
      <c r="D2111" s="249" t="str">
        <f t="shared" si="337"/>
        <v/>
      </c>
      <c r="E2111" s="249" t="str">
        <f t="shared" si="338"/>
        <v/>
      </c>
      <c r="F2111" s="249" t="str">
        <f t="shared" si="339"/>
        <v/>
      </c>
      <c r="G2111" s="249" t="str">
        <f t="shared" si="340"/>
        <v/>
      </c>
      <c r="H2111" s="249" t="str">
        <f t="shared" si="341"/>
        <v/>
      </c>
      <c r="I2111" s="249"/>
      <c r="J2111" s="249"/>
      <c r="K2111" s="252"/>
      <c r="L2111" s="251"/>
      <c r="M2111" s="252"/>
      <c r="N2111" s="261"/>
      <c r="O2111" s="261"/>
      <c r="P2111" s="253"/>
      <c r="Q2111" s="254" t="str">
        <f t="shared" si="342"/>
        <v/>
      </c>
      <c r="R2111" s="255" t="str">
        <f t="shared" si="344"/>
        <v/>
      </c>
      <c r="S2111" s="255" t="str">
        <f t="shared" si="345"/>
        <v/>
      </c>
      <c r="T2111" s="255" t="str">
        <f t="shared" si="343"/>
        <v/>
      </c>
      <c r="U2111" s="262" t="str">
        <f t="shared" si="346"/>
        <v/>
      </c>
      <c r="V2111" s="279"/>
    </row>
    <row r="2112" spans="1:22" x14ac:dyDescent="0.25">
      <c r="A2112" s="266"/>
      <c r="B2112" s="259" t="str">
        <f t="shared" si="347"/>
        <v/>
      </c>
      <c r="C2112" s="260" t="str">
        <f t="shared" si="336"/>
        <v/>
      </c>
      <c r="D2112" s="249" t="str">
        <f t="shared" si="337"/>
        <v/>
      </c>
      <c r="E2112" s="249" t="str">
        <f t="shared" si="338"/>
        <v/>
      </c>
      <c r="F2112" s="249" t="str">
        <f t="shared" si="339"/>
        <v/>
      </c>
      <c r="G2112" s="249" t="str">
        <f t="shared" si="340"/>
        <v/>
      </c>
      <c r="H2112" s="249" t="str">
        <f t="shared" si="341"/>
        <v/>
      </c>
      <c r="I2112" s="249"/>
      <c r="J2112" s="249"/>
      <c r="K2112" s="252"/>
      <c r="L2112" s="251"/>
      <c r="M2112" s="252"/>
      <c r="N2112" s="261"/>
      <c r="O2112" s="261"/>
      <c r="P2112" s="253"/>
      <c r="Q2112" s="254" t="str">
        <f t="shared" si="342"/>
        <v/>
      </c>
      <c r="R2112" s="255" t="str">
        <f t="shared" si="344"/>
        <v/>
      </c>
      <c r="S2112" s="255" t="str">
        <f t="shared" si="345"/>
        <v/>
      </c>
      <c r="T2112" s="255" t="str">
        <f t="shared" si="343"/>
        <v/>
      </c>
      <c r="U2112" s="262" t="str">
        <f t="shared" si="346"/>
        <v/>
      </c>
      <c r="V2112" s="279"/>
    </row>
    <row r="2113" spans="1:22" x14ac:dyDescent="0.25">
      <c r="A2113" s="266"/>
      <c r="B2113" s="259" t="str">
        <f t="shared" si="347"/>
        <v/>
      </c>
      <c r="C2113" s="260" t="str">
        <f t="shared" si="336"/>
        <v/>
      </c>
      <c r="D2113" s="249" t="str">
        <f t="shared" si="337"/>
        <v/>
      </c>
      <c r="E2113" s="249" t="str">
        <f t="shared" si="338"/>
        <v/>
      </c>
      <c r="F2113" s="249" t="str">
        <f t="shared" si="339"/>
        <v/>
      </c>
      <c r="G2113" s="249" t="str">
        <f t="shared" si="340"/>
        <v/>
      </c>
      <c r="H2113" s="249" t="str">
        <f t="shared" si="341"/>
        <v/>
      </c>
      <c r="I2113" s="249"/>
      <c r="J2113" s="249"/>
      <c r="K2113" s="252"/>
      <c r="L2113" s="251"/>
      <c r="M2113" s="252"/>
      <c r="N2113" s="261"/>
      <c r="O2113" s="261"/>
      <c r="P2113" s="253"/>
      <c r="Q2113" s="254" t="str">
        <f t="shared" si="342"/>
        <v/>
      </c>
      <c r="R2113" s="255" t="str">
        <f t="shared" si="344"/>
        <v/>
      </c>
      <c r="S2113" s="255" t="str">
        <f t="shared" si="345"/>
        <v/>
      </c>
      <c r="T2113" s="255" t="str">
        <f t="shared" si="343"/>
        <v/>
      </c>
      <c r="U2113" s="262" t="str">
        <f t="shared" si="346"/>
        <v/>
      </c>
      <c r="V2113" s="279"/>
    </row>
    <row r="2114" spans="1:22" x14ac:dyDescent="0.25">
      <c r="A2114" s="266"/>
      <c r="B2114" s="259" t="str">
        <f t="shared" si="347"/>
        <v/>
      </c>
      <c r="C2114" s="260" t="str">
        <f t="shared" si="336"/>
        <v/>
      </c>
      <c r="D2114" s="249" t="str">
        <f t="shared" si="337"/>
        <v/>
      </c>
      <c r="E2114" s="249" t="str">
        <f t="shared" si="338"/>
        <v/>
      </c>
      <c r="F2114" s="249" t="str">
        <f t="shared" si="339"/>
        <v/>
      </c>
      <c r="G2114" s="249" t="str">
        <f t="shared" si="340"/>
        <v/>
      </c>
      <c r="H2114" s="249" t="str">
        <f t="shared" si="341"/>
        <v/>
      </c>
      <c r="I2114" s="249"/>
      <c r="J2114" s="249"/>
      <c r="K2114" s="252"/>
      <c r="L2114" s="251"/>
      <c r="M2114" s="252"/>
      <c r="N2114" s="261"/>
      <c r="O2114" s="261"/>
      <c r="P2114" s="253"/>
      <c r="Q2114" s="254" t="str">
        <f t="shared" si="342"/>
        <v/>
      </c>
      <c r="R2114" s="255" t="str">
        <f t="shared" si="344"/>
        <v/>
      </c>
      <c r="S2114" s="255" t="str">
        <f t="shared" si="345"/>
        <v/>
      </c>
      <c r="T2114" s="255" t="str">
        <f t="shared" si="343"/>
        <v/>
      </c>
      <c r="U2114" s="262" t="str">
        <f t="shared" si="346"/>
        <v/>
      </c>
      <c r="V2114" s="279"/>
    </row>
    <row r="2115" spans="1:22" x14ac:dyDescent="0.25">
      <c r="A2115" s="266"/>
      <c r="B2115" s="259" t="str">
        <f t="shared" si="347"/>
        <v/>
      </c>
      <c r="C2115" s="260" t="str">
        <f t="shared" si="336"/>
        <v/>
      </c>
      <c r="D2115" s="249" t="str">
        <f t="shared" si="337"/>
        <v/>
      </c>
      <c r="E2115" s="249" t="str">
        <f t="shared" si="338"/>
        <v/>
      </c>
      <c r="F2115" s="249" t="str">
        <f t="shared" si="339"/>
        <v/>
      </c>
      <c r="G2115" s="249" t="str">
        <f t="shared" si="340"/>
        <v/>
      </c>
      <c r="H2115" s="249" t="str">
        <f t="shared" si="341"/>
        <v/>
      </c>
      <c r="I2115" s="249"/>
      <c r="J2115" s="249"/>
      <c r="K2115" s="252"/>
      <c r="L2115" s="251"/>
      <c r="M2115" s="252"/>
      <c r="N2115" s="261"/>
      <c r="O2115" s="261"/>
      <c r="P2115" s="253"/>
      <c r="Q2115" s="254" t="str">
        <f t="shared" si="342"/>
        <v/>
      </c>
      <c r="R2115" s="255" t="str">
        <f t="shared" si="344"/>
        <v/>
      </c>
      <c r="S2115" s="255" t="str">
        <f t="shared" si="345"/>
        <v/>
      </c>
      <c r="T2115" s="255" t="str">
        <f t="shared" si="343"/>
        <v/>
      </c>
      <c r="U2115" s="262" t="str">
        <f t="shared" si="346"/>
        <v/>
      </c>
      <c r="V2115" s="279"/>
    </row>
    <row r="2116" spans="1:22" x14ac:dyDescent="0.25">
      <c r="A2116" s="266"/>
      <c r="B2116" s="259" t="str">
        <f t="shared" si="347"/>
        <v/>
      </c>
      <c r="C2116" s="260" t="str">
        <f t="shared" si="336"/>
        <v/>
      </c>
      <c r="D2116" s="249" t="str">
        <f t="shared" si="337"/>
        <v/>
      </c>
      <c r="E2116" s="249" t="str">
        <f t="shared" si="338"/>
        <v/>
      </c>
      <c r="F2116" s="249" t="str">
        <f t="shared" si="339"/>
        <v/>
      </c>
      <c r="G2116" s="249" t="str">
        <f t="shared" si="340"/>
        <v/>
      </c>
      <c r="H2116" s="249" t="str">
        <f t="shared" si="341"/>
        <v/>
      </c>
      <c r="I2116" s="249"/>
      <c r="J2116" s="249"/>
      <c r="K2116" s="252"/>
      <c r="L2116" s="251"/>
      <c r="M2116" s="252"/>
      <c r="N2116" s="261"/>
      <c r="O2116" s="261"/>
      <c r="P2116" s="253"/>
      <c r="Q2116" s="254" t="str">
        <f t="shared" si="342"/>
        <v/>
      </c>
      <c r="R2116" s="255" t="str">
        <f t="shared" si="344"/>
        <v/>
      </c>
      <c r="S2116" s="255" t="str">
        <f t="shared" si="345"/>
        <v/>
      </c>
      <c r="T2116" s="255" t="str">
        <f t="shared" si="343"/>
        <v/>
      </c>
      <c r="U2116" s="262" t="str">
        <f t="shared" si="346"/>
        <v/>
      </c>
      <c r="V2116" s="279"/>
    </row>
    <row r="2117" spans="1:22" x14ac:dyDescent="0.25">
      <c r="A2117" s="266"/>
      <c r="B2117" s="259" t="str">
        <f t="shared" si="347"/>
        <v/>
      </c>
      <c r="C2117" s="260" t="str">
        <f t="shared" si="336"/>
        <v/>
      </c>
      <c r="D2117" s="249" t="str">
        <f t="shared" si="337"/>
        <v/>
      </c>
      <c r="E2117" s="249" t="str">
        <f t="shared" si="338"/>
        <v/>
      </c>
      <c r="F2117" s="249" t="str">
        <f t="shared" si="339"/>
        <v/>
      </c>
      <c r="G2117" s="249" t="str">
        <f t="shared" si="340"/>
        <v/>
      </c>
      <c r="H2117" s="249" t="str">
        <f t="shared" si="341"/>
        <v/>
      </c>
      <c r="I2117" s="249"/>
      <c r="J2117" s="249"/>
      <c r="K2117" s="252"/>
      <c r="L2117" s="251"/>
      <c r="M2117" s="252"/>
      <c r="N2117" s="261"/>
      <c r="O2117" s="261"/>
      <c r="P2117" s="253"/>
      <c r="Q2117" s="254" t="str">
        <f t="shared" si="342"/>
        <v/>
      </c>
      <c r="R2117" s="255" t="str">
        <f t="shared" si="344"/>
        <v/>
      </c>
      <c r="S2117" s="255" t="str">
        <f t="shared" si="345"/>
        <v/>
      </c>
      <c r="T2117" s="255" t="str">
        <f t="shared" si="343"/>
        <v/>
      </c>
      <c r="U2117" s="262" t="str">
        <f t="shared" si="346"/>
        <v/>
      </c>
      <c r="V2117" s="279"/>
    </row>
    <row r="2118" spans="1:22" x14ac:dyDescent="0.25">
      <c r="A2118" s="266"/>
      <c r="B2118" s="259" t="str">
        <f t="shared" si="347"/>
        <v/>
      </c>
      <c r="C2118" s="260" t="str">
        <f t="shared" si="336"/>
        <v/>
      </c>
      <c r="D2118" s="249" t="str">
        <f t="shared" si="337"/>
        <v/>
      </c>
      <c r="E2118" s="249" t="str">
        <f t="shared" si="338"/>
        <v/>
      </c>
      <c r="F2118" s="249" t="str">
        <f t="shared" si="339"/>
        <v/>
      </c>
      <c r="G2118" s="249" t="str">
        <f t="shared" si="340"/>
        <v/>
      </c>
      <c r="H2118" s="249" t="str">
        <f t="shared" si="341"/>
        <v/>
      </c>
      <c r="I2118" s="249"/>
      <c r="J2118" s="249"/>
      <c r="K2118" s="252"/>
      <c r="L2118" s="251"/>
      <c r="M2118" s="252"/>
      <c r="N2118" s="261"/>
      <c r="O2118" s="261"/>
      <c r="P2118" s="253"/>
      <c r="Q2118" s="254" t="str">
        <f t="shared" si="342"/>
        <v/>
      </c>
      <c r="R2118" s="255" t="str">
        <f t="shared" si="344"/>
        <v/>
      </c>
      <c r="S2118" s="255" t="str">
        <f t="shared" si="345"/>
        <v/>
      </c>
      <c r="T2118" s="255" t="str">
        <f t="shared" si="343"/>
        <v/>
      </c>
      <c r="U2118" s="262" t="str">
        <f t="shared" si="346"/>
        <v/>
      </c>
      <c r="V2118" s="279"/>
    </row>
    <row r="2119" spans="1:22" x14ac:dyDescent="0.25">
      <c r="A2119" s="266"/>
      <c r="B2119" s="259" t="str">
        <f t="shared" si="347"/>
        <v/>
      </c>
      <c r="C2119" s="260" t="str">
        <f t="shared" si="336"/>
        <v/>
      </c>
      <c r="D2119" s="249" t="str">
        <f t="shared" si="337"/>
        <v/>
      </c>
      <c r="E2119" s="249" t="str">
        <f t="shared" si="338"/>
        <v/>
      </c>
      <c r="F2119" s="249" t="str">
        <f t="shared" si="339"/>
        <v/>
      </c>
      <c r="G2119" s="249" t="str">
        <f t="shared" si="340"/>
        <v/>
      </c>
      <c r="H2119" s="249" t="str">
        <f t="shared" si="341"/>
        <v/>
      </c>
      <c r="I2119" s="249"/>
      <c r="J2119" s="249"/>
      <c r="K2119" s="252"/>
      <c r="L2119" s="251"/>
      <c r="M2119" s="252"/>
      <c r="N2119" s="261"/>
      <c r="O2119" s="261"/>
      <c r="P2119" s="253"/>
      <c r="Q2119" s="254" t="str">
        <f t="shared" si="342"/>
        <v/>
      </c>
      <c r="R2119" s="255" t="str">
        <f t="shared" si="344"/>
        <v/>
      </c>
      <c r="S2119" s="255" t="str">
        <f t="shared" si="345"/>
        <v/>
      </c>
      <c r="T2119" s="255" t="str">
        <f t="shared" si="343"/>
        <v/>
      </c>
      <c r="U2119" s="262" t="str">
        <f t="shared" si="346"/>
        <v/>
      </c>
      <c r="V2119" s="279"/>
    </row>
    <row r="2120" spans="1:22" x14ac:dyDescent="0.25">
      <c r="A2120" s="266"/>
      <c r="B2120" s="259" t="str">
        <f t="shared" si="347"/>
        <v/>
      </c>
      <c r="C2120" s="260" t="str">
        <f t="shared" si="336"/>
        <v/>
      </c>
      <c r="D2120" s="249" t="str">
        <f t="shared" si="337"/>
        <v/>
      </c>
      <c r="E2120" s="249" t="str">
        <f t="shared" si="338"/>
        <v/>
      </c>
      <c r="F2120" s="249" t="str">
        <f t="shared" si="339"/>
        <v/>
      </c>
      <c r="G2120" s="249" t="str">
        <f t="shared" si="340"/>
        <v/>
      </c>
      <c r="H2120" s="249" t="str">
        <f t="shared" si="341"/>
        <v/>
      </c>
      <c r="I2120" s="249"/>
      <c r="J2120" s="249"/>
      <c r="K2120" s="252"/>
      <c r="L2120" s="251"/>
      <c r="M2120" s="252"/>
      <c r="N2120" s="261"/>
      <c r="O2120" s="261"/>
      <c r="P2120" s="253"/>
      <c r="Q2120" s="254" t="str">
        <f t="shared" si="342"/>
        <v/>
      </c>
      <c r="R2120" s="255" t="str">
        <f t="shared" si="344"/>
        <v/>
      </c>
      <c r="S2120" s="255" t="str">
        <f t="shared" si="345"/>
        <v/>
      </c>
      <c r="T2120" s="255" t="str">
        <f t="shared" si="343"/>
        <v/>
      </c>
      <c r="U2120" s="262" t="str">
        <f t="shared" si="346"/>
        <v/>
      </c>
      <c r="V2120" s="279"/>
    </row>
    <row r="2121" spans="1:22" x14ac:dyDescent="0.25">
      <c r="A2121" s="266"/>
      <c r="B2121" s="259" t="str">
        <f t="shared" si="347"/>
        <v/>
      </c>
      <c r="C2121" s="260" t="str">
        <f t="shared" si="336"/>
        <v/>
      </c>
      <c r="D2121" s="249" t="str">
        <f t="shared" si="337"/>
        <v/>
      </c>
      <c r="E2121" s="249" t="str">
        <f t="shared" si="338"/>
        <v/>
      </c>
      <c r="F2121" s="249" t="str">
        <f t="shared" si="339"/>
        <v/>
      </c>
      <c r="G2121" s="249" t="str">
        <f t="shared" si="340"/>
        <v/>
      </c>
      <c r="H2121" s="249" t="str">
        <f t="shared" si="341"/>
        <v/>
      </c>
      <c r="I2121" s="249"/>
      <c r="J2121" s="249"/>
      <c r="K2121" s="252"/>
      <c r="L2121" s="251"/>
      <c r="M2121" s="252"/>
      <c r="N2121" s="261"/>
      <c r="O2121" s="261"/>
      <c r="P2121" s="253"/>
      <c r="Q2121" s="254" t="str">
        <f t="shared" si="342"/>
        <v/>
      </c>
      <c r="R2121" s="255" t="str">
        <f t="shared" si="344"/>
        <v/>
      </c>
      <c r="S2121" s="255" t="str">
        <f t="shared" si="345"/>
        <v/>
      </c>
      <c r="T2121" s="255" t="str">
        <f t="shared" si="343"/>
        <v/>
      </c>
      <c r="U2121" s="262" t="str">
        <f t="shared" si="346"/>
        <v/>
      </c>
      <c r="V2121" s="279"/>
    </row>
    <row r="2122" spans="1:22" x14ac:dyDescent="0.25">
      <c r="A2122" s="266"/>
      <c r="B2122" s="259" t="str">
        <f t="shared" si="347"/>
        <v/>
      </c>
      <c r="C2122" s="260" t="str">
        <f t="shared" si="336"/>
        <v/>
      </c>
      <c r="D2122" s="249" t="str">
        <f t="shared" si="337"/>
        <v/>
      </c>
      <c r="E2122" s="249" t="str">
        <f t="shared" si="338"/>
        <v/>
      </c>
      <c r="F2122" s="249" t="str">
        <f t="shared" si="339"/>
        <v/>
      </c>
      <c r="G2122" s="249" t="str">
        <f t="shared" si="340"/>
        <v/>
      </c>
      <c r="H2122" s="249" t="str">
        <f t="shared" si="341"/>
        <v/>
      </c>
      <c r="I2122" s="249"/>
      <c r="J2122" s="249"/>
      <c r="K2122" s="252"/>
      <c r="L2122" s="251"/>
      <c r="M2122" s="252"/>
      <c r="N2122" s="261"/>
      <c r="O2122" s="261"/>
      <c r="P2122" s="253"/>
      <c r="Q2122" s="254" t="str">
        <f t="shared" si="342"/>
        <v/>
      </c>
      <c r="R2122" s="255" t="str">
        <f t="shared" si="344"/>
        <v/>
      </c>
      <c r="S2122" s="255" t="str">
        <f t="shared" si="345"/>
        <v/>
      </c>
      <c r="T2122" s="255" t="str">
        <f t="shared" si="343"/>
        <v/>
      </c>
      <c r="U2122" s="262" t="str">
        <f t="shared" si="346"/>
        <v/>
      </c>
      <c r="V2122" s="279"/>
    </row>
    <row r="2123" spans="1:22" x14ac:dyDescent="0.25">
      <c r="A2123" s="266"/>
      <c r="B2123" s="259" t="str">
        <f t="shared" si="347"/>
        <v/>
      </c>
      <c r="C2123" s="260" t="str">
        <f t="shared" ref="C2123:C2186" si="348">IFERROR(VLOOKUP(A2123,Personal,3,0),"")</f>
        <v/>
      </c>
      <c r="D2123" s="249" t="str">
        <f t="shared" ref="D2123:D2186" si="349">IFERROR(VLOOKUP(A2123,Personal,4,0),"")</f>
        <v/>
      </c>
      <c r="E2123" s="249" t="str">
        <f t="shared" ref="E2123:E2186" si="350">IFERROR(VLOOKUP(A2123,Personal,5,0),"")</f>
        <v/>
      </c>
      <c r="F2123" s="249" t="str">
        <f t="shared" ref="F2123:F2186" si="351">IFERROR(VLOOKUP(A2123,Personal,6,0),"")</f>
        <v/>
      </c>
      <c r="G2123" s="249" t="str">
        <f t="shared" ref="G2123:G2186" si="352">IFERROR(VLOOKUP(A2123,Personal,7,0),"")</f>
        <v/>
      </c>
      <c r="H2123" s="249" t="str">
        <f t="shared" ref="H2123:H2186" si="353">IFERROR(VLOOKUP(A2123,Personal,8,0),"")</f>
        <v/>
      </c>
      <c r="I2123" s="249"/>
      <c r="J2123" s="249"/>
      <c r="K2123" s="252"/>
      <c r="L2123" s="251"/>
      <c r="M2123" s="252"/>
      <c r="N2123" s="261"/>
      <c r="O2123" s="261"/>
      <c r="P2123" s="253"/>
      <c r="Q2123" s="254" t="str">
        <f t="shared" ref="Q2123:Q2186" si="354">IF(AND(N2123&lt;&gt;"",O2123&lt;&gt;""),IF(DATEDIF(N2123,O2123,"d")&gt;=0,SUM(1+DATEDIF(N2123,O2123,"d")),""),"")</f>
        <v/>
      </c>
      <c r="R2123" s="255" t="str">
        <f t="shared" si="344"/>
        <v/>
      </c>
      <c r="S2123" s="255" t="str">
        <f t="shared" si="345"/>
        <v/>
      </c>
      <c r="T2123" s="255" t="str">
        <f t="shared" ref="T2123:T2186" si="355">IF(O2123&lt;&gt;"",TEXT(O2123,"YYYY"),"")</f>
        <v/>
      </c>
      <c r="U2123" s="262" t="str">
        <f t="shared" si="346"/>
        <v/>
      </c>
      <c r="V2123" s="279"/>
    </row>
    <row r="2124" spans="1:22" x14ac:dyDescent="0.25">
      <c r="A2124" s="266"/>
      <c r="B2124" s="259" t="str">
        <f t="shared" si="347"/>
        <v/>
      </c>
      <c r="C2124" s="260" t="str">
        <f t="shared" si="348"/>
        <v/>
      </c>
      <c r="D2124" s="249" t="str">
        <f t="shared" si="349"/>
        <v/>
      </c>
      <c r="E2124" s="249" t="str">
        <f t="shared" si="350"/>
        <v/>
      </c>
      <c r="F2124" s="249" t="str">
        <f t="shared" si="351"/>
        <v/>
      </c>
      <c r="G2124" s="249" t="str">
        <f t="shared" si="352"/>
        <v/>
      </c>
      <c r="H2124" s="249" t="str">
        <f t="shared" si="353"/>
        <v/>
      </c>
      <c r="I2124" s="249"/>
      <c r="J2124" s="249"/>
      <c r="K2124" s="252"/>
      <c r="L2124" s="251"/>
      <c r="M2124" s="252"/>
      <c r="N2124" s="261"/>
      <c r="O2124" s="261"/>
      <c r="P2124" s="253"/>
      <c r="Q2124" s="254" t="str">
        <f t="shared" si="354"/>
        <v/>
      </c>
      <c r="R2124" s="255" t="str">
        <f t="shared" si="344"/>
        <v/>
      </c>
      <c r="S2124" s="255" t="str">
        <f t="shared" si="345"/>
        <v/>
      </c>
      <c r="T2124" s="255" t="str">
        <f t="shared" si="355"/>
        <v/>
      </c>
      <c r="U2124" s="262" t="str">
        <f t="shared" si="346"/>
        <v/>
      </c>
      <c r="V2124" s="279"/>
    </row>
    <row r="2125" spans="1:22" x14ac:dyDescent="0.25">
      <c r="A2125" s="266"/>
      <c r="B2125" s="259" t="str">
        <f t="shared" si="347"/>
        <v/>
      </c>
      <c r="C2125" s="260" t="str">
        <f t="shared" si="348"/>
        <v/>
      </c>
      <c r="D2125" s="249" t="str">
        <f t="shared" si="349"/>
        <v/>
      </c>
      <c r="E2125" s="249" t="str">
        <f t="shared" si="350"/>
        <v/>
      </c>
      <c r="F2125" s="249" t="str">
        <f t="shared" si="351"/>
        <v/>
      </c>
      <c r="G2125" s="249" t="str">
        <f t="shared" si="352"/>
        <v/>
      </c>
      <c r="H2125" s="249" t="str">
        <f t="shared" si="353"/>
        <v/>
      </c>
      <c r="I2125" s="249"/>
      <c r="J2125" s="249"/>
      <c r="K2125" s="252"/>
      <c r="L2125" s="251"/>
      <c r="M2125" s="252"/>
      <c r="N2125" s="261"/>
      <c r="O2125" s="261"/>
      <c r="P2125" s="253"/>
      <c r="Q2125" s="254" t="str">
        <f t="shared" si="354"/>
        <v/>
      </c>
      <c r="R2125" s="255" t="str">
        <f t="shared" si="344"/>
        <v/>
      </c>
      <c r="S2125" s="255" t="str">
        <f t="shared" si="345"/>
        <v/>
      </c>
      <c r="T2125" s="255" t="str">
        <f t="shared" si="355"/>
        <v/>
      </c>
      <c r="U2125" s="262" t="str">
        <f t="shared" si="346"/>
        <v/>
      </c>
      <c r="V2125" s="279"/>
    </row>
    <row r="2126" spans="1:22" x14ac:dyDescent="0.25">
      <c r="A2126" s="266"/>
      <c r="B2126" s="259" t="str">
        <f t="shared" si="347"/>
        <v/>
      </c>
      <c r="C2126" s="260" t="str">
        <f t="shared" si="348"/>
        <v/>
      </c>
      <c r="D2126" s="249" t="str">
        <f t="shared" si="349"/>
        <v/>
      </c>
      <c r="E2126" s="249" t="str">
        <f t="shared" si="350"/>
        <v/>
      </c>
      <c r="F2126" s="249" t="str">
        <f t="shared" si="351"/>
        <v/>
      </c>
      <c r="G2126" s="249" t="str">
        <f t="shared" si="352"/>
        <v/>
      </c>
      <c r="H2126" s="249" t="str">
        <f t="shared" si="353"/>
        <v/>
      </c>
      <c r="I2126" s="249"/>
      <c r="J2126" s="249"/>
      <c r="K2126" s="252"/>
      <c r="L2126" s="251"/>
      <c r="M2126" s="252"/>
      <c r="N2126" s="261"/>
      <c r="O2126" s="261"/>
      <c r="P2126" s="253"/>
      <c r="Q2126" s="254" t="str">
        <f t="shared" si="354"/>
        <v/>
      </c>
      <c r="R2126" s="255" t="str">
        <f t="shared" si="344"/>
        <v/>
      </c>
      <c r="S2126" s="255" t="str">
        <f t="shared" si="345"/>
        <v/>
      </c>
      <c r="T2126" s="255" t="str">
        <f t="shared" si="355"/>
        <v/>
      </c>
      <c r="U2126" s="262" t="str">
        <f t="shared" si="346"/>
        <v/>
      </c>
      <c r="V2126" s="279"/>
    </row>
    <row r="2127" spans="1:22" x14ac:dyDescent="0.25">
      <c r="A2127" s="266"/>
      <c r="B2127" s="259" t="str">
        <f t="shared" si="347"/>
        <v/>
      </c>
      <c r="C2127" s="260" t="str">
        <f t="shared" si="348"/>
        <v/>
      </c>
      <c r="D2127" s="249" t="str">
        <f t="shared" si="349"/>
        <v/>
      </c>
      <c r="E2127" s="249" t="str">
        <f t="shared" si="350"/>
        <v/>
      </c>
      <c r="F2127" s="249" t="str">
        <f t="shared" si="351"/>
        <v/>
      </c>
      <c r="G2127" s="249" t="str">
        <f t="shared" si="352"/>
        <v/>
      </c>
      <c r="H2127" s="249" t="str">
        <f t="shared" si="353"/>
        <v/>
      </c>
      <c r="I2127" s="249"/>
      <c r="J2127" s="249"/>
      <c r="K2127" s="252"/>
      <c r="L2127" s="251"/>
      <c r="M2127" s="252"/>
      <c r="N2127" s="261"/>
      <c r="O2127" s="261"/>
      <c r="P2127" s="253"/>
      <c r="Q2127" s="254" t="str">
        <f t="shared" si="354"/>
        <v/>
      </c>
      <c r="R2127" s="255" t="str">
        <f t="shared" si="344"/>
        <v/>
      </c>
      <c r="S2127" s="255" t="str">
        <f t="shared" si="345"/>
        <v/>
      </c>
      <c r="T2127" s="255" t="str">
        <f t="shared" si="355"/>
        <v/>
      </c>
      <c r="U2127" s="262" t="str">
        <f t="shared" si="346"/>
        <v/>
      </c>
      <c r="V2127" s="279"/>
    </row>
    <row r="2128" spans="1:22" x14ac:dyDescent="0.25">
      <c r="A2128" s="266"/>
      <c r="B2128" s="259" t="str">
        <f t="shared" si="347"/>
        <v/>
      </c>
      <c r="C2128" s="260" t="str">
        <f t="shared" si="348"/>
        <v/>
      </c>
      <c r="D2128" s="249" t="str">
        <f t="shared" si="349"/>
        <v/>
      </c>
      <c r="E2128" s="249" t="str">
        <f t="shared" si="350"/>
        <v/>
      </c>
      <c r="F2128" s="249" t="str">
        <f t="shared" si="351"/>
        <v/>
      </c>
      <c r="G2128" s="249" t="str">
        <f t="shared" si="352"/>
        <v/>
      </c>
      <c r="H2128" s="249" t="str">
        <f t="shared" si="353"/>
        <v/>
      </c>
      <c r="I2128" s="249"/>
      <c r="J2128" s="249"/>
      <c r="K2128" s="252"/>
      <c r="L2128" s="251"/>
      <c r="M2128" s="252"/>
      <c r="N2128" s="261"/>
      <c r="O2128" s="261"/>
      <c r="P2128" s="253"/>
      <c r="Q2128" s="254" t="str">
        <f t="shared" si="354"/>
        <v/>
      </c>
      <c r="R2128" s="255" t="str">
        <f t="shared" si="344"/>
        <v/>
      </c>
      <c r="S2128" s="255" t="str">
        <f t="shared" si="345"/>
        <v/>
      </c>
      <c r="T2128" s="255" t="str">
        <f t="shared" si="355"/>
        <v/>
      </c>
      <c r="U2128" s="262" t="str">
        <f t="shared" si="346"/>
        <v/>
      </c>
      <c r="V2128" s="279"/>
    </row>
    <row r="2129" spans="1:22" x14ac:dyDescent="0.25">
      <c r="A2129" s="266"/>
      <c r="B2129" s="259" t="str">
        <f t="shared" si="347"/>
        <v/>
      </c>
      <c r="C2129" s="260" t="str">
        <f t="shared" si="348"/>
        <v/>
      </c>
      <c r="D2129" s="249" t="str">
        <f t="shared" si="349"/>
        <v/>
      </c>
      <c r="E2129" s="249" t="str">
        <f t="shared" si="350"/>
        <v/>
      </c>
      <c r="F2129" s="249" t="str">
        <f t="shared" si="351"/>
        <v/>
      </c>
      <c r="G2129" s="249" t="str">
        <f t="shared" si="352"/>
        <v/>
      </c>
      <c r="H2129" s="249" t="str">
        <f t="shared" si="353"/>
        <v/>
      </c>
      <c r="I2129" s="249"/>
      <c r="J2129" s="249"/>
      <c r="K2129" s="252"/>
      <c r="L2129" s="251"/>
      <c r="M2129" s="252"/>
      <c r="N2129" s="261"/>
      <c r="O2129" s="261"/>
      <c r="P2129" s="253"/>
      <c r="Q2129" s="254" t="str">
        <f t="shared" si="354"/>
        <v/>
      </c>
      <c r="R2129" s="255" t="str">
        <f t="shared" si="344"/>
        <v/>
      </c>
      <c r="S2129" s="255" t="str">
        <f t="shared" si="345"/>
        <v/>
      </c>
      <c r="T2129" s="255" t="str">
        <f t="shared" si="355"/>
        <v/>
      </c>
      <c r="U2129" s="262" t="str">
        <f t="shared" si="346"/>
        <v/>
      </c>
      <c r="V2129" s="279"/>
    </row>
    <row r="2130" spans="1:22" x14ac:dyDescent="0.25">
      <c r="A2130" s="266"/>
      <c r="B2130" s="259" t="str">
        <f t="shared" si="347"/>
        <v/>
      </c>
      <c r="C2130" s="260" t="str">
        <f t="shared" si="348"/>
        <v/>
      </c>
      <c r="D2130" s="249" t="str">
        <f t="shared" si="349"/>
        <v/>
      </c>
      <c r="E2130" s="249" t="str">
        <f t="shared" si="350"/>
        <v/>
      </c>
      <c r="F2130" s="249" t="str">
        <f t="shared" si="351"/>
        <v/>
      </c>
      <c r="G2130" s="249" t="str">
        <f t="shared" si="352"/>
        <v/>
      </c>
      <c r="H2130" s="249" t="str">
        <f t="shared" si="353"/>
        <v/>
      </c>
      <c r="I2130" s="249"/>
      <c r="J2130" s="249"/>
      <c r="K2130" s="252"/>
      <c r="L2130" s="251"/>
      <c r="M2130" s="252"/>
      <c r="N2130" s="261"/>
      <c r="O2130" s="261"/>
      <c r="P2130" s="253"/>
      <c r="Q2130" s="254" t="str">
        <f t="shared" si="354"/>
        <v/>
      </c>
      <c r="R2130" s="255" t="str">
        <f t="shared" si="344"/>
        <v/>
      </c>
      <c r="S2130" s="255" t="str">
        <f t="shared" si="345"/>
        <v/>
      </c>
      <c r="T2130" s="255" t="str">
        <f t="shared" si="355"/>
        <v/>
      </c>
      <c r="U2130" s="262" t="str">
        <f t="shared" si="346"/>
        <v/>
      </c>
      <c r="V2130" s="279"/>
    </row>
    <row r="2131" spans="1:22" x14ac:dyDescent="0.25">
      <c r="A2131" s="266"/>
      <c r="B2131" s="259" t="str">
        <f t="shared" si="347"/>
        <v/>
      </c>
      <c r="C2131" s="260" t="str">
        <f t="shared" si="348"/>
        <v/>
      </c>
      <c r="D2131" s="249" t="str">
        <f t="shared" si="349"/>
        <v/>
      </c>
      <c r="E2131" s="249" t="str">
        <f t="shared" si="350"/>
        <v/>
      </c>
      <c r="F2131" s="249" t="str">
        <f t="shared" si="351"/>
        <v/>
      </c>
      <c r="G2131" s="249" t="str">
        <f t="shared" si="352"/>
        <v/>
      </c>
      <c r="H2131" s="249" t="str">
        <f t="shared" si="353"/>
        <v/>
      </c>
      <c r="I2131" s="249"/>
      <c r="J2131" s="249"/>
      <c r="K2131" s="252"/>
      <c r="L2131" s="251"/>
      <c r="M2131" s="252"/>
      <c r="N2131" s="261"/>
      <c r="O2131" s="261"/>
      <c r="P2131" s="253"/>
      <c r="Q2131" s="254" t="str">
        <f t="shared" si="354"/>
        <v/>
      </c>
      <c r="R2131" s="255" t="str">
        <f t="shared" si="344"/>
        <v/>
      </c>
      <c r="S2131" s="255" t="str">
        <f t="shared" si="345"/>
        <v/>
      </c>
      <c r="T2131" s="255" t="str">
        <f t="shared" si="355"/>
        <v/>
      </c>
      <c r="U2131" s="262" t="str">
        <f t="shared" si="346"/>
        <v/>
      </c>
      <c r="V2131" s="279"/>
    </row>
    <row r="2132" spans="1:22" x14ac:dyDescent="0.25">
      <c r="A2132" s="266"/>
      <c r="B2132" s="259" t="str">
        <f t="shared" si="347"/>
        <v/>
      </c>
      <c r="C2132" s="260" t="str">
        <f t="shared" si="348"/>
        <v/>
      </c>
      <c r="D2132" s="249" t="str">
        <f t="shared" si="349"/>
        <v/>
      </c>
      <c r="E2132" s="249" t="str">
        <f t="shared" si="350"/>
        <v/>
      </c>
      <c r="F2132" s="249" t="str">
        <f t="shared" si="351"/>
        <v/>
      </c>
      <c r="G2132" s="249" t="str">
        <f t="shared" si="352"/>
        <v/>
      </c>
      <c r="H2132" s="249" t="str">
        <f t="shared" si="353"/>
        <v/>
      </c>
      <c r="I2132" s="249"/>
      <c r="J2132" s="249"/>
      <c r="K2132" s="252"/>
      <c r="L2132" s="251"/>
      <c r="M2132" s="252"/>
      <c r="N2132" s="261"/>
      <c r="O2132" s="261"/>
      <c r="P2132" s="253"/>
      <c r="Q2132" s="254" t="str">
        <f t="shared" si="354"/>
        <v/>
      </c>
      <c r="R2132" s="255" t="str">
        <f t="shared" si="344"/>
        <v/>
      </c>
      <c r="S2132" s="255" t="str">
        <f t="shared" si="345"/>
        <v/>
      </c>
      <c r="T2132" s="255" t="str">
        <f t="shared" si="355"/>
        <v/>
      </c>
      <c r="U2132" s="262" t="str">
        <f t="shared" si="346"/>
        <v/>
      </c>
      <c r="V2132" s="279"/>
    </row>
    <row r="2133" spans="1:22" x14ac:dyDescent="0.25">
      <c r="A2133" s="266"/>
      <c r="B2133" s="259" t="str">
        <f t="shared" si="347"/>
        <v/>
      </c>
      <c r="C2133" s="260" t="str">
        <f t="shared" si="348"/>
        <v/>
      </c>
      <c r="D2133" s="249" t="str">
        <f t="shared" si="349"/>
        <v/>
      </c>
      <c r="E2133" s="249" t="str">
        <f t="shared" si="350"/>
        <v/>
      </c>
      <c r="F2133" s="249" t="str">
        <f t="shared" si="351"/>
        <v/>
      </c>
      <c r="G2133" s="249" t="str">
        <f t="shared" si="352"/>
        <v/>
      </c>
      <c r="H2133" s="249" t="str">
        <f t="shared" si="353"/>
        <v/>
      </c>
      <c r="I2133" s="249"/>
      <c r="J2133" s="249"/>
      <c r="K2133" s="252"/>
      <c r="L2133" s="251"/>
      <c r="M2133" s="252"/>
      <c r="N2133" s="261"/>
      <c r="O2133" s="261"/>
      <c r="P2133" s="253"/>
      <c r="Q2133" s="254" t="str">
        <f t="shared" si="354"/>
        <v/>
      </c>
      <c r="R2133" s="255" t="str">
        <f t="shared" si="344"/>
        <v/>
      </c>
      <c r="S2133" s="255" t="str">
        <f t="shared" si="345"/>
        <v/>
      </c>
      <c r="T2133" s="255" t="str">
        <f t="shared" si="355"/>
        <v/>
      </c>
      <c r="U2133" s="262" t="str">
        <f t="shared" si="346"/>
        <v/>
      </c>
      <c r="V2133" s="279"/>
    </row>
    <row r="2134" spans="1:22" x14ac:dyDescent="0.25">
      <c r="A2134" s="266"/>
      <c r="B2134" s="259" t="str">
        <f t="shared" si="347"/>
        <v/>
      </c>
      <c r="C2134" s="260" t="str">
        <f t="shared" si="348"/>
        <v/>
      </c>
      <c r="D2134" s="249" t="str">
        <f t="shared" si="349"/>
        <v/>
      </c>
      <c r="E2134" s="249" t="str">
        <f t="shared" si="350"/>
        <v/>
      </c>
      <c r="F2134" s="249" t="str">
        <f t="shared" si="351"/>
        <v/>
      </c>
      <c r="G2134" s="249" t="str">
        <f t="shared" si="352"/>
        <v/>
      </c>
      <c r="H2134" s="249" t="str">
        <f t="shared" si="353"/>
        <v/>
      </c>
      <c r="I2134" s="249"/>
      <c r="J2134" s="249"/>
      <c r="K2134" s="252"/>
      <c r="L2134" s="251"/>
      <c r="M2134" s="252"/>
      <c r="N2134" s="261"/>
      <c r="O2134" s="261"/>
      <c r="P2134" s="253"/>
      <c r="Q2134" s="254" t="str">
        <f t="shared" si="354"/>
        <v/>
      </c>
      <c r="R2134" s="255" t="str">
        <f t="shared" si="344"/>
        <v/>
      </c>
      <c r="S2134" s="255" t="str">
        <f t="shared" si="345"/>
        <v/>
      </c>
      <c r="T2134" s="255" t="str">
        <f t="shared" si="355"/>
        <v/>
      </c>
      <c r="U2134" s="262" t="str">
        <f t="shared" si="346"/>
        <v/>
      </c>
      <c r="V2134" s="279"/>
    </row>
    <row r="2135" spans="1:22" x14ac:dyDescent="0.25">
      <c r="A2135" s="266"/>
      <c r="B2135" s="259" t="str">
        <f t="shared" si="347"/>
        <v/>
      </c>
      <c r="C2135" s="260" t="str">
        <f t="shared" si="348"/>
        <v/>
      </c>
      <c r="D2135" s="249" t="str">
        <f t="shared" si="349"/>
        <v/>
      </c>
      <c r="E2135" s="249" t="str">
        <f t="shared" si="350"/>
        <v/>
      </c>
      <c r="F2135" s="249" t="str">
        <f t="shared" si="351"/>
        <v/>
      </c>
      <c r="G2135" s="249" t="str">
        <f t="shared" si="352"/>
        <v/>
      </c>
      <c r="H2135" s="249" t="str">
        <f t="shared" si="353"/>
        <v/>
      </c>
      <c r="I2135" s="249"/>
      <c r="J2135" s="249"/>
      <c r="K2135" s="252"/>
      <c r="L2135" s="251"/>
      <c r="M2135" s="252"/>
      <c r="N2135" s="261"/>
      <c r="O2135" s="261"/>
      <c r="P2135" s="253"/>
      <c r="Q2135" s="254" t="str">
        <f t="shared" si="354"/>
        <v/>
      </c>
      <c r="R2135" s="255" t="str">
        <f t="shared" si="344"/>
        <v/>
      </c>
      <c r="S2135" s="255" t="str">
        <f t="shared" si="345"/>
        <v/>
      </c>
      <c r="T2135" s="255" t="str">
        <f t="shared" si="355"/>
        <v/>
      </c>
      <c r="U2135" s="262" t="str">
        <f t="shared" si="346"/>
        <v/>
      </c>
      <c r="V2135" s="279"/>
    </row>
    <row r="2136" spans="1:22" x14ac:dyDescent="0.25">
      <c r="A2136" s="266"/>
      <c r="B2136" s="259" t="str">
        <f t="shared" si="347"/>
        <v/>
      </c>
      <c r="C2136" s="260" t="str">
        <f t="shared" si="348"/>
        <v/>
      </c>
      <c r="D2136" s="249" t="str">
        <f t="shared" si="349"/>
        <v/>
      </c>
      <c r="E2136" s="249" t="str">
        <f t="shared" si="350"/>
        <v/>
      </c>
      <c r="F2136" s="249" t="str">
        <f t="shared" si="351"/>
        <v/>
      </c>
      <c r="G2136" s="249" t="str">
        <f t="shared" si="352"/>
        <v/>
      </c>
      <c r="H2136" s="249" t="str">
        <f t="shared" si="353"/>
        <v/>
      </c>
      <c r="I2136" s="249"/>
      <c r="J2136" s="249"/>
      <c r="K2136" s="252"/>
      <c r="L2136" s="251"/>
      <c r="M2136" s="252"/>
      <c r="N2136" s="261"/>
      <c r="O2136" s="261"/>
      <c r="P2136" s="253"/>
      <c r="Q2136" s="254" t="str">
        <f t="shared" si="354"/>
        <v/>
      </c>
      <c r="R2136" s="255" t="str">
        <f t="shared" si="344"/>
        <v/>
      </c>
      <c r="S2136" s="255" t="str">
        <f t="shared" si="345"/>
        <v/>
      </c>
      <c r="T2136" s="255" t="str">
        <f t="shared" si="355"/>
        <v/>
      </c>
      <c r="U2136" s="262" t="str">
        <f t="shared" si="346"/>
        <v/>
      </c>
      <c r="V2136" s="279"/>
    </row>
    <row r="2137" spans="1:22" x14ac:dyDescent="0.25">
      <c r="A2137" s="266"/>
      <c r="B2137" s="259" t="str">
        <f t="shared" si="347"/>
        <v/>
      </c>
      <c r="C2137" s="260" t="str">
        <f t="shared" si="348"/>
        <v/>
      </c>
      <c r="D2137" s="249" t="str">
        <f t="shared" si="349"/>
        <v/>
      </c>
      <c r="E2137" s="249" t="str">
        <f t="shared" si="350"/>
        <v/>
      </c>
      <c r="F2137" s="249" t="str">
        <f t="shared" si="351"/>
        <v/>
      </c>
      <c r="G2137" s="249" t="str">
        <f t="shared" si="352"/>
        <v/>
      </c>
      <c r="H2137" s="249" t="str">
        <f t="shared" si="353"/>
        <v/>
      </c>
      <c r="I2137" s="249"/>
      <c r="J2137" s="249"/>
      <c r="K2137" s="252"/>
      <c r="L2137" s="251"/>
      <c r="M2137" s="252"/>
      <c r="N2137" s="261"/>
      <c r="O2137" s="261"/>
      <c r="P2137" s="253"/>
      <c r="Q2137" s="254" t="str">
        <f t="shared" si="354"/>
        <v/>
      </c>
      <c r="R2137" s="255" t="str">
        <f t="shared" ref="R2137:R2200" si="356">IF(N2137&lt;&gt;"",TEXT(N2137,"DDDD"),"")</f>
        <v/>
      </c>
      <c r="S2137" s="255" t="str">
        <f t="shared" ref="S2137:S2200" si="357">IF(N2137&lt;&gt;"",TEXT(N2137,"MMMM"),"")</f>
        <v/>
      </c>
      <c r="T2137" s="255" t="str">
        <f t="shared" si="355"/>
        <v/>
      </c>
      <c r="U2137" s="262" t="str">
        <f t="shared" si="346"/>
        <v/>
      </c>
      <c r="V2137" s="279"/>
    </row>
    <row r="2138" spans="1:22" x14ac:dyDescent="0.25">
      <c r="A2138" s="266"/>
      <c r="B2138" s="259" t="str">
        <f t="shared" si="347"/>
        <v/>
      </c>
      <c r="C2138" s="260" t="str">
        <f t="shared" si="348"/>
        <v/>
      </c>
      <c r="D2138" s="249" t="str">
        <f t="shared" si="349"/>
        <v/>
      </c>
      <c r="E2138" s="249" t="str">
        <f t="shared" si="350"/>
        <v/>
      </c>
      <c r="F2138" s="249" t="str">
        <f t="shared" si="351"/>
        <v/>
      </c>
      <c r="G2138" s="249" t="str">
        <f t="shared" si="352"/>
        <v/>
      </c>
      <c r="H2138" s="249" t="str">
        <f t="shared" si="353"/>
        <v/>
      </c>
      <c r="I2138" s="249"/>
      <c r="J2138" s="249"/>
      <c r="K2138" s="252"/>
      <c r="L2138" s="251"/>
      <c r="M2138" s="252"/>
      <c r="N2138" s="261"/>
      <c r="O2138" s="261"/>
      <c r="P2138" s="253"/>
      <c r="Q2138" s="254" t="str">
        <f t="shared" si="354"/>
        <v/>
      </c>
      <c r="R2138" s="255" t="str">
        <f t="shared" si="356"/>
        <v/>
      </c>
      <c r="S2138" s="255" t="str">
        <f t="shared" si="357"/>
        <v/>
      </c>
      <c r="T2138" s="255" t="str">
        <f t="shared" si="355"/>
        <v/>
      </c>
      <c r="U2138" s="262" t="str">
        <f t="shared" si="346"/>
        <v/>
      </c>
      <c r="V2138" s="279"/>
    </row>
    <row r="2139" spans="1:22" x14ac:dyDescent="0.25">
      <c r="A2139" s="266"/>
      <c r="B2139" s="259" t="str">
        <f t="shared" si="347"/>
        <v/>
      </c>
      <c r="C2139" s="260" t="str">
        <f t="shared" si="348"/>
        <v/>
      </c>
      <c r="D2139" s="249" t="str">
        <f t="shared" si="349"/>
        <v/>
      </c>
      <c r="E2139" s="249" t="str">
        <f t="shared" si="350"/>
        <v/>
      </c>
      <c r="F2139" s="249" t="str">
        <f t="shared" si="351"/>
        <v/>
      </c>
      <c r="G2139" s="249" t="str">
        <f t="shared" si="352"/>
        <v/>
      </c>
      <c r="H2139" s="249" t="str">
        <f t="shared" si="353"/>
        <v/>
      </c>
      <c r="I2139" s="249"/>
      <c r="J2139" s="249"/>
      <c r="K2139" s="252"/>
      <c r="L2139" s="251"/>
      <c r="M2139" s="252"/>
      <c r="N2139" s="261"/>
      <c r="O2139" s="261"/>
      <c r="P2139" s="253"/>
      <c r="Q2139" s="254" t="str">
        <f t="shared" si="354"/>
        <v/>
      </c>
      <c r="R2139" s="255" t="str">
        <f t="shared" si="356"/>
        <v/>
      </c>
      <c r="S2139" s="255" t="str">
        <f t="shared" si="357"/>
        <v/>
      </c>
      <c r="T2139" s="255" t="str">
        <f t="shared" si="355"/>
        <v/>
      </c>
      <c r="U2139" s="262" t="str">
        <f t="shared" si="346"/>
        <v/>
      </c>
      <c r="V2139" s="279"/>
    </row>
    <row r="2140" spans="1:22" x14ac:dyDescent="0.25">
      <c r="A2140" s="266"/>
      <c r="B2140" s="259" t="str">
        <f t="shared" si="347"/>
        <v/>
      </c>
      <c r="C2140" s="260" t="str">
        <f t="shared" si="348"/>
        <v/>
      </c>
      <c r="D2140" s="249" t="str">
        <f t="shared" si="349"/>
        <v/>
      </c>
      <c r="E2140" s="249" t="str">
        <f t="shared" si="350"/>
        <v/>
      </c>
      <c r="F2140" s="249" t="str">
        <f t="shared" si="351"/>
        <v/>
      </c>
      <c r="G2140" s="249" t="str">
        <f t="shared" si="352"/>
        <v/>
      </c>
      <c r="H2140" s="249" t="str">
        <f t="shared" si="353"/>
        <v/>
      </c>
      <c r="I2140" s="249"/>
      <c r="J2140" s="249"/>
      <c r="K2140" s="252"/>
      <c r="L2140" s="251"/>
      <c r="M2140" s="252"/>
      <c r="N2140" s="261"/>
      <c r="O2140" s="261"/>
      <c r="P2140" s="253"/>
      <c r="Q2140" s="254" t="str">
        <f t="shared" si="354"/>
        <v/>
      </c>
      <c r="R2140" s="255" t="str">
        <f t="shared" si="356"/>
        <v/>
      </c>
      <c r="S2140" s="255" t="str">
        <f t="shared" si="357"/>
        <v/>
      </c>
      <c r="T2140" s="255" t="str">
        <f t="shared" si="355"/>
        <v/>
      </c>
      <c r="U2140" s="262" t="str">
        <f t="shared" si="346"/>
        <v/>
      </c>
      <c r="V2140" s="279"/>
    </row>
    <row r="2141" spans="1:22" x14ac:dyDescent="0.25">
      <c r="A2141" s="266"/>
      <c r="B2141" s="259" t="str">
        <f t="shared" si="347"/>
        <v/>
      </c>
      <c r="C2141" s="260" t="str">
        <f t="shared" si="348"/>
        <v/>
      </c>
      <c r="D2141" s="249" t="str">
        <f t="shared" si="349"/>
        <v/>
      </c>
      <c r="E2141" s="249" t="str">
        <f t="shared" si="350"/>
        <v/>
      </c>
      <c r="F2141" s="249" t="str">
        <f t="shared" si="351"/>
        <v/>
      </c>
      <c r="G2141" s="249" t="str">
        <f t="shared" si="352"/>
        <v/>
      </c>
      <c r="H2141" s="249" t="str">
        <f t="shared" si="353"/>
        <v/>
      </c>
      <c r="I2141" s="249"/>
      <c r="J2141" s="249"/>
      <c r="K2141" s="252"/>
      <c r="L2141" s="251"/>
      <c r="M2141" s="252"/>
      <c r="N2141" s="261"/>
      <c r="O2141" s="261"/>
      <c r="P2141" s="253"/>
      <c r="Q2141" s="254" t="str">
        <f t="shared" si="354"/>
        <v/>
      </c>
      <c r="R2141" s="255" t="str">
        <f t="shared" si="356"/>
        <v/>
      </c>
      <c r="S2141" s="255" t="str">
        <f t="shared" si="357"/>
        <v/>
      </c>
      <c r="T2141" s="255" t="str">
        <f t="shared" si="355"/>
        <v/>
      </c>
      <c r="U2141" s="262" t="str">
        <f t="shared" si="346"/>
        <v/>
      </c>
      <c r="V2141" s="279"/>
    </row>
    <row r="2142" spans="1:22" x14ac:dyDescent="0.25">
      <c r="A2142" s="266"/>
      <c r="B2142" s="259" t="str">
        <f t="shared" si="347"/>
        <v/>
      </c>
      <c r="C2142" s="260" t="str">
        <f t="shared" si="348"/>
        <v/>
      </c>
      <c r="D2142" s="249" t="str">
        <f t="shared" si="349"/>
        <v/>
      </c>
      <c r="E2142" s="249" t="str">
        <f t="shared" si="350"/>
        <v/>
      </c>
      <c r="F2142" s="249" t="str">
        <f t="shared" si="351"/>
        <v/>
      </c>
      <c r="G2142" s="249" t="str">
        <f t="shared" si="352"/>
        <v/>
      </c>
      <c r="H2142" s="249" t="str">
        <f t="shared" si="353"/>
        <v/>
      </c>
      <c r="I2142" s="249"/>
      <c r="J2142" s="249"/>
      <c r="K2142" s="252"/>
      <c r="L2142" s="251"/>
      <c r="M2142" s="252"/>
      <c r="N2142" s="261"/>
      <c r="O2142" s="261"/>
      <c r="P2142" s="253"/>
      <c r="Q2142" s="254" t="str">
        <f t="shared" si="354"/>
        <v/>
      </c>
      <c r="R2142" s="255" t="str">
        <f t="shared" si="356"/>
        <v/>
      </c>
      <c r="S2142" s="255" t="str">
        <f t="shared" si="357"/>
        <v/>
      </c>
      <c r="T2142" s="255" t="str">
        <f t="shared" si="355"/>
        <v/>
      </c>
      <c r="U2142" s="262" t="str">
        <f t="shared" si="346"/>
        <v/>
      </c>
      <c r="V2142" s="279"/>
    </row>
    <row r="2143" spans="1:22" x14ac:dyDescent="0.25">
      <c r="A2143" s="266"/>
      <c r="B2143" s="259" t="str">
        <f t="shared" si="347"/>
        <v/>
      </c>
      <c r="C2143" s="260" t="str">
        <f t="shared" si="348"/>
        <v/>
      </c>
      <c r="D2143" s="249" t="str">
        <f t="shared" si="349"/>
        <v/>
      </c>
      <c r="E2143" s="249" t="str">
        <f t="shared" si="350"/>
        <v/>
      </c>
      <c r="F2143" s="249" t="str">
        <f t="shared" si="351"/>
        <v/>
      </c>
      <c r="G2143" s="249" t="str">
        <f t="shared" si="352"/>
        <v/>
      </c>
      <c r="H2143" s="249" t="str">
        <f t="shared" si="353"/>
        <v/>
      </c>
      <c r="I2143" s="249"/>
      <c r="J2143" s="249"/>
      <c r="K2143" s="252"/>
      <c r="L2143" s="251"/>
      <c r="M2143" s="252"/>
      <c r="N2143" s="261"/>
      <c r="O2143" s="261"/>
      <c r="P2143" s="253"/>
      <c r="Q2143" s="254" t="str">
        <f t="shared" si="354"/>
        <v/>
      </c>
      <c r="R2143" s="255" t="str">
        <f t="shared" si="356"/>
        <v/>
      </c>
      <c r="S2143" s="255" t="str">
        <f t="shared" si="357"/>
        <v/>
      </c>
      <c r="T2143" s="255" t="str">
        <f t="shared" si="355"/>
        <v/>
      </c>
      <c r="U2143" s="262" t="str">
        <f t="shared" si="346"/>
        <v/>
      </c>
      <c r="V2143" s="279"/>
    </row>
    <row r="2144" spans="1:22" x14ac:dyDescent="0.25">
      <c r="A2144" s="266"/>
      <c r="B2144" s="259" t="str">
        <f t="shared" si="347"/>
        <v/>
      </c>
      <c r="C2144" s="260" t="str">
        <f t="shared" si="348"/>
        <v/>
      </c>
      <c r="D2144" s="249" t="str">
        <f t="shared" si="349"/>
        <v/>
      </c>
      <c r="E2144" s="249" t="str">
        <f t="shared" si="350"/>
        <v/>
      </c>
      <c r="F2144" s="249" t="str">
        <f t="shared" si="351"/>
        <v/>
      </c>
      <c r="G2144" s="249" t="str">
        <f t="shared" si="352"/>
        <v/>
      </c>
      <c r="H2144" s="249" t="str">
        <f t="shared" si="353"/>
        <v/>
      </c>
      <c r="I2144" s="249"/>
      <c r="J2144" s="249"/>
      <c r="K2144" s="252"/>
      <c r="L2144" s="251"/>
      <c r="M2144" s="252"/>
      <c r="N2144" s="261"/>
      <c r="O2144" s="261"/>
      <c r="P2144" s="253"/>
      <c r="Q2144" s="254" t="str">
        <f t="shared" si="354"/>
        <v/>
      </c>
      <c r="R2144" s="255" t="str">
        <f t="shared" si="356"/>
        <v/>
      </c>
      <c r="S2144" s="255" t="str">
        <f t="shared" si="357"/>
        <v/>
      </c>
      <c r="T2144" s="255" t="str">
        <f t="shared" si="355"/>
        <v/>
      </c>
      <c r="U2144" s="262" t="str">
        <f t="shared" si="346"/>
        <v/>
      </c>
      <c r="V2144" s="279"/>
    </row>
    <row r="2145" spans="1:22" x14ac:dyDescent="0.25">
      <c r="A2145" s="266"/>
      <c r="B2145" s="259" t="str">
        <f t="shared" si="347"/>
        <v/>
      </c>
      <c r="C2145" s="260" t="str">
        <f t="shared" si="348"/>
        <v/>
      </c>
      <c r="D2145" s="249" t="str">
        <f t="shared" si="349"/>
        <v/>
      </c>
      <c r="E2145" s="249" t="str">
        <f t="shared" si="350"/>
        <v/>
      </c>
      <c r="F2145" s="249" t="str">
        <f t="shared" si="351"/>
        <v/>
      </c>
      <c r="G2145" s="249" t="str">
        <f t="shared" si="352"/>
        <v/>
      </c>
      <c r="H2145" s="249" t="str">
        <f t="shared" si="353"/>
        <v/>
      </c>
      <c r="I2145" s="249"/>
      <c r="J2145" s="249"/>
      <c r="K2145" s="252"/>
      <c r="L2145" s="251"/>
      <c r="M2145" s="252"/>
      <c r="N2145" s="261"/>
      <c r="O2145" s="261"/>
      <c r="P2145" s="253"/>
      <c r="Q2145" s="254" t="str">
        <f t="shared" si="354"/>
        <v/>
      </c>
      <c r="R2145" s="255" t="str">
        <f t="shared" si="356"/>
        <v/>
      </c>
      <c r="S2145" s="255" t="str">
        <f t="shared" si="357"/>
        <v/>
      </c>
      <c r="T2145" s="255" t="str">
        <f t="shared" si="355"/>
        <v/>
      </c>
      <c r="U2145" s="262" t="str">
        <f t="shared" ref="U2145:U2208" si="358">IFERROR(VLOOKUP(M2145,CIE,2,0),"")</f>
        <v/>
      </c>
      <c r="V2145" s="279"/>
    </row>
    <row r="2146" spans="1:22" x14ac:dyDescent="0.25">
      <c r="A2146" s="266"/>
      <c r="B2146" s="259" t="str">
        <f t="shared" si="347"/>
        <v/>
      </c>
      <c r="C2146" s="260" t="str">
        <f t="shared" si="348"/>
        <v/>
      </c>
      <c r="D2146" s="249" t="str">
        <f t="shared" si="349"/>
        <v/>
      </c>
      <c r="E2146" s="249" t="str">
        <f t="shared" si="350"/>
        <v/>
      </c>
      <c r="F2146" s="249" t="str">
        <f t="shared" si="351"/>
        <v/>
      </c>
      <c r="G2146" s="249" t="str">
        <f t="shared" si="352"/>
        <v/>
      </c>
      <c r="H2146" s="249" t="str">
        <f t="shared" si="353"/>
        <v/>
      </c>
      <c r="I2146" s="249"/>
      <c r="J2146" s="249"/>
      <c r="K2146" s="252"/>
      <c r="L2146" s="251"/>
      <c r="M2146" s="252"/>
      <c r="N2146" s="261"/>
      <c r="O2146" s="261"/>
      <c r="P2146" s="253"/>
      <c r="Q2146" s="254" t="str">
        <f t="shared" si="354"/>
        <v/>
      </c>
      <c r="R2146" s="255" t="str">
        <f t="shared" si="356"/>
        <v/>
      </c>
      <c r="S2146" s="255" t="str">
        <f t="shared" si="357"/>
        <v/>
      </c>
      <c r="T2146" s="255" t="str">
        <f t="shared" si="355"/>
        <v/>
      </c>
      <c r="U2146" s="262" t="str">
        <f t="shared" si="358"/>
        <v/>
      </c>
      <c r="V2146" s="279"/>
    </row>
    <row r="2147" spans="1:22" x14ac:dyDescent="0.25">
      <c r="A2147" s="266"/>
      <c r="B2147" s="259" t="str">
        <f t="shared" si="347"/>
        <v/>
      </c>
      <c r="C2147" s="260" t="str">
        <f t="shared" si="348"/>
        <v/>
      </c>
      <c r="D2147" s="249" t="str">
        <f t="shared" si="349"/>
        <v/>
      </c>
      <c r="E2147" s="249" t="str">
        <f t="shared" si="350"/>
        <v/>
      </c>
      <c r="F2147" s="249" t="str">
        <f t="shared" si="351"/>
        <v/>
      </c>
      <c r="G2147" s="249" t="str">
        <f t="shared" si="352"/>
        <v/>
      </c>
      <c r="H2147" s="249" t="str">
        <f t="shared" si="353"/>
        <v/>
      </c>
      <c r="I2147" s="249"/>
      <c r="J2147" s="249"/>
      <c r="K2147" s="252"/>
      <c r="L2147" s="251"/>
      <c r="M2147" s="252"/>
      <c r="N2147" s="261"/>
      <c r="O2147" s="261"/>
      <c r="P2147" s="253"/>
      <c r="Q2147" s="254" t="str">
        <f t="shared" si="354"/>
        <v/>
      </c>
      <c r="R2147" s="255" t="str">
        <f t="shared" si="356"/>
        <v/>
      </c>
      <c r="S2147" s="255" t="str">
        <f t="shared" si="357"/>
        <v/>
      </c>
      <c r="T2147" s="255" t="str">
        <f t="shared" si="355"/>
        <v/>
      </c>
      <c r="U2147" s="262" t="str">
        <f t="shared" si="358"/>
        <v/>
      </c>
      <c r="V2147" s="279"/>
    </row>
    <row r="2148" spans="1:22" x14ac:dyDescent="0.25">
      <c r="A2148" s="266"/>
      <c r="B2148" s="259" t="str">
        <f t="shared" si="347"/>
        <v/>
      </c>
      <c r="C2148" s="260" t="str">
        <f t="shared" si="348"/>
        <v/>
      </c>
      <c r="D2148" s="249" t="str">
        <f t="shared" si="349"/>
        <v/>
      </c>
      <c r="E2148" s="249" t="str">
        <f t="shared" si="350"/>
        <v/>
      </c>
      <c r="F2148" s="249" t="str">
        <f t="shared" si="351"/>
        <v/>
      </c>
      <c r="G2148" s="249" t="str">
        <f t="shared" si="352"/>
        <v/>
      </c>
      <c r="H2148" s="249" t="str">
        <f t="shared" si="353"/>
        <v/>
      </c>
      <c r="I2148" s="249"/>
      <c r="J2148" s="249"/>
      <c r="K2148" s="252"/>
      <c r="L2148" s="251"/>
      <c r="M2148" s="252"/>
      <c r="N2148" s="261"/>
      <c r="O2148" s="261"/>
      <c r="P2148" s="253"/>
      <c r="Q2148" s="254" t="str">
        <f t="shared" si="354"/>
        <v/>
      </c>
      <c r="R2148" s="255" t="str">
        <f t="shared" si="356"/>
        <v/>
      </c>
      <c r="S2148" s="255" t="str">
        <f t="shared" si="357"/>
        <v/>
      </c>
      <c r="T2148" s="255" t="str">
        <f t="shared" si="355"/>
        <v/>
      </c>
      <c r="U2148" s="262" t="str">
        <f t="shared" si="358"/>
        <v/>
      </c>
      <c r="V2148" s="279"/>
    </row>
    <row r="2149" spans="1:22" x14ac:dyDescent="0.25">
      <c r="A2149" s="266"/>
      <c r="B2149" s="259" t="str">
        <f t="shared" si="347"/>
        <v/>
      </c>
      <c r="C2149" s="260" t="str">
        <f t="shared" si="348"/>
        <v/>
      </c>
      <c r="D2149" s="249" t="str">
        <f t="shared" si="349"/>
        <v/>
      </c>
      <c r="E2149" s="249" t="str">
        <f t="shared" si="350"/>
        <v/>
      </c>
      <c r="F2149" s="249" t="str">
        <f t="shared" si="351"/>
        <v/>
      </c>
      <c r="G2149" s="249" t="str">
        <f t="shared" si="352"/>
        <v/>
      </c>
      <c r="H2149" s="249" t="str">
        <f t="shared" si="353"/>
        <v/>
      </c>
      <c r="I2149" s="249"/>
      <c r="J2149" s="249"/>
      <c r="K2149" s="252"/>
      <c r="L2149" s="251"/>
      <c r="M2149" s="252"/>
      <c r="N2149" s="261"/>
      <c r="O2149" s="261"/>
      <c r="P2149" s="253"/>
      <c r="Q2149" s="254" t="str">
        <f t="shared" si="354"/>
        <v/>
      </c>
      <c r="R2149" s="255" t="str">
        <f t="shared" si="356"/>
        <v/>
      </c>
      <c r="S2149" s="255" t="str">
        <f t="shared" si="357"/>
        <v/>
      </c>
      <c r="T2149" s="255" t="str">
        <f t="shared" si="355"/>
        <v/>
      </c>
      <c r="U2149" s="262" t="str">
        <f t="shared" si="358"/>
        <v/>
      </c>
      <c r="V2149" s="279"/>
    </row>
    <row r="2150" spans="1:22" x14ac:dyDescent="0.25">
      <c r="A2150" s="266"/>
      <c r="B2150" s="259" t="str">
        <f t="shared" ref="B2150:B2213" si="359">IFERROR(VLOOKUP(A2150,Personal,2,0),"")</f>
        <v/>
      </c>
      <c r="C2150" s="260" t="str">
        <f t="shared" si="348"/>
        <v/>
      </c>
      <c r="D2150" s="249" t="str">
        <f t="shared" si="349"/>
        <v/>
      </c>
      <c r="E2150" s="249" t="str">
        <f t="shared" si="350"/>
        <v/>
      </c>
      <c r="F2150" s="249" t="str">
        <f t="shared" si="351"/>
        <v/>
      </c>
      <c r="G2150" s="249" t="str">
        <f t="shared" si="352"/>
        <v/>
      </c>
      <c r="H2150" s="249" t="str">
        <f t="shared" si="353"/>
        <v/>
      </c>
      <c r="I2150" s="249"/>
      <c r="J2150" s="249"/>
      <c r="K2150" s="252"/>
      <c r="L2150" s="251"/>
      <c r="M2150" s="252"/>
      <c r="N2150" s="261"/>
      <c r="O2150" s="261"/>
      <c r="P2150" s="253"/>
      <c r="Q2150" s="254" t="str">
        <f t="shared" si="354"/>
        <v/>
      </c>
      <c r="R2150" s="255" t="str">
        <f t="shared" si="356"/>
        <v/>
      </c>
      <c r="S2150" s="255" t="str">
        <f t="shared" si="357"/>
        <v/>
      </c>
      <c r="T2150" s="255" t="str">
        <f t="shared" si="355"/>
        <v/>
      </c>
      <c r="U2150" s="262" t="str">
        <f t="shared" si="358"/>
        <v/>
      </c>
      <c r="V2150" s="279"/>
    </row>
    <row r="2151" spans="1:22" x14ac:dyDescent="0.25">
      <c r="A2151" s="266"/>
      <c r="B2151" s="259" t="str">
        <f t="shared" si="359"/>
        <v/>
      </c>
      <c r="C2151" s="260" t="str">
        <f t="shared" si="348"/>
        <v/>
      </c>
      <c r="D2151" s="249" t="str">
        <f t="shared" si="349"/>
        <v/>
      </c>
      <c r="E2151" s="249" t="str">
        <f t="shared" si="350"/>
        <v/>
      </c>
      <c r="F2151" s="249" t="str">
        <f t="shared" si="351"/>
        <v/>
      </c>
      <c r="G2151" s="249" t="str">
        <f t="shared" si="352"/>
        <v/>
      </c>
      <c r="H2151" s="249" t="str">
        <f t="shared" si="353"/>
        <v/>
      </c>
      <c r="I2151" s="249"/>
      <c r="J2151" s="249"/>
      <c r="K2151" s="252"/>
      <c r="L2151" s="251"/>
      <c r="M2151" s="252"/>
      <c r="N2151" s="261"/>
      <c r="O2151" s="261"/>
      <c r="P2151" s="253"/>
      <c r="Q2151" s="254" t="str">
        <f t="shared" si="354"/>
        <v/>
      </c>
      <c r="R2151" s="255" t="str">
        <f t="shared" si="356"/>
        <v/>
      </c>
      <c r="S2151" s="255" t="str">
        <f t="shared" si="357"/>
        <v/>
      </c>
      <c r="T2151" s="255" t="str">
        <f t="shared" si="355"/>
        <v/>
      </c>
      <c r="U2151" s="262" t="str">
        <f t="shared" si="358"/>
        <v/>
      </c>
      <c r="V2151" s="279"/>
    </row>
    <row r="2152" spans="1:22" x14ac:dyDescent="0.25">
      <c r="A2152" s="266"/>
      <c r="B2152" s="259" t="str">
        <f t="shared" si="359"/>
        <v/>
      </c>
      <c r="C2152" s="260" t="str">
        <f t="shared" si="348"/>
        <v/>
      </c>
      <c r="D2152" s="249" t="str">
        <f t="shared" si="349"/>
        <v/>
      </c>
      <c r="E2152" s="249" t="str">
        <f t="shared" si="350"/>
        <v/>
      </c>
      <c r="F2152" s="249" t="str">
        <f t="shared" si="351"/>
        <v/>
      </c>
      <c r="G2152" s="249" t="str">
        <f t="shared" si="352"/>
        <v/>
      </c>
      <c r="H2152" s="249" t="str">
        <f t="shared" si="353"/>
        <v/>
      </c>
      <c r="I2152" s="249"/>
      <c r="J2152" s="249"/>
      <c r="K2152" s="252"/>
      <c r="L2152" s="251"/>
      <c r="M2152" s="252"/>
      <c r="N2152" s="261"/>
      <c r="O2152" s="261"/>
      <c r="P2152" s="253"/>
      <c r="Q2152" s="254" t="str">
        <f t="shared" si="354"/>
        <v/>
      </c>
      <c r="R2152" s="255" t="str">
        <f t="shared" si="356"/>
        <v/>
      </c>
      <c r="S2152" s="255" t="str">
        <f t="shared" si="357"/>
        <v/>
      </c>
      <c r="T2152" s="255" t="str">
        <f t="shared" si="355"/>
        <v/>
      </c>
      <c r="U2152" s="262" t="str">
        <f t="shared" si="358"/>
        <v/>
      </c>
      <c r="V2152" s="279"/>
    </row>
    <row r="2153" spans="1:22" x14ac:dyDescent="0.25">
      <c r="A2153" s="266"/>
      <c r="B2153" s="259" t="str">
        <f t="shared" si="359"/>
        <v/>
      </c>
      <c r="C2153" s="260" t="str">
        <f t="shared" si="348"/>
        <v/>
      </c>
      <c r="D2153" s="249" t="str">
        <f t="shared" si="349"/>
        <v/>
      </c>
      <c r="E2153" s="249" t="str">
        <f t="shared" si="350"/>
        <v/>
      </c>
      <c r="F2153" s="249" t="str">
        <f t="shared" si="351"/>
        <v/>
      </c>
      <c r="G2153" s="249" t="str">
        <f t="shared" si="352"/>
        <v/>
      </c>
      <c r="H2153" s="249" t="str">
        <f t="shared" si="353"/>
        <v/>
      </c>
      <c r="I2153" s="249"/>
      <c r="J2153" s="249"/>
      <c r="K2153" s="252"/>
      <c r="L2153" s="251"/>
      <c r="M2153" s="252"/>
      <c r="N2153" s="261"/>
      <c r="O2153" s="261"/>
      <c r="P2153" s="253"/>
      <c r="Q2153" s="254" t="str">
        <f t="shared" si="354"/>
        <v/>
      </c>
      <c r="R2153" s="255" t="str">
        <f t="shared" si="356"/>
        <v/>
      </c>
      <c r="S2153" s="255" t="str">
        <f t="shared" si="357"/>
        <v/>
      </c>
      <c r="T2153" s="255" t="str">
        <f t="shared" si="355"/>
        <v/>
      </c>
      <c r="U2153" s="262" t="str">
        <f t="shared" si="358"/>
        <v/>
      </c>
      <c r="V2153" s="279"/>
    </row>
    <row r="2154" spans="1:22" x14ac:dyDescent="0.25">
      <c r="A2154" s="266"/>
      <c r="B2154" s="259" t="str">
        <f t="shared" si="359"/>
        <v/>
      </c>
      <c r="C2154" s="260" t="str">
        <f t="shared" si="348"/>
        <v/>
      </c>
      <c r="D2154" s="249" t="str">
        <f t="shared" si="349"/>
        <v/>
      </c>
      <c r="E2154" s="249" t="str">
        <f t="shared" si="350"/>
        <v/>
      </c>
      <c r="F2154" s="249" t="str">
        <f t="shared" si="351"/>
        <v/>
      </c>
      <c r="G2154" s="249" t="str">
        <f t="shared" si="352"/>
        <v/>
      </c>
      <c r="H2154" s="249" t="str">
        <f t="shared" si="353"/>
        <v/>
      </c>
      <c r="I2154" s="249"/>
      <c r="J2154" s="249"/>
      <c r="K2154" s="252"/>
      <c r="L2154" s="251"/>
      <c r="M2154" s="252"/>
      <c r="N2154" s="261"/>
      <c r="O2154" s="261"/>
      <c r="P2154" s="253"/>
      <c r="Q2154" s="254" t="str">
        <f t="shared" si="354"/>
        <v/>
      </c>
      <c r="R2154" s="255" t="str">
        <f t="shared" si="356"/>
        <v/>
      </c>
      <c r="S2154" s="255" t="str">
        <f t="shared" si="357"/>
        <v/>
      </c>
      <c r="T2154" s="255" t="str">
        <f t="shared" si="355"/>
        <v/>
      </c>
      <c r="U2154" s="262" t="str">
        <f t="shared" si="358"/>
        <v/>
      </c>
      <c r="V2154" s="279"/>
    </row>
    <row r="2155" spans="1:22" x14ac:dyDescent="0.25">
      <c r="A2155" s="266"/>
      <c r="B2155" s="259" t="str">
        <f t="shared" si="359"/>
        <v/>
      </c>
      <c r="C2155" s="260" t="str">
        <f t="shared" si="348"/>
        <v/>
      </c>
      <c r="D2155" s="249" t="str">
        <f t="shared" si="349"/>
        <v/>
      </c>
      <c r="E2155" s="249" t="str">
        <f t="shared" si="350"/>
        <v/>
      </c>
      <c r="F2155" s="249" t="str">
        <f t="shared" si="351"/>
        <v/>
      </c>
      <c r="G2155" s="249" t="str">
        <f t="shared" si="352"/>
        <v/>
      </c>
      <c r="H2155" s="249" t="str">
        <f t="shared" si="353"/>
        <v/>
      </c>
      <c r="I2155" s="249"/>
      <c r="J2155" s="249"/>
      <c r="K2155" s="252"/>
      <c r="L2155" s="251"/>
      <c r="M2155" s="252"/>
      <c r="N2155" s="261"/>
      <c r="O2155" s="261"/>
      <c r="P2155" s="253"/>
      <c r="Q2155" s="254" t="str">
        <f t="shared" si="354"/>
        <v/>
      </c>
      <c r="R2155" s="255" t="str">
        <f t="shared" si="356"/>
        <v/>
      </c>
      <c r="S2155" s="255" t="str">
        <f t="shared" si="357"/>
        <v/>
      </c>
      <c r="T2155" s="255" t="str">
        <f t="shared" si="355"/>
        <v/>
      </c>
      <c r="U2155" s="262" t="str">
        <f t="shared" si="358"/>
        <v/>
      </c>
      <c r="V2155" s="279"/>
    </row>
    <row r="2156" spans="1:22" x14ac:dyDescent="0.25">
      <c r="A2156" s="266"/>
      <c r="B2156" s="259" t="str">
        <f t="shared" si="359"/>
        <v/>
      </c>
      <c r="C2156" s="260" t="str">
        <f t="shared" si="348"/>
        <v/>
      </c>
      <c r="D2156" s="249" t="str">
        <f t="shared" si="349"/>
        <v/>
      </c>
      <c r="E2156" s="249" t="str">
        <f t="shared" si="350"/>
        <v/>
      </c>
      <c r="F2156" s="249" t="str">
        <f t="shared" si="351"/>
        <v/>
      </c>
      <c r="G2156" s="249" t="str">
        <f t="shared" si="352"/>
        <v/>
      </c>
      <c r="H2156" s="249" t="str">
        <f t="shared" si="353"/>
        <v/>
      </c>
      <c r="I2156" s="249"/>
      <c r="J2156" s="249"/>
      <c r="K2156" s="252"/>
      <c r="L2156" s="251"/>
      <c r="M2156" s="252"/>
      <c r="N2156" s="261"/>
      <c r="O2156" s="261"/>
      <c r="P2156" s="253"/>
      <c r="Q2156" s="254" t="str">
        <f t="shared" si="354"/>
        <v/>
      </c>
      <c r="R2156" s="255" t="str">
        <f t="shared" si="356"/>
        <v/>
      </c>
      <c r="S2156" s="255" t="str">
        <f t="shared" si="357"/>
        <v/>
      </c>
      <c r="T2156" s="255" t="str">
        <f t="shared" si="355"/>
        <v/>
      </c>
      <c r="U2156" s="262" t="str">
        <f t="shared" si="358"/>
        <v/>
      </c>
      <c r="V2156" s="279"/>
    </row>
    <row r="2157" spans="1:22" x14ac:dyDescent="0.25">
      <c r="A2157" s="266"/>
      <c r="B2157" s="259" t="str">
        <f t="shared" si="359"/>
        <v/>
      </c>
      <c r="C2157" s="260" t="str">
        <f t="shared" si="348"/>
        <v/>
      </c>
      <c r="D2157" s="249" t="str">
        <f t="shared" si="349"/>
        <v/>
      </c>
      <c r="E2157" s="249" t="str">
        <f t="shared" si="350"/>
        <v/>
      </c>
      <c r="F2157" s="249" t="str">
        <f t="shared" si="351"/>
        <v/>
      </c>
      <c r="G2157" s="249" t="str">
        <f t="shared" si="352"/>
        <v/>
      </c>
      <c r="H2157" s="249" t="str">
        <f t="shared" si="353"/>
        <v/>
      </c>
      <c r="I2157" s="249"/>
      <c r="J2157" s="249"/>
      <c r="K2157" s="252"/>
      <c r="L2157" s="251"/>
      <c r="M2157" s="252"/>
      <c r="N2157" s="261"/>
      <c r="O2157" s="261"/>
      <c r="P2157" s="253"/>
      <c r="Q2157" s="254" t="str">
        <f t="shared" si="354"/>
        <v/>
      </c>
      <c r="R2157" s="255" t="str">
        <f t="shared" si="356"/>
        <v/>
      </c>
      <c r="S2157" s="255" t="str">
        <f t="shared" si="357"/>
        <v/>
      </c>
      <c r="T2157" s="255" t="str">
        <f t="shared" si="355"/>
        <v/>
      </c>
      <c r="U2157" s="262" t="str">
        <f t="shared" si="358"/>
        <v/>
      </c>
      <c r="V2157" s="279"/>
    </row>
    <row r="2158" spans="1:22" x14ac:dyDescent="0.25">
      <c r="A2158" s="266"/>
      <c r="B2158" s="259" t="str">
        <f t="shared" si="359"/>
        <v/>
      </c>
      <c r="C2158" s="260" t="str">
        <f t="shared" si="348"/>
        <v/>
      </c>
      <c r="D2158" s="249" t="str">
        <f t="shared" si="349"/>
        <v/>
      </c>
      <c r="E2158" s="249" t="str">
        <f t="shared" si="350"/>
        <v/>
      </c>
      <c r="F2158" s="249" t="str">
        <f t="shared" si="351"/>
        <v/>
      </c>
      <c r="G2158" s="249" t="str">
        <f t="shared" si="352"/>
        <v/>
      </c>
      <c r="H2158" s="249" t="str">
        <f t="shared" si="353"/>
        <v/>
      </c>
      <c r="I2158" s="249"/>
      <c r="J2158" s="249"/>
      <c r="K2158" s="252"/>
      <c r="L2158" s="251"/>
      <c r="M2158" s="252"/>
      <c r="N2158" s="261"/>
      <c r="O2158" s="261"/>
      <c r="P2158" s="253"/>
      <c r="Q2158" s="254" t="str">
        <f t="shared" si="354"/>
        <v/>
      </c>
      <c r="R2158" s="255" t="str">
        <f t="shared" si="356"/>
        <v/>
      </c>
      <c r="S2158" s="255" t="str">
        <f t="shared" si="357"/>
        <v/>
      </c>
      <c r="T2158" s="255" t="str">
        <f t="shared" si="355"/>
        <v/>
      </c>
      <c r="U2158" s="262" t="str">
        <f t="shared" si="358"/>
        <v/>
      </c>
      <c r="V2158" s="279"/>
    </row>
    <row r="2159" spans="1:22" x14ac:dyDescent="0.25">
      <c r="A2159" s="266"/>
      <c r="B2159" s="259" t="str">
        <f t="shared" si="359"/>
        <v/>
      </c>
      <c r="C2159" s="260" t="str">
        <f t="shared" si="348"/>
        <v/>
      </c>
      <c r="D2159" s="249" t="str">
        <f t="shared" si="349"/>
        <v/>
      </c>
      <c r="E2159" s="249" t="str">
        <f t="shared" si="350"/>
        <v/>
      </c>
      <c r="F2159" s="249" t="str">
        <f t="shared" si="351"/>
        <v/>
      </c>
      <c r="G2159" s="249" t="str">
        <f t="shared" si="352"/>
        <v/>
      </c>
      <c r="H2159" s="249" t="str">
        <f t="shared" si="353"/>
        <v/>
      </c>
      <c r="I2159" s="249"/>
      <c r="J2159" s="249"/>
      <c r="K2159" s="252"/>
      <c r="L2159" s="251"/>
      <c r="M2159" s="252"/>
      <c r="N2159" s="261"/>
      <c r="O2159" s="261"/>
      <c r="P2159" s="253"/>
      <c r="Q2159" s="254" t="str">
        <f t="shared" si="354"/>
        <v/>
      </c>
      <c r="R2159" s="255" t="str">
        <f t="shared" si="356"/>
        <v/>
      </c>
      <c r="S2159" s="255" t="str">
        <f t="shared" si="357"/>
        <v/>
      </c>
      <c r="T2159" s="255" t="str">
        <f t="shared" si="355"/>
        <v/>
      </c>
      <c r="U2159" s="262" t="str">
        <f t="shared" si="358"/>
        <v/>
      </c>
      <c r="V2159" s="279"/>
    </row>
    <row r="2160" spans="1:22" x14ac:dyDescent="0.25">
      <c r="A2160" s="266"/>
      <c r="B2160" s="259" t="str">
        <f t="shared" si="359"/>
        <v/>
      </c>
      <c r="C2160" s="260" t="str">
        <f t="shared" si="348"/>
        <v/>
      </c>
      <c r="D2160" s="249" t="str">
        <f t="shared" si="349"/>
        <v/>
      </c>
      <c r="E2160" s="249" t="str">
        <f t="shared" si="350"/>
        <v/>
      </c>
      <c r="F2160" s="249" t="str">
        <f t="shared" si="351"/>
        <v/>
      </c>
      <c r="G2160" s="249" t="str">
        <f t="shared" si="352"/>
        <v/>
      </c>
      <c r="H2160" s="249" t="str">
        <f t="shared" si="353"/>
        <v/>
      </c>
      <c r="I2160" s="249"/>
      <c r="J2160" s="249"/>
      <c r="K2160" s="252"/>
      <c r="L2160" s="251"/>
      <c r="M2160" s="252"/>
      <c r="N2160" s="261"/>
      <c r="O2160" s="261"/>
      <c r="P2160" s="253"/>
      <c r="Q2160" s="254" t="str">
        <f t="shared" si="354"/>
        <v/>
      </c>
      <c r="R2160" s="255" t="str">
        <f t="shared" si="356"/>
        <v/>
      </c>
      <c r="S2160" s="255" t="str">
        <f t="shared" si="357"/>
        <v/>
      </c>
      <c r="T2160" s="255" t="str">
        <f t="shared" si="355"/>
        <v/>
      </c>
      <c r="U2160" s="262" t="str">
        <f t="shared" si="358"/>
        <v/>
      </c>
      <c r="V2160" s="279"/>
    </row>
    <row r="2161" spans="1:22" x14ac:dyDescent="0.25">
      <c r="A2161" s="266"/>
      <c r="B2161" s="259" t="str">
        <f t="shared" si="359"/>
        <v/>
      </c>
      <c r="C2161" s="260" t="str">
        <f t="shared" si="348"/>
        <v/>
      </c>
      <c r="D2161" s="249" t="str">
        <f t="shared" si="349"/>
        <v/>
      </c>
      <c r="E2161" s="249" t="str">
        <f t="shared" si="350"/>
        <v/>
      </c>
      <c r="F2161" s="249" t="str">
        <f t="shared" si="351"/>
        <v/>
      </c>
      <c r="G2161" s="249" t="str">
        <f t="shared" si="352"/>
        <v/>
      </c>
      <c r="H2161" s="249" t="str">
        <f t="shared" si="353"/>
        <v/>
      </c>
      <c r="I2161" s="249"/>
      <c r="J2161" s="249"/>
      <c r="K2161" s="252"/>
      <c r="L2161" s="251"/>
      <c r="M2161" s="252"/>
      <c r="N2161" s="261"/>
      <c r="O2161" s="261"/>
      <c r="P2161" s="253"/>
      <c r="Q2161" s="254" t="str">
        <f t="shared" si="354"/>
        <v/>
      </c>
      <c r="R2161" s="255" t="str">
        <f t="shared" si="356"/>
        <v/>
      </c>
      <c r="S2161" s="255" t="str">
        <f t="shared" si="357"/>
        <v/>
      </c>
      <c r="T2161" s="255" t="str">
        <f t="shared" si="355"/>
        <v/>
      </c>
      <c r="U2161" s="262" t="str">
        <f t="shared" si="358"/>
        <v/>
      </c>
      <c r="V2161" s="279"/>
    </row>
    <row r="2162" spans="1:22" x14ac:dyDescent="0.25">
      <c r="A2162" s="266"/>
      <c r="B2162" s="259" t="str">
        <f t="shared" si="359"/>
        <v/>
      </c>
      <c r="C2162" s="260" t="str">
        <f t="shared" si="348"/>
        <v/>
      </c>
      <c r="D2162" s="249" t="str">
        <f t="shared" si="349"/>
        <v/>
      </c>
      <c r="E2162" s="249" t="str">
        <f t="shared" si="350"/>
        <v/>
      </c>
      <c r="F2162" s="249" t="str">
        <f t="shared" si="351"/>
        <v/>
      </c>
      <c r="G2162" s="249" t="str">
        <f t="shared" si="352"/>
        <v/>
      </c>
      <c r="H2162" s="249" t="str">
        <f t="shared" si="353"/>
        <v/>
      </c>
      <c r="I2162" s="249"/>
      <c r="J2162" s="249"/>
      <c r="K2162" s="252"/>
      <c r="L2162" s="251"/>
      <c r="M2162" s="252"/>
      <c r="N2162" s="261"/>
      <c r="O2162" s="261"/>
      <c r="P2162" s="253"/>
      <c r="Q2162" s="254" t="str">
        <f t="shared" si="354"/>
        <v/>
      </c>
      <c r="R2162" s="255" t="str">
        <f t="shared" si="356"/>
        <v/>
      </c>
      <c r="S2162" s="255" t="str">
        <f t="shared" si="357"/>
        <v/>
      </c>
      <c r="T2162" s="255" t="str">
        <f t="shared" si="355"/>
        <v/>
      </c>
      <c r="U2162" s="262" t="str">
        <f t="shared" si="358"/>
        <v/>
      </c>
      <c r="V2162" s="279"/>
    </row>
    <row r="2163" spans="1:22" x14ac:dyDescent="0.25">
      <c r="A2163" s="266"/>
      <c r="B2163" s="259" t="str">
        <f t="shared" si="359"/>
        <v/>
      </c>
      <c r="C2163" s="260" t="str">
        <f t="shared" si="348"/>
        <v/>
      </c>
      <c r="D2163" s="249" t="str">
        <f t="shared" si="349"/>
        <v/>
      </c>
      <c r="E2163" s="249" t="str">
        <f t="shared" si="350"/>
        <v/>
      </c>
      <c r="F2163" s="249" t="str">
        <f t="shared" si="351"/>
        <v/>
      </c>
      <c r="G2163" s="249" t="str">
        <f t="shared" si="352"/>
        <v/>
      </c>
      <c r="H2163" s="249" t="str">
        <f t="shared" si="353"/>
        <v/>
      </c>
      <c r="I2163" s="249"/>
      <c r="J2163" s="249"/>
      <c r="K2163" s="252"/>
      <c r="L2163" s="251"/>
      <c r="M2163" s="252"/>
      <c r="N2163" s="261"/>
      <c r="O2163" s="261"/>
      <c r="P2163" s="253"/>
      <c r="Q2163" s="254" t="str">
        <f t="shared" si="354"/>
        <v/>
      </c>
      <c r="R2163" s="255" t="str">
        <f t="shared" si="356"/>
        <v/>
      </c>
      <c r="S2163" s="255" t="str">
        <f t="shared" si="357"/>
        <v/>
      </c>
      <c r="T2163" s="255" t="str">
        <f t="shared" si="355"/>
        <v/>
      </c>
      <c r="U2163" s="262" t="str">
        <f t="shared" si="358"/>
        <v/>
      </c>
      <c r="V2163" s="279"/>
    </row>
    <row r="2164" spans="1:22" x14ac:dyDescent="0.25">
      <c r="A2164" s="266"/>
      <c r="B2164" s="259" t="str">
        <f t="shared" si="359"/>
        <v/>
      </c>
      <c r="C2164" s="260" t="str">
        <f t="shared" si="348"/>
        <v/>
      </c>
      <c r="D2164" s="249" t="str">
        <f t="shared" si="349"/>
        <v/>
      </c>
      <c r="E2164" s="249" t="str">
        <f t="shared" si="350"/>
        <v/>
      </c>
      <c r="F2164" s="249" t="str">
        <f t="shared" si="351"/>
        <v/>
      </c>
      <c r="G2164" s="249" t="str">
        <f t="shared" si="352"/>
        <v/>
      </c>
      <c r="H2164" s="249" t="str">
        <f t="shared" si="353"/>
        <v/>
      </c>
      <c r="I2164" s="249"/>
      <c r="J2164" s="249"/>
      <c r="K2164" s="252"/>
      <c r="L2164" s="251"/>
      <c r="M2164" s="252"/>
      <c r="N2164" s="261"/>
      <c r="O2164" s="261"/>
      <c r="P2164" s="253"/>
      <c r="Q2164" s="254" t="str">
        <f t="shared" si="354"/>
        <v/>
      </c>
      <c r="R2164" s="255" t="str">
        <f t="shared" si="356"/>
        <v/>
      </c>
      <c r="S2164" s="255" t="str">
        <f t="shared" si="357"/>
        <v/>
      </c>
      <c r="T2164" s="255" t="str">
        <f t="shared" si="355"/>
        <v/>
      </c>
      <c r="U2164" s="262" t="str">
        <f t="shared" si="358"/>
        <v/>
      </c>
      <c r="V2164" s="279"/>
    </row>
    <row r="2165" spans="1:22" x14ac:dyDescent="0.25">
      <c r="A2165" s="266"/>
      <c r="B2165" s="259" t="str">
        <f t="shared" si="359"/>
        <v/>
      </c>
      <c r="C2165" s="260" t="str">
        <f t="shared" si="348"/>
        <v/>
      </c>
      <c r="D2165" s="249" t="str">
        <f t="shared" si="349"/>
        <v/>
      </c>
      <c r="E2165" s="249" t="str">
        <f t="shared" si="350"/>
        <v/>
      </c>
      <c r="F2165" s="249" t="str">
        <f t="shared" si="351"/>
        <v/>
      </c>
      <c r="G2165" s="249" t="str">
        <f t="shared" si="352"/>
        <v/>
      </c>
      <c r="H2165" s="249" t="str">
        <f t="shared" si="353"/>
        <v/>
      </c>
      <c r="I2165" s="249"/>
      <c r="J2165" s="249"/>
      <c r="K2165" s="252"/>
      <c r="L2165" s="251"/>
      <c r="M2165" s="252"/>
      <c r="N2165" s="261"/>
      <c r="O2165" s="261"/>
      <c r="P2165" s="253"/>
      <c r="Q2165" s="254" t="str">
        <f t="shared" si="354"/>
        <v/>
      </c>
      <c r="R2165" s="255" t="str">
        <f t="shared" si="356"/>
        <v/>
      </c>
      <c r="S2165" s="255" t="str">
        <f t="shared" si="357"/>
        <v/>
      </c>
      <c r="T2165" s="255" t="str">
        <f t="shared" si="355"/>
        <v/>
      </c>
      <c r="U2165" s="262" t="str">
        <f t="shared" si="358"/>
        <v/>
      </c>
      <c r="V2165" s="279"/>
    </row>
    <row r="2166" spans="1:22" x14ac:dyDescent="0.25">
      <c r="A2166" s="266"/>
      <c r="B2166" s="259" t="str">
        <f t="shared" si="359"/>
        <v/>
      </c>
      <c r="C2166" s="260" t="str">
        <f t="shared" si="348"/>
        <v/>
      </c>
      <c r="D2166" s="249" t="str">
        <f t="shared" si="349"/>
        <v/>
      </c>
      <c r="E2166" s="249" t="str">
        <f t="shared" si="350"/>
        <v/>
      </c>
      <c r="F2166" s="249" t="str">
        <f t="shared" si="351"/>
        <v/>
      </c>
      <c r="G2166" s="249" t="str">
        <f t="shared" si="352"/>
        <v/>
      </c>
      <c r="H2166" s="249" t="str">
        <f t="shared" si="353"/>
        <v/>
      </c>
      <c r="I2166" s="249"/>
      <c r="J2166" s="249"/>
      <c r="K2166" s="252"/>
      <c r="L2166" s="251"/>
      <c r="M2166" s="252"/>
      <c r="N2166" s="261"/>
      <c r="O2166" s="261"/>
      <c r="P2166" s="253"/>
      <c r="Q2166" s="254" t="str">
        <f t="shared" si="354"/>
        <v/>
      </c>
      <c r="R2166" s="255" t="str">
        <f t="shared" si="356"/>
        <v/>
      </c>
      <c r="S2166" s="255" t="str">
        <f t="shared" si="357"/>
        <v/>
      </c>
      <c r="T2166" s="255" t="str">
        <f t="shared" si="355"/>
        <v/>
      </c>
      <c r="U2166" s="262" t="str">
        <f t="shared" si="358"/>
        <v/>
      </c>
      <c r="V2166" s="279"/>
    </row>
    <row r="2167" spans="1:22" x14ac:dyDescent="0.25">
      <c r="A2167" s="266"/>
      <c r="B2167" s="259" t="str">
        <f t="shared" si="359"/>
        <v/>
      </c>
      <c r="C2167" s="260" t="str">
        <f t="shared" si="348"/>
        <v/>
      </c>
      <c r="D2167" s="249" t="str">
        <f t="shared" si="349"/>
        <v/>
      </c>
      <c r="E2167" s="249" t="str">
        <f t="shared" si="350"/>
        <v/>
      </c>
      <c r="F2167" s="249" t="str">
        <f t="shared" si="351"/>
        <v/>
      </c>
      <c r="G2167" s="249" t="str">
        <f t="shared" si="352"/>
        <v/>
      </c>
      <c r="H2167" s="249" t="str">
        <f t="shared" si="353"/>
        <v/>
      </c>
      <c r="I2167" s="249"/>
      <c r="J2167" s="249"/>
      <c r="K2167" s="252"/>
      <c r="L2167" s="251"/>
      <c r="M2167" s="252"/>
      <c r="N2167" s="261"/>
      <c r="O2167" s="261"/>
      <c r="P2167" s="253"/>
      <c r="Q2167" s="254" t="str">
        <f t="shared" si="354"/>
        <v/>
      </c>
      <c r="R2167" s="255" t="str">
        <f t="shared" si="356"/>
        <v/>
      </c>
      <c r="S2167" s="255" t="str">
        <f t="shared" si="357"/>
        <v/>
      </c>
      <c r="T2167" s="255" t="str">
        <f t="shared" si="355"/>
        <v/>
      </c>
      <c r="U2167" s="262" t="str">
        <f t="shared" si="358"/>
        <v/>
      </c>
      <c r="V2167" s="279"/>
    </row>
    <row r="2168" spans="1:22" x14ac:dyDescent="0.25">
      <c r="A2168" s="266"/>
      <c r="B2168" s="259" t="str">
        <f t="shared" si="359"/>
        <v/>
      </c>
      <c r="C2168" s="260" t="str">
        <f t="shared" si="348"/>
        <v/>
      </c>
      <c r="D2168" s="249" t="str">
        <f t="shared" si="349"/>
        <v/>
      </c>
      <c r="E2168" s="249" t="str">
        <f t="shared" si="350"/>
        <v/>
      </c>
      <c r="F2168" s="249" t="str">
        <f t="shared" si="351"/>
        <v/>
      </c>
      <c r="G2168" s="249" t="str">
        <f t="shared" si="352"/>
        <v/>
      </c>
      <c r="H2168" s="249" t="str">
        <f t="shared" si="353"/>
        <v/>
      </c>
      <c r="I2168" s="249"/>
      <c r="J2168" s="249"/>
      <c r="K2168" s="252"/>
      <c r="L2168" s="251"/>
      <c r="M2168" s="252"/>
      <c r="N2168" s="261"/>
      <c r="O2168" s="261"/>
      <c r="P2168" s="253"/>
      <c r="Q2168" s="254" t="str">
        <f t="shared" si="354"/>
        <v/>
      </c>
      <c r="R2168" s="255" t="str">
        <f t="shared" si="356"/>
        <v/>
      </c>
      <c r="S2168" s="255" t="str">
        <f t="shared" si="357"/>
        <v/>
      </c>
      <c r="T2168" s="255" t="str">
        <f t="shared" si="355"/>
        <v/>
      </c>
      <c r="U2168" s="262" t="str">
        <f t="shared" si="358"/>
        <v/>
      </c>
      <c r="V2168" s="279"/>
    </row>
    <row r="2169" spans="1:22" x14ac:dyDescent="0.25">
      <c r="A2169" s="266"/>
      <c r="B2169" s="259" t="str">
        <f t="shared" si="359"/>
        <v/>
      </c>
      <c r="C2169" s="260" t="str">
        <f t="shared" si="348"/>
        <v/>
      </c>
      <c r="D2169" s="249" t="str">
        <f t="shared" si="349"/>
        <v/>
      </c>
      <c r="E2169" s="249" t="str">
        <f t="shared" si="350"/>
        <v/>
      </c>
      <c r="F2169" s="249" t="str">
        <f t="shared" si="351"/>
        <v/>
      </c>
      <c r="G2169" s="249" t="str">
        <f t="shared" si="352"/>
        <v/>
      </c>
      <c r="H2169" s="249" t="str">
        <f t="shared" si="353"/>
        <v/>
      </c>
      <c r="I2169" s="249"/>
      <c r="J2169" s="249"/>
      <c r="K2169" s="252"/>
      <c r="L2169" s="251"/>
      <c r="M2169" s="252"/>
      <c r="N2169" s="261"/>
      <c r="O2169" s="261"/>
      <c r="P2169" s="253"/>
      <c r="Q2169" s="254" t="str">
        <f t="shared" si="354"/>
        <v/>
      </c>
      <c r="R2169" s="255" t="str">
        <f t="shared" si="356"/>
        <v/>
      </c>
      <c r="S2169" s="255" t="str">
        <f t="shared" si="357"/>
        <v/>
      </c>
      <c r="T2169" s="255" t="str">
        <f t="shared" si="355"/>
        <v/>
      </c>
      <c r="U2169" s="262" t="str">
        <f t="shared" si="358"/>
        <v/>
      </c>
      <c r="V2169" s="279"/>
    </row>
    <row r="2170" spans="1:22" x14ac:dyDescent="0.25">
      <c r="A2170" s="266"/>
      <c r="B2170" s="259" t="str">
        <f t="shared" si="359"/>
        <v/>
      </c>
      <c r="C2170" s="260" t="str">
        <f t="shared" si="348"/>
        <v/>
      </c>
      <c r="D2170" s="249" t="str">
        <f t="shared" si="349"/>
        <v/>
      </c>
      <c r="E2170" s="249" t="str">
        <f t="shared" si="350"/>
        <v/>
      </c>
      <c r="F2170" s="249" t="str">
        <f t="shared" si="351"/>
        <v/>
      </c>
      <c r="G2170" s="249" t="str">
        <f t="shared" si="352"/>
        <v/>
      </c>
      <c r="H2170" s="249" t="str">
        <f t="shared" si="353"/>
        <v/>
      </c>
      <c r="I2170" s="249"/>
      <c r="J2170" s="249"/>
      <c r="K2170" s="252"/>
      <c r="L2170" s="251"/>
      <c r="M2170" s="252"/>
      <c r="N2170" s="261"/>
      <c r="O2170" s="261"/>
      <c r="P2170" s="253"/>
      <c r="Q2170" s="254" t="str">
        <f t="shared" si="354"/>
        <v/>
      </c>
      <c r="R2170" s="255" t="str">
        <f t="shared" si="356"/>
        <v/>
      </c>
      <c r="S2170" s="255" t="str">
        <f t="shared" si="357"/>
        <v/>
      </c>
      <c r="T2170" s="255" t="str">
        <f t="shared" si="355"/>
        <v/>
      </c>
      <c r="U2170" s="262" t="str">
        <f t="shared" si="358"/>
        <v/>
      </c>
      <c r="V2170" s="279"/>
    </row>
    <row r="2171" spans="1:22" x14ac:dyDescent="0.25">
      <c r="A2171" s="266"/>
      <c r="B2171" s="259" t="str">
        <f t="shared" si="359"/>
        <v/>
      </c>
      <c r="C2171" s="260" t="str">
        <f t="shared" si="348"/>
        <v/>
      </c>
      <c r="D2171" s="249" t="str">
        <f t="shared" si="349"/>
        <v/>
      </c>
      <c r="E2171" s="249" t="str">
        <f t="shared" si="350"/>
        <v/>
      </c>
      <c r="F2171" s="249" t="str">
        <f t="shared" si="351"/>
        <v/>
      </c>
      <c r="G2171" s="249" t="str">
        <f t="shared" si="352"/>
        <v/>
      </c>
      <c r="H2171" s="249" t="str">
        <f t="shared" si="353"/>
        <v/>
      </c>
      <c r="I2171" s="249"/>
      <c r="J2171" s="249"/>
      <c r="K2171" s="252"/>
      <c r="L2171" s="251"/>
      <c r="M2171" s="252"/>
      <c r="N2171" s="261"/>
      <c r="O2171" s="261"/>
      <c r="P2171" s="253"/>
      <c r="Q2171" s="254" t="str">
        <f t="shared" si="354"/>
        <v/>
      </c>
      <c r="R2171" s="255" t="str">
        <f t="shared" si="356"/>
        <v/>
      </c>
      <c r="S2171" s="255" t="str">
        <f t="shared" si="357"/>
        <v/>
      </c>
      <c r="T2171" s="255" t="str">
        <f t="shared" si="355"/>
        <v/>
      </c>
      <c r="U2171" s="262" t="str">
        <f t="shared" si="358"/>
        <v/>
      </c>
      <c r="V2171" s="279"/>
    </row>
    <row r="2172" spans="1:22" x14ac:dyDescent="0.25">
      <c r="A2172" s="266"/>
      <c r="B2172" s="259" t="str">
        <f t="shared" si="359"/>
        <v/>
      </c>
      <c r="C2172" s="260" t="str">
        <f t="shared" si="348"/>
        <v/>
      </c>
      <c r="D2172" s="249" t="str">
        <f t="shared" si="349"/>
        <v/>
      </c>
      <c r="E2172" s="249" t="str">
        <f t="shared" si="350"/>
        <v/>
      </c>
      <c r="F2172" s="249" t="str">
        <f t="shared" si="351"/>
        <v/>
      </c>
      <c r="G2172" s="249" t="str">
        <f t="shared" si="352"/>
        <v/>
      </c>
      <c r="H2172" s="249" t="str">
        <f t="shared" si="353"/>
        <v/>
      </c>
      <c r="I2172" s="249"/>
      <c r="J2172" s="249"/>
      <c r="K2172" s="252"/>
      <c r="L2172" s="251"/>
      <c r="M2172" s="252"/>
      <c r="N2172" s="261"/>
      <c r="O2172" s="261"/>
      <c r="P2172" s="253"/>
      <c r="Q2172" s="254" t="str">
        <f t="shared" si="354"/>
        <v/>
      </c>
      <c r="R2172" s="255" t="str">
        <f t="shared" si="356"/>
        <v/>
      </c>
      <c r="S2172" s="255" t="str">
        <f t="shared" si="357"/>
        <v/>
      </c>
      <c r="T2172" s="255" t="str">
        <f t="shared" si="355"/>
        <v/>
      </c>
      <c r="U2172" s="262" t="str">
        <f t="shared" si="358"/>
        <v/>
      </c>
      <c r="V2172" s="279"/>
    </row>
    <row r="2173" spans="1:22" x14ac:dyDescent="0.25">
      <c r="A2173" s="266"/>
      <c r="B2173" s="259" t="str">
        <f t="shared" si="359"/>
        <v/>
      </c>
      <c r="C2173" s="260" t="str">
        <f t="shared" si="348"/>
        <v/>
      </c>
      <c r="D2173" s="249" t="str">
        <f t="shared" si="349"/>
        <v/>
      </c>
      <c r="E2173" s="249" t="str">
        <f t="shared" si="350"/>
        <v/>
      </c>
      <c r="F2173" s="249" t="str">
        <f t="shared" si="351"/>
        <v/>
      </c>
      <c r="G2173" s="249" t="str">
        <f t="shared" si="352"/>
        <v/>
      </c>
      <c r="H2173" s="249" t="str">
        <f t="shared" si="353"/>
        <v/>
      </c>
      <c r="I2173" s="249"/>
      <c r="J2173" s="249"/>
      <c r="K2173" s="252"/>
      <c r="L2173" s="251"/>
      <c r="M2173" s="252"/>
      <c r="N2173" s="261"/>
      <c r="O2173" s="261"/>
      <c r="P2173" s="253"/>
      <c r="Q2173" s="254" t="str">
        <f t="shared" si="354"/>
        <v/>
      </c>
      <c r="R2173" s="255" t="str">
        <f t="shared" si="356"/>
        <v/>
      </c>
      <c r="S2173" s="255" t="str">
        <f t="shared" si="357"/>
        <v/>
      </c>
      <c r="T2173" s="255" t="str">
        <f t="shared" si="355"/>
        <v/>
      </c>
      <c r="U2173" s="262" t="str">
        <f t="shared" si="358"/>
        <v/>
      </c>
      <c r="V2173" s="279"/>
    </row>
    <row r="2174" spans="1:22" x14ac:dyDescent="0.25">
      <c r="A2174" s="266"/>
      <c r="B2174" s="259" t="str">
        <f t="shared" si="359"/>
        <v/>
      </c>
      <c r="C2174" s="260" t="str">
        <f t="shared" si="348"/>
        <v/>
      </c>
      <c r="D2174" s="249" t="str">
        <f t="shared" si="349"/>
        <v/>
      </c>
      <c r="E2174" s="249" t="str">
        <f t="shared" si="350"/>
        <v/>
      </c>
      <c r="F2174" s="249" t="str">
        <f t="shared" si="351"/>
        <v/>
      </c>
      <c r="G2174" s="249" t="str">
        <f t="shared" si="352"/>
        <v/>
      </c>
      <c r="H2174" s="249" t="str">
        <f t="shared" si="353"/>
        <v/>
      </c>
      <c r="I2174" s="249"/>
      <c r="J2174" s="249"/>
      <c r="K2174" s="252"/>
      <c r="L2174" s="251"/>
      <c r="M2174" s="252"/>
      <c r="N2174" s="261"/>
      <c r="O2174" s="261"/>
      <c r="P2174" s="253"/>
      <c r="Q2174" s="254" t="str">
        <f t="shared" si="354"/>
        <v/>
      </c>
      <c r="R2174" s="255" t="str">
        <f t="shared" si="356"/>
        <v/>
      </c>
      <c r="S2174" s="255" t="str">
        <f t="shared" si="357"/>
        <v/>
      </c>
      <c r="T2174" s="255" t="str">
        <f t="shared" si="355"/>
        <v/>
      </c>
      <c r="U2174" s="262" t="str">
        <f t="shared" si="358"/>
        <v/>
      </c>
      <c r="V2174" s="279"/>
    </row>
    <row r="2175" spans="1:22" x14ac:dyDescent="0.25">
      <c r="A2175" s="266"/>
      <c r="B2175" s="259" t="str">
        <f t="shared" si="359"/>
        <v/>
      </c>
      <c r="C2175" s="260" t="str">
        <f t="shared" si="348"/>
        <v/>
      </c>
      <c r="D2175" s="249" t="str">
        <f t="shared" si="349"/>
        <v/>
      </c>
      <c r="E2175" s="249" t="str">
        <f t="shared" si="350"/>
        <v/>
      </c>
      <c r="F2175" s="249" t="str">
        <f t="shared" si="351"/>
        <v/>
      </c>
      <c r="G2175" s="249" t="str">
        <f t="shared" si="352"/>
        <v/>
      </c>
      <c r="H2175" s="249" t="str">
        <f t="shared" si="353"/>
        <v/>
      </c>
      <c r="I2175" s="249"/>
      <c r="J2175" s="249"/>
      <c r="K2175" s="252"/>
      <c r="L2175" s="251"/>
      <c r="M2175" s="252"/>
      <c r="N2175" s="261"/>
      <c r="O2175" s="261"/>
      <c r="P2175" s="253"/>
      <c r="Q2175" s="254" t="str">
        <f t="shared" si="354"/>
        <v/>
      </c>
      <c r="R2175" s="255" t="str">
        <f t="shared" si="356"/>
        <v/>
      </c>
      <c r="S2175" s="255" t="str">
        <f t="shared" si="357"/>
        <v/>
      </c>
      <c r="T2175" s="255" t="str">
        <f t="shared" si="355"/>
        <v/>
      </c>
      <c r="U2175" s="262" t="str">
        <f t="shared" si="358"/>
        <v/>
      </c>
      <c r="V2175" s="279"/>
    </row>
    <row r="2176" spans="1:22" x14ac:dyDescent="0.25">
      <c r="A2176" s="266"/>
      <c r="B2176" s="259" t="str">
        <f t="shared" si="359"/>
        <v/>
      </c>
      <c r="C2176" s="260" t="str">
        <f t="shared" si="348"/>
        <v/>
      </c>
      <c r="D2176" s="249" t="str">
        <f t="shared" si="349"/>
        <v/>
      </c>
      <c r="E2176" s="249" t="str">
        <f t="shared" si="350"/>
        <v/>
      </c>
      <c r="F2176" s="249" t="str">
        <f t="shared" si="351"/>
        <v/>
      </c>
      <c r="G2176" s="249" t="str">
        <f t="shared" si="352"/>
        <v/>
      </c>
      <c r="H2176" s="249" t="str">
        <f t="shared" si="353"/>
        <v/>
      </c>
      <c r="I2176" s="249"/>
      <c r="J2176" s="249"/>
      <c r="K2176" s="252"/>
      <c r="L2176" s="251"/>
      <c r="M2176" s="252"/>
      <c r="N2176" s="261"/>
      <c r="O2176" s="261"/>
      <c r="P2176" s="253"/>
      <c r="Q2176" s="254" t="str">
        <f t="shared" si="354"/>
        <v/>
      </c>
      <c r="R2176" s="255" t="str">
        <f t="shared" si="356"/>
        <v/>
      </c>
      <c r="S2176" s="255" t="str">
        <f t="shared" si="357"/>
        <v/>
      </c>
      <c r="T2176" s="255" t="str">
        <f t="shared" si="355"/>
        <v/>
      </c>
      <c r="U2176" s="262" t="str">
        <f t="shared" si="358"/>
        <v/>
      </c>
      <c r="V2176" s="279"/>
    </row>
    <row r="2177" spans="1:22" x14ac:dyDescent="0.25">
      <c r="A2177" s="266"/>
      <c r="B2177" s="259" t="str">
        <f t="shared" si="359"/>
        <v/>
      </c>
      <c r="C2177" s="260" t="str">
        <f t="shared" si="348"/>
        <v/>
      </c>
      <c r="D2177" s="249" t="str">
        <f t="shared" si="349"/>
        <v/>
      </c>
      <c r="E2177" s="249" t="str">
        <f t="shared" si="350"/>
        <v/>
      </c>
      <c r="F2177" s="249" t="str">
        <f t="shared" si="351"/>
        <v/>
      </c>
      <c r="G2177" s="249" t="str">
        <f t="shared" si="352"/>
        <v/>
      </c>
      <c r="H2177" s="249" t="str">
        <f t="shared" si="353"/>
        <v/>
      </c>
      <c r="I2177" s="249"/>
      <c r="J2177" s="249"/>
      <c r="K2177" s="252"/>
      <c r="L2177" s="251"/>
      <c r="M2177" s="252"/>
      <c r="N2177" s="261"/>
      <c r="O2177" s="261"/>
      <c r="P2177" s="253"/>
      <c r="Q2177" s="254" t="str">
        <f t="shared" si="354"/>
        <v/>
      </c>
      <c r="R2177" s="255" t="str">
        <f t="shared" si="356"/>
        <v/>
      </c>
      <c r="S2177" s="255" t="str">
        <f t="shared" si="357"/>
        <v/>
      </c>
      <c r="T2177" s="255" t="str">
        <f t="shared" si="355"/>
        <v/>
      </c>
      <c r="U2177" s="262" t="str">
        <f t="shared" si="358"/>
        <v/>
      </c>
      <c r="V2177" s="279"/>
    </row>
    <row r="2178" spans="1:22" x14ac:dyDescent="0.25">
      <c r="A2178" s="266"/>
      <c r="B2178" s="259" t="str">
        <f t="shared" si="359"/>
        <v/>
      </c>
      <c r="C2178" s="260" t="str">
        <f t="shared" si="348"/>
        <v/>
      </c>
      <c r="D2178" s="249" t="str">
        <f t="shared" si="349"/>
        <v/>
      </c>
      <c r="E2178" s="249" t="str">
        <f t="shared" si="350"/>
        <v/>
      </c>
      <c r="F2178" s="249" t="str">
        <f t="shared" si="351"/>
        <v/>
      </c>
      <c r="G2178" s="249" t="str">
        <f t="shared" si="352"/>
        <v/>
      </c>
      <c r="H2178" s="249" t="str">
        <f t="shared" si="353"/>
        <v/>
      </c>
      <c r="I2178" s="249"/>
      <c r="J2178" s="249"/>
      <c r="K2178" s="252"/>
      <c r="L2178" s="251"/>
      <c r="M2178" s="252"/>
      <c r="N2178" s="261"/>
      <c r="O2178" s="261"/>
      <c r="P2178" s="253"/>
      <c r="Q2178" s="254" t="str">
        <f t="shared" si="354"/>
        <v/>
      </c>
      <c r="R2178" s="255" t="str">
        <f t="shared" si="356"/>
        <v/>
      </c>
      <c r="S2178" s="255" t="str">
        <f t="shared" si="357"/>
        <v/>
      </c>
      <c r="T2178" s="255" t="str">
        <f t="shared" si="355"/>
        <v/>
      </c>
      <c r="U2178" s="262" t="str">
        <f t="shared" si="358"/>
        <v/>
      </c>
      <c r="V2178" s="279"/>
    </row>
    <row r="2179" spans="1:22" x14ac:dyDescent="0.25">
      <c r="A2179" s="266"/>
      <c r="B2179" s="259" t="str">
        <f t="shared" si="359"/>
        <v/>
      </c>
      <c r="C2179" s="260" t="str">
        <f t="shared" si="348"/>
        <v/>
      </c>
      <c r="D2179" s="249" t="str">
        <f t="shared" si="349"/>
        <v/>
      </c>
      <c r="E2179" s="249" t="str">
        <f t="shared" si="350"/>
        <v/>
      </c>
      <c r="F2179" s="249" t="str">
        <f t="shared" si="351"/>
        <v/>
      </c>
      <c r="G2179" s="249" t="str">
        <f t="shared" si="352"/>
        <v/>
      </c>
      <c r="H2179" s="249" t="str">
        <f t="shared" si="353"/>
        <v/>
      </c>
      <c r="I2179" s="249"/>
      <c r="J2179" s="249"/>
      <c r="K2179" s="252"/>
      <c r="L2179" s="251"/>
      <c r="M2179" s="252"/>
      <c r="N2179" s="261"/>
      <c r="O2179" s="261"/>
      <c r="P2179" s="253"/>
      <c r="Q2179" s="254" t="str">
        <f t="shared" si="354"/>
        <v/>
      </c>
      <c r="R2179" s="255" t="str">
        <f t="shared" si="356"/>
        <v/>
      </c>
      <c r="S2179" s="255" t="str">
        <f t="shared" si="357"/>
        <v/>
      </c>
      <c r="T2179" s="255" t="str">
        <f t="shared" si="355"/>
        <v/>
      </c>
      <c r="U2179" s="262" t="str">
        <f t="shared" si="358"/>
        <v/>
      </c>
      <c r="V2179" s="279"/>
    </row>
    <row r="2180" spans="1:22" x14ac:dyDescent="0.25">
      <c r="A2180" s="266"/>
      <c r="B2180" s="259" t="str">
        <f t="shared" si="359"/>
        <v/>
      </c>
      <c r="C2180" s="260" t="str">
        <f t="shared" si="348"/>
        <v/>
      </c>
      <c r="D2180" s="249" t="str">
        <f t="shared" si="349"/>
        <v/>
      </c>
      <c r="E2180" s="249" t="str">
        <f t="shared" si="350"/>
        <v/>
      </c>
      <c r="F2180" s="249" t="str">
        <f t="shared" si="351"/>
        <v/>
      </c>
      <c r="G2180" s="249" t="str">
        <f t="shared" si="352"/>
        <v/>
      </c>
      <c r="H2180" s="249" t="str">
        <f t="shared" si="353"/>
        <v/>
      </c>
      <c r="I2180" s="249"/>
      <c r="J2180" s="249"/>
      <c r="K2180" s="252"/>
      <c r="L2180" s="251"/>
      <c r="M2180" s="252"/>
      <c r="N2180" s="261"/>
      <c r="O2180" s="261"/>
      <c r="P2180" s="253"/>
      <c r="Q2180" s="254" t="str">
        <f t="shared" si="354"/>
        <v/>
      </c>
      <c r="R2180" s="255" t="str">
        <f t="shared" si="356"/>
        <v/>
      </c>
      <c r="S2180" s="255" t="str">
        <f t="shared" si="357"/>
        <v/>
      </c>
      <c r="T2180" s="255" t="str">
        <f t="shared" si="355"/>
        <v/>
      </c>
      <c r="U2180" s="262" t="str">
        <f t="shared" si="358"/>
        <v/>
      </c>
      <c r="V2180" s="279"/>
    </row>
    <row r="2181" spans="1:22" x14ac:dyDescent="0.25">
      <c r="A2181" s="266"/>
      <c r="B2181" s="259" t="str">
        <f t="shared" si="359"/>
        <v/>
      </c>
      <c r="C2181" s="260" t="str">
        <f t="shared" si="348"/>
        <v/>
      </c>
      <c r="D2181" s="249" t="str">
        <f t="shared" si="349"/>
        <v/>
      </c>
      <c r="E2181" s="249" t="str">
        <f t="shared" si="350"/>
        <v/>
      </c>
      <c r="F2181" s="249" t="str">
        <f t="shared" si="351"/>
        <v/>
      </c>
      <c r="G2181" s="249" t="str">
        <f t="shared" si="352"/>
        <v/>
      </c>
      <c r="H2181" s="249" t="str">
        <f t="shared" si="353"/>
        <v/>
      </c>
      <c r="I2181" s="249"/>
      <c r="J2181" s="249"/>
      <c r="K2181" s="252"/>
      <c r="L2181" s="251"/>
      <c r="M2181" s="252"/>
      <c r="N2181" s="261"/>
      <c r="O2181" s="261"/>
      <c r="P2181" s="253"/>
      <c r="Q2181" s="254" t="str">
        <f t="shared" si="354"/>
        <v/>
      </c>
      <c r="R2181" s="255" t="str">
        <f t="shared" si="356"/>
        <v/>
      </c>
      <c r="S2181" s="255" t="str">
        <f t="shared" si="357"/>
        <v/>
      </c>
      <c r="T2181" s="255" t="str">
        <f t="shared" si="355"/>
        <v/>
      </c>
      <c r="U2181" s="262" t="str">
        <f t="shared" si="358"/>
        <v/>
      </c>
      <c r="V2181" s="279"/>
    </row>
    <row r="2182" spans="1:22" x14ac:dyDescent="0.25">
      <c r="A2182" s="266"/>
      <c r="B2182" s="259" t="str">
        <f t="shared" si="359"/>
        <v/>
      </c>
      <c r="C2182" s="260" t="str">
        <f t="shared" si="348"/>
        <v/>
      </c>
      <c r="D2182" s="249" t="str">
        <f t="shared" si="349"/>
        <v/>
      </c>
      <c r="E2182" s="249" t="str">
        <f t="shared" si="350"/>
        <v/>
      </c>
      <c r="F2182" s="249" t="str">
        <f t="shared" si="351"/>
        <v/>
      </c>
      <c r="G2182" s="249" t="str">
        <f t="shared" si="352"/>
        <v/>
      </c>
      <c r="H2182" s="249" t="str">
        <f t="shared" si="353"/>
        <v/>
      </c>
      <c r="I2182" s="249"/>
      <c r="J2182" s="249"/>
      <c r="K2182" s="252"/>
      <c r="L2182" s="251"/>
      <c r="M2182" s="252"/>
      <c r="N2182" s="261"/>
      <c r="O2182" s="261"/>
      <c r="P2182" s="253"/>
      <c r="Q2182" s="254" t="str">
        <f t="shared" si="354"/>
        <v/>
      </c>
      <c r="R2182" s="255" t="str">
        <f t="shared" si="356"/>
        <v/>
      </c>
      <c r="S2182" s="255" t="str">
        <f t="shared" si="357"/>
        <v/>
      </c>
      <c r="T2182" s="255" t="str">
        <f t="shared" si="355"/>
        <v/>
      </c>
      <c r="U2182" s="262" t="str">
        <f t="shared" si="358"/>
        <v/>
      </c>
      <c r="V2182" s="279"/>
    </row>
    <row r="2183" spans="1:22" x14ac:dyDescent="0.25">
      <c r="A2183" s="266"/>
      <c r="B2183" s="259" t="str">
        <f t="shared" si="359"/>
        <v/>
      </c>
      <c r="C2183" s="260" t="str">
        <f t="shared" si="348"/>
        <v/>
      </c>
      <c r="D2183" s="249" t="str">
        <f t="shared" si="349"/>
        <v/>
      </c>
      <c r="E2183" s="249" t="str">
        <f t="shared" si="350"/>
        <v/>
      </c>
      <c r="F2183" s="249" t="str">
        <f t="shared" si="351"/>
        <v/>
      </c>
      <c r="G2183" s="249" t="str">
        <f t="shared" si="352"/>
        <v/>
      </c>
      <c r="H2183" s="249" t="str">
        <f t="shared" si="353"/>
        <v/>
      </c>
      <c r="I2183" s="249"/>
      <c r="J2183" s="249"/>
      <c r="K2183" s="252"/>
      <c r="L2183" s="251"/>
      <c r="M2183" s="252"/>
      <c r="N2183" s="261"/>
      <c r="O2183" s="261"/>
      <c r="P2183" s="253"/>
      <c r="Q2183" s="254" t="str">
        <f t="shared" si="354"/>
        <v/>
      </c>
      <c r="R2183" s="255" t="str">
        <f t="shared" si="356"/>
        <v/>
      </c>
      <c r="S2183" s="255" t="str">
        <f t="shared" si="357"/>
        <v/>
      </c>
      <c r="T2183" s="255" t="str">
        <f t="shared" si="355"/>
        <v/>
      </c>
      <c r="U2183" s="262" t="str">
        <f t="shared" si="358"/>
        <v/>
      </c>
      <c r="V2183" s="279"/>
    </row>
    <row r="2184" spans="1:22" x14ac:dyDescent="0.25">
      <c r="A2184" s="266"/>
      <c r="B2184" s="259" t="str">
        <f t="shared" si="359"/>
        <v/>
      </c>
      <c r="C2184" s="260" t="str">
        <f t="shared" si="348"/>
        <v/>
      </c>
      <c r="D2184" s="249" t="str">
        <f t="shared" si="349"/>
        <v/>
      </c>
      <c r="E2184" s="249" t="str">
        <f t="shared" si="350"/>
        <v/>
      </c>
      <c r="F2184" s="249" t="str">
        <f t="shared" si="351"/>
        <v/>
      </c>
      <c r="G2184" s="249" t="str">
        <f t="shared" si="352"/>
        <v/>
      </c>
      <c r="H2184" s="249" t="str">
        <f t="shared" si="353"/>
        <v/>
      </c>
      <c r="I2184" s="249"/>
      <c r="J2184" s="249"/>
      <c r="K2184" s="252"/>
      <c r="L2184" s="251"/>
      <c r="M2184" s="252"/>
      <c r="N2184" s="261"/>
      <c r="O2184" s="261"/>
      <c r="P2184" s="253"/>
      <c r="Q2184" s="254" t="str">
        <f t="shared" si="354"/>
        <v/>
      </c>
      <c r="R2184" s="255" t="str">
        <f t="shared" si="356"/>
        <v/>
      </c>
      <c r="S2184" s="255" t="str">
        <f t="shared" si="357"/>
        <v/>
      </c>
      <c r="T2184" s="255" t="str">
        <f t="shared" si="355"/>
        <v/>
      </c>
      <c r="U2184" s="262" t="str">
        <f t="shared" si="358"/>
        <v/>
      </c>
      <c r="V2184" s="279"/>
    </row>
    <row r="2185" spans="1:22" x14ac:dyDescent="0.25">
      <c r="A2185" s="266"/>
      <c r="B2185" s="259" t="str">
        <f t="shared" si="359"/>
        <v/>
      </c>
      <c r="C2185" s="260" t="str">
        <f t="shared" si="348"/>
        <v/>
      </c>
      <c r="D2185" s="249" t="str">
        <f t="shared" si="349"/>
        <v/>
      </c>
      <c r="E2185" s="249" t="str">
        <f t="shared" si="350"/>
        <v/>
      </c>
      <c r="F2185" s="249" t="str">
        <f t="shared" si="351"/>
        <v/>
      </c>
      <c r="G2185" s="249" t="str">
        <f t="shared" si="352"/>
        <v/>
      </c>
      <c r="H2185" s="249" t="str">
        <f t="shared" si="353"/>
        <v/>
      </c>
      <c r="I2185" s="249"/>
      <c r="J2185" s="249"/>
      <c r="K2185" s="252"/>
      <c r="L2185" s="251"/>
      <c r="M2185" s="252"/>
      <c r="N2185" s="261"/>
      <c r="O2185" s="261"/>
      <c r="P2185" s="253"/>
      <c r="Q2185" s="254" t="str">
        <f t="shared" si="354"/>
        <v/>
      </c>
      <c r="R2185" s="255" t="str">
        <f t="shared" si="356"/>
        <v/>
      </c>
      <c r="S2185" s="255" t="str">
        <f t="shared" si="357"/>
        <v/>
      </c>
      <c r="T2185" s="255" t="str">
        <f t="shared" si="355"/>
        <v/>
      </c>
      <c r="U2185" s="262" t="str">
        <f t="shared" si="358"/>
        <v/>
      </c>
      <c r="V2185" s="279"/>
    </row>
    <row r="2186" spans="1:22" x14ac:dyDescent="0.25">
      <c r="A2186" s="266"/>
      <c r="B2186" s="259" t="str">
        <f t="shared" si="359"/>
        <v/>
      </c>
      <c r="C2186" s="260" t="str">
        <f t="shared" si="348"/>
        <v/>
      </c>
      <c r="D2186" s="249" t="str">
        <f t="shared" si="349"/>
        <v/>
      </c>
      <c r="E2186" s="249" t="str">
        <f t="shared" si="350"/>
        <v/>
      </c>
      <c r="F2186" s="249" t="str">
        <f t="shared" si="351"/>
        <v/>
      </c>
      <c r="G2186" s="249" t="str">
        <f t="shared" si="352"/>
        <v/>
      </c>
      <c r="H2186" s="249" t="str">
        <f t="shared" si="353"/>
        <v/>
      </c>
      <c r="I2186" s="249"/>
      <c r="J2186" s="249"/>
      <c r="K2186" s="252"/>
      <c r="L2186" s="251"/>
      <c r="M2186" s="252"/>
      <c r="N2186" s="261"/>
      <c r="O2186" s="261"/>
      <c r="P2186" s="253"/>
      <c r="Q2186" s="254" t="str">
        <f t="shared" si="354"/>
        <v/>
      </c>
      <c r="R2186" s="255" t="str">
        <f t="shared" si="356"/>
        <v/>
      </c>
      <c r="S2186" s="255" t="str">
        <f t="shared" si="357"/>
        <v/>
      </c>
      <c r="T2186" s="255" t="str">
        <f t="shared" si="355"/>
        <v/>
      </c>
      <c r="U2186" s="262" t="str">
        <f t="shared" si="358"/>
        <v/>
      </c>
      <c r="V2186" s="279"/>
    </row>
    <row r="2187" spans="1:22" x14ac:dyDescent="0.25">
      <c r="A2187" s="266"/>
      <c r="B2187" s="259" t="str">
        <f t="shared" si="359"/>
        <v/>
      </c>
      <c r="C2187" s="260" t="str">
        <f t="shared" ref="C2187:C2250" si="360">IFERROR(VLOOKUP(A2187,Personal,3,0),"")</f>
        <v/>
      </c>
      <c r="D2187" s="249" t="str">
        <f t="shared" ref="D2187:D2250" si="361">IFERROR(VLOOKUP(A2187,Personal,4,0),"")</f>
        <v/>
      </c>
      <c r="E2187" s="249" t="str">
        <f t="shared" ref="E2187:E2250" si="362">IFERROR(VLOOKUP(A2187,Personal,5,0),"")</f>
        <v/>
      </c>
      <c r="F2187" s="249" t="str">
        <f t="shared" ref="F2187:F2250" si="363">IFERROR(VLOOKUP(A2187,Personal,6,0),"")</f>
        <v/>
      </c>
      <c r="G2187" s="249" t="str">
        <f t="shared" ref="G2187:G2250" si="364">IFERROR(VLOOKUP(A2187,Personal,7,0),"")</f>
        <v/>
      </c>
      <c r="H2187" s="249" t="str">
        <f t="shared" ref="H2187:H2250" si="365">IFERROR(VLOOKUP(A2187,Personal,8,0),"")</f>
        <v/>
      </c>
      <c r="I2187" s="249"/>
      <c r="J2187" s="249"/>
      <c r="K2187" s="252"/>
      <c r="L2187" s="251"/>
      <c r="M2187" s="252"/>
      <c r="N2187" s="261"/>
      <c r="O2187" s="261"/>
      <c r="P2187" s="253"/>
      <c r="Q2187" s="254" t="str">
        <f t="shared" ref="Q2187:Q2250" si="366">IF(AND(N2187&lt;&gt;"",O2187&lt;&gt;""),IF(DATEDIF(N2187,O2187,"d")&gt;=0,SUM(1+DATEDIF(N2187,O2187,"d")),""),"")</f>
        <v/>
      </c>
      <c r="R2187" s="255" t="str">
        <f t="shared" si="356"/>
        <v/>
      </c>
      <c r="S2187" s="255" t="str">
        <f t="shared" si="357"/>
        <v/>
      </c>
      <c r="T2187" s="255" t="str">
        <f t="shared" ref="T2187:T2250" si="367">IF(O2187&lt;&gt;"",TEXT(O2187,"YYYY"),"")</f>
        <v/>
      </c>
      <c r="U2187" s="262" t="str">
        <f t="shared" si="358"/>
        <v/>
      </c>
      <c r="V2187" s="279"/>
    </row>
    <row r="2188" spans="1:22" x14ac:dyDescent="0.25">
      <c r="A2188" s="266"/>
      <c r="B2188" s="259" t="str">
        <f t="shared" si="359"/>
        <v/>
      </c>
      <c r="C2188" s="260" t="str">
        <f t="shared" si="360"/>
        <v/>
      </c>
      <c r="D2188" s="249" t="str">
        <f t="shared" si="361"/>
        <v/>
      </c>
      <c r="E2188" s="249" t="str">
        <f t="shared" si="362"/>
        <v/>
      </c>
      <c r="F2188" s="249" t="str">
        <f t="shared" si="363"/>
        <v/>
      </c>
      <c r="G2188" s="249" t="str">
        <f t="shared" si="364"/>
        <v/>
      </c>
      <c r="H2188" s="249" t="str">
        <f t="shared" si="365"/>
        <v/>
      </c>
      <c r="I2188" s="249"/>
      <c r="J2188" s="249"/>
      <c r="K2188" s="252"/>
      <c r="L2188" s="251"/>
      <c r="M2188" s="252"/>
      <c r="N2188" s="261"/>
      <c r="O2188" s="261"/>
      <c r="P2188" s="253"/>
      <c r="Q2188" s="254" t="str">
        <f t="shared" si="366"/>
        <v/>
      </c>
      <c r="R2188" s="255" t="str">
        <f t="shared" si="356"/>
        <v/>
      </c>
      <c r="S2188" s="255" t="str">
        <f t="shared" si="357"/>
        <v/>
      </c>
      <c r="T2188" s="255" t="str">
        <f t="shared" si="367"/>
        <v/>
      </c>
      <c r="U2188" s="262" t="str">
        <f t="shared" si="358"/>
        <v/>
      </c>
      <c r="V2188" s="279"/>
    </row>
    <row r="2189" spans="1:22" x14ac:dyDescent="0.25">
      <c r="A2189" s="266"/>
      <c r="B2189" s="259" t="str">
        <f t="shared" si="359"/>
        <v/>
      </c>
      <c r="C2189" s="260" t="str">
        <f t="shared" si="360"/>
        <v/>
      </c>
      <c r="D2189" s="249" t="str">
        <f t="shared" si="361"/>
        <v/>
      </c>
      <c r="E2189" s="249" t="str">
        <f t="shared" si="362"/>
        <v/>
      </c>
      <c r="F2189" s="249" t="str">
        <f t="shared" si="363"/>
        <v/>
      </c>
      <c r="G2189" s="249" t="str">
        <f t="shared" si="364"/>
        <v/>
      </c>
      <c r="H2189" s="249" t="str">
        <f t="shared" si="365"/>
        <v/>
      </c>
      <c r="I2189" s="249"/>
      <c r="J2189" s="249"/>
      <c r="K2189" s="252"/>
      <c r="L2189" s="251"/>
      <c r="M2189" s="252"/>
      <c r="N2189" s="261"/>
      <c r="O2189" s="261"/>
      <c r="P2189" s="253"/>
      <c r="Q2189" s="254" t="str">
        <f t="shared" si="366"/>
        <v/>
      </c>
      <c r="R2189" s="255" t="str">
        <f t="shared" si="356"/>
        <v/>
      </c>
      <c r="S2189" s="255" t="str">
        <f t="shared" si="357"/>
        <v/>
      </c>
      <c r="T2189" s="255" t="str">
        <f t="shared" si="367"/>
        <v/>
      </c>
      <c r="U2189" s="262" t="str">
        <f t="shared" si="358"/>
        <v/>
      </c>
      <c r="V2189" s="279"/>
    </row>
    <row r="2190" spans="1:22" x14ac:dyDescent="0.25">
      <c r="A2190" s="266"/>
      <c r="B2190" s="259" t="str">
        <f t="shared" si="359"/>
        <v/>
      </c>
      <c r="C2190" s="260" t="str">
        <f t="shared" si="360"/>
        <v/>
      </c>
      <c r="D2190" s="249" t="str">
        <f t="shared" si="361"/>
        <v/>
      </c>
      <c r="E2190" s="249" t="str">
        <f t="shared" si="362"/>
        <v/>
      </c>
      <c r="F2190" s="249" t="str">
        <f t="shared" si="363"/>
        <v/>
      </c>
      <c r="G2190" s="249" t="str">
        <f t="shared" si="364"/>
        <v/>
      </c>
      <c r="H2190" s="249" t="str">
        <f t="shared" si="365"/>
        <v/>
      </c>
      <c r="I2190" s="249"/>
      <c r="J2190" s="249"/>
      <c r="K2190" s="252"/>
      <c r="L2190" s="251"/>
      <c r="M2190" s="252"/>
      <c r="N2190" s="261"/>
      <c r="O2190" s="261"/>
      <c r="P2190" s="253"/>
      <c r="Q2190" s="254" t="str">
        <f t="shared" si="366"/>
        <v/>
      </c>
      <c r="R2190" s="255" t="str">
        <f t="shared" si="356"/>
        <v/>
      </c>
      <c r="S2190" s="255" t="str">
        <f t="shared" si="357"/>
        <v/>
      </c>
      <c r="T2190" s="255" t="str">
        <f t="shared" si="367"/>
        <v/>
      </c>
      <c r="U2190" s="262" t="str">
        <f t="shared" si="358"/>
        <v/>
      </c>
      <c r="V2190" s="279"/>
    </row>
    <row r="2191" spans="1:22" x14ac:dyDescent="0.25">
      <c r="A2191" s="266"/>
      <c r="B2191" s="259" t="str">
        <f t="shared" si="359"/>
        <v/>
      </c>
      <c r="C2191" s="260" t="str">
        <f t="shared" si="360"/>
        <v/>
      </c>
      <c r="D2191" s="249" t="str">
        <f t="shared" si="361"/>
        <v/>
      </c>
      <c r="E2191" s="249" t="str">
        <f t="shared" si="362"/>
        <v/>
      </c>
      <c r="F2191" s="249" t="str">
        <f t="shared" si="363"/>
        <v/>
      </c>
      <c r="G2191" s="249" t="str">
        <f t="shared" si="364"/>
        <v/>
      </c>
      <c r="H2191" s="249" t="str">
        <f t="shared" si="365"/>
        <v/>
      </c>
      <c r="I2191" s="249"/>
      <c r="J2191" s="249"/>
      <c r="K2191" s="252"/>
      <c r="L2191" s="251"/>
      <c r="M2191" s="252"/>
      <c r="N2191" s="261"/>
      <c r="O2191" s="261"/>
      <c r="P2191" s="253"/>
      <c r="Q2191" s="254" t="str">
        <f t="shared" si="366"/>
        <v/>
      </c>
      <c r="R2191" s="255" t="str">
        <f t="shared" si="356"/>
        <v/>
      </c>
      <c r="S2191" s="255" t="str">
        <f t="shared" si="357"/>
        <v/>
      </c>
      <c r="T2191" s="255" t="str">
        <f t="shared" si="367"/>
        <v/>
      </c>
      <c r="U2191" s="262" t="str">
        <f t="shared" si="358"/>
        <v/>
      </c>
      <c r="V2191" s="279"/>
    </row>
    <row r="2192" spans="1:22" x14ac:dyDescent="0.25">
      <c r="A2192" s="266"/>
      <c r="B2192" s="259" t="str">
        <f t="shared" si="359"/>
        <v/>
      </c>
      <c r="C2192" s="260" t="str">
        <f t="shared" si="360"/>
        <v/>
      </c>
      <c r="D2192" s="249" t="str">
        <f t="shared" si="361"/>
        <v/>
      </c>
      <c r="E2192" s="249" t="str">
        <f t="shared" si="362"/>
        <v/>
      </c>
      <c r="F2192" s="249" t="str">
        <f t="shared" si="363"/>
        <v/>
      </c>
      <c r="G2192" s="249" t="str">
        <f t="shared" si="364"/>
        <v/>
      </c>
      <c r="H2192" s="249" t="str">
        <f t="shared" si="365"/>
        <v/>
      </c>
      <c r="I2192" s="249"/>
      <c r="J2192" s="249"/>
      <c r="K2192" s="252"/>
      <c r="L2192" s="251"/>
      <c r="M2192" s="252"/>
      <c r="N2192" s="261"/>
      <c r="O2192" s="261"/>
      <c r="P2192" s="253"/>
      <c r="Q2192" s="254" t="str">
        <f t="shared" si="366"/>
        <v/>
      </c>
      <c r="R2192" s="255" t="str">
        <f t="shared" si="356"/>
        <v/>
      </c>
      <c r="S2192" s="255" t="str">
        <f t="shared" si="357"/>
        <v/>
      </c>
      <c r="T2192" s="255" t="str">
        <f t="shared" si="367"/>
        <v/>
      </c>
      <c r="U2192" s="262" t="str">
        <f t="shared" si="358"/>
        <v/>
      </c>
      <c r="V2192" s="279"/>
    </row>
    <row r="2193" spans="1:22" x14ac:dyDescent="0.25">
      <c r="A2193" s="266"/>
      <c r="B2193" s="259" t="str">
        <f t="shared" si="359"/>
        <v/>
      </c>
      <c r="C2193" s="260" t="str">
        <f t="shared" si="360"/>
        <v/>
      </c>
      <c r="D2193" s="249" t="str">
        <f t="shared" si="361"/>
        <v/>
      </c>
      <c r="E2193" s="249" t="str">
        <f t="shared" si="362"/>
        <v/>
      </c>
      <c r="F2193" s="249" t="str">
        <f t="shared" si="363"/>
        <v/>
      </c>
      <c r="G2193" s="249" t="str">
        <f t="shared" si="364"/>
        <v/>
      </c>
      <c r="H2193" s="249" t="str">
        <f t="shared" si="365"/>
        <v/>
      </c>
      <c r="I2193" s="249"/>
      <c r="J2193" s="249"/>
      <c r="K2193" s="252"/>
      <c r="L2193" s="251"/>
      <c r="M2193" s="252"/>
      <c r="N2193" s="261"/>
      <c r="O2193" s="261"/>
      <c r="P2193" s="253"/>
      <c r="Q2193" s="254" t="str">
        <f t="shared" si="366"/>
        <v/>
      </c>
      <c r="R2193" s="255" t="str">
        <f t="shared" si="356"/>
        <v/>
      </c>
      <c r="S2193" s="255" t="str">
        <f t="shared" si="357"/>
        <v/>
      </c>
      <c r="T2193" s="255" t="str">
        <f t="shared" si="367"/>
        <v/>
      </c>
      <c r="U2193" s="262" t="str">
        <f t="shared" si="358"/>
        <v/>
      </c>
      <c r="V2193" s="279"/>
    </row>
    <row r="2194" spans="1:22" x14ac:dyDescent="0.25">
      <c r="A2194" s="266"/>
      <c r="B2194" s="259" t="str">
        <f t="shared" si="359"/>
        <v/>
      </c>
      <c r="C2194" s="260" t="str">
        <f t="shared" si="360"/>
        <v/>
      </c>
      <c r="D2194" s="249" t="str">
        <f t="shared" si="361"/>
        <v/>
      </c>
      <c r="E2194" s="249" t="str">
        <f t="shared" si="362"/>
        <v/>
      </c>
      <c r="F2194" s="249" t="str">
        <f t="shared" si="363"/>
        <v/>
      </c>
      <c r="G2194" s="249" t="str">
        <f t="shared" si="364"/>
        <v/>
      </c>
      <c r="H2194" s="249" t="str">
        <f t="shared" si="365"/>
        <v/>
      </c>
      <c r="I2194" s="249"/>
      <c r="J2194" s="249"/>
      <c r="K2194" s="252"/>
      <c r="L2194" s="251"/>
      <c r="M2194" s="252"/>
      <c r="N2194" s="261"/>
      <c r="O2194" s="261"/>
      <c r="P2194" s="253"/>
      <c r="Q2194" s="254" t="str">
        <f t="shared" si="366"/>
        <v/>
      </c>
      <c r="R2194" s="255" t="str">
        <f t="shared" si="356"/>
        <v/>
      </c>
      <c r="S2194" s="255" t="str">
        <f t="shared" si="357"/>
        <v/>
      </c>
      <c r="T2194" s="255" t="str">
        <f t="shared" si="367"/>
        <v/>
      </c>
      <c r="U2194" s="262" t="str">
        <f t="shared" si="358"/>
        <v/>
      </c>
      <c r="V2194" s="279"/>
    </row>
    <row r="2195" spans="1:22" x14ac:dyDescent="0.25">
      <c r="A2195" s="266"/>
      <c r="B2195" s="259" t="str">
        <f t="shared" si="359"/>
        <v/>
      </c>
      <c r="C2195" s="260" t="str">
        <f t="shared" si="360"/>
        <v/>
      </c>
      <c r="D2195" s="249" t="str">
        <f t="shared" si="361"/>
        <v/>
      </c>
      <c r="E2195" s="249" t="str">
        <f t="shared" si="362"/>
        <v/>
      </c>
      <c r="F2195" s="249" t="str">
        <f t="shared" si="363"/>
        <v/>
      </c>
      <c r="G2195" s="249" t="str">
        <f t="shared" si="364"/>
        <v/>
      </c>
      <c r="H2195" s="249" t="str">
        <f t="shared" si="365"/>
        <v/>
      </c>
      <c r="I2195" s="249"/>
      <c r="J2195" s="249"/>
      <c r="K2195" s="252"/>
      <c r="L2195" s="251"/>
      <c r="M2195" s="252"/>
      <c r="N2195" s="261"/>
      <c r="O2195" s="261"/>
      <c r="P2195" s="253"/>
      <c r="Q2195" s="254" t="str">
        <f t="shared" si="366"/>
        <v/>
      </c>
      <c r="R2195" s="255" t="str">
        <f t="shared" si="356"/>
        <v/>
      </c>
      <c r="S2195" s="255" t="str">
        <f t="shared" si="357"/>
        <v/>
      </c>
      <c r="T2195" s="255" t="str">
        <f t="shared" si="367"/>
        <v/>
      </c>
      <c r="U2195" s="262" t="str">
        <f t="shared" si="358"/>
        <v/>
      </c>
      <c r="V2195" s="279"/>
    </row>
    <row r="2196" spans="1:22" x14ac:dyDescent="0.25">
      <c r="A2196" s="266"/>
      <c r="B2196" s="259" t="str">
        <f t="shared" si="359"/>
        <v/>
      </c>
      <c r="C2196" s="260" t="str">
        <f t="shared" si="360"/>
        <v/>
      </c>
      <c r="D2196" s="249" t="str">
        <f t="shared" si="361"/>
        <v/>
      </c>
      <c r="E2196" s="249" t="str">
        <f t="shared" si="362"/>
        <v/>
      </c>
      <c r="F2196" s="249" t="str">
        <f t="shared" si="363"/>
        <v/>
      </c>
      <c r="G2196" s="249" t="str">
        <f t="shared" si="364"/>
        <v/>
      </c>
      <c r="H2196" s="249" t="str">
        <f t="shared" si="365"/>
        <v/>
      </c>
      <c r="I2196" s="249"/>
      <c r="J2196" s="249"/>
      <c r="K2196" s="252"/>
      <c r="L2196" s="251"/>
      <c r="M2196" s="252"/>
      <c r="N2196" s="261"/>
      <c r="O2196" s="261"/>
      <c r="P2196" s="253"/>
      <c r="Q2196" s="254" t="str">
        <f t="shared" si="366"/>
        <v/>
      </c>
      <c r="R2196" s="255" t="str">
        <f t="shared" si="356"/>
        <v/>
      </c>
      <c r="S2196" s="255" t="str">
        <f t="shared" si="357"/>
        <v/>
      </c>
      <c r="T2196" s="255" t="str">
        <f t="shared" si="367"/>
        <v/>
      </c>
      <c r="U2196" s="262" t="str">
        <f t="shared" si="358"/>
        <v/>
      </c>
      <c r="V2196" s="279"/>
    </row>
    <row r="2197" spans="1:22" x14ac:dyDescent="0.25">
      <c r="A2197" s="266"/>
      <c r="B2197" s="259" t="str">
        <f t="shared" si="359"/>
        <v/>
      </c>
      <c r="C2197" s="260" t="str">
        <f t="shared" si="360"/>
        <v/>
      </c>
      <c r="D2197" s="249" t="str">
        <f t="shared" si="361"/>
        <v/>
      </c>
      <c r="E2197" s="249" t="str">
        <f t="shared" si="362"/>
        <v/>
      </c>
      <c r="F2197" s="249" t="str">
        <f t="shared" si="363"/>
        <v/>
      </c>
      <c r="G2197" s="249" t="str">
        <f t="shared" si="364"/>
        <v/>
      </c>
      <c r="H2197" s="249" t="str">
        <f t="shared" si="365"/>
        <v/>
      </c>
      <c r="I2197" s="249"/>
      <c r="J2197" s="249"/>
      <c r="K2197" s="252"/>
      <c r="L2197" s="251"/>
      <c r="M2197" s="252"/>
      <c r="N2197" s="261"/>
      <c r="O2197" s="261"/>
      <c r="P2197" s="253"/>
      <c r="Q2197" s="254" t="str">
        <f t="shared" si="366"/>
        <v/>
      </c>
      <c r="R2197" s="255" t="str">
        <f t="shared" si="356"/>
        <v/>
      </c>
      <c r="S2197" s="255" t="str">
        <f t="shared" si="357"/>
        <v/>
      </c>
      <c r="T2197" s="255" t="str">
        <f t="shared" si="367"/>
        <v/>
      </c>
      <c r="U2197" s="262" t="str">
        <f t="shared" si="358"/>
        <v/>
      </c>
      <c r="V2197" s="279"/>
    </row>
    <row r="2198" spans="1:22" x14ac:dyDescent="0.25">
      <c r="A2198" s="266"/>
      <c r="B2198" s="259" t="str">
        <f t="shared" si="359"/>
        <v/>
      </c>
      <c r="C2198" s="260" t="str">
        <f t="shared" si="360"/>
        <v/>
      </c>
      <c r="D2198" s="249" t="str">
        <f t="shared" si="361"/>
        <v/>
      </c>
      <c r="E2198" s="249" t="str">
        <f t="shared" si="362"/>
        <v/>
      </c>
      <c r="F2198" s="249" t="str">
        <f t="shared" si="363"/>
        <v/>
      </c>
      <c r="G2198" s="249" t="str">
        <f t="shared" si="364"/>
        <v/>
      </c>
      <c r="H2198" s="249" t="str">
        <f t="shared" si="365"/>
        <v/>
      </c>
      <c r="I2198" s="249"/>
      <c r="J2198" s="249"/>
      <c r="K2198" s="252"/>
      <c r="L2198" s="251"/>
      <c r="M2198" s="252"/>
      <c r="N2198" s="261"/>
      <c r="O2198" s="261"/>
      <c r="P2198" s="253"/>
      <c r="Q2198" s="254" t="str">
        <f t="shared" si="366"/>
        <v/>
      </c>
      <c r="R2198" s="255" t="str">
        <f t="shared" si="356"/>
        <v/>
      </c>
      <c r="S2198" s="255" t="str">
        <f t="shared" si="357"/>
        <v/>
      </c>
      <c r="T2198" s="255" t="str">
        <f t="shared" si="367"/>
        <v/>
      </c>
      <c r="U2198" s="262" t="str">
        <f t="shared" si="358"/>
        <v/>
      </c>
      <c r="V2198" s="279"/>
    </row>
    <row r="2199" spans="1:22" x14ac:dyDescent="0.25">
      <c r="A2199" s="266"/>
      <c r="B2199" s="259" t="str">
        <f t="shared" si="359"/>
        <v/>
      </c>
      <c r="C2199" s="260" t="str">
        <f t="shared" si="360"/>
        <v/>
      </c>
      <c r="D2199" s="249" t="str">
        <f t="shared" si="361"/>
        <v/>
      </c>
      <c r="E2199" s="249" t="str">
        <f t="shared" si="362"/>
        <v/>
      </c>
      <c r="F2199" s="249" t="str">
        <f t="shared" si="363"/>
        <v/>
      </c>
      <c r="G2199" s="249" t="str">
        <f t="shared" si="364"/>
        <v/>
      </c>
      <c r="H2199" s="249" t="str">
        <f t="shared" si="365"/>
        <v/>
      </c>
      <c r="I2199" s="249"/>
      <c r="J2199" s="249"/>
      <c r="K2199" s="252"/>
      <c r="L2199" s="251"/>
      <c r="M2199" s="252"/>
      <c r="N2199" s="261"/>
      <c r="O2199" s="261"/>
      <c r="P2199" s="253"/>
      <c r="Q2199" s="254" t="str">
        <f t="shared" si="366"/>
        <v/>
      </c>
      <c r="R2199" s="255" t="str">
        <f t="shared" si="356"/>
        <v/>
      </c>
      <c r="S2199" s="255" t="str">
        <f t="shared" si="357"/>
        <v/>
      </c>
      <c r="T2199" s="255" t="str">
        <f t="shared" si="367"/>
        <v/>
      </c>
      <c r="U2199" s="262" t="str">
        <f t="shared" si="358"/>
        <v/>
      </c>
      <c r="V2199" s="279"/>
    </row>
    <row r="2200" spans="1:22" x14ac:dyDescent="0.25">
      <c r="A2200" s="266"/>
      <c r="B2200" s="259" t="str">
        <f t="shared" si="359"/>
        <v/>
      </c>
      <c r="C2200" s="260" t="str">
        <f t="shared" si="360"/>
        <v/>
      </c>
      <c r="D2200" s="249" t="str">
        <f t="shared" si="361"/>
        <v/>
      </c>
      <c r="E2200" s="249" t="str">
        <f t="shared" si="362"/>
        <v/>
      </c>
      <c r="F2200" s="249" t="str">
        <f t="shared" si="363"/>
        <v/>
      </c>
      <c r="G2200" s="249" t="str">
        <f t="shared" si="364"/>
        <v/>
      </c>
      <c r="H2200" s="249" t="str">
        <f t="shared" si="365"/>
        <v/>
      </c>
      <c r="I2200" s="249"/>
      <c r="J2200" s="249"/>
      <c r="K2200" s="252"/>
      <c r="L2200" s="251"/>
      <c r="M2200" s="252"/>
      <c r="N2200" s="261"/>
      <c r="O2200" s="261"/>
      <c r="P2200" s="253"/>
      <c r="Q2200" s="254" t="str">
        <f t="shared" si="366"/>
        <v/>
      </c>
      <c r="R2200" s="255" t="str">
        <f t="shared" si="356"/>
        <v/>
      </c>
      <c r="S2200" s="255" t="str">
        <f t="shared" si="357"/>
        <v/>
      </c>
      <c r="T2200" s="255" t="str">
        <f t="shared" si="367"/>
        <v/>
      </c>
      <c r="U2200" s="262" t="str">
        <f t="shared" si="358"/>
        <v/>
      </c>
      <c r="V2200" s="279"/>
    </row>
    <row r="2201" spans="1:22" x14ac:dyDescent="0.25">
      <c r="A2201" s="266"/>
      <c r="B2201" s="259" t="str">
        <f t="shared" si="359"/>
        <v/>
      </c>
      <c r="C2201" s="260" t="str">
        <f t="shared" si="360"/>
        <v/>
      </c>
      <c r="D2201" s="249" t="str">
        <f t="shared" si="361"/>
        <v/>
      </c>
      <c r="E2201" s="249" t="str">
        <f t="shared" si="362"/>
        <v/>
      </c>
      <c r="F2201" s="249" t="str">
        <f t="shared" si="363"/>
        <v/>
      </c>
      <c r="G2201" s="249" t="str">
        <f t="shared" si="364"/>
        <v/>
      </c>
      <c r="H2201" s="249" t="str">
        <f t="shared" si="365"/>
        <v/>
      </c>
      <c r="I2201" s="249"/>
      <c r="J2201" s="249"/>
      <c r="K2201" s="252"/>
      <c r="L2201" s="251"/>
      <c r="M2201" s="252"/>
      <c r="N2201" s="261"/>
      <c r="O2201" s="261"/>
      <c r="P2201" s="253"/>
      <c r="Q2201" s="254" t="str">
        <f t="shared" si="366"/>
        <v/>
      </c>
      <c r="R2201" s="255" t="str">
        <f t="shared" ref="R2201:R2264" si="368">IF(N2201&lt;&gt;"",TEXT(N2201,"DDDD"),"")</f>
        <v/>
      </c>
      <c r="S2201" s="255" t="str">
        <f t="shared" ref="S2201:S2264" si="369">IF(N2201&lt;&gt;"",TEXT(N2201,"MMMM"),"")</f>
        <v/>
      </c>
      <c r="T2201" s="255" t="str">
        <f t="shared" si="367"/>
        <v/>
      </c>
      <c r="U2201" s="262" t="str">
        <f t="shared" si="358"/>
        <v/>
      </c>
      <c r="V2201" s="279"/>
    </row>
    <row r="2202" spans="1:22" x14ac:dyDescent="0.25">
      <c r="A2202" s="266"/>
      <c r="B2202" s="259" t="str">
        <f t="shared" si="359"/>
        <v/>
      </c>
      <c r="C2202" s="260" t="str">
        <f t="shared" si="360"/>
        <v/>
      </c>
      <c r="D2202" s="249" t="str">
        <f t="shared" si="361"/>
        <v/>
      </c>
      <c r="E2202" s="249" t="str">
        <f t="shared" si="362"/>
        <v/>
      </c>
      <c r="F2202" s="249" t="str">
        <f t="shared" si="363"/>
        <v/>
      </c>
      <c r="G2202" s="249" t="str">
        <f t="shared" si="364"/>
        <v/>
      </c>
      <c r="H2202" s="249" t="str">
        <f t="shared" si="365"/>
        <v/>
      </c>
      <c r="I2202" s="249"/>
      <c r="J2202" s="249"/>
      <c r="K2202" s="252"/>
      <c r="L2202" s="251"/>
      <c r="M2202" s="252"/>
      <c r="N2202" s="261"/>
      <c r="O2202" s="261"/>
      <c r="P2202" s="253"/>
      <c r="Q2202" s="254" t="str">
        <f t="shared" si="366"/>
        <v/>
      </c>
      <c r="R2202" s="255" t="str">
        <f t="shared" si="368"/>
        <v/>
      </c>
      <c r="S2202" s="255" t="str">
        <f t="shared" si="369"/>
        <v/>
      </c>
      <c r="T2202" s="255" t="str">
        <f t="shared" si="367"/>
        <v/>
      </c>
      <c r="U2202" s="262" t="str">
        <f t="shared" si="358"/>
        <v/>
      </c>
      <c r="V2202" s="279"/>
    </row>
    <row r="2203" spans="1:22" x14ac:dyDescent="0.25">
      <c r="A2203" s="266"/>
      <c r="B2203" s="259" t="str">
        <f t="shared" si="359"/>
        <v/>
      </c>
      <c r="C2203" s="260" t="str">
        <f t="shared" si="360"/>
        <v/>
      </c>
      <c r="D2203" s="249" t="str">
        <f t="shared" si="361"/>
        <v/>
      </c>
      <c r="E2203" s="249" t="str">
        <f t="shared" si="362"/>
        <v/>
      </c>
      <c r="F2203" s="249" t="str">
        <f t="shared" si="363"/>
        <v/>
      </c>
      <c r="G2203" s="249" t="str">
        <f t="shared" si="364"/>
        <v/>
      </c>
      <c r="H2203" s="249" t="str">
        <f t="shared" si="365"/>
        <v/>
      </c>
      <c r="I2203" s="249"/>
      <c r="J2203" s="249"/>
      <c r="K2203" s="252"/>
      <c r="L2203" s="251"/>
      <c r="M2203" s="252"/>
      <c r="N2203" s="261"/>
      <c r="O2203" s="261"/>
      <c r="P2203" s="253"/>
      <c r="Q2203" s="254" t="str">
        <f t="shared" si="366"/>
        <v/>
      </c>
      <c r="R2203" s="255" t="str">
        <f t="shared" si="368"/>
        <v/>
      </c>
      <c r="S2203" s="255" t="str">
        <f t="shared" si="369"/>
        <v/>
      </c>
      <c r="T2203" s="255" t="str">
        <f t="shared" si="367"/>
        <v/>
      </c>
      <c r="U2203" s="262" t="str">
        <f t="shared" si="358"/>
        <v/>
      </c>
      <c r="V2203" s="279"/>
    </row>
    <row r="2204" spans="1:22" x14ac:dyDescent="0.25">
      <c r="A2204" s="266"/>
      <c r="B2204" s="259" t="str">
        <f t="shared" si="359"/>
        <v/>
      </c>
      <c r="C2204" s="260" t="str">
        <f t="shared" si="360"/>
        <v/>
      </c>
      <c r="D2204" s="249" t="str">
        <f t="shared" si="361"/>
        <v/>
      </c>
      <c r="E2204" s="249" t="str">
        <f t="shared" si="362"/>
        <v/>
      </c>
      <c r="F2204" s="249" t="str">
        <f t="shared" si="363"/>
        <v/>
      </c>
      <c r="G2204" s="249" t="str">
        <f t="shared" si="364"/>
        <v/>
      </c>
      <c r="H2204" s="249" t="str">
        <f t="shared" si="365"/>
        <v/>
      </c>
      <c r="I2204" s="249"/>
      <c r="J2204" s="249"/>
      <c r="K2204" s="252"/>
      <c r="L2204" s="251"/>
      <c r="M2204" s="252"/>
      <c r="N2204" s="261"/>
      <c r="O2204" s="261"/>
      <c r="P2204" s="253"/>
      <c r="Q2204" s="254" t="str">
        <f t="shared" si="366"/>
        <v/>
      </c>
      <c r="R2204" s="255" t="str">
        <f t="shared" si="368"/>
        <v/>
      </c>
      <c r="S2204" s="255" t="str">
        <f t="shared" si="369"/>
        <v/>
      </c>
      <c r="T2204" s="255" t="str">
        <f t="shared" si="367"/>
        <v/>
      </c>
      <c r="U2204" s="262" t="str">
        <f t="shared" si="358"/>
        <v/>
      </c>
      <c r="V2204" s="279"/>
    </row>
    <row r="2205" spans="1:22" x14ac:dyDescent="0.25">
      <c r="A2205" s="266"/>
      <c r="B2205" s="259" t="str">
        <f t="shared" si="359"/>
        <v/>
      </c>
      <c r="C2205" s="260" t="str">
        <f t="shared" si="360"/>
        <v/>
      </c>
      <c r="D2205" s="249" t="str">
        <f t="shared" si="361"/>
        <v/>
      </c>
      <c r="E2205" s="249" t="str">
        <f t="shared" si="362"/>
        <v/>
      </c>
      <c r="F2205" s="249" t="str">
        <f t="shared" si="363"/>
        <v/>
      </c>
      <c r="G2205" s="249" t="str">
        <f t="shared" si="364"/>
        <v/>
      </c>
      <c r="H2205" s="249" t="str">
        <f t="shared" si="365"/>
        <v/>
      </c>
      <c r="I2205" s="249"/>
      <c r="J2205" s="249"/>
      <c r="K2205" s="252"/>
      <c r="L2205" s="251"/>
      <c r="M2205" s="252"/>
      <c r="N2205" s="261"/>
      <c r="O2205" s="261"/>
      <c r="P2205" s="253"/>
      <c r="Q2205" s="254" t="str">
        <f t="shared" si="366"/>
        <v/>
      </c>
      <c r="R2205" s="255" t="str">
        <f t="shared" si="368"/>
        <v/>
      </c>
      <c r="S2205" s="255" t="str">
        <f t="shared" si="369"/>
        <v/>
      </c>
      <c r="T2205" s="255" t="str">
        <f t="shared" si="367"/>
        <v/>
      </c>
      <c r="U2205" s="262" t="str">
        <f t="shared" si="358"/>
        <v/>
      </c>
      <c r="V2205" s="279"/>
    </row>
    <row r="2206" spans="1:22" x14ac:dyDescent="0.25">
      <c r="A2206" s="266"/>
      <c r="B2206" s="259" t="str">
        <f t="shared" si="359"/>
        <v/>
      </c>
      <c r="C2206" s="260" t="str">
        <f t="shared" si="360"/>
        <v/>
      </c>
      <c r="D2206" s="249" t="str">
        <f t="shared" si="361"/>
        <v/>
      </c>
      <c r="E2206" s="249" t="str">
        <f t="shared" si="362"/>
        <v/>
      </c>
      <c r="F2206" s="249" t="str">
        <f t="shared" si="363"/>
        <v/>
      </c>
      <c r="G2206" s="249" t="str">
        <f t="shared" si="364"/>
        <v/>
      </c>
      <c r="H2206" s="249" t="str">
        <f t="shared" si="365"/>
        <v/>
      </c>
      <c r="I2206" s="249"/>
      <c r="J2206" s="249"/>
      <c r="K2206" s="252"/>
      <c r="L2206" s="251"/>
      <c r="M2206" s="252"/>
      <c r="N2206" s="261"/>
      <c r="O2206" s="261"/>
      <c r="P2206" s="253"/>
      <c r="Q2206" s="254" t="str">
        <f t="shared" si="366"/>
        <v/>
      </c>
      <c r="R2206" s="255" t="str">
        <f t="shared" si="368"/>
        <v/>
      </c>
      <c r="S2206" s="255" t="str">
        <f t="shared" si="369"/>
        <v/>
      </c>
      <c r="T2206" s="255" t="str">
        <f t="shared" si="367"/>
        <v/>
      </c>
      <c r="U2206" s="262" t="str">
        <f t="shared" si="358"/>
        <v/>
      </c>
      <c r="V2206" s="279"/>
    </row>
    <row r="2207" spans="1:22" x14ac:dyDescent="0.25">
      <c r="A2207" s="266"/>
      <c r="B2207" s="259" t="str">
        <f t="shared" si="359"/>
        <v/>
      </c>
      <c r="C2207" s="260" t="str">
        <f t="shared" si="360"/>
        <v/>
      </c>
      <c r="D2207" s="249" t="str">
        <f t="shared" si="361"/>
        <v/>
      </c>
      <c r="E2207" s="249" t="str">
        <f t="shared" si="362"/>
        <v/>
      </c>
      <c r="F2207" s="249" t="str">
        <f t="shared" si="363"/>
        <v/>
      </c>
      <c r="G2207" s="249" t="str">
        <f t="shared" si="364"/>
        <v/>
      </c>
      <c r="H2207" s="249" t="str">
        <f t="shared" si="365"/>
        <v/>
      </c>
      <c r="I2207" s="249"/>
      <c r="J2207" s="249"/>
      <c r="K2207" s="252"/>
      <c r="L2207" s="251"/>
      <c r="M2207" s="252"/>
      <c r="N2207" s="261"/>
      <c r="O2207" s="261"/>
      <c r="P2207" s="253"/>
      <c r="Q2207" s="254" t="str">
        <f t="shared" si="366"/>
        <v/>
      </c>
      <c r="R2207" s="255" t="str">
        <f t="shared" si="368"/>
        <v/>
      </c>
      <c r="S2207" s="255" t="str">
        <f t="shared" si="369"/>
        <v/>
      </c>
      <c r="T2207" s="255" t="str">
        <f t="shared" si="367"/>
        <v/>
      </c>
      <c r="U2207" s="262" t="str">
        <f t="shared" si="358"/>
        <v/>
      </c>
      <c r="V2207" s="279"/>
    </row>
    <row r="2208" spans="1:22" x14ac:dyDescent="0.25">
      <c r="A2208" s="266"/>
      <c r="B2208" s="259" t="str">
        <f t="shared" si="359"/>
        <v/>
      </c>
      <c r="C2208" s="260" t="str">
        <f t="shared" si="360"/>
        <v/>
      </c>
      <c r="D2208" s="249" t="str">
        <f t="shared" si="361"/>
        <v/>
      </c>
      <c r="E2208" s="249" t="str">
        <f t="shared" si="362"/>
        <v/>
      </c>
      <c r="F2208" s="249" t="str">
        <f t="shared" si="363"/>
        <v/>
      </c>
      <c r="G2208" s="249" t="str">
        <f t="shared" si="364"/>
        <v/>
      </c>
      <c r="H2208" s="249" t="str">
        <f t="shared" si="365"/>
        <v/>
      </c>
      <c r="I2208" s="249"/>
      <c r="J2208" s="249"/>
      <c r="K2208" s="252"/>
      <c r="L2208" s="251"/>
      <c r="M2208" s="252"/>
      <c r="N2208" s="261"/>
      <c r="O2208" s="261"/>
      <c r="P2208" s="253"/>
      <c r="Q2208" s="254" t="str">
        <f t="shared" si="366"/>
        <v/>
      </c>
      <c r="R2208" s="255" t="str">
        <f t="shared" si="368"/>
        <v/>
      </c>
      <c r="S2208" s="255" t="str">
        <f t="shared" si="369"/>
        <v/>
      </c>
      <c r="T2208" s="255" t="str">
        <f t="shared" si="367"/>
        <v/>
      </c>
      <c r="U2208" s="262" t="str">
        <f t="shared" si="358"/>
        <v/>
      </c>
      <c r="V2208" s="279"/>
    </row>
    <row r="2209" spans="1:22" x14ac:dyDescent="0.25">
      <c r="A2209" s="266"/>
      <c r="B2209" s="259" t="str">
        <f t="shared" si="359"/>
        <v/>
      </c>
      <c r="C2209" s="260" t="str">
        <f t="shared" si="360"/>
        <v/>
      </c>
      <c r="D2209" s="249" t="str">
        <f t="shared" si="361"/>
        <v/>
      </c>
      <c r="E2209" s="249" t="str">
        <f t="shared" si="362"/>
        <v/>
      </c>
      <c r="F2209" s="249" t="str">
        <f t="shared" si="363"/>
        <v/>
      </c>
      <c r="G2209" s="249" t="str">
        <f t="shared" si="364"/>
        <v/>
      </c>
      <c r="H2209" s="249" t="str">
        <f t="shared" si="365"/>
        <v/>
      </c>
      <c r="I2209" s="249"/>
      <c r="J2209" s="249"/>
      <c r="K2209" s="252"/>
      <c r="L2209" s="251"/>
      <c r="M2209" s="252"/>
      <c r="N2209" s="261"/>
      <c r="O2209" s="261"/>
      <c r="P2209" s="253"/>
      <c r="Q2209" s="254" t="str">
        <f t="shared" si="366"/>
        <v/>
      </c>
      <c r="R2209" s="255" t="str">
        <f t="shared" si="368"/>
        <v/>
      </c>
      <c r="S2209" s="255" t="str">
        <f t="shared" si="369"/>
        <v/>
      </c>
      <c r="T2209" s="255" t="str">
        <f t="shared" si="367"/>
        <v/>
      </c>
      <c r="U2209" s="262" t="str">
        <f t="shared" ref="U2209:U2272" si="370">IFERROR(VLOOKUP(M2209,CIE,2,0),"")</f>
        <v/>
      </c>
      <c r="V2209" s="279"/>
    </row>
    <row r="2210" spans="1:22" x14ac:dyDescent="0.25">
      <c r="A2210" s="266"/>
      <c r="B2210" s="259" t="str">
        <f t="shared" si="359"/>
        <v/>
      </c>
      <c r="C2210" s="260" t="str">
        <f t="shared" si="360"/>
        <v/>
      </c>
      <c r="D2210" s="249" t="str">
        <f t="shared" si="361"/>
        <v/>
      </c>
      <c r="E2210" s="249" t="str">
        <f t="shared" si="362"/>
        <v/>
      </c>
      <c r="F2210" s="249" t="str">
        <f t="shared" si="363"/>
        <v/>
      </c>
      <c r="G2210" s="249" t="str">
        <f t="shared" si="364"/>
        <v/>
      </c>
      <c r="H2210" s="249" t="str">
        <f t="shared" si="365"/>
        <v/>
      </c>
      <c r="I2210" s="249"/>
      <c r="J2210" s="249"/>
      <c r="K2210" s="252"/>
      <c r="L2210" s="251"/>
      <c r="M2210" s="252"/>
      <c r="N2210" s="261"/>
      <c r="O2210" s="261"/>
      <c r="P2210" s="253"/>
      <c r="Q2210" s="254" t="str">
        <f t="shared" si="366"/>
        <v/>
      </c>
      <c r="R2210" s="255" t="str">
        <f t="shared" si="368"/>
        <v/>
      </c>
      <c r="S2210" s="255" t="str">
        <f t="shared" si="369"/>
        <v/>
      </c>
      <c r="T2210" s="255" t="str">
        <f t="shared" si="367"/>
        <v/>
      </c>
      <c r="U2210" s="262" t="str">
        <f t="shared" si="370"/>
        <v/>
      </c>
      <c r="V2210" s="279"/>
    </row>
    <row r="2211" spans="1:22" x14ac:dyDescent="0.25">
      <c r="A2211" s="266"/>
      <c r="B2211" s="259" t="str">
        <f t="shared" si="359"/>
        <v/>
      </c>
      <c r="C2211" s="260" t="str">
        <f t="shared" si="360"/>
        <v/>
      </c>
      <c r="D2211" s="249" t="str">
        <f t="shared" si="361"/>
        <v/>
      </c>
      <c r="E2211" s="249" t="str">
        <f t="shared" si="362"/>
        <v/>
      </c>
      <c r="F2211" s="249" t="str">
        <f t="shared" si="363"/>
        <v/>
      </c>
      <c r="G2211" s="249" t="str">
        <f t="shared" si="364"/>
        <v/>
      </c>
      <c r="H2211" s="249" t="str">
        <f t="shared" si="365"/>
        <v/>
      </c>
      <c r="I2211" s="249"/>
      <c r="J2211" s="249"/>
      <c r="K2211" s="252"/>
      <c r="L2211" s="251"/>
      <c r="M2211" s="252"/>
      <c r="N2211" s="261"/>
      <c r="O2211" s="261"/>
      <c r="P2211" s="253"/>
      <c r="Q2211" s="254" t="str">
        <f t="shared" si="366"/>
        <v/>
      </c>
      <c r="R2211" s="255" t="str">
        <f t="shared" si="368"/>
        <v/>
      </c>
      <c r="S2211" s="255" t="str">
        <f t="shared" si="369"/>
        <v/>
      </c>
      <c r="T2211" s="255" t="str">
        <f t="shared" si="367"/>
        <v/>
      </c>
      <c r="U2211" s="262" t="str">
        <f t="shared" si="370"/>
        <v/>
      </c>
      <c r="V2211" s="279"/>
    </row>
    <row r="2212" spans="1:22" x14ac:dyDescent="0.25">
      <c r="A2212" s="266"/>
      <c r="B2212" s="259" t="str">
        <f t="shared" si="359"/>
        <v/>
      </c>
      <c r="C2212" s="260" t="str">
        <f t="shared" si="360"/>
        <v/>
      </c>
      <c r="D2212" s="249" t="str">
        <f t="shared" si="361"/>
        <v/>
      </c>
      <c r="E2212" s="249" t="str">
        <f t="shared" si="362"/>
        <v/>
      </c>
      <c r="F2212" s="249" t="str">
        <f t="shared" si="363"/>
        <v/>
      </c>
      <c r="G2212" s="249" t="str">
        <f t="shared" si="364"/>
        <v/>
      </c>
      <c r="H2212" s="249" t="str">
        <f t="shared" si="365"/>
        <v/>
      </c>
      <c r="I2212" s="249"/>
      <c r="J2212" s="249"/>
      <c r="K2212" s="252"/>
      <c r="L2212" s="251"/>
      <c r="M2212" s="252"/>
      <c r="N2212" s="261"/>
      <c r="O2212" s="261"/>
      <c r="P2212" s="253"/>
      <c r="Q2212" s="254" t="str">
        <f t="shared" si="366"/>
        <v/>
      </c>
      <c r="R2212" s="255" t="str">
        <f t="shared" si="368"/>
        <v/>
      </c>
      <c r="S2212" s="255" t="str">
        <f t="shared" si="369"/>
        <v/>
      </c>
      <c r="T2212" s="255" t="str">
        <f t="shared" si="367"/>
        <v/>
      </c>
      <c r="U2212" s="262" t="str">
        <f t="shared" si="370"/>
        <v/>
      </c>
      <c r="V2212" s="279"/>
    </row>
    <row r="2213" spans="1:22" x14ac:dyDescent="0.25">
      <c r="A2213" s="266"/>
      <c r="B2213" s="259" t="str">
        <f t="shared" si="359"/>
        <v/>
      </c>
      <c r="C2213" s="260" t="str">
        <f t="shared" si="360"/>
        <v/>
      </c>
      <c r="D2213" s="249" t="str">
        <f t="shared" si="361"/>
        <v/>
      </c>
      <c r="E2213" s="249" t="str">
        <f t="shared" si="362"/>
        <v/>
      </c>
      <c r="F2213" s="249" t="str">
        <f t="shared" si="363"/>
        <v/>
      </c>
      <c r="G2213" s="249" t="str">
        <f t="shared" si="364"/>
        <v/>
      </c>
      <c r="H2213" s="249" t="str">
        <f t="shared" si="365"/>
        <v/>
      </c>
      <c r="I2213" s="249"/>
      <c r="J2213" s="249"/>
      <c r="K2213" s="252"/>
      <c r="L2213" s="251"/>
      <c r="M2213" s="252"/>
      <c r="N2213" s="261"/>
      <c r="O2213" s="261"/>
      <c r="P2213" s="253"/>
      <c r="Q2213" s="254" t="str">
        <f t="shared" si="366"/>
        <v/>
      </c>
      <c r="R2213" s="255" t="str">
        <f t="shared" si="368"/>
        <v/>
      </c>
      <c r="S2213" s="255" t="str">
        <f t="shared" si="369"/>
        <v/>
      </c>
      <c r="T2213" s="255" t="str">
        <f t="shared" si="367"/>
        <v/>
      </c>
      <c r="U2213" s="262" t="str">
        <f t="shared" si="370"/>
        <v/>
      </c>
      <c r="V2213" s="279"/>
    </row>
    <row r="2214" spans="1:22" x14ac:dyDescent="0.25">
      <c r="A2214" s="266"/>
      <c r="B2214" s="259" t="str">
        <f t="shared" ref="B2214:B2277" si="371">IFERROR(VLOOKUP(A2214,Personal,2,0),"")</f>
        <v/>
      </c>
      <c r="C2214" s="260" t="str">
        <f t="shared" si="360"/>
        <v/>
      </c>
      <c r="D2214" s="249" t="str">
        <f t="shared" si="361"/>
        <v/>
      </c>
      <c r="E2214" s="249" t="str">
        <f t="shared" si="362"/>
        <v/>
      </c>
      <c r="F2214" s="249" t="str">
        <f t="shared" si="363"/>
        <v/>
      </c>
      <c r="G2214" s="249" t="str">
        <f t="shared" si="364"/>
        <v/>
      </c>
      <c r="H2214" s="249" t="str">
        <f t="shared" si="365"/>
        <v/>
      </c>
      <c r="I2214" s="249"/>
      <c r="J2214" s="249"/>
      <c r="K2214" s="252"/>
      <c r="L2214" s="251"/>
      <c r="M2214" s="252"/>
      <c r="N2214" s="261"/>
      <c r="O2214" s="261"/>
      <c r="P2214" s="253"/>
      <c r="Q2214" s="254" t="str">
        <f t="shared" si="366"/>
        <v/>
      </c>
      <c r="R2214" s="255" t="str">
        <f t="shared" si="368"/>
        <v/>
      </c>
      <c r="S2214" s="255" t="str">
        <f t="shared" si="369"/>
        <v/>
      </c>
      <c r="T2214" s="255" t="str">
        <f t="shared" si="367"/>
        <v/>
      </c>
      <c r="U2214" s="262" t="str">
        <f t="shared" si="370"/>
        <v/>
      </c>
      <c r="V2214" s="279"/>
    </row>
    <row r="2215" spans="1:22" x14ac:dyDescent="0.25">
      <c r="A2215" s="266"/>
      <c r="B2215" s="259" t="str">
        <f t="shared" si="371"/>
        <v/>
      </c>
      <c r="C2215" s="260" t="str">
        <f t="shared" si="360"/>
        <v/>
      </c>
      <c r="D2215" s="249" t="str">
        <f t="shared" si="361"/>
        <v/>
      </c>
      <c r="E2215" s="249" t="str">
        <f t="shared" si="362"/>
        <v/>
      </c>
      <c r="F2215" s="249" t="str">
        <f t="shared" si="363"/>
        <v/>
      </c>
      <c r="G2215" s="249" t="str">
        <f t="shared" si="364"/>
        <v/>
      </c>
      <c r="H2215" s="249" t="str">
        <f t="shared" si="365"/>
        <v/>
      </c>
      <c r="I2215" s="249"/>
      <c r="J2215" s="249"/>
      <c r="K2215" s="252"/>
      <c r="L2215" s="251"/>
      <c r="M2215" s="252"/>
      <c r="N2215" s="261"/>
      <c r="O2215" s="261"/>
      <c r="P2215" s="253"/>
      <c r="Q2215" s="254" t="str">
        <f t="shared" si="366"/>
        <v/>
      </c>
      <c r="R2215" s="255" t="str">
        <f t="shared" si="368"/>
        <v/>
      </c>
      <c r="S2215" s="255" t="str">
        <f t="shared" si="369"/>
        <v/>
      </c>
      <c r="T2215" s="255" t="str">
        <f t="shared" si="367"/>
        <v/>
      </c>
      <c r="U2215" s="262" t="str">
        <f t="shared" si="370"/>
        <v/>
      </c>
      <c r="V2215" s="279"/>
    </row>
    <row r="2216" spans="1:22" x14ac:dyDescent="0.25">
      <c r="A2216" s="266"/>
      <c r="B2216" s="259" t="str">
        <f t="shared" si="371"/>
        <v/>
      </c>
      <c r="C2216" s="260" t="str">
        <f t="shared" si="360"/>
        <v/>
      </c>
      <c r="D2216" s="249" t="str">
        <f t="shared" si="361"/>
        <v/>
      </c>
      <c r="E2216" s="249" t="str">
        <f t="shared" si="362"/>
        <v/>
      </c>
      <c r="F2216" s="249" t="str">
        <f t="shared" si="363"/>
        <v/>
      </c>
      <c r="G2216" s="249" t="str">
        <f t="shared" si="364"/>
        <v/>
      </c>
      <c r="H2216" s="249" t="str">
        <f t="shared" si="365"/>
        <v/>
      </c>
      <c r="I2216" s="249"/>
      <c r="J2216" s="249"/>
      <c r="K2216" s="252"/>
      <c r="L2216" s="251"/>
      <c r="M2216" s="252"/>
      <c r="N2216" s="261"/>
      <c r="O2216" s="261"/>
      <c r="P2216" s="253"/>
      <c r="Q2216" s="254" t="str">
        <f t="shared" si="366"/>
        <v/>
      </c>
      <c r="R2216" s="255" t="str">
        <f t="shared" si="368"/>
        <v/>
      </c>
      <c r="S2216" s="255" t="str">
        <f t="shared" si="369"/>
        <v/>
      </c>
      <c r="T2216" s="255" t="str">
        <f t="shared" si="367"/>
        <v/>
      </c>
      <c r="U2216" s="262" t="str">
        <f t="shared" si="370"/>
        <v/>
      </c>
      <c r="V2216" s="279"/>
    </row>
    <row r="2217" spans="1:22" x14ac:dyDescent="0.25">
      <c r="A2217" s="266"/>
      <c r="B2217" s="259" t="str">
        <f t="shared" si="371"/>
        <v/>
      </c>
      <c r="C2217" s="260" t="str">
        <f t="shared" si="360"/>
        <v/>
      </c>
      <c r="D2217" s="249" t="str">
        <f t="shared" si="361"/>
        <v/>
      </c>
      <c r="E2217" s="249" t="str">
        <f t="shared" si="362"/>
        <v/>
      </c>
      <c r="F2217" s="249" t="str">
        <f t="shared" si="363"/>
        <v/>
      </c>
      <c r="G2217" s="249" t="str">
        <f t="shared" si="364"/>
        <v/>
      </c>
      <c r="H2217" s="249" t="str">
        <f t="shared" si="365"/>
        <v/>
      </c>
      <c r="I2217" s="249"/>
      <c r="J2217" s="249"/>
      <c r="K2217" s="252"/>
      <c r="L2217" s="251"/>
      <c r="M2217" s="252"/>
      <c r="N2217" s="261"/>
      <c r="O2217" s="261"/>
      <c r="P2217" s="253"/>
      <c r="Q2217" s="254" t="str">
        <f t="shared" si="366"/>
        <v/>
      </c>
      <c r="R2217" s="255" t="str">
        <f t="shared" si="368"/>
        <v/>
      </c>
      <c r="S2217" s="255" t="str">
        <f t="shared" si="369"/>
        <v/>
      </c>
      <c r="T2217" s="255" t="str">
        <f t="shared" si="367"/>
        <v/>
      </c>
      <c r="U2217" s="262" t="str">
        <f t="shared" si="370"/>
        <v/>
      </c>
      <c r="V2217" s="279"/>
    </row>
    <row r="2218" spans="1:22" x14ac:dyDescent="0.25">
      <c r="A2218" s="266"/>
      <c r="B2218" s="259" t="str">
        <f t="shared" si="371"/>
        <v/>
      </c>
      <c r="C2218" s="260" t="str">
        <f t="shared" si="360"/>
        <v/>
      </c>
      <c r="D2218" s="249" t="str">
        <f t="shared" si="361"/>
        <v/>
      </c>
      <c r="E2218" s="249" t="str">
        <f t="shared" si="362"/>
        <v/>
      </c>
      <c r="F2218" s="249" t="str">
        <f t="shared" si="363"/>
        <v/>
      </c>
      <c r="G2218" s="249" t="str">
        <f t="shared" si="364"/>
        <v/>
      </c>
      <c r="H2218" s="249" t="str">
        <f t="shared" si="365"/>
        <v/>
      </c>
      <c r="I2218" s="249"/>
      <c r="J2218" s="249"/>
      <c r="K2218" s="252"/>
      <c r="L2218" s="251"/>
      <c r="M2218" s="252"/>
      <c r="N2218" s="261"/>
      <c r="O2218" s="261"/>
      <c r="P2218" s="253"/>
      <c r="Q2218" s="254" t="str">
        <f t="shared" si="366"/>
        <v/>
      </c>
      <c r="R2218" s="255" t="str">
        <f t="shared" si="368"/>
        <v/>
      </c>
      <c r="S2218" s="255" t="str">
        <f t="shared" si="369"/>
        <v/>
      </c>
      <c r="T2218" s="255" t="str">
        <f t="shared" si="367"/>
        <v/>
      </c>
      <c r="U2218" s="262" t="str">
        <f t="shared" si="370"/>
        <v/>
      </c>
      <c r="V2218" s="279"/>
    </row>
    <row r="2219" spans="1:22" x14ac:dyDescent="0.25">
      <c r="A2219" s="266"/>
      <c r="B2219" s="259" t="str">
        <f t="shared" si="371"/>
        <v/>
      </c>
      <c r="C2219" s="260" t="str">
        <f t="shared" si="360"/>
        <v/>
      </c>
      <c r="D2219" s="249" t="str">
        <f t="shared" si="361"/>
        <v/>
      </c>
      <c r="E2219" s="249" t="str">
        <f t="shared" si="362"/>
        <v/>
      </c>
      <c r="F2219" s="249" t="str">
        <f t="shared" si="363"/>
        <v/>
      </c>
      <c r="G2219" s="249" t="str">
        <f t="shared" si="364"/>
        <v/>
      </c>
      <c r="H2219" s="249" t="str">
        <f t="shared" si="365"/>
        <v/>
      </c>
      <c r="I2219" s="249"/>
      <c r="J2219" s="249"/>
      <c r="K2219" s="252"/>
      <c r="L2219" s="251"/>
      <c r="M2219" s="252"/>
      <c r="N2219" s="261"/>
      <c r="O2219" s="261"/>
      <c r="P2219" s="253"/>
      <c r="Q2219" s="254" t="str">
        <f t="shared" si="366"/>
        <v/>
      </c>
      <c r="R2219" s="255" t="str">
        <f t="shared" si="368"/>
        <v/>
      </c>
      <c r="S2219" s="255" t="str">
        <f t="shared" si="369"/>
        <v/>
      </c>
      <c r="T2219" s="255" t="str">
        <f t="shared" si="367"/>
        <v/>
      </c>
      <c r="U2219" s="262" t="str">
        <f t="shared" si="370"/>
        <v/>
      </c>
      <c r="V2219" s="279"/>
    </row>
    <row r="2220" spans="1:22" x14ac:dyDescent="0.25">
      <c r="A2220" s="266"/>
      <c r="B2220" s="259" t="str">
        <f t="shared" si="371"/>
        <v/>
      </c>
      <c r="C2220" s="260" t="str">
        <f t="shared" si="360"/>
        <v/>
      </c>
      <c r="D2220" s="249" t="str">
        <f t="shared" si="361"/>
        <v/>
      </c>
      <c r="E2220" s="249" t="str">
        <f t="shared" si="362"/>
        <v/>
      </c>
      <c r="F2220" s="249" t="str">
        <f t="shared" si="363"/>
        <v/>
      </c>
      <c r="G2220" s="249" t="str">
        <f t="shared" si="364"/>
        <v/>
      </c>
      <c r="H2220" s="249" t="str">
        <f t="shared" si="365"/>
        <v/>
      </c>
      <c r="I2220" s="249"/>
      <c r="J2220" s="249"/>
      <c r="K2220" s="252"/>
      <c r="L2220" s="251"/>
      <c r="M2220" s="252"/>
      <c r="N2220" s="261"/>
      <c r="O2220" s="261"/>
      <c r="P2220" s="253"/>
      <c r="Q2220" s="254" t="str">
        <f t="shared" si="366"/>
        <v/>
      </c>
      <c r="R2220" s="255" t="str">
        <f t="shared" si="368"/>
        <v/>
      </c>
      <c r="S2220" s="255" t="str">
        <f t="shared" si="369"/>
        <v/>
      </c>
      <c r="T2220" s="255" t="str">
        <f t="shared" si="367"/>
        <v/>
      </c>
      <c r="U2220" s="262" t="str">
        <f t="shared" si="370"/>
        <v/>
      </c>
      <c r="V2220" s="279"/>
    </row>
    <row r="2221" spans="1:22" x14ac:dyDescent="0.25">
      <c r="A2221" s="266"/>
      <c r="B2221" s="259" t="str">
        <f t="shared" si="371"/>
        <v/>
      </c>
      <c r="C2221" s="260" t="str">
        <f t="shared" si="360"/>
        <v/>
      </c>
      <c r="D2221" s="249" t="str">
        <f t="shared" si="361"/>
        <v/>
      </c>
      <c r="E2221" s="249" t="str">
        <f t="shared" si="362"/>
        <v/>
      </c>
      <c r="F2221" s="249" t="str">
        <f t="shared" si="363"/>
        <v/>
      </c>
      <c r="G2221" s="249" t="str">
        <f t="shared" si="364"/>
        <v/>
      </c>
      <c r="H2221" s="249" t="str">
        <f t="shared" si="365"/>
        <v/>
      </c>
      <c r="I2221" s="249"/>
      <c r="J2221" s="249"/>
      <c r="K2221" s="252"/>
      <c r="L2221" s="251"/>
      <c r="M2221" s="252"/>
      <c r="N2221" s="261"/>
      <c r="O2221" s="261"/>
      <c r="P2221" s="253"/>
      <c r="Q2221" s="254" t="str">
        <f t="shared" si="366"/>
        <v/>
      </c>
      <c r="R2221" s="255" t="str">
        <f t="shared" si="368"/>
        <v/>
      </c>
      <c r="S2221" s="255" t="str">
        <f t="shared" si="369"/>
        <v/>
      </c>
      <c r="T2221" s="255" t="str">
        <f t="shared" si="367"/>
        <v/>
      </c>
      <c r="U2221" s="262" t="str">
        <f t="shared" si="370"/>
        <v/>
      </c>
      <c r="V2221" s="279"/>
    </row>
    <row r="2222" spans="1:22" x14ac:dyDescent="0.25">
      <c r="A2222" s="266"/>
      <c r="B2222" s="259" t="str">
        <f t="shared" si="371"/>
        <v/>
      </c>
      <c r="C2222" s="260" t="str">
        <f t="shared" si="360"/>
        <v/>
      </c>
      <c r="D2222" s="249" t="str">
        <f t="shared" si="361"/>
        <v/>
      </c>
      <c r="E2222" s="249" t="str">
        <f t="shared" si="362"/>
        <v/>
      </c>
      <c r="F2222" s="249" t="str">
        <f t="shared" si="363"/>
        <v/>
      </c>
      <c r="G2222" s="249" t="str">
        <f t="shared" si="364"/>
        <v/>
      </c>
      <c r="H2222" s="249" t="str">
        <f t="shared" si="365"/>
        <v/>
      </c>
      <c r="I2222" s="249"/>
      <c r="J2222" s="249"/>
      <c r="K2222" s="252"/>
      <c r="L2222" s="251"/>
      <c r="M2222" s="252"/>
      <c r="N2222" s="261"/>
      <c r="O2222" s="261"/>
      <c r="P2222" s="253"/>
      <c r="Q2222" s="254" t="str">
        <f t="shared" si="366"/>
        <v/>
      </c>
      <c r="R2222" s="255" t="str">
        <f t="shared" si="368"/>
        <v/>
      </c>
      <c r="S2222" s="255" t="str">
        <f t="shared" si="369"/>
        <v/>
      </c>
      <c r="T2222" s="255" t="str">
        <f t="shared" si="367"/>
        <v/>
      </c>
      <c r="U2222" s="262" t="str">
        <f t="shared" si="370"/>
        <v/>
      </c>
      <c r="V2222" s="279"/>
    </row>
    <row r="2223" spans="1:22" x14ac:dyDescent="0.25">
      <c r="A2223" s="266"/>
      <c r="B2223" s="259" t="str">
        <f t="shared" si="371"/>
        <v/>
      </c>
      <c r="C2223" s="260" t="str">
        <f t="shared" si="360"/>
        <v/>
      </c>
      <c r="D2223" s="249" t="str">
        <f t="shared" si="361"/>
        <v/>
      </c>
      <c r="E2223" s="249" t="str">
        <f t="shared" si="362"/>
        <v/>
      </c>
      <c r="F2223" s="249" t="str">
        <f t="shared" si="363"/>
        <v/>
      </c>
      <c r="G2223" s="249" t="str">
        <f t="shared" si="364"/>
        <v/>
      </c>
      <c r="H2223" s="249" t="str">
        <f t="shared" si="365"/>
        <v/>
      </c>
      <c r="I2223" s="249"/>
      <c r="J2223" s="249"/>
      <c r="K2223" s="252"/>
      <c r="L2223" s="251"/>
      <c r="M2223" s="252"/>
      <c r="N2223" s="261"/>
      <c r="O2223" s="261"/>
      <c r="P2223" s="253"/>
      <c r="Q2223" s="254" t="str">
        <f t="shared" si="366"/>
        <v/>
      </c>
      <c r="R2223" s="255" t="str">
        <f t="shared" si="368"/>
        <v/>
      </c>
      <c r="S2223" s="255" t="str">
        <f t="shared" si="369"/>
        <v/>
      </c>
      <c r="T2223" s="255" t="str">
        <f t="shared" si="367"/>
        <v/>
      </c>
      <c r="U2223" s="262" t="str">
        <f t="shared" si="370"/>
        <v/>
      </c>
      <c r="V2223" s="279"/>
    </row>
    <row r="2224" spans="1:22" x14ac:dyDescent="0.25">
      <c r="A2224" s="266"/>
      <c r="B2224" s="259" t="str">
        <f t="shared" si="371"/>
        <v/>
      </c>
      <c r="C2224" s="260" t="str">
        <f t="shared" si="360"/>
        <v/>
      </c>
      <c r="D2224" s="249" t="str">
        <f t="shared" si="361"/>
        <v/>
      </c>
      <c r="E2224" s="249" t="str">
        <f t="shared" si="362"/>
        <v/>
      </c>
      <c r="F2224" s="249" t="str">
        <f t="shared" si="363"/>
        <v/>
      </c>
      <c r="G2224" s="249" t="str">
        <f t="shared" si="364"/>
        <v/>
      </c>
      <c r="H2224" s="249" t="str">
        <f t="shared" si="365"/>
        <v/>
      </c>
      <c r="I2224" s="249"/>
      <c r="J2224" s="249"/>
      <c r="K2224" s="252"/>
      <c r="L2224" s="251"/>
      <c r="M2224" s="252"/>
      <c r="N2224" s="261"/>
      <c r="O2224" s="261"/>
      <c r="P2224" s="253"/>
      <c r="Q2224" s="254" t="str">
        <f t="shared" si="366"/>
        <v/>
      </c>
      <c r="R2224" s="255" t="str">
        <f t="shared" si="368"/>
        <v/>
      </c>
      <c r="S2224" s="255" t="str">
        <f t="shared" si="369"/>
        <v/>
      </c>
      <c r="T2224" s="255" t="str">
        <f t="shared" si="367"/>
        <v/>
      </c>
      <c r="U2224" s="262" t="str">
        <f t="shared" si="370"/>
        <v/>
      </c>
      <c r="V2224" s="279"/>
    </row>
    <row r="2225" spans="1:22" x14ac:dyDescent="0.25">
      <c r="A2225" s="266"/>
      <c r="B2225" s="259" t="str">
        <f t="shared" si="371"/>
        <v/>
      </c>
      <c r="C2225" s="260" t="str">
        <f t="shared" si="360"/>
        <v/>
      </c>
      <c r="D2225" s="249" t="str">
        <f t="shared" si="361"/>
        <v/>
      </c>
      <c r="E2225" s="249" t="str">
        <f t="shared" si="362"/>
        <v/>
      </c>
      <c r="F2225" s="249" t="str">
        <f t="shared" si="363"/>
        <v/>
      </c>
      <c r="G2225" s="249" t="str">
        <f t="shared" si="364"/>
        <v/>
      </c>
      <c r="H2225" s="249" t="str">
        <f t="shared" si="365"/>
        <v/>
      </c>
      <c r="I2225" s="249"/>
      <c r="J2225" s="249"/>
      <c r="K2225" s="252"/>
      <c r="L2225" s="251"/>
      <c r="M2225" s="252"/>
      <c r="N2225" s="261"/>
      <c r="O2225" s="261"/>
      <c r="P2225" s="253"/>
      <c r="Q2225" s="254" t="str">
        <f t="shared" si="366"/>
        <v/>
      </c>
      <c r="R2225" s="255" t="str">
        <f t="shared" si="368"/>
        <v/>
      </c>
      <c r="S2225" s="255" t="str">
        <f t="shared" si="369"/>
        <v/>
      </c>
      <c r="T2225" s="255" t="str">
        <f t="shared" si="367"/>
        <v/>
      </c>
      <c r="U2225" s="262" t="str">
        <f t="shared" si="370"/>
        <v/>
      </c>
      <c r="V2225" s="279"/>
    </row>
    <row r="2226" spans="1:22" x14ac:dyDescent="0.25">
      <c r="A2226" s="266"/>
      <c r="B2226" s="259" t="str">
        <f t="shared" si="371"/>
        <v/>
      </c>
      <c r="C2226" s="260" t="str">
        <f t="shared" si="360"/>
        <v/>
      </c>
      <c r="D2226" s="249" t="str">
        <f t="shared" si="361"/>
        <v/>
      </c>
      <c r="E2226" s="249" t="str">
        <f t="shared" si="362"/>
        <v/>
      </c>
      <c r="F2226" s="249" t="str">
        <f t="shared" si="363"/>
        <v/>
      </c>
      <c r="G2226" s="249" t="str">
        <f t="shared" si="364"/>
        <v/>
      </c>
      <c r="H2226" s="249" t="str">
        <f t="shared" si="365"/>
        <v/>
      </c>
      <c r="I2226" s="249"/>
      <c r="J2226" s="249"/>
      <c r="K2226" s="252"/>
      <c r="L2226" s="251"/>
      <c r="M2226" s="252"/>
      <c r="N2226" s="261"/>
      <c r="O2226" s="261"/>
      <c r="P2226" s="253"/>
      <c r="Q2226" s="254" t="str">
        <f t="shared" si="366"/>
        <v/>
      </c>
      <c r="R2226" s="255" t="str">
        <f t="shared" si="368"/>
        <v/>
      </c>
      <c r="S2226" s="255" t="str">
        <f t="shared" si="369"/>
        <v/>
      </c>
      <c r="T2226" s="255" t="str">
        <f t="shared" si="367"/>
        <v/>
      </c>
      <c r="U2226" s="262" t="str">
        <f t="shared" si="370"/>
        <v/>
      </c>
      <c r="V2226" s="279"/>
    </row>
    <row r="2227" spans="1:22" x14ac:dyDescent="0.25">
      <c r="A2227" s="266"/>
      <c r="B2227" s="259" t="str">
        <f t="shared" si="371"/>
        <v/>
      </c>
      <c r="C2227" s="260" t="str">
        <f t="shared" si="360"/>
        <v/>
      </c>
      <c r="D2227" s="249" t="str">
        <f t="shared" si="361"/>
        <v/>
      </c>
      <c r="E2227" s="249" t="str">
        <f t="shared" si="362"/>
        <v/>
      </c>
      <c r="F2227" s="249" t="str">
        <f t="shared" si="363"/>
        <v/>
      </c>
      <c r="G2227" s="249" t="str">
        <f t="shared" si="364"/>
        <v/>
      </c>
      <c r="H2227" s="249" t="str">
        <f t="shared" si="365"/>
        <v/>
      </c>
      <c r="I2227" s="249"/>
      <c r="J2227" s="249"/>
      <c r="K2227" s="252"/>
      <c r="L2227" s="251"/>
      <c r="M2227" s="252"/>
      <c r="N2227" s="261"/>
      <c r="O2227" s="261"/>
      <c r="P2227" s="253"/>
      <c r="Q2227" s="254" t="str">
        <f t="shared" si="366"/>
        <v/>
      </c>
      <c r="R2227" s="255" t="str">
        <f t="shared" si="368"/>
        <v/>
      </c>
      <c r="S2227" s="255" t="str">
        <f t="shared" si="369"/>
        <v/>
      </c>
      <c r="T2227" s="255" t="str">
        <f t="shared" si="367"/>
        <v/>
      </c>
      <c r="U2227" s="262" t="str">
        <f t="shared" si="370"/>
        <v/>
      </c>
      <c r="V2227" s="279"/>
    </row>
    <row r="2228" spans="1:22" x14ac:dyDescent="0.25">
      <c r="A2228" s="266"/>
      <c r="B2228" s="259" t="str">
        <f t="shared" si="371"/>
        <v/>
      </c>
      <c r="C2228" s="260" t="str">
        <f t="shared" si="360"/>
        <v/>
      </c>
      <c r="D2228" s="249" t="str">
        <f t="shared" si="361"/>
        <v/>
      </c>
      <c r="E2228" s="249" t="str">
        <f t="shared" si="362"/>
        <v/>
      </c>
      <c r="F2228" s="249" t="str">
        <f t="shared" si="363"/>
        <v/>
      </c>
      <c r="G2228" s="249" t="str">
        <f t="shared" si="364"/>
        <v/>
      </c>
      <c r="H2228" s="249" t="str">
        <f t="shared" si="365"/>
        <v/>
      </c>
      <c r="I2228" s="249"/>
      <c r="J2228" s="249"/>
      <c r="K2228" s="252"/>
      <c r="L2228" s="251"/>
      <c r="M2228" s="252"/>
      <c r="N2228" s="261"/>
      <c r="O2228" s="261"/>
      <c r="P2228" s="253"/>
      <c r="Q2228" s="254" t="str">
        <f t="shared" si="366"/>
        <v/>
      </c>
      <c r="R2228" s="255" t="str">
        <f t="shared" si="368"/>
        <v/>
      </c>
      <c r="S2228" s="255" t="str">
        <f t="shared" si="369"/>
        <v/>
      </c>
      <c r="T2228" s="255" t="str">
        <f t="shared" si="367"/>
        <v/>
      </c>
      <c r="U2228" s="262" t="str">
        <f t="shared" si="370"/>
        <v/>
      </c>
      <c r="V2228" s="279"/>
    </row>
    <row r="2229" spans="1:22" x14ac:dyDescent="0.25">
      <c r="A2229" s="266"/>
      <c r="B2229" s="259" t="str">
        <f t="shared" si="371"/>
        <v/>
      </c>
      <c r="C2229" s="260" t="str">
        <f t="shared" si="360"/>
        <v/>
      </c>
      <c r="D2229" s="249" t="str">
        <f t="shared" si="361"/>
        <v/>
      </c>
      <c r="E2229" s="249" t="str">
        <f t="shared" si="362"/>
        <v/>
      </c>
      <c r="F2229" s="249" t="str">
        <f t="shared" si="363"/>
        <v/>
      </c>
      <c r="G2229" s="249" t="str">
        <f t="shared" si="364"/>
        <v/>
      </c>
      <c r="H2229" s="249" t="str">
        <f t="shared" si="365"/>
        <v/>
      </c>
      <c r="I2229" s="249"/>
      <c r="J2229" s="249"/>
      <c r="K2229" s="252"/>
      <c r="L2229" s="251"/>
      <c r="M2229" s="252"/>
      <c r="N2229" s="261"/>
      <c r="O2229" s="261"/>
      <c r="P2229" s="253"/>
      <c r="Q2229" s="254" t="str">
        <f t="shared" si="366"/>
        <v/>
      </c>
      <c r="R2229" s="255" t="str">
        <f t="shared" si="368"/>
        <v/>
      </c>
      <c r="S2229" s="255" t="str">
        <f t="shared" si="369"/>
        <v/>
      </c>
      <c r="T2229" s="255" t="str">
        <f t="shared" si="367"/>
        <v/>
      </c>
      <c r="U2229" s="262" t="str">
        <f t="shared" si="370"/>
        <v/>
      </c>
      <c r="V2229" s="279"/>
    </row>
    <row r="2230" spans="1:22" x14ac:dyDescent="0.25">
      <c r="A2230" s="266"/>
      <c r="B2230" s="259" t="str">
        <f t="shared" si="371"/>
        <v/>
      </c>
      <c r="C2230" s="260" t="str">
        <f t="shared" si="360"/>
        <v/>
      </c>
      <c r="D2230" s="249" t="str">
        <f t="shared" si="361"/>
        <v/>
      </c>
      <c r="E2230" s="249" t="str">
        <f t="shared" si="362"/>
        <v/>
      </c>
      <c r="F2230" s="249" t="str">
        <f t="shared" si="363"/>
        <v/>
      </c>
      <c r="G2230" s="249" t="str">
        <f t="shared" si="364"/>
        <v/>
      </c>
      <c r="H2230" s="249" t="str">
        <f t="shared" si="365"/>
        <v/>
      </c>
      <c r="I2230" s="249"/>
      <c r="J2230" s="249"/>
      <c r="K2230" s="252"/>
      <c r="L2230" s="251"/>
      <c r="M2230" s="252"/>
      <c r="N2230" s="261"/>
      <c r="O2230" s="261"/>
      <c r="P2230" s="253"/>
      <c r="Q2230" s="254" t="str">
        <f t="shared" si="366"/>
        <v/>
      </c>
      <c r="R2230" s="255" t="str">
        <f t="shared" si="368"/>
        <v/>
      </c>
      <c r="S2230" s="255" t="str">
        <f t="shared" si="369"/>
        <v/>
      </c>
      <c r="T2230" s="255" t="str">
        <f t="shared" si="367"/>
        <v/>
      </c>
      <c r="U2230" s="262" t="str">
        <f t="shared" si="370"/>
        <v/>
      </c>
      <c r="V2230" s="279"/>
    </row>
    <row r="2231" spans="1:22" x14ac:dyDescent="0.25">
      <c r="A2231" s="266"/>
      <c r="B2231" s="259" t="str">
        <f t="shared" si="371"/>
        <v/>
      </c>
      <c r="C2231" s="260" t="str">
        <f t="shared" si="360"/>
        <v/>
      </c>
      <c r="D2231" s="249" t="str">
        <f t="shared" si="361"/>
        <v/>
      </c>
      <c r="E2231" s="249" t="str">
        <f t="shared" si="362"/>
        <v/>
      </c>
      <c r="F2231" s="249" t="str">
        <f t="shared" si="363"/>
        <v/>
      </c>
      <c r="G2231" s="249" t="str">
        <f t="shared" si="364"/>
        <v/>
      </c>
      <c r="H2231" s="249" t="str">
        <f t="shared" si="365"/>
        <v/>
      </c>
      <c r="I2231" s="249"/>
      <c r="J2231" s="249"/>
      <c r="K2231" s="252"/>
      <c r="L2231" s="251"/>
      <c r="M2231" s="252"/>
      <c r="N2231" s="261"/>
      <c r="O2231" s="261"/>
      <c r="P2231" s="253"/>
      <c r="Q2231" s="254" t="str">
        <f t="shared" si="366"/>
        <v/>
      </c>
      <c r="R2231" s="255" t="str">
        <f t="shared" si="368"/>
        <v/>
      </c>
      <c r="S2231" s="255" t="str">
        <f t="shared" si="369"/>
        <v/>
      </c>
      <c r="T2231" s="255" t="str">
        <f t="shared" si="367"/>
        <v/>
      </c>
      <c r="U2231" s="262" t="str">
        <f t="shared" si="370"/>
        <v/>
      </c>
      <c r="V2231" s="279"/>
    </row>
    <row r="2232" spans="1:22" x14ac:dyDescent="0.25">
      <c r="A2232" s="266"/>
      <c r="B2232" s="259" t="str">
        <f t="shared" si="371"/>
        <v/>
      </c>
      <c r="C2232" s="260" t="str">
        <f t="shared" si="360"/>
        <v/>
      </c>
      <c r="D2232" s="249" t="str">
        <f t="shared" si="361"/>
        <v/>
      </c>
      <c r="E2232" s="249" t="str">
        <f t="shared" si="362"/>
        <v/>
      </c>
      <c r="F2232" s="249" t="str">
        <f t="shared" si="363"/>
        <v/>
      </c>
      <c r="G2232" s="249" t="str">
        <f t="shared" si="364"/>
        <v/>
      </c>
      <c r="H2232" s="249" t="str">
        <f t="shared" si="365"/>
        <v/>
      </c>
      <c r="I2232" s="249"/>
      <c r="J2232" s="249"/>
      <c r="K2232" s="252"/>
      <c r="L2232" s="251"/>
      <c r="M2232" s="252"/>
      <c r="N2232" s="261"/>
      <c r="O2232" s="261"/>
      <c r="P2232" s="253"/>
      <c r="Q2232" s="254" t="str">
        <f t="shared" si="366"/>
        <v/>
      </c>
      <c r="R2232" s="255" t="str">
        <f t="shared" si="368"/>
        <v/>
      </c>
      <c r="S2232" s="255" t="str">
        <f t="shared" si="369"/>
        <v/>
      </c>
      <c r="T2232" s="255" t="str">
        <f t="shared" si="367"/>
        <v/>
      </c>
      <c r="U2232" s="262" t="str">
        <f t="shared" si="370"/>
        <v/>
      </c>
      <c r="V2232" s="279"/>
    </row>
    <row r="2233" spans="1:22" x14ac:dyDescent="0.25">
      <c r="A2233" s="266"/>
      <c r="B2233" s="259" t="str">
        <f t="shared" si="371"/>
        <v/>
      </c>
      <c r="C2233" s="260" t="str">
        <f t="shared" si="360"/>
        <v/>
      </c>
      <c r="D2233" s="249" t="str">
        <f t="shared" si="361"/>
        <v/>
      </c>
      <c r="E2233" s="249" t="str">
        <f t="shared" si="362"/>
        <v/>
      </c>
      <c r="F2233" s="249" t="str">
        <f t="shared" si="363"/>
        <v/>
      </c>
      <c r="G2233" s="249" t="str">
        <f t="shared" si="364"/>
        <v/>
      </c>
      <c r="H2233" s="249" t="str">
        <f t="shared" si="365"/>
        <v/>
      </c>
      <c r="I2233" s="249"/>
      <c r="J2233" s="249"/>
      <c r="K2233" s="252"/>
      <c r="L2233" s="251"/>
      <c r="M2233" s="252"/>
      <c r="N2233" s="261"/>
      <c r="O2233" s="261"/>
      <c r="P2233" s="253"/>
      <c r="Q2233" s="254" t="str">
        <f t="shared" si="366"/>
        <v/>
      </c>
      <c r="R2233" s="255" t="str">
        <f t="shared" si="368"/>
        <v/>
      </c>
      <c r="S2233" s="255" t="str">
        <f t="shared" si="369"/>
        <v/>
      </c>
      <c r="T2233" s="255" t="str">
        <f t="shared" si="367"/>
        <v/>
      </c>
      <c r="U2233" s="262" t="str">
        <f t="shared" si="370"/>
        <v/>
      </c>
      <c r="V2233" s="279"/>
    </row>
    <row r="2234" spans="1:22" x14ac:dyDescent="0.25">
      <c r="A2234" s="266"/>
      <c r="B2234" s="259" t="str">
        <f t="shared" si="371"/>
        <v/>
      </c>
      <c r="C2234" s="260" t="str">
        <f t="shared" si="360"/>
        <v/>
      </c>
      <c r="D2234" s="249" t="str">
        <f t="shared" si="361"/>
        <v/>
      </c>
      <c r="E2234" s="249" t="str">
        <f t="shared" si="362"/>
        <v/>
      </c>
      <c r="F2234" s="249" t="str">
        <f t="shared" si="363"/>
        <v/>
      </c>
      <c r="G2234" s="249" t="str">
        <f t="shared" si="364"/>
        <v/>
      </c>
      <c r="H2234" s="249" t="str">
        <f t="shared" si="365"/>
        <v/>
      </c>
      <c r="I2234" s="249"/>
      <c r="J2234" s="249"/>
      <c r="K2234" s="252"/>
      <c r="L2234" s="251"/>
      <c r="M2234" s="252"/>
      <c r="N2234" s="261"/>
      <c r="O2234" s="261"/>
      <c r="P2234" s="253"/>
      <c r="Q2234" s="254" t="str">
        <f t="shared" si="366"/>
        <v/>
      </c>
      <c r="R2234" s="255" t="str">
        <f t="shared" si="368"/>
        <v/>
      </c>
      <c r="S2234" s="255" t="str">
        <f t="shared" si="369"/>
        <v/>
      </c>
      <c r="T2234" s="255" t="str">
        <f t="shared" si="367"/>
        <v/>
      </c>
      <c r="U2234" s="262" t="str">
        <f t="shared" si="370"/>
        <v/>
      </c>
      <c r="V2234" s="279"/>
    </row>
    <row r="2235" spans="1:22" x14ac:dyDescent="0.25">
      <c r="A2235" s="266"/>
      <c r="B2235" s="259" t="str">
        <f t="shared" si="371"/>
        <v/>
      </c>
      <c r="C2235" s="260" t="str">
        <f t="shared" si="360"/>
        <v/>
      </c>
      <c r="D2235" s="249" t="str">
        <f t="shared" si="361"/>
        <v/>
      </c>
      <c r="E2235" s="249" t="str">
        <f t="shared" si="362"/>
        <v/>
      </c>
      <c r="F2235" s="249" t="str">
        <f t="shared" si="363"/>
        <v/>
      </c>
      <c r="G2235" s="249" t="str">
        <f t="shared" si="364"/>
        <v/>
      </c>
      <c r="H2235" s="249" t="str">
        <f t="shared" si="365"/>
        <v/>
      </c>
      <c r="I2235" s="249"/>
      <c r="J2235" s="249"/>
      <c r="K2235" s="252"/>
      <c r="L2235" s="251"/>
      <c r="M2235" s="252"/>
      <c r="N2235" s="261"/>
      <c r="O2235" s="261"/>
      <c r="P2235" s="253"/>
      <c r="Q2235" s="254" t="str">
        <f t="shared" si="366"/>
        <v/>
      </c>
      <c r="R2235" s="255" t="str">
        <f t="shared" si="368"/>
        <v/>
      </c>
      <c r="S2235" s="255" t="str">
        <f t="shared" si="369"/>
        <v/>
      </c>
      <c r="T2235" s="255" t="str">
        <f t="shared" si="367"/>
        <v/>
      </c>
      <c r="U2235" s="262" t="str">
        <f t="shared" si="370"/>
        <v/>
      </c>
      <c r="V2235" s="279"/>
    </row>
    <row r="2236" spans="1:22" x14ac:dyDescent="0.25">
      <c r="A2236" s="266"/>
      <c r="B2236" s="259" t="str">
        <f t="shared" si="371"/>
        <v/>
      </c>
      <c r="C2236" s="260" t="str">
        <f t="shared" si="360"/>
        <v/>
      </c>
      <c r="D2236" s="249" t="str">
        <f t="shared" si="361"/>
        <v/>
      </c>
      <c r="E2236" s="249" t="str">
        <f t="shared" si="362"/>
        <v/>
      </c>
      <c r="F2236" s="249" t="str">
        <f t="shared" si="363"/>
        <v/>
      </c>
      <c r="G2236" s="249" t="str">
        <f t="shared" si="364"/>
        <v/>
      </c>
      <c r="H2236" s="249" t="str">
        <f t="shared" si="365"/>
        <v/>
      </c>
      <c r="I2236" s="249"/>
      <c r="J2236" s="249"/>
      <c r="K2236" s="252"/>
      <c r="L2236" s="251"/>
      <c r="M2236" s="252"/>
      <c r="N2236" s="261"/>
      <c r="O2236" s="261"/>
      <c r="P2236" s="253"/>
      <c r="Q2236" s="254" t="str">
        <f t="shared" si="366"/>
        <v/>
      </c>
      <c r="R2236" s="255" t="str">
        <f t="shared" si="368"/>
        <v/>
      </c>
      <c r="S2236" s="255" t="str">
        <f t="shared" si="369"/>
        <v/>
      </c>
      <c r="T2236" s="255" t="str">
        <f t="shared" si="367"/>
        <v/>
      </c>
      <c r="U2236" s="262" t="str">
        <f t="shared" si="370"/>
        <v/>
      </c>
      <c r="V2236" s="279"/>
    </row>
    <row r="2237" spans="1:22" x14ac:dyDescent="0.25">
      <c r="A2237" s="266"/>
      <c r="B2237" s="259" t="str">
        <f t="shared" si="371"/>
        <v/>
      </c>
      <c r="C2237" s="260" t="str">
        <f t="shared" si="360"/>
        <v/>
      </c>
      <c r="D2237" s="249" t="str">
        <f t="shared" si="361"/>
        <v/>
      </c>
      <c r="E2237" s="249" t="str">
        <f t="shared" si="362"/>
        <v/>
      </c>
      <c r="F2237" s="249" t="str">
        <f t="shared" si="363"/>
        <v/>
      </c>
      <c r="G2237" s="249" t="str">
        <f t="shared" si="364"/>
        <v/>
      </c>
      <c r="H2237" s="249" t="str">
        <f t="shared" si="365"/>
        <v/>
      </c>
      <c r="I2237" s="249"/>
      <c r="J2237" s="249"/>
      <c r="K2237" s="252"/>
      <c r="L2237" s="251"/>
      <c r="M2237" s="252"/>
      <c r="N2237" s="261"/>
      <c r="O2237" s="261"/>
      <c r="P2237" s="253"/>
      <c r="Q2237" s="254" t="str">
        <f t="shared" si="366"/>
        <v/>
      </c>
      <c r="R2237" s="255" t="str">
        <f t="shared" si="368"/>
        <v/>
      </c>
      <c r="S2237" s="255" t="str">
        <f t="shared" si="369"/>
        <v/>
      </c>
      <c r="T2237" s="255" t="str">
        <f t="shared" si="367"/>
        <v/>
      </c>
      <c r="U2237" s="262" t="str">
        <f t="shared" si="370"/>
        <v/>
      </c>
      <c r="V2237" s="279"/>
    </row>
    <row r="2238" spans="1:22" x14ac:dyDescent="0.25">
      <c r="A2238" s="266"/>
      <c r="B2238" s="259" t="str">
        <f t="shared" si="371"/>
        <v/>
      </c>
      <c r="C2238" s="260" t="str">
        <f t="shared" si="360"/>
        <v/>
      </c>
      <c r="D2238" s="249" t="str">
        <f t="shared" si="361"/>
        <v/>
      </c>
      <c r="E2238" s="249" t="str">
        <f t="shared" si="362"/>
        <v/>
      </c>
      <c r="F2238" s="249" t="str">
        <f t="shared" si="363"/>
        <v/>
      </c>
      <c r="G2238" s="249" t="str">
        <f t="shared" si="364"/>
        <v/>
      </c>
      <c r="H2238" s="249" t="str">
        <f t="shared" si="365"/>
        <v/>
      </c>
      <c r="I2238" s="249"/>
      <c r="J2238" s="249"/>
      <c r="K2238" s="252"/>
      <c r="L2238" s="251"/>
      <c r="M2238" s="252"/>
      <c r="N2238" s="261"/>
      <c r="O2238" s="261"/>
      <c r="P2238" s="253"/>
      <c r="Q2238" s="254" t="str">
        <f t="shared" si="366"/>
        <v/>
      </c>
      <c r="R2238" s="255" t="str">
        <f t="shared" si="368"/>
        <v/>
      </c>
      <c r="S2238" s="255" t="str">
        <f t="shared" si="369"/>
        <v/>
      </c>
      <c r="T2238" s="255" t="str">
        <f t="shared" si="367"/>
        <v/>
      </c>
      <c r="U2238" s="262" t="str">
        <f t="shared" si="370"/>
        <v/>
      </c>
      <c r="V2238" s="279"/>
    </row>
    <row r="2239" spans="1:22" x14ac:dyDescent="0.25">
      <c r="A2239" s="266"/>
      <c r="B2239" s="259" t="str">
        <f t="shared" si="371"/>
        <v/>
      </c>
      <c r="C2239" s="260" t="str">
        <f t="shared" si="360"/>
        <v/>
      </c>
      <c r="D2239" s="249" t="str">
        <f t="shared" si="361"/>
        <v/>
      </c>
      <c r="E2239" s="249" t="str">
        <f t="shared" si="362"/>
        <v/>
      </c>
      <c r="F2239" s="249" t="str">
        <f t="shared" si="363"/>
        <v/>
      </c>
      <c r="G2239" s="249" t="str">
        <f t="shared" si="364"/>
        <v/>
      </c>
      <c r="H2239" s="249" t="str">
        <f t="shared" si="365"/>
        <v/>
      </c>
      <c r="I2239" s="249"/>
      <c r="J2239" s="249"/>
      <c r="K2239" s="252"/>
      <c r="L2239" s="251"/>
      <c r="M2239" s="252"/>
      <c r="N2239" s="261"/>
      <c r="O2239" s="261"/>
      <c r="P2239" s="253"/>
      <c r="Q2239" s="254" t="str">
        <f t="shared" si="366"/>
        <v/>
      </c>
      <c r="R2239" s="255" t="str">
        <f t="shared" si="368"/>
        <v/>
      </c>
      <c r="S2239" s="255" t="str">
        <f t="shared" si="369"/>
        <v/>
      </c>
      <c r="T2239" s="255" t="str">
        <f t="shared" si="367"/>
        <v/>
      </c>
      <c r="U2239" s="262" t="str">
        <f t="shared" si="370"/>
        <v/>
      </c>
      <c r="V2239" s="279"/>
    </row>
    <row r="2240" spans="1:22" x14ac:dyDescent="0.25">
      <c r="A2240" s="266"/>
      <c r="B2240" s="259" t="str">
        <f t="shared" si="371"/>
        <v/>
      </c>
      <c r="C2240" s="260" t="str">
        <f t="shared" si="360"/>
        <v/>
      </c>
      <c r="D2240" s="249" t="str">
        <f t="shared" si="361"/>
        <v/>
      </c>
      <c r="E2240" s="249" t="str">
        <f t="shared" si="362"/>
        <v/>
      </c>
      <c r="F2240" s="249" t="str">
        <f t="shared" si="363"/>
        <v/>
      </c>
      <c r="G2240" s="249" t="str">
        <f t="shared" si="364"/>
        <v/>
      </c>
      <c r="H2240" s="249" t="str">
        <f t="shared" si="365"/>
        <v/>
      </c>
      <c r="I2240" s="249"/>
      <c r="J2240" s="249"/>
      <c r="K2240" s="252"/>
      <c r="L2240" s="251"/>
      <c r="M2240" s="252"/>
      <c r="N2240" s="261"/>
      <c r="O2240" s="261"/>
      <c r="P2240" s="253"/>
      <c r="Q2240" s="254" t="str">
        <f t="shared" si="366"/>
        <v/>
      </c>
      <c r="R2240" s="255" t="str">
        <f t="shared" si="368"/>
        <v/>
      </c>
      <c r="S2240" s="255" t="str">
        <f t="shared" si="369"/>
        <v/>
      </c>
      <c r="T2240" s="255" t="str">
        <f t="shared" si="367"/>
        <v/>
      </c>
      <c r="U2240" s="262" t="str">
        <f t="shared" si="370"/>
        <v/>
      </c>
      <c r="V2240" s="279"/>
    </row>
    <row r="2241" spans="1:22" x14ac:dyDescent="0.25">
      <c r="A2241" s="266"/>
      <c r="B2241" s="259" t="str">
        <f t="shared" si="371"/>
        <v/>
      </c>
      <c r="C2241" s="260" t="str">
        <f t="shared" si="360"/>
        <v/>
      </c>
      <c r="D2241" s="249" t="str">
        <f t="shared" si="361"/>
        <v/>
      </c>
      <c r="E2241" s="249" t="str">
        <f t="shared" si="362"/>
        <v/>
      </c>
      <c r="F2241" s="249" t="str">
        <f t="shared" si="363"/>
        <v/>
      </c>
      <c r="G2241" s="249" t="str">
        <f t="shared" si="364"/>
        <v/>
      </c>
      <c r="H2241" s="249" t="str">
        <f t="shared" si="365"/>
        <v/>
      </c>
      <c r="I2241" s="249"/>
      <c r="J2241" s="249"/>
      <c r="K2241" s="252"/>
      <c r="L2241" s="251"/>
      <c r="M2241" s="252"/>
      <c r="N2241" s="261"/>
      <c r="O2241" s="261"/>
      <c r="P2241" s="253"/>
      <c r="Q2241" s="254" t="str">
        <f t="shared" si="366"/>
        <v/>
      </c>
      <c r="R2241" s="255" t="str">
        <f t="shared" si="368"/>
        <v/>
      </c>
      <c r="S2241" s="255" t="str">
        <f t="shared" si="369"/>
        <v/>
      </c>
      <c r="T2241" s="255" t="str">
        <f t="shared" si="367"/>
        <v/>
      </c>
      <c r="U2241" s="262" t="str">
        <f t="shared" si="370"/>
        <v/>
      </c>
      <c r="V2241" s="279"/>
    </row>
    <row r="2242" spans="1:22" x14ac:dyDescent="0.25">
      <c r="A2242" s="266"/>
      <c r="B2242" s="259" t="str">
        <f t="shared" si="371"/>
        <v/>
      </c>
      <c r="C2242" s="260" t="str">
        <f t="shared" si="360"/>
        <v/>
      </c>
      <c r="D2242" s="249" t="str">
        <f t="shared" si="361"/>
        <v/>
      </c>
      <c r="E2242" s="249" t="str">
        <f t="shared" si="362"/>
        <v/>
      </c>
      <c r="F2242" s="249" t="str">
        <f t="shared" si="363"/>
        <v/>
      </c>
      <c r="G2242" s="249" t="str">
        <f t="shared" si="364"/>
        <v/>
      </c>
      <c r="H2242" s="249" t="str">
        <f t="shared" si="365"/>
        <v/>
      </c>
      <c r="I2242" s="249"/>
      <c r="J2242" s="249"/>
      <c r="K2242" s="252"/>
      <c r="L2242" s="251"/>
      <c r="M2242" s="252"/>
      <c r="N2242" s="261"/>
      <c r="O2242" s="261"/>
      <c r="P2242" s="253"/>
      <c r="Q2242" s="254" t="str">
        <f t="shared" si="366"/>
        <v/>
      </c>
      <c r="R2242" s="255" t="str">
        <f t="shared" si="368"/>
        <v/>
      </c>
      <c r="S2242" s="255" t="str">
        <f t="shared" si="369"/>
        <v/>
      </c>
      <c r="T2242" s="255" t="str">
        <f t="shared" si="367"/>
        <v/>
      </c>
      <c r="U2242" s="262" t="str">
        <f t="shared" si="370"/>
        <v/>
      </c>
      <c r="V2242" s="279"/>
    </row>
    <row r="2243" spans="1:22" x14ac:dyDescent="0.25">
      <c r="A2243" s="266"/>
      <c r="B2243" s="259" t="str">
        <f t="shared" si="371"/>
        <v/>
      </c>
      <c r="C2243" s="260" t="str">
        <f t="shared" si="360"/>
        <v/>
      </c>
      <c r="D2243" s="249" t="str">
        <f t="shared" si="361"/>
        <v/>
      </c>
      <c r="E2243" s="249" t="str">
        <f t="shared" si="362"/>
        <v/>
      </c>
      <c r="F2243" s="249" t="str">
        <f t="shared" si="363"/>
        <v/>
      </c>
      <c r="G2243" s="249" t="str">
        <f t="shared" si="364"/>
        <v/>
      </c>
      <c r="H2243" s="249" t="str">
        <f t="shared" si="365"/>
        <v/>
      </c>
      <c r="I2243" s="249"/>
      <c r="J2243" s="249"/>
      <c r="K2243" s="252"/>
      <c r="L2243" s="251"/>
      <c r="M2243" s="252"/>
      <c r="N2243" s="261"/>
      <c r="O2243" s="261"/>
      <c r="P2243" s="253"/>
      <c r="Q2243" s="254" t="str">
        <f t="shared" si="366"/>
        <v/>
      </c>
      <c r="R2243" s="255" t="str">
        <f t="shared" si="368"/>
        <v/>
      </c>
      <c r="S2243" s="255" t="str">
        <f t="shared" si="369"/>
        <v/>
      </c>
      <c r="T2243" s="255" t="str">
        <f t="shared" si="367"/>
        <v/>
      </c>
      <c r="U2243" s="262" t="str">
        <f t="shared" si="370"/>
        <v/>
      </c>
      <c r="V2243" s="279"/>
    </row>
    <row r="2244" spans="1:22" x14ac:dyDescent="0.25">
      <c r="A2244" s="266"/>
      <c r="B2244" s="259" t="str">
        <f t="shared" si="371"/>
        <v/>
      </c>
      <c r="C2244" s="260" t="str">
        <f t="shared" si="360"/>
        <v/>
      </c>
      <c r="D2244" s="249" t="str">
        <f t="shared" si="361"/>
        <v/>
      </c>
      <c r="E2244" s="249" t="str">
        <f t="shared" si="362"/>
        <v/>
      </c>
      <c r="F2244" s="249" t="str">
        <f t="shared" si="363"/>
        <v/>
      </c>
      <c r="G2244" s="249" t="str">
        <f t="shared" si="364"/>
        <v/>
      </c>
      <c r="H2244" s="249" t="str">
        <f t="shared" si="365"/>
        <v/>
      </c>
      <c r="I2244" s="249"/>
      <c r="J2244" s="249"/>
      <c r="K2244" s="252"/>
      <c r="L2244" s="251"/>
      <c r="M2244" s="252"/>
      <c r="N2244" s="261"/>
      <c r="O2244" s="261"/>
      <c r="P2244" s="253"/>
      <c r="Q2244" s="254" t="str">
        <f t="shared" si="366"/>
        <v/>
      </c>
      <c r="R2244" s="255" t="str">
        <f t="shared" si="368"/>
        <v/>
      </c>
      <c r="S2244" s="255" t="str">
        <f t="shared" si="369"/>
        <v/>
      </c>
      <c r="T2244" s="255" t="str">
        <f t="shared" si="367"/>
        <v/>
      </c>
      <c r="U2244" s="262" t="str">
        <f t="shared" si="370"/>
        <v/>
      </c>
      <c r="V2244" s="279"/>
    </row>
    <row r="2245" spans="1:22" x14ac:dyDescent="0.25">
      <c r="A2245" s="266"/>
      <c r="B2245" s="259" t="str">
        <f t="shared" si="371"/>
        <v/>
      </c>
      <c r="C2245" s="260" t="str">
        <f t="shared" si="360"/>
        <v/>
      </c>
      <c r="D2245" s="249" t="str">
        <f t="shared" si="361"/>
        <v/>
      </c>
      <c r="E2245" s="249" t="str">
        <f t="shared" si="362"/>
        <v/>
      </c>
      <c r="F2245" s="249" t="str">
        <f t="shared" si="363"/>
        <v/>
      </c>
      <c r="G2245" s="249" t="str">
        <f t="shared" si="364"/>
        <v/>
      </c>
      <c r="H2245" s="249" t="str">
        <f t="shared" si="365"/>
        <v/>
      </c>
      <c r="I2245" s="249"/>
      <c r="J2245" s="249"/>
      <c r="K2245" s="252"/>
      <c r="L2245" s="251"/>
      <c r="M2245" s="252"/>
      <c r="N2245" s="261"/>
      <c r="O2245" s="261"/>
      <c r="P2245" s="253"/>
      <c r="Q2245" s="254" t="str">
        <f t="shared" si="366"/>
        <v/>
      </c>
      <c r="R2245" s="255" t="str">
        <f t="shared" si="368"/>
        <v/>
      </c>
      <c r="S2245" s="255" t="str">
        <f t="shared" si="369"/>
        <v/>
      </c>
      <c r="T2245" s="255" t="str">
        <f t="shared" si="367"/>
        <v/>
      </c>
      <c r="U2245" s="262" t="str">
        <f t="shared" si="370"/>
        <v/>
      </c>
      <c r="V2245" s="279"/>
    </row>
    <row r="2246" spans="1:22" x14ac:dyDescent="0.25">
      <c r="A2246" s="266"/>
      <c r="B2246" s="259" t="str">
        <f t="shared" si="371"/>
        <v/>
      </c>
      <c r="C2246" s="260" t="str">
        <f t="shared" si="360"/>
        <v/>
      </c>
      <c r="D2246" s="249" t="str">
        <f t="shared" si="361"/>
        <v/>
      </c>
      <c r="E2246" s="249" t="str">
        <f t="shared" si="362"/>
        <v/>
      </c>
      <c r="F2246" s="249" t="str">
        <f t="shared" si="363"/>
        <v/>
      </c>
      <c r="G2246" s="249" t="str">
        <f t="shared" si="364"/>
        <v/>
      </c>
      <c r="H2246" s="249" t="str">
        <f t="shared" si="365"/>
        <v/>
      </c>
      <c r="I2246" s="249"/>
      <c r="J2246" s="249"/>
      <c r="K2246" s="252"/>
      <c r="L2246" s="251"/>
      <c r="M2246" s="252"/>
      <c r="N2246" s="261"/>
      <c r="O2246" s="261"/>
      <c r="P2246" s="253"/>
      <c r="Q2246" s="254" t="str">
        <f t="shared" si="366"/>
        <v/>
      </c>
      <c r="R2246" s="255" t="str">
        <f t="shared" si="368"/>
        <v/>
      </c>
      <c r="S2246" s="255" t="str">
        <f t="shared" si="369"/>
        <v/>
      </c>
      <c r="T2246" s="255" t="str">
        <f t="shared" si="367"/>
        <v/>
      </c>
      <c r="U2246" s="262" t="str">
        <f t="shared" si="370"/>
        <v/>
      </c>
      <c r="V2246" s="279"/>
    </row>
    <row r="2247" spans="1:22" x14ac:dyDescent="0.25">
      <c r="A2247" s="266"/>
      <c r="B2247" s="259" t="str">
        <f t="shared" si="371"/>
        <v/>
      </c>
      <c r="C2247" s="260" t="str">
        <f t="shared" si="360"/>
        <v/>
      </c>
      <c r="D2247" s="249" t="str">
        <f t="shared" si="361"/>
        <v/>
      </c>
      <c r="E2247" s="249" t="str">
        <f t="shared" si="362"/>
        <v/>
      </c>
      <c r="F2247" s="249" t="str">
        <f t="shared" si="363"/>
        <v/>
      </c>
      <c r="G2247" s="249" t="str">
        <f t="shared" si="364"/>
        <v/>
      </c>
      <c r="H2247" s="249" t="str">
        <f t="shared" si="365"/>
        <v/>
      </c>
      <c r="I2247" s="249"/>
      <c r="J2247" s="249"/>
      <c r="K2247" s="252"/>
      <c r="L2247" s="251"/>
      <c r="M2247" s="252"/>
      <c r="N2247" s="261"/>
      <c r="O2247" s="261"/>
      <c r="P2247" s="253"/>
      <c r="Q2247" s="254" t="str">
        <f t="shared" si="366"/>
        <v/>
      </c>
      <c r="R2247" s="255" t="str">
        <f t="shared" si="368"/>
        <v/>
      </c>
      <c r="S2247" s="255" t="str">
        <f t="shared" si="369"/>
        <v/>
      </c>
      <c r="T2247" s="255" t="str">
        <f t="shared" si="367"/>
        <v/>
      </c>
      <c r="U2247" s="262" t="str">
        <f t="shared" si="370"/>
        <v/>
      </c>
      <c r="V2247" s="279"/>
    </row>
    <row r="2248" spans="1:22" x14ac:dyDescent="0.25">
      <c r="A2248" s="266"/>
      <c r="B2248" s="259" t="str">
        <f t="shared" si="371"/>
        <v/>
      </c>
      <c r="C2248" s="260" t="str">
        <f t="shared" si="360"/>
        <v/>
      </c>
      <c r="D2248" s="249" t="str">
        <f t="shared" si="361"/>
        <v/>
      </c>
      <c r="E2248" s="249" t="str">
        <f t="shared" si="362"/>
        <v/>
      </c>
      <c r="F2248" s="249" t="str">
        <f t="shared" si="363"/>
        <v/>
      </c>
      <c r="G2248" s="249" t="str">
        <f t="shared" si="364"/>
        <v/>
      </c>
      <c r="H2248" s="249" t="str">
        <f t="shared" si="365"/>
        <v/>
      </c>
      <c r="I2248" s="249"/>
      <c r="J2248" s="249"/>
      <c r="K2248" s="252"/>
      <c r="L2248" s="251"/>
      <c r="M2248" s="252"/>
      <c r="N2248" s="261"/>
      <c r="O2248" s="261"/>
      <c r="P2248" s="253"/>
      <c r="Q2248" s="254" t="str">
        <f t="shared" si="366"/>
        <v/>
      </c>
      <c r="R2248" s="255" t="str">
        <f t="shared" si="368"/>
        <v/>
      </c>
      <c r="S2248" s="255" t="str">
        <f t="shared" si="369"/>
        <v/>
      </c>
      <c r="T2248" s="255" t="str">
        <f t="shared" si="367"/>
        <v/>
      </c>
      <c r="U2248" s="262" t="str">
        <f t="shared" si="370"/>
        <v/>
      </c>
      <c r="V2248" s="279"/>
    </row>
    <row r="2249" spans="1:22" x14ac:dyDescent="0.25">
      <c r="A2249" s="266"/>
      <c r="B2249" s="259" t="str">
        <f t="shared" si="371"/>
        <v/>
      </c>
      <c r="C2249" s="260" t="str">
        <f t="shared" si="360"/>
        <v/>
      </c>
      <c r="D2249" s="249" t="str">
        <f t="shared" si="361"/>
        <v/>
      </c>
      <c r="E2249" s="249" t="str">
        <f t="shared" si="362"/>
        <v/>
      </c>
      <c r="F2249" s="249" t="str">
        <f t="shared" si="363"/>
        <v/>
      </c>
      <c r="G2249" s="249" t="str">
        <f t="shared" si="364"/>
        <v/>
      </c>
      <c r="H2249" s="249" t="str">
        <f t="shared" si="365"/>
        <v/>
      </c>
      <c r="I2249" s="249"/>
      <c r="J2249" s="249"/>
      <c r="K2249" s="252"/>
      <c r="L2249" s="251"/>
      <c r="M2249" s="252"/>
      <c r="N2249" s="261"/>
      <c r="O2249" s="261"/>
      <c r="P2249" s="253"/>
      <c r="Q2249" s="254" t="str">
        <f t="shared" si="366"/>
        <v/>
      </c>
      <c r="R2249" s="255" t="str">
        <f t="shared" si="368"/>
        <v/>
      </c>
      <c r="S2249" s="255" t="str">
        <f t="shared" si="369"/>
        <v/>
      </c>
      <c r="T2249" s="255" t="str">
        <f t="shared" si="367"/>
        <v/>
      </c>
      <c r="U2249" s="262" t="str">
        <f t="shared" si="370"/>
        <v/>
      </c>
      <c r="V2249" s="279"/>
    </row>
    <row r="2250" spans="1:22" x14ac:dyDescent="0.25">
      <c r="A2250" s="266"/>
      <c r="B2250" s="259" t="str">
        <f t="shared" si="371"/>
        <v/>
      </c>
      <c r="C2250" s="260" t="str">
        <f t="shared" si="360"/>
        <v/>
      </c>
      <c r="D2250" s="249" t="str">
        <f t="shared" si="361"/>
        <v/>
      </c>
      <c r="E2250" s="249" t="str">
        <f t="shared" si="362"/>
        <v/>
      </c>
      <c r="F2250" s="249" t="str">
        <f t="shared" si="363"/>
        <v/>
      </c>
      <c r="G2250" s="249" t="str">
        <f t="shared" si="364"/>
        <v/>
      </c>
      <c r="H2250" s="249" t="str">
        <f t="shared" si="365"/>
        <v/>
      </c>
      <c r="I2250" s="249"/>
      <c r="J2250" s="249"/>
      <c r="K2250" s="252"/>
      <c r="L2250" s="251"/>
      <c r="M2250" s="252"/>
      <c r="N2250" s="261"/>
      <c r="O2250" s="261"/>
      <c r="P2250" s="253"/>
      <c r="Q2250" s="254" t="str">
        <f t="shared" si="366"/>
        <v/>
      </c>
      <c r="R2250" s="255" t="str">
        <f t="shared" si="368"/>
        <v/>
      </c>
      <c r="S2250" s="255" t="str">
        <f t="shared" si="369"/>
        <v/>
      </c>
      <c r="T2250" s="255" t="str">
        <f t="shared" si="367"/>
        <v/>
      </c>
      <c r="U2250" s="262" t="str">
        <f t="shared" si="370"/>
        <v/>
      </c>
      <c r="V2250" s="279"/>
    </row>
    <row r="2251" spans="1:22" x14ac:dyDescent="0.25">
      <c r="A2251" s="266"/>
      <c r="B2251" s="259" t="str">
        <f t="shared" si="371"/>
        <v/>
      </c>
      <c r="C2251" s="260" t="str">
        <f t="shared" ref="C2251:C2314" si="372">IFERROR(VLOOKUP(A2251,Personal,3,0),"")</f>
        <v/>
      </c>
      <c r="D2251" s="249" t="str">
        <f t="shared" ref="D2251:D2314" si="373">IFERROR(VLOOKUP(A2251,Personal,4,0),"")</f>
        <v/>
      </c>
      <c r="E2251" s="249" t="str">
        <f t="shared" ref="E2251:E2314" si="374">IFERROR(VLOOKUP(A2251,Personal,5,0),"")</f>
        <v/>
      </c>
      <c r="F2251" s="249" t="str">
        <f t="shared" ref="F2251:F2314" si="375">IFERROR(VLOOKUP(A2251,Personal,6,0),"")</f>
        <v/>
      </c>
      <c r="G2251" s="249" t="str">
        <f t="shared" ref="G2251:G2314" si="376">IFERROR(VLOOKUP(A2251,Personal,7,0),"")</f>
        <v/>
      </c>
      <c r="H2251" s="249" t="str">
        <f t="shared" ref="H2251:H2314" si="377">IFERROR(VLOOKUP(A2251,Personal,8,0),"")</f>
        <v/>
      </c>
      <c r="I2251" s="249"/>
      <c r="J2251" s="249"/>
      <c r="K2251" s="252"/>
      <c r="L2251" s="251"/>
      <c r="M2251" s="252"/>
      <c r="N2251" s="261"/>
      <c r="O2251" s="261"/>
      <c r="P2251" s="253"/>
      <c r="Q2251" s="254" t="str">
        <f t="shared" ref="Q2251:Q2314" si="378">IF(AND(N2251&lt;&gt;"",O2251&lt;&gt;""),IF(DATEDIF(N2251,O2251,"d")&gt;=0,SUM(1+DATEDIF(N2251,O2251,"d")),""),"")</f>
        <v/>
      </c>
      <c r="R2251" s="255" t="str">
        <f t="shared" si="368"/>
        <v/>
      </c>
      <c r="S2251" s="255" t="str">
        <f t="shared" si="369"/>
        <v/>
      </c>
      <c r="T2251" s="255" t="str">
        <f t="shared" ref="T2251:T2314" si="379">IF(O2251&lt;&gt;"",TEXT(O2251,"YYYY"),"")</f>
        <v/>
      </c>
      <c r="U2251" s="262" t="str">
        <f t="shared" si="370"/>
        <v/>
      </c>
      <c r="V2251" s="279"/>
    </row>
    <row r="2252" spans="1:22" x14ac:dyDescent="0.25">
      <c r="A2252" s="266"/>
      <c r="B2252" s="259" t="str">
        <f t="shared" si="371"/>
        <v/>
      </c>
      <c r="C2252" s="260" t="str">
        <f t="shared" si="372"/>
        <v/>
      </c>
      <c r="D2252" s="249" t="str">
        <f t="shared" si="373"/>
        <v/>
      </c>
      <c r="E2252" s="249" t="str">
        <f t="shared" si="374"/>
        <v/>
      </c>
      <c r="F2252" s="249" t="str">
        <f t="shared" si="375"/>
        <v/>
      </c>
      <c r="G2252" s="249" t="str">
        <f t="shared" si="376"/>
        <v/>
      </c>
      <c r="H2252" s="249" t="str">
        <f t="shared" si="377"/>
        <v/>
      </c>
      <c r="I2252" s="249"/>
      <c r="J2252" s="249"/>
      <c r="K2252" s="252"/>
      <c r="L2252" s="251"/>
      <c r="M2252" s="252"/>
      <c r="N2252" s="261"/>
      <c r="O2252" s="261"/>
      <c r="P2252" s="253"/>
      <c r="Q2252" s="254" t="str">
        <f t="shared" si="378"/>
        <v/>
      </c>
      <c r="R2252" s="255" t="str">
        <f t="shared" si="368"/>
        <v/>
      </c>
      <c r="S2252" s="255" t="str">
        <f t="shared" si="369"/>
        <v/>
      </c>
      <c r="T2252" s="255" t="str">
        <f t="shared" si="379"/>
        <v/>
      </c>
      <c r="U2252" s="262" t="str">
        <f t="shared" si="370"/>
        <v/>
      </c>
      <c r="V2252" s="279"/>
    </row>
    <row r="2253" spans="1:22" x14ac:dyDescent="0.25">
      <c r="A2253" s="266"/>
      <c r="B2253" s="259" t="str">
        <f t="shared" si="371"/>
        <v/>
      </c>
      <c r="C2253" s="260" t="str">
        <f t="shared" si="372"/>
        <v/>
      </c>
      <c r="D2253" s="249" t="str">
        <f t="shared" si="373"/>
        <v/>
      </c>
      <c r="E2253" s="249" t="str">
        <f t="shared" si="374"/>
        <v/>
      </c>
      <c r="F2253" s="249" t="str">
        <f t="shared" si="375"/>
        <v/>
      </c>
      <c r="G2253" s="249" t="str">
        <f t="shared" si="376"/>
        <v/>
      </c>
      <c r="H2253" s="249" t="str">
        <f t="shared" si="377"/>
        <v/>
      </c>
      <c r="I2253" s="249"/>
      <c r="J2253" s="249"/>
      <c r="K2253" s="252"/>
      <c r="L2253" s="251"/>
      <c r="M2253" s="252"/>
      <c r="N2253" s="261"/>
      <c r="O2253" s="261"/>
      <c r="P2253" s="253"/>
      <c r="Q2253" s="254" t="str">
        <f t="shared" si="378"/>
        <v/>
      </c>
      <c r="R2253" s="255" t="str">
        <f t="shared" si="368"/>
        <v/>
      </c>
      <c r="S2253" s="255" t="str">
        <f t="shared" si="369"/>
        <v/>
      </c>
      <c r="T2253" s="255" t="str">
        <f t="shared" si="379"/>
        <v/>
      </c>
      <c r="U2253" s="262" t="str">
        <f t="shared" si="370"/>
        <v/>
      </c>
      <c r="V2253" s="279"/>
    </row>
    <row r="2254" spans="1:22" x14ac:dyDescent="0.25">
      <c r="A2254" s="266"/>
      <c r="B2254" s="259" t="str">
        <f t="shared" si="371"/>
        <v/>
      </c>
      <c r="C2254" s="260" t="str">
        <f t="shared" si="372"/>
        <v/>
      </c>
      <c r="D2254" s="249" t="str">
        <f t="shared" si="373"/>
        <v/>
      </c>
      <c r="E2254" s="249" t="str">
        <f t="shared" si="374"/>
        <v/>
      </c>
      <c r="F2254" s="249" t="str">
        <f t="shared" si="375"/>
        <v/>
      </c>
      <c r="G2254" s="249" t="str">
        <f t="shared" si="376"/>
        <v/>
      </c>
      <c r="H2254" s="249" t="str">
        <f t="shared" si="377"/>
        <v/>
      </c>
      <c r="I2254" s="249"/>
      <c r="J2254" s="249"/>
      <c r="K2254" s="252"/>
      <c r="L2254" s="251"/>
      <c r="M2254" s="252"/>
      <c r="N2254" s="261"/>
      <c r="O2254" s="261"/>
      <c r="P2254" s="253"/>
      <c r="Q2254" s="254" t="str">
        <f t="shared" si="378"/>
        <v/>
      </c>
      <c r="R2254" s="255" t="str">
        <f t="shared" si="368"/>
        <v/>
      </c>
      <c r="S2254" s="255" t="str">
        <f t="shared" si="369"/>
        <v/>
      </c>
      <c r="T2254" s="255" t="str">
        <f t="shared" si="379"/>
        <v/>
      </c>
      <c r="U2254" s="262" t="str">
        <f t="shared" si="370"/>
        <v/>
      </c>
      <c r="V2254" s="279"/>
    </row>
    <row r="2255" spans="1:22" x14ac:dyDescent="0.25">
      <c r="A2255" s="266"/>
      <c r="B2255" s="259" t="str">
        <f t="shared" si="371"/>
        <v/>
      </c>
      <c r="C2255" s="260" t="str">
        <f t="shared" si="372"/>
        <v/>
      </c>
      <c r="D2255" s="249" t="str">
        <f t="shared" si="373"/>
        <v/>
      </c>
      <c r="E2255" s="249" t="str">
        <f t="shared" si="374"/>
        <v/>
      </c>
      <c r="F2255" s="249" t="str">
        <f t="shared" si="375"/>
        <v/>
      </c>
      <c r="G2255" s="249" t="str">
        <f t="shared" si="376"/>
        <v/>
      </c>
      <c r="H2255" s="249" t="str">
        <f t="shared" si="377"/>
        <v/>
      </c>
      <c r="I2255" s="249"/>
      <c r="J2255" s="249"/>
      <c r="K2255" s="252"/>
      <c r="L2255" s="251"/>
      <c r="M2255" s="252"/>
      <c r="N2255" s="261"/>
      <c r="O2255" s="261"/>
      <c r="P2255" s="253"/>
      <c r="Q2255" s="254" t="str">
        <f t="shared" si="378"/>
        <v/>
      </c>
      <c r="R2255" s="255" t="str">
        <f t="shared" si="368"/>
        <v/>
      </c>
      <c r="S2255" s="255" t="str">
        <f t="shared" si="369"/>
        <v/>
      </c>
      <c r="T2255" s="255" t="str">
        <f t="shared" si="379"/>
        <v/>
      </c>
      <c r="U2255" s="262" t="str">
        <f t="shared" si="370"/>
        <v/>
      </c>
      <c r="V2255" s="279"/>
    </row>
    <row r="2256" spans="1:22" x14ac:dyDescent="0.25">
      <c r="A2256" s="266"/>
      <c r="B2256" s="259" t="str">
        <f t="shared" si="371"/>
        <v/>
      </c>
      <c r="C2256" s="260" t="str">
        <f t="shared" si="372"/>
        <v/>
      </c>
      <c r="D2256" s="249" t="str">
        <f t="shared" si="373"/>
        <v/>
      </c>
      <c r="E2256" s="249" t="str">
        <f t="shared" si="374"/>
        <v/>
      </c>
      <c r="F2256" s="249" t="str">
        <f t="shared" si="375"/>
        <v/>
      </c>
      <c r="G2256" s="249" t="str">
        <f t="shared" si="376"/>
        <v/>
      </c>
      <c r="H2256" s="249" t="str">
        <f t="shared" si="377"/>
        <v/>
      </c>
      <c r="I2256" s="249"/>
      <c r="J2256" s="249"/>
      <c r="K2256" s="252"/>
      <c r="L2256" s="251"/>
      <c r="M2256" s="252"/>
      <c r="N2256" s="261"/>
      <c r="O2256" s="261"/>
      <c r="P2256" s="253"/>
      <c r="Q2256" s="254" t="str">
        <f t="shared" si="378"/>
        <v/>
      </c>
      <c r="R2256" s="255" t="str">
        <f t="shared" si="368"/>
        <v/>
      </c>
      <c r="S2256" s="255" t="str">
        <f t="shared" si="369"/>
        <v/>
      </c>
      <c r="T2256" s="255" t="str">
        <f t="shared" si="379"/>
        <v/>
      </c>
      <c r="U2256" s="262" t="str">
        <f t="shared" si="370"/>
        <v/>
      </c>
      <c r="V2256" s="279"/>
    </row>
    <row r="2257" spans="1:22" x14ac:dyDescent="0.25">
      <c r="A2257" s="266"/>
      <c r="B2257" s="259" t="str">
        <f t="shared" si="371"/>
        <v/>
      </c>
      <c r="C2257" s="260" t="str">
        <f t="shared" si="372"/>
        <v/>
      </c>
      <c r="D2257" s="249" t="str">
        <f t="shared" si="373"/>
        <v/>
      </c>
      <c r="E2257" s="249" t="str">
        <f t="shared" si="374"/>
        <v/>
      </c>
      <c r="F2257" s="249" t="str">
        <f t="shared" si="375"/>
        <v/>
      </c>
      <c r="G2257" s="249" t="str">
        <f t="shared" si="376"/>
        <v/>
      </c>
      <c r="H2257" s="249" t="str">
        <f t="shared" si="377"/>
        <v/>
      </c>
      <c r="I2257" s="249"/>
      <c r="J2257" s="249"/>
      <c r="K2257" s="252"/>
      <c r="L2257" s="251"/>
      <c r="M2257" s="252"/>
      <c r="N2257" s="261"/>
      <c r="O2257" s="261"/>
      <c r="P2257" s="253"/>
      <c r="Q2257" s="254" t="str">
        <f t="shared" si="378"/>
        <v/>
      </c>
      <c r="R2257" s="255" t="str">
        <f t="shared" si="368"/>
        <v/>
      </c>
      <c r="S2257" s="255" t="str">
        <f t="shared" si="369"/>
        <v/>
      </c>
      <c r="T2257" s="255" t="str">
        <f t="shared" si="379"/>
        <v/>
      </c>
      <c r="U2257" s="262" t="str">
        <f t="shared" si="370"/>
        <v/>
      </c>
      <c r="V2257" s="279"/>
    </row>
    <row r="2258" spans="1:22" x14ac:dyDescent="0.25">
      <c r="A2258" s="266"/>
      <c r="B2258" s="259" t="str">
        <f t="shared" si="371"/>
        <v/>
      </c>
      <c r="C2258" s="260" t="str">
        <f t="shared" si="372"/>
        <v/>
      </c>
      <c r="D2258" s="249" t="str">
        <f t="shared" si="373"/>
        <v/>
      </c>
      <c r="E2258" s="249" t="str">
        <f t="shared" si="374"/>
        <v/>
      </c>
      <c r="F2258" s="249" t="str">
        <f t="shared" si="375"/>
        <v/>
      </c>
      <c r="G2258" s="249" t="str">
        <f t="shared" si="376"/>
        <v/>
      </c>
      <c r="H2258" s="249" t="str">
        <f t="shared" si="377"/>
        <v/>
      </c>
      <c r="I2258" s="249"/>
      <c r="J2258" s="249"/>
      <c r="K2258" s="252"/>
      <c r="L2258" s="251"/>
      <c r="M2258" s="252"/>
      <c r="N2258" s="261"/>
      <c r="O2258" s="261"/>
      <c r="P2258" s="253"/>
      <c r="Q2258" s="254" t="str">
        <f t="shared" si="378"/>
        <v/>
      </c>
      <c r="R2258" s="255" t="str">
        <f t="shared" si="368"/>
        <v/>
      </c>
      <c r="S2258" s="255" t="str">
        <f t="shared" si="369"/>
        <v/>
      </c>
      <c r="T2258" s="255" t="str">
        <f t="shared" si="379"/>
        <v/>
      </c>
      <c r="U2258" s="262" t="str">
        <f t="shared" si="370"/>
        <v/>
      </c>
      <c r="V2258" s="279"/>
    </row>
    <row r="2259" spans="1:22" x14ac:dyDescent="0.25">
      <c r="A2259" s="266"/>
      <c r="B2259" s="259" t="str">
        <f t="shared" si="371"/>
        <v/>
      </c>
      <c r="C2259" s="260" t="str">
        <f t="shared" si="372"/>
        <v/>
      </c>
      <c r="D2259" s="249" t="str">
        <f t="shared" si="373"/>
        <v/>
      </c>
      <c r="E2259" s="249" t="str">
        <f t="shared" si="374"/>
        <v/>
      </c>
      <c r="F2259" s="249" t="str">
        <f t="shared" si="375"/>
        <v/>
      </c>
      <c r="G2259" s="249" t="str">
        <f t="shared" si="376"/>
        <v/>
      </c>
      <c r="H2259" s="249" t="str">
        <f t="shared" si="377"/>
        <v/>
      </c>
      <c r="I2259" s="249"/>
      <c r="J2259" s="249"/>
      <c r="K2259" s="252"/>
      <c r="L2259" s="251"/>
      <c r="M2259" s="252"/>
      <c r="N2259" s="261"/>
      <c r="O2259" s="261"/>
      <c r="P2259" s="253"/>
      <c r="Q2259" s="254" t="str">
        <f t="shared" si="378"/>
        <v/>
      </c>
      <c r="R2259" s="255" t="str">
        <f t="shared" si="368"/>
        <v/>
      </c>
      <c r="S2259" s="255" t="str">
        <f t="shared" si="369"/>
        <v/>
      </c>
      <c r="T2259" s="255" t="str">
        <f t="shared" si="379"/>
        <v/>
      </c>
      <c r="U2259" s="262" t="str">
        <f t="shared" si="370"/>
        <v/>
      </c>
      <c r="V2259" s="279"/>
    </row>
    <row r="2260" spans="1:22" x14ac:dyDescent="0.25">
      <c r="A2260" s="266"/>
      <c r="B2260" s="259" t="str">
        <f t="shared" si="371"/>
        <v/>
      </c>
      <c r="C2260" s="260" t="str">
        <f t="shared" si="372"/>
        <v/>
      </c>
      <c r="D2260" s="249" t="str">
        <f t="shared" si="373"/>
        <v/>
      </c>
      <c r="E2260" s="249" t="str">
        <f t="shared" si="374"/>
        <v/>
      </c>
      <c r="F2260" s="249" t="str">
        <f t="shared" si="375"/>
        <v/>
      </c>
      <c r="G2260" s="249" t="str">
        <f t="shared" si="376"/>
        <v/>
      </c>
      <c r="H2260" s="249" t="str">
        <f t="shared" si="377"/>
        <v/>
      </c>
      <c r="I2260" s="249"/>
      <c r="J2260" s="249"/>
      <c r="K2260" s="252"/>
      <c r="L2260" s="251"/>
      <c r="M2260" s="252"/>
      <c r="N2260" s="261"/>
      <c r="O2260" s="261"/>
      <c r="P2260" s="253"/>
      <c r="Q2260" s="254" t="str">
        <f t="shared" si="378"/>
        <v/>
      </c>
      <c r="R2260" s="255" t="str">
        <f t="shared" si="368"/>
        <v/>
      </c>
      <c r="S2260" s="255" t="str">
        <f t="shared" si="369"/>
        <v/>
      </c>
      <c r="T2260" s="255" t="str">
        <f t="shared" si="379"/>
        <v/>
      </c>
      <c r="U2260" s="262" t="str">
        <f t="shared" si="370"/>
        <v/>
      </c>
      <c r="V2260" s="279"/>
    </row>
    <row r="2261" spans="1:22" x14ac:dyDescent="0.25">
      <c r="A2261" s="266"/>
      <c r="B2261" s="259" t="str">
        <f t="shared" si="371"/>
        <v/>
      </c>
      <c r="C2261" s="260" t="str">
        <f t="shared" si="372"/>
        <v/>
      </c>
      <c r="D2261" s="249" t="str">
        <f t="shared" si="373"/>
        <v/>
      </c>
      <c r="E2261" s="249" t="str">
        <f t="shared" si="374"/>
        <v/>
      </c>
      <c r="F2261" s="249" t="str">
        <f t="shared" si="375"/>
        <v/>
      </c>
      <c r="G2261" s="249" t="str">
        <f t="shared" si="376"/>
        <v/>
      </c>
      <c r="H2261" s="249" t="str">
        <f t="shared" si="377"/>
        <v/>
      </c>
      <c r="I2261" s="249"/>
      <c r="J2261" s="249"/>
      <c r="K2261" s="252"/>
      <c r="L2261" s="251"/>
      <c r="M2261" s="252"/>
      <c r="N2261" s="261"/>
      <c r="O2261" s="261"/>
      <c r="P2261" s="253"/>
      <c r="Q2261" s="254" t="str">
        <f t="shared" si="378"/>
        <v/>
      </c>
      <c r="R2261" s="255" t="str">
        <f t="shared" si="368"/>
        <v/>
      </c>
      <c r="S2261" s="255" t="str">
        <f t="shared" si="369"/>
        <v/>
      </c>
      <c r="T2261" s="255" t="str">
        <f t="shared" si="379"/>
        <v/>
      </c>
      <c r="U2261" s="262" t="str">
        <f t="shared" si="370"/>
        <v/>
      </c>
      <c r="V2261" s="279"/>
    </row>
    <row r="2262" spans="1:22" x14ac:dyDescent="0.25">
      <c r="A2262" s="266"/>
      <c r="B2262" s="259" t="str">
        <f t="shared" si="371"/>
        <v/>
      </c>
      <c r="C2262" s="260" t="str">
        <f t="shared" si="372"/>
        <v/>
      </c>
      <c r="D2262" s="249" t="str">
        <f t="shared" si="373"/>
        <v/>
      </c>
      <c r="E2262" s="249" t="str">
        <f t="shared" si="374"/>
        <v/>
      </c>
      <c r="F2262" s="249" t="str">
        <f t="shared" si="375"/>
        <v/>
      </c>
      <c r="G2262" s="249" t="str">
        <f t="shared" si="376"/>
        <v/>
      </c>
      <c r="H2262" s="249" t="str">
        <f t="shared" si="377"/>
        <v/>
      </c>
      <c r="I2262" s="249"/>
      <c r="J2262" s="249"/>
      <c r="K2262" s="252"/>
      <c r="L2262" s="251"/>
      <c r="M2262" s="252"/>
      <c r="N2262" s="261"/>
      <c r="O2262" s="261"/>
      <c r="P2262" s="253"/>
      <c r="Q2262" s="254" t="str">
        <f t="shared" si="378"/>
        <v/>
      </c>
      <c r="R2262" s="255" t="str">
        <f t="shared" si="368"/>
        <v/>
      </c>
      <c r="S2262" s="255" t="str">
        <f t="shared" si="369"/>
        <v/>
      </c>
      <c r="T2262" s="255" t="str">
        <f t="shared" si="379"/>
        <v/>
      </c>
      <c r="U2262" s="262" t="str">
        <f t="shared" si="370"/>
        <v/>
      </c>
      <c r="V2262" s="279"/>
    </row>
    <row r="2263" spans="1:22" x14ac:dyDescent="0.25">
      <c r="A2263" s="266"/>
      <c r="B2263" s="259" t="str">
        <f t="shared" si="371"/>
        <v/>
      </c>
      <c r="C2263" s="260" t="str">
        <f t="shared" si="372"/>
        <v/>
      </c>
      <c r="D2263" s="249" t="str">
        <f t="shared" si="373"/>
        <v/>
      </c>
      <c r="E2263" s="249" t="str">
        <f t="shared" si="374"/>
        <v/>
      </c>
      <c r="F2263" s="249" t="str">
        <f t="shared" si="375"/>
        <v/>
      </c>
      <c r="G2263" s="249" t="str">
        <f t="shared" si="376"/>
        <v/>
      </c>
      <c r="H2263" s="249" t="str">
        <f t="shared" si="377"/>
        <v/>
      </c>
      <c r="I2263" s="249"/>
      <c r="J2263" s="249"/>
      <c r="K2263" s="252"/>
      <c r="L2263" s="251"/>
      <c r="M2263" s="252"/>
      <c r="N2263" s="261"/>
      <c r="O2263" s="261"/>
      <c r="P2263" s="253"/>
      <c r="Q2263" s="254" t="str">
        <f t="shared" si="378"/>
        <v/>
      </c>
      <c r="R2263" s="255" t="str">
        <f t="shared" si="368"/>
        <v/>
      </c>
      <c r="S2263" s="255" t="str">
        <f t="shared" si="369"/>
        <v/>
      </c>
      <c r="T2263" s="255" t="str">
        <f t="shared" si="379"/>
        <v/>
      </c>
      <c r="U2263" s="262" t="str">
        <f t="shared" si="370"/>
        <v/>
      </c>
      <c r="V2263" s="279"/>
    </row>
    <row r="2264" spans="1:22" x14ac:dyDescent="0.25">
      <c r="A2264" s="266"/>
      <c r="B2264" s="259" t="str">
        <f t="shared" si="371"/>
        <v/>
      </c>
      <c r="C2264" s="260" t="str">
        <f t="shared" si="372"/>
        <v/>
      </c>
      <c r="D2264" s="249" t="str">
        <f t="shared" si="373"/>
        <v/>
      </c>
      <c r="E2264" s="249" t="str">
        <f t="shared" si="374"/>
        <v/>
      </c>
      <c r="F2264" s="249" t="str">
        <f t="shared" si="375"/>
        <v/>
      </c>
      <c r="G2264" s="249" t="str">
        <f t="shared" si="376"/>
        <v/>
      </c>
      <c r="H2264" s="249" t="str">
        <f t="shared" si="377"/>
        <v/>
      </c>
      <c r="I2264" s="249"/>
      <c r="J2264" s="249"/>
      <c r="K2264" s="252"/>
      <c r="L2264" s="251"/>
      <c r="M2264" s="252"/>
      <c r="N2264" s="261"/>
      <c r="O2264" s="261"/>
      <c r="P2264" s="253"/>
      <c r="Q2264" s="254" t="str">
        <f t="shared" si="378"/>
        <v/>
      </c>
      <c r="R2264" s="255" t="str">
        <f t="shared" si="368"/>
        <v/>
      </c>
      <c r="S2264" s="255" t="str">
        <f t="shared" si="369"/>
        <v/>
      </c>
      <c r="T2264" s="255" t="str">
        <f t="shared" si="379"/>
        <v/>
      </c>
      <c r="U2264" s="262" t="str">
        <f t="shared" si="370"/>
        <v/>
      </c>
      <c r="V2264" s="279"/>
    </row>
    <row r="2265" spans="1:22" x14ac:dyDescent="0.25">
      <c r="A2265" s="266"/>
      <c r="B2265" s="259" t="str">
        <f t="shared" si="371"/>
        <v/>
      </c>
      <c r="C2265" s="260" t="str">
        <f t="shared" si="372"/>
        <v/>
      </c>
      <c r="D2265" s="249" t="str">
        <f t="shared" si="373"/>
        <v/>
      </c>
      <c r="E2265" s="249" t="str">
        <f t="shared" si="374"/>
        <v/>
      </c>
      <c r="F2265" s="249" t="str">
        <f t="shared" si="375"/>
        <v/>
      </c>
      <c r="G2265" s="249" t="str">
        <f t="shared" si="376"/>
        <v/>
      </c>
      <c r="H2265" s="249" t="str">
        <f t="shared" si="377"/>
        <v/>
      </c>
      <c r="I2265" s="249"/>
      <c r="J2265" s="249"/>
      <c r="K2265" s="252"/>
      <c r="L2265" s="251"/>
      <c r="M2265" s="252"/>
      <c r="N2265" s="261"/>
      <c r="O2265" s="261"/>
      <c r="P2265" s="253"/>
      <c r="Q2265" s="254" t="str">
        <f t="shared" si="378"/>
        <v/>
      </c>
      <c r="R2265" s="255" t="str">
        <f t="shared" ref="R2265:R2328" si="380">IF(N2265&lt;&gt;"",TEXT(N2265,"DDDD"),"")</f>
        <v/>
      </c>
      <c r="S2265" s="255" t="str">
        <f t="shared" ref="S2265:S2328" si="381">IF(N2265&lt;&gt;"",TEXT(N2265,"MMMM"),"")</f>
        <v/>
      </c>
      <c r="T2265" s="255" t="str">
        <f t="shared" si="379"/>
        <v/>
      </c>
      <c r="U2265" s="262" t="str">
        <f t="shared" si="370"/>
        <v/>
      </c>
      <c r="V2265" s="279"/>
    </row>
    <row r="2266" spans="1:22" x14ac:dyDescent="0.25">
      <c r="A2266" s="266"/>
      <c r="B2266" s="259" t="str">
        <f t="shared" si="371"/>
        <v/>
      </c>
      <c r="C2266" s="260" t="str">
        <f t="shared" si="372"/>
        <v/>
      </c>
      <c r="D2266" s="249" t="str">
        <f t="shared" si="373"/>
        <v/>
      </c>
      <c r="E2266" s="249" t="str">
        <f t="shared" si="374"/>
        <v/>
      </c>
      <c r="F2266" s="249" t="str">
        <f t="shared" si="375"/>
        <v/>
      </c>
      <c r="G2266" s="249" t="str">
        <f t="shared" si="376"/>
        <v/>
      </c>
      <c r="H2266" s="249" t="str">
        <f t="shared" si="377"/>
        <v/>
      </c>
      <c r="I2266" s="249"/>
      <c r="J2266" s="249"/>
      <c r="K2266" s="252"/>
      <c r="L2266" s="251"/>
      <c r="M2266" s="252"/>
      <c r="N2266" s="261"/>
      <c r="O2266" s="261"/>
      <c r="P2266" s="253"/>
      <c r="Q2266" s="254" t="str">
        <f t="shared" si="378"/>
        <v/>
      </c>
      <c r="R2266" s="255" t="str">
        <f t="shared" si="380"/>
        <v/>
      </c>
      <c r="S2266" s="255" t="str">
        <f t="shared" si="381"/>
        <v/>
      </c>
      <c r="T2266" s="255" t="str">
        <f t="shared" si="379"/>
        <v/>
      </c>
      <c r="U2266" s="262" t="str">
        <f t="shared" si="370"/>
        <v/>
      </c>
      <c r="V2266" s="279"/>
    </row>
    <row r="2267" spans="1:22" x14ac:dyDescent="0.25">
      <c r="A2267" s="266"/>
      <c r="B2267" s="259" t="str">
        <f t="shared" si="371"/>
        <v/>
      </c>
      <c r="C2267" s="260" t="str">
        <f t="shared" si="372"/>
        <v/>
      </c>
      <c r="D2267" s="249" t="str">
        <f t="shared" si="373"/>
        <v/>
      </c>
      <c r="E2267" s="249" t="str">
        <f t="shared" si="374"/>
        <v/>
      </c>
      <c r="F2267" s="249" t="str">
        <f t="shared" si="375"/>
        <v/>
      </c>
      <c r="G2267" s="249" t="str">
        <f t="shared" si="376"/>
        <v/>
      </c>
      <c r="H2267" s="249" t="str">
        <f t="shared" si="377"/>
        <v/>
      </c>
      <c r="I2267" s="249"/>
      <c r="J2267" s="249"/>
      <c r="K2267" s="252"/>
      <c r="L2267" s="251"/>
      <c r="M2267" s="252"/>
      <c r="N2267" s="261"/>
      <c r="O2267" s="261"/>
      <c r="P2267" s="253"/>
      <c r="Q2267" s="254" t="str">
        <f t="shared" si="378"/>
        <v/>
      </c>
      <c r="R2267" s="255" t="str">
        <f t="shared" si="380"/>
        <v/>
      </c>
      <c r="S2267" s="255" t="str">
        <f t="shared" si="381"/>
        <v/>
      </c>
      <c r="T2267" s="255" t="str">
        <f t="shared" si="379"/>
        <v/>
      </c>
      <c r="U2267" s="262" t="str">
        <f t="shared" si="370"/>
        <v/>
      </c>
      <c r="V2267" s="279"/>
    </row>
    <row r="2268" spans="1:22" x14ac:dyDescent="0.25">
      <c r="A2268" s="266"/>
      <c r="B2268" s="259" t="str">
        <f t="shared" si="371"/>
        <v/>
      </c>
      <c r="C2268" s="260" t="str">
        <f t="shared" si="372"/>
        <v/>
      </c>
      <c r="D2268" s="249" t="str">
        <f t="shared" si="373"/>
        <v/>
      </c>
      <c r="E2268" s="249" t="str">
        <f t="shared" si="374"/>
        <v/>
      </c>
      <c r="F2268" s="249" t="str">
        <f t="shared" si="375"/>
        <v/>
      </c>
      <c r="G2268" s="249" t="str">
        <f t="shared" si="376"/>
        <v/>
      </c>
      <c r="H2268" s="249" t="str">
        <f t="shared" si="377"/>
        <v/>
      </c>
      <c r="I2268" s="249"/>
      <c r="J2268" s="249"/>
      <c r="K2268" s="252"/>
      <c r="L2268" s="251"/>
      <c r="M2268" s="252"/>
      <c r="N2268" s="261"/>
      <c r="O2268" s="261"/>
      <c r="P2268" s="253"/>
      <c r="Q2268" s="254" t="str">
        <f t="shared" si="378"/>
        <v/>
      </c>
      <c r="R2268" s="255" t="str">
        <f t="shared" si="380"/>
        <v/>
      </c>
      <c r="S2268" s="255" t="str">
        <f t="shared" si="381"/>
        <v/>
      </c>
      <c r="T2268" s="255" t="str">
        <f t="shared" si="379"/>
        <v/>
      </c>
      <c r="U2268" s="262" t="str">
        <f t="shared" si="370"/>
        <v/>
      </c>
      <c r="V2268" s="279"/>
    </row>
    <row r="2269" spans="1:22" x14ac:dyDescent="0.25">
      <c r="A2269" s="266"/>
      <c r="B2269" s="259" t="str">
        <f t="shared" si="371"/>
        <v/>
      </c>
      <c r="C2269" s="260" t="str">
        <f t="shared" si="372"/>
        <v/>
      </c>
      <c r="D2269" s="249" t="str">
        <f t="shared" si="373"/>
        <v/>
      </c>
      <c r="E2269" s="249" t="str">
        <f t="shared" si="374"/>
        <v/>
      </c>
      <c r="F2269" s="249" t="str">
        <f t="shared" si="375"/>
        <v/>
      </c>
      <c r="G2269" s="249" t="str">
        <f t="shared" si="376"/>
        <v/>
      </c>
      <c r="H2269" s="249" t="str">
        <f t="shared" si="377"/>
        <v/>
      </c>
      <c r="I2269" s="249"/>
      <c r="J2269" s="249"/>
      <c r="K2269" s="252"/>
      <c r="L2269" s="251"/>
      <c r="M2269" s="252"/>
      <c r="N2269" s="261"/>
      <c r="O2269" s="261"/>
      <c r="P2269" s="253"/>
      <c r="Q2269" s="254" t="str">
        <f t="shared" si="378"/>
        <v/>
      </c>
      <c r="R2269" s="255" t="str">
        <f t="shared" si="380"/>
        <v/>
      </c>
      <c r="S2269" s="255" t="str">
        <f t="shared" si="381"/>
        <v/>
      </c>
      <c r="T2269" s="255" t="str">
        <f t="shared" si="379"/>
        <v/>
      </c>
      <c r="U2269" s="262" t="str">
        <f t="shared" si="370"/>
        <v/>
      </c>
      <c r="V2269" s="279"/>
    </row>
    <row r="2270" spans="1:22" x14ac:dyDescent="0.25">
      <c r="A2270" s="266"/>
      <c r="B2270" s="259" t="str">
        <f t="shared" si="371"/>
        <v/>
      </c>
      <c r="C2270" s="260" t="str">
        <f t="shared" si="372"/>
        <v/>
      </c>
      <c r="D2270" s="249" t="str">
        <f t="shared" si="373"/>
        <v/>
      </c>
      <c r="E2270" s="249" t="str">
        <f t="shared" si="374"/>
        <v/>
      </c>
      <c r="F2270" s="249" t="str">
        <f t="shared" si="375"/>
        <v/>
      </c>
      <c r="G2270" s="249" t="str">
        <f t="shared" si="376"/>
        <v/>
      </c>
      <c r="H2270" s="249" t="str">
        <f t="shared" si="377"/>
        <v/>
      </c>
      <c r="I2270" s="249"/>
      <c r="J2270" s="249"/>
      <c r="K2270" s="252"/>
      <c r="L2270" s="251"/>
      <c r="M2270" s="252"/>
      <c r="N2270" s="261"/>
      <c r="O2270" s="261"/>
      <c r="P2270" s="253"/>
      <c r="Q2270" s="254" t="str">
        <f t="shared" si="378"/>
        <v/>
      </c>
      <c r="R2270" s="255" t="str">
        <f t="shared" si="380"/>
        <v/>
      </c>
      <c r="S2270" s="255" t="str">
        <f t="shared" si="381"/>
        <v/>
      </c>
      <c r="T2270" s="255" t="str">
        <f t="shared" si="379"/>
        <v/>
      </c>
      <c r="U2270" s="262" t="str">
        <f t="shared" si="370"/>
        <v/>
      </c>
      <c r="V2270" s="279"/>
    </row>
    <row r="2271" spans="1:22" x14ac:dyDescent="0.25">
      <c r="A2271" s="266"/>
      <c r="B2271" s="259" t="str">
        <f t="shared" si="371"/>
        <v/>
      </c>
      <c r="C2271" s="260" t="str">
        <f t="shared" si="372"/>
        <v/>
      </c>
      <c r="D2271" s="249" t="str">
        <f t="shared" si="373"/>
        <v/>
      </c>
      <c r="E2271" s="249" t="str">
        <f t="shared" si="374"/>
        <v/>
      </c>
      <c r="F2271" s="249" t="str">
        <f t="shared" si="375"/>
        <v/>
      </c>
      <c r="G2271" s="249" t="str">
        <f t="shared" si="376"/>
        <v/>
      </c>
      <c r="H2271" s="249" t="str">
        <f t="shared" si="377"/>
        <v/>
      </c>
      <c r="I2271" s="249"/>
      <c r="J2271" s="249"/>
      <c r="K2271" s="252"/>
      <c r="L2271" s="251"/>
      <c r="M2271" s="252"/>
      <c r="N2271" s="261"/>
      <c r="O2271" s="261"/>
      <c r="P2271" s="253"/>
      <c r="Q2271" s="254" t="str">
        <f t="shared" si="378"/>
        <v/>
      </c>
      <c r="R2271" s="255" t="str">
        <f t="shared" si="380"/>
        <v/>
      </c>
      <c r="S2271" s="255" t="str">
        <f t="shared" si="381"/>
        <v/>
      </c>
      <c r="T2271" s="255" t="str">
        <f t="shared" si="379"/>
        <v/>
      </c>
      <c r="U2271" s="262" t="str">
        <f t="shared" si="370"/>
        <v/>
      </c>
      <c r="V2271" s="279"/>
    </row>
    <row r="2272" spans="1:22" x14ac:dyDescent="0.25">
      <c r="A2272" s="266"/>
      <c r="B2272" s="259" t="str">
        <f t="shared" si="371"/>
        <v/>
      </c>
      <c r="C2272" s="260" t="str">
        <f t="shared" si="372"/>
        <v/>
      </c>
      <c r="D2272" s="249" t="str">
        <f t="shared" si="373"/>
        <v/>
      </c>
      <c r="E2272" s="249" t="str">
        <f t="shared" si="374"/>
        <v/>
      </c>
      <c r="F2272" s="249" t="str">
        <f t="shared" si="375"/>
        <v/>
      </c>
      <c r="G2272" s="249" t="str">
        <f t="shared" si="376"/>
        <v/>
      </c>
      <c r="H2272" s="249" t="str">
        <f t="shared" si="377"/>
        <v/>
      </c>
      <c r="I2272" s="249"/>
      <c r="J2272" s="249"/>
      <c r="K2272" s="252"/>
      <c r="L2272" s="251"/>
      <c r="M2272" s="252"/>
      <c r="N2272" s="261"/>
      <c r="O2272" s="261"/>
      <c r="P2272" s="253"/>
      <c r="Q2272" s="254" t="str">
        <f t="shared" si="378"/>
        <v/>
      </c>
      <c r="R2272" s="255" t="str">
        <f t="shared" si="380"/>
        <v/>
      </c>
      <c r="S2272" s="255" t="str">
        <f t="shared" si="381"/>
        <v/>
      </c>
      <c r="T2272" s="255" t="str">
        <f t="shared" si="379"/>
        <v/>
      </c>
      <c r="U2272" s="262" t="str">
        <f t="shared" si="370"/>
        <v/>
      </c>
      <c r="V2272" s="279"/>
    </row>
    <row r="2273" spans="1:22" x14ac:dyDescent="0.25">
      <c r="A2273" s="266"/>
      <c r="B2273" s="259" t="str">
        <f t="shared" si="371"/>
        <v/>
      </c>
      <c r="C2273" s="260" t="str">
        <f t="shared" si="372"/>
        <v/>
      </c>
      <c r="D2273" s="249" t="str">
        <f t="shared" si="373"/>
        <v/>
      </c>
      <c r="E2273" s="249" t="str">
        <f t="shared" si="374"/>
        <v/>
      </c>
      <c r="F2273" s="249" t="str">
        <f t="shared" si="375"/>
        <v/>
      </c>
      <c r="G2273" s="249" t="str">
        <f t="shared" si="376"/>
        <v/>
      </c>
      <c r="H2273" s="249" t="str">
        <f t="shared" si="377"/>
        <v/>
      </c>
      <c r="I2273" s="249"/>
      <c r="J2273" s="249"/>
      <c r="K2273" s="252"/>
      <c r="L2273" s="251"/>
      <c r="M2273" s="252"/>
      <c r="N2273" s="261"/>
      <c r="O2273" s="261"/>
      <c r="P2273" s="253"/>
      <c r="Q2273" s="254" t="str">
        <f t="shared" si="378"/>
        <v/>
      </c>
      <c r="R2273" s="255" t="str">
        <f t="shared" si="380"/>
        <v/>
      </c>
      <c r="S2273" s="255" t="str">
        <f t="shared" si="381"/>
        <v/>
      </c>
      <c r="T2273" s="255" t="str">
        <f t="shared" si="379"/>
        <v/>
      </c>
      <c r="U2273" s="262" t="str">
        <f t="shared" ref="U2273:U2341" si="382">IFERROR(VLOOKUP(M2273,CIE,2,0),"")</f>
        <v/>
      </c>
      <c r="V2273" s="279"/>
    </row>
    <row r="2274" spans="1:22" x14ac:dyDescent="0.25">
      <c r="A2274" s="266"/>
      <c r="B2274" s="259" t="str">
        <f t="shared" si="371"/>
        <v/>
      </c>
      <c r="C2274" s="260" t="str">
        <f t="shared" si="372"/>
        <v/>
      </c>
      <c r="D2274" s="249" t="str">
        <f t="shared" si="373"/>
        <v/>
      </c>
      <c r="E2274" s="249" t="str">
        <f t="shared" si="374"/>
        <v/>
      </c>
      <c r="F2274" s="249" t="str">
        <f t="shared" si="375"/>
        <v/>
      </c>
      <c r="G2274" s="249" t="str">
        <f t="shared" si="376"/>
        <v/>
      </c>
      <c r="H2274" s="249" t="str">
        <f t="shared" si="377"/>
        <v/>
      </c>
      <c r="I2274" s="249"/>
      <c r="J2274" s="249"/>
      <c r="K2274" s="252"/>
      <c r="L2274" s="251"/>
      <c r="M2274" s="252"/>
      <c r="N2274" s="261"/>
      <c r="O2274" s="261"/>
      <c r="P2274" s="253"/>
      <c r="Q2274" s="254" t="str">
        <f t="shared" si="378"/>
        <v/>
      </c>
      <c r="R2274" s="255" t="str">
        <f t="shared" si="380"/>
        <v/>
      </c>
      <c r="S2274" s="255" t="str">
        <f t="shared" si="381"/>
        <v/>
      </c>
      <c r="T2274" s="255" t="str">
        <f t="shared" si="379"/>
        <v/>
      </c>
      <c r="U2274" s="262" t="str">
        <f t="shared" si="382"/>
        <v/>
      </c>
      <c r="V2274" s="279"/>
    </row>
    <row r="2275" spans="1:22" x14ac:dyDescent="0.25">
      <c r="A2275" s="266"/>
      <c r="B2275" s="259" t="str">
        <f t="shared" si="371"/>
        <v/>
      </c>
      <c r="C2275" s="260" t="str">
        <f t="shared" si="372"/>
        <v/>
      </c>
      <c r="D2275" s="249" t="str">
        <f t="shared" si="373"/>
        <v/>
      </c>
      <c r="E2275" s="249" t="str">
        <f t="shared" si="374"/>
        <v/>
      </c>
      <c r="F2275" s="249" t="str">
        <f t="shared" si="375"/>
        <v/>
      </c>
      <c r="G2275" s="249" t="str">
        <f t="shared" si="376"/>
        <v/>
      </c>
      <c r="H2275" s="249" t="str">
        <f t="shared" si="377"/>
        <v/>
      </c>
      <c r="I2275" s="249"/>
      <c r="J2275" s="249"/>
      <c r="K2275" s="252"/>
      <c r="L2275" s="251"/>
      <c r="M2275" s="252"/>
      <c r="N2275" s="261"/>
      <c r="O2275" s="261"/>
      <c r="P2275" s="253"/>
      <c r="Q2275" s="254" t="str">
        <f t="shared" si="378"/>
        <v/>
      </c>
      <c r="R2275" s="255" t="str">
        <f t="shared" si="380"/>
        <v/>
      </c>
      <c r="S2275" s="255" t="str">
        <f t="shared" si="381"/>
        <v/>
      </c>
      <c r="T2275" s="255" t="str">
        <f t="shared" si="379"/>
        <v/>
      </c>
      <c r="U2275" s="262" t="str">
        <f t="shared" si="382"/>
        <v/>
      </c>
      <c r="V2275" s="279"/>
    </row>
    <row r="2276" spans="1:22" x14ac:dyDescent="0.25">
      <c r="A2276" s="266"/>
      <c r="B2276" s="259" t="str">
        <f t="shared" si="371"/>
        <v/>
      </c>
      <c r="C2276" s="260" t="str">
        <f t="shared" si="372"/>
        <v/>
      </c>
      <c r="D2276" s="249" t="str">
        <f t="shared" si="373"/>
        <v/>
      </c>
      <c r="E2276" s="249" t="str">
        <f t="shared" si="374"/>
        <v/>
      </c>
      <c r="F2276" s="249" t="str">
        <f t="shared" si="375"/>
        <v/>
      </c>
      <c r="G2276" s="249" t="str">
        <f t="shared" si="376"/>
        <v/>
      </c>
      <c r="H2276" s="249" t="str">
        <f t="shared" si="377"/>
        <v/>
      </c>
      <c r="I2276" s="249"/>
      <c r="J2276" s="249"/>
      <c r="K2276" s="252"/>
      <c r="L2276" s="251"/>
      <c r="M2276" s="252"/>
      <c r="N2276" s="261"/>
      <c r="O2276" s="261"/>
      <c r="P2276" s="253"/>
      <c r="Q2276" s="254" t="str">
        <f t="shared" si="378"/>
        <v/>
      </c>
      <c r="R2276" s="255" t="str">
        <f t="shared" si="380"/>
        <v/>
      </c>
      <c r="S2276" s="255" t="str">
        <f t="shared" si="381"/>
        <v/>
      </c>
      <c r="T2276" s="255" t="str">
        <f t="shared" si="379"/>
        <v/>
      </c>
      <c r="U2276" s="262" t="str">
        <f t="shared" si="382"/>
        <v/>
      </c>
      <c r="V2276" s="279"/>
    </row>
    <row r="2277" spans="1:22" x14ac:dyDescent="0.25">
      <c r="A2277" s="266"/>
      <c r="B2277" s="259" t="str">
        <f t="shared" si="371"/>
        <v/>
      </c>
      <c r="C2277" s="260" t="str">
        <f t="shared" si="372"/>
        <v/>
      </c>
      <c r="D2277" s="249" t="str">
        <f t="shared" si="373"/>
        <v/>
      </c>
      <c r="E2277" s="249" t="str">
        <f t="shared" si="374"/>
        <v/>
      </c>
      <c r="F2277" s="249" t="str">
        <f t="shared" si="375"/>
        <v/>
      </c>
      <c r="G2277" s="249" t="str">
        <f t="shared" si="376"/>
        <v/>
      </c>
      <c r="H2277" s="249" t="str">
        <f t="shared" si="377"/>
        <v/>
      </c>
      <c r="I2277" s="249"/>
      <c r="J2277" s="249"/>
      <c r="K2277" s="252"/>
      <c r="L2277" s="251"/>
      <c r="M2277" s="252"/>
      <c r="N2277" s="261"/>
      <c r="O2277" s="261"/>
      <c r="P2277" s="253"/>
      <c r="Q2277" s="254" t="str">
        <f t="shared" si="378"/>
        <v/>
      </c>
      <c r="R2277" s="255" t="str">
        <f t="shared" si="380"/>
        <v/>
      </c>
      <c r="S2277" s="255" t="str">
        <f t="shared" si="381"/>
        <v/>
      </c>
      <c r="T2277" s="255" t="str">
        <f t="shared" si="379"/>
        <v/>
      </c>
      <c r="U2277" s="262" t="str">
        <f t="shared" si="382"/>
        <v/>
      </c>
      <c r="V2277" s="279"/>
    </row>
    <row r="2278" spans="1:22" x14ac:dyDescent="0.25">
      <c r="A2278" s="266"/>
      <c r="B2278" s="259" t="str">
        <f t="shared" ref="B2278:B2340" si="383">IFERROR(VLOOKUP(A2278,Personal,2,0),"")</f>
        <v/>
      </c>
      <c r="C2278" s="260" t="str">
        <f t="shared" si="372"/>
        <v/>
      </c>
      <c r="D2278" s="249" t="str">
        <f t="shared" si="373"/>
        <v/>
      </c>
      <c r="E2278" s="249" t="str">
        <f t="shared" si="374"/>
        <v/>
      </c>
      <c r="F2278" s="249" t="str">
        <f t="shared" si="375"/>
        <v/>
      </c>
      <c r="G2278" s="249" t="str">
        <f t="shared" si="376"/>
        <v/>
      </c>
      <c r="H2278" s="249" t="str">
        <f t="shared" si="377"/>
        <v/>
      </c>
      <c r="I2278" s="249"/>
      <c r="J2278" s="249"/>
      <c r="K2278" s="252"/>
      <c r="L2278" s="251"/>
      <c r="M2278" s="252"/>
      <c r="N2278" s="261"/>
      <c r="O2278" s="261"/>
      <c r="P2278" s="253"/>
      <c r="Q2278" s="254" t="str">
        <f t="shared" si="378"/>
        <v/>
      </c>
      <c r="R2278" s="255" t="str">
        <f t="shared" si="380"/>
        <v/>
      </c>
      <c r="S2278" s="255" t="str">
        <f t="shared" si="381"/>
        <v/>
      </c>
      <c r="T2278" s="255" t="str">
        <f t="shared" si="379"/>
        <v/>
      </c>
      <c r="U2278" s="262" t="str">
        <f t="shared" si="382"/>
        <v/>
      </c>
      <c r="V2278" s="279"/>
    </row>
    <row r="2279" spans="1:22" x14ac:dyDescent="0.25">
      <c r="A2279" s="266"/>
      <c r="B2279" s="259" t="str">
        <f t="shared" si="383"/>
        <v/>
      </c>
      <c r="C2279" s="260" t="str">
        <f t="shared" si="372"/>
        <v/>
      </c>
      <c r="D2279" s="249" t="str">
        <f t="shared" si="373"/>
        <v/>
      </c>
      <c r="E2279" s="249" t="str">
        <f t="shared" si="374"/>
        <v/>
      </c>
      <c r="F2279" s="249" t="str">
        <f t="shared" si="375"/>
        <v/>
      </c>
      <c r="G2279" s="249" t="str">
        <f t="shared" si="376"/>
        <v/>
      </c>
      <c r="H2279" s="249" t="str">
        <f t="shared" si="377"/>
        <v/>
      </c>
      <c r="I2279" s="249"/>
      <c r="J2279" s="249"/>
      <c r="K2279" s="252"/>
      <c r="L2279" s="251"/>
      <c r="M2279" s="252"/>
      <c r="N2279" s="261"/>
      <c r="O2279" s="261"/>
      <c r="P2279" s="253"/>
      <c r="Q2279" s="254" t="str">
        <f t="shared" si="378"/>
        <v/>
      </c>
      <c r="R2279" s="255" t="str">
        <f t="shared" si="380"/>
        <v/>
      </c>
      <c r="S2279" s="255" t="str">
        <f t="shared" si="381"/>
        <v/>
      </c>
      <c r="T2279" s="255" t="str">
        <f t="shared" si="379"/>
        <v/>
      </c>
      <c r="U2279" s="262" t="str">
        <f t="shared" si="382"/>
        <v/>
      </c>
      <c r="V2279" s="279"/>
    </row>
    <row r="2280" spans="1:22" x14ac:dyDescent="0.25">
      <c r="A2280" s="266"/>
      <c r="B2280" s="259" t="str">
        <f t="shared" si="383"/>
        <v/>
      </c>
      <c r="C2280" s="260" t="str">
        <f t="shared" si="372"/>
        <v/>
      </c>
      <c r="D2280" s="249" t="str">
        <f t="shared" si="373"/>
        <v/>
      </c>
      <c r="E2280" s="249" t="str">
        <f t="shared" si="374"/>
        <v/>
      </c>
      <c r="F2280" s="249" t="str">
        <f t="shared" si="375"/>
        <v/>
      </c>
      <c r="G2280" s="249" t="str">
        <f t="shared" si="376"/>
        <v/>
      </c>
      <c r="H2280" s="249" t="str">
        <f t="shared" si="377"/>
        <v/>
      </c>
      <c r="I2280" s="249"/>
      <c r="J2280" s="249"/>
      <c r="K2280" s="252"/>
      <c r="L2280" s="251"/>
      <c r="M2280" s="252"/>
      <c r="N2280" s="261"/>
      <c r="O2280" s="261"/>
      <c r="P2280" s="253"/>
      <c r="Q2280" s="254" t="str">
        <f t="shared" si="378"/>
        <v/>
      </c>
      <c r="R2280" s="255" t="str">
        <f t="shared" si="380"/>
        <v/>
      </c>
      <c r="S2280" s="255" t="str">
        <f t="shared" si="381"/>
        <v/>
      </c>
      <c r="T2280" s="255" t="str">
        <f t="shared" si="379"/>
        <v/>
      </c>
      <c r="U2280" s="262" t="str">
        <f t="shared" si="382"/>
        <v/>
      </c>
      <c r="V2280" s="279"/>
    </row>
    <row r="2281" spans="1:22" x14ac:dyDescent="0.25">
      <c r="A2281" s="266"/>
      <c r="B2281" s="259" t="str">
        <f t="shared" si="383"/>
        <v/>
      </c>
      <c r="C2281" s="260" t="str">
        <f t="shared" si="372"/>
        <v/>
      </c>
      <c r="D2281" s="249" t="str">
        <f t="shared" si="373"/>
        <v/>
      </c>
      <c r="E2281" s="249" t="str">
        <f t="shared" si="374"/>
        <v/>
      </c>
      <c r="F2281" s="249" t="str">
        <f t="shared" si="375"/>
        <v/>
      </c>
      <c r="G2281" s="249" t="str">
        <f t="shared" si="376"/>
        <v/>
      </c>
      <c r="H2281" s="249" t="str">
        <f t="shared" si="377"/>
        <v/>
      </c>
      <c r="I2281" s="249"/>
      <c r="J2281" s="249"/>
      <c r="K2281" s="252"/>
      <c r="L2281" s="251"/>
      <c r="M2281" s="252"/>
      <c r="N2281" s="261"/>
      <c r="O2281" s="261"/>
      <c r="P2281" s="253"/>
      <c r="Q2281" s="254" t="str">
        <f t="shared" si="378"/>
        <v/>
      </c>
      <c r="R2281" s="255" t="str">
        <f t="shared" si="380"/>
        <v/>
      </c>
      <c r="S2281" s="255" t="str">
        <f t="shared" si="381"/>
        <v/>
      </c>
      <c r="T2281" s="255" t="str">
        <f t="shared" si="379"/>
        <v/>
      </c>
      <c r="U2281" s="262" t="str">
        <f t="shared" si="382"/>
        <v/>
      </c>
      <c r="V2281" s="279"/>
    </row>
    <row r="2282" spans="1:22" x14ac:dyDescent="0.25">
      <c r="A2282" s="266"/>
      <c r="B2282" s="259" t="str">
        <f t="shared" si="383"/>
        <v/>
      </c>
      <c r="C2282" s="260" t="str">
        <f t="shared" si="372"/>
        <v/>
      </c>
      <c r="D2282" s="249" t="str">
        <f t="shared" si="373"/>
        <v/>
      </c>
      <c r="E2282" s="249" t="str">
        <f t="shared" si="374"/>
        <v/>
      </c>
      <c r="F2282" s="249" t="str">
        <f t="shared" si="375"/>
        <v/>
      </c>
      <c r="G2282" s="249" t="str">
        <f t="shared" si="376"/>
        <v/>
      </c>
      <c r="H2282" s="249" t="str">
        <f t="shared" si="377"/>
        <v/>
      </c>
      <c r="I2282" s="249"/>
      <c r="J2282" s="249"/>
      <c r="K2282" s="252"/>
      <c r="L2282" s="251"/>
      <c r="M2282" s="252"/>
      <c r="N2282" s="261"/>
      <c r="O2282" s="261"/>
      <c r="P2282" s="253"/>
      <c r="Q2282" s="254" t="str">
        <f t="shared" si="378"/>
        <v/>
      </c>
      <c r="R2282" s="255" t="str">
        <f t="shared" si="380"/>
        <v/>
      </c>
      <c r="S2282" s="255" t="str">
        <f t="shared" si="381"/>
        <v/>
      </c>
      <c r="T2282" s="255" t="str">
        <f t="shared" si="379"/>
        <v/>
      </c>
      <c r="U2282" s="262" t="str">
        <f t="shared" si="382"/>
        <v/>
      </c>
      <c r="V2282" s="279"/>
    </row>
    <row r="2283" spans="1:22" x14ac:dyDescent="0.25">
      <c r="A2283" s="266"/>
      <c r="B2283" s="259" t="str">
        <f t="shared" si="383"/>
        <v/>
      </c>
      <c r="C2283" s="260" t="str">
        <f t="shared" si="372"/>
        <v/>
      </c>
      <c r="D2283" s="249" t="str">
        <f t="shared" si="373"/>
        <v/>
      </c>
      <c r="E2283" s="249" t="str">
        <f t="shared" si="374"/>
        <v/>
      </c>
      <c r="F2283" s="249" t="str">
        <f t="shared" si="375"/>
        <v/>
      </c>
      <c r="G2283" s="249" t="str">
        <f t="shared" si="376"/>
        <v/>
      </c>
      <c r="H2283" s="249" t="str">
        <f t="shared" si="377"/>
        <v/>
      </c>
      <c r="I2283" s="249"/>
      <c r="J2283" s="249"/>
      <c r="K2283" s="252"/>
      <c r="L2283" s="251"/>
      <c r="M2283" s="252"/>
      <c r="N2283" s="261"/>
      <c r="O2283" s="261"/>
      <c r="P2283" s="253"/>
      <c r="Q2283" s="254" t="str">
        <f t="shared" si="378"/>
        <v/>
      </c>
      <c r="R2283" s="255" t="str">
        <f t="shared" si="380"/>
        <v/>
      </c>
      <c r="S2283" s="255" t="str">
        <f t="shared" si="381"/>
        <v/>
      </c>
      <c r="T2283" s="255" t="str">
        <f t="shared" si="379"/>
        <v/>
      </c>
      <c r="U2283" s="262" t="str">
        <f t="shared" si="382"/>
        <v/>
      </c>
      <c r="V2283" s="279"/>
    </row>
    <row r="2284" spans="1:22" x14ac:dyDescent="0.25">
      <c r="A2284" s="266"/>
      <c r="B2284" s="259" t="str">
        <f t="shared" si="383"/>
        <v/>
      </c>
      <c r="C2284" s="260" t="str">
        <f t="shared" si="372"/>
        <v/>
      </c>
      <c r="D2284" s="249" t="str">
        <f t="shared" si="373"/>
        <v/>
      </c>
      <c r="E2284" s="249" t="str">
        <f t="shared" si="374"/>
        <v/>
      </c>
      <c r="F2284" s="249" t="str">
        <f t="shared" si="375"/>
        <v/>
      </c>
      <c r="G2284" s="249" t="str">
        <f t="shared" si="376"/>
        <v/>
      </c>
      <c r="H2284" s="249" t="str">
        <f t="shared" si="377"/>
        <v/>
      </c>
      <c r="I2284" s="249"/>
      <c r="J2284" s="249"/>
      <c r="K2284" s="252"/>
      <c r="L2284" s="251"/>
      <c r="M2284" s="252"/>
      <c r="N2284" s="261"/>
      <c r="O2284" s="261"/>
      <c r="P2284" s="253"/>
      <c r="Q2284" s="254" t="str">
        <f t="shared" si="378"/>
        <v/>
      </c>
      <c r="R2284" s="255" t="str">
        <f t="shared" si="380"/>
        <v/>
      </c>
      <c r="S2284" s="255" t="str">
        <f t="shared" si="381"/>
        <v/>
      </c>
      <c r="T2284" s="255" t="str">
        <f t="shared" si="379"/>
        <v/>
      </c>
      <c r="U2284" s="262" t="str">
        <f t="shared" si="382"/>
        <v/>
      </c>
      <c r="V2284" s="279"/>
    </row>
    <row r="2285" spans="1:22" x14ac:dyDescent="0.25">
      <c r="A2285" s="266"/>
      <c r="B2285" s="259" t="str">
        <f t="shared" si="383"/>
        <v/>
      </c>
      <c r="C2285" s="260" t="str">
        <f t="shared" si="372"/>
        <v/>
      </c>
      <c r="D2285" s="249" t="str">
        <f t="shared" si="373"/>
        <v/>
      </c>
      <c r="E2285" s="249" t="str">
        <f t="shared" si="374"/>
        <v/>
      </c>
      <c r="F2285" s="249" t="str">
        <f t="shared" si="375"/>
        <v/>
      </c>
      <c r="G2285" s="249" t="str">
        <f t="shared" si="376"/>
        <v/>
      </c>
      <c r="H2285" s="249" t="str">
        <f t="shared" si="377"/>
        <v/>
      </c>
      <c r="I2285" s="249"/>
      <c r="J2285" s="249"/>
      <c r="K2285" s="252"/>
      <c r="L2285" s="251"/>
      <c r="M2285" s="252"/>
      <c r="N2285" s="261"/>
      <c r="O2285" s="261"/>
      <c r="P2285" s="253"/>
      <c r="Q2285" s="254" t="str">
        <f t="shared" si="378"/>
        <v/>
      </c>
      <c r="R2285" s="255" t="str">
        <f t="shared" si="380"/>
        <v/>
      </c>
      <c r="S2285" s="255" t="str">
        <f t="shared" si="381"/>
        <v/>
      </c>
      <c r="T2285" s="255" t="str">
        <f t="shared" si="379"/>
        <v/>
      </c>
      <c r="U2285" s="262" t="str">
        <f t="shared" si="382"/>
        <v/>
      </c>
      <c r="V2285" s="279"/>
    </row>
    <row r="2286" spans="1:22" x14ac:dyDescent="0.25">
      <c r="A2286" s="266"/>
      <c r="B2286" s="259" t="str">
        <f t="shared" si="383"/>
        <v/>
      </c>
      <c r="C2286" s="260" t="str">
        <f t="shared" si="372"/>
        <v/>
      </c>
      <c r="D2286" s="249" t="str">
        <f t="shared" si="373"/>
        <v/>
      </c>
      <c r="E2286" s="249" t="str">
        <f t="shared" si="374"/>
        <v/>
      </c>
      <c r="F2286" s="249" t="str">
        <f t="shared" si="375"/>
        <v/>
      </c>
      <c r="G2286" s="249" t="str">
        <f t="shared" si="376"/>
        <v/>
      </c>
      <c r="H2286" s="249" t="str">
        <f t="shared" si="377"/>
        <v/>
      </c>
      <c r="I2286" s="249"/>
      <c r="J2286" s="249"/>
      <c r="K2286" s="252"/>
      <c r="L2286" s="251"/>
      <c r="M2286" s="252"/>
      <c r="N2286" s="261"/>
      <c r="O2286" s="261"/>
      <c r="P2286" s="253"/>
      <c r="Q2286" s="254" t="str">
        <f t="shared" si="378"/>
        <v/>
      </c>
      <c r="R2286" s="255" t="str">
        <f t="shared" si="380"/>
        <v/>
      </c>
      <c r="S2286" s="255" t="str">
        <f t="shared" si="381"/>
        <v/>
      </c>
      <c r="T2286" s="255" t="str">
        <f t="shared" si="379"/>
        <v/>
      </c>
      <c r="U2286" s="262" t="str">
        <f t="shared" si="382"/>
        <v/>
      </c>
      <c r="V2286" s="279"/>
    </row>
    <row r="2287" spans="1:22" x14ac:dyDescent="0.25">
      <c r="A2287" s="266"/>
      <c r="B2287" s="259" t="str">
        <f t="shared" si="383"/>
        <v/>
      </c>
      <c r="C2287" s="260" t="str">
        <f t="shared" si="372"/>
        <v/>
      </c>
      <c r="D2287" s="249" t="str">
        <f t="shared" si="373"/>
        <v/>
      </c>
      <c r="E2287" s="249" t="str">
        <f t="shared" si="374"/>
        <v/>
      </c>
      <c r="F2287" s="249" t="str">
        <f t="shared" si="375"/>
        <v/>
      </c>
      <c r="G2287" s="249" t="str">
        <f t="shared" si="376"/>
        <v/>
      </c>
      <c r="H2287" s="249" t="str">
        <f t="shared" si="377"/>
        <v/>
      </c>
      <c r="I2287" s="249"/>
      <c r="J2287" s="249"/>
      <c r="K2287" s="252"/>
      <c r="L2287" s="251"/>
      <c r="M2287" s="252"/>
      <c r="N2287" s="261"/>
      <c r="O2287" s="261"/>
      <c r="P2287" s="253"/>
      <c r="Q2287" s="254" t="str">
        <f t="shared" si="378"/>
        <v/>
      </c>
      <c r="R2287" s="255" t="str">
        <f t="shared" si="380"/>
        <v/>
      </c>
      <c r="S2287" s="255" t="str">
        <f t="shared" si="381"/>
        <v/>
      </c>
      <c r="T2287" s="255" t="str">
        <f t="shared" si="379"/>
        <v/>
      </c>
      <c r="U2287" s="262" t="str">
        <f t="shared" si="382"/>
        <v/>
      </c>
      <c r="V2287" s="279"/>
    </row>
    <row r="2288" spans="1:22" x14ac:dyDescent="0.25">
      <c r="A2288" s="266"/>
      <c r="B2288" s="259" t="str">
        <f t="shared" si="383"/>
        <v/>
      </c>
      <c r="C2288" s="260" t="str">
        <f t="shared" si="372"/>
        <v/>
      </c>
      <c r="D2288" s="249" t="str">
        <f t="shared" si="373"/>
        <v/>
      </c>
      <c r="E2288" s="249" t="str">
        <f t="shared" si="374"/>
        <v/>
      </c>
      <c r="F2288" s="249" t="str">
        <f t="shared" si="375"/>
        <v/>
      </c>
      <c r="G2288" s="249" t="str">
        <f t="shared" si="376"/>
        <v/>
      </c>
      <c r="H2288" s="249" t="str">
        <f t="shared" si="377"/>
        <v/>
      </c>
      <c r="I2288" s="249"/>
      <c r="J2288" s="249"/>
      <c r="K2288" s="252"/>
      <c r="L2288" s="251"/>
      <c r="M2288" s="252"/>
      <c r="N2288" s="261"/>
      <c r="O2288" s="261"/>
      <c r="P2288" s="253"/>
      <c r="Q2288" s="254" t="str">
        <f t="shared" si="378"/>
        <v/>
      </c>
      <c r="R2288" s="255" t="str">
        <f t="shared" si="380"/>
        <v/>
      </c>
      <c r="S2288" s="255" t="str">
        <f t="shared" si="381"/>
        <v/>
      </c>
      <c r="T2288" s="255" t="str">
        <f t="shared" si="379"/>
        <v/>
      </c>
      <c r="U2288" s="262" t="str">
        <f t="shared" si="382"/>
        <v/>
      </c>
      <c r="V2288" s="279"/>
    </row>
    <row r="2289" spans="1:22" x14ac:dyDescent="0.25">
      <c r="A2289" s="266"/>
      <c r="B2289" s="259" t="str">
        <f t="shared" si="383"/>
        <v/>
      </c>
      <c r="C2289" s="260" t="str">
        <f t="shared" si="372"/>
        <v/>
      </c>
      <c r="D2289" s="249" t="str">
        <f t="shared" si="373"/>
        <v/>
      </c>
      <c r="E2289" s="249" t="str">
        <f t="shared" si="374"/>
        <v/>
      </c>
      <c r="F2289" s="249" t="str">
        <f t="shared" si="375"/>
        <v/>
      </c>
      <c r="G2289" s="249" t="str">
        <f t="shared" si="376"/>
        <v/>
      </c>
      <c r="H2289" s="249" t="str">
        <f t="shared" si="377"/>
        <v/>
      </c>
      <c r="I2289" s="249"/>
      <c r="J2289" s="249"/>
      <c r="K2289" s="252"/>
      <c r="L2289" s="251"/>
      <c r="M2289" s="252"/>
      <c r="N2289" s="261"/>
      <c r="O2289" s="261"/>
      <c r="P2289" s="253"/>
      <c r="Q2289" s="254" t="str">
        <f t="shared" si="378"/>
        <v/>
      </c>
      <c r="R2289" s="255" t="str">
        <f t="shared" si="380"/>
        <v/>
      </c>
      <c r="S2289" s="255" t="str">
        <f t="shared" si="381"/>
        <v/>
      </c>
      <c r="T2289" s="255" t="str">
        <f t="shared" si="379"/>
        <v/>
      </c>
      <c r="U2289" s="262" t="str">
        <f t="shared" si="382"/>
        <v/>
      </c>
      <c r="V2289" s="279"/>
    </row>
    <row r="2290" spans="1:22" x14ac:dyDescent="0.25">
      <c r="A2290" s="266"/>
      <c r="B2290" s="259" t="str">
        <f t="shared" si="383"/>
        <v/>
      </c>
      <c r="C2290" s="260" t="str">
        <f t="shared" si="372"/>
        <v/>
      </c>
      <c r="D2290" s="249" t="str">
        <f t="shared" si="373"/>
        <v/>
      </c>
      <c r="E2290" s="249" t="str">
        <f t="shared" si="374"/>
        <v/>
      </c>
      <c r="F2290" s="249" t="str">
        <f t="shared" si="375"/>
        <v/>
      </c>
      <c r="G2290" s="249" t="str">
        <f t="shared" si="376"/>
        <v/>
      </c>
      <c r="H2290" s="249" t="str">
        <f t="shared" si="377"/>
        <v/>
      </c>
      <c r="I2290" s="249"/>
      <c r="J2290" s="249"/>
      <c r="K2290" s="252"/>
      <c r="L2290" s="251"/>
      <c r="M2290" s="252"/>
      <c r="N2290" s="261"/>
      <c r="O2290" s="261"/>
      <c r="P2290" s="253"/>
      <c r="Q2290" s="254" t="str">
        <f t="shared" si="378"/>
        <v/>
      </c>
      <c r="R2290" s="255" t="str">
        <f t="shared" si="380"/>
        <v/>
      </c>
      <c r="S2290" s="255" t="str">
        <f t="shared" si="381"/>
        <v/>
      </c>
      <c r="T2290" s="255" t="str">
        <f t="shared" si="379"/>
        <v/>
      </c>
      <c r="U2290" s="262" t="str">
        <f t="shared" si="382"/>
        <v/>
      </c>
      <c r="V2290" s="279"/>
    </row>
    <row r="2291" spans="1:22" x14ac:dyDescent="0.25">
      <c r="A2291" s="266"/>
      <c r="B2291" s="259" t="str">
        <f t="shared" si="383"/>
        <v/>
      </c>
      <c r="C2291" s="260" t="str">
        <f t="shared" si="372"/>
        <v/>
      </c>
      <c r="D2291" s="249" t="str">
        <f t="shared" si="373"/>
        <v/>
      </c>
      <c r="E2291" s="249" t="str">
        <f t="shared" si="374"/>
        <v/>
      </c>
      <c r="F2291" s="249" t="str">
        <f t="shared" si="375"/>
        <v/>
      </c>
      <c r="G2291" s="249" t="str">
        <f t="shared" si="376"/>
        <v/>
      </c>
      <c r="H2291" s="249" t="str">
        <f t="shared" si="377"/>
        <v/>
      </c>
      <c r="I2291" s="249"/>
      <c r="J2291" s="249"/>
      <c r="K2291" s="252"/>
      <c r="L2291" s="251"/>
      <c r="M2291" s="252"/>
      <c r="N2291" s="261"/>
      <c r="O2291" s="261"/>
      <c r="P2291" s="253"/>
      <c r="Q2291" s="254" t="str">
        <f t="shared" si="378"/>
        <v/>
      </c>
      <c r="R2291" s="255" t="str">
        <f t="shared" si="380"/>
        <v/>
      </c>
      <c r="S2291" s="255" t="str">
        <f t="shared" si="381"/>
        <v/>
      </c>
      <c r="T2291" s="255" t="str">
        <f t="shared" si="379"/>
        <v/>
      </c>
      <c r="U2291" s="262" t="str">
        <f t="shared" si="382"/>
        <v/>
      </c>
      <c r="V2291" s="279"/>
    </row>
    <row r="2292" spans="1:22" x14ac:dyDescent="0.25">
      <c r="A2292" s="266"/>
      <c r="B2292" s="259" t="str">
        <f t="shared" si="383"/>
        <v/>
      </c>
      <c r="C2292" s="260" t="str">
        <f t="shared" si="372"/>
        <v/>
      </c>
      <c r="D2292" s="249" t="str">
        <f t="shared" si="373"/>
        <v/>
      </c>
      <c r="E2292" s="249" t="str">
        <f t="shared" si="374"/>
        <v/>
      </c>
      <c r="F2292" s="249" t="str">
        <f t="shared" si="375"/>
        <v/>
      </c>
      <c r="G2292" s="249" t="str">
        <f t="shared" si="376"/>
        <v/>
      </c>
      <c r="H2292" s="249" t="str">
        <f t="shared" si="377"/>
        <v/>
      </c>
      <c r="I2292" s="249"/>
      <c r="J2292" s="249"/>
      <c r="K2292" s="252"/>
      <c r="L2292" s="251"/>
      <c r="M2292" s="252"/>
      <c r="N2292" s="261"/>
      <c r="O2292" s="261"/>
      <c r="P2292" s="253"/>
      <c r="Q2292" s="254" t="str">
        <f t="shared" si="378"/>
        <v/>
      </c>
      <c r="R2292" s="255" t="str">
        <f t="shared" si="380"/>
        <v/>
      </c>
      <c r="S2292" s="255" t="str">
        <f t="shared" si="381"/>
        <v/>
      </c>
      <c r="T2292" s="255" t="str">
        <f t="shared" si="379"/>
        <v/>
      </c>
      <c r="U2292" s="262" t="str">
        <f t="shared" si="382"/>
        <v/>
      </c>
      <c r="V2292" s="279"/>
    </row>
    <row r="2293" spans="1:22" x14ac:dyDescent="0.25">
      <c r="A2293" s="266"/>
      <c r="B2293" s="259" t="str">
        <f t="shared" si="383"/>
        <v/>
      </c>
      <c r="C2293" s="260" t="str">
        <f t="shared" si="372"/>
        <v/>
      </c>
      <c r="D2293" s="249" t="str">
        <f t="shared" si="373"/>
        <v/>
      </c>
      <c r="E2293" s="249" t="str">
        <f t="shared" si="374"/>
        <v/>
      </c>
      <c r="F2293" s="249" t="str">
        <f t="shared" si="375"/>
        <v/>
      </c>
      <c r="G2293" s="249" t="str">
        <f t="shared" si="376"/>
        <v/>
      </c>
      <c r="H2293" s="249" t="str">
        <f t="shared" si="377"/>
        <v/>
      </c>
      <c r="I2293" s="249"/>
      <c r="J2293" s="249"/>
      <c r="K2293" s="252"/>
      <c r="L2293" s="251"/>
      <c r="M2293" s="252"/>
      <c r="N2293" s="261"/>
      <c r="O2293" s="261"/>
      <c r="P2293" s="253"/>
      <c r="Q2293" s="254" t="str">
        <f t="shared" si="378"/>
        <v/>
      </c>
      <c r="R2293" s="255" t="str">
        <f t="shared" si="380"/>
        <v/>
      </c>
      <c r="S2293" s="255" t="str">
        <f t="shared" si="381"/>
        <v/>
      </c>
      <c r="T2293" s="255" t="str">
        <f t="shared" si="379"/>
        <v/>
      </c>
      <c r="U2293" s="262" t="str">
        <f t="shared" si="382"/>
        <v/>
      </c>
      <c r="V2293" s="279"/>
    </row>
    <row r="2294" spans="1:22" x14ac:dyDescent="0.25">
      <c r="A2294" s="266"/>
      <c r="B2294" s="259" t="str">
        <f t="shared" si="383"/>
        <v/>
      </c>
      <c r="C2294" s="260" t="str">
        <f t="shared" si="372"/>
        <v/>
      </c>
      <c r="D2294" s="249" t="str">
        <f t="shared" si="373"/>
        <v/>
      </c>
      <c r="E2294" s="249" t="str">
        <f t="shared" si="374"/>
        <v/>
      </c>
      <c r="F2294" s="249" t="str">
        <f t="shared" si="375"/>
        <v/>
      </c>
      <c r="G2294" s="249" t="str">
        <f t="shared" si="376"/>
        <v/>
      </c>
      <c r="H2294" s="249" t="str">
        <f t="shared" si="377"/>
        <v/>
      </c>
      <c r="I2294" s="249"/>
      <c r="J2294" s="249"/>
      <c r="K2294" s="252"/>
      <c r="L2294" s="251"/>
      <c r="M2294" s="252"/>
      <c r="N2294" s="261"/>
      <c r="O2294" s="261"/>
      <c r="P2294" s="253"/>
      <c r="Q2294" s="254" t="str">
        <f t="shared" si="378"/>
        <v/>
      </c>
      <c r="R2294" s="255" t="str">
        <f t="shared" si="380"/>
        <v/>
      </c>
      <c r="S2294" s="255" t="str">
        <f t="shared" si="381"/>
        <v/>
      </c>
      <c r="T2294" s="255" t="str">
        <f t="shared" si="379"/>
        <v/>
      </c>
      <c r="U2294" s="262" t="str">
        <f t="shared" si="382"/>
        <v/>
      </c>
      <c r="V2294" s="279"/>
    </row>
    <row r="2295" spans="1:22" x14ac:dyDescent="0.25">
      <c r="A2295" s="266"/>
      <c r="B2295" s="259" t="str">
        <f t="shared" si="383"/>
        <v/>
      </c>
      <c r="C2295" s="260" t="str">
        <f t="shared" si="372"/>
        <v/>
      </c>
      <c r="D2295" s="249" t="str">
        <f t="shared" si="373"/>
        <v/>
      </c>
      <c r="E2295" s="249" t="str">
        <f t="shared" si="374"/>
        <v/>
      </c>
      <c r="F2295" s="249" t="str">
        <f t="shared" si="375"/>
        <v/>
      </c>
      <c r="G2295" s="249" t="str">
        <f t="shared" si="376"/>
        <v/>
      </c>
      <c r="H2295" s="249" t="str">
        <f t="shared" si="377"/>
        <v/>
      </c>
      <c r="I2295" s="249"/>
      <c r="J2295" s="249"/>
      <c r="K2295" s="252"/>
      <c r="L2295" s="251"/>
      <c r="M2295" s="252"/>
      <c r="N2295" s="261"/>
      <c r="O2295" s="261"/>
      <c r="P2295" s="253"/>
      <c r="Q2295" s="254" t="str">
        <f t="shared" si="378"/>
        <v/>
      </c>
      <c r="R2295" s="255" t="str">
        <f t="shared" si="380"/>
        <v/>
      </c>
      <c r="S2295" s="255" t="str">
        <f t="shared" si="381"/>
        <v/>
      </c>
      <c r="T2295" s="255" t="str">
        <f t="shared" si="379"/>
        <v/>
      </c>
      <c r="U2295" s="262" t="str">
        <f t="shared" si="382"/>
        <v/>
      </c>
      <c r="V2295" s="279"/>
    </row>
    <row r="2296" spans="1:22" x14ac:dyDescent="0.25">
      <c r="A2296" s="266"/>
      <c r="B2296" s="259" t="str">
        <f t="shared" si="383"/>
        <v/>
      </c>
      <c r="C2296" s="260" t="str">
        <f t="shared" si="372"/>
        <v/>
      </c>
      <c r="D2296" s="249" t="str">
        <f t="shared" si="373"/>
        <v/>
      </c>
      <c r="E2296" s="249" t="str">
        <f t="shared" si="374"/>
        <v/>
      </c>
      <c r="F2296" s="249" t="str">
        <f t="shared" si="375"/>
        <v/>
      </c>
      <c r="G2296" s="249" t="str">
        <f t="shared" si="376"/>
        <v/>
      </c>
      <c r="H2296" s="249" t="str">
        <f t="shared" si="377"/>
        <v/>
      </c>
      <c r="I2296" s="249"/>
      <c r="J2296" s="249"/>
      <c r="K2296" s="252"/>
      <c r="L2296" s="251"/>
      <c r="M2296" s="252"/>
      <c r="N2296" s="261"/>
      <c r="O2296" s="261"/>
      <c r="P2296" s="253"/>
      <c r="Q2296" s="254" t="str">
        <f t="shared" si="378"/>
        <v/>
      </c>
      <c r="R2296" s="255" t="str">
        <f t="shared" si="380"/>
        <v/>
      </c>
      <c r="S2296" s="255" t="str">
        <f t="shared" si="381"/>
        <v/>
      </c>
      <c r="T2296" s="255" t="str">
        <f t="shared" si="379"/>
        <v/>
      </c>
      <c r="U2296" s="262" t="str">
        <f t="shared" si="382"/>
        <v/>
      </c>
      <c r="V2296" s="279"/>
    </row>
    <row r="2297" spans="1:22" x14ac:dyDescent="0.25">
      <c r="A2297" s="266"/>
      <c r="B2297" s="259" t="str">
        <f t="shared" si="383"/>
        <v/>
      </c>
      <c r="C2297" s="260" t="str">
        <f t="shared" si="372"/>
        <v/>
      </c>
      <c r="D2297" s="249" t="str">
        <f t="shared" si="373"/>
        <v/>
      </c>
      <c r="E2297" s="249" t="str">
        <f t="shared" si="374"/>
        <v/>
      </c>
      <c r="F2297" s="249" t="str">
        <f t="shared" si="375"/>
        <v/>
      </c>
      <c r="G2297" s="249" t="str">
        <f t="shared" si="376"/>
        <v/>
      </c>
      <c r="H2297" s="249" t="str">
        <f t="shared" si="377"/>
        <v/>
      </c>
      <c r="I2297" s="249"/>
      <c r="J2297" s="249"/>
      <c r="K2297" s="252"/>
      <c r="L2297" s="251"/>
      <c r="M2297" s="252"/>
      <c r="N2297" s="261"/>
      <c r="O2297" s="261"/>
      <c r="P2297" s="253"/>
      <c r="Q2297" s="254" t="str">
        <f t="shared" si="378"/>
        <v/>
      </c>
      <c r="R2297" s="255" t="str">
        <f t="shared" si="380"/>
        <v/>
      </c>
      <c r="S2297" s="255" t="str">
        <f t="shared" si="381"/>
        <v/>
      </c>
      <c r="T2297" s="255" t="str">
        <f t="shared" si="379"/>
        <v/>
      </c>
      <c r="U2297" s="262" t="str">
        <f t="shared" si="382"/>
        <v/>
      </c>
      <c r="V2297" s="279"/>
    </row>
    <row r="2298" spans="1:22" x14ac:dyDescent="0.25">
      <c r="A2298" s="266"/>
      <c r="B2298" s="259" t="str">
        <f t="shared" si="383"/>
        <v/>
      </c>
      <c r="C2298" s="260" t="str">
        <f t="shared" si="372"/>
        <v/>
      </c>
      <c r="D2298" s="249" t="str">
        <f t="shared" si="373"/>
        <v/>
      </c>
      <c r="E2298" s="249" t="str">
        <f t="shared" si="374"/>
        <v/>
      </c>
      <c r="F2298" s="249" t="str">
        <f t="shared" si="375"/>
        <v/>
      </c>
      <c r="G2298" s="249" t="str">
        <f t="shared" si="376"/>
        <v/>
      </c>
      <c r="H2298" s="249" t="str">
        <f t="shared" si="377"/>
        <v/>
      </c>
      <c r="I2298" s="249"/>
      <c r="J2298" s="249"/>
      <c r="K2298" s="252"/>
      <c r="L2298" s="251"/>
      <c r="M2298" s="252"/>
      <c r="N2298" s="261"/>
      <c r="O2298" s="261"/>
      <c r="P2298" s="253"/>
      <c r="Q2298" s="254" t="str">
        <f t="shared" si="378"/>
        <v/>
      </c>
      <c r="R2298" s="255" t="str">
        <f t="shared" si="380"/>
        <v/>
      </c>
      <c r="S2298" s="255" t="str">
        <f t="shared" si="381"/>
        <v/>
      </c>
      <c r="T2298" s="255" t="str">
        <f t="shared" si="379"/>
        <v/>
      </c>
      <c r="U2298" s="262" t="str">
        <f t="shared" si="382"/>
        <v/>
      </c>
      <c r="V2298" s="279"/>
    </row>
    <row r="2299" spans="1:22" x14ac:dyDescent="0.25">
      <c r="A2299" s="266"/>
      <c r="B2299" s="259" t="str">
        <f t="shared" si="383"/>
        <v/>
      </c>
      <c r="C2299" s="260" t="str">
        <f t="shared" si="372"/>
        <v/>
      </c>
      <c r="D2299" s="249" t="str">
        <f t="shared" si="373"/>
        <v/>
      </c>
      <c r="E2299" s="249" t="str">
        <f t="shared" si="374"/>
        <v/>
      </c>
      <c r="F2299" s="249" t="str">
        <f t="shared" si="375"/>
        <v/>
      </c>
      <c r="G2299" s="249" t="str">
        <f t="shared" si="376"/>
        <v/>
      </c>
      <c r="H2299" s="249" t="str">
        <f t="shared" si="377"/>
        <v/>
      </c>
      <c r="I2299" s="249"/>
      <c r="J2299" s="249"/>
      <c r="K2299" s="252"/>
      <c r="L2299" s="251"/>
      <c r="M2299" s="252"/>
      <c r="N2299" s="261"/>
      <c r="O2299" s="261"/>
      <c r="P2299" s="253"/>
      <c r="Q2299" s="254" t="str">
        <f t="shared" si="378"/>
        <v/>
      </c>
      <c r="R2299" s="255" t="str">
        <f t="shared" si="380"/>
        <v/>
      </c>
      <c r="S2299" s="255" t="str">
        <f t="shared" si="381"/>
        <v/>
      </c>
      <c r="T2299" s="255" t="str">
        <f t="shared" si="379"/>
        <v/>
      </c>
      <c r="U2299" s="262" t="str">
        <f t="shared" si="382"/>
        <v/>
      </c>
      <c r="V2299" s="279"/>
    </row>
    <row r="2300" spans="1:22" x14ac:dyDescent="0.25">
      <c r="A2300" s="266"/>
      <c r="B2300" s="259" t="str">
        <f t="shared" si="383"/>
        <v/>
      </c>
      <c r="C2300" s="260" t="str">
        <f t="shared" si="372"/>
        <v/>
      </c>
      <c r="D2300" s="249" t="str">
        <f t="shared" si="373"/>
        <v/>
      </c>
      <c r="E2300" s="249" t="str">
        <f t="shared" si="374"/>
        <v/>
      </c>
      <c r="F2300" s="249" t="str">
        <f t="shared" si="375"/>
        <v/>
      </c>
      <c r="G2300" s="249" t="str">
        <f t="shared" si="376"/>
        <v/>
      </c>
      <c r="H2300" s="249" t="str">
        <f t="shared" si="377"/>
        <v/>
      </c>
      <c r="I2300" s="249"/>
      <c r="J2300" s="249"/>
      <c r="K2300" s="252"/>
      <c r="L2300" s="251"/>
      <c r="M2300" s="252"/>
      <c r="N2300" s="261"/>
      <c r="O2300" s="261"/>
      <c r="P2300" s="253"/>
      <c r="Q2300" s="254" t="str">
        <f t="shared" si="378"/>
        <v/>
      </c>
      <c r="R2300" s="255" t="str">
        <f t="shared" si="380"/>
        <v/>
      </c>
      <c r="S2300" s="255" t="str">
        <f t="shared" si="381"/>
        <v/>
      </c>
      <c r="T2300" s="255" t="str">
        <f t="shared" si="379"/>
        <v/>
      </c>
      <c r="U2300" s="262" t="str">
        <f t="shared" si="382"/>
        <v/>
      </c>
      <c r="V2300" s="279"/>
    </row>
    <row r="2301" spans="1:22" x14ac:dyDescent="0.25">
      <c r="A2301" s="266"/>
      <c r="B2301" s="259" t="str">
        <f t="shared" si="383"/>
        <v/>
      </c>
      <c r="C2301" s="260" t="str">
        <f t="shared" si="372"/>
        <v/>
      </c>
      <c r="D2301" s="249" t="str">
        <f t="shared" si="373"/>
        <v/>
      </c>
      <c r="E2301" s="249" t="str">
        <f t="shared" si="374"/>
        <v/>
      </c>
      <c r="F2301" s="249" t="str">
        <f t="shared" si="375"/>
        <v/>
      </c>
      <c r="G2301" s="249" t="str">
        <f t="shared" si="376"/>
        <v/>
      </c>
      <c r="H2301" s="249" t="str">
        <f t="shared" si="377"/>
        <v/>
      </c>
      <c r="I2301" s="249"/>
      <c r="J2301" s="249"/>
      <c r="K2301" s="252"/>
      <c r="L2301" s="251"/>
      <c r="M2301" s="252"/>
      <c r="N2301" s="261"/>
      <c r="O2301" s="261"/>
      <c r="P2301" s="253"/>
      <c r="Q2301" s="254" t="str">
        <f t="shared" si="378"/>
        <v/>
      </c>
      <c r="R2301" s="255" t="str">
        <f t="shared" si="380"/>
        <v/>
      </c>
      <c r="S2301" s="255" t="str">
        <f t="shared" si="381"/>
        <v/>
      </c>
      <c r="T2301" s="255" t="str">
        <f t="shared" si="379"/>
        <v/>
      </c>
      <c r="U2301" s="262" t="str">
        <f t="shared" si="382"/>
        <v/>
      </c>
      <c r="V2301" s="279"/>
    </row>
    <row r="2302" spans="1:22" x14ac:dyDescent="0.25">
      <c r="A2302" s="266"/>
      <c r="B2302" s="259" t="str">
        <f t="shared" si="383"/>
        <v/>
      </c>
      <c r="C2302" s="260" t="str">
        <f t="shared" si="372"/>
        <v/>
      </c>
      <c r="D2302" s="249" t="str">
        <f t="shared" si="373"/>
        <v/>
      </c>
      <c r="E2302" s="249" t="str">
        <f t="shared" si="374"/>
        <v/>
      </c>
      <c r="F2302" s="249" t="str">
        <f t="shared" si="375"/>
        <v/>
      </c>
      <c r="G2302" s="249" t="str">
        <f t="shared" si="376"/>
        <v/>
      </c>
      <c r="H2302" s="249" t="str">
        <f t="shared" si="377"/>
        <v/>
      </c>
      <c r="I2302" s="249"/>
      <c r="J2302" s="249"/>
      <c r="K2302" s="252"/>
      <c r="L2302" s="251"/>
      <c r="M2302" s="252"/>
      <c r="N2302" s="261"/>
      <c r="O2302" s="261"/>
      <c r="P2302" s="253"/>
      <c r="Q2302" s="254" t="str">
        <f t="shared" si="378"/>
        <v/>
      </c>
      <c r="R2302" s="255" t="str">
        <f t="shared" si="380"/>
        <v/>
      </c>
      <c r="S2302" s="255" t="str">
        <f t="shared" si="381"/>
        <v/>
      </c>
      <c r="T2302" s="255" t="str">
        <f t="shared" si="379"/>
        <v/>
      </c>
      <c r="U2302" s="262" t="str">
        <f t="shared" si="382"/>
        <v/>
      </c>
      <c r="V2302" s="279"/>
    </row>
    <row r="2303" spans="1:22" x14ac:dyDescent="0.25">
      <c r="A2303" s="266"/>
      <c r="B2303" s="259" t="str">
        <f t="shared" si="383"/>
        <v/>
      </c>
      <c r="C2303" s="260" t="str">
        <f t="shared" si="372"/>
        <v/>
      </c>
      <c r="D2303" s="249" t="str">
        <f t="shared" si="373"/>
        <v/>
      </c>
      <c r="E2303" s="249" t="str">
        <f t="shared" si="374"/>
        <v/>
      </c>
      <c r="F2303" s="249" t="str">
        <f t="shared" si="375"/>
        <v/>
      </c>
      <c r="G2303" s="249" t="str">
        <f t="shared" si="376"/>
        <v/>
      </c>
      <c r="H2303" s="249" t="str">
        <f t="shared" si="377"/>
        <v/>
      </c>
      <c r="I2303" s="249"/>
      <c r="J2303" s="249"/>
      <c r="K2303" s="252"/>
      <c r="L2303" s="251"/>
      <c r="M2303" s="252"/>
      <c r="N2303" s="261"/>
      <c r="O2303" s="261"/>
      <c r="P2303" s="253"/>
      <c r="Q2303" s="254" t="str">
        <f t="shared" si="378"/>
        <v/>
      </c>
      <c r="R2303" s="255" t="str">
        <f t="shared" si="380"/>
        <v/>
      </c>
      <c r="S2303" s="255" t="str">
        <f t="shared" si="381"/>
        <v/>
      </c>
      <c r="T2303" s="255" t="str">
        <f t="shared" si="379"/>
        <v/>
      </c>
      <c r="U2303" s="262" t="str">
        <f t="shared" si="382"/>
        <v/>
      </c>
      <c r="V2303" s="279"/>
    </row>
    <row r="2304" spans="1:22" x14ac:dyDescent="0.25">
      <c r="A2304" s="266"/>
      <c r="B2304" s="259" t="str">
        <f t="shared" si="383"/>
        <v/>
      </c>
      <c r="C2304" s="260" t="str">
        <f t="shared" si="372"/>
        <v/>
      </c>
      <c r="D2304" s="249" t="str">
        <f t="shared" si="373"/>
        <v/>
      </c>
      <c r="E2304" s="249" t="str">
        <f t="shared" si="374"/>
        <v/>
      </c>
      <c r="F2304" s="249" t="str">
        <f t="shared" si="375"/>
        <v/>
      </c>
      <c r="G2304" s="249" t="str">
        <f t="shared" si="376"/>
        <v/>
      </c>
      <c r="H2304" s="249" t="str">
        <f t="shared" si="377"/>
        <v/>
      </c>
      <c r="I2304" s="249"/>
      <c r="J2304" s="249"/>
      <c r="K2304" s="252"/>
      <c r="L2304" s="251"/>
      <c r="M2304" s="252"/>
      <c r="N2304" s="261"/>
      <c r="O2304" s="261"/>
      <c r="P2304" s="253"/>
      <c r="Q2304" s="254" t="str">
        <f t="shared" si="378"/>
        <v/>
      </c>
      <c r="R2304" s="255" t="str">
        <f t="shared" si="380"/>
        <v/>
      </c>
      <c r="S2304" s="255" t="str">
        <f t="shared" si="381"/>
        <v/>
      </c>
      <c r="T2304" s="255" t="str">
        <f t="shared" si="379"/>
        <v/>
      </c>
      <c r="U2304" s="262" t="str">
        <f t="shared" si="382"/>
        <v/>
      </c>
      <c r="V2304" s="279"/>
    </row>
    <row r="2305" spans="1:22" x14ac:dyDescent="0.25">
      <c r="A2305" s="266"/>
      <c r="B2305" s="259" t="str">
        <f t="shared" si="383"/>
        <v/>
      </c>
      <c r="C2305" s="260" t="str">
        <f t="shared" si="372"/>
        <v/>
      </c>
      <c r="D2305" s="249" t="str">
        <f t="shared" si="373"/>
        <v/>
      </c>
      <c r="E2305" s="249" t="str">
        <f t="shared" si="374"/>
        <v/>
      </c>
      <c r="F2305" s="249" t="str">
        <f t="shared" si="375"/>
        <v/>
      </c>
      <c r="G2305" s="249" t="str">
        <f t="shared" si="376"/>
        <v/>
      </c>
      <c r="H2305" s="249" t="str">
        <f t="shared" si="377"/>
        <v/>
      </c>
      <c r="I2305" s="249"/>
      <c r="J2305" s="249"/>
      <c r="K2305" s="252"/>
      <c r="L2305" s="251"/>
      <c r="M2305" s="252"/>
      <c r="N2305" s="261"/>
      <c r="O2305" s="261"/>
      <c r="P2305" s="253"/>
      <c r="Q2305" s="254" t="str">
        <f t="shared" si="378"/>
        <v/>
      </c>
      <c r="R2305" s="255" t="str">
        <f t="shared" si="380"/>
        <v/>
      </c>
      <c r="S2305" s="255" t="str">
        <f t="shared" si="381"/>
        <v/>
      </c>
      <c r="T2305" s="255" t="str">
        <f t="shared" si="379"/>
        <v/>
      </c>
      <c r="U2305" s="262" t="str">
        <f t="shared" si="382"/>
        <v/>
      </c>
      <c r="V2305" s="279"/>
    </row>
    <row r="2306" spans="1:22" x14ac:dyDescent="0.25">
      <c r="A2306" s="266"/>
      <c r="B2306" s="259" t="str">
        <f t="shared" si="383"/>
        <v/>
      </c>
      <c r="C2306" s="260" t="str">
        <f t="shared" si="372"/>
        <v/>
      </c>
      <c r="D2306" s="249" t="str">
        <f t="shared" si="373"/>
        <v/>
      </c>
      <c r="E2306" s="249" t="str">
        <f t="shared" si="374"/>
        <v/>
      </c>
      <c r="F2306" s="249" t="str">
        <f t="shared" si="375"/>
        <v/>
      </c>
      <c r="G2306" s="249" t="str">
        <f t="shared" si="376"/>
        <v/>
      </c>
      <c r="H2306" s="249" t="str">
        <f t="shared" si="377"/>
        <v/>
      </c>
      <c r="I2306" s="249"/>
      <c r="J2306" s="249"/>
      <c r="K2306" s="252"/>
      <c r="L2306" s="251"/>
      <c r="M2306" s="252"/>
      <c r="N2306" s="261"/>
      <c r="O2306" s="261"/>
      <c r="P2306" s="253"/>
      <c r="Q2306" s="254" t="str">
        <f t="shared" si="378"/>
        <v/>
      </c>
      <c r="R2306" s="255" t="str">
        <f t="shared" si="380"/>
        <v/>
      </c>
      <c r="S2306" s="255" t="str">
        <f t="shared" si="381"/>
        <v/>
      </c>
      <c r="T2306" s="255" t="str">
        <f t="shared" si="379"/>
        <v/>
      </c>
      <c r="U2306" s="262" t="str">
        <f t="shared" si="382"/>
        <v/>
      </c>
      <c r="V2306" s="279"/>
    </row>
    <row r="2307" spans="1:22" x14ac:dyDescent="0.25">
      <c r="A2307" s="266"/>
      <c r="B2307" s="259" t="str">
        <f t="shared" si="383"/>
        <v/>
      </c>
      <c r="C2307" s="260" t="str">
        <f t="shared" si="372"/>
        <v/>
      </c>
      <c r="D2307" s="249" t="str">
        <f t="shared" si="373"/>
        <v/>
      </c>
      <c r="E2307" s="249" t="str">
        <f t="shared" si="374"/>
        <v/>
      </c>
      <c r="F2307" s="249" t="str">
        <f t="shared" si="375"/>
        <v/>
      </c>
      <c r="G2307" s="249" t="str">
        <f t="shared" si="376"/>
        <v/>
      </c>
      <c r="H2307" s="249" t="str">
        <f t="shared" si="377"/>
        <v/>
      </c>
      <c r="I2307" s="249"/>
      <c r="J2307" s="249"/>
      <c r="K2307" s="252"/>
      <c r="L2307" s="251"/>
      <c r="M2307" s="252"/>
      <c r="N2307" s="261"/>
      <c r="O2307" s="261"/>
      <c r="P2307" s="253"/>
      <c r="Q2307" s="254" t="str">
        <f t="shared" si="378"/>
        <v/>
      </c>
      <c r="R2307" s="255" t="str">
        <f t="shared" si="380"/>
        <v/>
      </c>
      <c r="S2307" s="255" t="str">
        <f t="shared" si="381"/>
        <v/>
      </c>
      <c r="T2307" s="255" t="str">
        <f t="shared" si="379"/>
        <v/>
      </c>
      <c r="U2307" s="262" t="str">
        <f t="shared" si="382"/>
        <v/>
      </c>
      <c r="V2307" s="279"/>
    </row>
    <row r="2308" spans="1:22" x14ac:dyDescent="0.25">
      <c r="A2308" s="266"/>
      <c r="B2308" s="259" t="str">
        <f t="shared" si="383"/>
        <v/>
      </c>
      <c r="C2308" s="260" t="str">
        <f t="shared" si="372"/>
        <v/>
      </c>
      <c r="D2308" s="249" t="str">
        <f t="shared" si="373"/>
        <v/>
      </c>
      <c r="E2308" s="249" t="str">
        <f t="shared" si="374"/>
        <v/>
      </c>
      <c r="F2308" s="249" t="str">
        <f t="shared" si="375"/>
        <v/>
      </c>
      <c r="G2308" s="249" t="str">
        <f t="shared" si="376"/>
        <v/>
      </c>
      <c r="H2308" s="249" t="str">
        <f t="shared" si="377"/>
        <v/>
      </c>
      <c r="I2308" s="249"/>
      <c r="J2308" s="249"/>
      <c r="K2308" s="252"/>
      <c r="L2308" s="251"/>
      <c r="M2308" s="252"/>
      <c r="N2308" s="261"/>
      <c r="O2308" s="261"/>
      <c r="P2308" s="253"/>
      <c r="Q2308" s="254" t="str">
        <f t="shared" si="378"/>
        <v/>
      </c>
      <c r="R2308" s="255" t="str">
        <f t="shared" si="380"/>
        <v/>
      </c>
      <c r="S2308" s="255" t="str">
        <f t="shared" si="381"/>
        <v/>
      </c>
      <c r="T2308" s="255" t="str">
        <f t="shared" si="379"/>
        <v/>
      </c>
      <c r="U2308" s="262" t="str">
        <f t="shared" si="382"/>
        <v/>
      </c>
      <c r="V2308" s="279"/>
    </row>
    <row r="2309" spans="1:22" x14ac:dyDescent="0.25">
      <c r="A2309" s="266"/>
      <c r="B2309" s="259" t="str">
        <f t="shared" si="383"/>
        <v/>
      </c>
      <c r="C2309" s="260" t="str">
        <f t="shared" si="372"/>
        <v/>
      </c>
      <c r="D2309" s="249" t="str">
        <f t="shared" si="373"/>
        <v/>
      </c>
      <c r="E2309" s="249" t="str">
        <f t="shared" si="374"/>
        <v/>
      </c>
      <c r="F2309" s="249" t="str">
        <f t="shared" si="375"/>
        <v/>
      </c>
      <c r="G2309" s="249" t="str">
        <f t="shared" si="376"/>
        <v/>
      </c>
      <c r="H2309" s="249" t="str">
        <f t="shared" si="377"/>
        <v/>
      </c>
      <c r="I2309" s="249"/>
      <c r="J2309" s="249"/>
      <c r="K2309" s="252"/>
      <c r="L2309" s="251"/>
      <c r="M2309" s="252"/>
      <c r="N2309" s="261"/>
      <c r="O2309" s="261"/>
      <c r="P2309" s="253"/>
      <c r="Q2309" s="254" t="str">
        <f t="shared" si="378"/>
        <v/>
      </c>
      <c r="R2309" s="255" t="str">
        <f t="shared" si="380"/>
        <v/>
      </c>
      <c r="S2309" s="255" t="str">
        <f t="shared" si="381"/>
        <v/>
      </c>
      <c r="T2309" s="255" t="str">
        <f t="shared" si="379"/>
        <v/>
      </c>
      <c r="U2309" s="262" t="str">
        <f t="shared" si="382"/>
        <v/>
      </c>
      <c r="V2309" s="279"/>
    </row>
    <row r="2310" spans="1:22" x14ac:dyDescent="0.25">
      <c r="A2310" s="266"/>
      <c r="B2310" s="259" t="str">
        <f t="shared" si="383"/>
        <v/>
      </c>
      <c r="C2310" s="260" t="str">
        <f t="shared" si="372"/>
        <v/>
      </c>
      <c r="D2310" s="249" t="str">
        <f t="shared" si="373"/>
        <v/>
      </c>
      <c r="E2310" s="249" t="str">
        <f t="shared" si="374"/>
        <v/>
      </c>
      <c r="F2310" s="249" t="str">
        <f t="shared" si="375"/>
        <v/>
      </c>
      <c r="G2310" s="249" t="str">
        <f t="shared" si="376"/>
        <v/>
      </c>
      <c r="H2310" s="249" t="str">
        <f t="shared" si="377"/>
        <v/>
      </c>
      <c r="I2310" s="249"/>
      <c r="J2310" s="249"/>
      <c r="K2310" s="252"/>
      <c r="L2310" s="251"/>
      <c r="M2310" s="252"/>
      <c r="N2310" s="261"/>
      <c r="O2310" s="261"/>
      <c r="P2310" s="253"/>
      <c r="Q2310" s="254" t="str">
        <f t="shared" si="378"/>
        <v/>
      </c>
      <c r="R2310" s="255" t="str">
        <f t="shared" si="380"/>
        <v/>
      </c>
      <c r="S2310" s="255" t="str">
        <f t="shared" si="381"/>
        <v/>
      </c>
      <c r="T2310" s="255" t="str">
        <f t="shared" si="379"/>
        <v/>
      </c>
      <c r="U2310" s="262" t="str">
        <f t="shared" si="382"/>
        <v/>
      </c>
      <c r="V2310" s="279"/>
    </row>
    <row r="2311" spans="1:22" x14ac:dyDescent="0.25">
      <c r="A2311" s="266"/>
      <c r="B2311" s="259" t="str">
        <f t="shared" si="383"/>
        <v/>
      </c>
      <c r="C2311" s="260" t="str">
        <f t="shared" si="372"/>
        <v/>
      </c>
      <c r="D2311" s="249" t="str">
        <f t="shared" si="373"/>
        <v/>
      </c>
      <c r="E2311" s="249" t="str">
        <f t="shared" si="374"/>
        <v/>
      </c>
      <c r="F2311" s="249" t="str">
        <f t="shared" si="375"/>
        <v/>
      </c>
      <c r="G2311" s="249" t="str">
        <f t="shared" si="376"/>
        <v/>
      </c>
      <c r="H2311" s="249" t="str">
        <f t="shared" si="377"/>
        <v/>
      </c>
      <c r="I2311" s="249"/>
      <c r="J2311" s="249"/>
      <c r="K2311" s="252"/>
      <c r="L2311" s="251"/>
      <c r="M2311" s="252"/>
      <c r="N2311" s="261"/>
      <c r="O2311" s="261"/>
      <c r="P2311" s="253"/>
      <c r="Q2311" s="254" t="str">
        <f t="shared" si="378"/>
        <v/>
      </c>
      <c r="R2311" s="255" t="str">
        <f t="shared" si="380"/>
        <v/>
      </c>
      <c r="S2311" s="255" t="str">
        <f t="shared" si="381"/>
        <v/>
      </c>
      <c r="T2311" s="255" t="str">
        <f t="shared" si="379"/>
        <v/>
      </c>
      <c r="U2311" s="262" t="str">
        <f t="shared" si="382"/>
        <v/>
      </c>
      <c r="V2311" s="279"/>
    </row>
    <row r="2312" spans="1:22" x14ac:dyDescent="0.25">
      <c r="A2312" s="266"/>
      <c r="B2312" s="259" t="str">
        <f t="shared" si="383"/>
        <v/>
      </c>
      <c r="C2312" s="260" t="str">
        <f t="shared" si="372"/>
        <v/>
      </c>
      <c r="D2312" s="249" t="str">
        <f t="shared" si="373"/>
        <v/>
      </c>
      <c r="E2312" s="249" t="str">
        <f t="shared" si="374"/>
        <v/>
      </c>
      <c r="F2312" s="249" t="str">
        <f t="shared" si="375"/>
        <v/>
      </c>
      <c r="G2312" s="249" t="str">
        <f t="shared" si="376"/>
        <v/>
      </c>
      <c r="H2312" s="249" t="str">
        <f t="shared" si="377"/>
        <v/>
      </c>
      <c r="I2312" s="249"/>
      <c r="J2312" s="249"/>
      <c r="K2312" s="252"/>
      <c r="L2312" s="251"/>
      <c r="M2312" s="252"/>
      <c r="N2312" s="261"/>
      <c r="O2312" s="261"/>
      <c r="P2312" s="253"/>
      <c r="Q2312" s="254" t="str">
        <f t="shared" si="378"/>
        <v/>
      </c>
      <c r="R2312" s="255" t="str">
        <f t="shared" si="380"/>
        <v/>
      </c>
      <c r="S2312" s="255" t="str">
        <f t="shared" si="381"/>
        <v/>
      </c>
      <c r="T2312" s="255" t="str">
        <f t="shared" si="379"/>
        <v/>
      </c>
      <c r="U2312" s="262" t="str">
        <f t="shared" si="382"/>
        <v/>
      </c>
      <c r="V2312" s="279"/>
    </row>
    <row r="2313" spans="1:22" x14ac:dyDescent="0.25">
      <c r="A2313" s="266"/>
      <c r="B2313" s="259" t="str">
        <f t="shared" si="383"/>
        <v/>
      </c>
      <c r="C2313" s="260" t="str">
        <f t="shared" si="372"/>
        <v/>
      </c>
      <c r="D2313" s="249" t="str">
        <f t="shared" si="373"/>
        <v/>
      </c>
      <c r="E2313" s="249" t="str">
        <f t="shared" si="374"/>
        <v/>
      </c>
      <c r="F2313" s="249" t="str">
        <f t="shared" si="375"/>
        <v/>
      </c>
      <c r="G2313" s="249" t="str">
        <f t="shared" si="376"/>
        <v/>
      </c>
      <c r="H2313" s="249" t="str">
        <f t="shared" si="377"/>
        <v/>
      </c>
      <c r="I2313" s="249"/>
      <c r="J2313" s="249"/>
      <c r="K2313" s="252"/>
      <c r="L2313" s="251"/>
      <c r="M2313" s="252"/>
      <c r="N2313" s="261"/>
      <c r="O2313" s="261"/>
      <c r="P2313" s="253"/>
      <c r="Q2313" s="254" t="str">
        <f t="shared" si="378"/>
        <v/>
      </c>
      <c r="R2313" s="255" t="str">
        <f t="shared" si="380"/>
        <v/>
      </c>
      <c r="S2313" s="255" t="str">
        <f t="shared" si="381"/>
        <v/>
      </c>
      <c r="T2313" s="255" t="str">
        <f t="shared" si="379"/>
        <v/>
      </c>
      <c r="U2313" s="262" t="str">
        <f t="shared" si="382"/>
        <v/>
      </c>
      <c r="V2313" s="279"/>
    </row>
    <row r="2314" spans="1:22" x14ac:dyDescent="0.25">
      <c r="A2314" s="266"/>
      <c r="B2314" s="259" t="str">
        <f t="shared" si="383"/>
        <v/>
      </c>
      <c r="C2314" s="260" t="str">
        <f t="shared" si="372"/>
        <v/>
      </c>
      <c r="D2314" s="249" t="str">
        <f t="shared" si="373"/>
        <v/>
      </c>
      <c r="E2314" s="249" t="str">
        <f t="shared" si="374"/>
        <v/>
      </c>
      <c r="F2314" s="249" t="str">
        <f t="shared" si="375"/>
        <v/>
      </c>
      <c r="G2314" s="249" t="str">
        <f t="shared" si="376"/>
        <v/>
      </c>
      <c r="H2314" s="249" t="str">
        <f t="shared" si="377"/>
        <v/>
      </c>
      <c r="I2314" s="249"/>
      <c r="J2314" s="249"/>
      <c r="K2314" s="252"/>
      <c r="L2314" s="251"/>
      <c r="M2314" s="252"/>
      <c r="N2314" s="261"/>
      <c r="O2314" s="261"/>
      <c r="P2314" s="253"/>
      <c r="Q2314" s="254" t="str">
        <f t="shared" si="378"/>
        <v/>
      </c>
      <c r="R2314" s="255" t="str">
        <f t="shared" si="380"/>
        <v/>
      </c>
      <c r="S2314" s="255" t="str">
        <f t="shared" si="381"/>
        <v/>
      </c>
      <c r="T2314" s="255" t="str">
        <f t="shared" si="379"/>
        <v/>
      </c>
      <c r="U2314" s="262" t="str">
        <f t="shared" si="382"/>
        <v/>
      </c>
      <c r="V2314" s="279"/>
    </row>
    <row r="2315" spans="1:22" x14ac:dyDescent="0.25">
      <c r="A2315" s="266"/>
      <c r="B2315" s="259" t="str">
        <f t="shared" si="383"/>
        <v/>
      </c>
      <c r="C2315" s="260" t="str">
        <f t="shared" ref="C2315:C2341" si="384">IFERROR(VLOOKUP(A2315,Personal,3,0),"")</f>
        <v/>
      </c>
      <c r="D2315" s="249" t="str">
        <f t="shared" ref="D2315:D2341" si="385">IFERROR(VLOOKUP(A2315,Personal,4,0),"")</f>
        <v/>
      </c>
      <c r="E2315" s="249" t="str">
        <f t="shared" ref="E2315:E2341" si="386">IFERROR(VLOOKUP(A2315,Personal,5,0),"")</f>
        <v/>
      </c>
      <c r="F2315" s="249" t="str">
        <f t="shared" ref="F2315:F2341" si="387">IFERROR(VLOOKUP(A2315,Personal,6,0),"")</f>
        <v/>
      </c>
      <c r="G2315" s="249" t="str">
        <f t="shared" ref="G2315:G2341" si="388">IFERROR(VLOOKUP(A2315,Personal,7,0),"")</f>
        <v/>
      </c>
      <c r="H2315" s="249" t="str">
        <f t="shared" ref="H2315:H2341" si="389">IFERROR(VLOOKUP(A2315,Personal,8,0),"")</f>
        <v/>
      </c>
      <c r="I2315" s="249"/>
      <c r="J2315" s="249"/>
      <c r="K2315" s="252"/>
      <c r="L2315" s="251"/>
      <c r="M2315" s="252"/>
      <c r="N2315" s="261"/>
      <c r="O2315" s="261"/>
      <c r="P2315" s="253"/>
      <c r="Q2315" s="254" t="str">
        <f t="shared" ref="Q2315:Q2340" si="390">IF(AND(N2315&lt;&gt;"",O2315&lt;&gt;""),IF(DATEDIF(N2315,O2315,"d")&gt;=0,SUM(1+DATEDIF(N2315,O2315,"d")),""),"")</f>
        <v/>
      </c>
      <c r="R2315" s="255" t="str">
        <f t="shared" si="380"/>
        <v/>
      </c>
      <c r="S2315" s="255" t="str">
        <f t="shared" si="381"/>
        <v/>
      </c>
      <c r="T2315" s="255" t="str">
        <f t="shared" ref="T2315:T2340" si="391">IF(O2315&lt;&gt;"",TEXT(O2315,"YYYY"),"")</f>
        <v/>
      </c>
      <c r="U2315" s="262" t="str">
        <f t="shared" si="382"/>
        <v/>
      </c>
      <c r="V2315" s="279"/>
    </row>
    <row r="2316" spans="1:22" x14ac:dyDescent="0.25">
      <c r="A2316" s="266"/>
      <c r="B2316" s="259" t="str">
        <f t="shared" si="383"/>
        <v/>
      </c>
      <c r="C2316" s="260" t="str">
        <f t="shared" si="384"/>
        <v/>
      </c>
      <c r="D2316" s="249" t="str">
        <f t="shared" si="385"/>
        <v/>
      </c>
      <c r="E2316" s="249" t="str">
        <f t="shared" si="386"/>
        <v/>
      </c>
      <c r="F2316" s="249" t="str">
        <f t="shared" si="387"/>
        <v/>
      </c>
      <c r="G2316" s="249" t="str">
        <f t="shared" si="388"/>
        <v/>
      </c>
      <c r="H2316" s="249" t="str">
        <f t="shared" si="389"/>
        <v/>
      </c>
      <c r="I2316" s="249"/>
      <c r="J2316" s="249"/>
      <c r="K2316" s="252"/>
      <c r="L2316" s="251"/>
      <c r="M2316" s="252"/>
      <c r="N2316" s="261"/>
      <c r="O2316" s="261"/>
      <c r="P2316" s="253"/>
      <c r="Q2316" s="254" t="str">
        <f t="shared" si="390"/>
        <v/>
      </c>
      <c r="R2316" s="255" t="str">
        <f t="shared" si="380"/>
        <v/>
      </c>
      <c r="S2316" s="255" t="str">
        <f t="shared" si="381"/>
        <v/>
      </c>
      <c r="T2316" s="255" t="str">
        <f t="shared" si="391"/>
        <v/>
      </c>
      <c r="U2316" s="262" t="str">
        <f t="shared" si="382"/>
        <v/>
      </c>
      <c r="V2316" s="279"/>
    </row>
    <row r="2317" spans="1:22" x14ac:dyDescent="0.25">
      <c r="A2317" s="266"/>
      <c r="B2317" s="259" t="str">
        <f t="shared" si="383"/>
        <v/>
      </c>
      <c r="C2317" s="260" t="str">
        <f t="shared" si="384"/>
        <v/>
      </c>
      <c r="D2317" s="249" t="str">
        <f t="shared" si="385"/>
        <v/>
      </c>
      <c r="E2317" s="249" t="str">
        <f t="shared" si="386"/>
        <v/>
      </c>
      <c r="F2317" s="249" t="str">
        <f t="shared" si="387"/>
        <v/>
      </c>
      <c r="G2317" s="249" t="str">
        <f t="shared" si="388"/>
        <v/>
      </c>
      <c r="H2317" s="249" t="str">
        <f t="shared" si="389"/>
        <v/>
      </c>
      <c r="I2317" s="249"/>
      <c r="J2317" s="249"/>
      <c r="K2317" s="252"/>
      <c r="L2317" s="251"/>
      <c r="M2317" s="252"/>
      <c r="N2317" s="261"/>
      <c r="O2317" s="261"/>
      <c r="P2317" s="253"/>
      <c r="Q2317" s="254" t="str">
        <f t="shared" si="390"/>
        <v/>
      </c>
      <c r="R2317" s="255" t="str">
        <f t="shared" si="380"/>
        <v/>
      </c>
      <c r="S2317" s="255" t="str">
        <f t="shared" si="381"/>
        <v/>
      </c>
      <c r="T2317" s="255" t="str">
        <f t="shared" si="391"/>
        <v/>
      </c>
      <c r="U2317" s="262" t="str">
        <f t="shared" si="382"/>
        <v/>
      </c>
      <c r="V2317" s="279"/>
    </row>
    <row r="2318" spans="1:22" x14ac:dyDescent="0.25">
      <c r="A2318" s="266"/>
      <c r="B2318" s="259" t="str">
        <f t="shared" si="383"/>
        <v/>
      </c>
      <c r="C2318" s="260" t="str">
        <f t="shared" si="384"/>
        <v/>
      </c>
      <c r="D2318" s="249" t="str">
        <f t="shared" si="385"/>
        <v/>
      </c>
      <c r="E2318" s="249" t="str">
        <f t="shared" si="386"/>
        <v/>
      </c>
      <c r="F2318" s="249" t="str">
        <f t="shared" si="387"/>
        <v/>
      </c>
      <c r="G2318" s="249" t="str">
        <f t="shared" si="388"/>
        <v/>
      </c>
      <c r="H2318" s="249" t="str">
        <f t="shared" si="389"/>
        <v/>
      </c>
      <c r="I2318" s="249"/>
      <c r="J2318" s="249"/>
      <c r="K2318" s="252"/>
      <c r="L2318" s="251"/>
      <c r="M2318" s="252"/>
      <c r="N2318" s="261"/>
      <c r="O2318" s="261"/>
      <c r="P2318" s="253"/>
      <c r="Q2318" s="254" t="str">
        <f t="shared" si="390"/>
        <v/>
      </c>
      <c r="R2318" s="255" t="str">
        <f t="shared" si="380"/>
        <v/>
      </c>
      <c r="S2318" s="255" t="str">
        <f t="shared" si="381"/>
        <v/>
      </c>
      <c r="T2318" s="255" t="str">
        <f t="shared" si="391"/>
        <v/>
      </c>
      <c r="U2318" s="262" t="str">
        <f t="shared" si="382"/>
        <v/>
      </c>
      <c r="V2318" s="279"/>
    </row>
    <row r="2319" spans="1:22" x14ac:dyDescent="0.25">
      <c r="A2319" s="266"/>
      <c r="B2319" s="259" t="str">
        <f t="shared" si="383"/>
        <v/>
      </c>
      <c r="C2319" s="260" t="str">
        <f t="shared" si="384"/>
        <v/>
      </c>
      <c r="D2319" s="249" t="str">
        <f t="shared" si="385"/>
        <v/>
      </c>
      <c r="E2319" s="249" t="str">
        <f t="shared" si="386"/>
        <v/>
      </c>
      <c r="F2319" s="249" t="str">
        <f t="shared" si="387"/>
        <v/>
      </c>
      <c r="G2319" s="249" t="str">
        <f t="shared" si="388"/>
        <v/>
      </c>
      <c r="H2319" s="249" t="str">
        <f t="shared" si="389"/>
        <v/>
      </c>
      <c r="I2319" s="249"/>
      <c r="J2319" s="249"/>
      <c r="K2319" s="252"/>
      <c r="L2319" s="251"/>
      <c r="M2319" s="252"/>
      <c r="N2319" s="261"/>
      <c r="O2319" s="261"/>
      <c r="P2319" s="253"/>
      <c r="Q2319" s="254" t="str">
        <f t="shared" si="390"/>
        <v/>
      </c>
      <c r="R2319" s="255" t="str">
        <f t="shared" si="380"/>
        <v/>
      </c>
      <c r="S2319" s="255" t="str">
        <f t="shared" si="381"/>
        <v/>
      </c>
      <c r="T2319" s="255" t="str">
        <f t="shared" si="391"/>
        <v/>
      </c>
      <c r="U2319" s="262" t="str">
        <f t="shared" si="382"/>
        <v/>
      </c>
      <c r="V2319" s="279"/>
    </row>
    <row r="2320" spans="1:22" x14ac:dyDescent="0.25">
      <c r="A2320" s="266"/>
      <c r="B2320" s="259" t="str">
        <f t="shared" si="383"/>
        <v/>
      </c>
      <c r="C2320" s="260" t="str">
        <f t="shared" si="384"/>
        <v/>
      </c>
      <c r="D2320" s="249" t="str">
        <f t="shared" si="385"/>
        <v/>
      </c>
      <c r="E2320" s="249" t="str">
        <f t="shared" si="386"/>
        <v/>
      </c>
      <c r="F2320" s="249" t="str">
        <f t="shared" si="387"/>
        <v/>
      </c>
      <c r="G2320" s="249" t="str">
        <f t="shared" si="388"/>
        <v/>
      </c>
      <c r="H2320" s="249" t="str">
        <f t="shared" si="389"/>
        <v/>
      </c>
      <c r="I2320" s="249"/>
      <c r="J2320" s="249"/>
      <c r="K2320" s="252"/>
      <c r="L2320" s="251"/>
      <c r="M2320" s="252"/>
      <c r="N2320" s="261"/>
      <c r="O2320" s="261"/>
      <c r="P2320" s="253"/>
      <c r="Q2320" s="254" t="str">
        <f t="shared" si="390"/>
        <v/>
      </c>
      <c r="R2320" s="255" t="str">
        <f t="shared" si="380"/>
        <v/>
      </c>
      <c r="S2320" s="255" t="str">
        <f t="shared" si="381"/>
        <v/>
      </c>
      <c r="T2320" s="255" t="str">
        <f t="shared" si="391"/>
        <v/>
      </c>
      <c r="U2320" s="262" t="str">
        <f t="shared" si="382"/>
        <v/>
      </c>
      <c r="V2320" s="279"/>
    </row>
    <row r="2321" spans="1:22" x14ac:dyDescent="0.25">
      <c r="A2321" s="266"/>
      <c r="B2321" s="259" t="str">
        <f t="shared" si="383"/>
        <v/>
      </c>
      <c r="C2321" s="260" t="str">
        <f t="shared" si="384"/>
        <v/>
      </c>
      <c r="D2321" s="249" t="str">
        <f t="shared" si="385"/>
        <v/>
      </c>
      <c r="E2321" s="249" t="str">
        <f t="shared" si="386"/>
        <v/>
      </c>
      <c r="F2321" s="249" t="str">
        <f t="shared" si="387"/>
        <v/>
      </c>
      <c r="G2321" s="249" t="str">
        <f t="shared" si="388"/>
        <v/>
      </c>
      <c r="H2321" s="249" t="str">
        <f t="shared" si="389"/>
        <v/>
      </c>
      <c r="I2321" s="249"/>
      <c r="J2321" s="249"/>
      <c r="K2321" s="252"/>
      <c r="L2321" s="251"/>
      <c r="M2321" s="252"/>
      <c r="N2321" s="261"/>
      <c r="O2321" s="261"/>
      <c r="P2321" s="253"/>
      <c r="Q2321" s="254" t="str">
        <f t="shared" si="390"/>
        <v/>
      </c>
      <c r="R2321" s="255" t="str">
        <f t="shared" si="380"/>
        <v/>
      </c>
      <c r="S2321" s="255" t="str">
        <f t="shared" si="381"/>
        <v/>
      </c>
      <c r="T2321" s="255" t="str">
        <f t="shared" si="391"/>
        <v/>
      </c>
      <c r="U2321" s="262" t="str">
        <f t="shared" si="382"/>
        <v/>
      </c>
      <c r="V2321" s="279"/>
    </row>
    <row r="2322" spans="1:22" x14ac:dyDescent="0.25">
      <c r="A2322" s="266"/>
      <c r="B2322" s="259" t="str">
        <f t="shared" si="383"/>
        <v/>
      </c>
      <c r="C2322" s="260" t="str">
        <f t="shared" si="384"/>
        <v/>
      </c>
      <c r="D2322" s="249" t="str">
        <f t="shared" si="385"/>
        <v/>
      </c>
      <c r="E2322" s="249" t="str">
        <f t="shared" si="386"/>
        <v/>
      </c>
      <c r="F2322" s="249" t="str">
        <f t="shared" si="387"/>
        <v/>
      </c>
      <c r="G2322" s="249" t="str">
        <f t="shared" si="388"/>
        <v/>
      </c>
      <c r="H2322" s="249" t="str">
        <f t="shared" si="389"/>
        <v/>
      </c>
      <c r="I2322" s="249"/>
      <c r="J2322" s="249"/>
      <c r="K2322" s="252"/>
      <c r="L2322" s="251"/>
      <c r="M2322" s="252"/>
      <c r="N2322" s="261"/>
      <c r="O2322" s="261"/>
      <c r="P2322" s="253"/>
      <c r="Q2322" s="254" t="str">
        <f t="shared" si="390"/>
        <v/>
      </c>
      <c r="R2322" s="255" t="str">
        <f t="shared" si="380"/>
        <v/>
      </c>
      <c r="S2322" s="255" t="str">
        <f t="shared" si="381"/>
        <v/>
      </c>
      <c r="T2322" s="255" t="str">
        <f t="shared" si="391"/>
        <v/>
      </c>
      <c r="U2322" s="262" t="str">
        <f t="shared" si="382"/>
        <v/>
      </c>
      <c r="V2322" s="279"/>
    </row>
    <row r="2323" spans="1:22" x14ac:dyDescent="0.25">
      <c r="A2323" s="266"/>
      <c r="B2323" s="259" t="str">
        <f t="shared" si="383"/>
        <v/>
      </c>
      <c r="C2323" s="260" t="str">
        <f t="shared" si="384"/>
        <v/>
      </c>
      <c r="D2323" s="249" t="str">
        <f t="shared" si="385"/>
        <v/>
      </c>
      <c r="E2323" s="249" t="str">
        <f t="shared" si="386"/>
        <v/>
      </c>
      <c r="F2323" s="249" t="str">
        <f t="shared" si="387"/>
        <v/>
      </c>
      <c r="G2323" s="249" t="str">
        <f t="shared" si="388"/>
        <v/>
      </c>
      <c r="H2323" s="249" t="str">
        <f t="shared" si="389"/>
        <v/>
      </c>
      <c r="I2323" s="249"/>
      <c r="J2323" s="249"/>
      <c r="K2323" s="252"/>
      <c r="L2323" s="251"/>
      <c r="M2323" s="252"/>
      <c r="N2323" s="261"/>
      <c r="O2323" s="261"/>
      <c r="P2323" s="253"/>
      <c r="Q2323" s="254" t="str">
        <f t="shared" si="390"/>
        <v/>
      </c>
      <c r="R2323" s="255" t="str">
        <f t="shared" si="380"/>
        <v/>
      </c>
      <c r="S2323" s="255" t="str">
        <f t="shared" si="381"/>
        <v/>
      </c>
      <c r="T2323" s="255" t="str">
        <f t="shared" si="391"/>
        <v/>
      </c>
      <c r="U2323" s="262" t="str">
        <f t="shared" si="382"/>
        <v/>
      </c>
      <c r="V2323" s="279"/>
    </row>
    <row r="2324" spans="1:22" x14ac:dyDescent="0.25">
      <c r="A2324" s="266"/>
      <c r="B2324" s="259" t="str">
        <f t="shared" si="383"/>
        <v/>
      </c>
      <c r="C2324" s="260" t="str">
        <f t="shared" si="384"/>
        <v/>
      </c>
      <c r="D2324" s="249" t="str">
        <f t="shared" si="385"/>
        <v/>
      </c>
      <c r="E2324" s="249" t="str">
        <f t="shared" si="386"/>
        <v/>
      </c>
      <c r="F2324" s="249" t="str">
        <f t="shared" si="387"/>
        <v/>
      </c>
      <c r="G2324" s="249" t="str">
        <f t="shared" si="388"/>
        <v/>
      </c>
      <c r="H2324" s="249" t="str">
        <f t="shared" si="389"/>
        <v/>
      </c>
      <c r="I2324" s="249"/>
      <c r="J2324" s="249"/>
      <c r="K2324" s="252"/>
      <c r="L2324" s="251"/>
      <c r="M2324" s="252"/>
      <c r="N2324" s="261"/>
      <c r="O2324" s="261"/>
      <c r="P2324" s="253"/>
      <c r="Q2324" s="254" t="str">
        <f t="shared" si="390"/>
        <v/>
      </c>
      <c r="R2324" s="255" t="str">
        <f t="shared" si="380"/>
        <v/>
      </c>
      <c r="S2324" s="255" t="str">
        <f t="shared" si="381"/>
        <v/>
      </c>
      <c r="T2324" s="255" t="str">
        <f t="shared" si="391"/>
        <v/>
      </c>
      <c r="U2324" s="262" t="str">
        <f t="shared" si="382"/>
        <v/>
      </c>
      <c r="V2324" s="279"/>
    </row>
    <row r="2325" spans="1:22" x14ac:dyDescent="0.25">
      <c r="A2325" s="266"/>
      <c r="B2325" s="259" t="str">
        <f t="shared" si="383"/>
        <v/>
      </c>
      <c r="C2325" s="260" t="str">
        <f t="shared" si="384"/>
        <v/>
      </c>
      <c r="D2325" s="249" t="str">
        <f t="shared" si="385"/>
        <v/>
      </c>
      <c r="E2325" s="249" t="str">
        <f t="shared" si="386"/>
        <v/>
      </c>
      <c r="F2325" s="249" t="str">
        <f t="shared" si="387"/>
        <v/>
      </c>
      <c r="G2325" s="249" t="str">
        <f t="shared" si="388"/>
        <v/>
      </c>
      <c r="H2325" s="249" t="str">
        <f t="shared" si="389"/>
        <v/>
      </c>
      <c r="I2325" s="249"/>
      <c r="J2325" s="249"/>
      <c r="K2325" s="252"/>
      <c r="L2325" s="251"/>
      <c r="M2325" s="252"/>
      <c r="N2325" s="261"/>
      <c r="O2325" s="261"/>
      <c r="P2325" s="253"/>
      <c r="Q2325" s="254" t="str">
        <f t="shared" si="390"/>
        <v/>
      </c>
      <c r="R2325" s="255" t="str">
        <f t="shared" si="380"/>
        <v/>
      </c>
      <c r="S2325" s="255" t="str">
        <f t="shared" si="381"/>
        <v/>
      </c>
      <c r="T2325" s="255" t="str">
        <f t="shared" si="391"/>
        <v/>
      </c>
      <c r="U2325" s="262" t="str">
        <f t="shared" si="382"/>
        <v/>
      </c>
      <c r="V2325" s="279"/>
    </row>
    <row r="2326" spans="1:22" x14ac:dyDescent="0.25">
      <c r="A2326" s="266"/>
      <c r="B2326" s="259" t="str">
        <f t="shared" si="383"/>
        <v/>
      </c>
      <c r="C2326" s="260" t="str">
        <f t="shared" si="384"/>
        <v/>
      </c>
      <c r="D2326" s="249" t="str">
        <f t="shared" si="385"/>
        <v/>
      </c>
      <c r="E2326" s="249" t="str">
        <f t="shared" si="386"/>
        <v/>
      </c>
      <c r="F2326" s="249" t="str">
        <f t="shared" si="387"/>
        <v/>
      </c>
      <c r="G2326" s="249" t="str">
        <f t="shared" si="388"/>
        <v/>
      </c>
      <c r="H2326" s="249" t="str">
        <f t="shared" si="389"/>
        <v/>
      </c>
      <c r="I2326" s="249"/>
      <c r="J2326" s="249"/>
      <c r="K2326" s="252"/>
      <c r="L2326" s="251"/>
      <c r="M2326" s="252"/>
      <c r="N2326" s="261"/>
      <c r="O2326" s="261"/>
      <c r="P2326" s="253"/>
      <c r="Q2326" s="254" t="str">
        <f t="shared" si="390"/>
        <v/>
      </c>
      <c r="R2326" s="255" t="str">
        <f t="shared" si="380"/>
        <v/>
      </c>
      <c r="S2326" s="255" t="str">
        <f t="shared" si="381"/>
        <v/>
      </c>
      <c r="T2326" s="255" t="str">
        <f t="shared" si="391"/>
        <v/>
      </c>
      <c r="U2326" s="262" t="str">
        <f t="shared" si="382"/>
        <v/>
      </c>
      <c r="V2326" s="279"/>
    </row>
    <row r="2327" spans="1:22" x14ac:dyDescent="0.25">
      <c r="A2327" s="266"/>
      <c r="B2327" s="259" t="str">
        <f t="shared" si="383"/>
        <v/>
      </c>
      <c r="C2327" s="260" t="str">
        <f t="shared" si="384"/>
        <v/>
      </c>
      <c r="D2327" s="249" t="str">
        <f t="shared" si="385"/>
        <v/>
      </c>
      <c r="E2327" s="249" t="str">
        <f t="shared" si="386"/>
        <v/>
      </c>
      <c r="F2327" s="249" t="str">
        <f t="shared" si="387"/>
        <v/>
      </c>
      <c r="G2327" s="249" t="str">
        <f t="shared" si="388"/>
        <v/>
      </c>
      <c r="H2327" s="249" t="str">
        <f t="shared" si="389"/>
        <v/>
      </c>
      <c r="I2327" s="249"/>
      <c r="J2327" s="249"/>
      <c r="K2327" s="252"/>
      <c r="L2327" s="251"/>
      <c r="M2327" s="252"/>
      <c r="N2327" s="261"/>
      <c r="O2327" s="261"/>
      <c r="P2327" s="253"/>
      <c r="Q2327" s="254" t="str">
        <f t="shared" si="390"/>
        <v/>
      </c>
      <c r="R2327" s="255" t="str">
        <f t="shared" si="380"/>
        <v/>
      </c>
      <c r="S2327" s="255" t="str">
        <f t="shared" si="381"/>
        <v/>
      </c>
      <c r="T2327" s="255" t="str">
        <f t="shared" si="391"/>
        <v/>
      </c>
      <c r="U2327" s="262" t="str">
        <f t="shared" si="382"/>
        <v/>
      </c>
      <c r="V2327" s="279"/>
    </row>
    <row r="2328" spans="1:22" x14ac:dyDescent="0.25">
      <c r="A2328" s="266"/>
      <c r="B2328" s="259" t="str">
        <f t="shared" si="383"/>
        <v/>
      </c>
      <c r="C2328" s="260" t="str">
        <f t="shared" si="384"/>
        <v/>
      </c>
      <c r="D2328" s="249" t="str">
        <f t="shared" si="385"/>
        <v/>
      </c>
      <c r="E2328" s="249" t="str">
        <f t="shared" si="386"/>
        <v/>
      </c>
      <c r="F2328" s="249" t="str">
        <f t="shared" si="387"/>
        <v/>
      </c>
      <c r="G2328" s="249" t="str">
        <f t="shared" si="388"/>
        <v/>
      </c>
      <c r="H2328" s="249" t="str">
        <f t="shared" si="389"/>
        <v/>
      </c>
      <c r="I2328" s="249"/>
      <c r="J2328" s="249"/>
      <c r="K2328" s="252"/>
      <c r="L2328" s="251"/>
      <c r="M2328" s="252"/>
      <c r="N2328" s="261"/>
      <c r="O2328" s="261"/>
      <c r="P2328" s="253"/>
      <c r="Q2328" s="254" t="str">
        <f t="shared" si="390"/>
        <v/>
      </c>
      <c r="R2328" s="255" t="str">
        <f t="shared" si="380"/>
        <v/>
      </c>
      <c r="S2328" s="255" t="str">
        <f t="shared" si="381"/>
        <v/>
      </c>
      <c r="T2328" s="255" t="str">
        <f t="shared" si="391"/>
        <v/>
      </c>
      <c r="U2328" s="262" t="str">
        <f t="shared" si="382"/>
        <v/>
      </c>
      <c r="V2328" s="279"/>
    </row>
    <row r="2329" spans="1:22" x14ac:dyDescent="0.25">
      <c r="A2329" s="266"/>
      <c r="B2329" s="259" t="str">
        <f t="shared" si="383"/>
        <v/>
      </c>
      <c r="C2329" s="260" t="str">
        <f t="shared" si="384"/>
        <v/>
      </c>
      <c r="D2329" s="249" t="str">
        <f t="shared" si="385"/>
        <v/>
      </c>
      <c r="E2329" s="249" t="str">
        <f t="shared" si="386"/>
        <v/>
      </c>
      <c r="F2329" s="249" t="str">
        <f t="shared" si="387"/>
        <v/>
      </c>
      <c r="G2329" s="249" t="str">
        <f t="shared" si="388"/>
        <v/>
      </c>
      <c r="H2329" s="249" t="str">
        <f t="shared" si="389"/>
        <v/>
      </c>
      <c r="I2329" s="249"/>
      <c r="J2329" s="249"/>
      <c r="K2329" s="252"/>
      <c r="L2329" s="251"/>
      <c r="M2329" s="252"/>
      <c r="N2329" s="261"/>
      <c r="O2329" s="261"/>
      <c r="P2329" s="253"/>
      <c r="Q2329" s="254" t="str">
        <f t="shared" si="390"/>
        <v/>
      </c>
      <c r="R2329" s="255" t="str">
        <f t="shared" ref="R2329:R2340" si="392">IF(N2329&lt;&gt;"",TEXT(N2329,"DDDD"),"")</f>
        <v/>
      </c>
      <c r="S2329" s="255" t="str">
        <f t="shared" ref="S2329:S2340" si="393">IF(N2329&lt;&gt;"",TEXT(N2329,"MMMM"),"")</f>
        <v/>
      </c>
      <c r="T2329" s="255" t="str">
        <f t="shared" si="391"/>
        <v/>
      </c>
      <c r="U2329" s="262" t="str">
        <f t="shared" si="382"/>
        <v/>
      </c>
      <c r="V2329" s="279"/>
    </row>
    <row r="2330" spans="1:22" x14ac:dyDescent="0.25">
      <c r="A2330" s="266"/>
      <c r="B2330" s="259" t="str">
        <f t="shared" si="383"/>
        <v/>
      </c>
      <c r="C2330" s="260" t="str">
        <f t="shared" si="384"/>
        <v/>
      </c>
      <c r="D2330" s="249" t="str">
        <f t="shared" si="385"/>
        <v/>
      </c>
      <c r="E2330" s="249" t="str">
        <f t="shared" si="386"/>
        <v/>
      </c>
      <c r="F2330" s="249" t="str">
        <f t="shared" si="387"/>
        <v/>
      </c>
      <c r="G2330" s="249" t="str">
        <f t="shared" si="388"/>
        <v/>
      </c>
      <c r="H2330" s="249" t="str">
        <f t="shared" si="389"/>
        <v/>
      </c>
      <c r="I2330" s="249"/>
      <c r="J2330" s="249"/>
      <c r="K2330" s="252"/>
      <c r="L2330" s="251"/>
      <c r="M2330" s="252"/>
      <c r="N2330" s="261"/>
      <c r="O2330" s="261"/>
      <c r="P2330" s="253"/>
      <c r="Q2330" s="254" t="str">
        <f t="shared" si="390"/>
        <v/>
      </c>
      <c r="R2330" s="255" t="str">
        <f t="shared" si="392"/>
        <v/>
      </c>
      <c r="S2330" s="255" t="str">
        <f t="shared" si="393"/>
        <v/>
      </c>
      <c r="T2330" s="255" t="str">
        <f t="shared" si="391"/>
        <v/>
      </c>
      <c r="U2330" s="262" t="str">
        <f t="shared" si="382"/>
        <v/>
      </c>
      <c r="V2330" s="279"/>
    </row>
    <row r="2331" spans="1:22" x14ac:dyDescent="0.25">
      <c r="A2331" s="266"/>
      <c r="B2331" s="259" t="str">
        <f t="shared" si="383"/>
        <v/>
      </c>
      <c r="C2331" s="260" t="str">
        <f t="shared" si="384"/>
        <v/>
      </c>
      <c r="D2331" s="249" t="str">
        <f t="shared" si="385"/>
        <v/>
      </c>
      <c r="E2331" s="249" t="str">
        <f t="shared" si="386"/>
        <v/>
      </c>
      <c r="F2331" s="249" t="str">
        <f t="shared" si="387"/>
        <v/>
      </c>
      <c r="G2331" s="249" t="str">
        <f t="shared" si="388"/>
        <v/>
      </c>
      <c r="H2331" s="249" t="str">
        <f t="shared" si="389"/>
        <v/>
      </c>
      <c r="I2331" s="249"/>
      <c r="J2331" s="249"/>
      <c r="K2331" s="252"/>
      <c r="L2331" s="251"/>
      <c r="M2331" s="252"/>
      <c r="N2331" s="261"/>
      <c r="O2331" s="261"/>
      <c r="P2331" s="253"/>
      <c r="Q2331" s="254" t="str">
        <f t="shared" si="390"/>
        <v/>
      </c>
      <c r="R2331" s="255" t="str">
        <f t="shared" si="392"/>
        <v/>
      </c>
      <c r="S2331" s="255" t="str">
        <f t="shared" si="393"/>
        <v/>
      </c>
      <c r="T2331" s="255" t="str">
        <f t="shared" si="391"/>
        <v/>
      </c>
      <c r="U2331" s="262" t="str">
        <f t="shared" si="382"/>
        <v/>
      </c>
      <c r="V2331" s="279"/>
    </row>
    <row r="2332" spans="1:22" x14ac:dyDescent="0.25">
      <c r="A2332" s="266"/>
      <c r="B2332" s="259" t="str">
        <f t="shared" si="383"/>
        <v/>
      </c>
      <c r="C2332" s="260" t="str">
        <f t="shared" si="384"/>
        <v/>
      </c>
      <c r="D2332" s="249" t="str">
        <f t="shared" si="385"/>
        <v/>
      </c>
      <c r="E2332" s="249" t="str">
        <f t="shared" si="386"/>
        <v/>
      </c>
      <c r="F2332" s="249" t="str">
        <f t="shared" si="387"/>
        <v/>
      </c>
      <c r="G2332" s="249" t="str">
        <f t="shared" si="388"/>
        <v/>
      </c>
      <c r="H2332" s="249" t="str">
        <f t="shared" si="389"/>
        <v/>
      </c>
      <c r="I2332" s="249"/>
      <c r="J2332" s="249"/>
      <c r="K2332" s="252"/>
      <c r="L2332" s="251"/>
      <c r="M2332" s="252"/>
      <c r="N2332" s="261"/>
      <c r="O2332" s="261"/>
      <c r="P2332" s="253"/>
      <c r="Q2332" s="254" t="str">
        <f t="shared" si="390"/>
        <v/>
      </c>
      <c r="R2332" s="255" t="str">
        <f t="shared" si="392"/>
        <v/>
      </c>
      <c r="S2332" s="255" t="str">
        <f t="shared" si="393"/>
        <v/>
      </c>
      <c r="T2332" s="255" t="str">
        <f t="shared" si="391"/>
        <v/>
      </c>
      <c r="U2332" s="262" t="str">
        <f t="shared" si="382"/>
        <v/>
      </c>
      <c r="V2332" s="279"/>
    </row>
    <row r="2333" spans="1:22" x14ac:dyDescent="0.25">
      <c r="A2333" s="266"/>
      <c r="B2333" s="259" t="str">
        <f t="shared" si="383"/>
        <v/>
      </c>
      <c r="C2333" s="260" t="str">
        <f t="shared" si="384"/>
        <v/>
      </c>
      <c r="D2333" s="249" t="str">
        <f t="shared" si="385"/>
        <v/>
      </c>
      <c r="E2333" s="249" t="str">
        <f t="shared" si="386"/>
        <v/>
      </c>
      <c r="F2333" s="249" t="str">
        <f t="shared" si="387"/>
        <v/>
      </c>
      <c r="G2333" s="249" t="str">
        <f t="shared" si="388"/>
        <v/>
      </c>
      <c r="H2333" s="249" t="str">
        <f t="shared" si="389"/>
        <v/>
      </c>
      <c r="I2333" s="249"/>
      <c r="J2333" s="249"/>
      <c r="K2333" s="252"/>
      <c r="L2333" s="251"/>
      <c r="M2333" s="252"/>
      <c r="N2333" s="261"/>
      <c r="O2333" s="261"/>
      <c r="P2333" s="253"/>
      <c r="Q2333" s="254" t="str">
        <f t="shared" si="390"/>
        <v/>
      </c>
      <c r="R2333" s="255" t="str">
        <f t="shared" si="392"/>
        <v/>
      </c>
      <c r="S2333" s="255" t="str">
        <f t="shared" si="393"/>
        <v/>
      </c>
      <c r="T2333" s="255" t="str">
        <f t="shared" si="391"/>
        <v/>
      </c>
      <c r="U2333" s="262" t="str">
        <f t="shared" si="382"/>
        <v/>
      </c>
      <c r="V2333" s="279"/>
    </row>
    <row r="2334" spans="1:22" x14ac:dyDescent="0.25">
      <c r="A2334" s="266"/>
      <c r="B2334" s="259" t="str">
        <f t="shared" si="383"/>
        <v/>
      </c>
      <c r="C2334" s="260" t="str">
        <f t="shared" si="384"/>
        <v/>
      </c>
      <c r="D2334" s="249" t="str">
        <f t="shared" si="385"/>
        <v/>
      </c>
      <c r="E2334" s="249" t="str">
        <f t="shared" si="386"/>
        <v/>
      </c>
      <c r="F2334" s="249" t="str">
        <f t="shared" si="387"/>
        <v/>
      </c>
      <c r="G2334" s="249" t="str">
        <f t="shared" si="388"/>
        <v/>
      </c>
      <c r="H2334" s="249" t="str">
        <f t="shared" si="389"/>
        <v/>
      </c>
      <c r="I2334" s="249"/>
      <c r="J2334" s="249"/>
      <c r="K2334" s="252"/>
      <c r="L2334" s="251"/>
      <c r="M2334" s="252"/>
      <c r="N2334" s="261"/>
      <c r="O2334" s="261"/>
      <c r="P2334" s="253"/>
      <c r="Q2334" s="254" t="str">
        <f t="shared" si="390"/>
        <v/>
      </c>
      <c r="R2334" s="255" t="str">
        <f t="shared" si="392"/>
        <v/>
      </c>
      <c r="S2334" s="255" t="str">
        <f t="shared" si="393"/>
        <v/>
      </c>
      <c r="T2334" s="255" t="str">
        <f t="shared" si="391"/>
        <v/>
      </c>
      <c r="U2334" s="262" t="str">
        <f t="shared" si="382"/>
        <v/>
      </c>
      <c r="V2334" s="279"/>
    </row>
    <row r="2335" spans="1:22" x14ac:dyDescent="0.25">
      <c r="A2335" s="266"/>
      <c r="B2335" s="259" t="str">
        <f t="shared" si="383"/>
        <v/>
      </c>
      <c r="C2335" s="260" t="str">
        <f t="shared" si="384"/>
        <v/>
      </c>
      <c r="D2335" s="249" t="str">
        <f t="shared" si="385"/>
        <v/>
      </c>
      <c r="E2335" s="249" t="str">
        <f t="shared" si="386"/>
        <v/>
      </c>
      <c r="F2335" s="249" t="str">
        <f t="shared" si="387"/>
        <v/>
      </c>
      <c r="G2335" s="249" t="str">
        <f t="shared" si="388"/>
        <v/>
      </c>
      <c r="H2335" s="249" t="str">
        <f t="shared" si="389"/>
        <v/>
      </c>
      <c r="I2335" s="249"/>
      <c r="J2335" s="249"/>
      <c r="K2335" s="252"/>
      <c r="L2335" s="251"/>
      <c r="M2335" s="252"/>
      <c r="N2335" s="261"/>
      <c r="O2335" s="261"/>
      <c r="P2335" s="253"/>
      <c r="Q2335" s="254" t="str">
        <f t="shared" si="390"/>
        <v/>
      </c>
      <c r="R2335" s="255" t="str">
        <f t="shared" si="392"/>
        <v/>
      </c>
      <c r="S2335" s="255" t="str">
        <f t="shared" si="393"/>
        <v/>
      </c>
      <c r="T2335" s="255" t="str">
        <f t="shared" si="391"/>
        <v/>
      </c>
      <c r="U2335" s="262" t="str">
        <f t="shared" si="382"/>
        <v/>
      </c>
      <c r="V2335" s="279"/>
    </row>
    <row r="2336" spans="1:22" x14ac:dyDescent="0.25">
      <c r="A2336" s="266"/>
      <c r="B2336" s="259" t="str">
        <f t="shared" si="383"/>
        <v/>
      </c>
      <c r="C2336" s="260" t="str">
        <f t="shared" si="384"/>
        <v/>
      </c>
      <c r="D2336" s="249" t="str">
        <f t="shared" si="385"/>
        <v/>
      </c>
      <c r="E2336" s="249" t="str">
        <f t="shared" si="386"/>
        <v/>
      </c>
      <c r="F2336" s="249" t="str">
        <f t="shared" si="387"/>
        <v/>
      </c>
      <c r="G2336" s="249" t="str">
        <f t="shared" si="388"/>
        <v/>
      </c>
      <c r="H2336" s="249" t="str">
        <f t="shared" si="389"/>
        <v/>
      </c>
      <c r="I2336" s="249"/>
      <c r="J2336" s="249"/>
      <c r="K2336" s="252"/>
      <c r="L2336" s="251"/>
      <c r="M2336" s="252"/>
      <c r="N2336" s="261"/>
      <c r="O2336" s="261"/>
      <c r="P2336" s="253"/>
      <c r="Q2336" s="254" t="str">
        <f t="shared" si="390"/>
        <v/>
      </c>
      <c r="R2336" s="255" t="str">
        <f t="shared" si="392"/>
        <v/>
      </c>
      <c r="S2336" s="255" t="str">
        <f t="shared" si="393"/>
        <v/>
      </c>
      <c r="T2336" s="255" t="str">
        <f t="shared" si="391"/>
        <v/>
      </c>
      <c r="U2336" s="262" t="str">
        <f t="shared" si="382"/>
        <v/>
      </c>
      <c r="V2336" s="279"/>
    </row>
    <row r="2337" spans="1:22" x14ac:dyDescent="0.25">
      <c r="A2337" s="266"/>
      <c r="B2337" s="259" t="str">
        <f t="shared" si="383"/>
        <v/>
      </c>
      <c r="C2337" s="260" t="str">
        <f t="shared" si="384"/>
        <v/>
      </c>
      <c r="D2337" s="249" t="str">
        <f t="shared" si="385"/>
        <v/>
      </c>
      <c r="E2337" s="249" t="str">
        <f t="shared" si="386"/>
        <v/>
      </c>
      <c r="F2337" s="249" t="str">
        <f t="shared" si="387"/>
        <v/>
      </c>
      <c r="G2337" s="249" t="str">
        <f t="shared" si="388"/>
        <v/>
      </c>
      <c r="H2337" s="249" t="str">
        <f t="shared" si="389"/>
        <v/>
      </c>
      <c r="I2337" s="249"/>
      <c r="J2337" s="249"/>
      <c r="K2337" s="252"/>
      <c r="L2337" s="251"/>
      <c r="M2337" s="252"/>
      <c r="N2337" s="261"/>
      <c r="O2337" s="261"/>
      <c r="P2337" s="253"/>
      <c r="Q2337" s="254" t="str">
        <f t="shared" si="390"/>
        <v/>
      </c>
      <c r="R2337" s="255" t="str">
        <f t="shared" si="392"/>
        <v/>
      </c>
      <c r="S2337" s="255" t="str">
        <f t="shared" si="393"/>
        <v/>
      </c>
      <c r="T2337" s="255" t="str">
        <f t="shared" si="391"/>
        <v/>
      </c>
      <c r="U2337" s="262" t="str">
        <f t="shared" si="382"/>
        <v/>
      </c>
      <c r="V2337" s="279"/>
    </row>
    <row r="2338" spans="1:22" x14ac:dyDescent="0.25">
      <c r="A2338" s="266"/>
      <c r="B2338" s="259" t="str">
        <f t="shared" si="383"/>
        <v/>
      </c>
      <c r="C2338" s="260" t="str">
        <f t="shared" si="384"/>
        <v/>
      </c>
      <c r="D2338" s="249" t="str">
        <f t="shared" si="385"/>
        <v/>
      </c>
      <c r="E2338" s="249" t="str">
        <f t="shared" si="386"/>
        <v/>
      </c>
      <c r="F2338" s="249" t="str">
        <f t="shared" si="387"/>
        <v/>
      </c>
      <c r="G2338" s="249" t="str">
        <f t="shared" si="388"/>
        <v/>
      </c>
      <c r="H2338" s="249" t="str">
        <f t="shared" si="389"/>
        <v/>
      </c>
      <c r="I2338" s="249"/>
      <c r="J2338" s="249"/>
      <c r="K2338" s="252"/>
      <c r="L2338" s="251"/>
      <c r="M2338" s="252"/>
      <c r="N2338" s="261"/>
      <c r="O2338" s="261"/>
      <c r="P2338" s="253"/>
      <c r="Q2338" s="254" t="str">
        <f t="shared" si="390"/>
        <v/>
      </c>
      <c r="R2338" s="255" t="str">
        <f t="shared" si="392"/>
        <v/>
      </c>
      <c r="S2338" s="255" t="str">
        <f t="shared" si="393"/>
        <v/>
      </c>
      <c r="T2338" s="255" t="str">
        <f t="shared" si="391"/>
        <v/>
      </c>
      <c r="U2338" s="262" t="str">
        <f t="shared" si="382"/>
        <v/>
      </c>
      <c r="V2338" s="279"/>
    </row>
    <row r="2339" spans="1:22" x14ac:dyDescent="0.25">
      <c r="A2339" s="266"/>
      <c r="B2339" s="259" t="str">
        <f t="shared" si="383"/>
        <v/>
      </c>
      <c r="C2339" s="260" t="str">
        <f t="shared" si="384"/>
        <v/>
      </c>
      <c r="D2339" s="249" t="str">
        <f t="shared" si="385"/>
        <v/>
      </c>
      <c r="E2339" s="249" t="str">
        <f t="shared" si="386"/>
        <v/>
      </c>
      <c r="F2339" s="249" t="str">
        <f t="shared" si="387"/>
        <v/>
      </c>
      <c r="G2339" s="249" t="str">
        <f t="shared" si="388"/>
        <v/>
      </c>
      <c r="H2339" s="249" t="str">
        <f t="shared" si="389"/>
        <v/>
      </c>
      <c r="I2339" s="249"/>
      <c r="J2339" s="249"/>
      <c r="K2339" s="252"/>
      <c r="L2339" s="251"/>
      <c r="M2339" s="252"/>
      <c r="N2339" s="261"/>
      <c r="O2339" s="261"/>
      <c r="P2339" s="253"/>
      <c r="Q2339" s="254" t="str">
        <f t="shared" si="390"/>
        <v/>
      </c>
      <c r="R2339" s="255" t="str">
        <f t="shared" si="392"/>
        <v/>
      </c>
      <c r="S2339" s="255" t="str">
        <f t="shared" si="393"/>
        <v/>
      </c>
      <c r="T2339" s="255" t="str">
        <f t="shared" si="391"/>
        <v/>
      </c>
      <c r="U2339" s="262" t="str">
        <f t="shared" si="382"/>
        <v/>
      </c>
      <c r="V2339" s="279"/>
    </row>
    <row r="2340" spans="1:22" x14ac:dyDescent="0.25">
      <c r="A2340" s="266"/>
      <c r="B2340" s="259" t="str">
        <f t="shared" si="383"/>
        <v/>
      </c>
      <c r="C2340" s="260" t="str">
        <f t="shared" si="384"/>
        <v/>
      </c>
      <c r="D2340" s="249" t="str">
        <f t="shared" si="385"/>
        <v/>
      </c>
      <c r="E2340" s="249" t="str">
        <f t="shared" si="386"/>
        <v/>
      </c>
      <c r="F2340" s="249" t="str">
        <f t="shared" si="387"/>
        <v/>
      </c>
      <c r="G2340" s="249" t="str">
        <f t="shared" si="388"/>
        <v/>
      </c>
      <c r="H2340" s="249" t="str">
        <f t="shared" si="389"/>
        <v/>
      </c>
      <c r="I2340" s="249"/>
      <c r="J2340" s="249"/>
      <c r="K2340" s="252"/>
      <c r="L2340" s="251"/>
      <c r="M2340" s="252"/>
      <c r="N2340" s="261"/>
      <c r="O2340" s="261"/>
      <c r="P2340" s="253"/>
      <c r="Q2340" s="287" t="str">
        <f t="shared" si="390"/>
        <v/>
      </c>
      <c r="R2340" s="278" t="str">
        <f t="shared" si="392"/>
        <v/>
      </c>
      <c r="S2340" s="278" t="str">
        <f t="shared" si="393"/>
        <v/>
      </c>
      <c r="T2340" s="278" t="str">
        <f t="shared" si="391"/>
        <v/>
      </c>
      <c r="U2340" s="262" t="str">
        <f t="shared" si="382"/>
        <v/>
      </c>
      <c r="V2340" s="279"/>
    </row>
    <row r="2341" spans="1:22" x14ac:dyDescent="0.25">
      <c r="A2341" s="266"/>
      <c r="B2341" s="280" t="str">
        <f>IFERROR(VLOOKUP(A2341,Personal,2,0),"")</f>
        <v/>
      </c>
      <c r="C2341" s="268" t="str">
        <f t="shared" si="384"/>
        <v/>
      </c>
      <c r="D2341" s="281" t="str">
        <f t="shared" si="385"/>
        <v/>
      </c>
      <c r="E2341" s="281" t="str">
        <f t="shared" si="386"/>
        <v/>
      </c>
      <c r="F2341" s="281" t="str">
        <f t="shared" si="387"/>
        <v/>
      </c>
      <c r="G2341" s="281" t="str">
        <f t="shared" si="388"/>
        <v/>
      </c>
      <c r="H2341" s="281" t="str">
        <f t="shared" si="389"/>
        <v/>
      </c>
      <c r="I2341" s="282"/>
      <c r="J2341" s="282"/>
      <c r="K2341" s="268"/>
      <c r="L2341" s="267"/>
      <c r="M2341" s="268"/>
      <c r="N2341" s="289"/>
      <c r="O2341" s="289"/>
      <c r="P2341" s="269"/>
      <c r="Q2341" s="254" t="str">
        <f>IF(AND(N2341&lt;&gt;"",O2341&lt;&gt;""),IF(DATEDIF(N2341,O2341,"d")&gt;=0,SUM(1+DATEDIF(N2341,O2341,"d")),""),"")</f>
        <v/>
      </c>
      <c r="R2341" s="255" t="str">
        <f>IF(N2341&lt;&gt;"",TEXT(N2341,"DDDD"),"")</f>
        <v/>
      </c>
      <c r="S2341" s="255" t="str">
        <f>IF(N2341&lt;&gt;"",TEXT(N2341,"MMMM"),"")</f>
        <v/>
      </c>
      <c r="T2341" s="255" t="str">
        <f>IF(O2341&lt;&gt;"",TEXT(O2341,"YYYY"),"")</f>
        <v/>
      </c>
      <c r="U2341" s="270" t="str">
        <f t="shared" si="382"/>
        <v/>
      </c>
      <c r="V2341" s="271"/>
    </row>
    <row r="2342" spans="1:22" x14ac:dyDescent="0.25">
      <c r="A2342" s="266"/>
      <c r="B2342" s="280"/>
      <c r="C2342" s="268" t="s">
        <v>544</v>
      </c>
      <c r="D2342" s="281" t="str">
        <f>IFERROR(VLOOKUP(A2342,Personal,4,0),"")</f>
        <v/>
      </c>
      <c r="E2342" s="281" t="str">
        <f>IFERROR(VLOOKUP(A2342,Personal,5,0),"")</f>
        <v/>
      </c>
      <c r="F2342" s="281" t="str">
        <f>IFERROR(VLOOKUP(A2342,Personal,6,0),"")</f>
        <v/>
      </c>
      <c r="G2342" s="281" t="str">
        <f>IFERROR(VLOOKUP(A2342,Personal,7,0),"")</f>
        <v/>
      </c>
      <c r="H2342" s="281" t="str">
        <f>IFERROR(VLOOKUP(A2342,Personal,8,0),"")</f>
        <v/>
      </c>
      <c r="I2342" s="282"/>
      <c r="J2342" s="249"/>
      <c r="K2342" s="268"/>
      <c r="L2342" s="267"/>
      <c r="M2342" s="268"/>
      <c r="N2342" s="289"/>
      <c r="O2342" s="289"/>
      <c r="P2342" s="269"/>
      <c r="Q2342" s="254" t="str">
        <f>IF(AND(N2342&lt;&gt;"",O2342&lt;&gt;""),IF(DATEDIF(N2342,O2342,"d")&gt;=0,SUM(1+DATEDIF(N2342,O2342,"d")),""),"")</f>
        <v/>
      </c>
      <c r="R2342" s="255" t="str">
        <f>IF(N2342&lt;&gt;"",TEXT(N2342,"DDDD"),"")</f>
        <v/>
      </c>
      <c r="S2342" s="255" t="str">
        <f>IF(N2342&lt;&gt;"",TEXT(N2342,"MMMM"),"")</f>
        <v/>
      </c>
      <c r="T2342" s="255" t="str">
        <f>IF(O2342&lt;&gt;"",TEXT(O2342,"YYYY"),"")</f>
        <v/>
      </c>
      <c r="U2342" s="270" t="str">
        <f>IFERROR(VLOOKUP(M2342,CIE,2,0),"")</f>
        <v/>
      </c>
      <c r="V2342" s="271"/>
    </row>
    <row r="2343" spans="1:22" x14ac:dyDescent="0.25">
      <c r="A2343" s="266">
        <v>94512543</v>
      </c>
      <c r="B2343" s="280" t="s">
        <v>550</v>
      </c>
      <c r="C2343" s="268" t="s">
        <v>544</v>
      </c>
      <c r="D2343" s="281" t="str">
        <f>IFERROR(VLOOKUP(A2343,Personal,4,0),"")</f>
        <v/>
      </c>
      <c r="E2343" s="281" t="str">
        <f>IFERROR(VLOOKUP(A2343,Personal,5,0),"")</f>
        <v/>
      </c>
      <c r="F2343" s="281" t="str">
        <f>IFERROR(VLOOKUP(A2343,Personal,6,0),"")</f>
        <v/>
      </c>
      <c r="G2343" s="281" t="s">
        <v>551</v>
      </c>
      <c r="H2343" s="281" t="str">
        <f>IFERROR(VLOOKUP(A2343,Personal,8,0),"")</f>
        <v/>
      </c>
      <c r="I2343" s="282"/>
      <c r="J2343" s="249" t="s">
        <v>538</v>
      </c>
      <c r="K2343" s="268" t="s">
        <v>415</v>
      </c>
      <c r="L2343" s="267" t="s">
        <v>490</v>
      </c>
      <c r="M2343" s="268"/>
      <c r="N2343" s="289"/>
      <c r="O2343" s="289"/>
      <c r="P2343" s="269"/>
      <c r="Q2343" s="254" t="str">
        <f>IF(AND(N2343&lt;&gt;"",O2343&lt;&gt;""),IF(DATEDIF(N2343,O2343,"d")&gt;=0,SUM(1+DATEDIF(N2343,O2343,"d")),""),"")</f>
        <v/>
      </c>
      <c r="R2343" s="255" t="str">
        <f>IF(N2343&lt;&gt;"",TEXT(N2343,"DDDD"),"")</f>
        <v/>
      </c>
      <c r="S2343" s="255" t="str">
        <f>IF(N2343&lt;&gt;"",TEXT(N2343,"MMMM"),"")</f>
        <v/>
      </c>
      <c r="T2343" s="255" t="str">
        <f>IF(O2343&lt;&gt;"",TEXT(O2343,"YYYY"),"")</f>
        <v/>
      </c>
      <c r="U2343" s="270" t="str">
        <f>IFERROR(VLOOKUP(M2343,CIE,2,0),"")</f>
        <v/>
      </c>
      <c r="V2343" s="271"/>
    </row>
    <row r="2344" spans="1:22" x14ac:dyDescent="0.25">
      <c r="A2344" s="171"/>
      <c r="B2344" s="257"/>
      <c r="C2344" s="172"/>
      <c r="D2344" s="257"/>
      <c r="E2344" s="257"/>
      <c r="F2344" s="257"/>
      <c r="G2344" s="257"/>
      <c r="H2344" s="257"/>
      <c r="I2344" s="257"/>
      <c r="J2344" s="257"/>
      <c r="K2344" s="172"/>
      <c r="L2344" s="476"/>
      <c r="M2344" s="172"/>
      <c r="N2344" s="477"/>
      <c r="O2344" s="477"/>
      <c r="P2344" s="171"/>
      <c r="Q2344" s="172"/>
      <c r="R2344" s="171"/>
      <c r="S2344" s="171"/>
      <c r="T2344" s="171"/>
      <c r="U2344" s="257"/>
      <c r="V2344" s="257"/>
    </row>
    <row r="2345" spans="1:22" x14ac:dyDescent="0.25">
      <c r="A2345" s="171"/>
      <c r="B2345" s="257"/>
      <c r="C2345" s="172"/>
      <c r="D2345" s="257"/>
      <c r="E2345" s="257"/>
      <c r="F2345" s="257"/>
      <c r="G2345" s="257"/>
      <c r="H2345" s="257"/>
      <c r="I2345" s="257"/>
      <c r="J2345" s="257"/>
      <c r="K2345" s="172"/>
      <c r="L2345" s="476"/>
      <c r="M2345" s="172"/>
      <c r="N2345" s="477"/>
      <c r="O2345" s="477"/>
      <c r="P2345" s="171"/>
      <c r="Q2345" s="172"/>
      <c r="R2345" s="171"/>
      <c r="S2345" s="171"/>
      <c r="T2345" s="171"/>
      <c r="U2345" s="257"/>
      <c r="V2345" s="257"/>
    </row>
    <row r="2346" spans="1:22" x14ac:dyDescent="0.25">
      <c r="A2346" s="171"/>
      <c r="B2346" s="257"/>
      <c r="C2346" s="172"/>
      <c r="D2346" s="257"/>
      <c r="E2346" s="257"/>
      <c r="F2346" s="257"/>
      <c r="G2346" s="257"/>
      <c r="H2346" s="257"/>
      <c r="I2346" s="257"/>
      <c r="J2346" s="257"/>
      <c r="K2346" s="172"/>
      <c r="L2346" s="476"/>
      <c r="M2346" s="172"/>
      <c r="N2346" s="477"/>
      <c r="O2346" s="477"/>
      <c r="P2346" s="171"/>
      <c r="Q2346" s="172"/>
      <c r="R2346" s="171"/>
      <c r="S2346" s="171"/>
      <c r="T2346" s="171"/>
      <c r="U2346" s="257"/>
      <c r="V2346" s="257"/>
    </row>
    <row r="2347" spans="1:22" x14ac:dyDescent="0.25">
      <c r="A2347" s="171"/>
      <c r="B2347" s="257"/>
      <c r="C2347" s="172"/>
      <c r="D2347" s="257"/>
      <c r="E2347" s="257"/>
      <c r="F2347" s="257"/>
      <c r="G2347" s="257"/>
      <c r="H2347" s="257"/>
      <c r="I2347" s="257"/>
      <c r="J2347" s="257"/>
      <c r="K2347" s="172"/>
      <c r="L2347" s="476"/>
      <c r="M2347" s="172"/>
      <c r="N2347" s="477"/>
      <c r="O2347" s="477"/>
      <c r="P2347" s="171"/>
      <c r="Q2347" s="172"/>
      <c r="R2347" s="171"/>
      <c r="S2347" s="171"/>
      <c r="T2347" s="171"/>
      <c r="U2347" s="257"/>
      <c r="V2347" s="257"/>
    </row>
  </sheetData>
  <sheetProtection autoFilter="0" pivotTables="0"/>
  <mergeCells count="6">
    <mergeCell ref="A3:J3"/>
    <mergeCell ref="K3:V3"/>
    <mergeCell ref="A2:S2"/>
    <mergeCell ref="A1:B1"/>
    <mergeCell ref="L1:N1"/>
    <mergeCell ref="C1:K1"/>
  </mergeCells>
  <phoneticPr fontId="92" type="noConversion"/>
  <dataValidations count="3">
    <dataValidation type="list" allowBlank="1" showInputMessage="1" showErrorMessage="1" sqref="K5:K147 K149:K2343" xr:uid="{00000000-0002-0000-0100-000000000000}">
      <formula1>ORIGEN1</formula1>
    </dataValidation>
    <dataValidation type="list" allowBlank="1" showInputMessage="1" showErrorMessage="1" sqref="L5:L147 L149:L2343" xr:uid="{00000000-0002-0000-0100-000002000000}">
      <formula1>Tipo</formula1>
    </dataValidation>
    <dataValidation type="list" allowBlank="1" showInputMessage="1" showErrorMessage="1" sqref="P5:P2343" xr:uid="{00000000-0002-0000-0100-000001000000}">
      <formula1>Sigue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I286"/>
  <sheetViews>
    <sheetView zoomScale="85" zoomScaleNormal="85" workbookViewId="0">
      <selection activeCell="C10" sqref="C10:C19"/>
    </sheetView>
  </sheetViews>
  <sheetFormatPr baseColWidth="10" defaultColWidth="10.85546875" defaultRowHeight="16.5" x14ac:dyDescent="0.25"/>
  <cols>
    <col min="1" max="1" width="35.42578125" style="8" customWidth="1"/>
    <col min="2" max="2" width="20.28515625" style="243" customWidth="1"/>
    <col min="3" max="3" width="12.42578125" style="243" customWidth="1"/>
    <col min="4" max="4" width="11.7109375" style="9" customWidth="1"/>
    <col min="5" max="5" width="8.42578125" style="22" customWidth="1"/>
    <col min="6" max="7" width="12.42578125" style="9" customWidth="1"/>
    <col min="8" max="8" width="12.42578125" style="9" bestFit="1" customWidth="1"/>
    <col min="9" max="15" width="10.85546875" style="9"/>
    <col min="16" max="16" width="5.5703125" style="9" customWidth="1"/>
    <col min="17" max="17" width="40.28515625" style="9" customWidth="1"/>
    <col min="18" max="18" width="13.85546875" style="9" customWidth="1"/>
    <col min="19" max="19" width="14.28515625" style="9" customWidth="1"/>
    <col min="20" max="20" width="17.140625" style="9" customWidth="1"/>
    <col min="21" max="16384" width="10.85546875" style="9"/>
  </cols>
  <sheetData>
    <row r="1" spans="1:28" s="1" customFormat="1" ht="15.75" customHeight="1" thickBot="1" x14ac:dyDescent="0.3">
      <c r="A1" s="829"/>
      <c r="B1" s="829"/>
      <c r="C1" s="829"/>
      <c r="D1" s="829"/>
      <c r="E1" s="829"/>
      <c r="F1" s="829"/>
      <c r="G1" s="829"/>
      <c r="H1" s="829"/>
      <c r="I1" s="829"/>
      <c r="J1" s="829"/>
      <c r="K1" s="829"/>
      <c r="L1" s="829"/>
      <c r="M1" s="829"/>
      <c r="N1" s="829"/>
      <c r="O1" s="171"/>
      <c r="P1" s="172"/>
    </row>
    <row r="2" spans="1:28" s="1" customFormat="1" ht="15.75" customHeight="1" x14ac:dyDescent="0.25">
      <c r="A2" s="830" t="s">
        <v>619</v>
      </c>
      <c r="B2" s="830"/>
      <c r="C2" s="830"/>
      <c r="D2" s="830"/>
      <c r="E2" s="830"/>
      <c r="F2" s="830"/>
      <c r="G2" s="830"/>
      <c r="H2" s="830"/>
      <c r="I2" s="830"/>
      <c r="J2" s="830"/>
      <c r="K2" s="830"/>
      <c r="L2" s="830"/>
      <c r="M2" s="830"/>
      <c r="N2" s="830"/>
      <c r="O2" s="348"/>
      <c r="P2" s="172"/>
      <c r="Q2" s="120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</row>
    <row r="3" spans="1:28" x14ac:dyDescent="0.25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 s="112"/>
      <c r="Q3"/>
      <c r="R3"/>
      <c r="S3"/>
      <c r="T3"/>
      <c r="U3" s="112"/>
      <c r="V3" s="112"/>
      <c r="W3" s="112"/>
      <c r="X3" s="112"/>
      <c r="Y3" s="112"/>
      <c r="Z3" s="112"/>
      <c r="AA3" s="112"/>
      <c r="AB3" s="112"/>
    </row>
    <row r="4" spans="1:28" x14ac:dyDescent="0.25">
      <c r="A4" s="619" t="s">
        <v>479</v>
      </c>
      <c r="B4" s="618" t="s">
        <v>620</v>
      </c>
      <c r="C4" s="115"/>
      <c r="D4"/>
      <c r="E4"/>
      <c r="F4"/>
      <c r="G4"/>
      <c r="H4"/>
      <c r="I4"/>
      <c r="J4"/>
      <c r="K4"/>
      <c r="L4"/>
      <c r="M4"/>
      <c r="N4"/>
      <c r="O4"/>
      <c r="P4" s="112"/>
      <c r="Q4"/>
      <c r="R4"/>
      <c r="S4"/>
      <c r="T4"/>
      <c r="U4" s="112"/>
      <c r="V4" s="112"/>
      <c r="W4" s="112"/>
      <c r="X4" s="112"/>
      <c r="Y4" s="112"/>
      <c r="Z4" s="112"/>
      <c r="AA4" s="112"/>
      <c r="AB4" s="112"/>
    </row>
    <row r="5" spans="1:28" x14ac:dyDescent="0.25">
      <c r="A5" s="619" t="s">
        <v>487</v>
      </c>
      <c r="B5" s="620">
        <v>2024</v>
      </c>
      <c r="C5" s="377"/>
      <c r="D5"/>
      <c r="E5"/>
      <c r="F5"/>
      <c r="G5"/>
      <c r="H5"/>
      <c r="I5"/>
      <c r="J5"/>
      <c r="K5"/>
      <c r="L5"/>
      <c r="M5"/>
      <c r="N5"/>
      <c r="O5"/>
      <c r="P5" s="112"/>
      <c r="Q5"/>
      <c r="R5"/>
      <c r="S5"/>
      <c r="T5"/>
      <c r="U5" s="112"/>
      <c r="V5" s="112"/>
      <c r="W5" s="112"/>
      <c r="X5" s="112"/>
      <c r="Y5" s="112"/>
      <c r="Z5" s="112"/>
      <c r="AA5" s="112"/>
      <c r="AB5" s="112"/>
    </row>
    <row r="6" spans="1:28" x14ac:dyDescent="0.25">
      <c r="A6" s="378"/>
      <c r="B6" s="377"/>
      <c r="C6" s="377"/>
      <c r="D6"/>
      <c r="E6"/>
      <c r="F6"/>
      <c r="G6"/>
      <c r="H6"/>
      <c r="I6"/>
      <c r="J6"/>
      <c r="K6"/>
      <c r="L6"/>
      <c r="M6"/>
      <c r="N6"/>
      <c r="O6"/>
      <c r="P6" s="112"/>
      <c r="Q6"/>
      <c r="R6"/>
      <c r="S6"/>
      <c r="T6"/>
      <c r="U6" s="112"/>
      <c r="V6" s="112"/>
      <c r="W6" s="112"/>
      <c r="X6" s="112"/>
      <c r="Y6" s="112"/>
      <c r="Z6" s="112"/>
      <c r="AA6" s="112"/>
      <c r="AB6" s="112"/>
    </row>
    <row r="7" spans="1:28" x14ac:dyDescent="0.25">
      <c r="A7" s="619"/>
      <c r="B7" s="621" t="s">
        <v>604</v>
      </c>
      <c r="C7" s="618"/>
      <c r="D7"/>
      <c r="E7"/>
      <c r="F7"/>
      <c r="G7"/>
      <c r="H7"/>
      <c r="I7"/>
      <c r="J7"/>
      <c r="K7"/>
      <c r="L7"/>
      <c r="M7"/>
      <c r="N7"/>
      <c r="O7"/>
      <c r="P7" s="112"/>
      <c r="Q7"/>
      <c r="R7"/>
      <c r="S7"/>
      <c r="T7"/>
      <c r="U7" s="112"/>
      <c r="V7" s="112"/>
      <c r="W7" s="112"/>
      <c r="X7" s="112"/>
      <c r="Y7" s="112"/>
      <c r="Z7" s="112"/>
      <c r="AA7" s="112"/>
      <c r="AB7" s="112"/>
    </row>
    <row r="8" spans="1:28" x14ac:dyDescent="0.25">
      <c r="A8" s="619"/>
      <c r="B8" s="620" t="s">
        <v>434</v>
      </c>
      <c r="C8" s="620"/>
      <c r="D8"/>
      <c r="E8"/>
      <c r="F8"/>
      <c r="G8"/>
      <c r="H8"/>
      <c r="I8"/>
      <c r="J8"/>
      <c r="K8"/>
      <c r="L8"/>
      <c r="M8"/>
      <c r="N8"/>
      <c r="O8"/>
      <c r="P8" s="112"/>
      <c r="Q8"/>
      <c r="R8"/>
      <c r="S8"/>
      <c r="T8"/>
      <c r="U8" s="112"/>
      <c r="V8" s="112"/>
      <c r="W8" s="112"/>
      <c r="X8" s="112"/>
      <c r="Y8" s="112"/>
      <c r="Z8" s="112"/>
      <c r="AA8" s="112"/>
      <c r="AB8" s="112"/>
    </row>
    <row r="9" spans="1:28" x14ac:dyDescent="0.25">
      <c r="A9" s="618" t="s">
        <v>621</v>
      </c>
      <c r="B9" s="618" t="s">
        <v>622</v>
      </c>
      <c r="C9" s="618" t="s">
        <v>623</v>
      </c>
      <c r="D9"/>
      <c r="E9"/>
      <c r="F9"/>
      <c r="G9"/>
      <c r="H9"/>
      <c r="I9"/>
      <c r="J9"/>
      <c r="K9"/>
      <c r="L9"/>
      <c r="M9"/>
      <c r="N9"/>
      <c r="O9"/>
      <c r="P9" s="112"/>
      <c r="Q9"/>
      <c r="R9"/>
      <c r="S9"/>
      <c r="T9"/>
      <c r="U9"/>
      <c r="V9"/>
      <c r="W9"/>
      <c r="X9" s="112"/>
      <c r="Y9" s="112"/>
      <c r="Z9" s="112"/>
      <c r="AA9" s="112"/>
      <c r="AB9" s="112"/>
    </row>
    <row r="10" spans="1:28" x14ac:dyDescent="0.25">
      <c r="A10" s="622" t="s">
        <v>624</v>
      </c>
      <c r="B10" s="621">
        <v>2</v>
      </c>
      <c r="C10" s="621">
        <v>4</v>
      </c>
      <c r="D10"/>
      <c r="E10"/>
      <c r="F10"/>
      <c r="G10"/>
      <c r="H10"/>
      <c r="I10"/>
      <c r="J10"/>
      <c r="K10"/>
      <c r="L10"/>
      <c r="M10"/>
      <c r="N10"/>
      <c r="O10"/>
      <c r="P10" s="112"/>
      <c r="Q10"/>
      <c r="R10"/>
      <c r="S10"/>
      <c r="T10"/>
      <c r="U10"/>
      <c r="V10"/>
      <c r="W10"/>
      <c r="X10" s="112"/>
      <c r="Y10" s="112"/>
      <c r="Z10" s="112"/>
      <c r="AA10" s="112"/>
      <c r="AB10" s="112"/>
    </row>
    <row r="11" spans="1:28" x14ac:dyDescent="0.25">
      <c r="A11" s="622" t="s">
        <v>625</v>
      </c>
      <c r="B11" s="621">
        <v>2</v>
      </c>
      <c r="C11" s="621">
        <v>7</v>
      </c>
      <c r="D11"/>
      <c r="E11"/>
      <c r="F11"/>
      <c r="G11"/>
      <c r="H11"/>
      <c r="I11"/>
      <c r="J11"/>
      <c r="K11"/>
      <c r="L11"/>
      <c r="M11"/>
      <c r="N11"/>
      <c r="O11"/>
      <c r="P11" s="112"/>
      <c r="Q11"/>
      <c r="R11"/>
      <c r="S11"/>
      <c r="T11"/>
      <c r="U11"/>
      <c r="V11"/>
      <c r="W11"/>
      <c r="X11" s="112"/>
      <c r="Y11" s="112"/>
      <c r="Z11" s="112"/>
      <c r="AA11" s="112"/>
      <c r="AB11" s="112"/>
    </row>
    <row r="12" spans="1:28" x14ac:dyDescent="0.25">
      <c r="A12" s="622" t="s">
        <v>626</v>
      </c>
      <c r="B12" s="621">
        <v>2</v>
      </c>
      <c r="C12" s="621">
        <v>23</v>
      </c>
      <c r="D12"/>
      <c r="E12"/>
      <c r="F12"/>
      <c r="G12"/>
      <c r="H12"/>
      <c r="I12"/>
      <c r="J12"/>
      <c r="K12"/>
      <c r="L12"/>
      <c r="M12"/>
      <c r="N12"/>
      <c r="O12"/>
      <c r="P12" s="112"/>
      <c r="Q12"/>
      <c r="R12"/>
      <c r="S12"/>
      <c r="T12"/>
      <c r="U12"/>
      <c r="V12"/>
      <c r="W12"/>
      <c r="X12" s="112"/>
      <c r="Y12" s="112"/>
      <c r="Z12" s="112"/>
      <c r="AA12" s="112"/>
      <c r="AB12" s="112"/>
    </row>
    <row r="13" spans="1:28" x14ac:dyDescent="0.25">
      <c r="A13" s="622" t="s">
        <v>627</v>
      </c>
      <c r="B13" s="621">
        <v>5</v>
      </c>
      <c r="C13" s="621">
        <v>10</v>
      </c>
      <c r="D13"/>
      <c r="E13"/>
      <c r="F13"/>
      <c r="G13"/>
      <c r="H13"/>
      <c r="I13"/>
      <c r="J13"/>
      <c r="K13"/>
      <c r="L13"/>
      <c r="M13"/>
      <c r="N13"/>
      <c r="O13"/>
      <c r="P13" s="112"/>
      <c r="Q13"/>
      <c r="R13"/>
      <c r="S13"/>
      <c r="T13"/>
      <c r="U13"/>
      <c r="V13"/>
      <c r="W13"/>
      <c r="X13" s="112"/>
      <c r="Y13" s="112"/>
      <c r="Z13" s="112"/>
      <c r="AA13" s="112"/>
      <c r="AB13" s="112"/>
    </row>
    <row r="14" spans="1:28" x14ac:dyDescent="0.25">
      <c r="A14" s="622" t="s">
        <v>628</v>
      </c>
      <c r="B14" s="621">
        <v>3</v>
      </c>
      <c r="C14" s="621">
        <v>14</v>
      </c>
      <c r="D14"/>
      <c r="E14"/>
      <c r="F14"/>
      <c r="G14"/>
      <c r="H14"/>
      <c r="I14"/>
      <c r="J14"/>
      <c r="K14"/>
      <c r="L14"/>
      <c r="M14"/>
      <c r="N14"/>
      <c r="O14"/>
      <c r="P14" s="112"/>
      <c r="Q14"/>
      <c r="R14"/>
      <c r="S14"/>
      <c r="T14"/>
      <c r="U14"/>
      <c r="V14"/>
      <c r="W14"/>
      <c r="X14" s="112"/>
      <c r="Y14" s="112"/>
      <c r="Z14" s="112"/>
      <c r="AA14" s="112"/>
      <c r="AB14" s="112"/>
    </row>
    <row r="15" spans="1:28" x14ac:dyDescent="0.25">
      <c r="A15" s="622" t="s">
        <v>629</v>
      </c>
      <c r="B15" s="621">
        <v>2</v>
      </c>
      <c r="C15" s="621">
        <v>5</v>
      </c>
      <c r="D15"/>
      <c r="E15"/>
      <c r="F15"/>
      <c r="G15"/>
      <c r="H15"/>
      <c r="I15"/>
      <c r="J15"/>
      <c r="K15"/>
      <c r="L15"/>
      <c r="M15"/>
      <c r="N15"/>
      <c r="O15"/>
      <c r="P15" s="112"/>
      <c r="Q15"/>
      <c r="R15"/>
      <c r="S15"/>
      <c r="T15"/>
      <c r="U15"/>
      <c r="V15"/>
      <c r="W15"/>
      <c r="X15" s="112"/>
      <c r="Y15" s="112"/>
      <c r="Z15" s="112"/>
      <c r="AA15" s="112"/>
      <c r="AB15" s="112"/>
    </row>
    <row r="16" spans="1:28" x14ac:dyDescent="0.25">
      <c r="A16" s="622" t="s">
        <v>630</v>
      </c>
      <c r="B16" s="621">
        <v>1</v>
      </c>
      <c r="C16" s="621">
        <v>2</v>
      </c>
      <c r="D16"/>
      <c r="E16"/>
      <c r="F16"/>
      <c r="G16"/>
      <c r="H16"/>
      <c r="I16"/>
      <c r="J16"/>
      <c r="K16"/>
      <c r="L16"/>
      <c r="M16"/>
      <c r="N16"/>
      <c r="O16"/>
      <c r="P16" s="112"/>
      <c r="Q16"/>
      <c r="R16"/>
      <c r="S16"/>
      <c r="T16"/>
      <c r="U16"/>
      <c r="V16"/>
      <c r="W16"/>
      <c r="X16" s="112"/>
      <c r="Y16" s="112"/>
      <c r="Z16" s="112"/>
      <c r="AA16" s="112"/>
      <c r="AB16" s="112"/>
    </row>
    <row r="17" spans="1:28" x14ac:dyDescent="0.25">
      <c r="A17" s="622" t="s">
        <v>631</v>
      </c>
      <c r="B17" s="621">
        <v>4</v>
      </c>
      <c r="C17" s="621">
        <v>10</v>
      </c>
      <c r="D17"/>
      <c r="E17"/>
      <c r="F17"/>
      <c r="G17"/>
      <c r="H17"/>
      <c r="I17"/>
      <c r="J17"/>
      <c r="K17"/>
      <c r="L17"/>
      <c r="M17"/>
      <c r="N17"/>
      <c r="O17"/>
      <c r="P17" s="112"/>
      <c r="Q17"/>
      <c r="R17"/>
      <c r="S17"/>
      <c r="T17"/>
      <c r="U17"/>
      <c r="V17"/>
      <c r="W17"/>
      <c r="X17" s="112"/>
      <c r="Y17" s="112"/>
      <c r="Z17" s="112"/>
      <c r="AA17" s="112"/>
      <c r="AB17" s="112"/>
    </row>
    <row r="18" spans="1:28" x14ac:dyDescent="0.25">
      <c r="A18" s="622" t="s">
        <v>605</v>
      </c>
      <c r="B18" s="621">
        <v>5</v>
      </c>
      <c r="C18" s="621">
        <v>12</v>
      </c>
      <c r="D18"/>
      <c r="E18"/>
      <c r="F18"/>
      <c r="G18"/>
      <c r="H18"/>
      <c r="I18"/>
      <c r="J18"/>
      <c r="K18"/>
      <c r="L18"/>
      <c r="M18"/>
      <c r="N18"/>
      <c r="O18"/>
      <c r="P18" s="112"/>
      <c r="Q18"/>
      <c r="R18"/>
      <c r="S18"/>
      <c r="T18"/>
      <c r="U18"/>
      <c r="V18"/>
      <c r="W18"/>
      <c r="X18" s="112"/>
      <c r="Y18" s="112"/>
      <c r="Z18" s="112"/>
      <c r="AA18" s="112"/>
      <c r="AB18" s="112"/>
    </row>
    <row r="19" spans="1:28" x14ac:dyDescent="0.25">
      <c r="A19" s="622" t="s">
        <v>617</v>
      </c>
      <c r="B19" s="621">
        <v>1</v>
      </c>
      <c r="C19" s="621">
        <v>2</v>
      </c>
      <c r="D19"/>
      <c r="E19"/>
      <c r="F19"/>
      <c r="G19"/>
      <c r="H19"/>
      <c r="I19"/>
      <c r="J19"/>
      <c r="K19"/>
      <c r="L19"/>
      <c r="M19"/>
      <c r="N19"/>
      <c r="O19"/>
      <c r="P19" s="112"/>
      <c r="Q19"/>
      <c r="R19"/>
      <c r="S19"/>
      <c r="T19"/>
      <c r="U19"/>
      <c r="V19"/>
      <c r="W19"/>
      <c r="X19" s="112"/>
      <c r="Y19" s="112"/>
      <c r="Z19" s="112"/>
      <c r="AA19" s="112"/>
      <c r="AB19" s="112"/>
    </row>
    <row r="20" spans="1:28" x14ac:dyDescent="0.25">
      <c r="A20" s="622" t="s">
        <v>632</v>
      </c>
      <c r="B20" s="621">
        <v>27</v>
      </c>
      <c r="C20" s="621">
        <v>89</v>
      </c>
      <c r="D20"/>
      <c r="E20"/>
      <c r="F20"/>
      <c r="G20"/>
      <c r="H20"/>
      <c r="I20"/>
      <c r="J20"/>
      <c r="K20"/>
      <c r="L20"/>
      <c r="M20"/>
      <c r="N20"/>
      <c r="O20"/>
      <c r="P20" s="112"/>
      <c r="Q20"/>
      <c r="R20"/>
      <c r="S20"/>
      <c r="T20"/>
      <c r="U20"/>
      <c r="V20"/>
      <c r="W20"/>
      <c r="X20" s="112"/>
      <c r="Y20" s="112"/>
      <c r="Z20" s="112"/>
      <c r="AA20" s="112"/>
      <c r="AB20" s="112"/>
    </row>
    <row r="21" spans="1:28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 s="112"/>
      <c r="Q21"/>
      <c r="R21"/>
      <c r="S21"/>
      <c r="T21"/>
      <c r="U21"/>
      <c r="V21"/>
      <c r="W21"/>
      <c r="X21" s="112"/>
      <c r="Y21" s="112"/>
      <c r="Z21" s="112"/>
      <c r="AA21" s="112"/>
      <c r="AB21" s="112"/>
    </row>
    <row r="22" spans="1:28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 s="112"/>
      <c r="Q22"/>
      <c r="R22"/>
      <c r="S22"/>
      <c r="T22"/>
      <c r="U22"/>
      <c r="V22"/>
      <c r="W22"/>
      <c r="X22" s="112"/>
      <c r="Y22" s="112"/>
      <c r="Z22" s="112"/>
      <c r="AA22" s="112"/>
      <c r="AB22" s="112"/>
    </row>
    <row r="23" spans="1:28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 s="112"/>
      <c r="Q23"/>
      <c r="R23"/>
      <c r="S23"/>
      <c r="T23"/>
      <c r="U23"/>
      <c r="V23"/>
      <c r="W23"/>
      <c r="X23" s="112"/>
      <c r="Y23" s="112"/>
      <c r="Z23" s="112"/>
      <c r="AA23" s="112"/>
      <c r="AB23" s="112"/>
    </row>
    <row r="24" spans="1:28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 s="112"/>
      <c r="Q24"/>
      <c r="R24"/>
      <c r="S24"/>
      <c r="T24"/>
      <c r="U24"/>
      <c r="V24"/>
      <c r="W24"/>
      <c r="X24" s="112"/>
      <c r="Y24" s="112"/>
      <c r="Z24" s="112"/>
      <c r="AA24" s="112"/>
      <c r="AB24" s="112"/>
    </row>
    <row r="25" spans="1:28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 s="112"/>
      <c r="Q25"/>
      <c r="R25"/>
      <c r="S25"/>
      <c r="T25"/>
      <c r="U25"/>
      <c r="V25"/>
      <c r="W25"/>
      <c r="X25" s="112"/>
      <c r="Y25" s="112"/>
      <c r="Z25" s="112"/>
      <c r="AA25" s="112"/>
      <c r="AB25" s="112"/>
    </row>
    <row r="26" spans="1:28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 s="112"/>
      <c r="Q26" s="7"/>
      <c r="R26" s="114"/>
      <c r="S26" s="114"/>
      <c r="T26" s="114"/>
      <c r="U26" s="112"/>
      <c r="V26" s="112"/>
      <c r="W26" s="112"/>
      <c r="X26" s="112"/>
      <c r="Y26" s="112"/>
      <c r="Z26" s="112"/>
      <c r="AA26" s="112"/>
      <c r="AB26" s="112"/>
    </row>
    <row r="27" spans="1:28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 s="112"/>
      <c r="Q27" s="7"/>
      <c r="R27" s="114"/>
      <c r="S27" s="114"/>
      <c r="T27" s="114"/>
      <c r="U27" s="112"/>
      <c r="V27" s="112"/>
      <c r="W27" s="112"/>
      <c r="X27" s="112"/>
      <c r="Y27" s="112"/>
      <c r="Z27" s="112"/>
      <c r="AA27" s="112"/>
      <c r="AB27" s="112"/>
    </row>
    <row r="28" spans="1:28" x14ac:dyDescent="0.25">
      <c r="A28" s="619" t="s">
        <v>479</v>
      </c>
      <c r="B28" s="618" t="s">
        <v>620</v>
      </c>
      <c r="C28" s="115"/>
      <c r="D28"/>
      <c r="E28"/>
      <c r="F28"/>
      <c r="G28"/>
      <c r="H28"/>
      <c r="I28"/>
      <c r="J28"/>
      <c r="K28"/>
      <c r="L28"/>
      <c r="M28"/>
      <c r="N28"/>
      <c r="O28"/>
      <c r="P28" s="112"/>
      <c r="Q28" s="7"/>
      <c r="R28" s="114"/>
      <c r="S28" s="114"/>
      <c r="T28" s="114"/>
      <c r="U28" s="112"/>
      <c r="V28" s="112"/>
      <c r="W28" s="112"/>
      <c r="X28" s="112"/>
      <c r="Y28" s="112"/>
      <c r="Z28" s="112"/>
      <c r="AA28" s="112"/>
      <c r="AB28" s="112"/>
    </row>
    <row r="29" spans="1:28" x14ac:dyDescent="0.25">
      <c r="A29" s="619" t="s">
        <v>487</v>
      </c>
      <c r="B29" s="620">
        <v>2024</v>
      </c>
      <c r="C29" s="377"/>
      <c r="D29"/>
      <c r="E29"/>
      <c r="F29"/>
      <c r="G29"/>
      <c r="H29"/>
      <c r="I29"/>
      <c r="J29"/>
      <c r="K29"/>
      <c r="L29"/>
      <c r="M29"/>
      <c r="N29"/>
      <c r="O29"/>
      <c r="P29" s="112"/>
      <c r="Q29" s="7"/>
      <c r="R29" s="114"/>
      <c r="S29" s="114"/>
      <c r="T29" s="114"/>
      <c r="U29" s="112"/>
      <c r="V29" s="112"/>
      <c r="W29" s="112"/>
      <c r="X29" s="112"/>
      <c r="Y29" s="112"/>
      <c r="Z29" s="112"/>
      <c r="AA29" s="112"/>
      <c r="AB29" s="112"/>
    </row>
    <row r="30" spans="1:28" x14ac:dyDescent="0.25">
      <c r="A30" s="378"/>
      <c r="B30" s="377"/>
      <c r="C30" s="377"/>
      <c r="D30"/>
      <c r="E30"/>
      <c r="F30"/>
      <c r="G30"/>
      <c r="H30"/>
      <c r="I30"/>
      <c r="J30"/>
      <c r="K30"/>
      <c r="L30"/>
      <c r="M30"/>
      <c r="N30"/>
      <c r="O30"/>
      <c r="P30" s="112"/>
      <c r="Q30" s="7"/>
      <c r="R30" s="114"/>
      <c r="S30" s="114"/>
      <c r="T30" s="114"/>
      <c r="U30" s="112"/>
      <c r="V30" s="112"/>
      <c r="W30" s="112"/>
      <c r="X30" s="112"/>
      <c r="Y30" s="112"/>
      <c r="Z30" s="112"/>
      <c r="AA30" s="112"/>
      <c r="AB30" s="112"/>
    </row>
    <row r="31" spans="1:28" x14ac:dyDescent="0.25">
      <c r="A31" s="619"/>
      <c r="B31" s="621" t="s">
        <v>604</v>
      </c>
      <c r="C31" s="618"/>
      <c r="D31"/>
      <c r="E31"/>
      <c r="F31"/>
      <c r="G31"/>
      <c r="H31"/>
      <c r="I31"/>
      <c r="J31"/>
      <c r="K31"/>
      <c r="L31"/>
      <c r="M31"/>
      <c r="N31"/>
      <c r="O31"/>
      <c r="P31" s="112"/>
      <c r="Q31" s="7"/>
      <c r="R31" s="114"/>
      <c r="S31" s="114"/>
      <c r="T31" s="114"/>
      <c r="U31" s="112"/>
      <c r="V31" s="112"/>
      <c r="W31" s="112"/>
      <c r="X31" s="112"/>
      <c r="Y31" s="112"/>
      <c r="Z31" s="112"/>
      <c r="AA31" s="112"/>
      <c r="AB31" s="112"/>
    </row>
    <row r="32" spans="1:28" x14ac:dyDescent="0.25">
      <c r="A32" s="619"/>
      <c r="B32" s="620" t="s">
        <v>415</v>
      </c>
      <c r="C32" s="620"/>
      <c r="D32"/>
      <c r="E32"/>
      <c r="F32"/>
      <c r="G32"/>
      <c r="H32"/>
      <c r="I32"/>
      <c r="J32"/>
      <c r="K32"/>
      <c r="L32"/>
      <c r="M32"/>
      <c r="N32"/>
      <c r="O32"/>
      <c r="P32" s="112"/>
      <c r="Q32" s="7"/>
      <c r="R32" s="114"/>
      <c r="S32" s="114"/>
      <c r="T32" s="114"/>
      <c r="U32" s="112"/>
      <c r="V32" s="112"/>
      <c r="W32" s="112"/>
      <c r="X32" s="112"/>
      <c r="Y32" s="112"/>
      <c r="Z32" s="112"/>
      <c r="AA32" s="112"/>
      <c r="AB32" s="112"/>
    </row>
    <row r="33" spans="1:28" x14ac:dyDescent="0.25">
      <c r="A33" s="618" t="s">
        <v>621</v>
      </c>
      <c r="B33" s="618" t="s">
        <v>622</v>
      </c>
      <c r="C33" s="618" t="s">
        <v>623</v>
      </c>
      <c r="D33"/>
      <c r="E33"/>
      <c r="F33"/>
      <c r="G33"/>
      <c r="H33"/>
      <c r="I33"/>
      <c r="J33"/>
      <c r="K33"/>
      <c r="L33"/>
      <c r="M33"/>
      <c r="N33"/>
      <c r="O33"/>
      <c r="P33" s="112"/>
      <c r="Q33" s="7"/>
      <c r="R33" s="114"/>
      <c r="S33" s="114"/>
      <c r="T33" s="114"/>
      <c r="U33" s="112"/>
      <c r="V33" s="112"/>
      <c r="W33" s="112"/>
      <c r="X33" s="112"/>
      <c r="Y33" s="112"/>
      <c r="Z33" s="112"/>
      <c r="AA33" s="112"/>
      <c r="AB33" s="112"/>
    </row>
    <row r="34" spans="1:28" x14ac:dyDescent="0.25">
      <c r="A34" s="622" t="s">
        <v>624</v>
      </c>
      <c r="B34" s="621"/>
      <c r="C34" s="621"/>
      <c r="D34"/>
      <c r="E34"/>
      <c r="F34"/>
      <c r="G34"/>
      <c r="H34"/>
      <c r="I34"/>
      <c r="J34"/>
      <c r="K34"/>
      <c r="L34"/>
      <c r="M34"/>
      <c r="N34"/>
      <c r="O34"/>
      <c r="P34" s="112"/>
      <c r="Q34" s="7"/>
      <c r="R34" s="114"/>
      <c r="S34" s="114"/>
      <c r="T34" s="114"/>
      <c r="U34" s="112"/>
      <c r="V34" s="112"/>
      <c r="W34" s="112"/>
      <c r="X34" s="112"/>
      <c r="Y34" s="112"/>
      <c r="Z34" s="112"/>
      <c r="AA34" s="112"/>
      <c r="AB34" s="112"/>
    </row>
    <row r="35" spans="1:28" x14ac:dyDescent="0.25">
      <c r="A35" s="628" t="s">
        <v>557</v>
      </c>
      <c r="B35" s="621">
        <v>1</v>
      </c>
      <c r="C35" s="621">
        <v>3</v>
      </c>
      <c r="D35"/>
      <c r="E35"/>
      <c r="F35"/>
      <c r="G35"/>
      <c r="H35"/>
      <c r="I35"/>
      <c r="J35"/>
      <c r="K35"/>
      <c r="L35"/>
      <c r="M35"/>
      <c r="N35"/>
      <c r="O35"/>
      <c r="P35" s="112"/>
      <c r="Q35" s="7"/>
      <c r="R35" s="114"/>
      <c r="S35" s="114"/>
      <c r="T35" s="114"/>
      <c r="U35" s="112"/>
      <c r="V35" s="112"/>
      <c r="W35" s="112"/>
      <c r="X35" s="112"/>
      <c r="Y35" s="112"/>
      <c r="Z35" s="112"/>
      <c r="AA35" s="112"/>
      <c r="AB35" s="112"/>
    </row>
    <row r="36" spans="1:28" x14ac:dyDescent="0.25">
      <c r="A36" s="622" t="s">
        <v>625</v>
      </c>
      <c r="B36" s="621"/>
      <c r="C36" s="621"/>
      <c r="D36" s="112"/>
      <c r="E36" s="173"/>
      <c r="F36"/>
      <c r="G36"/>
      <c r="H36"/>
      <c r="I36"/>
      <c r="J36"/>
      <c r="K36"/>
      <c r="L36"/>
      <c r="M36"/>
      <c r="N36"/>
      <c r="O36"/>
      <c r="P36" s="112"/>
      <c r="Q36" s="7"/>
      <c r="R36" s="114"/>
      <c r="S36" s="114"/>
      <c r="T36" s="114"/>
      <c r="U36" s="112"/>
      <c r="V36" s="112"/>
      <c r="W36" s="112"/>
      <c r="X36" s="112"/>
      <c r="Y36" s="112"/>
      <c r="Z36" s="112"/>
      <c r="AA36" s="112"/>
      <c r="AB36" s="112"/>
    </row>
    <row r="37" spans="1:28" x14ac:dyDescent="0.25">
      <c r="A37" s="628" t="s">
        <v>633</v>
      </c>
      <c r="B37" s="621">
        <v>2</v>
      </c>
      <c r="C37" s="621">
        <v>5</v>
      </c>
      <c r="D37" s="112"/>
      <c r="E37" s="173"/>
      <c r="F37"/>
      <c r="G37"/>
      <c r="H37"/>
      <c r="I37"/>
      <c r="J37"/>
      <c r="K37"/>
      <c r="L37"/>
      <c r="M37"/>
      <c r="N37"/>
      <c r="O37"/>
      <c r="P37" s="112"/>
      <c r="Q37" s="7"/>
      <c r="R37" s="114"/>
      <c r="S37" s="114"/>
      <c r="T37" s="114"/>
      <c r="U37" s="112"/>
      <c r="V37" s="112"/>
      <c r="W37" s="112"/>
      <c r="X37" s="112"/>
      <c r="Y37" s="112"/>
      <c r="Z37" s="112"/>
      <c r="AA37" s="112"/>
      <c r="AB37" s="112"/>
    </row>
    <row r="38" spans="1:28" x14ac:dyDescent="0.25">
      <c r="A38" s="628" t="s">
        <v>634</v>
      </c>
      <c r="B38" s="621">
        <v>1</v>
      </c>
      <c r="C38" s="621">
        <v>5</v>
      </c>
      <c r="D38" s="112"/>
      <c r="E38" s="173"/>
      <c r="F38"/>
      <c r="G38"/>
      <c r="H38"/>
      <c r="I38"/>
      <c r="J38"/>
      <c r="K38"/>
      <c r="L38"/>
      <c r="M38"/>
      <c r="N38"/>
      <c r="O38"/>
      <c r="P38" s="112"/>
      <c r="Q38" s="7"/>
      <c r="R38" s="114"/>
      <c r="S38" s="114"/>
      <c r="T38" s="114"/>
      <c r="U38" s="112"/>
      <c r="V38" s="112"/>
      <c r="W38" s="112"/>
      <c r="X38" s="112"/>
      <c r="Y38" s="112"/>
      <c r="Z38" s="112"/>
      <c r="AA38" s="112"/>
      <c r="AB38" s="112"/>
    </row>
    <row r="39" spans="1:28" x14ac:dyDescent="0.25">
      <c r="A39" s="622" t="s">
        <v>628</v>
      </c>
      <c r="B39" s="621"/>
      <c r="C39" s="621"/>
      <c r="D39" s="112"/>
      <c r="E39" s="173"/>
      <c r="F39"/>
      <c r="G39"/>
      <c r="H39"/>
      <c r="I39"/>
      <c r="J39"/>
      <c r="K39"/>
      <c r="L39"/>
      <c r="M39"/>
      <c r="N39"/>
      <c r="O39"/>
      <c r="P39" s="112"/>
      <c r="Q39" s="7"/>
      <c r="R39" s="114"/>
      <c r="S39" s="114"/>
      <c r="T39" s="114"/>
      <c r="U39" s="112"/>
      <c r="V39" s="112"/>
      <c r="W39" s="112"/>
      <c r="X39" s="112"/>
      <c r="Y39" s="112"/>
      <c r="Z39" s="112"/>
      <c r="AA39" s="112"/>
      <c r="AB39" s="112"/>
    </row>
    <row r="40" spans="1:28" x14ac:dyDescent="0.25">
      <c r="A40" s="628" t="s">
        <v>560</v>
      </c>
      <c r="B40" s="621">
        <v>1</v>
      </c>
      <c r="C40" s="621">
        <v>0</v>
      </c>
      <c r="D40" s="112"/>
      <c r="E40" s="173"/>
      <c r="F40"/>
      <c r="G40"/>
      <c r="H40"/>
      <c r="I40"/>
      <c r="J40"/>
      <c r="K40"/>
      <c r="L40"/>
      <c r="M40"/>
      <c r="N40"/>
      <c r="O40"/>
      <c r="P40" s="112"/>
      <c r="Q40" s="7"/>
      <c r="R40" s="114"/>
      <c r="S40" s="114"/>
      <c r="T40" s="114"/>
      <c r="U40" s="112"/>
      <c r="V40" s="112"/>
      <c r="W40" s="112"/>
      <c r="X40" s="112"/>
      <c r="Y40" s="112"/>
      <c r="Z40" s="112"/>
      <c r="AA40" s="112"/>
      <c r="AB40" s="112"/>
    </row>
    <row r="41" spans="1:28" x14ac:dyDescent="0.25">
      <c r="A41" s="622" t="s">
        <v>630</v>
      </c>
      <c r="B41" s="621"/>
      <c r="C41" s="621"/>
      <c r="D41" s="112"/>
      <c r="E41" s="173"/>
      <c r="F41"/>
      <c r="G41"/>
      <c r="H41"/>
      <c r="I41"/>
      <c r="J41"/>
      <c r="K41"/>
      <c r="L41"/>
      <c r="M41"/>
      <c r="N41"/>
      <c r="O41"/>
      <c r="P41" s="112"/>
      <c r="Q41" s="7"/>
      <c r="R41" s="114"/>
      <c r="S41" s="114"/>
      <c r="T41" s="114"/>
      <c r="U41" s="112"/>
      <c r="V41" s="112"/>
      <c r="W41" s="112"/>
      <c r="X41" s="112"/>
      <c r="Y41" s="112"/>
      <c r="Z41" s="112"/>
      <c r="AA41" s="112"/>
      <c r="AB41" s="112"/>
    </row>
    <row r="42" spans="1:28" x14ac:dyDescent="0.25">
      <c r="A42" s="628" t="s">
        <v>595</v>
      </c>
      <c r="B42" s="621">
        <v>1</v>
      </c>
      <c r="C42" s="621">
        <v>2</v>
      </c>
      <c r="D42" s="112"/>
      <c r="E42" s="173"/>
      <c r="F42"/>
      <c r="G42"/>
      <c r="H42"/>
      <c r="I42"/>
      <c r="J42"/>
      <c r="K42"/>
      <c r="L42"/>
      <c r="M42"/>
      <c r="N42"/>
      <c r="O42"/>
      <c r="P42" s="112"/>
      <c r="Q42" s="7"/>
      <c r="R42" s="114"/>
      <c r="S42" s="114"/>
      <c r="T42" s="114"/>
      <c r="U42" s="112"/>
      <c r="V42" s="112"/>
      <c r="W42" s="112"/>
      <c r="X42" s="112"/>
      <c r="Y42" s="112"/>
      <c r="Z42" s="112"/>
      <c r="AA42" s="112"/>
      <c r="AB42" s="112"/>
    </row>
    <row r="43" spans="1:28" x14ac:dyDescent="0.25">
      <c r="A43" s="622" t="s">
        <v>617</v>
      </c>
      <c r="B43" s="621"/>
      <c r="C43" s="621"/>
      <c r="D43" s="112"/>
      <c r="E43" s="173"/>
      <c r="F43"/>
      <c r="G43"/>
      <c r="H43"/>
      <c r="I43"/>
      <c r="J43"/>
      <c r="K43"/>
      <c r="L43"/>
      <c r="M43"/>
      <c r="N43"/>
      <c r="O43"/>
      <c r="P43" s="112"/>
      <c r="Q43" s="7"/>
      <c r="R43" s="114"/>
      <c r="S43" s="114"/>
      <c r="T43" s="114"/>
      <c r="U43" s="112"/>
      <c r="V43" s="112"/>
      <c r="W43" s="112"/>
      <c r="X43" s="112"/>
      <c r="Y43" s="112"/>
      <c r="Z43" s="112"/>
      <c r="AA43" s="112"/>
      <c r="AB43" s="112"/>
    </row>
    <row r="44" spans="1:28" x14ac:dyDescent="0.25">
      <c r="A44" s="628" t="s">
        <v>612</v>
      </c>
      <c r="B44" s="621">
        <v>1</v>
      </c>
      <c r="C44" s="621">
        <v>3</v>
      </c>
      <c r="D44" s="112"/>
      <c r="E44" s="173"/>
      <c r="F44"/>
      <c r="G44"/>
      <c r="H44"/>
      <c r="I44"/>
      <c r="J44"/>
      <c r="K44"/>
      <c r="L44"/>
      <c r="M44"/>
      <c r="N44"/>
      <c r="O44"/>
      <c r="P44" s="112"/>
      <c r="Q44" s="7"/>
      <c r="R44" s="114"/>
      <c r="S44" s="114"/>
      <c r="T44" s="114"/>
      <c r="U44" s="112"/>
      <c r="V44" s="112"/>
      <c r="W44" s="112"/>
      <c r="X44" s="112"/>
      <c r="Y44" s="112"/>
      <c r="Z44" s="112"/>
      <c r="AA44" s="112"/>
      <c r="AB44" s="112"/>
    </row>
    <row r="45" spans="1:28" x14ac:dyDescent="0.25">
      <c r="A45" s="622" t="s">
        <v>632</v>
      </c>
      <c r="B45" s="621">
        <v>7</v>
      </c>
      <c r="C45" s="621">
        <v>18</v>
      </c>
      <c r="D45" s="112"/>
      <c r="E45" s="173"/>
      <c r="F45"/>
      <c r="G45"/>
      <c r="H45"/>
      <c r="I45"/>
      <c r="J45"/>
      <c r="K45"/>
      <c r="L45"/>
      <c r="M45"/>
      <c r="N45"/>
      <c r="O45"/>
      <c r="P45" s="112"/>
      <c r="Q45" s="7"/>
      <c r="R45" s="114"/>
      <c r="S45" s="114"/>
      <c r="T45" s="114"/>
      <c r="U45" s="112"/>
      <c r="V45" s="112"/>
      <c r="W45" s="112"/>
      <c r="X45" s="112"/>
      <c r="Y45" s="112"/>
      <c r="Z45" s="112"/>
      <c r="AA45" s="112"/>
      <c r="AB45" s="112"/>
    </row>
    <row r="46" spans="1:28" x14ac:dyDescent="0.25">
      <c r="A46"/>
      <c r="B46"/>
      <c r="C46"/>
      <c r="D46" s="112"/>
      <c r="E46" s="173"/>
      <c r="F46"/>
      <c r="G46"/>
      <c r="H46"/>
      <c r="I46"/>
      <c r="J46"/>
      <c r="K46"/>
      <c r="L46"/>
      <c r="M46"/>
      <c r="N46"/>
      <c r="O46"/>
      <c r="P46" s="112"/>
      <c r="Q46" s="7"/>
      <c r="R46" s="114"/>
      <c r="S46" s="114"/>
      <c r="T46" s="114"/>
      <c r="U46" s="112"/>
      <c r="V46" s="112"/>
      <c r="W46" s="112"/>
      <c r="X46" s="112"/>
      <c r="Y46" s="112"/>
      <c r="Z46" s="112"/>
      <c r="AA46" s="112"/>
      <c r="AB46" s="112"/>
    </row>
    <row r="47" spans="1:28" x14ac:dyDescent="0.25">
      <c r="A47"/>
      <c r="B47"/>
      <c r="C47"/>
      <c r="D47" s="112"/>
      <c r="E47" s="173"/>
      <c r="F47"/>
      <c r="G47"/>
      <c r="H47"/>
      <c r="I47"/>
      <c r="J47"/>
      <c r="K47"/>
      <c r="L47"/>
      <c r="M47"/>
      <c r="N47"/>
      <c r="O47"/>
      <c r="P47" s="112"/>
      <c r="Q47" s="7"/>
      <c r="R47" s="114"/>
      <c r="S47" s="114"/>
      <c r="T47" s="114"/>
      <c r="U47" s="112"/>
      <c r="V47" s="112"/>
      <c r="W47" s="112"/>
      <c r="X47" s="112"/>
      <c r="Y47" s="112"/>
      <c r="Z47" s="112"/>
      <c r="AA47" s="112"/>
      <c r="AB47" s="112"/>
    </row>
    <row r="48" spans="1:28" x14ac:dyDescent="0.25">
      <c r="A48"/>
      <c r="B48"/>
      <c r="C48"/>
      <c r="D48" s="112"/>
      <c r="E48" s="173"/>
      <c r="F48"/>
      <c r="G48"/>
      <c r="H48"/>
      <c r="I48"/>
      <c r="J48"/>
      <c r="K48"/>
      <c r="L48"/>
      <c r="M48"/>
      <c r="N48"/>
      <c r="O48"/>
      <c r="P48" s="112"/>
      <c r="Q48" s="7"/>
      <c r="R48" s="114"/>
      <c r="S48" s="114"/>
      <c r="T48" s="114"/>
      <c r="U48" s="112"/>
      <c r="V48" s="112"/>
      <c r="W48" s="112"/>
      <c r="X48" s="112"/>
      <c r="Y48" s="112"/>
      <c r="Z48" s="112"/>
      <c r="AA48" s="112"/>
      <c r="AB48" s="112"/>
    </row>
    <row r="49" spans="1:35" x14ac:dyDescent="0.25">
      <c r="A49"/>
      <c r="B49"/>
      <c r="C49"/>
      <c r="D49" s="112"/>
      <c r="E49" s="173"/>
      <c r="F49"/>
      <c r="G49"/>
      <c r="H49"/>
      <c r="I49"/>
      <c r="J49"/>
      <c r="K49"/>
      <c r="L49"/>
      <c r="M49"/>
      <c r="N49"/>
      <c r="O49"/>
      <c r="P49" s="112"/>
      <c r="Q49" s="7"/>
      <c r="R49" s="114"/>
      <c r="S49" s="114"/>
      <c r="T49" s="114"/>
      <c r="U49" s="112"/>
      <c r="V49" s="112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</row>
    <row r="50" spans="1:3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</row>
    <row r="51" spans="1:35" ht="17.25" x14ac:dyDescent="0.25">
      <c r="A51" s="830" t="s">
        <v>635</v>
      </c>
      <c r="B51" s="830"/>
      <c r="C51" s="830"/>
      <c r="D51" s="830"/>
      <c r="E51" s="830"/>
      <c r="F51" s="830"/>
      <c r="G51" s="830"/>
      <c r="H51" s="830"/>
      <c r="I51" s="830"/>
      <c r="J51" s="830"/>
      <c r="K51" s="830"/>
      <c r="L51" s="830"/>
      <c r="M51" s="830"/>
      <c r="N51" s="830"/>
      <c r="O51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</row>
    <row r="52" spans="1:35" x14ac:dyDescent="0.25">
      <c r="A52"/>
      <c r="B52" s="11"/>
      <c r="C52" s="11"/>
      <c r="D52"/>
      <c r="E52"/>
      <c r="F52"/>
      <c r="G52"/>
      <c r="H52"/>
      <c r="I52"/>
      <c r="J52"/>
      <c r="K52"/>
      <c r="L52"/>
      <c r="M52" s="112"/>
      <c r="N52" s="112"/>
      <c r="O52" s="112"/>
      <c r="P52" s="112"/>
      <c r="Q52" s="118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</row>
    <row r="53" spans="1:35" x14ac:dyDescent="0.25">
      <c r="A53" s="619" t="s">
        <v>487</v>
      </c>
      <c r="B53" s="355">
        <v>2024</v>
      </c>
      <c r="C53" s="379"/>
      <c r="D53"/>
      <c r="E53"/>
      <c r="F53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</row>
    <row r="54" spans="1:35" x14ac:dyDescent="0.25">
      <c r="A54" s="380"/>
      <c r="B54" s="381"/>
      <c r="C54" s="379"/>
      <c r="D54"/>
      <c r="E54"/>
      <c r="F54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12"/>
    </row>
    <row r="55" spans="1:35" x14ac:dyDescent="0.25">
      <c r="A55" s="623" t="s">
        <v>636</v>
      </c>
      <c r="B55" s="624" t="s">
        <v>604</v>
      </c>
      <c r="C55" s="624"/>
      <c r="D55"/>
      <c r="E55"/>
      <c r="F55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</row>
    <row r="56" spans="1:35" x14ac:dyDescent="0.25">
      <c r="A56" s="358" t="s">
        <v>621</v>
      </c>
      <c r="B56" s="355" t="s">
        <v>434</v>
      </c>
      <c r="C56" s="621" t="s">
        <v>632</v>
      </c>
      <c r="D56"/>
      <c r="E56"/>
      <c r="F56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</row>
    <row r="57" spans="1:35" x14ac:dyDescent="0.25">
      <c r="A57" s="354" t="s">
        <v>624</v>
      </c>
      <c r="B57" s="625"/>
      <c r="C57" s="621"/>
      <c r="D57"/>
      <c r="E57"/>
      <c r="F57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</row>
    <row r="58" spans="1:35" x14ac:dyDescent="0.25">
      <c r="A58" s="626" t="s">
        <v>637</v>
      </c>
      <c r="B58" s="625">
        <v>1</v>
      </c>
      <c r="C58" s="621">
        <v>1</v>
      </c>
      <c r="D58"/>
      <c r="E58"/>
      <c r="F58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</row>
    <row r="59" spans="1:35" ht="17.25" x14ac:dyDescent="0.25">
      <c r="A59" s="626" t="s">
        <v>638</v>
      </c>
      <c r="B59" s="625">
        <v>1</v>
      </c>
      <c r="C59" s="621">
        <v>1</v>
      </c>
      <c r="D59" s="119"/>
      <c r="E59"/>
      <c r="F59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</row>
    <row r="60" spans="1:35" ht="17.25" x14ac:dyDescent="0.25">
      <c r="A60" s="354" t="s">
        <v>625</v>
      </c>
      <c r="B60" s="625"/>
      <c r="C60" s="621"/>
      <c r="D60" s="119"/>
      <c r="E60"/>
      <c r="F60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</row>
    <row r="61" spans="1:35" ht="17.25" x14ac:dyDescent="0.25">
      <c r="A61" s="626" t="s">
        <v>639</v>
      </c>
      <c r="B61" s="625">
        <v>1</v>
      </c>
      <c r="C61" s="621">
        <v>1</v>
      </c>
      <c r="D61" s="119"/>
      <c r="E61"/>
      <c r="F61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</row>
    <row r="62" spans="1:35" x14ac:dyDescent="0.25">
      <c r="A62" s="626" t="s">
        <v>640</v>
      </c>
      <c r="B62" s="625">
        <v>1</v>
      </c>
      <c r="C62" s="621">
        <v>1</v>
      </c>
      <c r="D62"/>
      <c r="E62"/>
      <c r="F62"/>
      <c r="G62"/>
      <c r="H62"/>
      <c r="I62"/>
      <c r="J62"/>
      <c r="K62"/>
      <c r="L62"/>
      <c r="M62"/>
      <c r="N62" s="112"/>
      <c r="O62" s="112"/>
      <c r="P62" s="112"/>
      <c r="Q62" s="112"/>
      <c r="R62" s="112"/>
      <c r="S62" s="112"/>
      <c r="T62" s="11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</row>
    <row r="63" spans="1:35" x14ac:dyDescent="0.25">
      <c r="A63" s="354" t="s">
        <v>626</v>
      </c>
      <c r="B63" s="625"/>
      <c r="C63" s="621"/>
      <c r="D63"/>
      <c r="E63"/>
      <c r="F63"/>
      <c r="G63"/>
      <c r="H63"/>
      <c r="I63"/>
      <c r="J63"/>
      <c r="K63"/>
      <c r="L63"/>
      <c r="M63"/>
      <c r="N63" s="112"/>
      <c r="O63" s="112"/>
      <c r="P63" s="112"/>
      <c r="Q63" s="112"/>
      <c r="R63" s="112"/>
      <c r="S63" s="112"/>
      <c r="T63" s="112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</row>
    <row r="64" spans="1:35" x14ac:dyDescent="0.25">
      <c r="A64" s="626" t="s">
        <v>641</v>
      </c>
      <c r="B64" s="625">
        <v>1</v>
      </c>
      <c r="C64" s="621">
        <v>1</v>
      </c>
      <c r="D64"/>
      <c r="E64"/>
      <c r="F64"/>
      <c r="G64"/>
      <c r="H64"/>
      <c r="I64"/>
      <c r="J64"/>
      <c r="K64"/>
      <c r="L64"/>
      <c r="M64"/>
      <c r="N64" s="112"/>
      <c r="O64" s="112"/>
      <c r="P64" s="112"/>
      <c r="Q64" s="112"/>
      <c r="R64" s="112"/>
      <c r="S64" s="112"/>
      <c r="T64" s="112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</row>
    <row r="65" spans="1:35" x14ac:dyDescent="0.25">
      <c r="A65" s="354" t="s">
        <v>627</v>
      </c>
      <c r="B65" s="625"/>
      <c r="C65" s="621"/>
      <c r="D65"/>
      <c r="E65"/>
      <c r="F65"/>
      <c r="G65"/>
      <c r="H65"/>
      <c r="I65"/>
      <c r="J65"/>
      <c r="K65"/>
      <c r="L65"/>
      <c r="M65"/>
      <c r="N65" s="112"/>
      <c r="O65" s="112"/>
      <c r="P65" s="112"/>
      <c r="Q65" s="112"/>
      <c r="R65" s="112"/>
      <c r="S65" s="112"/>
      <c r="T65" s="112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</row>
    <row r="66" spans="1:35" x14ac:dyDescent="0.25">
      <c r="A66" s="626" t="s">
        <v>642</v>
      </c>
      <c r="B66" s="625">
        <v>1</v>
      </c>
      <c r="C66" s="621">
        <v>1</v>
      </c>
      <c r="D66"/>
      <c r="E66"/>
      <c r="F66"/>
      <c r="G66"/>
      <c r="H66"/>
      <c r="I66"/>
      <c r="J66"/>
      <c r="K66"/>
      <c r="L66"/>
      <c r="M66"/>
      <c r="N66" s="112"/>
      <c r="O66" s="112"/>
      <c r="P66" s="112"/>
      <c r="Q66" s="112"/>
      <c r="R66" s="112"/>
      <c r="S66" s="112"/>
      <c r="T66" s="112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</row>
    <row r="67" spans="1:35" x14ac:dyDescent="0.25">
      <c r="A67" s="626" t="s">
        <v>643</v>
      </c>
      <c r="B67" s="625">
        <v>1</v>
      </c>
      <c r="C67" s="621">
        <v>1</v>
      </c>
      <c r="D67"/>
      <c r="E67"/>
      <c r="F67"/>
      <c r="G67"/>
      <c r="H67"/>
      <c r="I67"/>
      <c r="J67"/>
      <c r="K67"/>
      <c r="L67"/>
      <c r="M67"/>
      <c r="N67" s="112"/>
      <c r="O67" s="112"/>
      <c r="P67" s="112"/>
      <c r="Q67" s="112"/>
      <c r="R67" s="112"/>
      <c r="S67" s="112"/>
      <c r="T67" s="112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</row>
    <row r="68" spans="1:35" x14ac:dyDescent="0.25">
      <c r="A68" s="626" t="s">
        <v>641</v>
      </c>
      <c r="B68" s="625">
        <v>1</v>
      </c>
      <c r="C68" s="621">
        <v>1</v>
      </c>
      <c r="D68"/>
      <c r="E68"/>
      <c r="F68"/>
      <c r="G68"/>
      <c r="H68"/>
      <c r="I68"/>
      <c r="J68"/>
      <c r="K68"/>
      <c r="L68"/>
      <c r="M68"/>
      <c r="N68" s="112"/>
      <c r="O68" s="112"/>
      <c r="P68" s="112"/>
      <c r="Q68" s="112"/>
      <c r="R68" s="112"/>
      <c r="S68" s="112"/>
      <c r="T68" s="112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</row>
    <row r="69" spans="1:35" x14ac:dyDescent="0.25">
      <c r="A69" s="354" t="s">
        <v>630</v>
      </c>
      <c r="B69" s="625"/>
      <c r="C69" s="621"/>
      <c r="D69"/>
      <c r="E69"/>
      <c r="F69"/>
      <c r="G69"/>
      <c r="H69"/>
      <c r="I69"/>
      <c r="J69"/>
      <c r="K69"/>
      <c r="L69"/>
      <c r="M69"/>
      <c r="N69" s="112"/>
      <c r="O69" s="112"/>
      <c r="P69" s="112"/>
      <c r="Q69" s="112"/>
      <c r="R69" s="112"/>
      <c r="S69" s="112"/>
      <c r="T69" s="112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</row>
    <row r="70" spans="1:35" x14ac:dyDescent="0.25">
      <c r="A70" s="626" t="s">
        <v>642</v>
      </c>
      <c r="B70" s="625">
        <v>1</v>
      </c>
      <c r="C70" s="621">
        <v>1</v>
      </c>
      <c r="D70"/>
      <c r="E70"/>
      <c r="F70"/>
      <c r="G70"/>
      <c r="H70"/>
      <c r="I70"/>
      <c r="J70"/>
      <c r="K70"/>
      <c r="L70"/>
      <c r="M70"/>
      <c r="N70" s="112"/>
      <c r="O70" s="112"/>
      <c r="P70" s="112"/>
      <c r="Q70" s="112"/>
      <c r="R70" s="112"/>
      <c r="S70" s="112"/>
      <c r="T70" s="112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</row>
    <row r="71" spans="1:35" x14ac:dyDescent="0.25">
      <c r="A71" s="354" t="s">
        <v>631</v>
      </c>
      <c r="B71" s="625"/>
      <c r="C71" s="621"/>
      <c r="D71"/>
      <c r="E71"/>
      <c r="F71"/>
      <c r="G71"/>
      <c r="H71"/>
      <c r="I71"/>
      <c r="J71"/>
      <c r="K71"/>
      <c r="L71"/>
      <c r="M71"/>
      <c r="N71" s="112"/>
      <c r="O71" s="112"/>
      <c r="P71" s="112"/>
      <c r="Q71" s="112"/>
      <c r="R71" s="112"/>
      <c r="S71" s="112"/>
      <c r="T71" s="112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</row>
    <row r="72" spans="1:35" x14ac:dyDescent="0.25">
      <c r="A72" s="626" t="s">
        <v>637</v>
      </c>
      <c r="B72" s="625">
        <v>1</v>
      </c>
      <c r="C72" s="621">
        <v>1</v>
      </c>
      <c r="D72"/>
      <c r="E72"/>
      <c r="F72"/>
      <c r="G72"/>
      <c r="H72"/>
      <c r="I72"/>
      <c r="J72"/>
      <c r="K72"/>
      <c r="L72"/>
      <c r="M72"/>
      <c r="N72" s="112"/>
      <c r="O72" s="112"/>
      <c r="P72" s="112"/>
      <c r="Q72" s="112"/>
      <c r="R72" s="112"/>
      <c r="S72" s="112"/>
      <c r="T72" s="11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</row>
    <row r="73" spans="1:35" x14ac:dyDescent="0.25">
      <c r="A73" s="626" t="s">
        <v>644</v>
      </c>
      <c r="B73" s="625">
        <v>1</v>
      </c>
      <c r="C73" s="621">
        <v>1</v>
      </c>
      <c r="D73"/>
      <c r="E73"/>
      <c r="F73"/>
      <c r="G73"/>
      <c r="H73"/>
      <c r="I73"/>
      <c r="J73"/>
      <c r="K73"/>
      <c r="L73"/>
      <c r="M73"/>
      <c r="N73" s="112"/>
      <c r="O73" s="112"/>
      <c r="P73" s="112"/>
      <c r="Q73" s="112"/>
      <c r="R73" s="112"/>
      <c r="S73" s="112"/>
      <c r="T73" s="112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</row>
    <row r="74" spans="1:35" x14ac:dyDescent="0.25">
      <c r="A74" s="626" t="s">
        <v>641</v>
      </c>
      <c r="B74" s="625">
        <v>1</v>
      </c>
      <c r="C74" s="621">
        <v>1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</row>
    <row r="75" spans="1:35" x14ac:dyDescent="0.25">
      <c r="A75" s="354" t="s">
        <v>605</v>
      </c>
      <c r="B75" s="625"/>
      <c r="C75" s="621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</row>
    <row r="76" spans="1:35" x14ac:dyDescent="0.25">
      <c r="A76" s="626" t="s">
        <v>645</v>
      </c>
      <c r="B76" s="625">
        <v>1</v>
      </c>
      <c r="C76" s="621">
        <v>1</v>
      </c>
      <c r="D76"/>
      <c r="E76"/>
      <c r="F76"/>
      <c r="G76"/>
      <c r="H76"/>
      <c r="I76"/>
      <c r="J76"/>
      <c r="K76"/>
      <c r="L76"/>
      <c r="M76" s="112"/>
      <c r="N76" s="112"/>
      <c r="O76" s="112"/>
      <c r="P76" s="112"/>
      <c r="Q76" s="118"/>
      <c r="R76" s="112"/>
      <c r="S76" s="112"/>
      <c r="T76" s="112"/>
      <c r="U76" s="112"/>
      <c r="V76" s="112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</row>
    <row r="77" spans="1:35" x14ac:dyDescent="0.25">
      <c r="A77" s="626" t="s">
        <v>606</v>
      </c>
      <c r="B77" s="625">
        <v>1</v>
      </c>
      <c r="C77" s="621">
        <v>1</v>
      </c>
      <c r="D77"/>
      <c r="E77"/>
      <c r="F77"/>
      <c r="G77"/>
      <c r="H77"/>
      <c r="I77"/>
      <c r="J77"/>
      <c r="K77"/>
      <c r="L77"/>
      <c r="M77" s="112"/>
      <c r="N77" s="112"/>
      <c r="O77" s="112"/>
      <c r="P77" s="112"/>
      <c r="Q77" s="118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</row>
    <row r="78" spans="1:35" x14ac:dyDescent="0.25">
      <c r="A78" s="354" t="s">
        <v>617</v>
      </c>
      <c r="B78" s="625"/>
      <c r="C78" s="621"/>
      <c r="D78"/>
      <c r="E78"/>
      <c r="F78"/>
      <c r="G78"/>
      <c r="H78"/>
      <c r="I78"/>
      <c r="J78"/>
      <c r="K78"/>
      <c r="L78"/>
      <c r="M78" s="112"/>
      <c r="N78" s="112"/>
      <c r="O78" s="112"/>
      <c r="P78" s="112"/>
      <c r="Q78" s="118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</row>
    <row r="79" spans="1:35" x14ac:dyDescent="0.25">
      <c r="A79" s="626" t="s">
        <v>618</v>
      </c>
      <c r="B79" s="625">
        <v>1</v>
      </c>
      <c r="C79" s="621">
        <v>1</v>
      </c>
      <c r="D79"/>
      <c r="E79"/>
      <c r="F79"/>
      <c r="G79"/>
      <c r="H79"/>
      <c r="I79"/>
      <c r="J79"/>
      <c r="K79"/>
      <c r="L79"/>
      <c r="M79" s="112"/>
      <c r="N79" s="112"/>
      <c r="O79" s="112"/>
      <c r="P79" s="112"/>
      <c r="Q79" s="118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</row>
    <row r="80" spans="1:35" ht="17.25" x14ac:dyDescent="0.25">
      <c r="A80" s="354" t="s">
        <v>632</v>
      </c>
      <c r="B80" s="625">
        <v>15</v>
      </c>
      <c r="C80" s="627">
        <v>15</v>
      </c>
      <c r="D80"/>
      <c r="E80"/>
      <c r="F80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8"/>
      <c r="R80" s="112"/>
      <c r="S80" s="112"/>
      <c r="T80" s="112"/>
      <c r="U80" s="112"/>
      <c r="V80" s="112"/>
      <c r="W80" s="112"/>
      <c r="X80" s="112"/>
      <c r="Y80" s="112"/>
      <c r="Z80" s="112"/>
      <c r="AA80" s="112"/>
      <c r="AB80" s="112"/>
      <c r="AC80" s="112"/>
      <c r="AD80" s="112"/>
      <c r="AE80" s="112"/>
      <c r="AF80" s="112"/>
      <c r="AG80" s="112"/>
      <c r="AH80" s="112"/>
      <c r="AI80" s="112"/>
    </row>
    <row r="81" spans="1:23" x14ac:dyDescent="0.25">
      <c r="A81"/>
      <c r="B81" s="11"/>
      <c r="C81" s="11"/>
      <c r="D81"/>
      <c r="E81"/>
      <c r="F81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8"/>
      <c r="R81" s="112"/>
      <c r="S81" s="112"/>
      <c r="T81" s="112"/>
      <c r="U81" s="112"/>
      <c r="V81" s="112"/>
      <c r="W81" s="112"/>
    </row>
    <row r="82" spans="1:23" x14ac:dyDescent="0.25">
      <c r="A82"/>
      <c r="B82" s="11"/>
      <c r="C82" s="11"/>
      <c r="D82"/>
      <c r="E82"/>
      <c r="F8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8"/>
      <c r="R82" s="112"/>
      <c r="S82" s="112"/>
      <c r="T82" s="112"/>
      <c r="U82" s="112"/>
      <c r="V82" s="112"/>
      <c r="W82" s="112"/>
    </row>
    <row r="83" spans="1:23" x14ac:dyDescent="0.25">
      <c r="A83"/>
      <c r="B83" s="11"/>
      <c r="C83" s="11"/>
      <c r="D83"/>
      <c r="E83"/>
      <c r="F83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8"/>
      <c r="R83" s="112"/>
      <c r="S83" s="112"/>
      <c r="T83" s="112"/>
      <c r="U83" s="112"/>
      <c r="V83" s="112"/>
      <c r="W83" s="112"/>
    </row>
    <row r="84" spans="1:23" x14ac:dyDescent="0.25">
      <c r="A84"/>
      <c r="B84" s="11"/>
      <c r="C84" s="11"/>
      <c r="D84"/>
      <c r="E84"/>
      <c r="F84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8"/>
      <c r="R84" s="112"/>
      <c r="S84" s="112"/>
      <c r="T84" s="112"/>
      <c r="U84" s="112"/>
      <c r="V84" s="112"/>
      <c r="W84" s="112"/>
    </row>
    <row r="85" spans="1:23" x14ac:dyDescent="0.25">
      <c r="A85"/>
      <c r="B85" s="11"/>
      <c r="C85" s="11"/>
      <c r="D85"/>
      <c r="E85"/>
      <c r="F85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8"/>
      <c r="R85" s="112"/>
      <c r="S85" s="112"/>
      <c r="T85" s="112"/>
      <c r="U85" s="112"/>
      <c r="V85" s="112"/>
      <c r="W85" s="112"/>
    </row>
    <row r="86" spans="1:23" x14ac:dyDescent="0.25">
      <c r="A86"/>
      <c r="B86" s="11"/>
      <c r="C86" s="115"/>
      <c r="D86" s="112"/>
      <c r="E86" s="173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</row>
    <row r="87" spans="1:23" x14ac:dyDescent="0.25">
      <c r="A87"/>
      <c r="B87" s="11"/>
      <c r="C87" s="115"/>
      <c r="D87" s="112"/>
      <c r="E87" s="173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</row>
    <row r="88" spans="1:23" x14ac:dyDescent="0.25">
      <c r="A88"/>
      <c r="B88" s="11"/>
      <c r="C88" s="115"/>
      <c r="D88" s="112"/>
      <c r="E88" s="173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8"/>
      <c r="R88" s="112"/>
      <c r="S88" s="112"/>
      <c r="T88" s="112"/>
      <c r="U88" s="112"/>
      <c r="V88" s="112"/>
      <c r="W88" s="112"/>
    </row>
    <row r="89" spans="1:23" x14ac:dyDescent="0.25">
      <c r="A89"/>
      <c r="B89" s="11"/>
      <c r="C89" s="115"/>
      <c r="D89" s="112"/>
      <c r="E89" s="173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8"/>
      <c r="R89" s="112"/>
      <c r="S89" s="112"/>
      <c r="T89" s="112"/>
      <c r="U89" s="112"/>
      <c r="V89" s="112"/>
      <c r="W89" s="112"/>
    </row>
    <row r="90" spans="1:23" x14ac:dyDescent="0.25">
      <c r="A90" s="112"/>
      <c r="B90" s="115"/>
      <c r="C90" s="115"/>
      <c r="D90" s="112"/>
      <c r="E90" s="173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8"/>
      <c r="R90" s="112"/>
      <c r="S90" s="112"/>
      <c r="T90" s="112"/>
      <c r="U90" s="112"/>
      <c r="V90" s="112"/>
      <c r="W90" s="112"/>
    </row>
    <row r="91" spans="1:23" x14ac:dyDescent="0.25">
      <c r="A91" s="112"/>
      <c r="B91" s="115"/>
      <c r="C91" s="115"/>
      <c r="D91" s="112"/>
      <c r="E91" s="173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8"/>
      <c r="R91" s="112"/>
      <c r="S91" s="112"/>
      <c r="T91" s="112"/>
      <c r="U91" s="112"/>
      <c r="V91" s="112"/>
      <c r="W91" s="112"/>
    </row>
    <row r="92" spans="1:23" x14ac:dyDescent="0.25">
      <c r="A92" s="112"/>
      <c r="B92" s="115"/>
      <c r="C92" s="115"/>
      <c r="D92" s="112"/>
      <c r="E92" s="173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8"/>
      <c r="R92" s="112"/>
      <c r="S92" s="112"/>
      <c r="T92" s="112"/>
      <c r="U92" s="112"/>
      <c r="V92" s="112"/>
      <c r="W92" s="112"/>
    </row>
    <row r="93" spans="1:23" x14ac:dyDescent="0.25">
      <c r="A93" s="112"/>
      <c r="B93" s="115"/>
      <c r="C93" s="115"/>
      <c r="D93" s="112"/>
      <c r="E93" s="173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6"/>
      <c r="R93" s="112"/>
      <c r="S93" s="112"/>
      <c r="T93" s="112"/>
      <c r="U93" s="112"/>
      <c r="V93" s="112"/>
      <c r="W93" s="112"/>
    </row>
    <row r="94" spans="1:23" x14ac:dyDescent="0.25">
      <c r="A94" s="112"/>
      <c r="B94" s="115"/>
      <c r="C94" s="115"/>
      <c r="D94" s="112"/>
      <c r="E94" s="173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6"/>
      <c r="R94" s="112"/>
      <c r="S94" s="112"/>
      <c r="T94" s="112"/>
      <c r="U94" s="112"/>
      <c r="V94" s="112"/>
      <c r="W94" s="112"/>
    </row>
    <row r="95" spans="1:23" x14ac:dyDescent="0.25">
      <c r="A95" s="112"/>
      <c r="B95" s="115"/>
      <c r="C95" s="115"/>
      <c r="D95" s="112"/>
      <c r="E95" s="173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6"/>
      <c r="R95" s="112"/>
      <c r="S95" s="112"/>
      <c r="T95" s="112"/>
      <c r="U95" s="112"/>
      <c r="V95" s="112"/>
      <c r="W95" s="114"/>
    </row>
    <row r="96" spans="1:23" ht="17.25" x14ac:dyDescent="0.25">
      <c r="A96" s="112"/>
      <c r="B96" s="115"/>
      <c r="C96" s="115"/>
      <c r="D96" s="112"/>
      <c r="E96" s="173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21"/>
      <c r="R96" s="122"/>
      <c r="S96" s="122"/>
      <c r="T96" s="122"/>
      <c r="U96" s="122"/>
      <c r="V96" s="122"/>
      <c r="W96" s="123"/>
    </row>
    <row r="97" spans="1:23" ht="17.25" x14ac:dyDescent="0.25">
      <c r="A97" s="112"/>
      <c r="B97" s="115"/>
      <c r="C97" s="115"/>
      <c r="D97" s="112"/>
      <c r="E97" s="173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21"/>
      <c r="R97" s="122"/>
      <c r="S97" s="122"/>
      <c r="T97" s="122"/>
      <c r="U97" s="122"/>
      <c r="V97" s="122"/>
      <c r="W97" s="123"/>
    </row>
    <row r="98" spans="1:23" ht="18" thickBot="1" x14ac:dyDescent="0.3">
      <c r="A98" s="112"/>
      <c r="B98" s="115"/>
      <c r="C98" s="115"/>
      <c r="D98" s="112"/>
      <c r="E98" s="173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21"/>
      <c r="R98" s="122"/>
      <c r="S98" s="122"/>
      <c r="T98" s="122"/>
      <c r="U98" s="122"/>
      <c r="V98" s="122"/>
      <c r="W98" s="123"/>
    </row>
    <row r="99" spans="1:23" ht="17.25" x14ac:dyDescent="0.25">
      <c r="A99" s="830" t="s">
        <v>646</v>
      </c>
      <c r="B99" s="830"/>
      <c r="C99" s="830"/>
      <c r="D99" s="830"/>
      <c r="E99" s="830"/>
      <c r="F99" s="830"/>
      <c r="G99" s="830"/>
      <c r="H99" s="830"/>
      <c r="I99" s="830"/>
      <c r="J99" s="830"/>
      <c r="K99" s="830"/>
      <c r="L99" s="830"/>
      <c r="M99" s="830"/>
      <c r="N99" s="830"/>
      <c r="O99" s="112"/>
      <c r="P99" s="112"/>
      <c r="Q99" s="121"/>
      <c r="R99" s="122"/>
      <c r="S99" s="122"/>
      <c r="T99" s="122"/>
      <c r="U99" s="122"/>
      <c r="V99" s="122"/>
      <c r="W99" s="123"/>
    </row>
    <row r="100" spans="1:23" ht="17.25" x14ac:dyDescent="0.25">
      <c r="A100" s="831"/>
      <c r="B100" s="831"/>
      <c r="C100" s="831"/>
      <c r="D100" s="831"/>
      <c r="E100" s="831"/>
      <c r="F100" s="831"/>
      <c r="G100" s="831"/>
      <c r="H100" s="831"/>
      <c r="I100" s="831"/>
      <c r="J100" s="831"/>
      <c r="K100" s="831"/>
      <c r="L100" s="831"/>
      <c r="M100" s="831"/>
      <c r="N100" s="831"/>
      <c r="O100" s="112"/>
      <c r="P100" s="112"/>
      <c r="Q100" s="121"/>
      <c r="R100" s="122"/>
      <c r="S100" s="122"/>
      <c r="T100" s="122"/>
      <c r="U100" s="122"/>
      <c r="V100" s="122"/>
      <c r="W100" s="123"/>
    </row>
    <row r="101" spans="1:23" ht="17.25" x14ac:dyDescent="0.25">
      <c r="A101"/>
      <c r="B101" s="11"/>
      <c r="C101" s="115"/>
      <c r="D101" s="112"/>
      <c r="E101" s="173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21"/>
      <c r="R101" s="122"/>
      <c r="S101" s="122"/>
      <c r="T101" s="122"/>
      <c r="U101" s="122"/>
      <c r="V101" s="122"/>
      <c r="W101" s="123"/>
    </row>
    <row r="102" spans="1:23" ht="17.25" x14ac:dyDescent="0.25">
      <c r="A102" s="356" t="s">
        <v>478</v>
      </c>
      <c r="B102" s="357" t="s">
        <v>647</v>
      </c>
      <c r="C102" s="115"/>
      <c r="D102" s="112"/>
      <c r="E102" s="173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21"/>
      <c r="R102" s="122"/>
      <c r="S102" s="122"/>
      <c r="T102" s="122"/>
      <c r="U102" s="122"/>
      <c r="V102" s="122"/>
      <c r="W102" s="123"/>
    </row>
    <row r="103" spans="1:23" ht="17.25" x14ac:dyDescent="0.25">
      <c r="A103" s="356" t="s">
        <v>487</v>
      </c>
      <c r="B103" s="358" t="s">
        <v>620</v>
      </c>
      <c r="C103" s="115"/>
      <c r="D103" s="112"/>
      <c r="E103" s="173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21"/>
      <c r="R103" s="122"/>
      <c r="S103" s="122"/>
      <c r="T103" s="122"/>
      <c r="U103" s="122"/>
      <c r="V103" s="122"/>
      <c r="W103" s="123"/>
    </row>
    <row r="104" spans="1:23" ht="18" x14ac:dyDescent="0.25">
      <c r="A104" s="113"/>
      <c r="B104" s="115"/>
      <c r="C104" s="115"/>
      <c r="D104" s="112"/>
      <c r="E104" s="173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7"/>
      <c r="R104" s="115"/>
      <c r="S104" s="115"/>
      <c r="T104" s="115"/>
      <c r="U104" s="115"/>
      <c r="V104" s="115"/>
      <c r="W104" s="124"/>
    </row>
    <row r="105" spans="1:23" x14ac:dyDescent="0.25">
      <c r="A105" s="353" t="s">
        <v>648</v>
      </c>
      <c r="B105" s="355" t="s">
        <v>649</v>
      </c>
      <c r="C105" s="115"/>
      <c r="D105" s="112"/>
      <c r="E105" s="173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</row>
    <row r="106" spans="1:23" x14ac:dyDescent="0.25">
      <c r="A106" s="354" t="s">
        <v>535</v>
      </c>
      <c r="B106" s="359">
        <v>0.3</v>
      </c>
      <c r="C106" s="115"/>
      <c r="D106" s="112"/>
      <c r="E106" s="173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</row>
    <row r="107" spans="1:23" x14ac:dyDescent="0.25">
      <c r="A107" s="354" t="s">
        <v>544</v>
      </c>
      <c r="B107" s="359">
        <v>0.7</v>
      </c>
      <c r="C107" s="115"/>
      <c r="D107" s="112"/>
      <c r="E107" s="173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</row>
    <row r="108" spans="1:23" x14ac:dyDescent="0.25">
      <c r="A108" s="354" t="s">
        <v>632</v>
      </c>
      <c r="B108" s="359">
        <v>1</v>
      </c>
      <c r="C108" s="115"/>
      <c r="D108" s="112"/>
      <c r="E108" s="173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</row>
    <row r="109" spans="1:23" x14ac:dyDescent="0.25">
      <c r="A109"/>
      <c r="B109" s="11"/>
      <c r="C109" s="115"/>
      <c r="D109" s="112"/>
      <c r="E109" s="173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</row>
    <row r="110" spans="1:23" x14ac:dyDescent="0.25">
      <c r="A110" s="112"/>
      <c r="B110" s="115"/>
      <c r="C110" s="115"/>
      <c r="D110" s="112"/>
      <c r="E110" s="173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</row>
    <row r="111" spans="1:23" x14ac:dyDescent="0.25">
      <c r="A111" s="112"/>
      <c r="B111" s="115"/>
      <c r="C111" s="115"/>
      <c r="D111" s="112"/>
      <c r="E111" s="173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</row>
    <row r="112" spans="1:23" x14ac:dyDescent="0.25">
      <c r="A112" s="112"/>
      <c r="B112" s="115"/>
      <c r="C112" s="115"/>
      <c r="D112" s="112"/>
      <c r="E112" s="173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</row>
    <row r="113" spans="1:15" x14ac:dyDescent="0.25">
      <c r="A113" s="112"/>
      <c r="B113" s="115"/>
      <c r="C113" s="115"/>
      <c r="D113" s="112"/>
      <c r="E113" s="173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</row>
    <row r="114" spans="1:15" x14ac:dyDescent="0.25">
      <c r="A114" s="112"/>
      <c r="B114" s="115"/>
      <c r="C114" s="115"/>
      <c r="D114" s="112"/>
      <c r="E114" s="173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</row>
    <row r="115" spans="1:15" x14ac:dyDescent="0.25">
      <c r="A115" s="112"/>
      <c r="B115" s="115"/>
      <c r="C115" s="115"/>
      <c r="D115" s="112"/>
      <c r="E115" s="173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</row>
    <row r="116" spans="1:15" x14ac:dyDescent="0.25">
      <c r="A116" s="112"/>
      <c r="B116" s="115"/>
      <c r="C116" s="115"/>
      <c r="D116" s="112"/>
      <c r="E116" s="173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</row>
    <row r="117" spans="1:15" x14ac:dyDescent="0.25">
      <c r="A117" s="112"/>
      <c r="B117" s="115"/>
      <c r="C117" s="115"/>
      <c r="D117" s="112"/>
      <c r="E117" s="173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</row>
    <row r="118" spans="1:15" x14ac:dyDescent="0.25">
      <c r="A118" s="112"/>
      <c r="B118" s="115"/>
      <c r="C118" s="115"/>
      <c r="D118" s="112"/>
      <c r="E118" s="173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</row>
    <row r="119" spans="1:15" x14ac:dyDescent="0.25">
      <c r="A119" s="112"/>
      <c r="B119" s="115"/>
      <c r="C119" s="115"/>
      <c r="D119" s="112"/>
      <c r="E119" s="173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</row>
    <row r="120" spans="1:15" x14ac:dyDescent="0.25">
      <c r="A120" s="112"/>
      <c r="B120" s="115"/>
      <c r="C120" s="115"/>
      <c r="D120" s="112"/>
      <c r="E120" s="173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</row>
    <row r="121" spans="1:15" x14ac:dyDescent="0.25">
      <c r="A121" s="112"/>
      <c r="B121" s="115"/>
      <c r="C121" s="115"/>
      <c r="D121" s="112"/>
      <c r="E121" s="173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</row>
    <row r="122" spans="1:15" ht="17.25" x14ac:dyDescent="0.25">
      <c r="A122" s="828" t="s">
        <v>650</v>
      </c>
      <c r="B122" s="828"/>
      <c r="C122" s="828"/>
      <c r="D122" s="828"/>
      <c r="E122" s="828"/>
      <c r="F122" s="828"/>
      <c r="G122" s="828"/>
      <c r="H122" s="828"/>
      <c r="I122" s="828"/>
      <c r="J122" s="828"/>
      <c r="K122" s="828"/>
      <c r="L122" s="828"/>
      <c r="M122" s="828"/>
      <c r="N122" s="828"/>
      <c r="O122" s="828"/>
    </row>
    <row r="123" spans="1:15" x14ac:dyDescent="0.25">
      <c r="A123"/>
      <c r="B123" s="11"/>
      <c r="C123" s="115"/>
      <c r="D123" s="112"/>
      <c r="E123" s="173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</row>
    <row r="124" spans="1:15" x14ac:dyDescent="0.3">
      <c r="A124" s="365" t="s">
        <v>479</v>
      </c>
      <c r="B124" s="360" t="s">
        <v>620</v>
      </c>
      <c r="C124" s="115"/>
      <c r="D124" s="112"/>
      <c r="E124" s="173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</row>
    <row r="125" spans="1:15" x14ac:dyDescent="0.3">
      <c r="A125" s="365" t="s">
        <v>470</v>
      </c>
      <c r="B125" s="361" t="s">
        <v>620</v>
      </c>
      <c r="C125" s="115"/>
      <c r="D125" s="112"/>
      <c r="E125" s="173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</row>
    <row r="126" spans="1:15" x14ac:dyDescent="0.3">
      <c r="A126" s="365" t="s">
        <v>483</v>
      </c>
      <c r="B126" s="361" t="s">
        <v>620</v>
      </c>
      <c r="C126" s="115"/>
      <c r="D126" s="112"/>
      <c r="E126" s="173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</row>
    <row r="127" spans="1:15" x14ac:dyDescent="0.3">
      <c r="A127" s="365" t="s">
        <v>487</v>
      </c>
      <c r="B127" s="351" t="s">
        <v>620</v>
      </c>
      <c r="C127" s="115"/>
      <c r="D127" s="112"/>
      <c r="E127" s="173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</row>
    <row r="128" spans="1:15" x14ac:dyDescent="0.25">
      <c r="A128"/>
      <c r="B128" s="11"/>
      <c r="C128" s="115"/>
      <c r="D128" s="112"/>
      <c r="E128" s="173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</row>
    <row r="129" spans="1:4" x14ac:dyDescent="0.3">
      <c r="A129" s="366" t="s">
        <v>651</v>
      </c>
      <c r="B129" s="371" t="s">
        <v>604</v>
      </c>
      <c r="C129" s="373"/>
      <c r="D129" s="373"/>
    </row>
    <row r="130" spans="1:4" x14ac:dyDescent="0.3">
      <c r="A130" s="367" t="s">
        <v>652</v>
      </c>
      <c r="B130" s="372" t="s">
        <v>415</v>
      </c>
      <c r="C130" s="368" t="s">
        <v>434</v>
      </c>
      <c r="D130" s="364" t="s">
        <v>632</v>
      </c>
    </row>
    <row r="131" spans="1:4" ht="17.25" x14ac:dyDescent="0.2">
      <c r="A131" s="363" t="s">
        <v>592</v>
      </c>
      <c r="B131" s="369"/>
      <c r="C131" s="362">
        <v>51</v>
      </c>
      <c r="D131" s="369">
        <v>51</v>
      </c>
    </row>
    <row r="132" spans="1:4" ht="17.25" x14ac:dyDescent="0.2">
      <c r="A132" s="363" t="s">
        <v>586</v>
      </c>
      <c r="B132" s="369"/>
      <c r="C132" s="362">
        <v>11</v>
      </c>
      <c r="D132" s="369">
        <v>11</v>
      </c>
    </row>
    <row r="133" spans="1:4" ht="17.25" x14ac:dyDescent="0.2">
      <c r="A133" s="363" t="s">
        <v>633</v>
      </c>
      <c r="B133" s="369">
        <v>5</v>
      </c>
      <c r="C133" s="362"/>
      <c r="D133" s="369">
        <v>5</v>
      </c>
    </row>
    <row r="134" spans="1:4" ht="17.25" x14ac:dyDescent="0.2">
      <c r="A134" s="363" t="s">
        <v>634</v>
      </c>
      <c r="B134" s="369">
        <v>5</v>
      </c>
      <c r="C134" s="362"/>
      <c r="D134" s="369">
        <v>5</v>
      </c>
    </row>
    <row r="135" spans="1:4" ht="17.25" x14ac:dyDescent="0.2">
      <c r="A135" s="363" t="s">
        <v>560</v>
      </c>
      <c r="B135" s="369">
        <v>0</v>
      </c>
      <c r="C135" s="362">
        <v>3</v>
      </c>
      <c r="D135" s="369">
        <v>3</v>
      </c>
    </row>
    <row r="136" spans="1:4" ht="17.25" x14ac:dyDescent="0.2">
      <c r="A136" s="363" t="s">
        <v>557</v>
      </c>
      <c r="B136" s="369">
        <v>3</v>
      </c>
      <c r="C136" s="362"/>
      <c r="D136" s="369">
        <v>3</v>
      </c>
    </row>
    <row r="137" spans="1:4" ht="17.25" x14ac:dyDescent="0.2">
      <c r="A137" s="363" t="s">
        <v>612</v>
      </c>
      <c r="B137" s="369">
        <v>3</v>
      </c>
      <c r="C137" s="362"/>
      <c r="D137" s="369">
        <v>3</v>
      </c>
    </row>
    <row r="138" spans="1:4" ht="17.25" x14ac:dyDescent="0.2">
      <c r="A138" s="363" t="s">
        <v>588</v>
      </c>
      <c r="B138" s="369"/>
      <c r="C138" s="362">
        <v>2</v>
      </c>
      <c r="D138" s="369">
        <v>2</v>
      </c>
    </row>
    <row r="139" spans="1:4" ht="17.25" x14ac:dyDescent="0.2">
      <c r="A139" s="363" t="s">
        <v>603</v>
      </c>
      <c r="B139" s="369"/>
      <c r="C139" s="362">
        <v>2</v>
      </c>
      <c r="D139" s="369">
        <v>2</v>
      </c>
    </row>
    <row r="140" spans="1:4" ht="17.25" x14ac:dyDescent="0.2">
      <c r="A140" s="363" t="s">
        <v>595</v>
      </c>
      <c r="B140" s="369">
        <v>2</v>
      </c>
      <c r="C140" s="362"/>
      <c r="D140" s="369">
        <v>2</v>
      </c>
    </row>
    <row r="141" spans="1:4" ht="17.25" x14ac:dyDescent="0.2">
      <c r="A141" s="363" t="s">
        <v>582</v>
      </c>
      <c r="B141" s="369"/>
      <c r="C141" s="362">
        <v>2</v>
      </c>
      <c r="D141" s="369">
        <v>2</v>
      </c>
    </row>
    <row r="142" spans="1:4" ht="17.25" x14ac:dyDescent="0.2">
      <c r="A142" s="363" t="s">
        <v>579</v>
      </c>
      <c r="B142" s="369"/>
      <c r="C142" s="362">
        <v>2</v>
      </c>
      <c r="D142" s="369">
        <v>2</v>
      </c>
    </row>
    <row r="143" spans="1:4" ht="17.25" x14ac:dyDescent="0.2">
      <c r="A143" s="363" t="s">
        <v>598</v>
      </c>
      <c r="B143" s="369"/>
      <c r="C143" s="362">
        <v>2</v>
      </c>
      <c r="D143" s="369">
        <v>2</v>
      </c>
    </row>
    <row r="144" spans="1:4" ht="17.25" x14ac:dyDescent="0.2">
      <c r="A144" s="363" t="s">
        <v>653</v>
      </c>
      <c r="B144" s="369"/>
      <c r="C144" s="362">
        <v>2</v>
      </c>
      <c r="D144" s="369">
        <v>2</v>
      </c>
    </row>
    <row r="145" spans="1:4" ht="17.25" x14ac:dyDescent="0.3">
      <c r="A145" s="352" t="s">
        <v>632</v>
      </c>
      <c r="B145" s="370">
        <v>18</v>
      </c>
      <c r="C145" s="351">
        <v>77</v>
      </c>
      <c r="D145" s="374">
        <v>95</v>
      </c>
    </row>
    <row r="146" spans="1:4" x14ac:dyDescent="0.25">
      <c r="A146"/>
      <c r="B146" s="11"/>
      <c r="C146" s="11"/>
      <c r="D146"/>
    </row>
    <row r="147" spans="1:4" x14ac:dyDescent="0.25">
      <c r="A147"/>
      <c r="B147" s="11"/>
      <c r="C147" s="11"/>
      <c r="D147"/>
    </row>
    <row r="148" spans="1:4" x14ac:dyDescent="0.25">
      <c r="A148"/>
      <c r="B148" s="11"/>
      <c r="C148" s="11"/>
      <c r="D148"/>
    </row>
    <row r="149" spans="1:4" x14ac:dyDescent="0.25">
      <c r="A149"/>
      <c r="B149" s="11"/>
      <c r="C149" s="11"/>
      <c r="D149"/>
    </row>
    <row r="150" spans="1:4" x14ac:dyDescent="0.25">
      <c r="A150" s="112"/>
      <c r="B150" s="115"/>
      <c r="C150" s="115"/>
      <c r="D150" s="112"/>
    </row>
    <row r="151" spans="1:4" x14ac:dyDescent="0.25">
      <c r="A151" s="112"/>
      <c r="B151" s="115"/>
      <c r="C151" s="115"/>
      <c r="D151" s="112"/>
    </row>
    <row r="152" spans="1:4" x14ac:dyDescent="0.25">
      <c r="A152" s="112"/>
      <c r="B152" s="115"/>
      <c r="C152" s="115"/>
      <c r="D152" s="112"/>
    </row>
    <row r="153" spans="1:4" x14ac:dyDescent="0.25">
      <c r="A153" s="112"/>
      <c r="B153" s="115"/>
      <c r="C153" s="115"/>
      <c r="D153" s="112"/>
    </row>
    <row r="154" spans="1:4" x14ac:dyDescent="0.25">
      <c r="A154" s="112"/>
      <c r="B154" s="115"/>
      <c r="C154" s="115"/>
      <c r="D154" s="112"/>
    </row>
    <row r="155" spans="1:4" x14ac:dyDescent="0.25">
      <c r="A155" s="112"/>
      <c r="B155" s="115"/>
      <c r="C155" s="115"/>
      <c r="D155" s="112"/>
    </row>
    <row r="156" spans="1:4" x14ac:dyDescent="0.25">
      <c r="A156" s="112"/>
      <c r="B156" s="115"/>
      <c r="C156" s="115"/>
      <c r="D156" s="112"/>
    </row>
    <row r="157" spans="1:4" x14ac:dyDescent="0.25">
      <c r="A157" s="112"/>
      <c r="B157" s="115"/>
      <c r="C157" s="115"/>
      <c r="D157" s="112"/>
    </row>
    <row r="158" spans="1:4" x14ac:dyDescent="0.25">
      <c r="A158" s="112"/>
      <c r="B158" s="115"/>
      <c r="C158" s="115"/>
      <c r="D158" s="112"/>
    </row>
    <row r="159" spans="1:4" x14ac:dyDescent="0.25">
      <c r="A159" s="112"/>
      <c r="B159" s="115"/>
      <c r="C159" s="115"/>
      <c r="D159" s="112"/>
    </row>
    <row r="160" spans="1:4" x14ac:dyDescent="0.25">
      <c r="A160" s="112"/>
      <c r="B160" s="115"/>
      <c r="C160" s="115"/>
      <c r="D160" s="112"/>
    </row>
    <row r="161" spans="1:1" x14ac:dyDescent="0.25">
      <c r="A161" s="112"/>
    </row>
    <row r="162" spans="1:1" x14ac:dyDescent="0.25">
      <c r="A162" s="112"/>
    </row>
    <row r="163" spans="1:1" x14ac:dyDescent="0.25">
      <c r="A163" s="112"/>
    </row>
    <row r="164" spans="1:1" x14ac:dyDescent="0.25">
      <c r="A164" s="112"/>
    </row>
    <row r="165" spans="1:1" x14ac:dyDescent="0.25">
      <c r="A165" s="112"/>
    </row>
    <row r="166" spans="1:1" x14ac:dyDescent="0.25">
      <c r="A166" s="112"/>
    </row>
    <row r="167" spans="1:1" x14ac:dyDescent="0.25">
      <c r="A167" s="112"/>
    </row>
    <row r="168" spans="1:1" x14ac:dyDescent="0.25">
      <c r="A168" s="112"/>
    </row>
    <row r="169" spans="1:1" x14ac:dyDescent="0.25">
      <c r="A169" s="112"/>
    </row>
    <row r="170" spans="1:1" x14ac:dyDescent="0.25">
      <c r="A170" s="112"/>
    </row>
    <row r="171" spans="1:1" x14ac:dyDescent="0.25">
      <c r="A171" s="112"/>
    </row>
    <row r="172" spans="1:1" x14ac:dyDescent="0.25">
      <c r="A172" s="112"/>
    </row>
    <row r="173" spans="1:1" x14ac:dyDescent="0.25">
      <c r="A173" s="112"/>
    </row>
    <row r="174" spans="1:1" x14ac:dyDescent="0.25">
      <c r="A174" s="112"/>
    </row>
    <row r="175" spans="1:1" x14ac:dyDescent="0.25">
      <c r="A175" s="112"/>
    </row>
    <row r="176" spans="1:1" x14ac:dyDescent="0.25">
      <c r="A176" s="112"/>
    </row>
    <row r="177" spans="1:1" x14ac:dyDescent="0.25">
      <c r="A177" s="112"/>
    </row>
    <row r="178" spans="1:1" x14ac:dyDescent="0.25">
      <c r="A178" s="112"/>
    </row>
    <row r="179" spans="1:1" x14ac:dyDescent="0.25">
      <c r="A179" s="112"/>
    </row>
    <row r="180" spans="1:1" x14ac:dyDescent="0.25">
      <c r="A180" s="112"/>
    </row>
    <row r="181" spans="1:1" x14ac:dyDescent="0.25">
      <c r="A181" s="112"/>
    </row>
    <row r="182" spans="1:1" x14ac:dyDescent="0.25">
      <c r="A182" s="112"/>
    </row>
    <row r="183" spans="1:1" x14ac:dyDescent="0.25">
      <c r="A183" s="112"/>
    </row>
    <row r="184" spans="1:1" x14ac:dyDescent="0.25">
      <c r="A184" s="112"/>
    </row>
    <row r="185" spans="1:1" x14ac:dyDescent="0.25">
      <c r="A185" s="112"/>
    </row>
    <row r="186" spans="1:1" x14ac:dyDescent="0.25">
      <c r="A186" s="112"/>
    </row>
    <row r="187" spans="1:1" x14ac:dyDescent="0.25">
      <c r="A187" s="112"/>
    </row>
    <row r="188" spans="1:1" x14ac:dyDescent="0.25">
      <c r="A188" s="112"/>
    </row>
    <row r="189" spans="1:1" x14ac:dyDescent="0.25">
      <c r="A189" s="112"/>
    </row>
    <row r="190" spans="1:1" x14ac:dyDescent="0.25">
      <c r="A190" s="112"/>
    </row>
    <row r="191" spans="1:1" x14ac:dyDescent="0.25">
      <c r="A191" s="112"/>
    </row>
    <row r="192" spans="1:1" x14ac:dyDescent="0.25">
      <c r="A192" s="112"/>
    </row>
    <row r="193" spans="1:1" x14ac:dyDescent="0.25">
      <c r="A193" s="112"/>
    </row>
    <row r="194" spans="1:1" x14ac:dyDescent="0.25">
      <c r="A194" s="112"/>
    </row>
    <row r="195" spans="1:1" x14ac:dyDescent="0.25">
      <c r="A195" s="112"/>
    </row>
    <row r="196" spans="1:1" x14ac:dyDescent="0.25">
      <c r="A196" s="112"/>
    </row>
    <row r="197" spans="1:1" x14ac:dyDescent="0.25">
      <c r="A197" s="112"/>
    </row>
    <row r="198" spans="1:1" x14ac:dyDescent="0.25">
      <c r="A198" s="112"/>
    </row>
    <row r="199" spans="1:1" x14ac:dyDescent="0.25">
      <c r="A199" s="112"/>
    </row>
    <row r="200" spans="1:1" x14ac:dyDescent="0.25">
      <c r="A200" s="112"/>
    </row>
    <row r="201" spans="1:1" x14ac:dyDescent="0.25">
      <c r="A201" s="112"/>
    </row>
    <row r="202" spans="1:1" x14ac:dyDescent="0.25">
      <c r="A202" s="112"/>
    </row>
    <row r="203" spans="1:1" x14ac:dyDescent="0.25">
      <c r="A203" s="112"/>
    </row>
    <row r="204" spans="1:1" x14ac:dyDescent="0.25">
      <c r="A204" s="112"/>
    </row>
    <row r="205" spans="1:1" x14ac:dyDescent="0.25">
      <c r="A205" s="112"/>
    </row>
    <row r="206" spans="1:1" x14ac:dyDescent="0.25">
      <c r="A206" s="112"/>
    </row>
    <row r="207" spans="1:1" x14ac:dyDescent="0.25">
      <c r="A207" s="112"/>
    </row>
    <row r="208" spans="1:1" x14ac:dyDescent="0.25">
      <c r="A208" s="112"/>
    </row>
    <row r="209" spans="1:1" x14ac:dyDescent="0.25">
      <c r="A209" s="112"/>
    </row>
    <row r="210" spans="1:1" x14ac:dyDescent="0.25">
      <c r="A210" s="112"/>
    </row>
    <row r="211" spans="1:1" x14ac:dyDescent="0.25">
      <c r="A211" s="112"/>
    </row>
    <row r="212" spans="1:1" x14ac:dyDescent="0.25">
      <c r="A212" s="112"/>
    </row>
    <row r="213" spans="1:1" x14ac:dyDescent="0.25">
      <c r="A213" s="112"/>
    </row>
    <row r="214" spans="1:1" x14ac:dyDescent="0.25">
      <c r="A214" s="112"/>
    </row>
    <row r="215" spans="1:1" x14ac:dyDescent="0.25">
      <c r="A215" s="112"/>
    </row>
    <row r="216" spans="1:1" x14ac:dyDescent="0.25">
      <c r="A216" s="112"/>
    </row>
    <row r="217" spans="1:1" x14ac:dyDescent="0.25">
      <c r="A217" s="112"/>
    </row>
    <row r="218" spans="1:1" x14ac:dyDescent="0.25">
      <c r="A218" s="112"/>
    </row>
    <row r="219" spans="1:1" x14ac:dyDescent="0.25">
      <c r="A219" s="112"/>
    </row>
    <row r="220" spans="1:1" x14ac:dyDescent="0.25">
      <c r="A220" s="112"/>
    </row>
    <row r="221" spans="1:1" x14ac:dyDescent="0.25">
      <c r="A221" s="112"/>
    </row>
    <row r="222" spans="1:1" x14ac:dyDescent="0.25">
      <c r="A222" s="112"/>
    </row>
    <row r="223" spans="1:1" x14ac:dyDescent="0.25">
      <c r="A223" s="112"/>
    </row>
    <row r="224" spans="1:1" x14ac:dyDescent="0.25">
      <c r="A224" s="112"/>
    </row>
    <row r="225" spans="1:1" x14ac:dyDescent="0.25">
      <c r="A225" s="112"/>
    </row>
    <row r="226" spans="1:1" x14ac:dyDescent="0.25">
      <c r="A226" s="112"/>
    </row>
    <row r="227" spans="1:1" x14ac:dyDescent="0.25">
      <c r="A227" s="112"/>
    </row>
    <row r="228" spans="1:1" x14ac:dyDescent="0.25">
      <c r="A228" s="112"/>
    </row>
    <row r="229" spans="1:1" x14ac:dyDescent="0.25">
      <c r="A229" s="112"/>
    </row>
    <row r="230" spans="1:1" x14ac:dyDescent="0.25">
      <c r="A230" s="112"/>
    </row>
    <row r="231" spans="1:1" x14ac:dyDescent="0.25">
      <c r="A231" s="112"/>
    </row>
    <row r="232" spans="1:1" x14ac:dyDescent="0.25">
      <c r="A232" s="112"/>
    </row>
    <row r="233" spans="1:1" x14ac:dyDescent="0.25">
      <c r="A233" s="112"/>
    </row>
    <row r="234" spans="1:1" x14ac:dyDescent="0.25">
      <c r="A234" s="112"/>
    </row>
    <row r="235" spans="1:1" x14ac:dyDescent="0.25">
      <c r="A235" s="112"/>
    </row>
    <row r="236" spans="1:1" x14ac:dyDescent="0.25">
      <c r="A236" s="112"/>
    </row>
    <row r="237" spans="1:1" x14ac:dyDescent="0.25">
      <c r="A237" s="112"/>
    </row>
    <row r="238" spans="1:1" x14ac:dyDescent="0.25">
      <c r="A238" s="112"/>
    </row>
    <row r="239" spans="1:1" x14ac:dyDescent="0.25">
      <c r="A239" s="112"/>
    </row>
    <row r="240" spans="1:1" x14ac:dyDescent="0.25">
      <c r="A240" s="112"/>
    </row>
    <row r="241" spans="1:1" x14ac:dyDescent="0.25">
      <c r="A241" s="112"/>
    </row>
    <row r="242" spans="1:1" x14ac:dyDescent="0.25">
      <c r="A242" s="112"/>
    </row>
    <row r="243" spans="1:1" x14ac:dyDescent="0.25">
      <c r="A243" s="112"/>
    </row>
    <row r="244" spans="1:1" x14ac:dyDescent="0.25">
      <c r="A244" s="112"/>
    </row>
    <row r="245" spans="1:1" x14ac:dyDescent="0.25">
      <c r="A245" s="112"/>
    </row>
    <row r="246" spans="1:1" x14ac:dyDescent="0.25">
      <c r="A246" s="112"/>
    </row>
    <row r="247" spans="1:1" x14ac:dyDescent="0.25">
      <c r="A247" s="112"/>
    </row>
    <row r="248" spans="1:1" x14ac:dyDescent="0.25">
      <c r="A248" s="112"/>
    </row>
    <row r="249" spans="1:1" x14ac:dyDescent="0.25">
      <c r="A249" s="112"/>
    </row>
    <row r="250" spans="1:1" x14ac:dyDescent="0.25">
      <c r="A250" s="112"/>
    </row>
    <row r="251" spans="1:1" x14ac:dyDescent="0.25">
      <c r="A251" s="112"/>
    </row>
    <row r="252" spans="1:1" x14ac:dyDescent="0.25">
      <c r="A252" s="112"/>
    </row>
    <row r="253" spans="1:1" x14ac:dyDescent="0.25">
      <c r="A253" s="112"/>
    </row>
    <row r="254" spans="1:1" x14ac:dyDescent="0.25">
      <c r="A254" s="112"/>
    </row>
    <row r="255" spans="1:1" x14ac:dyDescent="0.25">
      <c r="A255" s="112"/>
    </row>
    <row r="256" spans="1:1" x14ac:dyDescent="0.25">
      <c r="A256" s="112"/>
    </row>
    <row r="257" spans="1:1" x14ac:dyDescent="0.25">
      <c r="A257" s="112"/>
    </row>
    <row r="258" spans="1:1" x14ac:dyDescent="0.25">
      <c r="A258" s="112"/>
    </row>
    <row r="259" spans="1:1" x14ac:dyDescent="0.25">
      <c r="A259" s="112"/>
    </row>
    <row r="260" spans="1:1" x14ac:dyDescent="0.25">
      <c r="A260" s="112"/>
    </row>
    <row r="261" spans="1:1" x14ac:dyDescent="0.25">
      <c r="A261" s="112"/>
    </row>
    <row r="262" spans="1:1" x14ac:dyDescent="0.25">
      <c r="A262" s="112"/>
    </row>
    <row r="263" spans="1:1" x14ac:dyDescent="0.25">
      <c r="A263" s="112"/>
    </row>
    <row r="264" spans="1:1" x14ac:dyDescent="0.25">
      <c r="A264" s="112"/>
    </row>
    <row r="265" spans="1:1" x14ac:dyDescent="0.25">
      <c r="A265" s="112"/>
    </row>
    <row r="266" spans="1:1" x14ac:dyDescent="0.25">
      <c r="A266" s="112"/>
    </row>
    <row r="267" spans="1:1" x14ac:dyDescent="0.25">
      <c r="A267" s="112"/>
    </row>
    <row r="268" spans="1:1" x14ac:dyDescent="0.25">
      <c r="A268" s="112"/>
    </row>
    <row r="269" spans="1:1" x14ac:dyDescent="0.25">
      <c r="A269" s="112"/>
    </row>
    <row r="270" spans="1:1" x14ac:dyDescent="0.25">
      <c r="A270" s="112"/>
    </row>
    <row r="271" spans="1:1" x14ac:dyDescent="0.25">
      <c r="A271" s="112"/>
    </row>
    <row r="272" spans="1:1" x14ac:dyDescent="0.25">
      <c r="A272" s="112"/>
    </row>
    <row r="273" spans="1:1" x14ac:dyDescent="0.25">
      <c r="A273" s="112"/>
    </row>
    <row r="274" spans="1:1" x14ac:dyDescent="0.25">
      <c r="A274" s="112"/>
    </row>
    <row r="275" spans="1:1" x14ac:dyDescent="0.25">
      <c r="A275" s="112"/>
    </row>
    <row r="276" spans="1:1" x14ac:dyDescent="0.25">
      <c r="A276" s="112"/>
    </row>
    <row r="277" spans="1:1" x14ac:dyDescent="0.25">
      <c r="A277" s="112"/>
    </row>
    <row r="278" spans="1:1" x14ac:dyDescent="0.25">
      <c r="A278" s="112"/>
    </row>
    <row r="279" spans="1:1" x14ac:dyDescent="0.25">
      <c r="A279" s="112"/>
    </row>
    <row r="280" spans="1:1" x14ac:dyDescent="0.25">
      <c r="A280" s="112"/>
    </row>
    <row r="281" spans="1:1" x14ac:dyDescent="0.25">
      <c r="A281" s="112"/>
    </row>
    <row r="282" spans="1:1" x14ac:dyDescent="0.25">
      <c r="A282" s="112"/>
    </row>
    <row r="283" spans="1:1" x14ac:dyDescent="0.25">
      <c r="A283" s="112"/>
    </row>
    <row r="284" spans="1:1" x14ac:dyDescent="0.25">
      <c r="A284" s="112"/>
    </row>
    <row r="285" spans="1:1" x14ac:dyDescent="0.25">
      <c r="A285" s="112"/>
    </row>
    <row r="286" spans="1:1" x14ac:dyDescent="0.25">
      <c r="A286" s="112"/>
    </row>
  </sheetData>
  <mergeCells count="6">
    <mergeCell ref="A122:O122"/>
    <mergeCell ref="A1:N1"/>
    <mergeCell ref="A99:N99"/>
    <mergeCell ref="A100:N100"/>
    <mergeCell ref="A2:N2"/>
    <mergeCell ref="A51:N51"/>
  </mergeCells>
  <pageMargins left="0.25" right="0.25" top="0.75" bottom="0.75" header="0.3" footer="0.3"/>
  <pageSetup paperSize="9" scale="82" orientation="landscape" horizontalDpi="1200" verticalDpi="1200" r:id="rId6"/>
  <rowBreaks count="1" manualBreakCount="1">
    <brk id="98" max="14" man="1"/>
  </rowBreaks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27"/>
  <sheetViews>
    <sheetView zoomScale="70" zoomScaleNormal="70" workbookViewId="0">
      <selection activeCell="I11" sqref="I11"/>
    </sheetView>
  </sheetViews>
  <sheetFormatPr baseColWidth="10" defaultColWidth="11.42578125" defaultRowHeight="12.75" x14ac:dyDescent="0.2"/>
  <cols>
    <col min="1" max="1" width="26.28515625" style="32" customWidth="1"/>
    <col min="2" max="2" width="51.85546875" style="32" customWidth="1"/>
    <col min="3" max="14" width="11.42578125" style="32"/>
    <col min="15" max="15" width="12.5703125" style="32" bestFit="1" customWidth="1"/>
    <col min="16" max="16" width="14.85546875" style="31" customWidth="1"/>
    <col min="17" max="17" width="16.42578125" style="31" customWidth="1"/>
    <col min="18" max="16384" width="11.42578125" style="32"/>
  </cols>
  <sheetData>
    <row r="1" spans="1:17" s="12" customFormat="1" ht="30" customHeight="1" x14ac:dyDescent="0.25">
      <c r="A1" s="846"/>
      <c r="B1" s="849" t="s">
        <v>654</v>
      </c>
      <c r="C1" s="850"/>
      <c r="D1" s="850"/>
      <c r="E1" s="850"/>
      <c r="F1" s="850"/>
      <c r="G1" s="850"/>
      <c r="H1" s="850"/>
      <c r="I1" s="850"/>
      <c r="J1" s="850"/>
      <c r="K1" s="851"/>
      <c r="L1" s="852"/>
      <c r="M1" s="852"/>
      <c r="N1" s="853"/>
    </row>
    <row r="2" spans="1:17" s="12" customFormat="1" ht="21.75" customHeight="1" x14ac:dyDescent="0.25">
      <c r="A2" s="847"/>
      <c r="B2" s="840" t="e">
        <f>#REF!</f>
        <v>#REF!</v>
      </c>
      <c r="C2" s="841"/>
      <c r="D2" s="841"/>
      <c r="E2" s="841"/>
      <c r="F2" s="841"/>
      <c r="G2" s="841"/>
      <c r="H2" s="841"/>
      <c r="I2" s="841"/>
      <c r="J2" s="841"/>
      <c r="K2" s="842"/>
      <c r="L2" s="854"/>
      <c r="M2" s="854"/>
      <c r="N2" s="855"/>
    </row>
    <row r="3" spans="1:17" s="12" customFormat="1" ht="21.75" customHeight="1" thickBot="1" x14ac:dyDescent="0.3">
      <c r="A3" s="848"/>
      <c r="B3" s="843" t="s">
        <v>655</v>
      </c>
      <c r="C3" s="844"/>
      <c r="D3" s="844"/>
      <c r="E3" s="844"/>
      <c r="F3" s="844"/>
      <c r="G3" s="844"/>
      <c r="H3" s="844"/>
      <c r="I3" s="844"/>
      <c r="J3" s="844"/>
      <c r="K3" s="845"/>
      <c r="L3" s="856"/>
      <c r="M3" s="856"/>
      <c r="N3" s="857"/>
    </row>
    <row r="4" spans="1:17" ht="25.5" customHeight="1" x14ac:dyDescent="0.2">
      <c r="A4" s="832"/>
      <c r="B4" s="833"/>
    </row>
    <row r="5" spans="1:17" ht="20.25" customHeight="1" x14ac:dyDescent="0.2">
      <c r="A5" s="38"/>
      <c r="B5" s="38"/>
      <c r="C5" s="837" t="s">
        <v>391</v>
      </c>
      <c r="D5" s="837"/>
      <c r="E5" s="837"/>
      <c r="F5" s="837"/>
      <c r="G5" s="837"/>
      <c r="H5" s="837"/>
      <c r="I5" s="837"/>
      <c r="J5" s="837"/>
      <c r="K5" s="837"/>
      <c r="L5" s="837"/>
      <c r="M5" s="837"/>
      <c r="N5" s="837"/>
      <c r="O5" s="837"/>
    </row>
    <row r="6" spans="1:17" ht="27" customHeight="1" x14ac:dyDescent="0.2">
      <c r="A6" s="838" t="s">
        <v>392</v>
      </c>
      <c r="B6" s="839"/>
      <c r="C6" s="62" t="s">
        <v>393</v>
      </c>
      <c r="D6" s="62" t="s">
        <v>394</v>
      </c>
      <c r="E6" s="62" t="s">
        <v>395</v>
      </c>
      <c r="F6" s="62" t="s">
        <v>396</v>
      </c>
      <c r="G6" s="62" t="s">
        <v>397</v>
      </c>
      <c r="H6" s="62" t="s">
        <v>398</v>
      </c>
      <c r="I6" s="62" t="s">
        <v>399</v>
      </c>
      <c r="J6" s="62" t="s">
        <v>400</v>
      </c>
      <c r="K6" s="62" t="s">
        <v>401</v>
      </c>
      <c r="L6" s="62" t="s">
        <v>402</v>
      </c>
      <c r="M6" s="62" t="s">
        <v>403</v>
      </c>
      <c r="N6" s="62" t="s">
        <v>404</v>
      </c>
      <c r="O6" s="62" t="s">
        <v>405</v>
      </c>
      <c r="P6" s="33"/>
      <c r="Q6" s="33"/>
    </row>
    <row r="7" spans="1:17" ht="32.25" customHeight="1" x14ac:dyDescent="0.2">
      <c r="A7" s="66" t="s">
        <v>656</v>
      </c>
      <c r="B7" s="67" t="s">
        <v>657</v>
      </c>
      <c r="C7" s="64"/>
      <c r="D7" s="64"/>
      <c r="E7" s="64"/>
      <c r="F7" s="64"/>
      <c r="G7" s="64"/>
      <c r="H7" s="49"/>
      <c r="I7" s="64"/>
      <c r="J7" s="64"/>
      <c r="K7" s="64"/>
      <c r="L7" s="64"/>
      <c r="M7" s="64"/>
      <c r="N7" s="49"/>
      <c r="O7" s="65">
        <f>N7</f>
        <v>0</v>
      </c>
    </row>
    <row r="8" spans="1:17" ht="32.25" customHeight="1" x14ac:dyDescent="0.2">
      <c r="A8" s="834" t="s">
        <v>658</v>
      </c>
      <c r="B8" s="478" t="s">
        <v>659</v>
      </c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79">
        <f>SUM(C8:N8)</f>
        <v>0</v>
      </c>
    </row>
    <row r="9" spans="1:17" ht="32.25" customHeight="1" x14ac:dyDescent="0.2">
      <c r="A9" s="836"/>
      <c r="B9" s="478" t="s">
        <v>660</v>
      </c>
      <c r="C9" s="480"/>
      <c r="D9" s="480"/>
      <c r="E9" s="480"/>
      <c r="F9" s="480"/>
      <c r="G9" s="480"/>
      <c r="H9" s="480"/>
      <c r="I9" s="480"/>
      <c r="J9" s="480"/>
      <c r="K9" s="480"/>
      <c r="L9" s="480"/>
      <c r="M9" s="480"/>
      <c r="N9" s="480"/>
      <c r="O9" s="479"/>
    </row>
    <row r="10" spans="1:17" ht="32.25" customHeight="1" x14ac:dyDescent="0.2">
      <c r="A10" s="834" t="s">
        <v>661</v>
      </c>
      <c r="B10" s="481" t="s">
        <v>662</v>
      </c>
      <c r="C10" s="482"/>
      <c r="D10" s="482"/>
      <c r="E10" s="482"/>
      <c r="F10" s="482"/>
      <c r="G10" s="482"/>
      <c r="H10" s="480">
        <v>48</v>
      </c>
      <c r="I10" s="482"/>
      <c r="J10" s="482"/>
      <c r="K10" s="482"/>
      <c r="L10" s="482"/>
      <c r="M10" s="482"/>
      <c r="N10" s="480"/>
      <c r="O10" s="479">
        <f t="shared" ref="O10:O19" si="0">SUM(C10:N10)</f>
        <v>48</v>
      </c>
    </row>
    <row r="11" spans="1:17" ht="32.25" customHeight="1" x14ac:dyDescent="0.2">
      <c r="A11" s="836"/>
      <c r="B11" s="481" t="s">
        <v>663</v>
      </c>
      <c r="C11" s="63"/>
      <c r="D11" s="63"/>
      <c r="E11" s="63"/>
      <c r="F11" s="63"/>
      <c r="G11" s="63"/>
      <c r="H11" s="40">
        <v>200</v>
      </c>
      <c r="I11" s="63"/>
      <c r="J11" s="63"/>
      <c r="K11" s="63"/>
      <c r="L11" s="63"/>
      <c r="M11" s="63"/>
      <c r="N11" s="40"/>
      <c r="O11" s="479">
        <f t="shared" si="0"/>
        <v>200</v>
      </c>
    </row>
    <row r="12" spans="1:17" ht="57" customHeight="1" x14ac:dyDescent="0.2">
      <c r="A12" s="834" t="s">
        <v>664</v>
      </c>
      <c r="B12" s="481" t="s">
        <v>665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479">
        <f t="shared" si="0"/>
        <v>0</v>
      </c>
    </row>
    <row r="13" spans="1:17" ht="57" customHeight="1" x14ac:dyDescent="0.2">
      <c r="A13" s="835"/>
      <c r="B13" s="481" t="s">
        <v>666</v>
      </c>
      <c r="C13" s="39">
        <v>1</v>
      </c>
      <c r="D13" s="39"/>
      <c r="E13" s="39"/>
      <c r="F13" s="39">
        <v>2</v>
      </c>
      <c r="G13" s="39"/>
      <c r="H13" s="39"/>
      <c r="I13" s="39"/>
      <c r="J13" s="39"/>
      <c r="K13" s="39">
        <v>1</v>
      </c>
      <c r="L13" s="39"/>
      <c r="M13" s="39"/>
      <c r="N13" s="39"/>
      <c r="O13" s="479">
        <f t="shared" si="0"/>
        <v>4</v>
      </c>
    </row>
    <row r="14" spans="1:17" ht="32.25" customHeight="1" x14ac:dyDescent="0.2">
      <c r="A14" s="835"/>
      <c r="B14" s="483" t="s">
        <v>667</v>
      </c>
      <c r="C14" s="39">
        <v>1</v>
      </c>
      <c r="D14" s="39"/>
      <c r="E14" s="39"/>
      <c r="F14" s="39">
        <v>1</v>
      </c>
      <c r="G14" s="39"/>
      <c r="H14" s="39"/>
      <c r="I14" s="39"/>
      <c r="J14" s="39"/>
      <c r="K14" s="39">
        <v>1</v>
      </c>
      <c r="L14" s="39"/>
      <c r="M14" s="39"/>
      <c r="N14" s="39"/>
      <c r="O14" s="479">
        <f t="shared" si="0"/>
        <v>3</v>
      </c>
    </row>
    <row r="15" spans="1:17" ht="32.25" customHeight="1" x14ac:dyDescent="0.2">
      <c r="A15" s="836"/>
      <c r="B15" s="483" t="s">
        <v>668</v>
      </c>
      <c r="C15" s="484">
        <v>1</v>
      </c>
      <c r="D15" s="484"/>
      <c r="E15" s="484"/>
      <c r="F15" s="484">
        <v>1</v>
      </c>
      <c r="G15" s="484"/>
      <c r="H15" s="484"/>
      <c r="I15" s="484"/>
      <c r="J15" s="484"/>
      <c r="K15" s="484">
        <v>1</v>
      </c>
      <c r="L15" s="484"/>
      <c r="M15" s="484"/>
      <c r="N15" s="484"/>
      <c r="O15" s="479">
        <f t="shared" si="0"/>
        <v>3</v>
      </c>
    </row>
    <row r="16" spans="1:17" ht="32.25" customHeight="1" x14ac:dyDescent="0.2">
      <c r="A16" s="834" t="s">
        <v>669</v>
      </c>
      <c r="B16" s="483" t="s">
        <v>670</v>
      </c>
      <c r="C16" s="464"/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84">
        <v>1</v>
      </c>
      <c r="O16" s="479">
        <f t="shared" si="0"/>
        <v>1</v>
      </c>
    </row>
    <row r="17" spans="1:18" ht="32.25" customHeight="1" x14ac:dyDescent="0.2">
      <c r="A17" s="836"/>
      <c r="B17" s="483" t="s">
        <v>671</v>
      </c>
      <c r="C17" s="464"/>
      <c r="D17" s="464"/>
      <c r="E17" s="464"/>
      <c r="F17" s="464"/>
      <c r="G17" s="464"/>
      <c r="H17" s="464"/>
      <c r="I17" s="464"/>
      <c r="J17" s="464"/>
      <c r="K17" s="464"/>
      <c r="L17" s="464"/>
      <c r="M17" s="464"/>
      <c r="N17" s="484">
        <v>1</v>
      </c>
      <c r="O17" s="479">
        <f t="shared" si="0"/>
        <v>1</v>
      </c>
    </row>
    <row r="18" spans="1:18" ht="32.25" customHeight="1" x14ac:dyDescent="0.2">
      <c r="A18" s="834" t="s">
        <v>672</v>
      </c>
      <c r="B18" s="483" t="s">
        <v>673</v>
      </c>
      <c r="C18" s="464"/>
      <c r="D18" s="464"/>
      <c r="E18" s="464"/>
      <c r="F18" s="464"/>
      <c r="G18" s="464"/>
      <c r="H18" s="464"/>
      <c r="I18" s="464"/>
      <c r="J18" s="464"/>
      <c r="K18" s="464"/>
      <c r="L18" s="464"/>
      <c r="M18" s="464"/>
      <c r="N18" s="484"/>
      <c r="O18" s="479">
        <f t="shared" si="0"/>
        <v>0</v>
      </c>
    </row>
    <row r="19" spans="1:18" ht="32.25" customHeight="1" x14ac:dyDescent="0.2">
      <c r="A19" s="836"/>
      <c r="B19" s="483" t="s">
        <v>674</v>
      </c>
      <c r="C19" s="464"/>
      <c r="D19" s="464"/>
      <c r="E19" s="464"/>
      <c r="F19" s="464"/>
      <c r="G19" s="464"/>
      <c r="H19" s="464"/>
      <c r="I19" s="464"/>
      <c r="J19" s="464"/>
      <c r="K19" s="464"/>
      <c r="L19" s="464"/>
      <c r="M19" s="464"/>
      <c r="N19" s="484">
        <v>2</v>
      </c>
      <c r="O19" s="479">
        <f t="shared" si="0"/>
        <v>2</v>
      </c>
    </row>
    <row r="20" spans="1:18" ht="39" customHeight="1" x14ac:dyDescent="0.2">
      <c r="A20" s="50" t="s">
        <v>372</v>
      </c>
      <c r="B20" s="485" t="s">
        <v>675</v>
      </c>
      <c r="C20" s="486" t="s">
        <v>393</v>
      </c>
      <c r="D20" s="486" t="s">
        <v>394</v>
      </c>
      <c r="E20" s="486" t="s">
        <v>395</v>
      </c>
      <c r="F20" s="486" t="s">
        <v>396</v>
      </c>
      <c r="G20" s="486" t="s">
        <v>397</v>
      </c>
      <c r="H20" s="486" t="s">
        <v>398</v>
      </c>
      <c r="I20" s="486" t="s">
        <v>399</v>
      </c>
      <c r="J20" s="486" t="s">
        <v>400</v>
      </c>
      <c r="K20" s="486" t="s">
        <v>401</v>
      </c>
      <c r="L20" s="486" t="s">
        <v>402</v>
      </c>
      <c r="M20" s="486" t="s">
        <v>403</v>
      </c>
      <c r="N20" s="486" t="s">
        <v>404</v>
      </c>
      <c r="O20" s="486" t="s">
        <v>405</v>
      </c>
      <c r="P20" s="51" t="s">
        <v>676</v>
      </c>
      <c r="Q20" s="52" t="s">
        <v>444</v>
      </c>
    </row>
    <row r="21" spans="1:18" ht="39" customHeight="1" x14ac:dyDescent="0.2">
      <c r="A21" s="487" t="s">
        <v>656</v>
      </c>
      <c r="B21" s="481" t="s">
        <v>657</v>
      </c>
      <c r="C21" s="488"/>
      <c r="D21" s="488"/>
      <c r="E21" s="488"/>
      <c r="F21" s="488"/>
      <c r="G21" s="488"/>
      <c r="H21" s="489">
        <f>H7</f>
        <v>0</v>
      </c>
      <c r="I21" s="488"/>
      <c r="J21" s="488"/>
      <c r="K21" s="488"/>
      <c r="L21" s="488"/>
      <c r="M21" s="488"/>
      <c r="N21" s="489">
        <f>N7</f>
        <v>0</v>
      </c>
      <c r="O21" s="490">
        <f>N21</f>
        <v>0</v>
      </c>
      <c r="P21" s="491">
        <v>86</v>
      </c>
      <c r="Q21" s="492">
        <f>1+((O21-P21)/P21)</f>
        <v>0</v>
      </c>
    </row>
    <row r="22" spans="1:18" ht="39" customHeight="1" x14ac:dyDescent="0.2">
      <c r="A22" s="487" t="s">
        <v>677</v>
      </c>
      <c r="B22" s="481" t="s">
        <v>678</v>
      </c>
      <c r="C22" s="493" t="e">
        <f t="shared" ref="C22:O22" si="1">(C8/C9)</f>
        <v>#DIV/0!</v>
      </c>
      <c r="D22" s="493" t="e">
        <f t="shared" si="1"/>
        <v>#DIV/0!</v>
      </c>
      <c r="E22" s="493" t="e">
        <f t="shared" si="1"/>
        <v>#DIV/0!</v>
      </c>
      <c r="F22" s="493" t="e">
        <f t="shared" si="1"/>
        <v>#DIV/0!</v>
      </c>
      <c r="G22" s="493" t="e">
        <f t="shared" si="1"/>
        <v>#DIV/0!</v>
      </c>
      <c r="H22" s="493" t="e">
        <f t="shared" si="1"/>
        <v>#DIV/0!</v>
      </c>
      <c r="I22" s="493" t="e">
        <f t="shared" si="1"/>
        <v>#DIV/0!</v>
      </c>
      <c r="J22" s="493" t="e">
        <f t="shared" si="1"/>
        <v>#DIV/0!</v>
      </c>
      <c r="K22" s="493" t="e">
        <f t="shared" si="1"/>
        <v>#DIV/0!</v>
      </c>
      <c r="L22" s="493" t="e">
        <f t="shared" si="1"/>
        <v>#DIV/0!</v>
      </c>
      <c r="M22" s="493" t="e">
        <f t="shared" si="1"/>
        <v>#DIV/0!</v>
      </c>
      <c r="N22" s="493" t="e">
        <f t="shared" si="1"/>
        <v>#DIV/0!</v>
      </c>
      <c r="O22" s="494" t="e">
        <f t="shared" si="1"/>
        <v>#DIV/0!</v>
      </c>
      <c r="P22" s="488"/>
      <c r="Q22" s="492" t="e">
        <f>1+((O22-P22)/P22)</f>
        <v>#DIV/0!</v>
      </c>
      <c r="R22" s="45"/>
    </row>
    <row r="23" spans="1:18" ht="39" customHeight="1" x14ac:dyDescent="0.2">
      <c r="A23" s="487" t="s">
        <v>679</v>
      </c>
      <c r="B23" s="481" t="s">
        <v>680</v>
      </c>
      <c r="C23" s="492"/>
      <c r="D23" s="492"/>
      <c r="E23" s="492"/>
      <c r="F23" s="492"/>
      <c r="G23" s="492"/>
      <c r="H23" s="495">
        <f>(H10/H11)</f>
        <v>0.24</v>
      </c>
      <c r="I23" s="492"/>
      <c r="J23" s="492"/>
      <c r="K23" s="492"/>
      <c r="L23" s="492"/>
      <c r="M23" s="492"/>
      <c r="N23" s="495" t="e">
        <f>(N10/N11)</f>
        <v>#DIV/0!</v>
      </c>
      <c r="O23" s="496">
        <f>(O10/O11)</f>
        <v>0.24</v>
      </c>
      <c r="P23" s="497">
        <v>0.2</v>
      </c>
      <c r="Q23" s="492">
        <f>1+((O23-P23)/P23)</f>
        <v>1.2</v>
      </c>
    </row>
    <row r="24" spans="1:18" ht="39" customHeight="1" x14ac:dyDescent="0.2">
      <c r="A24" s="487" t="s">
        <v>681</v>
      </c>
      <c r="B24" s="481" t="s">
        <v>682</v>
      </c>
      <c r="C24" s="495">
        <f t="shared" ref="C24:O24" si="2">(C12/C13)</f>
        <v>0</v>
      </c>
      <c r="D24" s="495" t="e">
        <f t="shared" si="2"/>
        <v>#DIV/0!</v>
      </c>
      <c r="E24" s="495" t="e">
        <f t="shared" si="2"/>
        <v>#DIV/0!</v>
      </c>
      <c r="F24" s="495">
        <f t="shared" si="2"/>
        <v>0</v>
      </c>
      <c r="G24" s="495" t="e">
        <f t="shared" si="2"/>
        <v>#DIV/0!</v>
      </c>
      <c r="H24" s="495" t="e">
        <f t="shared" si="2"/>
        <v>#DIV/0!</v>
      </c>
      <c r="I24" s="495" t="e">
        <f t="shared" si="2"/>
        <v>#DIV/0!</v>
      </c>
      <c r="J24" s="495" t="e">
        <f t="shared" si="2"/>
        <v>#DIV/0!</v>
      </c>
      <c r="K24" s="495">
        <f t="shared" si="2"/>
        <v>0</v>
      </c>
      <c r="L24" s="495" t="e">
        <f t="shared" si="2"/>
        <v>#DIV/0!</v>
      </c>
      <c r="M24" s="495" t="e">
        <f t="shared" si="2"/>
        <v>#DIV/0!</v>
      </c>
      <c r="N24" s="495" t="e">
        <f t="shared" si="2"/>
        <v>#DIV/0!</v>
      </c>
      <c r="O24" s="496">
        <f t="shared" si="2"/>
        <v>0</v>
      </c>
      <c r="P24" s="491"/>
      <c r="Q24" s="492" t="e">
        <f>1+((O24-P24)/P24)</f>
        <v>#DIV/0!</v>
      </c>
    </row>
    <row r="25" spans="1:18" ht="39" customHeight="1" x14ac:dyDescent="0.2">
      <c r="A25" s="487" t="s">
        <v>683</v>
      </c>
      <c r="B25" s="481" t="s">
        <v>684</v>
      </c>
      <c r="C25" s="495">
        <f t="shared" ref="C25:O25" si="3">(C14/C15)</f>
        <v>1</v>
      </c>
      <c r="D25" s="495" t="e">
        <f t="shared" si="3"/>
        <v>#DIV/0!</v>
      </c>
      <c r="E25" s="495" t="e">
        <f t="shared" si="3"/>
        <v>#DIV/0!</v>
      </c>
      <c r="F25" s="495">
        <f t="shared" si="3"/>
        <v>1</v>
      </c>
      <c r="G25" s="495" t="e">
        <f t="shared" si="3"/>
        <v>#DIV/0!</v>
      </c>
      <c r="H25" s="495" t="e">
        <f t="shared" si="3"/>
        <v>#DIV/0!</v>
      </c>
      <c r="I25" s="495" t="e">
        <f t="shared" si="3"/>
        <v>#DIV/0!</v>
      </c>
      <c r="J25" s="495" t="e">
        <f t="shared" si="3"/>
        <v>#DIV/0!</v>
      </c>
      <c r="K25" s="495">
        <f t="shared" si="3"/>
        <v>1</v>
      </c>
      <c r="L25" s="495" t="e">
        <f t="shared" si="3"/>
        <v>#DIV/0!</v>
      </c>
      <c r="M25" s="495" t="e">
        <f t="shared" si="3"/>
        <v>#DIV/0!</v>
      </c>
      <c r="N25" s="495" t="e">
        <f t="shared" si="3"/>
        <v>#DIV/0!</v>
      </c>
      <c r="O25" s="496">
        <f t="shared" si="3"/>
        <v>1</v>
      </c>
      <c r="P25" s="491"/>
      <c r="Q25" s="492" t="e">
        <f>1+((O25-P25)/P25)</f>
        <v>#DIV/0!</v>
      </c>
    </row>
    <row r="26" spans="1:18" ht="39" customHeight="1" x14ac:dyDescent="0.2">
      <c r="A26" s="487" t="s">
        <v>669</v>
      </c>
      <c r="B26" s="481" t="s">
        <v>685</v>
      </c>
      <c r="C26" s="492" t="e">
        <f t="shared" ref="C26:O26" si="4">(C16/C17)</f>
        <v>#DIV/0!</v>
      </c>
      <c r="D26" s="492" t="e">
        <f t="shared" si="4"/>
        <v>#DIV/0!</v>
      </c>
      <c r="E26" s="492" t="e">
        <f t="shared" si="4"/>
        <v>#DIV/0!</v>
      </c>
      <c r="F26" s="492" t="e">
        <f t="shared" si="4"/>
        <v>#DIV/0!</v>
      </c>
      <c r="G26" s="492" t="e">
        <f t="shared" si="4"/>
        <v>#DIV/0!</v>
      </c>
      <c r="H26" s="492" t="e">
        <f t="shared" si="4"/>
        <v>#DIV/0!</v>
      </c>
      <c r="I26" s="492" t="e">
        <f t="shared" si="4"/>
        <v>#DIV/0!</v>
      </c>
      <c r="J26" s="492" t="e">
        <f t="shared" si="4"/>
        <v>#DIV/0!</v>
      </c>
      <c r="K26" s="492" t="e">
        <f t="shared" si="4"/>
        <v>#DIV/0!</v>
      </c>
      <c r="L26" s="492" t="e">
        <f t="shared" si="4"/>
        <v>#DIV/0!</v>
      </c>
      <c r="M26" s="492" t="e">
        <f t="shared" si="4"/>
        <v>#DIV/0!</v>
      </c>
      <c r="N26" s="495">
        <f t="shared" si="4"/>
        <v>1</v>
      </c>
      <c r="O26" s="496">
        <f t="shared" si="4"/>
        <v>1</v>
      </c>
      <c r="P26" s="491"/>
      <c r="Q26" s="492">
        <v>1</v>
      </c>
    </row>
    <row r="27" spans="1:18" ht="39" customHeight="1" x14ac:dyDescent="0.2">
      <c r="A27" s="487" t="s">
        <v>686</v>
      </c>
      <c r="B27" s="481" t="s">
        <v>687</v>
      </c>
      <c r="C27" s="498" t="e">
        <f t="shared" ref="C27:O27" si="5">(C18/C19)</f>
        <v>#DIV/0!</v>
      </c>
      <c r="D27" s="498" t="e">
        <f t="shared" si="5"/>
        <v>#DIV/0!</v>
      </c>
      <c r="E27" s="498" t="e">
        <f t="shared" si="5"/>
        <v>#DIV/0!</v>
      </c>
      <c r="F27" s="498" t="e">
        <f t="shared" si="5"/>
        <v>#DIV/0!</v>
      </c>
      <c r="G27" s="498" t="e">
        <f t="shared" si="5"/>
        <v>#DIV/0!</v>
      </c>
      <c r="H27" s="498" t="e">
        <f t="shared" si="5"/>
        <v>#DIV/0!</v>
      </c>
      <c r="I27" s="498" t="e">
        <f t="shared" si="5"/>
        <v>#DIV/0!</v>
      </c>
      <c r="J27" s="498" t="e">
        <f t="shared" si="5"/>
        <v>#DIV/0!</v>
      </c>
      <c r="K27" s="498" t="e">
        <f t="shared" si="5"/>
        <v>#DIV/0!</v>
      </c>
      <c r="L27" s="498" t="e">
        <f t="shared" si="5"/>
        <v>#DIV/0!</v>
      </c>
      <c r="M27" s="498" t="e">
        <f t="shared" si="5"/>
        <v>#DIV/0!</v>
      </c>
      <c r="N27" s="493">
        <f t="shared" si="5"/>
        <v>0</v>
      </c>
      <c r="O27" s="494">
        <f t="shared" si="5"/>
        <v>0</v>
      </c>
      <c r="P27" s="491"/>
      <c r="Q27" s="492" t="e">
        <f>1+((O27-P27)/P27)</f>
        <v>#DIV/0!</v>
      </c>
      <c r="R27" s="53"/>
    </row>
  </sheetData>
  <mergeCells count="13">
    <mergeCell ref="B2:K2"/>
    <mergeCell ref="B3:K3"/>
    <mergeCell ref="A1:A3"/>
    <mergeCell ref="B1:K1"/>
    <mergeCell ref="L1:N3"/>
    <mergeCell ref="A4:B4"/>
    <mergeCell ref="A12:A15"/>
    <mergeCell ref="A16:A17"/>
    <mergeCell ref="A18:A19"/>
    <mergeCell ref="C5:O5"/>
    <mergeCell ref="A6:B6"/>
    <mergeCell ref="A8:A9"/>
    <mergeCell ref="A10:A11"/>
  </mergeCells>
  <pageMargins left="0.7" right="0.7" top="0.75" bottom="0.75" header="0.3" footer="0.3"/>
  <pageSetup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Q16"/>
  <sheetViews>
    <sheetView topLeftCell="A4" zoomScale="70" zoomScaleNormal="70" workbookViewId="0">
      <selection activeCell="A7" sqref="A7:A16"/>
    </sheetView>
  </sheetViews>
  <sheetFormatPr baseColWidth="10" defaultColWidth="11.42578125" defaultRowHeight="12.75" x14ac:dyDescent="0.2"/>
  <cols>
    <col min="1" max="1" width="26.28515625" style="32" customWidth="1"/>
    <col min="2" max="2" width="51.85546875" style="32" customWidth="1"/>
    <col min="3" max="14" width="11.42578125" style="32"/>
    <col min="15" max="15" width="12.5703125" style="32" bestFit="1" customWidth="1"/>
    <col min="16" max="16" width="14.85546875" style="31" customWidth="1"/>
    <col min="17" max="17" width="16.42578125" style="31" customWidth="1"/>
    <col min="18" max="16384" width="11.42578125" style="32"/>
  </cols>
  <sheetData>
    <row r="1" spans="1:17" s="12" customFormat="1" ht="30" customHeight="1" x14ac:dyDescent="0.25">
      <c r="A1" s="846"/>
      <c r="B1" s="849" t="s">
        <v>688</v>
      </c>
      <c r="C1" s="850"/>
      <c r="D1" s="850"/>
      <c r="E1" s="850"/>
      <c r="F1" s="850"/>
      <c r="G1" s="850"/>
      <c r="H1" s="850"/>
      <c r="I1" s="850"/>
      <c r="J1" s="850"/>
      <c r="K1" s="851"/>
      <c r="L1" s="852"/>
      <c r="M1" s="852"/>
      <c r="N1" s="853"/>
    </row>
    <row r="2" spans="1:17" s="12" customFormat="1" ht="21.75" customHeight="1" x14ac:dyDescent="0.25">
      <c r="A2" s="847"/>
      <c r="B2" s="840" t="e">
        <f>#REF!</f>
        <v>#REF!</v>
      </c>
      <c r="C2" s="841"/>
      <c r="D2" s="841"/>
      <c r="E2" s="841"/>
      <c r="F2" s="841"/>
      <c r="G2" s="841"/>
      <c r="H2" s="841"/>
      <c r="I2" s="841"/>
      <c r="J2" s="841"/>
      <c r="K2" s="842"/>
      <c r="L2" s="854"/>
      <c r="M2" s="854"/>
      <c r="N2" s="855"/>
    </row>
    <row r="3" spans="1:17" s="12" customFormat="1" ht="21.75" customHeight="1" thickBot="1" x14ac:dyDescent="0.3">
      <c r="A3" s="848"/>
      <c r="B3" s="843" t="s">
        <v>655</v>
      </c>
      <c r="C3" s="844"/>
      <c r="D3" s="844"/>
      <c r="E3" s="844"/>
      <c r="F3" s="844"/>
      <c r="G3" s="844"/>
      <c r="H3" s="844"/>
      <c r="I3" s="844"/>
      <c r="J3" s="844"/>
      <c r="K3" s="845"/>
      <c r="L3" s="856"/>
      <c r="M3" s="856"/>
      <c r="N3" s="857"/>
    </row>
    <row r="4" spans="1:17" s="37" customFormat="1" ht="21" customHeight="1" x14ac:dyDescent="0.2">
      <c r="A4" s="858"/>
      <c r="B4" s="859"/>
      <c r="P4" s="36"/>
      <c r="Q4" s="36"/>
    </row>
    <row r="5" spans="1:17" ht="22.5" customHeight="1" x14ac:dyDescent="0.2">
      <c r="A5" s="38"/>
      <c r="B5" s="38"/>
      <c r="C5" s="860" t="s">
        <v>391</v>
      </c>
      <c r="D5" s="861"/>
      <c r="E5" s="861"/>
      <c r="F5" s="861"/>
      <c r="G5" s="861"/>
      <c r="H5" s="861"/>
      <c r="I5" s="861"/>
      <c r="J5" s="861"/>
      <c r="K5" s="861"/>
      <c r="L5" s="861"/>
      <c r="M5" s="861"/>
      <c r="N5" s="861"/>
      <c r="O5" s="861"/>
      <c r="P5" s="861"/>
      <c r="Q5" s="861"/>
    </row>
    <row r="6" spans="1:17" ht="27" customHeight="1" x14ac:dyDescent="0.2">
      <c r="A6" s="50" t="s">
        <v>372</v>
      </c>
      <c r="B6" s="485" t="s">
        <v>675</v>
      </c>
      <c r="C6" s="499" t="s">
        <v>393</v>
      </c>
      <c r="D6" s="499" t="s">
        <v>394</v>
      </c>
      <c r="E6" s="499" t="s">
        <v>395</v>
      </c>
      <c r="F6" s="499" t="s">
        <v>396</v>
      </c>
      <c r="G6" s="499" t="s">
        <v>397</v>
      </c>
      <c r="H6" s="499" t="s">
        <v>398</v>
      </c>
      <c r="I6" s="499" t="s">
        <v>399</v>
      </c>
      <c r="J6" s="499" t="s">
        <v>400</v>
      </c>
      <c r="K6" s="499" t="s">
        <v>401</v>
      </c>
      <c r="L6" s="499" t="s">
        <v>402</v>
      </c>
      <c r="M6" s="499" t="s">
        <v>403</v>
      </c>
      <c r="N6" s="499" t="s">
        <v>404</v>
      </c>
      <c r="O6" s="499" t="s">
        <v>405</v>
      </c>
      <c r="P6" s="486" t="s">
        <v>689</v>
      </c>
      <c r="Q6" s="486" t="s">
        <v>444</v>
      </c>
    </row>
    <row r="7" spans="1:17" ht="39.75" customHeight="1" x14ac:dyDescent="0.2">
      <c r="A7" s="54" t="s">
        <v>56</v>
      </c>
      <c r="B7" s="55" t="s">
        <v>690</v>
      </c>
      <c r="C7" s="500" t="s">
        <v>691</v>
      </c>
      <c r="D7" s="501"/>
      <c r="E7" s="501"/>
      <c r="F7" s="501"/>
      <c r="G7" s="501"/>
      <c r="H7" s="501"/>
      <c r="I7" s="501"/>
      <c r="J7" s="501"/>
      <c r="K7" s="501"/>
      <c r="L7" s="501"/>
      <c r="M7" s="501"/>
      <c r="N7" s="501"/>
      <c r="O7" s="500">
        <v>100</v>
      </c>
      <c r="P7" s="502">
        <v>100</v>
      </c>
      <c r="Q7" s="491">
        <v>100</v>
      </c>
    </row>
    <row r="8" spans="1:17" ht="39.75" customHeight="1" x14ac:dyDescent="0.2">
      <c r="A8" s="503" t="s">
        <v>64</v>
      </c>
      <c r="B8" s="504" t="s">
        <v>692</v>
      </c>
      <c r="C8" s="49" t="s">
        <v>691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500">
        <v>100</v>
      </c>
      <c r="P8" s="502">
        <v>100</v>
      </c>
      <c r="Q8" s="491">
        <v>100</v>
      </c>
    </row>
    <row r="9" spans="1:17" ht="39.75" customHeight="1" x14ac:dyDescent="0.2">
      <c r="A9" s="503" t="s">
        <v>70</v>
      </c>
      <c r="B9" s="504" t="s">
        <v>693</v>
      </c>
      <c r="C9" s="49" t="s">
        <v>691</v>
      </c>
      <c r="D9" s="482"/>
      <c r="E9" s="482"/>
      <c r="F9" s="482"/>
      <c r="G9" s="482"/>
      <c r="H9" s="482"/>
      <c r="I9" s="482"/>
      <c r="J9" s="482"/>
      <c r="K9" s="482"/>
      <c r="L9" s="482"/>
      <c r="M9" s="482"/>
      <c r="N9" s="482"/>
      <c r="O9" s="500">
        <v>100</v>
      </c>
      <c r="P9" s="502">
        <v>100</v>
      </c>
      <c r="Q9" s="491">
        <v>100</v>
      </c>
    </row>
    <row r="10" spans="1:17" ht="39.75" customHeight="1" x14ac:dyDescent="0.2">
      <c r="A10" s="503" t="s">
        <v>77</v>
      </c>
      <c r="B10" s="504" t="s">
        <v>694</v>
      </c>
      <c r="C10" s="49"/>
      <c r="D10" s="482"/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500">
        <v>0</v>
      </c>
      <c r="P10" s="502">
        <v>100</v>
      </c>
      <c r="Q10" s="491">
        <v>0</v>
      </c>
    </row>
    <row r="11" spans="1:17" ht="39.75" customHeight="1" x14ac:dyDescent="0.2">
      <c r="A11" s="503" t="s">
        <v>695</v>
      </c>
      <c r="B11" s="504" t="s">
        <v>696</v>
      </c>
      <c r="C11" s="49" t="s">
        <v>691</v>
      </c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500">
        <v>100</v>
      </c>
      <c r="P11" s="502">
        <v>100</v>
      </c>
      <c r="Q11" s="491">
        <v>100</v>
      </c>
    </row>
    <row r="12" spans="1:17" ht="39.75" customHeight="1" x14ac:dyDescent="0.2">
      <c r="A12" s="503" t="s">
        <v>697</v>
      </c>
      <c r="B12" s="504" t="s">
        <v>698</v>
      </c>
      <c r="C12" s="49" t="s">
        <v>691</v>
      </c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00">
        <v>100</v>
      </c>
      <c r="P12" s="502">
        <v>100</v>
      </c>
      <c r="Q12" s="491">
        <v>100</v>
      </c>
    </row>
    <row r="13" spans="1:17" ht="39.75" customHeight="1" x14ac:dyDescent="0.2">
      <c r="A13" s="503" t="s">
        <v>90</v>
      </c>
      <c r="B13" s="504" t="s">
        <v>699</v>
      </c>
      <c r="C13" s="49" t="s">
        <v>691</v>
      </c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00">
        <v>100</v>
      </c>
      <c r="P13" s="502">
        <v>100</v>
      </c>
      <c r="Q13" s="491">
        <v>100</v>
      </c>
    </row>
    <row r="14" spans="1:17" ht="39.75" customHeight="1" x14ac:dyDescent="0.2">
      <c r="A14" s="503" t="s">
        <v>700</v>
      </c>
      <c r="B14" s="504" t="s">
        <v>701</v>
      </c>
      <c r="C14" s="49" t="s">
        <v>691</v>
      </c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00">
        <v>100</v>
      </c>
      <c r="P14" s="502">
        <v>100</v>
      </c>
      <c r="Q14" s="491">
        <v>100</v>
      </c>
    </row>
    <row r="15" spans="1:17" ht="39.75" customHeight="1" x14ac:dyDescent="0.2">
      <c r="A15" s="503" t="s">
        <v>702</v>
      </c>
      <c r="B15" s="504" t="s">
        <v>703</v>
      </c>
      <c r="C15" s="49" t="s">
        <v>691</v>
      </c>
      <c r="D15" s="464"/>
      <c r="E15" s="464"/>
      <c r="F15" s="464"/>
      <c r="G15" s="464"/>
      <c r="H15" s="464"/>
      <c r="I15" s="464"/>
      <c r="J15" s="464"/>
      <c r="K15" s="464"/>
      <c r="L15" s="464"/>
      <c r="M15" s="464"/>
      <c r="N15" s="464"/>
      <c r="O15" s="500">
        <v>100</v>
      </c>
      <c r="P15" s="502">
        <v>100</v>
      </c>
      <c r="Q15" s="491">
        <v>100</v>
      </c>
    </row>
    <row r="16" spans="1:17" ht="39.75" customHeight="1" x14ac:dyDescent="0.2">
      <c r="A16" s="503" t="s">
        <v>389</v>
      </c>
      <c r="B16" s="504" t="s">
        <v>704</v>
      </c>
      <c r="C16" s="49" t="s">
        <v>691</v>
      </c>
      <c r="D16" s="464"/>
      <c r="E16" s="464"/>
      <c r="F16" s="464"/>
      <c r="G16" s="464"/>
      <c r="H16" s="464"/>
      <c r="I16" s="464"/>
      <c r="J16" s="464"/>
      <c r="K16" s="464"/>
      <c r="L16" s="464"/>
      <c r="M16" s="464"/>
      <c r="N16" s="464"/>
      <c r="O16" s="500">
        <v>100</v>
      </c>
      <c r="P16" s="502">
        <v>100</v>
      </c>
      <c r="Q16" s="491">
        <v>100</v>
      </c>
    </row>
  </sheetData>
  <mergeCells count="7">
    <mergeCell ref="A4:B4"/>
    <mergeCell ref="C5:Q5"/>
    <mergeCell ref="B2:K2"/>
    <mergeCell ref="B3:K3"/>
    <mergeCell ref="A1:A3"/>
    <mergeCell ref="B1:K1"/>
    <mergeCell ref="L1:N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"/>
  <dimension ref="A1:W227"/>
  <sheetViews>
    <sheetView zoomScale="120" zoomScaleNormal="120" workbookViewId="0">
      <pane ySplit="7" topLeftCell="A8" activePane="bottomLeft" state="frozen"/>
      <selection activeCell="B88" sqref="B88"/>
      <selection pane="bottomLeft" activeCell="E223" sqref="E223"/>
    </sheetView>
  </sheetViews>
  <sheetFormatPr baseColWidth="10" defaultColWidth="10.85546875" defaultRowHeight="15.75" x14ac:dyDescent="0.25"/>
  <cols>
    <col min="1" max="1" width="15" style="4" customWidth="1"/>
    <col min="2" max="2" width="21.5703125" style="4" bestFit="1" customWidth="1"/>
    <col min="3" max="3" width="10.85546875" style="2"/>
    <col min="4" max="4" width="15" style="4" customWidth="1"/>
    <col min="5" max="5" width="29.85546875" style="4" customWidth="1"/>
    <col min="6" max="6" width="6.85546875" style="3" customWidth="1"/>
    <col min="7" max="7" width="23" style="3" customWidth="1"/>
    <col min="8" max="8" width="16.42578125" style="4" customWidth="1"/>
    <col min="9" max="9" width="27.42578125" style="4" customWidth="1"/>
    <col min="10" max="10" width="14.140625" style="4" customWidth="1"/>
    <col min="11" max="11" width="13" style="4" customWidth="1"/>
    <col min="12" max="12" width="16.85546875" style="4" customWidth="1"/>
    <col min="13" max="13" width="13.7109375" style="24" customWidth="1"/>
    <col min="14" max="14" width="8.140625" style="2" bestFit="1" customWidth="1"/>
    <col min="15" max="16" width="8.140625" style="2" customWidth="1"/>
    <col min="17" max="17" width="18.42578125" style="3" bestFit="1" customWidth="1"/>
    <col min="18" max="18" width="16.42578125" style="2" customWidth="1"/>
    <col min="19" max="16384" width="10.85546875" style="2"/>
  </cols>
  <sheetData>
    <row r="1" spans="1:23" ht="12.75" hidden="1" customHeight="1" x14ac:dyDescent="0.25">
      <c r="A1" s="2"/>
      <c r="B1" s="2"/>
      <c r="D1" s="864"/>
      <c r="E1" s="867" t="s">
        <v>559</v>
      </c>
      <c r="F1" s="868"/>
      <c r="G1" s="868"/>
      <c r="H1" s="868"/>
      <c r="I1" s="868"/>
      <c r="J1" s="868"/>
      <c r="K1" s="868"/>
      <c r="L1" s="869"/>
      <c r="M1" s="869"/>
      <c r="N1" s="868"/>
      <c r="O1" s="868"/>
      <c r="P1" s="870"/>
      <c r="Q1" s="125"/>
      <c r="R1" s="126"/>
      <c r="S1"/>
      <c r="T1"/>
      <c r="U1"/>
      <c r="V1"/>
      <c r="W1"/>
    </row>
    <row r="2" spans="1:23" ht="12.75" hidden="1" customHeight="1" x14ac:dyDescent="0.25">
      <c r="A2" s="2"/>
      <c r="B2" s="2"/>
      <c r="D2" s="865"/>
      <c r="E2" s="871"/>
      <c r="F2" s="872"/>
      <c r="G2" s="872"/>
      <c r="H2" s="872"/>
      <c r="I2" s="872"/>
      <c r="J2" s="872"/>
      <c r="K2" s="872"/>
      <c r="L2" s="873"/>
      <c r="M2" s="873"/>
      <c r="N2" s="872"/>
      <c r="O2" s="872"/>
      <c r="P2" s="874"/>
      <c r="Q2" s="127"/>
      <c r="R2" s="128"/>
      <c r="S2"/>
      <c r="T2"/>
      <c r="U2"/>
      <c r="V2"/>
      <c r="W2"/>
    </row>
    <row r="3" spans="1:23" ht="12.75" hidden="1" customHeight="1" thickBot="1" x14ac:dyDescent="0.3">
      <c r="A3" s="2"/>
      <c r="B3" s="2"/>
      <c r="D3" s="866"/>
      <c r="E3" s="875"/>
      <c r="F3" s="876"/>
      <c r="G3" s="876"/>
      <c r="H3" s="876"/>
      <c r="I3" s="876"/>
      <c r="J3" s="876"/>
      <c r="K3" s="876"/>
      <c r="L3" s="877"/>
      <c r="M3" s="877"/>
      <c r="N3" s="876"/>
      <c r="O3" s="876"/>
      <c r="P3" s="878"/>
      <c r="Q3" s="349"/>
      <c r="R3" s="350"/>
      <c r="S3"/>
      <c r="T3"/>
      <c r="U3"/>
      <c r="V3"/>
      <c r="W3"/>
    </row>
    <row r="4" spans="1:23" ht="15.75" hidden="1" customHeight="1" thickBot="1" x14ac:dyDescent="0.3">
      <c r="A4" s="2"/>
      <c r="B4" s="2"/>
      <c r="D4" s="879"/>
      <c r="E4" s="879"/>
      <c r="F4" s="879"/>
      <c r="G4" s="879"/>
      <c r="H4" s="879"/>
      <c r="I4" s="879"/>
      <c r="J4" s="879"/>
      <c r="K4" s="879"/>
      <c r="L4" s="880"/>
      <c r="M4" s="880"/>
      <c r="N4" s="879"/>
      <c r="O4" s="879"/>
      <c r="P4" s="879"/>
      <c r="Q4" s="879"/>
      <c r="R4" s="879"/>
      <c r="S4"/>
      <c r="T4"/>
      <c r="U4"/>
      <c r="V4"/>
      <c r="W4"/>
    </row>
    <row r="5" spans="1:23" ht="16.5" hidden="1" customHeight="1" thickBot="1" x14ac:dyDescent="0.3">
      <c r="A5" s="82"/>
      <c r="B5" s="82"/>
      <c r="C5" s="82" t="s">
        <v>705</v>
      </c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3"/>
      <c r="S5"/>
      <c r="T5"/>
      <c r="U5"/>
      <c r="V5"/>
      <c r="W5"/>
    </row>
    <row r="6" spans="1:23" ht="16.5" thickBot="1" x14ac:dyDescent="0.3">
      <c r="A6" s="2"/>
      <c r="B6" s="2"/>
      <c r="D6" s="61" t="s">
        <v>414</v>
      </c>
      <c r="E6" s="60">
        <f>COUNTIF(A8:A227,A8)</f>
        <v>68</v>
      </c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/>
      <c r="T6"/>
      <c r="U6"/>
      <c r="V6"/>
      <c r="W6"/>
    </row>
    <row r="7" spans="1:23" s="3" customFormat="1" ht="17.25" thickBot="1" x14ac:dyDescent="0.3">
      <c r="A7" s="106" t="s">
        <v>706</v>
      </c>
      <c r="B7" s="106" t="s">
        <v>707</v>
      </c>
      <c r="C7" s="13" t="s">
        <v>708</v>
      </c>
      <c r="D7" s="13" t="s">
        <v>468</v>
      </c>
      <c r="E7" s="21" t="s">
        <v>469</v>
      </c>
      <c r="F7" s="21" t="s">
        <v>470</v>
      </c>
      <c r="G7" s="14" t="s">
        <v>471</v>
      </c>
      <c r="H7" s="14" t="s">
        <v>621</v>
      </c>
      <c r="I7" s="14" t="s">
        <v>473</v>
      </c>
      <c r="J7" s="14" t="s">
        <v>474</v>
      </c>
      <c r="K7" s="14" t="s">
        <v>475</v>
      </c>
      <c r="L7" s="14" t="s">
        <v>709</v>
      </c>
      <c r="M7" s="23" t="s">
        <v>710</v>
      </c>
      <c r="N7" s="57" t="s">
        <v>478</v>
      </c>
      <c r="O7" s="57" t="s">
        <v>711</v>
      </c>
      <c r="P7" s="58" t="s">
        <v>712</v>
      </c>
      <c r="Q7" s="58" t="s">
        <v>712</v>
      </c>
      <c r="R7" s="59"/>
      <c r="S7" s="11"/>
      <c r="T7" s="11"/>
      <c r="U7" s="11"/>
      <c r="V7" s="11"/>
      <c r="W7" s="11"/>
    </row>
    <row r="8" spans="1:23" x14ac:dyDescent="0.25">
      <c r="A8" s="505" t="s">
        <v>713</v>
      </c>
      <c r="B8" s="109"/>
      <c r="C8" s="84">
        <v>28</v>
      </c>
      <c r="D8" s="30">
        <v>72043629</v>
      </c>
      <c r="E8" s="29" t="s">
        <v>714</v>
      </c>
      <c r="F8" s="506" t="s">
        <v>544</v>
      </c>
      <c r="G8" s="507" t="s">
        <v>593</v>
      </c>
      <c r="H8" s="508" t="s">
        <v>536</v>
      </c>
      <c r="I8" s="508" t="s">
        <v>594</v>
      </c>
      <c r="J8" s="508" t="s">
        <v>715</v>
      </c>
      <c r="K8" s="509">
        <v>204414</v>
      </c>
      <c r="L8" s="508" t="s">
        <v>536</v>
      </c>
      <c r="M8" s="505">
        <v>3596463</v>
      </c>
      <c r="N8" s="26" t="s">
        <v>434</v>
      </c>
      <c r="O8" s="27" t="s">
        <v>507</v>
      </c>
      <c r="P8" s="26" t="s">
        <v>490</v>
      </c>
      <c r="Q8" s="26" t="s">
        <v>716</v>
      </c>
      <c r="R8" s="26" t="s">
        <v>716</v>
      </c>
    </row>
    <row r="9" spans="1:23" ht="16.5" thickBot="1" x14ac:dyDescent="0.3">
      <c r="A9" s="510" t="s">
        <v>717</v>
      </c>
      <c r="B9" s="511"/>
      <c r="C9" s="84">
        <v>4</v>
      </c>
      <c r="D9" s="512">
        <v>8778597</v>
      </c>
      <c r="E9" s="513" t="s">
        <v>718</v>
      </c>
      <c r="F9" s="514" t="s">
        <v>544</v>
      </c>
      <c r="G9" s="515" t="s">
        <v>719</v>
      </c>
      <c r="H9" s="510" t="s">
        <v>563</v>
      </c>
      <c r="I9" s="510" t="s">
        <v>720</v>
      </c>
      <c r="J9" s="510" t="s">
        <v>537</v>
      </c>
      <c r="K9" s="510">
        <v>15020</v>
      </c>
      <c r="L9" s="510" t="s">
        <v>563</v>
      </c>
      <c r="M9" s="516">
        <v>7871474</v>
      </c>
      <c r="N9" s="517" t="s">
        <v>721</v>
      </c>
      <c r="O9" s="518" t="s">
        <v>491</v>
      </c>
      <c r="P9" s="519" t="s">
        <v>496</v>
      </c>
      <c r="Q9" s="519" t="s">
        <v>722</v>
      </c>
      <c r="R9" s="519" t="s">
        <v>722</v>
      </c>
    </row>
    <row r="10" spans="1:23" x14ac:dyDescent="0.25">
      <c r="A10" s="505" t="s">
        <v>713</v>
      </c>
      <c r="B10" s="520"/>
      <c r="C10" s="84">
        <v>1</v>
      </c>
      <c r="D10" s="521">
        <v>72158910</v>
      </c>
      <c r="E10" s="522" t="s">
        <v>723</v>
      </c>
      <c r="F10" s="506" t="s">
        <v>544</v>
      </c>
      <c r="G10" s="507" t="s">
        <v>724</v>
      </c>
      <c r="H10" s="508" t="s">
        <v>725</v>
      </c>
      <c r="I10" s="505" t="s">
        <v>726</v>
      </c>
      <c r="J10" s="508" t="s">
        <v>537</v>
      </c>
      <c r="K10" s="508">
        <v>1522</v>
      </c>
      <c r="L10" s="508" t="s">
        <v>725</v>
      </c>
      <c r="M10" s="505">
        <v>8829527</v>
      </c>
      <c r="N10" s="517" t="s">
        <v>546</v>
      </c>
      <c r="O10" s="28"/>
      <c r="P10" s="28"/>
      <c r="Q10" s="28" t="s">
        <v>727</v>
      </c>
      <c r="R10" s="28" t="s">
        <v>727</v>
      </c>
      <c r="T10"/>
    </row>
    <row r="11" spans="1:23" s="70" customFormat="1" x14ac:dyDescent="0.25">
      <c r="A11" s="510" t="s">
        <v>717</v>
      </c>
      <c r="B11" s="511"/>
      <c r="C11" s="84">
        <v>39</v>
      </c>
      <c r="D11" s="512">
        <v>8679339</v>
      </c>
      <c r="E11" s="523" t="s">
        <v>728</v>
      </c>
      <c r="F11" s="514" t="s">
        <v>544</v>
      </c>
      <c r="G11" s="515" t="s">
        <v>729</v>
      </c>
      <c r="H11" s="510" t="s">
        <v>536</v>
      </c>
      <c r="I11" s="510" t="s">
        <v>730</v>
      </c>
      <c r="J11" s="510" t="s">
        <v>731</v>
      </c>
      <c r="K11" s="524">
        <v>204406</v>
      </c>
      <c r="L11" s="510" t="s">
        <v>536</v>
      </c>
      <c r="M11" s="516">
        <v>2360946</v>
      </c>
      <c r="N11" s="525" t="s">
        <v>732</v>
      </c>
      <c r="O11" s="72"/>
      <c r="P11" s="72"/>
      <c r="Q11" s="72" t="s">
        <v>733</v>
      </c>
      <c r="R11" s="72" t="s">
        <v>734</v>
      </c>
    </row>
    <row r="12" spans="1:23" ht="16.5" thickBot="1" x14ac:dyDescent="0.3">
      <c r="A12" s="505" t="s">
        <v>713</v>
      </c>
      <c r="B12" s="526"/>
      <c r="C12" s="84">
        <v>50</v>
      </c>
      <c r="D12" s="527">
        <v>9021580</v>
      </c>
      <c r="E12" s="522" t="s">
        <v>735</v>
      </c>
      <c r="F12" s="506" t="s">
        <v>544</v>
      </c>
      <c r="G12" s="507" t="s">
        <v>736</v>
      </c>
      <c r="H12" s="508" t="s">
        <v>536</v>
      </c>
      <c r="I12" s="508" t="s">
        <v>737</v>
      </c>
      <c r="J12" s="508" t="s">
        <v>609</v>
      </c>
      <c r="K12" s="509">
        <v>313215</v>
      </c>
      <c r="L12" s="508" t="s">
        <v>536</v>
      </c>
      <c r="M12" s="505">
        <v>2048296</v>
      </c>
      <c r="N12" s="519" t="s">
        <v>415</v>
      </c>
      <c r="O12" s="28"/>
      <c r="P12" s="28"/>
      <c r="Q12" s="28"/>
      <c r="R12" s="28"/>
    </row>
    <row r="13" spans="1:23" x14ac:dyDescent="0.25">
      <c r="A13" s="510" t="s">
        <v>717</v>
      </c>
      <c r="B13" s="511"/>
      <c r="C13" s="84">
        <v>44</v>
      </c>
      <c r="D13" s="512">
        <v>72206325</v>
      </c>
      <c r="E13" s="523" t="s">
        <v>738</v>
      </c>
      <c r="F13" s="514" t="s">
        <v>544</v>
      </c>
      <c r="G13" s="515" t="s">
        <v>729</v>
      </c>
      <c r="H13" s="510" t="s">
        <v>536</v>
      </c>
      <c r="I13" s="510" t="s">
        <v>739</v>
      </c>
      <c r="J13" s="510" t="s">
        <v>616</v>
      </c>
      <c r="K13" s="524">
        <v>204406</v>
      </c>
      <c r="L13" s="510" t="s">
        <v>536</v>
      </c>
      <c r="M13" s="516">
        <v>2360946</v>
      </c>
      <c r="N13" s="28" t="s">
        <v>437</v>
      </c>
      <c r="O13" s="28"/>
      <c r="P13" s="28"/>
      <c r="Q13" s="28"/>
      <c r="R13" s="28"/>
    </row>
    <row r="14" spans="1:23" x14ac:dyDescent="0.25">
      <c r="A14" s="510" t="s">
        <v>717</v>
      </c>
      <c r="B14" s="511"/>
      <c r="C14" s="84">
        <v>38</v>
      </c>
      <c r="D14" s="512">
        <v>32868880</v>
      </c>
      <c r="E14" s="523" t="s">
        <v>740</v>
      </c>
      <c r="F14" s="514" t="s">
        <v>535</v>
      </c>
      <c r="G14" s="515" t="s">
        <v>729</v>
      </c>
      <c r="H14" s="510" t="s">
        <v>536</v>
      </c>
      <c r="I14" s="510" t="s">
        <v>615</v>
      </c>
      <c r="J14" s="510" t="s">
        <v>741</v>
      </c>
      <c r="K14" s="524">
        <v>204410</v>
      </c>
      <c r="L14" s="510" t="s">
        <v>536</v>
      </c>
      <c r="M14" s="516">
        <v>2805558</v>
      </c>
      <c r="Q14" s="2"/>
    </row>
    <row r="15" spans="1:23" ht="18" x14ac:dyDescent="0.25">
      <c r="A15" s="505" t="s">
        <v>713</v>
      </c>
      <c r="B15" s="526"/>
      <c r="C15" s="84">
        <v>18</v>
      </c>
      <c r="D15" s="527">
        <v>50936671</v>
      </c>
      <c r="E15" s="522" t="s">
        <v>607</v>
      </c>
      <c r="F15" s="506" t="s">
        <v>535</v>
      </c>
      <c r="G15" s="507" t="s">
        <v>593</v>
      </c>
      <c r="H15" s="508" t="s">
        <v>536</v>
      </c>
      <c r="I15" s="508" t="s">
        <v>608</v>
      </c>
      <c r="J15" s="508" t="s">
        <v>609</v>
      </c>
      <c r="K15" s="509">
        <v>202818</v>
      </c>
      <c r="L15" s="508" t="s">
        <v>536</v>
      </c>
      <c r="M15" s="505">
        <v>4856112</v>
      </c>
      <c r="N15" s="862" t="s">
        <v>742</v>
      </c>
      <c r="O15" s="863"/>
      <c r="P15" s="863"/>
      <c r="Q15" s="863"/>
      <c r="R15" s="863"/>
    </row>
    <row r="16" spans="1:23" x14ac:dyDescent="0.25">
      <c r="A16" s="505" t="s">
        <v>713</v>
      </c>
      <c r="B16" s="526"/>
      <c r="C16" s="84">
        <v>43</v>
      </c>
      <c r="D16" s="527">
        <v>72277912</v>
      </c>
      <c r="E16" s="522" t="s">
        <v>743</v>
      </c>
      <c r="F16" s="506" t="s">
        <v>544</v>
      </c>
      <c r="G16" s="507" t="s">
        <v>729</v>
      </c>
      <c r="H16" s="508" t="s">
        <v>553</v>
      </c>
      <c r="I16" s="508" t="s">
        <v>744</v>
      </c>
      <c r="J16" s="508" t="s">
        <v>616</v>
      </c>
      <c r="K16" s="509">
        <v>204406</v>
      </c>
      <c r="L16" s="508" t="s">
        <v>553</v>
      </c>
      <c r="M16" s="505">
        <v>2360946</v>
      </c>
      <c r="Q16" s="2"/>
    </row>
    <row r="17" spans="1:17" x14ac:dyDescent="0.25">
      <c r="A17" s="505" t="s">
        <v>713</v>
      </c>
      <c r="B17" s="526"/>
      <c r="C17" s="84">
        <v>69</v>
      </c>
      <c r="D17" s="527">
        <v>72124949</v>
      </c>
      <c r="E17" s="522" t="s">
        <v>745</v>
      </c>
      <c r="F17" s="528" t="s">
        <v>544</v>
      </c>
      <c r="G17" s="507" t="s">
        <v>597</v>
      </c>
      <c r="H17" s="508" t="s">
        <v>540</v>
      </c>
      <c r="I17" s="508" t="s">
        <v>541</v>
      </c>
      <c r="J17" s="508" t="s">
        <v>537</v>
      </c>
      <c r="K17" s="509">
        <v>404412</v>
      </c>
      <c r="L17" s="508" t="s">
        <v>746</v>
      </c>
      <c r="M17" s="505">
        <v>1334067</v>
      </c>
      <c r="O17" s="2" t="s">
        <v>706</v>
      </c>
      <c r="Q17" s="2"/>
    </row>
    <row r="18" spans="1:17" x14ac:dyDescent="0.25">
      <c r="A18" s="510" t="s">
        <v>717</v>
      </c>
      <c r="B18" s="511"/>
      <c r="C18" s="84">
        <v>37</v>
      </c>
      <c r="D18" s="512">
        <v>72275295</v>
      </c>
      <c r="E18" s="523" t="s">
        <v>747</v>
      </c>
      <c r="F18" s="514" t="s">
        <v>544</v>
      </c>
      <c r="G18" s="515" t="s">
        <v>729</v>
      </c>
      <c r="H18" s="510" t="s">
        <v>553</v>
      </c>
      <c r="I18" s="510" t="s">
        <v>748</v>
      </c>
      <c r="J18" s="510" t="s">
        <v>537</v>
      </c>
      <c r="K18" s="524">
        <v>204410</v>
      </c>
      <c r="L18" s="510" t="s">
        <v>553</v>
      </c>
      <c r="M18" s="516">
        <v>2805558</v>
      </c>
      <c r="O18" s="2" t="s">
        <v>749</v>
      </c>
      <c r="P18" s="2" t="s">
        <v>713</v>
      </c>
      <c r="Q18" s="2"/>
    </row>
    <row r="19" spans="1:17" x14ac:dyDescent="0.25">
      <c r="A19" s="505" t="s">
        <v>713</v>
      </c>
      <c r="B19" s="526"/>
      <c r="C19" s="84">
        <v>64</v>
      </c>
      <c r="D19" s="527">
        <v>3745050</v>
      </c>
      <c r="E19" s="522" t="s">
        <v>750</v>
      </c>
      <c r="F19" s="528" t="s">
        <v>544</v>
      </c>
      <c r="G19" s="507" t="s">
        <v>751</v>
      </c>
      <c r="H19" s="508" t="s">
        <v>540</v>
      </c>
      <c r="I19" s="508" t="s">
        <v>752</v>
      </c>
      <c r="J19" s="508" t="s">
        <v>741</v>
      </c>
      <c r="K19" s="509">
        <v>410318</v>
      </c>
      <c r="L19" s="508" t="s">
        <v>746</v>
      </c>
      <c r="M19" s="505">
        <v>1586023</v>
      </c>
      <c r="O19" s="2" t="s">
        <v>753</v>
      </c>
      <c r="P19" s="2" t="s">
        <v>717</v>
      </c>
      <c r="Q19" s="2"/>
    </row>
    <row r="20" spans="1:17" x14ac:dyDescent="0.25">
      <c r="A20" s="505" t="s">
        <v>713</v>
      </c>
      <c r="B20" s="520"/>
      <c r="C20" s="84">
        <v>23</v>
      </c>
      <c r="D20" s="521">
        <v>19077488</v>
      </c>
      <c r="E20" s="522" t="s">
        <v>754</v>
      </c>
      <c r="F20" s="506" t="s">
        <v>544</v>
      </c>
      <c r="G20" s="507" t="s">
        <v>593</v>
      </c>
      <c r="H20" s="508" t="s">
        <v>536</v>
      </c>
      <c r="I20" s="505" t="s">
        <v>581</v>
      </c>
      <c r="J20" s="508" t="s">
        <v>741</v>
      </c>
      <c r="K20" s="509">
        <v>202816</v>
      </c>
      <c r="L20" s="508" t="s">
        <v>536</v>
      </c>
      <c r="M20" s="505">
        <v>4286977</v>
      </c>
      <c r="N20" s="3"/>
    </row>
    <row r="21" spans="1:17" x14ac:dyDescent="0.25">
      <c r="A21" s="505" t="s">
        <v>713</v>
      </c>
      <c r="B21" s="526"/>
      <c r="C21" s="84">
        <v>62</v>
      </c>
      <c r="D21" s="527">
        <v>1046336333</v>
      </c>
      <c r="E21" s="522" t="s">
        <v>755</v>
      </c>
      <c r="F21" s="528" t="s">
        <v>535</v>
      </c>
      <c r="G21" s="507" t="s">
        <v>756</v>
      </c>
      <c r="H21" s="508" t="s">
        <v>540</v>
      </c>
      <c r="I21" s="508" t="s">
        <v>615</v>
      </c>
      <c r="J21" s="508" t="s">
        <v>537</v>
      </c>
      <c r="K21" s="509">
        <v>417814</v>
      </c>
      <c r="L21" s="508" t="s">
        <v>746</v>
      </c>
      <c r="M21" s="505">
        <v>1407362</v>
      </c>
      <c r="Q21" s="2"/>
    </row>
    <row r="22" spans="1:17" s="70" customFormat="1" x14ac:dyDescent="0.25">
      <c r="A22" s="505" t="s">
        <v>713</v>
      </c>
      <c r="B22" s="526"/>
      <c r="C22" s="84">
        <v>22</v>
      </c>
      <c r="D22" s="527">
        <v>32728154</v>
      </c>
      <c r="E22" s="522" t="s">
        <v>757</v>
      </c>
      <c r="F22" s="506" t="s">
        <v>535</v>
      </c>
      <c r="G22" s="507" t="s">
        <v>593</v>
      </c>
      <c r="H22" s="508" t="s">
        <v>536</v>
      </c>
      <c r="I22" s="508" t="s">
        <v>758</v>
      </c>
      <c r="J22" s="508" t="s">
        <v>537</v>
      </c>
      <c r="K22" s="509">
        <v>202816</v>
      </c>
      <c r="L22" s="508" t="s">
        <v>536</v>
      </c>
      <c r="M22" s="505">
        <v>4286977</v>
      </c>
    </row>
    <row r="23" spans="1:17" x14ac:dyDescent="0.25">
      <c r="A23" s="505" t="s">
        <v>713</v>
      </c>
      <c r="B23" s="526"/>
      <c r="C23" s="84">
        <v>46</v>
      </c>
      <c r="D23" s="527">
        <v>32674098</v>
      </c>
      <c r="E23" s="522" t="s">
        <v>759</v>
      </c>
      <c r="F23" s="506" t="s">
        <v>544</v>
      </c>
      <c r="G23" s="507" t="s">
        <v>729</v>
      </c>
      <c r="H23" s="508" t="s">
        <v>553</v>
      </c>
      <c r="I23" s="508" t="s">
        <v>760</v>
      </c>
      <c r="J23" s="508" t="s">
        <v>537</v>
      </c>
      <c r="K23" s="509">
        <v>204406</v>
      </c>
      <c r="L23" s="508" t="s">
        <v>553</v>
      </c>
      <c r="M23" s="505">
        <v>2360946</v>
      </c>
      <c r="Q23" s="2"/>
    </row>
    <row r="24" spans="1:17" x14ac:dyDescent="0.25">
      <c r="A24" s="510" t="s">
        <v>717</v>
      </c>
      <c r="B24" s="511"/>
      <c r="C24" s="84">
        <v>67</v>
      </c>
      <c r="D24" s="512">
        <v>72073340</v>
      </c>
      <c r="E24" s="523" t="s">
        <v>761</v>
      </c>
      <c r="F24" s="529" t="s">
        <v>544</v>
      </c>
      <c r="G24" s="515" t="s">
        <v>752</v>
      </c>
      <c r="H24" s="510" t="s">
        <v>536</v>
      </c>
      <c r="I24" s="510" t="s">
        <v>752</v>
      </c>
      <c r="J24" s="510" t="s">
        <v>609</v>
      </c>
      <c r="K24" s="524">
        <v>410313</v>
      </c>
      <c r="L24" s="510" t="s">
        <v>536</v>
      </c>
      <c r="M24" s="516">
        <v>1377192</v>
      </c>
      <c r="Q24" s="2"/>
    </row>
    <row r="25" spans="1:17" x14ac:dyDescent="0.25">
      <c r="A25" s="505" t="s">
        <v>713</v>
      </c>
      <c r="B25" s="526"/>
      <c r="C25" s="84">
        <v>9</v>
      </c>
      <c r="D25" s="527">
        <v>8665112</v>
      </c>
      <c r="E25" s="522" t="s">
        <v>762</v>
      </c>
      <c r="F25" s="506" t="s">
        <v>544</v>
      </c>
      <c r="G25" s="507" t="s">
        <v>593</v>
      </c>
      <c r="H25" s="508" t="s">
        <v>590</v>
      </c>
      <c r="I25" s="508" t="s">
        <v>587</v>
      </c>
      <c r="J25" s="508" t="s">
        <v>616</v>
      </c>
      <c r="K25" s="509">
        <v>202819</v>
      </c>
      <c r="L25" s="508" t="s">
        <v>590</v>
      </c>
      <c r="M25" s="505">
        <v>5223495</v>
      </c>
      <c r="Q25" s="2"/>
    </row>
    <row r="26" spans="1:17" ht="15.75" customHeight="1" x14ac:dyDescent="0.2">
      <c r="A26" s="505" t="s">
        <v>713</v>
      </c>
      <c r="B26" s="530">
        <v>43633</v>
      </c>
      <c r="C26" s="84">
        <v>82</v>
      </c>
      <c r="D26" s="527">
        <v>1043005579</v>
      </c>
      <c r="E26" s="531" t="s">
        <v>763</v>
      </c>
      <c r="F26" s="528" t="s">
        <v>544</v>
      </c>
      <c r="G26" s="528" t="s">
        <v>764</v>
      </c>
      <c r="H26" s="508" t="s">
        <v>553</v>
      </c>
      <c r="I26" s="532" t="s">
        <v>765</v>
      </c>
      <c r="J26" s="533" t="s">
        <v>766</v>
      </c>
      <c r="K26" s="534">
        <v>202812</v>
      </c>
      <c r="L26" s="508" t="s">
        <v>553</v>
      </c>
      <c r="M26" s="535">
        <v>3241452</v>
      </c>
      <c r="Q26" s="2"/>
    </row>
    <row r="27" spans="1:17" x14ac:dyDescent="0.25">
      <c r="A27" s="505" t="s">
        <v>713</v>
      </c>
      <c r="B27" s="536"/>
      <c r="C27" s="84">
        <v>17</v>
      </c>
      <c r="D27" s="537">
        <v>70110315</v>
      </c>
      <c r="E27" s="538" t="s">
        <v>767</v>
      </c>
      <c r="F27" s="506" t="s">
        <v>544</v>
      </c>
      <c r="G27" s="507" t="s">
        <v>593</v>
      </c>
      <c r="H27" s="508" t="s">
        <v>553</v>
      </c>
      <c r="I27" s="508" t="s">
        <v>581</v>
      </c>
      <c r="J27" s="508" t="s">
        <v>616</v>
      </c>
      <c r="K27" s="509">
        <v>202818</v>
      </c>
      <c r="L27" s="508" t="s">
        <v>553</v>
      </c>
      <c r="M27" s="505">
        <v>4856112</v>
      </c>
      <c r="Q27" s="2"/>
    </row>
    <row r="28" spans="1:17" x14ac:dyDescent="0.25">
      <c r="A28" s="505" t="s">
        <v>713</v>
      </c>
      <c r="B28" s="108"/>
      <c r="C28" s="84">
        <v>20</v>
      </c>
      <c r="D28" s="29">
        <v>19391659</v>
      </c>
      <c r="E28" s="29" t="s">
        <v>768</v>
      </c>
      <c r="F28" s="506" t="s">
        <v>544</v>
      </c>
      <c r="G28" s="507" t="s">
        <v>593</v>
      </c>
      <c r="H28" s="508" t="s">
        <v>563</v>
      </c>
      <c r="I28" s="505" t="s">
        <v>587</v>
      </c>
      <c r="J28" s="508" t="s">
        <v>537</v>
      </c>
      <c r="K28" s="509">
        <v>202817</v>
      </c>
      <c r="L28" s="508" t="s">
        <v>563</v>
      </c>
      <c r="M28" s="505">
        <v>4509135</v>
      </c>
      <c r="Q28" s="2"/>
    </row>
    <row r="29" spans="1:17" x14ac:dyDescent="0.25">
      <c r="A29" s="508" t="s">
        <v>713</v>
      </c>
      <c r="B29" s="129">
        <v>43700</v>
      </c>
      <c r="C29" s="84">
        <v>59</v>
      </c>
      <c r="D29" s="30">
        <v>32784602</v>
      </c>
      <c r="E29" s="29" t="s">
        <v>769</v>
      </c>
      <c r="F29" s="528" t="s">
        <v>535</v>
      </c>
      <c r="G29" s="507" t="s">
        <v>756</v>
      </c>
      <c r="H29" s="508" t="s">
        <v>553</v>
      </c>
      <c r="I29" s="508" t="s">
        <v>770</v>
      </c>
      <c r="J29" s="508" t="s">
        <v>537</v>
      </c>
      <c r="K29" s="509">
        <v>417822</v>
      </c>
      <c r="L29" s="508" t="s">
        <v>553</v>
      </c>
      <c r="M29" s="505">
        <v>1855038</v>
      </c>
      <c r="Q29" s="2"/>
    </row>
    <row r="30" spans="1:17" x14ac:dyDescent="0.25">
      <c r="A30" s="505" t="s">
        <v>713</v>
      </c>
      <c r="B30" s="109"/>
      <c r="C30" s="84">
        <v>36</v>
      </c>
      <c r="D30" s="30">
        <v>3731673</v>
      </c>
      <c r="E30" s="29" t="s">
        <v>771</v>
      </c>
      <c r="F30" s="506" t="s">
        <v>544</v>
      </c>
      <c r="G30" s="507" t="s">
        <v>729</v>
      </c>
      <c r="H30" s="508" t="s">
        <v>536</v>
      </c>
      <c r="I30" s="508" t="s">
        <v>587</v>
      </c>
      <c r="J30" s="508" t="s">
        <v>601</v>
      </c>
      <c r="K30" s="509">
        <v>204410</v>
      </c>
      <c r="L30" s="508" t="s">
        <v>536</v>
      </c>
      <c r="M30" s="505">
        <v>2805558</v>
      </c>
      <c r="Q30" s="2"/>
    </row>
    <row r="31" spans="1:17" x14ac:dyDescent="0.25">
      <c r="A31" s="505" t="s">
        <v>713</v>
      </c>
      <c r="B31" s="109"/>
      <c r="C31" s="84">
        <v>57</v>
      </c>
      <c r="D31" s="30">
        <v>32875555</v>
      </c>
      <c r="E31" s="29" t="s">
        <v>772</v>
      </c>
      <c r="F31" s="528" t="s">
        <v>535</v>
      </c>
      <c r="G31" s="507" t="s">
        <v>599</v>
      </c>
      <c r="H31" s="508" t="s">
        <v>540</v>
      </c>
      <c r="I31" s="508" t="s">
        <v>760</v>
      </c>
      <c r="J31" s="508" t="s">
        <v>609</v>
      </c>
      <c r="K31" s="509">
        <v>312411</v>
      </c>
      <c r="L31" s="508" t="s">
        <v>746</v>
      </c>
      <c r="M31" s="505">
        <v>1672027</v>
      </c>
      <c r="Q31" s="2"/>
    </row>
    <row r="32" spans="1:17" x14ac:dyDescent="0.25">
      <c r="A32" s="505" t="s">
        <v>713</v>
      </c>
      <c r="B32" s="108"/>
      <c r="C32" s="84">
        <v>33</v>
      </c>
      <c r="D32" s="29">
        <v>32725826</v>
      </c>
      <c r="E32" s="29" t="s">
        <v>773</v>
      </c>
      <c r="F32" s="506" t="s">
        <v>535</v>
      </c>
      <c r="G32" s="507" t="s">
        <v>774</v>
      </c>
      <c r="H32" s="508" t="s">
        <v>563</v>
      </c>
      <c r="I32" s="505" t="s">
        <v>775</v>
      </c>
      <c r="J32" s="508" t="s">
        <v>731</v>
      </c>
      <c r="K32" s="509">
        <v>204412</v>
      </c>
      <c r="L32" s="508" t="s">
        <v>563</v>
      </c>
      <c r="M32" s="505">
        <v>3101867</v>
      </c>
      <c r="Q32" s="2"/>
    </row>
    <row r="33" spans="1:17" x14ac:dyDescent="0.25">
      <c r="A33" s="505" t="s">
        <v>713</v>
      </c>
      <c r="B33" s="109"/>
      <c r="C33" s="84">
        <v>29</v>
      </c>
      <c r="D33" s="30">
        <v>57290736</v>
      </c>
      <c r="E33" s="29" t="s">
        <v>776</v>
      </c>
      <c r="F33" s="506" t="s">
        <v>535</v>
      </c>
      <c r="G33" s="507" t="s">
        <v>593</v>
      </c>
      <c r="H33" s="508" t="s">
        <v>536</v>
      </c>
      <c r="I33" s="508" t="s">
        <v>777</v>
      </c>
      <c r="J33" s="508" t="s">
        <v>609</v>
      </c>
      <c r="K33" s="509">
        <v>204414</v>
      </c>
      <c r="L33" s="508" t="s">
        <v>536</v>
      </c>
      <c r="M33" s="505">
        <v>3596463</v>
      </c>
      <c r="Q33" s="2"/>
    </row>
    <row r="34" spans="1:17" ht="15.75" customHeight="1" x14ac:dyDescent="0.2">
      <c r="A34" s="505" t="s">
        <v>713</v>
      </c>
      <c r="B34" s="130">
        <v>43381</v>
      </c>
      <c r="C34" s="84">
        <v>75</v>
      </c>
      <c r="D34" s="30">
        <v>72285617</v>
      </c>
      <c r="E34" s="76" t="s">
        <v>778</v>
      </c>
      <c r="F34" s="528" t="s">
        <v>544</v>
      </c>
      <c r="G34" s="528" t="s">
        <v>736</v>
      </c>
      <c r="H34" s="508" t="s">
        <v>536</v>
      </c>
      <c r="I34" s="532" t="s">
        <v>730</v>
      </c>
      <c r="J34" s="533" t="s">
        <v>537</v>
      </c>
      <c r="K34" s="534">
        <v>313212</v>
      </c>
      <c r="L34" s="508" t="s">
        <v>536</v>
      </c>
      <c r="M34" s="535">
        <v>1852823</v>
      </c>
      <c r="Q34" s="2"/>
    </row>
    <row r="35" spans="1:17" x14ac:dyDescent="0.25">
      <c r="A35" s="505" t="s">
        <v>713</v>
      </c>
      <c r="B35" s="109"/>
      <c r="C35" s="84">
        <v>10</v>
      </c>
      <c r="D35" s="30">
        <v>32870464</v>
      </c>
      <c r="E35" s="29" t="s">
        <v>779</v>
      </c>
      <c r="F35" s="506" t="s">
        <v>535</v>
      </c>
      <c r="G35" s="507" t="s">
        <v>593</v>
      </c>
      <c r="H35" s="508" t="s">
        <v>590</v>
      </c>
      <c r="I35" s="508" t="s">
        <v>587</v>
      </c>
      <c r="J35" s="508" t="s">
        <v>609</v>
      </c>
      <c r="K35" s="509">
        <v>202819</v>
      </c>
      <c r="L35" s="508" t="s">
        <v>590</v>
      </c>
      <c r="M35" s="505">
        <v>5223495</v>
      </c>
      <c r="Q35" s="2"/>
    </row>
    <row r="36" spans="1:17" x14ac:dyDescent="0.25">
      <c r="A36" s="505" t="s">
        <v>713</v>
      </c>
      <c r="B36" s="108"/>
      <c r="C36" s="84">
        <v>19</v>
      </c>
      <c r="D36" s="29">
        <v>32712747</v>
      </c>
      <c r="E36" s="29" t="s">
        <v>780</v>
      </c>
      <c r="F36" s="506" t="s">
        <v>535</v>
      </c>
      <c r="G36" s="507" t="s">
        <v>593</v>
      </c>
      <c r="H36" s="508" t="s">
        <v>553</v>
      </c>
      <c r="I36" s="505" t="s">
        <v>781</v>
      </c>
      <c r="J36" s="508" t="s">
        <v>616</v>
      </c>
      <c r="K36" s="509">
        <v>202817</v>
      </c>
      <c r="L36" s="508" t="s">
        <v>553</v>
      </c>
      <c r="M36" s="505">
        <v>4509135</v>
      </c>
      <c r="Q36" s="2"/>
    </row>
    <row r="37" spans="1:17" x14ac:dyDescent="0.25">
      <c r="A37" s="505" t="s">
        <v>713</v>
      </c>
      <c r="B37" s="109"/>
      <c r="C37" s="84">
        <v>8</v>
      </c>
      <c r="D37" s="30">
        <v>8637580</v>
      </c>
      <c r="E37" s="29" t="s">
        <v>782</v>
      </c>
      <c r="F37" s="506" t="s">
        <v>544</v>
      </c>
      <c r="G37" s="507" t="s">
        <v>593</v>
      </c>
      <c r="H37" s="508" t="s">
        <v>536</v>
      </c>
      <c r="I37" s="508" t="s">
        <v>783</v>
      </c>
      <c r="J37" s="508" t="s">
        <v>537</v>
      </c>
      <c r="K37" s="508">
        <v>202819</v>
      </c>
      <c r="L37" s="508" t="s">
        <v>536</v>
      </c>
      <c r="M37" s="505">
        <v>5223495</v>
      </c>
      <c r="Q37" s="2"/>
    </row>
    <row r="38" spans="1:17" x14ac:dyDescent="0.25">
      <c r="A38" s="510" t="s">
        <v>717</v>
      </c>
      <c r="B38" s="110"/>
      <c r="C38" s="84">
        <v>41</v>
      </c>
      <c r="D38" s="107">
        <v>72265042</v>
      </c>
      <c r="E38" s="71" t="s">
        <v>784</v>
      </c>
      <c r="F38" s="514" t="s">
        <v>544</v>
      </c>
      <c r="G38" s="515" t="s">
        <v>729</v>
      </c>
      <c r="H38" s="510" t="s">
        <v>565</v>
      </c>
      <c r="I38" s="510" t="s">
        <v>587</v>
      </c>
      <c r="J38" s="510" t="s">
        <v>537</v>
      </c>
      <c r="K38" s="524">
        <v>204406</v>
      </c>
      <c r="L38" s="510" t="s">
        <v>565</v>
      </c>
      <c r="M38" s="516">
        <v>2360946</v>
      </c>
      <c r="Q38" s="2"/>
    </row>
    <row r="39" spans="1:17" x14ac:dyDescent="0.25">
      <c r="A39" s="516" t="s">
        <v>717</v>
      </c>
      <c r="B39" s="111"/>
      <c r="C39" s="84">
        <v>55</v>
      </c>
      <c r="D39" s="71">
        <v>22702676</v>
      </c>
      <c r="E39" s="71" t="s">
        <v>785</v>
      </c>
      <c r="F39" s="514" t="s">
        <v>535</v>
      </c>
      <c r="G39" s="515" t="s">
        <v>599</v>
      </c>
      <c r="H39" s="510" t="s">
        <v>536</v>
      </c>
      <c r="I39" s="516" t="s">
        <v>599</v>
      </c>
      <c r="J39" s="510" t="s">
        <v>601</v>
      </c>
      <c r="K39" s="524">
        <v>312412</v>
      </c>
      <c r="L39" s="510" t="s">
        <v>536</v>
      </c>
      <c r="M39" s="516">
        <v>1773036</v>
      </c>
      <c r="Q39" s="2"/>
    </row>
    <row r="40" spans="1:17" x14ac:dyDescent="0.25">
      <c r="A40" s="505" t="s">
        <v>713</v>
      </c>
      <c r="B40" s="109"/>
      <c r="C40" s="84">
        <v>52</v>
      </c>
      <c r="D40" s="30">
        <v>10932619</v>
      </c>
      <c r="E40" s="29" t="s">
        <v>786</v>
      </c>
      <c r="F40" s="506" t="s">
        <v>544</v>
      </c>
      <c r="G40" s="507" t="s">
        <v>736</v>
      </c>
      <c r="H40" s="508" t="s">
        <v>536</v>
      </c>
      <c r="I40" s="508" t="s">
        <v>787</v>
      </c>
      <c r="J40" s="508" t="s">
        <v>537</v>
      </c>
      <c r="K40" s="509">
        <v>313212</v>
      </c>
      <c r="L40" s="508" t="s">
        <v>536</v>
      </c>
      <c r="M40" s="505">
        <v>1773036</v>
      </c>
      <c r="Q40" s="2"/>
    </row>
    <row r="41" spans="1:17" x14ac:dyDescent="0.25">
      <c r="A41" s="505" t="s">
        <v>713</v>
      </c>
      <c r="B41" s="109"/>
      <c r="C41" s="84">
        <v>5</v>
      </c>
      <c r="D41" s="30">
        <v>72304780</v>
      </c>
      <c r="E41" s="29" t="s">
        <v>788</v>
      </c>
      <c r="F41" s="506" t="s">
        <v>544</v>
      </c>
      <c r="G41" s="507" t="s">
        <v>789</v>
      </c>
      <c r="H41" s="508" t="s">
        <v>553</v>
      </c>
      <c r="I41" s="508" t="s">
        <v>790</v>
      </c>
      <c r="J41" s="508" t="s">
        <v>715</v>
      </c>
      <c r="K41" s="508">
        <v>15020</v>
      </c>
      <c r="L41" s="508" t="s">
        <v>553</v>
      </c>
      <c r="M41" s="505">
        <v>7871474</v>
      </c>
      <c r="Q41" s="2"/>
    </row>
    <row r="42" spans="1:17" x14ac:dyDescent="0.25">
      <c r="A42" s="505" t="s">
        <v>713</v>
      </c>
      <c r="B42" s="108"/>
      <c r="C42" s="84">
        <v>68</v>
      </c>
      <c r="D42" s="29">
        <v>72212098</v>
      </c>
      <c r="E42" s="29" t="s">
        <v>586</v>
      </c>
      <c r="F42" s="528" t="s">
        <v>544</v>
      </c>
      <c r="G42" s="507" t="s">
        <v>597</v>
      </c>
      <c r="H42" s="508" t="s">
        <v>536</v>
      </c>
      <c r="I42" s="505" t="s">
        <v>791</v>
      </c>
      <c r="J42" s="508" t="s">
        <v>601</v>
      </c>
      <c r="K42" s="509">
        <v>404412</v>
      </c>
      <c r="L42" s="508" t="s">
        <v>536</v>
      </c>
      <c r="M42" s="505">
        <v>1334067</v>
      </c>
      <c r="Q42" s="2"/>
    </row>
    <row r="43" spans="1:17" ht="15.75" customHeight="1" x14ac:dyDescent="0.2">
      <c r="A43" s="505" t="s">
        <v>713</v>
      </c>
      <c r="B43" s="130">
        <v>43374</v>
      </c>
      <c r="C43" s="84">
        <v>76</v>
      </c>
      <c r="D43" s="30">
        <v>72174046</v>
      </c>
      <c r="E43" s="76" t="s">
        <v>653</v>
      </c>
      <c r="F43" s="528" t="s">
        <v>544</v>
      </c>
      <c r="G43" s="528" t="s">
        <v>580</v>
      </c>
      <c r="H43" s="508" t="s">
        <v>536</v>
      </c>
      <c r="I43" s="532" t="s">
        <v>792</v>
      </c>
      <c r="J43" s="533" t="s">
        <v>793</v>
      </c>
      <c r="K43" s="534">
        <v>204406</v>
      </c>
      <c r="L43" s="508" t="s">
        <v>536</v>
      </c>
      <c r="M43" s="535">
        <v>2467189</v>
      </c>
      <c r="Q43" s="2"/>
    </row>
    <row r="44" spans="1:17" s="70" customFormat="1" x14ac:dyDescent="0.25">
      <c r="A44" s="505" t="s">
        <v>713</v>
      </c>
      <c r="B44" s="109"/>
      <c r="C44" s="84">
        <v>66</v>
      </c>
      <c r="D44" s="30">
        <v>8708829</v>
      </c>
      <c r="E44" s="29" t="s">
        <v>794</v>
      </c>
      <c r="F44" s="528" t="s">
        <v>544</v>
      </c>
      <c r="G44" s="507" t="s">
        <v>752</v>
      </c>
      <c r="H44" s="508" t="s">
        <v>725</v>
      </c>
      <c r="I44" s="508" t="s">
        <v>752</v>
      </c>
      <c r="J44" s="508" t="s">
        <v>609</v>
      </c>
      <c r="K44" s="509">
        <v>410313</v>
      </c>
      <c r="L44" s="508" t="s">
        <v>725</v>
      </c>
      <c r="M44" s="505">
        <v>1377192</v>
      </c>
    </row>
    <row r="45" spans="1:17" s="70" customFormat="1" ht="15.75" customHeight="1" x14ac:dyDescent="0.2">
      <c r="A45" s="505" t="s">
        <v>713</v>
      </c>
      <c r="B45" s="131">
        <v>43556</v>
      </c>
      <c r="C45" s="84">
        <v>80</v>
      </c>
      <c r="D45" s="30">
        <v>72240501</v>
      </c>
      <c r="E45" s="25" t="s">
        <v>795</v>
      </c>
      <c r="F45" s="528" t="s">
        <v>544</v>
      </c>
      <c r="G45" s="528" t="s">
        <v>736</v>
      </c>
      <c r="H45" s="508" t="s">
        <v>536</v>
      </c>
      <c r="I45" s="532" t="s">
        <v>581</v>
      </c>
      <c r="J45" s="533" t="s">
        <v>537</v>
      </c>
      <c r="K45" s="534">
        <v>313212</v>
      </c>
      <c r="L45" s="508" t="s">
        <v>536</v>
      </c>
      <c r="M45" s="535">
        <v>1852823</v>
      </c>
    </row>
    <row r="46" spans="1:17" s="70" customFormat="1" x14ac:dyDescent="0.25">
      <c r="A46" s="505" t="s">
        <v>713</v>
      </c>
      <c r="B46" s="109"/>
      <c r="C46" s="84">
        <v>11</v>
      </c>
      <c r="D46" s="30">
        <v>79055786</v>
      </c>
      <c r="E46" s="29" t="s">
        <v>796</v>
      </c>
      <c r="F46" s="506" t="s">
        <v>544</v>
      </c>
      <c r="G46" s="507" t="s">
        <v>593</v>
      </c>
      <c r="H46" s="508" t="s">
        <v>563</v>
      </c>
      <c r="I46" s="508" t="s">
        <v>720</v>
      </c>
      <c r="J46" s="508" t="s">
        <v>537</v>
      </c>
      <c r="K46" s="509">
        <v>202819</v>
      </c>
      <c r="L46" s="508" t="s">
        <v>563</v>
      </c>
      <c r="M46" s="505">
        <v>5223495</v>
      </c>
    </row>
    <row r="47" spans="1:17" x14ac:dyDescent="0.25">
      <c r="A47" s="505" t="s">
        <v>713</v>
      </c>
      <c r="B47" s="108"/>
      <c r="C47" s="84">
        <v>7</v>
      </c>
      <c r="D47" s="29">
        <v>72286811</v>
      </c>
      <c r="E47" s="29" t="s">
        <v>797</v>
      </c>
      <c r="F47" s="506" t="s">
        <v>544</v>
      </c>
      <c r="G47" s="507" t="s">
        <v>798</v>
      </c>
      <c r="H47" s="508" t="s">
        <v>540</v>
      </c>
      <c r="I47" s="505" t="s">
        <v>587</v>
      </c>
      <c r="J47" s="508" t="s">
        <v>616</v>
      </c>
      <c r="K47" s="508">
        <v>15020</v>
      </c>
      <c r="L47" s="508" t="s">
        <v>746</v>
      </c>
      <c r="M47" s="505">
        <v>7871474</v>
      </c>
      <c r="Q47" s="2"/>
    </row>
    <row r="48" spans="1:17" s="70" customFormat="1" ht="15.75" customHeight="1" x14ac:dyDescent="0.2">
      <c r="A48" s="505" t="s">
        <v>713</v>
      </c>
      <c r="B48" s="130">
        <v>43374</v>
      </c>
      <c r="C48" s="84">
        <v>72</v>
      </c>
      <c r="D48" s="30">
        <v>22515963</v>
      </c>
      <c r="E48" s="76" t="s">
        <v>799</v>
      </c>
      <c r="F48" s="528" t="s">
        <v>535</v>
      </c>
      <c r="G48" s="528" t="s">
        <v>756</v>
      </c>
      <c r="H48" s="508" t="s">
        <v>563</v>
      </c>
      <c r="I48" s="532" t="s">
        <v>800</v>
      </c>
      <c r="J48" s="533" t="s">
        <v>542</v>
      </c>
      <c r="K48" s="534">
        <v>417814</v>
      </c>
      <c r="L48" s="508" t="s">
        <v>563</v>
      </c>
      <c r="M48" s="535">
        <v>1470694</v>
      </c>
    </row>
    <row r="49" spans="1:17" x14ac:dyDescent="0.25">
      <c r="A49" s="505" t="s">
        <v>713</v>
      </c>
      <c r="B49" s="109"/>
      <c r="C49" s="84">
        <v>16</v>
      </c>
      <c r="D49" s="30">
        <v>6770538</v>
      </c>
      <c r="E49" s="29" t="s">
        <v>592</v>
      </c>
      <c r="F49" s="506" t="s">
        <v>544</v>
      </c>
      <c r="G49" s="507" t="s">
        <v>593</v>
      </c>
      <c r="H49" s="508" t="s">
        <v>536</v>
      </c>
      <c r="I49" s="508" t="s">
        <v>594</v>
      </c>
      <c r="J49" s="508" t="s">
        <v>609</v>
      </c>
      <c r="K49" s="509">
        <v>202818</v>
      </c>
      <c r="L49" s="508" t="s">
        <v>536</v>
      </c>
      <c r="M49" s="505">
        <v>4856112</v>
      </c>
      <c r="Q49" s="2"/>
    </row>
    <row r="50" spans="1:17" x14ac:dyDescent="0.25">
      <c r="A50" s="505" t="s">
        <v>713</v>
      </c>
      <c r="B50" s="109"/>
      <c r="C50" s="84">
        <v>54</v>
      </c>
      <c r="D50" s="30">
        <v>8684907</v>
      </c>
      <c r="E50" s="29" t="s">
        <v>801</v>
      </c>
      <c r="F50" s="506" t="s">
        <v>544</v>
      </c>
      <c r="G50" s="507" t="s">
        <v>736</v>
      </c>
      <c r="H50" s="508" t="s">
        <v>590</v>
      </c>
      <c r="I50" s="508" t="s">
        <v>587</v>
      </c>
      <c r="J50" s="508" t="s">
        <v>537</v>
      </c>
      <c r="K50" s="509">
        <v>313212</v>
      </c>
      <c r="L50" s="508" t="s">
        <v>590</v>
      </c>
      <c r="M50" s="505">
        <v>1773036</v>
      </c>
      <c r="Q50" s="2"/>
    </row>
    <row r="51" spans="1:17" s="70" customFormat="1" x14ac:dyDescent="0.25">
      <c r="A51" s="505" t="s">
        <v>713</v>
      </c>
      <c r="B51" s="108"/>
      <c r="C51" s="84">
        <v>3</v>
      </c>
      <c r="D51" s="29">
        <v>72195689</v>
      </c>
      <c r="E51" s="30" t="s">
        <v>802</v>
      </c>
      <c r="F51" s="506" t="s">
        <v>544</v>
      </c>
      <c r="G51" s="507" t="s">
        <v>803</v>
      </c>
      <c r="H51" s="508" t="s">
        <v>565</v>
      </c>
      <c r="I51" s="505" t="s">
        <v>804</v>
      </c>
      <c r="J51" s="508" t="s">
        <v>609</v>
      </c>
      <c r="K51" s="508">
        <v>15020</v>
      </c>
      <c r="L51" s="508" t="s">
        <v>565</v>
      </c>
      <c r="M51" s="505">
        <v>7871474</v>
      </c>
    </row>
    <row r="52" spans="1:17" x14ac:dyDescent="0.25">
      <c r="A52" s="505" t="s">
        <v>713</v>
      </c>
      <c r="B52" s="108"/>
      <c r="C52" s="84">
        <v>65</v>
      </c>
      <c r="D52" s="29">
        <v>8676067</v>
      </c>
      <c r="E52" s="29" t="s">
        <v>805</v>
      </c>
      <c r="F52" s="528" t="s">
        <v>544</v>
      </c>
      <c r="G52" s="507" t="s">
        <v>752</v>
      </c>
      <c r="H52" s="508" t="s">
        <v>553</v>
      </c>
      <c r="I52" s="508" t="s">
        <v>752</v>
      </c>
      <c r="J52" s="508" t="s">
        <v>616</v>
      </c>
      <c r="K52" s="509">
        <v>410313</v>
      </c>
      <c r="L52" s="508" t="s">
        <v>553</v>
      </c>
      <c r="M52" s="505">
        <v>1377192</v>
      </c>
      <c r="Q52" s="2"/>
    </row>
    <row r="53" spans="1:17" ht="15.75" customHeight="1" x14ac:dyDescent="0.2">
      <c r="A53" s="510" t="s">
        <v>717</v>
      </c>
      <c r="B53" s="130">
        <v>43374</v>
      </c>
      <c r="C53" s="84">
        <v>73</v>
      </c>
      <c r="D53" s="107">
        <v>72242188</v>
      </c>
      <c r="E53" s="77" t="s">
        <v>806</v>
      </c>
      <c r="F53" s="529" t="s">
        <v>544</v>
      </c>
      <c r="G53" s="529" t="s">
        <v>756</v>
      </c>
      <c r="H53" s="510" t="s">
        <v>553</v>
      </c>
      <c r="I53" s="539" t="s">
        <v>807</v>
      </c>
      <c r="J53" s="540" t="s">
        <v>537</v>
      </c>
      <c r="K53" s="541">
        <v>421022</v>
      </c>
      <c r="L53" s="510" t="s">
        <v>553</v>
      </c>
      <c r="M53" s="542">
        <v>1938515</v>
      </c>
      <c r="Q53" s="2"/>
    </row>
    <row r="54" spans="1:17" ht="15.75" customHeight="1" x14ac:dyDescent="0.2">
      <c r="A54" s="505" t="s">
        <v>713</v>
      </c>
      <c r="B54" s="130">
        <v>43374</v>
      </c>
      <c r="C54" s="84">
        <v>74</v>
      </c>
      <c r="D54" s="30">
        <v>73577377</v>
      </c>
      <c r="E54" s="76" t="s">
        <v>808</v>
      </c>
      <c r="F54" s="528" t="s">
        <v>544</v>
      </c>
      <c r="G54" s="528" t="s">
        <v>764</v>
      </c>
      <c r="H54" s="508" t="s">
        <v>553</v>
      </c>
      <c r="I54" s="532" t="s">
        <v>809</v>
      </c>
      <c r="J54" s="533" t="s">
        <v>810</v>
      </c>
      <c r="K54" s="534">
        <v>202818</v>
      </c>
      <c r="L54" s="508" t="s">
        <v>553</v>
      </c>
      <c r="M54" s="535">
        <v>5074638</v>
      </c>
      <c r="Q54" s="2"/>
    </row>
    <row r="55" spans="1:17" x14ac:dyDescent="0.25">
      <c r="A55" s="505" t="s">
        <v>713</v>
      </c>
      <c r="B55" s="109"/>
      <c r="C55" s="84">
        <v>24</v>
      </c>
      <c r="D55" s="30">
        <v>3763253</v>
      </c>
      <c r="E55" s="30" t="s">
        <v>811</v>
      </c>
      <c r="F55" s="506" t="s">
        <v>544</v>
      </c>
      <c r="G55" s="507" t="s">
        <v>812</v>
      </c>
      <c r="H55" s="508" t="s">
        <v>536</v>
      </c>
      <c r="I55" s="508" t="s">
        <v>758</v>
      </c>
      <c r="J55" s="508" t="s">
        <v>609</v>
      </c>
      <c r="K55" s="508">
        <v>202816</v>
      </c>
      <c r="L55" s="508" t="s">
        <v>536</v>
      </c>
      <c r="M55" s="505">
        <v>4286977</v>
      </c>
      <c r="Q55" s="2"/>
    </row>
    <row r="56" spans="1:17" x14ac:dyDescent="0.25">
      <c r="A56" s="505" t="s">
        <v>713</v>
      </c>
      <c r="B56" s="108"/>
      <c r="C56" s="84">
        <v>2</v>
      </c>
      <c r="D56" s="29">
        <v>32852424</v>
      </c>
      <c r="E56" s="29" t="s">
        <v>813</v>
      </c>
      <c r="F56" s="506" t="s">
        <v>535</v>
      </c>
      <c r="G56" s="507" t="s">
        <v>814</v>
      </c>
      <c r="H56" s="508" t="s">
        <v>725</v>
      </c>
      <c r="I56" s="505" t="s">
        <v>615</v>
      </c>
      <c r="J56" s="508" t="s">
        <v>609</v>
      </c>
      <c r="K56" s="508">
        <v>102017</v>
      </c>
      <c r="L56" s="508" t="s">
        <v>725</v>
      </c>
      <c r="M56" s="505">
        <v>9685663</v>
      </c>
      <c r="Q56" s="2"/>
    </row>
    <row r="57" spans="1:17" x14ac:dyDescent="0.25">
      <c r="A57" s="505" t="s">
        <v>713</v>
      </c>
      <c r="B57" s="109"/>
      <c r="C57" s="84">
        <v>13</v>
      </c>
      <c r="D57" s="30">
        <v>22570279</v>
      </c>
      <c r="E57" s="29" t="s">
        <v>614</v>
      </c>
      <c r="F57" s="506" t="s">
        <v>535</v>
      </c>
      <c r="G57" s="507" t="s">
        <v>593</v>
      </c>
      <c r="H57" s="508" t="s">
        <v>536</v>
      </c>
      <c r="I57" s="508" t="s">
        <v>615</v>
      </c>
      <c r="J57" s="508" t="s">
        <v>616</v>
      </c>
      <c r="K57" s="509">
        <v>202818</v>
      </c>
      <c r="L57" s="508" t="s">
        <v>536</v>
      </c>
      <c r="M57" s="505">
        <v>4856112</v>
      </c>
      <c r="Q57" s="2"/>
    </row>
    <row r="58" spans="1:17" s="70" customFormat="1" x14ac:dyDescent="0.25">
      <c r="A58" s="505" t="s">
        <v>713</v>
      </c>
      <c r="B58" s="109"/>
      <c r="C58" s="84">
        <v>42</v>
      </c>
      <c r="D58" s="30">
        <v>22461189</v>
      </c>
      <c r="E58" s="29" t="s">
        <v>633</v>
      </c>
      <c r="F58" s="506" t="s">
        <v>535</v>
      </c>
      <c r="G58" s="507" t="s">
        <v>729</v>
      </c>
      <c r="H58" s="508" t="s">
        <v>553</v>
      </c>
      <c r="I58" s="508" t="s">
        <v>781</v>
      </c>
      <c r="J58" s="508" t="s">
        <v>537</v>
      </c>
      <c r="K58" s="509">
        <v>204406</v>
      </c>
      <c r="L58" s="508" t="s">
        <v>553</v>
      </c>
      <c r="M58" s="505">
        <v>2360946</v>
      </c>
    </row>
    <row r="59" spans="1:17" x14ac:dyDescent="0.25">
      <c r="A59" s="505" t="s">
        <v>713</v>
      </c>
      <c r="B59" s="109"/>
      <c r="C59" s="84">
        <v>49</v>
      </c>
      <c r="D59" s="30">
        <v>8675403</v>
      </c>
      <c r="E59" s="29" t="s">
        <v>554</v>
      </c>
      <c r="F59" s="506" t="s">
        <v>544</v>
      </c>
      <c r="G59" s="507" t="s">
        <v>736</v>
      </c>
      <c r="H59" s="508" t="s">
        <v>536</v>
      </c>
      <c r="I59" s="508" t="s">
        <v>815</v>
      </c>
      <c r="J59" s="508" t="s">
        <v>609</v>
      </c>
      <c r="K59" s="509">
        <v>313215</v>
      </c>
      <c r="L59" s="508" t="s">
        <v>536</v>
      </c>
      <c r="M59" s="505">
        <v>2048296</v>
      </c>
      <c r="Q59" s="2"/>
    </row>
    <row r="60" spans="1:17" s="70" customFormat="1" x14ac:dyDescent="0.25">
      <c r="A60" s="505" t="s">
        <v>713</v>
      </c>
      <c r="B60" s="109"/>
      <c r="C60" s="84">
        <v>31</v>
      </c>
      <c r="D60" s="30">
        <v>32625778</v>
      </c>
      <c r="E60" s="29" t="s">
        <v>816</v>
      </c>
      <c r="F60" s="506" t="s">
        <v>535</v>
      </c>
      <c r="G60" s="507" t="s">
        <v>729</v>
      </c>
      <c r="H60" s="508" t="s">
        <v>563</v>
      </c>
      <c r="I60" s="508" t="s">
        <v>775</v>
      </c>
      <c r="J60" s="508" t="s">
        <v>601</v>
      </c>
      <c r="K60" s="509">
        <v>204412</v>
      </c>
      <c r="L60" s="508" t="s">
        <v>563</v>
      </c>
      <c r="M60" s="505">
        <v>3101867</v>
      </c>
    </row>
    <row r="61" spans="1:17" x14ac:dyDescent="0.25">
      <c r="A61" s="505" t="s">
        <v>713</v>
      </c>
      <c r="B61" s="109"/>
      <c r="C61" s="84">
        <v>26</v>
      </c>
      <c r="D61" s="30">
        <v>32790424</v>
      </c>
      <c r="E61" s="29" t="s">
        <v>817</v>
      </c>
      <c r="F61" s="506" t="s">
        <v>535</v>
      </c>
      <c r="G61" s="507" t="s">
        <v>593</v>
      </c>
      <c r="H61" s="508" t="s">
        <v>540</v>
      </c>
      <c r="I61" s="508" t="s">
        <v>818</v>
      </c>
      <c r="J61" s="508" t="s">
        <v>616</v>
      </c>
      <c r="K61" s="509">
        <v>202815</v>
      </c>
      <c r="L61" s="508" t="s">
        <v>746</v>
      </c>
      <c r="M61" s="505">
        <v>3976265</v>
      </c>
      <c r="Q61" s="2"/>
    </row>
    <row r="62" spans="1:17" s="70" customFormat="1" x14ac:dyDescent="0.25">
      <c r="A62" s="505" t="s">
        <v>713</v>
      </c>
      <c r="B62" s="109"/>
      <c r="C62" s="84">
        <v>6</v>
      </c>
      <c r="D62" s="30">
        <v>32785384</v>
      </c>
      <c r="E62" s="29" t="s">
        <v>819</v>
      </c>
      <c r="F62" s="506" t="s">
        <v>535</v>
      </c>
      <c r="G62" s="507" t="s">
        <v>820</v>
      </c>
      <c r="H62" s="508" t="s">
        <v>536</v>
      </c>
      <c r="I62" s="508" t="s">
        <v>821</v>
      </c>
      <c r="J62" s="508" t="s">
        <v>609</v>
      </c>
      <c r="K62" s="508">
        <v>15020</v>
      </c>
      <c r="L62" s="508" t="s">
        <v>536</v>
      </c>
      <c r="M62" s="505">
        <v>7871474</v>
      </c>
      <c r="N62" s="73"/>
      <c r="O62" s="73"/>
      <c r="Q62" s="74"/>
    </row>
    <row r="63" spans="1:17" x14ac:dyDescent="0.25">
      <c r="A63" s="505" t="s">
        <v>713</v>
      </c>
      <c r="B63" s="109"/>
      <c r="C63" s="84">
        <v>40</v>
      </c>
      <c r="D63" s="30">
        <v>32775305</v>
      </c>
      <c r="E63" s="29" t="s">
        <v>822</v>
      </c>
      <c r="F63" s="506" t="s">
        <v>535</v>
      </c>
      <c r="G63" s="507" t="s">
        <v>729</v>
      </c>
      <c r="H63" s="508" t="s">
        <v>553</v>
      </c>
      <c r="I63" s="508" t="s">
        <v>823</v>
      </c>
      <c r="J63" s="508" t="s">
        <v>537</v>
      </c>
      <c r="K63" s="509">
        <v>204406</v>
      </c>
      <c r="L63" s="508" t="s">
        <v>553</v>
      </c>
      <c r="M63" s="505">
        <v>2360946</v>
      </c>
      <c r="Q63" s="2"/>
    </row>
    <row r="64" spans="1:17" ht="15.75" customHeight="1" x14ac:dyDescent="0.2">
      <c r="A64" s="505" t="s">
        <v>713</v>
      </c>
      <c r="B64" s="131">
        <v>43607</v>
      </c>
      <c r="C64" s="84">
        <v>79</v>
      </c>
      <c r="D64" s="30">
        <v>1140821286</v>
      </c>
      <c r="E64" s="25" t="s">
        <v>824</v>
      </c>
      <c r="F64" s="528" t="s">
        <v>544</v>
      </c>
      <c r="G64" s="528" t="s">
        <v>580</v>
      </c>
      <c r="H64" s="508" t="s">
        <v>536</v>
      </c>
      <c r="I64" s="532" t="s">
        <v>825</v>
      </c>
      <c r="J64" s="533" t="s">
        <v>545</v>
      </c>
      <c r="K64" s="534">
        <v>204406</v>
      </c>
      <c r="L64" s="508" t="s">
        <v>536</v>
      </c>
      <c r="M64" s="535">
        <v>2467189</v>
      </c>
      <c r="Q64" s="2"/>
    </row>
    <row r="65" spans="1:17" x14ac:dyDescent="0.25">
      <c r="A65" s="505" t="s">
        <v>713</v>
      </c>
      <c r="B65" s="109"/>
      <c r="C65" s="84">
        <v>48</v>
      </c>
      <c r="D65" s="30">
        <v>32729656</v>
      </c>
      <c r="E65" s="29" t="s">
        <v>826</v>
      </c>
      <c r="F65" s="506" t="s">
        <v>535</v>
      </c>
      <c r="G65" s="507" t="s">
        <v>827</v>
      </c>
      <c r="H65" s="508" t="s">
        <v>540</v>
      </c>
      <c r="I65" s="508" t="s">
        <v>770</v>
      </c>
      <c r="J65" s="508" t="s">
        <v>609</v>
      </c>
      <c r="K65" s="509">
        <v>313217</v>
      </c>
      <c r="L65" s="508" t="s">
        <v>746</v>
      </c>
      <c r="M65" s="505">
        <v>2477510</v>
      </c>
      <c r="Q65" s="2"/>
    </row>
    <row r="66" spans="1:17" ht="15.75" customHeight="1" x14ac:dyDescent="0.2">
      <c r="A66" s="510" t="s">
        <v>717</v>
      </c>
      <c r="B66" s="130">
        <v>43504</v>
      </c>
      <c r="C66" s="84">
        <v>78</v>
      </c>
      <c r="D66" s="30">
        <v>1045693318</v>
      </c>
      <c r="E66" s="69" t="s">
        <v>828</v>
      </c>
      <c r="F66" s="529" t="s">
        <v>535</v>
      </c>
      <c r="G66" s="529" t="s">
        <v>580</v>
      </c>
      <c r="H66" s="510" t="s">
        <v>565</v>
      </c>
      <c r="I66" s="539" t="s">
        <v>829</v>
      </c>
      <c r="J66" s="540" t="s">
        <v>542</v>
      </c>
      <c r="K66" s="541">
        <v>204406</v>
      </c>
      <c r="L66" s="510" t="s">
        <v>565</v>
      </c>
      <c r="M66" s="535">
        <v>2467189</v>
      </c>
      <c r="Q66" s="2"/>
    </row>
    <row r="67" spans="1:17" x14ac:dyDescent="0.25">
      <c r="A67" s="510" t="s">
        <v>717</v>
      </c>
      <c r="B67" s="110"/>
      <c r="C67" s="84">
        <v>53</v>
      </c>
      <c r="D67" s="107">
        <v>8600790</v>
      </c>
      <c r="E67" s="71" t="s">
        <v>830</v>
      </c>
      <c r="F67" s="514" t="s">
        <v>544</v>
      </c>
      <c r="G67" s="515" t="s">
        <v>736</v>
      </c>
      <c r="H67" s="510" t="s">
        <v>536</v>
      </c>
      <c r="I67" s="510" t="s">
        <v>831</v>
      </c>
      <c r="J67" s="510" t="s">
        <v>609</v>
      </c>
      <c r="K67" s="524">
        <v>313212</v>
      </c>
      <c r="L67" s="510" t="s">
        <v>536</v>
      </c>
      <c r="M67" s="516">
        <v>1773036</v>
      </c>
      <c r="Q67" s="2"/>
    </row>
    <row r="68" spans="1:17" s="70" customFormat="1" x14ac:dyDescent="0.25">
      <c r="A68" s="510" t="s">
        <v>717</v>
      </c>
      <c r="B68" s="110"/>
      <c r="C68" s="84">
        <v>61</v>
      </c>
      <c r="D68" s="107">
        <v>32669794</v>
      </c>
      <c r="E68" s="71" t="s">
        <v>832</v>
      </c>
      <c r="F68" s="529" t="s">
        <v>535</v>
      </c>
      <c r="G68" s="515" t="s">
        <v>756</v>
      </c>
      <c r="H68" s="510" t="s">
        <v>590</v>
      </c>
      <c r="I68" s="510" t="s">
        <v>833</v>
      </c>
      <c r="J68" s="510" t="s">
        <v>537</v>
      </c>
      <c r="K68" s="524">
        <v>417814</v>
      </c>
      <c r="L68" s="510" t="s">
        <v>590</v>
      </c>
      <c r="M68" s="516">
        <v>1407362</v>
      </c>
    </row>
    <row r="69" spans="1:17" x14ac:dyDescent="0.25">
      <c r="A69" s="505" t="s">
        <v>713</v>
      </c>
      <c r="B69" s="109"/>
      <c r="C69" s="84">
        <v>32</v>
      </c>
      <c r="D69" s="30">
        <v>32749479</v>
      </c>
      <c r="E69" s="29" t="s">
        <v>834</v>
      </c>
      <c r="F69" s="506" t="s">
        <v>535</v>
      </c>
      <c r="G69" s="507" t="s">
        <v>729</v>
      </c>
      <c r="H69" s="508" t="s">
        <v>563</v>
      </c>
      <c r="I69" s="508" t="s">
        <v>835</v>
      </c>
      <c r="J69" s="508" t="s">
        <v>609</v>
      </c>
      <c r="K69" s="509">
        <v>204412</v>
      </c>
      <c r="L69" s="508" t="s">
        <v>563</v>
      </c>
      <c r="M69" s="505">
        <v>3101867</v>
      </c>
      <c r="Q69" s="2"/>
    </row>
    <row r="70" spans="1:17" x14ac:dyDescent="0.25">
      <c r="A70" s="505" t="s">
        <v>713</v>
      </c>
      <c r="B70" s="109"/>
      <c r="C70" s="84">
        <v>58</v>
      </c>
      <c r="D70" s="30">
        <v>32630230</v>
      </c>
      <c r="E70" s="29" t="s">
        <v>836</v>
      </c>
      <c r="F70" s="528" t="s">
        <v>535</v>
      </c>
      <c r="G70" s="507" t="s">
        <v>756</v>
      </c>
      <c r="H70" s="508" t="s">
        <v>563</v>
      </c>
      <c r="I70" s="508" t="s">
        <v>589</v>
      </c>
      <c r="J70" s="508" t="s">
        <v>537</v>
      </c>
      <c r="K70" s="509">
        <v>421024</v>
      </c>
      <c r="L70" s="508" t="s">
        <v>563</v>
      </c>
      <c r="M70" s="505">
        <v>2457511</v>
      </c>
      <c r="Q70" s="2"/>
    </row>
    <row r="71" spans="1:17" x14ac:dyDescent="0.25">
      <c r="A71" s="505" t="s">
        <v>713</v>
      </c>
      <c r="B71" s="109"/>
      <c r="C71" s="84">
        <v>60</v>
      </c>
      <c r="D71" s="30">
        <v>32829064</v>
      </c>
      <c r="E71" s="29" t="s">
        <v>837</v>
      </c>
      <c r="F71" s="528" t="s">
        <v>535</v>
      </c>
      <c r="G71" s="507" t="s">
        <v>838</v>
      </c>
      <c r="H71" s="508" t="s">
        <v>725</v>
      </c>
      <c r="I71" s="508" t="s">
        <v>591</v>
      </c>
      <c r="J71" s="508" t="s">
        <v>537</v>
      </c>
      <c r="K71" s="509">
        <v>417814</v>
      </c>
      <c r="L71" s="508" t="s">
        <v>725</v>
      </c>
      <c r="M71" s="505">
        <v>1407362</v>
      </c>
      <c r="Q71" s="2"/>
    </row>
    <row r="72" spans="1:17" x14ac:dyDescent="0.25">
      <c r="A72" s="505" t="s">
        <v>713</v>
      </c>
      <c r="B72" s="108"/>
      <c r="C72" s="84">
        <v>30</v>
      </c>
      <c r="D72" s="29">
        <v>28469766</v>
      </c>
      <c r="E72" s="29" t="s">
        <v>839</v>
      </c>
      <c r="F72" s="506" t="s">
        <v>535</v>
      </c>
      <c r="G72" s="507" t="s">
        <v>729</v>
      </c>
      <c r="H72" s="508" t="s">
        <v>536</v>
      </c>
      <c r="I72" s="505" t="s">
        <v>569</v>
      </c>
      <c r="J72" s="508" t="s">
        <v>537</v>
      </c>
      <c r="K72" s="509">
        <v>204412</v>
      </c>
      <c r="L72" s="508" t="s">
        <v>536</v>
      </c>
      <c r="M72" s="505">
        <v>3101867</v>
      </c>
      <c r="Q72" s="2"/>
    </row>
    <row r="73" spans="1:17" ht="15.75" customHeight="1" x14ac:dyDescent="0.2">
      <c r="A73" s="505" t="s">
        <v>713</v>
      </c>
      <c r="B73" s="130">
        <v>43374</v>
      </c>
      <c r="C73" s="84">
        <v>77</v>
      </c>
      <c r="D73" s="30">
        <v>1052965942</v>
      </c>
      <c r="E73" s="76" t="s">
        <v>840</v>
      </c>
      <c r="F73" s="528" t="s">
        <v>544</v>
      </c>
      <c r="G73" s="528" t="s">
        <v>580</v>
      </c>
      <c r="H73" s="508" t="s">
        <v>536</v>
      </c>
      <c r="I73" s="532" t="s">
        <v>841</v>
      </c>
      <c r="J73" s="533" t="s">
        <v>537</v>
      </c>
      <c r="K73" s="534">
        <v>204406</v>
      </c>
      <c r="L73" s="508" t="s">
        <v>536</v>
      </c>
      <c r="M73" s="535">
        <v>2467189</v>
      </c>
      <c r="Q73" s="2"/>
    </row>
    <row r="74" spans="1:17" s="70" customFormat="1" ht="15.75" customHeight="1" x14ac:dyDescent="0.2">
      <c r="A74" s="505" t="s">
        <v>713</v>
      </c>
      <c r="B74" s="130">
        <v>43374</v>
      </c>
      <c r="C74" s="84">
        <v>71</v>
      </c>
      <c r="D74" s="30">
        <v>9284836</v>
      </c>
      <c r="E74" s="75" t="s">
        <v>842</v>
      </c>
      <c r="F74" s="528" t="s">
        <v>544</v>
      </c>
      <c r="G74" s="507" t="s">
        <v>843</v>
      </c>
      <c r="H74" s="508" t="s">
        <v>540</v>
      </c>
      <c r="I74" s="543" t="s">
        <v>844</v>
      </c>
      <c r="J74" s="533" t="s">
        <v>545</v>
      </c>
      <c r="K74" s="534">
        <v>410313</v>
      </c>
      <c r="L74" s="508" t="s">
        <v>540</v>
      </c>
      <c r="M74" s="535">
        <v>1439166</v>
      </c>
    </row>
    <row r="75" spans="1:17" x14ac:dyDescent="0.25">
      <c r="A75" s="505" t="s">
        <v>713</v>
      </c>
      <c r="B75" s="109"/>
      <c r="C75" s="84">
        <v>25</v>
      </c>
      <c r="D75" s="30">
        <v>32748886</v>
      </c>
      <c r="E75" s="29" t="s">
        <v>845</v>
      </c>
      <c r="F75" s="506" t="s">
        <v>535</v>
      </c>
      <c r="G75" s="507" t="s">
        <v>593</v>
      </c>
      <c r="H75" s="508" t="s">
        <v>540</v>
      </c>
      <c r="I75" s="508" t="s">
        <v>781</v>
      </c>
      <c r="J75" s="508" t="s">
        <v>609</v>
      </c>
      <c r="K75" s="509">
        <v>202816</v>
      </c>
      <c r="L75" s="508" t="s">
        <v>746</v>
      </c>
      <c r="M75" s="505">
        <v>4286977</v>
      </c>
      <c r="Q75" s="2"/>
    </row>
    <row r="76" spans="1:17" x14ac:dyDescent="0.25">
      <c r="A76" s="505" t="s">
        <v>713</v>
      </c>
      <c r="B76" s="109"/>
      <c r="C76" s="84">
        <v>47</v>
      </c>
      <c r="D76" s="30">
        <v>22425055</v>
      </c>
      <c r="E76" s="29" t="s">
        <v>846</v>
      </c>
      <c r="F76" s="506" t="s">
        <v>535</v>
      </c>
      <c r="G76" s="507" t="s">
        <v>827</v>
      </c>
      <c r="H76" s="508" t="s">
        <v>553</v>
      </c>
      <c r="I76" s="508" t="s">
        <v>847</v>
      </c>
      <c r="J76" s="508" t="s">
        <v>609</v>
      </c>
      <c r="K76" s="509" t="s">
        <v>848</v>
      </c>
      <c r="L76" s="508" t="s">
        <v>553</v>
      </c>
      <c r="M76" s="505">
        <v>2994831</v>
      </c>
      <c r="Q76" s="2"/>
    </row>
    <row r="77" spans="1:17" ht="40.5" customHeight="1" x14ac:dyDescent="0.25">
      <c r="A77" s="508" t="s">
        <v>713</v>
      </c>
      <c r="B77" s="533">
        <v>43739</v>
      </c>
      <c r="C77" s="84">
        <v>45</v>
      </c>
      <c r="D77" s="30">
        <v>9098341</v>
      </c>
      <c r="E77" s="29" t="s">
        <v>849</v>
      </c>
      <c r="F77" s="506" t="s">
        <v>544</v>
      </c>
      <c r="G77" s="507" t="s">
        <v>729</v>
      </c>
      <c r="H77" s="508" t="s">
        <v>536</v>
      </c>
      <c r="I77" s="508" t="s">
        <v>587</v>
      </c>
      <c r="J77" s="508" t="s">
        <v>537</v>
      </c>
      <c r="K77" s="509">
        <v>204406</v>
      </c>
      <c r="L77" s="508" t="s">
        <v>536</v>
      </c>
      <c r="M77" s="505">
        <v>2360946</v>
      </c>
      <c r="Q77" s="2"/>
    </row>
    <row r="78" spans="1:17" ht="40.5" x14ac:dyDescent="0.2">
      <c r="A78" s="505" t="s">
        <v>713</v>
      </c>
      <c r="B78" s="544">
        <v>43481</v>
      </c>
      <c r="C78" s="84">
        <v>81</v>
      </c>
      <c r="D78" s="30">
        <v>72096414</v>
      </c>
      <c r="E78" s="25" t="s">
        <v>850</v>
      </c>
      <c r="F78" s="528" t="s">
        <v>544</v>
      </c>
      <c r="G78" s="528" t="s">
        <v>580</v>
      </c>
      <c r="H78" s="508" t="s">
        <v>553</v>
      </c>
      <c r="I78" s="532" t="s">
        <v>851</v>
      </c>
      <c r="J78" s="533" t="s">
        <v>766</v>
      </c>
      <c r="K78" s="534">
        <v>204410</v>
      </c>
      <c r="L78" s="508" t="s">
        <v>553</v>
      </c>
      <c r="M78" s="535">
        <v>2931809</v>
      </c>
      <c r="Q78" s="2"/>
    </row>
    <row r="79" spans="1:17" ht="15.75" customHeight="1" x14ac:dyDescent="0.25">
      <c r="A79" s="505" t="s">
        <v>713</v>
      </c>
      <c r="B79" s="508"/>
      <c r="C79" s="84">
        <v>34</v>
      </c>
      <c r="D79" s="30">
        <v>8686630</v>
      </c>
      <c r="E79" s="29" t="s">
        <v>634</v>
      </c>
      <c r="F79" s="506" t="s">
        <v>544</v>
      </c>
      <c r="G79" s="507" t="s">
        <v>729</v>
      </c>
      <c r="H79" s="508" t="s">
        <v>540</v>
      </c>
      <c r="I79" s="508" t="s">
        <v>760</v>
      </c>
      <c r="J79" s="508" t="s">
        <v>616</v>
      </c>
      <c r="K79" s="509">
        <v>204412</v>
      </c>
      <c r="L79" s="508" t="s">
        <v>746</v>
      </c>
      <c r="M79" s="505">
        <v>3101867</v>
      </c>
      <c r="Q79" s="2"/>
    </row>
    <row r="80" spans="1:17" s="70" customFormat="1" ht="15.75" customHeight="1" x14ac:dyDescent="0.25">
      <c r="A80" s="505" t="s">
        <v>713</v>
      </c>
      <c r="B80" s="508"/>
      <c r="C80" s="84">
        <v>21</v>
      </c>
      <c r="D80" s="30">
        <v>32686957</v>
      </c>
      <c r="E80" s="29" t="s">
        <v>852</v>
      </c>
      <c r="F80" s="506" t="s">
        <v>535</v>
      </c>
      <c r="G80" s="507" t="s">
        <v>593</v>
      </c>
      <c r="H80" s="508" t="s">
        <v>590</v>
      </c>
      <c r="I80" s="508" t="s">
        <v>587</v>
      </c>
      <c r="J80" s="508" t="s">
        <v>601</v>
      </c>
      <c r="K80" s="509">
        <v>202816</v>
      </c>
      <c r="L80" s="508" t="s">
        <v>590</v>
      </c>
      <c r="M80" s="505">
        <v>4286977</v>
      </c>
    </row>
    <row r="81" spans="1:17" ht="15.75" customHeight="1" x14ac:dyDescent="0.25">
      <c r="A81" s="505" t="s">
        <v>713</v>
      </c>
      <c r="B81" s="505"/>
      <c r="C81" s="84">
        <v>12</v>
      </c>
      <c r="D81" s="29">
        <v>84070238</v>
      </c>
      <c r="E81" s="29" t="s">
        <v>853</v>
      </c>
      <c r="F81" s="506" t="s">
        <v>544</v>
      </c>
      <c r="G81" s="507" t="s">
        <v>593</v>
      </c>
      <c r="H81" s="508" t="s">
        <v>563</v>
      </c>
      <c r="I81" s="505" t="s">
        <v>854</v>
      </c>
      <c r="J81" s="508" t="s">
        <v>601</v>
      </c>
      <c r="K81" s="509">
        <v>202819</v>
      </c>
      <c r="L81" s="508" t="s">
        <v>563</v>
      </c>
      <c r="M81" s="505">
        <v>5223495</v>
      </c>
      <c r="Q81" s="2"/>
    </row>
    <row r="82" spans="1:17" ht="15.75" customHeight="1" x14ac:dyDescent="0.25">
      <c r="A82" s="505" t="s">
        <v>713</v>
      </c>
      <c r="B82" s="508"/>
      <c r="C82" s="84">
        <v>63</v>
      </c>
      <c r="D82" s="30">
        <v>32636111</v>
      </c>
      <c r="E82" s="29" t="s">
        <v>855</v>
      </c>
      <c r="F82" s="528" t="s">
        <v>535</v>
      </c>
      <c r="G82" s="507" t="s">
        <v>756</v>
      </c>
      <c r="H82" s="508" t="s">
        <v>536</v>
      </c>
      <c r="I82" s="508" t="s">
        <v>856</v>
      </c>
      <c r="J82" s="508" t="s">
        <v>601</v>
      </c>
      <c r="K82" s="509">
        <v>417814</v>
      </c>
      <c r="L82" s="508" t="s">
        <v>536</v>
      </c>
      <c r="M82" s="505">
        <v>1407362</v>
      </c>
      <c r="Q82" s="2"/>
    </row>
    <row r="83" spans="1:17" ht="15.75" customHeight="1" x14ac:dyDescent="0.25">
      <c r="A83" s="505" t="s">
        <v>713</v>
      </c>
      <c r="B83" s="508"/>
      <c r="C83" s="84">
        <v>27</v>
      </c>
      <c r="D83" s="30">
        <v>72256846</v>
      </c>
      <c r="E83" s="29" t="s">
        <v>857</v>
      </c>
      <c r="F83" s="506" t="s">
        <v>544</v>
      </c>
      <c r="G83" s="507" t="s">
        <v>593</v>
      </c>
      <c r="H83" s="508" t="s">
        <v>540</v>
      </c>
      <c r="I83" s="508" t="s">
        <v>858</v>
      </c>
      <c r="J83" s="508" t="s">
        <v>609</v>
      </c>
      <c r="K83" s="509">
        <v>202814</v>
      </c>
      <c r="L83" s="508" t="s">
        <v>746</v>
      </c>
      <c r="M83" s="505">
        <v>3596463</v>
      </c>
      <c r="Q83" s="2"/>
    </row>
    <row r="84" spans="1:17" ht="40.5" customHeight="1" x14ac:dyDescent="0.25">
      <c r="A84" s="510" t="s">
        <v>717</v>
      </c>
      <c r="B84" s="510"/>
      <c r="C84" s="84">
        <v>15</v>
      </c>
      <c r="D84" s="107">
        <v>72224322</v>
      </c>
      <c r="E84" s="71" t="s">
        <v>859</v>
      </c>
      <c r="F84" s="514" t="s">
        <v>544</v>
      </c>
      <c r="G84" s="515" t="s">
        <v>593</v>
      </c>
      <c r="H84" s="510" t="s">
        <v>553</v>
      </c>
      <c r="I84" s="510" t="s">
        <v>787</v>
      </c>
      <c r="J84" s="510" t="s">
        <v>616</v>
      </c>
      <c r="K84" s="524">
        <v>202818</v>
      </c>
      <c r="L84" s="510" t="s">
        <v>553</v>
      </c>
      <c r="M84" s="516">
        <v>4856112</v>
      </c>
      <c r="Q84" s="2"/>
    </row>
    <row r="85" spans="1:17" s="70" customFormat="1" ht="27" customHeight="1" x14ac:dyDescent="0.25">
      <c r="A85" s="505" t="s">
        <v>713</v>
      </c>
      <c r="B85" s="508"/>
      <c r="C85" s="84">
        <v>35</v>
      </c>
      <c r="D85" s="30">
        <v>72254958</v>
      </c>
      <c r="E85" s="29" t="s">
        <v>860</v>
      </c>
      <c r="F85" s="506" t="s">
        <v>544</v>
      </c>
      <c r="G85" s="507" t="s">
        <v>729</v>
      </c>
      <c r="H85" s="508" t="s">
        <v>553</v>
      </c>
      <c r="I85" s="508" t="s">
        <v>783</v>
      </c>
      <c r="J85" s="508" t="s">
        <v>601</v>
      </c>
      <c r="K85" s="509">
        <v>204412</v>
      </c>
      <c r="L85" s="508" t="s">
        <v>553</v>
      </c>
      <c r="M85" s="505">
        <v>3101867</v>
      </c>
    </row>
    <row r="86" spans="1:17" ht="27" customHeight="1" x14ac:dyDescent="0.25">
      <c r="A86" s="510" t="s">
        <v>717</v>
      </c>
      <c r="B86" s="510"/>
      <c r="C86" s="84">
        <v>51</v>
      </c>
      <c r="D86" s="107">
        <v>32779045</v>
      </c>
      <c r="E86" s="71" t="s">
        <v>861</v>
      </c>
      <c r="F86" s="514" t="s">
        <v>535</v>
      </c>
      <c r="G86" s="515" t="s">
        <v>736</v>
      </c>
      <c r="H86" s="510" t="s">
        <v>536</v>
      </c>
      <c r="I86" s="510" t="s">
        <v>862</v>
      </c>
      <c r="J86" s="510" t="s">
        <v>731</v>
      </c>
      <c r="K86" s="524">
        <v>313212</v>
      </c>
      <c r="L86" s="510" t="s">
        <v>536</v>
      </c>
      <c r="M86" s="516">
        <v>1773036</v>
      </c>
      <c r="Q86" s="2"/>
    </row>
    <row r="87" spans="1:17" ht="15.75" customHeight="1" x14ac:dyDescent="0.25">
      <c r="A87" s="505" t="s">
        <v>713</v>
      </c>
      <c r="B87" s="508"/>
      <c r="C87" s="84">
        <v>14</v>
      </c>
      <c r="D87" s="30">
        <v>32770239</v>
      </c>
      <c r="E87" s="29" t="s">
        <v>863</v>
      </c>
      <c r="F87" s="506" t="s">
        <v>535</v>
      </c>
      <c r="G87" s="507" t="s">
        <v>593</v>
      </c>
      <c r="H87" s="508" t="s">
        <v>536</v>
      </c>
      <c r="I87" s="508" t="s">
        <v>864</v>
      </c>
      <c r="J87" s="508" t="s">
        <v>731</v>
      </c>
      <c r="K87" s="509">
        <v>202818</v>
      </c>
      <c r="L87" s="508" t="s">
        <v>536</v>
      </c>
      <c r="M87" s="505">
        <v>4856112</v>
      </c>
      <c r="Q87" s="2"/>
    </row>
    <row r="88" spans="1:17" ht="40.5" customHeight="1" x14ac:dyDescent="0.25">
      <c r="A88" s="505" t="s">
        <v>713</v>
      </c>
      <c r="B88" s="505"/>
      <c r="C88" s="84">
        <v>56</v>
      </c>
      <c r="D88" s="29">
        <v>22583666</v>
      </c>
      <c r="E88" s="29" t="s">
        <v>598</v>
      </c>
      <c r="F88" s="528" t="s">
        <v>535</v>
      </c>
      <c r="G88" s="507" t="s">
        <v>599</v>
      </c>
      <c r="H88" s="508" t="s">
        <v>540</v>
      </c>
      <c r="I88" s="505" t="s">
        <v>600</v>
      </c>
      <c r="J88" s="508" t="s">
        <v>601</v>
      </c>
      <c r="K88" s="509">
        <v>312411</v>
      </c>
      <c r="L88" s="508" t="s">
        <v>746</v>
      </c>
      <c r="M88" s="505">
        <v>1672027</v>
      </c>
      <c r="Q88" s="2"/>
    </row>
    <row r="89" spans="1:17" ht="40.5" x14ac:dyDescent="0.2">
      <c r="A89" s="505" t="s">
        <v>713</v>
      </c>
      <c r="B89" s="545">
        <v>43389</v>
      </c>
      <c r="C89" s="84">
        <v>70</v>
      </c>
      <c r="D89" s="30">
        <v>32793800</v>
      </c>
      <c r="E89" s="75" t="s">
        <v>865</v>
      </c>
      <c r="F89" s="528" t="s">
        <v>535</v>
      </c>
      <c r="G89" s="507" t="s">
        <v>599</v>
      </c>
      <c r="H89" s="508" t="s">
        <v>540</v>
      </c>
      <c r="I89" s="543" t="s">
        <v>866</v>
      </c>
      <c r="J89" s="533" t="s">
        <v>731</v>
      </c>
      <c r="K89" s="534">
        <v>312417</v>
      </c>
      <c r="L89" s="508" t="s">
        <v>540</v>
      </c>
      <c r="M89" s="535">
        <v>2588998</v>
      </c>
      <c r="Q89" s="2"/>
    </row>
    <row r="90" spans="1:17" x14ac:dyDescent="0.25">
      <c r="A90" s="546"/>
      <c r="B90" s="547">
        <v>45306</v>
      </c>
      <c r="C90" s="546"/>
      <c r="D90" s="548">
        <v>72216792</v>
      </c>
      <c r="E90" s="549" t="s">
        <v>867</v>
      </c>
      <c r="F90" s="550" t="s">
        <v>544</v>
      </c>
      <c r="G90" s="546" t="s">
        <v>538</v>
      </c>
      <c r="H90" s="548" t="s">
        <v>563</v>
      </c>
      <c r="I90" s="548" t="s">
        <v>854</v>
      </c>
      <c r="J90" s="550" t="s">
        <v>537</v>
      </c>
      <c r="K90" s="546" t="s">
        <v>868</v>
      </c>
      <c r="L90" s="548" t="s">
        <v>563</v>
      </c>
      <c r="M90" s="546"/>
    </row>
    <row r="91" spans="1:17" x14ac:dyDescent="0.25">
      <c r="A91" s="546"/>
      <c r="B91" s="551">
        <v>45309</v>
      </c>
      <c r="C91" s="546"/>
      <c r="D91" s="550">
        <v>40932355</v>
      </c>
      <c r="E91" s="546" t="s">
        <v>869</v>
      </c>
      <c r="F91" s="550" t="s">
        <v>535</v>
      </c>
      <c r="G91" s="546" t="s">
        <v>538</v>
      </c>
      <c r="H91" s="550" t="s">
        <v>590</v>
      </c>
      <c r="I91" s="550" t="s">
        <v>587</v>
      </c>
      <c r="J91" s="550" t="s">
        <v>537</v>
      </c>
      <c r="K91" s="546" t="s">
        <v>868</v>
      </c>
      <c r="L91" s="550" t="s">
        <v>590</v>
      </c>
      <c r="M91" s="546"/>
    </row>
    <row r="92" spans="1:17" x14ac:dyDescent="0.25">
      <c r="A92" s="546"/>
      <c r="B92" s="551">
        <v>45309</v>
      </c>
      <c r="C92" s="546"/>
      <c r="D92" s="550">
        <v>1020770504</v>
      </c>
      <c r="E92" s="546" t="s">
        <v>870</v>
      </c>
      <c r="F92" s="550" t="s">
        <v>535</v>
      </c>
      <c r="G92" s="546" t="s">
        <v>538</v>
      </c>
      <c r="H92" s="550" t="s">
        <v>590</v>
      </c>
      <c r="I92" s="550" t="s">
        <v>587</v>
      </c>
      <c r="J92" s="550" t="s">
        <v>545</v>
      </c>
      <c r="K92" s="546" t="s">
        <v>868</v>
      </c>
      <c r="L92" s="550" t="s">
        <v>590</v>
      </c>
      <c r="M92" s="546"/>
    </row>
    <row r="93" spans="1:17" x14ac:dyDescent="0.25">
      <c r="A93" s="546"/>
      <c r="B93" s="551">
        <v>45309</v>
      </c>
      <c r="C93" s="546"/>
      <c r="D93" s="550">
        <v>22638660</v>
      </c>
      <c r="E93" s="546" t="s">
        <v>871</v>
      </c>
      <c r="F93" s="550" t="s">
        <v>535</v>
      </c>
      <c r="G93" s="546" t="s">
        <v>538</v>
      </c>
      <c r="H93" s="550" t="s">
        <v>590</v>
      </c>
      <c r="I93" s="550" t="s">
        <v>587</v>
      </c>
      <c r="J93" s="550" t="s">
        <v>545</v>
      </c>
      <c r="K93" s="546" t="s">
        <v>868</v>
      </c>
      <c r="L93" s="550" t="s">
        <v>590</v>
      </c>
      <c r="M93" s="546"/>
    </row>
    <row r="94" spans="1:17" x14ac:dyDescent="0.25">
      <c r="A94" s="546"/>
      <c r="B94" s="551">
        <v>45310</v>
      </c>
      <c r="C94" s="546"/>
      <c r="D94" s="550">
        <v>72271209</v>
      </c>
      <c r="E94" s="546" t="s">
        <v>872</v>
      </c>
      <c r="F94" s="550" t="s">
        <v>544</v>
      </c>
      <c r="G94" s="546" t="s">
        <v>538</v>
      </c>
      <c r="H94" s="550" t="s">
        <v>590</v>
      </c>
      <c r="I94" s="550" t="s">
        <v>587</v>
      </c>
      <c r="J94" s="550" t="s">
        <v>537</v>
      </c>
      <c r="K94" s="546" t="s">
        <v>868</v>
      </c>
      <c r="L94" s="550" t="s">
        <v>590</v>
      </c>
      <c r="M94" s="546"/>
    </row>
    <row r="95" spans="1:17" x14ac:dyDescent="0.25">
      <c r="A95" s="546"/>
      <c r="B95" s="551">
        <v>45310</v>
      </c>
      <c r="C95" s="546"/>
      <c r="D95" s="550">
        <v>8783915</v>
      </c>
      <c r="E95" s="546" t="s">
        <v>873</v>
      </c>
      <c r="F95" s="550" t="s">
        <v>544</v>
      </c>
      <c r="G95" s="546" t="s">
        <v>538</v>
      </c>
      <c r="H95" s="550" t="s">
        <v>590</v>
      </c>
      <c r="I95" s="550" t="s">
        <v>587</v>
      </c>
      <c r="J95" s="550" t="s">
        <v>542</v>
      </c>
      <c r="K95" s="546" t="s">
        <v>868</v>
      </c>
      <c r="L95" s="550" t="s">
        <v>590</v>
      </c>
      <c r="M95" s="546"/>
    </row>
    <row r="96" spans="1:17" x14ac:dyDescent="0.25">
      <c r="A96" s="546"/>
      <c r="B96" s="551">
        <v>45310</v>
      </c>
      <c r="C96" s="546"/>
      <c r="D96" s="550">
        <v>8734671</v>
      </c>
      <c r="E96" s="546" t="s">
        <v>874</v>
      </c>
      <c r="F96" s="550" t="s">
        <v>544</v>
      </c>
      <c r="G96" s="546" t="s">
        <v>538</v>
      </c>
      <c r="H96" s="550" t="s">
        <v>590</v>
      </c>
      <c r="I96" s="550" t="s">
        <v>587</v>
      </c>
      <c r="J96" s="550" t="s">
        <v>875</v>
      </c>
      <c r="K96" s="546" t="s">
        <v>868</v>
      </c>
      <c r="L96" s="550" t="s">
        <v>590</v>
      </c>
      <c r="M96" s="546"/>
    </row>
    <row r="97" spans="1:13" x14ac:dyDescent="0.25">
      <c r="A97" s="546"/>
      <c r="B97" s="551">
        <v>45310</v>
      </c>
      <c r="C97" s="546"/>
      <c r="D97" s="550">
        <v>1129508412</v>
      </c>
      <c r="E97" s="546" t="s">
        <v>876</v>
      </c>
      <c r="F97" s="550" t="s">
        <v>544</v>
      </c>
      <c r="G97" s="546" t="s">
        <v>538</v>
      </c>
      <c r="H97" s="550" t="s">
        <v>590</v>
      </c>
      <c r="I97" s="550" t="s">
        <v>587</v>
      </c>
      <c r="J97" s="550" t="s">
        <v>537</v>
      </c>
      <c r="K97" s="546" t="s">
        <v>868</v>
      </c>
      <c r="L97" s="550" t="s">
        <v>590</v>
      </c>
      <c r="M97" s="546"/>
    </row>
    <row r="98" spans="1:13" x14ac:dyDescent="0.25">
      <c r="A98" s="546"/>
      <c r="B98" s="551">
        <v>45313</v>
      </c>
      <c r="C98" s="546"/>
      <c r="D98" s="552">
        <v>52902679</v>
      </c>
      <c r="E98" s="546" t="s">
        <v>877</v>
      </c>
      <c r="F98" s="550" t="s">
        <v>535</v>
      </c>
      <c r="G98" s="546" t="s">
        <v>538</v>
      </c>
      <c r="H98" s="550" t="s">
        <v>590</v>
      </c>
      <c r="I98" s="550" t="s">
        <v>587</v>
      </c>
      <c r="J98" s="550" t="s">
        <v>537</v>
      </c>
      <c r="K98" s="546" t="s">
        <v>868</v>
      </c>
      <c r="L98" s="550" t="s">
        <v>590</v>
      </c>
      <c r="M98" s="546"/>
    </row>
    <row r="99" spans="1:13" x14ac:dyDescent="0.25">
      <c r="A99" s="546"/>
      <c r="B99" s="551">
        <v>45313</v>
      </c>
      <c r="C99" s="546"/>
      <c r="D99" s="550">
        <v>44159211</v>
      </c>
      <c r="E99" s="546" t="s">
        <v>878</v>
      </c>
      <c r="F99" s="550" t="s">
        <v>535</v>
      </c>
      <c r="G99" s="546" t="s">
        <v>538</v>
      </c>
      <c r="H99" s="550" t="s">
        <v>590</v>
      </c>
      <c r="I99" s="550" t="s">
        <v>587</v>
      </c>
      <c r="J99" s="550" t="s">
        <v>537</v>
      </c>
      <c r="K99" s="546" t="s">
        <v>868</v>
      </c>
      <c r="L99" s="550" t="s">
        <v>590</v>
      </c>
      <c r="M99" s="546"/>
    </row>
    <row r="100" spans="1:13" x14ac:dyDescent="0.25">
      <c r="A100" s="546"/>
      <c r="B100" s="551">
        <v>45313</v>
      </c>
      <c r="C100" s="546"/>
      <c r="D100" s="550">
        <v>1140840470</v>
      </c>
      <c r="E100" s="546" t="s">
        <v>879</v>
      </c>
      <c r="F100" s="550" t="s">
        <v>544</v>
      </c>
      <c r="G100" s="546" t="s">
        <v>538</v>
      </c>
      <c r="H100" s="550" t="s">
        <v>590</v>
      </c>
      <c r="I100" s="550" t="s">
        <v>587</v>
      </c>
      <c r="J100" s="550" t="s">
        <v>537</v>
      </c>
      <c r="K100" s="546" t="s">
        <v>868</v>
      </c>
      <c r="L100" s="550" t="s">
        <v>590</v>
      </c>
      <c r="M100" s="546"/>
    </row>
    <row r="101" spans="1:13" x14ac:dyDescent="0.25">
      <c r="A101" s="546"/>
      <c r="B101" s="551">
        <v>45313</v>
      </c>
      <c r="C101" s="546"/>
      <c r="D101" s="550">
        <v>1140814423</v>
      </c>
      <c r="E101" s="546" t="s">
        <v>880</v>
      </c>
      <c r="F101" s="550" t="s">
        <v>535</v>
      </c>
      <c r="G101" s="546" t="s">
        <v>538</v>
      </c>
      <c r="H101" s="550" t="s">
        <v>590</v>
      </c>
      <c r="I101" s="550" t="s">
        <v>587</v>
      </c>
      <c r="J101" s="550" t="s">
        <v>537</v>
      </c>
      <c r="K101" s="546" t="s">
        <v>868</v>
      </c>
      <c r="L101" s="550" t="s">
        <v>590</v>
      </c>
      <c r="M101" s="546"/>
    </row>
    <row r="102" spans="1:13" x14ac:dyDescent="0.25">
      <c r="A102" s="546"/>
      <c r="B102" s="551">
        <v>45313</v>
      </c>
      <c r="C102" s="546"/>
      <c r="D102" s="550">
        <v>1143148465</v>
      </c>
      <c r="E102" s="546" t="s">
        <v>881</v>
      </c>
      <c r="F102" s="550" t="s">
        <v>535</v>
      </c>
      <c r="G102" s="546" t="s">
        <v>538</v>
      </c>
      <c r="H102" s="550" t="s">
        <v>590</v>
      </c>
      <c r="I102" s="550" t="s">
        <v>587</v>
      </c>
      <c r="J102" s="550" t="s">
        <v>537</v>
      </c>
      <c r="K102" s="546" t="s">
        <v>868</v>
      </c>
      <c r="L102" s="550" t="s">
        <v>590</v>
      </c>
      <c r="M102" s="546"/>
    </row>
    <row r="103" spans="1:13" x14ac:dyDescent="0.25">
      <c r="A103" s="546"/>
      <c r="B103" s="551">
        <v>45313</v>
      </c>
      <c r="C103" s="546"/>
      <c r="D103" s="550">
        <v>1048285262</v>
      </c>
      <c r="E103" s="546" t="s">
        <v>588</v>
      </c>
      <c r="F103" s="550" t="s">
        <v>535</v>
      </c>
      <c r="G103" s="546" t="s">
        <v>538</v>
      </c>
      <c r="H103" s="550" t="s">
        <v>590</v>
      </c>
      <c r="I103" s="550" t="s">
        <v>587</v>
      </c>
      <c r="J103" s="550" t="s">
        <v>542</v>
      </c>
      <c r="K103" s="546" t="s">
        <v>868</v>
      </c>
      <c r="L103" s="550" t="s">
        <v>590</v>
      </c>
      <c r="M103" s="546"/>
    </row>
    <row r="104" spans="1:13" x14ac:dyDescent="0.25">
      <c r="A104" s="546"/>
      <c r="B104" s="551">
        <v>45313</v>
      </c>
      <c r="C104" s="546"/>
      <c r="D104" s="550">
        <v>72314826</v>
      </c>
      <c r="E104" s="546" t="s">
        <v>882</v>
      </c>
      <c r="F104" s="550" t="s">
        <v>544</v>
      </c>
      <c r="G104" s="546" t="s">
        <v>538</v>
      </c>
      <c r="H104" s="550" t="s">
        <v>590</v>
      </c>
      <c r="I104" s="550" t="s">
        <v>587</v>
      </c>
      <c r="J104" s="550" t="s">
        <v>542</v>
      </c>
      <c r="K104" s="546" t="s">
        <v>868</v>
      </c>
      <c r="L104" s="550" t="s">
        <v>590</v>
      </c>
      <c r="M104" s="546"/>
    </row>
    <row r="105" spans="1:13" x14ac:dyDescent="0.25">
      <c r="A105" s="546"/>
      <c r="B105" s="551">
        <v>45313</v>
      </c>
      <c r="C105" s="546"/>
      <c r="D105" s="550">
        <v>1129568437</v>
      </c>
      <c r="E105" s="546" t="s">
        <v>883</v>
      </c>
      <c r="F105" s="550" t="s">
        <v>535</v>
      </c>
      <c r="G105" s="546" t="s">
        <v>538</v>
      </c>
      <c r="H105" s="550" t="s">
        <v>884</v>
      </c>
      <c r="I105" s="550" t="s">
        <v>566</v>
      </c>
      <c r="J105" s="550" t="s">
        <v>545</v>
      </c>
      <c r="K105" s="546" t="s">
        <v>868</v>
      </c>
      <c r="L105" s="550" t="s">
        <v>884</v>
      </c>
      <c r="M105" s="546"/>
    </row>
    <row r="106" spans="1:13" x14ac:dyDescent="0.25">
      <c r="A106" s="546"/>
      <c r="B106" s="551">
        <v>45313</v>
      </c>
      <c r="C106" s="546"/>
      <c r="D106" s="550">
        <v>72273000</v>
      </c>
      <c r="E106" s="546" t="s">
        <v>885</v>
      </c>
      <c r="F106" s="550" t="s">
        <v>544</v>
      </c>
      <c r="G106" s="546" t="s">
        <v>538</v>
      </c>
      <c r="H106" s="550" t="s">
        <v>590</v>
      </c>
      <c r="I106" s="550" t="s">
        <v>587</v>
      </c>
      <c r="J106" s="550" t="s">
        <v>537</v>
      </c>
      <c r="K106" s="546" t="s">
        <v>868</v>
      </c>
      <c r="L106" s="550" t="s">
        <v>590</v>
      </c>
      <c r="M106" s="546"/>
    </row>
    <row r="107" spans="1:13" x14ac:dyDescent="0.25">
      <c r="A107" s="546"/>
      <c r="B107" s="551">
        <v>45313</v>
      </c>
      <c r="C107" s="546"/>
      <c r="D107" s="550">
        <v>1140870680</v>
      </c>
      <c r="E107" s="546" t="s">
        <v>886</v>
      </c>
      <c r="F107" s="550" t="s">
        <v>535</v>
      </c>
      <c r="G107" s="546" t="s">
        <v>538</v>
      </c>
      <c r="H107" s="550" t="s">
        <v>590</v>
      </c>
      <c r="I107" s="550" t="s">
        <v>587</v>
      </c>
      <c r="J107" s="550" t="s">
        <v>545</v>
      </c>
      <c r="K107" s="546" t="s">
        <v>868</v>
      </c>
      <c r="L107" s="550" t="s">
        <v>590</v>
      </c>
      <c r="M107" s="546"/>
    </row>
    <row r="108" spans="1:13" x14ac:dyDescent="0.25">
      <c r="A108" s="546"/>
      <c r="B108" s="551">
        <v>45313</v>
      </c>
      <c r="C108" s="546"/>
      <c r="D108" s="550">
        <v>64565730</v>
      </c>
      <c r="E108" s="546" t="s">
        <v>887</v>
      </c>
      <c r="F108" s="550" t="s">
        <v>535</v>
      </c>
      <c r="G108" s="546" t="s">
        <v>538</v>
      </c>
      <c r="H108" s="550" t="s">
        <v>563</v>
      </c>
      <c r="I108" s="550"/>
      <c r="J108" s="550" t="s">
        <v>731</v>
      </c>
      <c r="K108" s="546" t="s">
        <v>868</v>
      </c>
      <c r="L108" s="550" t="s">
        <v>563</v>
      </c>
      <c r="M108" s="546"/>
    </row>
    <row r="109" spans="1:13" x14ac:dyDescent="0.25">
      <c r="A109" s="546"/>
      <c r="B109" s="551">
        <v>45313</v>
      </c>
      <c r="C109" s="546"/>
      <c r="D109" s="550">
        <v>1140826728</v>
      </c>
      <c r="E109" s="546" t="s">
        <v>888</v>
      </c>
      <c r="F109" s="550" t="s">
        <v>535</v>
      </c>
      <c r="G109" s="546" t="s">
        <v>538</v>
      </c>
      <c r="H109" s="550" t="s">
        <v>884</v>
      </c>
      <c r="I109" s="550" t="s">
        <v>889</v>
      </c>
      <c r="J109" s="550" t="s">
        <v>731</v>
      </c>
      <c r="K109" s="546" t="s">
        <v>868</v>
      </c>
      <c r="L109" s="550" t="s">
        <v>884</v>
      </c>
      <c r="M109" s="546"/>
    </row>
    <row r="110" spans="1:13" x14ac:dyDescent="0.25">
      <c r="A110" s="546"/>
      <c r="B110" s="551">
        <v>45313</v>
      </c>
      <c r="C110" s="546"/>
      <c r="D110" s="550">
        <v>1052955017</v>
      </c>
      <c r="E110" s="546" t="s">
        <v>890</v>
      </c>
      <c r="F110" s="550" t="s">
        <v>535</v>
      </c>
      <c r="G110" s="546" t="s">
        <v>538</v>
      </c>
      <c r="H110" s="550" t="s">
        <v>884</v>
      </c>
      <c r="I110" s="550"/>
      <c r="J110" s="550" t="s">
        <v>537</v>
      </c>
      <c r="K110" s="546" t="s">
        <v>868</v>
      </c>
      <c r="L110" s="550" t="s">
        <v>884</v>
      </c>
      <c r="M110" s="546"/>
    </row>
    <row r="111" spans="1:13" x14ac:dyDescent="0.25">
      <c r="A111" s="546"/>
      <c r="B111" s="551">
        <v>45313</v>
      </c>
      <c r="C111" s="546"/>
      <c r="D111" s="550">
        <v>55250177</v>
      </c>
      <c r="E111" s="546" t="s">
        <v>891</v>
      </c>
      <c r="F111" s="550" t="s">
        <v>535</v>
      </c>
      <c r="G111" s="546" t="s">
        <v>538</v>
      </c>
      <c r="H111" s="550" t="s">
        <v>892</v>
      </c>
      <c r="I111" s="550" t="s">
        <v>893</v>
      </c>
      <c r="J111" s="550" t="s">
        <v>545</v>
      </c>
      <c r="K111" s="546" t="s">
        <v>868</v>
      </c>
      <c r="L111" s="550" t="s">
        <v>892</v>
      </c>
      <c r="M111" s="546"/>
    </row>
    <row r="112" spans="1:13" x14ac:dyDescent="0.25">
      <c r="A112" s="546"/>
      <c r="B112" s="551">
        <v>45313</v>
      </c>
      <c r="C112" s="546"/>
      <c r="D112" s="550">
        <v>72345832</v>
      </c>
      <c r="E112" s="546" t="s">
        <v>894</v>
      </c>
      <c r="F112" s="550" t="s">
        <v>544</v>
      </c>
      <c r="G112" s="546" t="s">
        <v>538</v>
      </c>
      <c r="H112" s="550" t="s">
        <v>892</v>
      </c>
      <c r="I112" s="550" t="s">
        <v>760</v>
      </c>
      <c r="J112" s="550" t="s">
        <v>545</v>
      </c>
      <c r="K112" s="546" t="s">
        <v>868</v>
      </c>
      <c r="L112" s="550" t="s">
        <v>892</v>
      </c>
      <c r="M112" s="546"/>
    </row>
    <row r="113" spans="1:13" x14ac:dyDescent="0.25">
      <c r="A113" s="546"/>
      <c r="B113" s="551">
        <v>45313</v>
      </c>
      <c r="C113" s="546"/>
      <c r="D113" s="550">
        <v>1140820461</v>
      </c>
      <c r="E113" s="546" t="s">
        <v>895</v>
      </c>
      <c r="F113" s="550" t="s">
        <v>535</v>
      </c>
      <c r="G113" s="546" t="s">
        <v>538</v>
      </c>
      <c r="H113" s="550" t="s">
        <v>896</v>
      </c>
      <c r="I113" s="550"/>
      <c r="J113" s="550" t="s">
        <v>537</v>
      </c>
      <c r="K113" s="546" t="s">
        <v>868</v>
      </c>
      <c r="L113" s="550" t="s">
        <v>896</v>
      </c>
      <c r="M113" s="546"/>
    </row>
    <row r="114" spans="1:13" x14ac:dyDescent="0.25">
      <c r="A114" s="546"/>
      <c r="B114" s="551">
        <v>45313</v>
      </c>
      <c r="C114" s="546"/>
      <c r="D114" s="550">
        <v>32730231</v>
      </c>
      <c r="E114" s="546" t="s">
        <v>897</v>
      </c>
      <c r="F114" s="550" t="s">
        <v>535</v>
      </c>
      <c r="G114" s="546" t="s">
        <v>538</v>
      </c>
      <c r="H114" s="550" t="s">
        <v>896</v>
      </c>
      <c r="I114" s="550"/>
      <c r="J114" s="550" t="s">
        <v>545</v>
      </c>
      <c r="K114" s="546" t="s">
        <v>868</v>
      </c>
      <c r="L114" s="550" t="s">
        <v>896</v>
      </c>
      <c r="M114" s="546"/>
    </row>
    <row r="115" spans="1:13" x14ac:dyDescent="0.25">
      <c r="A115" s="546"/>
      <c r="B115" s="551">
        <v>45314</v>
      </c>
      <c r="C115" s="546"/>
      <c r="D115" s="550">
        <v>1044430308</v>
      </c>
      <c r="E115" s="546" t="s">
        <v>898</v>
      </c>
      <c r="F115" s="550" t="s">
        <v>535</v>
      </c>
      <c r="G115" s="546" t="s">
        <v>538</v>
      </c>
      <c r="H115" s="550" t="s">
        <v>892</v>
      </c>
      <c r="I115" s="550" t="s">
        <v>899</v>
      </c>
      <c r="J115" s="550" t="s">
        <v>545</v>
      </c>
      <c r="K115" s="546" t="s">
        <v>868</v>
      </c>
      <c r="L115" s="550" t="s">
        <v>892</v>
      </c>
      <c r="M115" s="546"/>
    </row>
    <row r="116" spans="1:13" x14ac:dyDescent="0.25">
      <c r="A116" s="546"/>
      <c r="B116" s="551">
        <v>45314</v>
      </c>
      <c r="C116" s="546"/>
      <c r="D116" s="550">
        <v>72224322</v>
      </c>
      <c r="E116" s="546" t="s">
        <v>900</v>
      </c>
      <c r="F116" s="550" t="s">
        <v>544</v>
      </c>
      <c r="G116" s="546" t="s">
        <v>538</v>
      </c>
      <c r="H116" s="550" t="s">
        <v>892</v>
      </c>
      <c r="I116" s="550" t="s">
        <v>901</v>
      </c>
      <c r="J116" s="550" t="s">
        <v>537</v>
      </c>
      <c r="K116" s="546" t="s">
        <v>868</v>
      </c>
      <c r="L116" s="550" t="s">
        <v>892</v>
      </c>
      <c r="M116" s="546"/>
    </row>
    <row r="117" spans="1:13" x14ac:dyDescent="0.25">
      <c r="A117" s="546"/>
      <c r="B117" s="551">
        <v>45314</v>
      </c>
      <c r="C117" s="546"/>
      <c r="D117" s="550">
        <v>1143169879</v>
      </c>
      <c r="E117" s="546" t="s">
        <v>902</v>
      </c>
      <c r="F117" s="550" t="s">
        <v>535</v>
      </c>
      <c r="G117" s="546" t="s">
        <v>538</v>
      </c>
      <c r="H117" s="550" t="s">
        <v>896</v>
      </c>
      <c r="I117" s="550"/>
      <c r="J117" s="550" t="s">
        <v>545</v>
      </c>
      <c r="K117" s="546" t="s">
        <v>868</v>
      </c>
      <c r="L117" s="550" t="s">
        <v>896</v>
      </c>
      <c r="M117" s="546"/>
    </row>
    <row r="118" spans="1:13" x14ac:dyDescent="0.25">
      <c r="A118" s="546"/>
      <c r="B118" s="551">
        <v>45314</v>
      </c>
      <c r="C118" s="546"/>
      <c r="D118" s="550">
        <v>1140887171</v>
      </c>
      <c r="E118" s="546" t="s">
        <v>903</v>
      </c>
      <c r="F118" s="550" t="s">
        <v>535</v>
      </c>
      <c r="G118" s="546" t="s">
        <v>538</v>
      </c>
      <c r="H118" s="550" t="s">
        <v>896</v>
      </c>
      <c r="I118" s="550"/>
      <c r="J118" s="550" t="s">
        <v>537</v>
      </c>
      <c r="K118" s="546" t="s">
        <v>868</v>
      </c>
      <c r="L118" s="550" t="s">
        <v>896</v>
      </c>
      <c r="M118" s="546"/>
    </row>
    <row r="119" spans="1:13" x14ac:dyDescent="0.25">
      <c r="A119" s="546"/>
      <c r="B119" s="551">
        <v>45314</v>
      </c>
      <c r="C119" s="546"/>
      <c r="D119" s="550">
        <v>1140862524</v>
      </c>
      <c r="E119" s="546" t="s">
        <v>904</v>
      </c>
      <c r="F119" s="550" t="s">
        <v>544</v>
      </c>
      <c r="G119" s="546" t="s">
        <v>538</v>
      </c>
      <c r="H119" s="550" t="s">
        <v>892</v>
      </c>
      <c r="I119" s="550" t="s">
        <v>905</v>
      </c>
      <c r="J119" s="550" t="s">
        <v>545</v>
      </c>
      <c r="K119" s="546" t="s">
        <v>868</v>
      </c>
      <c r="L119" s="550" t="s">
        <v>892</v>
      </c>
      <c r="M119" s="546"/>
    </row>
    <row r="120" spans="1:13" x14ac:dyDescent="0.25">
      <c r="A120" s="546"/>
      <c r="B120" s="551">
        <v>45315</v>
      </c>
      <c r="C120" s="546"/>
      <c r="D120" s="550">
        <v>8692999</v>
      </c>
      <c r="E120" s="546" t="s">
        <v>906</v>
      </c>
      <c r="F120" s="550" t="s">
        <v>544</v>
      </c>
      <c r="G120" s="546" t="s">
        <v>538</v>
      </c>
      <c r="H120" s="550" t="s">
        <v>590</v>
      </c>
      <c r="I120" s="550" t="s">
        <v>587</v>
      </c>
      <c r="J120" s="550" t="s">
        <v>537</v>
      </c>
      <c r="K120" s="546" t="s">
        <v>868</v>
      </c>
      <c r="L120" s="550" t="s">
        <v>590</v>
      </c>
      <c r="M120" s="546"/>
    </row>
    <row r="121" spans="1:13" x14ac:dyDescent="0.25">
      <c r="A121" s="546"/>
      <c r="B121" s="551">
        <v>45315</v>
      </c>
      <c r="C121" s="546"/>
      <c r="D121" s="550">
        <v>32894387</v>
      </c>
      <c r="E121" s="546" t="s">
        <v>907</v>
      </c>
      <c r="F121" s="550" t="s">
        <v>535</v>
      </c>
      <c r="G121" s="546" t="s">
        <v>538</v>
      </c>
      <c r="H121" s="550" t="s">
        <v>884</v>
      </c>
      <c r="I121" s="550"/>
      <c r="J121" s="550" t="s">
        <v>537</v>
      </c>
      <c r="K121" s="546" t="s">
        <v>868</v>
      </c>
      <c r="L121" s="550" t="s">
        <v>884</v>
      </c>
      <c r="M121" s="546"/>
    </row>
    <row r="122" spans="1:13" x14ac:dyDescent="0.25">
      <c r="A122" s="546"/>
      <c r="B122" s="551"/>
      <c r="C122" s="546"/>
      <c r="D122" s="550"/>
      <c r="E122" s="546"/>
      <c r="F122" s="550"/>
      <c r="G122" s="546"/>
      <c r="H122" s="550"/>
      <c r="I122" s="550"/>
      <c r="J122" s="550"/>
      <c r="K122" s="546"/>
      <c r="L122" s="550"/>
      <c r="M122" s="546"/>
    </row>
    <row r="123" spans="1:13" x14ac:dyDescent="0.25">
      <c r="A123" s="546"/>
      <c r="B123" s="551"/>
      <c r="C123" s="546"/>
      <c r="D123" s="550"/>
      <c r="E123" s="546"/>
      <c r="F123" s="550"/>
      <c r="G123" s="546"/>
      <c r="H123" s="550"/>
      <c r="I123" s="550"/>
      <c r="J123" s="550"/>
      <c r="K123" s="546"/>
      <c r="L123" s="550"/>
      <c r="M123" s="546"/>
    </row>
    <row r="124" spans="1:13" x14ac:dyDescent="0.25">
      <c r="A124" s="546"/>
      <c r="B124" s="551"/>
      <c r="C124" s="546"/>
      <c r="D124" s="550"/>
      <c r="E124" s="546"/>
      <c r="F124" s="550"/>
      <c r="G124" s="546"/>
      <c r="H124" s="550"/>
      <c r="I124" s="550"/>
      <c r="J124" s="550"/>
      <c r="K124" s="546"/>
      <c r="L124" s="550"/>
      <c r="M124" s="546"/>
    </row>
    <row r="125" spans="1:13" x14ac:dyDescent="0.25">
      <c r="A125" s="546"/>
      <c r="B125" s="551"/>
      <c r="C125" s="546"/>
      <c r="D125" s="550"/>
      <c r="E125" s="546"/>
      <c r="F125" s="550"/>
      <c r="G125" s="546"/>
      <c r="H125" s="550"/>
      <c r="I125" s="550"/>
      <c r="J125" s="550"/>
      <c r="K125" s="546"/>
      <c r="L125" s="550"/>
      <c r="M125" s="546"/>
    </row>
    <row r="126" spans="1:13" x14ac:dyDescent="0.25">
      <c r="A126" s="546"/>
      <c r="B126" s="551"/>
      <c r="C126" s="546"/>
      <c r="D126" s="550"/>
      <c r="E126" s="546"/>
      <c r="F126" s="550"/>
      <c r="G126" s="546"/>
      <c r="H126" s="550"/>
      <c r="I126" s="550"/>
      <c r="J126" s="550"/>
      <c r="K126" s="546"/>
      <c r="L126" s="550"/>
      <c r="M126" s="546"/>
    </row>
    <row r="127" spans="1:13" x14ac:dyDescent="0.25">
      <c r="A127" s="546"/>
      <c r="B127" s="551"/>
      <c r="C127" s="546"/>
      <c r="D127" s="550"/>
      <c r="E127" s="546"/>
      <c r="F127" s="550"/>
      <c r="G127" s="546"/>
      <c r="H127" s="550"/>
      <c r="I127" s="550"/>
      <c r="J127" s="550"/>
      <c r="K127" s="546"/>
      <c r="L127" s="550"/>
      <c r="M127" s="546"/>
    </row>
    <row r="128" spans="1:13" x14ac:dyDescent="0.25">
      <c r="A128" s="546"/>
      <c r="B128" s="551"/>
      <c r="C128" s="546"/>
      <c r="D128" s="550"/>
      <c r="E128" s="546"/>
      <c r="F128" s="550"/>
      <c r="G128" s="546"/>
      <c r="H128" s="550"/>
      <c r="I128" s="550"/>
      <c r="J128" s="550"/>
      <c r="K128" s="546"/>
      <c r="L128" s="550"/>
      <c r="M128" s="546"/>
    </row>
    <row r="129" spans="1:13" x14ac:dyDescent="0.25">
      <c r="A129" s="546"/>
      <c r="B129" s="551"/>
      <c r="C129" s="546"/>
      <c r="D129" s="550"/>
      <c r="E129" s="546"/>
      <c r="F129" s="550"/>
      <c r="G129" s="546"/>
      <c r="H129" s="550"/>
      <c r="I129" s="550"/>
      <c r="J129" s="550"/>
      <c r="K129" s="546"/>
      <c r="L129" s="550"/>
      <c r="M129" s="546"/>
    </row>
    <row r="130" spans="1:13" x14ac:dyDescent="0.25">
      <c r="A130" s="546"/>
      <c r="B130" s="551"/>
      <c r="C130" s="546"/>
      <c r="D130" s="550"/>
      <c r="E130" s="546"/>
      <c r="F130" s="550"/>
      <c r="G130" s="546"/>
      <c r="H130" s="550"/>
      <c r="I130" s="550"/>
      <c r="J130" s="550"/>
      <c r="K130" s="546"/>
      <c r="L130" s="550"/>
      <c r="M130" s="546"/>
    </row>
    <row r="131" spans="1:13" x14ac:dyDescent="0.25">
      <c r="A131" s="546"/>
      <c r="B131" s="551"/>
      <c r="C131" s="546"/>
      <c r="D131" s="550"/>
      <c r="E131" s="546"/>
      <c r="F131" s="550"/>
      <c r="G131" s="546"/>
      <c r="H131" s="550"/>
      <c r="I131" s="550"/>
      <c r="J131" s="550"/>
      <c r="K131" s="546"/>
      <c r="L131" s="550"/>
      <c r="M131" s="546"/>
    </row>
    <row r="132" spans="1:13" x14ac:dyDescent="0.25">
      <c r="A132" s="546"/>
      <c r="B132" s="551"/>
      <c r="C132" s="546"/>
      <c r="D132" s="550"/>
      <c r="E132" s="546"/>
      <c r="F132" s="550"/>
      <c r="G132" s="546"/>
      <c r="H132" s="550"/>
      <c r="I132" s="550"/>
      <c r="J132" s="550"/>
      <c r="K132" s="546"/>
      <c r="L132" s="550"/>
      <c r="M132" s="546"/>
    </row>
    <row r="133" spans="1:13" x14ac:dyDescent="0.25">
      <c r="A133" s="546"/>
      <c r="B133" s="551"/>
      <c r="C133" s="546"/>
      <c r="D133" s="550"/>
      <c r="E133" s="546"/>
      <c r="F133" s="550"/>
      <c r="G133" s="546"/>
      <c r="H133" s="550"/>
      <c r="I133" s="550"/>
      <c r="J133" s="550"/>
      <c r="K133" s="546"/>
      <c r="L133" s="550"/>
      <c r="M133" s="546"/>
    </row>
    <row r="134" spans="1:13" x14ac:dyDescent="0.25">
      <c r="A134" s="546"/>
      <c r="B134" s="551"/>
      <c r="C134" s="546"/>
      <c r="D134" s="550"/>
      <c r="E134" s="546"/>
      <c r="F134" s="550"/>
      <c r="G134" s="546"/>
      <c r="H134" s="550"/>
      <c r="I134" s="550"/>
      <c r="J134" s="550"/>
      <c r="K134" s="546"/>
      <c r="L134" s="550"/>
      <c r="M134" s="546"/>
    </row>
    <row r="135" spans="1:13" x14ac:dyDescent="0.25">
      <c r="A135" s="546"/>
      <c r="B135" s="551"/>
      <c r="C135" s="546"/>
      <c r="D135" s="550"/>
      <c r="E135" s="546"/>
      <c r="F135" s="550"/>
      <c r="G135" s="546"/>
      <c r="H135" s="550"/>
      <c r="I135" s="550"/>
      <c r="J135" s="550"/>
      <c r="K135" s="546"/>
      <c r="L135" s="550"/>
      <c r="M135" s="546"/>
    </row>
    <row r="136" spans="1:13" x14ac:dyDescent="0.25">
      <c r="A136" s="546"/>
      <c r="B136" s="551"/>
      <c r="C136" s="546"/>
      <c r="D136" s="550"/>
      <c r="E136" s="546"/>
      <c r="F136" s="550"/>
      <c r="G136" s="546"/>
      <c r="H136" s="550"/>
      <c r="I136" s="550"/>
      <c r="J136" s="550"/>
      <c r="K136" s="546"/>
      <c r="L136" s="550"/>
      <c r="M136" s="546"/>
    </row>
    <row r="137" spans="1:13" x14ac:dyDescent="0.25">
      <c r="A137" s="546"/>
      <c r="B137" s="551"/>
      <c r="C137" s="546"/>
      <c r="D137" s="550"/>
      <c r="E137" s="546"/>
      <c r="F137" s="550"/>
      <c r="G137" s="546"/>
      <c r="H137" s="550"/>
      <c r="I137" s="550"/>
      <c r="J137" s="550"/>
      <c r="K137" s="546"/>
      <c r="L137" s="550"/>
      <c r="M137" s="546"/>
    </row>
    <row r="138" spans="1:13" x14ac:dyDescent="0.25">
      <c r="A138" s="546"/>
      <c r="B138" s="551"/>
      <c r="C138" s="546"/>
      <c r="D138" s="550"/>
      <c r="E138" s="546"/>
      <c r="F138" s="550"/>
      <c r="G138" s="546"/>
      <c r="H138" s="550"/>
      <c r="I138" s="550"/>
      <c r="J138" s="550"/>
      <c r="K138" s="546"/>
      <c r="L138" s="550"/>
      <c r="M138" s="546"/>
    </row>
    <row r="139" spans="1:13" x14ac:dyDescent="0.25">
      <c r="A139" s="546"/>
      <c r="B139" s="551"/>
      <c r="C139" s="546"/>
      <c r="D139" s="550"/>
      <c r="E139" s="546"/>
      <c r="F139" s="550"/>
      <c r="G139" s="546"/>
      <c r="H139" s="550"/>
      <c r="I139" s="550"/>
      <c r="J139" s="550"/>
      <c r="K139" s="546"/>
      <c r="L139" s="550"/>
      <c r="M139" s="546"/>
    </row>
    <row r="140" spans="1:13" x14ac:dyDescent="0.25">
      <c r="A140" s="546"/>
      <c r="B140" s="551"/>
      <c r="C140" s="546"/>
      <c r="D140" s="550"/>
      <c r="E140" s="546"/>
      <c r="F140" s="550"/>
      <c r="G140" s="546"/>
      <c r="H140" s="550"/>
      <c r="I140" s="550"/>
      <c r="J140" s="550"/>
      <c r="K140" s="546"/>
      <c r="L140" s="550"/>
      <c r="M140" s="546"/>
    </row>
    <row r="141" spans="1:13" x14ac:dyDescent="0.25">
      <c r="A141" s="546"/>
      <c r="B141" s="551"/>
      <c r="C141" s="546"/>
      <c r="D141" s="550"/>
      <c r="E141" s="546"/>
      <c r="F141" s="550"/>
      <c r="G141" s="546"/>
      <c r="H141" s="550"/>
      <c r="I141" s="550"/>
      <c r="J141" s="550"/>
      <c r="K141" s="546"/>
      <c r="L141" s="550"/>
      <c r="M141" s="546"/>
    </row>
    <row r="142" spans="1:13" x14ac:dyDescent="0.25">
      <c r="A142" s="546"/>
      <c r="B142" s="551"/>
      <c r="C142" s="546"/>
      <c r="D142" s="550"/>
      <c r="E142" s="546"/>
      <c r="F142" s="550"/>
      <c r="G142" s="546"/>
      <c r="H142" s="550"/>
      <c r="I142" s="550"/>
      <c r="J142" s="550"/>
      <c r="K142" s="546"/>
      <c r="L142" s="550"/>
      <c r="M142" s="546"/>
    </row>
    <row r="143" spans="1:13" x14ac:dyDescent="0.25">
      <c r="A143" s="546"/>
      <c r="B143" s="551"/>
      <c r="C143" s="546"/>
      <c r="D143" s="550"/>
      <c r="E143" s="546"/>
      <c r="F143" s="550"/>
      <c r="G143" s="546"/>
      <c r="H143" s="550"/>
      <c r="I143" s="550"/>
      <c r="J143" s="550"/>
      <c r="K143" s="546"/>
      <c r="L143" s="550"/>
      <c r="M143" s="546"/>
    </row>
    <row r="144" spans="1:13" x14ac:dyDescent="0.25">
      <c r="A144" s="546"/>
      <c r="B144" s="551"/>
      <c r="C144" s="546"/>
      <c r="D144" s="550"/>
      <c r="E144" s="546"/>
      <c r="F144" s="550"/>
      <c r="G144" s="546"/>
      <c r="H144" s="550"/>
      <c r="I144" s="550"/>
      <c r="J144" s="550"/>
      <c r="K144" s="546"/>
      <c r="L144" s="550"/>
      <c r="M144" s="546"/>
    </row>
    <row r="145" spans="1:13" x14ac:dyDescent="0.25">
      <c r="A145" s="546"/>
      <c r="B145" s="551"/>
      <c r="C145" s="546"/>
      <c r="D145" s="550"/>
      <c r="E145" s="546"/>
      <c r="F145" s="550"/>
      <c r="G145" s="546"/>
      <c r="H145" s="550"/>
      <c r="I145" s="550"/>
      <c r="J145" s="550"/>
      <c r="K145" s="546"/>
      <c r="L145" s="550"/>
      <c r="M145" s="546"/>
    </row>
    <row r="146" spans="1:13" x14ac:dyDescent="0.25">
      <c r="A146" s="546"/>
      <c r="B146" s="551"/>
      <c r="C146" s="546"/>
      <c r="D146" s="550"/>
      <c r="E146" s="546"/>
      <c r="F146" s="550"/>
      <c r="G146" s="546"/>
      <c r="H146" s="550"/>
      <c r="I146" s="550"/>
      <c r="J146" s="550"/>
      <c r="K146" s="546"/>
      <c r="L146" s="550"/>
      <c r="M146" s="546"/>
    </row>
    <row r="147" spans="1:13" x14ac:dyDescent="0.25">
      <c r="A147" s="546"/>
      <c r="B147" s="551"/>
      <c r="C147" s="546"/>
      <c r="D147" s="550"/>
      <c r="E147" s="546"/>
      <c r="F147" s="550"/>
      <c r="G147" s="546"/>
      <c r="H147" s="550"/>
      <c r="I147" s="550"/>
      <c r="J147" s="550"/>
      <c r="K147" s="546"/>
      <c r="L147" s="550"/>
      <c r="M147" s="546"/>
    </row>
    <row r="148" spans="1:13" x14ac:dyDescent="0.25">
      <c r="A148" s="546"/>
      <c r="B148" s="551"/>
      <c r="C148" s="546"/>
      <c r="D148" s="550"/>
      <c r="E148" s="546"/>
      <c r="F148" s="550"/>
      <c r="G148" s="546"/>
      <c r="H148" s="550"/>
      <c r="I148" s="550"/>
      <c r="J148" s="550"/>
      <c r="K148" s="546"/>
      <c r="L148" s="550"/>
      <c r="M148" s="546"/>
    </row>
    <row r="149" spans="1:13" x14ac:dyDescent="0.25">
      <c r="A149" s="546"/>
      <c r="B149" s="551"/>
      <c r="C149" s="546"/>
      <c r="D149" s="550"/>
      <c r="E149" s="546"/>
      <c r="F149" s="550"/>
      <c r="G149" s="546"/>
      <c r="H149" s="550"/>
      <c r="I149" s="550"/>
      <c r="J149" s="550"/>
      <c r="K149" s="546"/>
      <c r="L149" s="550"/>
      <c r="M149" s="546"/>
    </row>
    <row r="150" spans="1:13" x14ac:dyDescent="0.25">
      <c r="A150" s="546"/>
      <c r="B150" s="551"/>
      <c r="C150" s="546"/>
      <c r="D150" s="550"/>
      <c r="E150" s="546"/>
      <c r="F150" s="550"/>
      <c r="G150" s="546"/>
      <c r="H150" s="550"/>
      <c r="I150" s="550"/>
      <c r="J150" s="550"/>
      <c r="K150" s="546"/>
      <c r="L150" s="550"/>
      <c r="M150" s="546"/>
    </row>
    <row r="151" spans="1:13" x14ac:dyDescent="0.25">
      <c r="A151" s="546"/>
      <c r="B151" s="551"/>
      <c r="C151" s="546"/>
      <c r="D151" s="550"/>
      <c r="E151" s="546"/>
      <c r="F151" s="550"/>
      <c r="G151" s="546"/>
      <c r="H151" s="550"/>
      <c r="I151" s="550"/>
      <c r="J151" s="550"/>
      <c r="K151" s="546"/>
      <c r="L151" s="550"/>
      <c r="M151" s="546"/>
    </row>
    <row r="152" spans="1:13" x14ac:dyDescent="0.25">
      <c r="A152" s="546"/>
      <c r="B152" s="551"/>
      <c r="C152" s="546"/>
      <c r="D152" s="550"/>
      <c r="E152" s="546"/>
      <c r="F152" s="550"/>
      <c r="G152" s="546"/>
      <c r="H152" s="550"/>
      <c r="I152" s="550"/>
      <c r="J152" s="550"/>
      <c r="K152" s="546"/>
      <c r="L152" s="550"/>
      <c r="M152" s="546"/>
    </row>
    <row r="153" spans="1:13" x14ac:dyDescent="0.25">
      <c r="A153" s="546"/>
      <c r="B153" s="551"/>
      <c r="C153" s="546"/>
      <c r="D153" s="550"/>
      <c r="E153" s="546"/>
      <c r="F153" s="550"/>
      <c r="G153" s="546"/>
      <c r="H153" s="550"/>
      <c r="I153" s="550"/>
      <c r="J153" s="550"/>
      <c r="K153" s="546"/>
      <c r="L153" s="550"/>
      <c r="M153" s="546"/>
    </row>
    <row r="154" spans="1:13" x14ac:dyDescent="0.25">
      <c r="A154" s="546"/>
      <c r="B154" s="551"/>
      <c r="C154" s="546"/>
      <c r="D154" s="550"/>
      <c r="E154" s="546"/>
      <c r="F154" s="550"/>
      <c r="G154" s="546"/>
      <c r="H154" s="550"/>
      <c r="I154" s="550"/>
      <c r="J154" s="550"/>
      <c r="K154" s="546"/>
      <c r="L154" s="550"/>
      <c r="M154" s="546"/>
    </row>
    <row r="155" spans="1:13" x14ac:dyDescent="0.25">
      <c r="A155" s="546"/>
      <c r="B155" s="551"/>
      <c r="C155" s="546"/>
      <c r="D155" s="550"/>
      <c r="E155" s="546"/>
      <c r="F155" s="550"/>
      <c r="G155" s="546"/>
      <c r="H155" s="550"/>
      <c r="I155" s="550"/>
      <c r="J155" s="550"/>
      <c r="K155" s="546"/>
      <c r="L155" s="550"/>
      <c r="M155" s="546"/>
    </row>
    <row r="156" spans="1:13" x14ac:dyDescent="0.25">
      <c r="A156" s="546"/>
      <c r="B156" s="551"/>
      <c r="C156" s="546"/>
      <c r="D156" s="550"/>
      <c r="E156" s="546"/>
      <c r="F156" s="550"/>
      <c r="G156" s="546"/>
      <c r="H156" s="550"/>
      <c r="I156" s="550"/>
      <c r="J156" s="550"/>
      <c r="K156" s="546"/>
      <c r="L156" s="550"/>
      <c r="M156" s="546"/>
    </row>
    <row r="157" spans="1:13" x14ac:dyDescent="0.25">
      <c r="A157" s="546"/>
      <c r="B157" s="551"/>
      <c r="C157" s="546"/>
      <c r="D157" s="550"/>
      <c r="E157" s="546"/>
      <c r="F157" s="550"/>
      <c r="G157" s="546"/>
      <c r="H157" s="550"/>
      <c r="I157" s="550"/>
      <c r="J157" s="550"/>
      <c r="K157" s="546"/>
      <c r="L157" s="550"/>
      <c r="M157" s="546"/>
    </row>
    <row r="158" spans="1:13" x14ac:dyDescent="0.25">
      <c r="A158" s="546"/>
      <c r="B158" s="551"/>
      <c r="C158" s="546"/>
      <c r="D158" s="550"/>
      <c r="E158" s="546"/>
      <c r="F158" s="550"/>
      <c r="G158" s="546"/>
      <c r="H158" s="550"/>
      <c r="I158" s="550"/>
      <c r="J158" s="550"/>
      <c r="K158" s="546"/>
      <c r="L158" s="550"/>
      <c r="M158" s="546"/>
    </row>
    <row r="159" spans="1:13" x14ac:dyDescent="0.25">
      <c r="A159" s="546"/>
      <c r="B159" s="551"/>
      <c r="C159" s="546"/>
      <c r="D159" s="550"/>
      <c r="E159" s="546"/>
      <c r="F159" s="550"/>
      <c r="G159" s="546"/>
      <c r="H159" s="550"/>
      <c r="I159" s="550"/>
      <c r="J159" s="550"/>
      <c r="K159" s="546"/>
      <c r="L159" s="550"/>
      <c r="M159" s="546"/>
    </row>
    <row r="160" spans="1:13" x14ac:dyDescent="0.25">
      <c r="A160" s="546"/>
      <c r="B160" s="551"/>
      <c r="C160" s="546"/>
      <c r="D160" s="550"/>
      <c r="E160" s="546"/>
      <c r="F160" s="550"/>
      <c r="G160" s="546"/>
      <c r="H160" s="550"/>
      <c r="I160" s="550"/>
      <c r="J160" s="550"/>
      <c r="K160" s="546"/>
      <c r="L160" s="550"/>
      <c r="M160" s="546"/>
    </row>
    <row r="161" spans="1:13" x14ac:dyDescent="0.25">
      <c r="A161" s="546"/>
      <c r="B161" s="551"/>
      <c r="C161" s="546"/>
      <c r="D161" s="550"/>
      <c r="E161" s="546"/>
      <c r="F161" s="550"/>
      <c r="G161" s="546"/>
      <c r="H161" s="550"/>
      <c r="I161" s="550"/>
      <c r="J161" s="550"/>
      <c r="K161" s="546"/>
      <c r="L161" s="550"/>
      <c r="M161" s="546"/>
    </row>
    <row r="162" spans="1:13" x14ac:dyDescent="0.25">
      <c r="A162" s="546"/>
      <c r="B162" s="551"/>
      <c r="C162" s="546"/>
      <c r="D162" s="550"/>
      <c r="E162" s="546"/>
      <c r="F162" s="550"/>
      <c r="G162" s="546"/>
      <c r="H162" s="550"/>
      <c r="I162" s="550"/>
      <c r="J162" s="550"/>
      <c r="K162" s="546"/>
      <c r="L162" s="550"/>
      <c r="M162" s="546"/>
    </row>
    <row r="163" spans="1:13" x14ac:dyDescent="0.25">
      <c r="A163" s="546"/>
      <c r="B163" s="551"/>
      <c r="C163" s="546"/>
      <c r="D163" s="550"/>
      <c r="E163" s="546"/>
      <c r="F163" s="550"/>
      <c r="G163" s="546"/>
      <c r="H163" s="550"/>
      <c r="I163" s="550"/>
      <c r="J163" s="550"/>
      <c r="K163" s="546"/>
      <c r="L163" s="550"/>
      <c r="M163" s="546"/>
    </row>
    <row r="164" spans="1:13" x14ac:dyDescent="0.25">
      <c r="A164" s="546"/>
      <c r="B164" s="551"/>
      <c r="C164" s="546"/>
      <c r="D164" s="550"/>
      <c r="E164" s="546"/>
      <c r="F164" s="550"/>
      <c r="G164" s="546"/>
      <c r="H164" s="550"/>
      <c r="I164" s="550"/>
      <c r="J164" s="550"/>
      <c r="K164" s="546"/>
      <c r="L164" s="550"/>
      <c r="M164" s="546"/>
    </row>
    <row r="165" spans="1:13" x14ac:dyDescent="0.25">
      <c r="A165" s="546"/>
      <c r="B165" s="551"/>
      <c r="C165" s="546"/>
      <c r="D165" s="550"/>
      <c r="E165" s="546"/>
      <c r="F165" s="550"/>
      <c r="G165" s="546"/>
      <c r="H165" s="550"/>
      <c r="I165" s="550"/>
      <c r="J165" s="550"/>
      <c r="K165" s="546"/>
      <c r="L165" s="550"/>
      <c r="M165" s="546"/>
    </row>
    <row r="166" spans="1:13" x14ac:dyDescent="0.25">
      <c r="A166" s="546"/>
      <c r="B166" s="551"/>
      <c r="C166" s="546"/>
      <c r="D166" s="550"/>
      <c r="E166" s="546"/>
      <c r="F166" s="550"/>
      <c r="G166" s="546"/>
      <c r="H166" s="550"/>
      <c r="I166" s="550"/>
      <c r="J166" s="550"/>
      <c r="K166" s="546"/>
      <c r="L166" s="550"/>
      <c r="M166" s="546"/>
    </row>
    <row r="167" spans="1:13" x14ac:dyDescent="0.25">
      <c r="A167" s="546"/>
      <c r="B167" s="551"/>
      <c r="C167" s="546"/>
      <c r="D167" s="550"/>
      <c r="E167" s="546"/>
      <c r="F167" s="550"/>
      <c r="G167" s="546"/>
      <c r="H167" s="550"/>
      <c r="I167" s="550"/>
      <c r="J167" s="550"/>
      <c r="K167" s="546"/>
      <c r="L167" s="550"/>
      <c r="M167" s="546"/>
    </row>
    <row r="168" spans="1:13" x14ac:dyDescent="0.25">
      <c r="A168" s="546"/>
      <c r="B168" s="551"/>
      <c r="C168" s="546"/>
      <c r="D168" s="550"/>
      <c r="E168" s="546"/>
      <c r="F168" s="550"/>
      <c r="G168" s="546"/>
      <c r="H168" s="550"/>
      <c r="I168" s="550"/>
      <c r="J168" s="550"/>
      <c r="K168" s="546"/>
      <c r="L168" s="550"/>
      <c r="M168" s="546"/>
    </row>
    <row r="169" spans="1:13" x14ac:dyDescent="0.25">
      <c r="A169" s="546"/>
      <c r="B169" s="551"/>
      <c r="C169" s="546"/>
      <c r="D169" s="550"/>
      <c r="E169" s="546"/>
      <c r="F169" s="550"/>
      <c r="G169" s="546"/>
      <c r="H169" s="550"/>
      <c r="I169" s="550"/>
      <c r="J169" s="550"/>
      <c r="K169" s="546"/>
      <c r="L169" s="550"/>
      <c r="M169" s="546"/>
    </row>
    <row r="170" spans="1:13" x14ac:dyDescent="0.25">
      <c r="A170" s="546"/>
      <c r="B170" s="551"/>
      <c r="C170" s="546"/>
      <c r="D170" s="550"/>
      <c r="E170" s="546"/>
      <c r="F170" s="550"/>
      <c r="G170" s="546"/>
      <c r="H170" s="550"/>
      <c r="I170" s="550"/>
      <c r="J170" s="550"/>
      <c r="K170" s="546"/>
      <c r="L170" s="550"/>
      <c r="M170" s="546"/>
    </row>
    <row r="171" spans="1:13" x14ac:dyDescent="0.25">
      <c r="A171" s="546"/>
      <c r="B171" s="551"/>
      <c r="C171" s="546"/>
      <c r="D171" s="550"/>
      <c r="E171" s="546"/>
      <c r="F171" s="550"/>
      <c r="G171" s="546"/>
      <c r="H171" s="550"/>
      <c r="I171" s="550"/>
      <c r="J171" s="550"/>
      <c r="K171" s="546"/>
      <c r="L171" s="550"/>
      <c r="M171" s="546"/>
    </row>
    <row r="172" spans="1:13" x14ac:dyDescent="0.25">
      <c r="A172" s="546"/>
      <c r="B172" s="551"/>
      <c r="C172" s="546"/>
      <c r="D172" s="550"/>
      <c r="E172" s="546"/>
      <c r="F172" s="550"/>
      <c r="G172" s="546"/>
      <c r="H172" s="550"/>
      <c r="I172" s="550"/>
      <c r="J172" s="550"/>
      <c r="K172" s="546"/>
      <c r="L172" s="550"/>
      <c r="M172" s="546"/>
    </row>
    <row r="173" spans="1:13" x14ac:dyDescent="0.25">
      <c r="A173" s="546"/>
      <c r="B173" s="551"/>
      <c r="C173" s="546"/>
      <c r="D173" s="550"/>
      <c r="E173" s="546"/>
      <c r="F173" s="550"/>
      <c r="G173" s="546"/>
      <c r="H173" s="550"/>
      <c r="I173" s="550"/>
      <c r="J173" s="550"/>
      <c r="K173" s="546"/>
      <c r="L173" s="550"/>
      <c r="M173" s="546"/>
    </row>
    <row r="174" spans="1:13" x14ac:dyDescent="0.25">
      <c r="A174" s="546"/>
      <c r="B174" s="551"/>
      <c r="C174" s="546"/>
      <c r="D174" s="550"/>
      <c r="E174" s="546"/>
      <c r="F174" s="550"/>
      <c r="G174" s="546"/>
      <c r="H174" s="550"/>
      <c r="I174" s="550"/>
      <c r="J174" s="550"/>
      <c r="K174" s="546"/>
      <c r="L174" s="550"/>
      <c r="M174" s="546"/>
    </row>
    <row r="175" spans="1:13" x14ac:dyDescent="0.25">
      <c r="A175" s="546"/>
      <c r="B175" s="551"/>
      <c r="C175" s="546"/>
      <c r="D175" s="550"/>
      <c r="E175" s="546"/>
      <c r="F175" s="550"/>
      <c r="G175" s="546"/>
      <c r="H175" s="550"/>
      <c r="I175" s="550"/>
      <c r="J175" s="550"/>
      <c r="K175" s="546"/>
      <c r="L175" s="550"/>
      <c r="M175" s="546"/>
    </row>
    <row r="176" spans="1:13" x14ac:dyDescent="0.25">
      <c r="A176" s="546"/>
      <c r="B176" s="551"/>
      <c r="C176" s="546"/>
      <c r="D176" s="550"/>
      <c r="E176" s="546"/>
      <c r="F176" s="550"/>
      <c r="G176" s="546"/>
      <c r="H176" s="550"/>
      <c r="I176" s="550"/>
      <c r="J176" s="550"/>
      <c r="K176" s="546"/>
      <c r="L176" s="550"/>
      <c r="M176" s="546"/>
    </row>
    <row r="177" spans="1:13" x14ac:dyDescent="0.25">
      <c r="A177" s="546"/>
      <c r="B177" s="551"/>
      <c r="C177" s="546"/>
      <c r="D177" s="550"/>
      <c r="E177" s="546"/>
      <c r="F177" s="550"/>
      <c r="G177" s="546"/>
      <c r="H177" s="550"/>
      <c r="I177" s="550"/>
      <c r="J177" s="550"/>
      <c r="K177" s="546"/>
      <c r="L177" s="550"/>
      <c r="M177" s="546"/>
    </row>
    <row r="178" spans="1:13" x14ac:dyDescent="0.25">
      <c r="A178" s="546"/>
      <c r="B178" s="551"/>
      <c r="C178" s="546"/>
      <c r="D178" s="550"/>
      <c r="E178" s="546"/>
      <c r="F178" s="550"/>
      <c r="G178" s="546"/>
      <c r="H178" s="550"/>
      <c r="I178" s="550"/>
      <c r="J178" s="550"/>
      <c r="K178" s="546"/>
      <c r="L178" s="550"/>
      <c r="M178" s="546"/>
    </row>
    <row r="179" spans="1:13" x14ac:dyDescent="0.25">
      <c r="A179" s="546"/>
      <c r="B179" s="551"/>
      <c r="C179" s="546"/>
      <c r="D179" s="550"/>
      <c r="E179" s="546"/>
      <c r="F179" s="550"/>
      <c r="G179" s="546"/>
      <c r="H179" s="550"/>
      <c r="I179" s="550"/>
      <c r="J179" s="550"/>
      <c r="K179" s="546"/>
      <c r="L179" s="550"/>
      <c r="M179" s="546"/>
    </row>
    <row r="180" spans="1:13" x14ac:dyDescent="0.25">
      <c r="A180" s="546"/>
      <c r="B180" s="551"/>
      <c r="C180" s="546"/>
      <c r="D180" s="550"/>
      <c r="E180" s="546"/>
      <c r="F180" s="550"/>
      <c r="G180" s="546"/>
      <c r="H180" s="550"/>
      <c r="I180" s="550"/>
      <c r="J180" s="550"/>
      <c r="K180" s="546"/>
      <c r="L180" s="550"/>
      <c r="M180" s="546"/>
    </row>
    <row r="181" spans="1:13" x14ac:dyDescent="0.25">
      <c r="A181" s="546"/>
      <c r="B181" s="551"/>
      <c r="C181" s="546"/>
      <c r="D181" s="550"/>
      <c r="E181" s="546"/>
      <c r="F181" s="550"/>
      <c r="G181" s="546"/>
      <c r="H181" s="550"/>
      <c r="I181" s="550"/>
      <c r="J181" s="550"/>
      <c r="K181" s="546"/>
      <c r="L181" s="550"/>
      <c r="M181" s="546"/>
    </row>
    <row r="182" spans="1:13" x14ac:dyDescent="0.25">
      <c r="A182" s="546"/>
      <c r="B182" s="551"/>
      <c r="C182" s="546"/>
      <c r="D182" s="550"/>
      <c r="E182" s="546"/>
      <c r="F182" s="550"/>
      <c r="G182" s="546"/>
      <c r="H182" s="550"/>
      <c r="I182" s="550"/>
      <c r="J182" s="550"/>
      <c r="K182" s="546"/>
      <c r="L182" s="550"/>
      <c r="M182" s="546"/>
    </row>
    <row r="183" spans="1:13" x14ac:dyDescent="0.25">
      <c r="A183" s="546"/>
      <c r="B183" s="551"/>
      <c r="C183" s="546"/>
      <c r="D183" s="550"/>
      <c r="E183" s="546"/>
      <c r="F183" s="550"/>
      <c r="G183" s="546"/>
      <c r="H183" s="550"/>
      <c r="I183" s="550"/>
      <c r="J183" s="550"/>
      <c r="K183" s="546"/>
      <c r="L183" s="550"/>
      <c r="M183" s="546"/>
    </row>
    <row r="184" spans="1:13" x14ac:dyDescent="0.25">
      <c r="A184" s="546"/>
      <c r="B184" s="551"/>
      <c r="C184" s="546"/>
      <c r="D184" s="550"/>
      <c r="E184" s="546"/>
      <c r="F184" s="550"/>
      <c r="G184" s="546"/>
      <c r="H184" s="550"/>
      <c r="I184" s="550"/>
      <c r="J184" s="550"/>
      <c r="K184" s="546"/>
      <c r="L184" s="550"/>
      <c r="M184" s="546"/>
    </row>
    <row r="185" spans="1:13" x14ac:dyDescent="0.25">
      <c r="A185" s="546"/>
      <c r="B185" s="551"/>
      <c r="C185" s="546"/>
      <c r="D185" s="550"/>
      <c r="E185" s="546"/>
      <c r="F185" s="550"/>
      <c r="G185" s="546"/>
      <c r="H185" s="550"/>
      <c r="I185" s="550"/>
      <c r="J185" s="550"/>
      <c r="K185" s="546"/>
      <c r="L185" s="550"/>
      <c r="M185" s="546"/>
    </row>
    <row r="186" spans="1:13" x14ac:dyDescent="0.25">
      <c r="A186" s="546"/>
      <c r="B186" s="551"/>
      <c r="C186" s="546"/>
      <c r="D186" s="550"/>
      <c r="E186" s="546"/>
      <c r="F186" s="550"/>
      <c r="G186" s="546"/>
      <c r="H186" s="550"/>
      <c r="I186" s="550"/>
      <c r="J186" s="550"/>
      <c r="K186" s="546"/>
      <c r="L186" s="550"/>
      <c r="M186" s="546"/>
    </row>
    <row r="187" spans="1:13" x14ac:dyDescent="0.25">
      <c r="A187" s="546"/>
      <c r="B187" s="551"/>
      <c r="C187" s="546"/>
      <c r="D187" s="550"/>
      <c r="E187" s="546"/>
      <c r="F187" s="550"/>
      <c r="G187" s="546"/>
      <c r="H187" s="550"/>
      <c r="I187" s="550"/>
      <c r="J187" s="550"/>
      <c r="K187" s="546"/>
      <c r="L187" s="550"/>
      <c r="M187" s="546"/>
    </row>
    <row r="188" spans="1:13" x14ac:dyDescent="0.25">
      <c r="A188" s="546"/>
      <c r="B188" s="551"/>
      <c r="C188" s="546"/>
      <c r="D188" s="550"/>
      <c r="E188" s="546"/>
      <c r="F188" s="550"/>
      <c r="G188" s="546"/>
      <c r="H188" s="550"/>
      <c r="I188" s="550"/>
      <c r="J188" s="550"/>
      <c r="K188" s="546"/>
      <c r="L188" s="550"/>
      <c r="M188" s="546"/>
    </row>
    <row r="189" spans="1:13" x14ac:dyDescent="0.25">
      <c r="A189" s="546"/>
      <c r="B189" s="551"/>
      <c r="C189" s="546"/>
      <c r="D189" s="550"/>
      <c r="E189" s="546"/>
      <c r="F189" s="550"/>
      <c r="G189" s="546"/>
      <c r="H189" s="550"/>
      <c r="I189" s="550"/>
      <c r="J189" s="550"/>
      <c r="K189" s="546"/>
      <c r="L189" s="550"/>
      <c r="M189" s="546"/>
    </row>
    <row r="190" spans="1:13" x14ac:dyDescent="0.25">
      <c r="A190" s="546"/>
      <c r="B190" s="551"/>
      <c r="C190" s="546"/>
      <c r="D190" s="550"/>
      <c r="E190" s="546"/>
      <c r="F190" s="550"/>
      <c r="G190" s="546"/>
      <c r="H190" s="550"/>
      <c r="I190" s="550"/>
      <c r="J190" s="550"/>
      <c r="K190" s="546"/>
      <c r="L190" s="550"/>
      <c r="M190" s="546"/>
    </row>
    <row r="191" spans="1:13" x14ac:dyDescent="0.25">
      <c r="A191" s="546"/>
      <c r="B191" s="551"/>
      <c r="C191" s="546"/>
      <c r="D191" s="550"/>
      <c r="E191" s="546"/>
      <c r="F191" s="550"/>
      <c r="G191" s="546"/>
      <c r="H191" s="550"/>
      <c r="I191" s="550"/>
      <c r="J191" s="550"/>
      <c r="K191" s="546"/>
      <c r="L191" s="550"/>
      <c r="M191" s="546"/>
    </row>
    <row r="192" spans="1:13" x14ac:dyDescent="0.25">
      <c r="A192" s="546"/>
      <c r="B192" s="551"/>
      <c r="C192" s="546"/>
      <c r="D192" s="550"/>
      <c r="E192" s="546"/>
      <c r="F192" s="550"/>
      <c r="G192" s="546"/>
      <c r="H192" s="550"/>
      <c r="I192" s="550"/>
      <c r="J192" s="550"/>
      <c r="K192" s="546"/>
      <c r="L192" s="550"/>
      <c r="M192" s="546"/>
    </row>
    <row r="193" spans="1:13" x14ac:dyDescent="0.25">
      <c r="A193" s="546"/>
      <c r="B193" s="551"/>
      <c r="C193" s="546"/>
      <c r="D193" s="550"/>
      <c r="E193" s="546"/>
      <c r="F193" s="550"/>
      <c r="G193" s="546"/>
      <c r="H193" s="550"/>
      <c r="I193" s="550"/>
      <c r="J193" s="550"/>
      <c r="K193" s="546"/>
      <c r="L193" s="550"/>
      <c r="M193" s="546"/>
    </row>
    <row r="194" spans="1:13" x14ac:dyDescent="0.25">
      <c r="A194" s="546"/>
      <c r="B194" s="551"/>
      <c r="C194" s="546"/>
      <c r="D194" s="550"/>
      <c r="E194" s="546"/>
      <c r="F194" s="550"/>
      <c r="G194" s="546"/>
      <c r="H194" s="550"/>
      <c r="I194" s="550"/>
      <c r="J194" s="550"/>
      <c r="K194" s="546"/>
      <c r="L194" s="550"/>
      <c r="M194" s="546"/>
    </row>
    <row r="195" spans="1:13" x14ac:dyDescent="0.25">
      <c r="A195" s="546"/>
      <c r="B195" s="551"/>
      <c r="C195" s="546"/>
      <c r="D195" s="550"/>
      <c r="E195" s="546"/>
      <c r="F195" s="550"/>
      <c r="G195" s="546"/>
      <c r="H195" s="550"/>
      <c r="I195" s="550"/>
      <c r="J195" s="550"/>
      <c r="K195" s="546"/>
      <c r="L195" s="550"/>
      <c r="M195" s="546"/>
    </row>
    <row r="196" spans="1:13" x14ac:dyDescent="0.25">
      <c r="A196" s="546"/>
      <c r="B196" s="551"/>
      <c r="C196" s="546"/>
      <c r="D196" s="550"/>
      <c r="E196" s="546"/>
      <c r="F196" s="550"/>
      <c r="G196" s="546"/>
      <c r="H196" s="550"/>
      <c r="I196" s="550"/>
      <c r="J196" s="550"/>
      <c r="K196" s="546"/>
      <c r="L196" s="550"/>
      <c r="M196" s="546"/>
    </row>
    <row r="197" spans="1:13" x14ac:dyDescent="0.25">
      <c r="A197" s="546"/>
      <c r="B197" s="551"/>
      <c r="C197" s="546"/>
      <c r="D197" s="550"/>
      <c r="E197" s="546"/>
      <c r="F197" s="550"/>
      <c r="G197" s="546"/>
      <c r="H197" s="550"/>
      <c r="I197" s="550"/>
      <c r="J197" s="550"/>
      <c r="K197" s="546"/>
      <c r="L197" s="550"/>
      <c r="M197" s="546"/>
    </row>
    <row r="198" spans="1:13" x14ac:dyDescent="0.25">
      <c r="A198" s="546"/>
      <c r="B198" s="551"/>
      <c r="C198" s="546"/>
      <c r="D198" s="550"/>
      <c r="E198" s="546"/>
      <c r="F198" s="550"/>
      <c r="G198" s="546"/>
      <c r="H198" s="550"/>
      <c r="I198" s="550"/>
      <c r="J198" s="550"/>
      <c r="K198" s="546"/>
      <c r="L198" s="550"/>
      <c r="M198" s="546"/>
    </row>
    <row r="199" spans="1:13" x14ac:dyDescent="0.25">
      <c r="A199" s="546"/>
      <c r="B199" s="551"/>
      <c r="C199" s="546"/>
      <c r="D199" s="550"/>
      <c r="E199" s="546"/>
      <c r="F199" s="550"/>
      <c r="G199" s="546"/>
      <c r="H199" s="550"/>
      <c r="I199" s="550"/>
      <c r="J199" s="550"/>
      <c r="K199" s="546"/>
      <c r="L199" s="550"/>
      <c r="M199" s="546"/>
    </row>
    <row r="200" spans="1:13" x14ac:dyDescent="0.25">
      <c r="A200" s="546"/>
      <c r="B200" s="551"/>
      <c r="C200" s="546"/>
      <c r="D200" s="550"/>
      <c r="E200" s="546"/>
      <c r="F200" s="550"/>
      <c r="G200" s="546"/>
      <c r="H200" s="550"/>
      <c r="I200" s="550"/>
      <c r="J200" s="550"/>
      <c r="K200" s="546"/>
      <c r="L200" s="550"/>
      <c r="M200" s="546"/>
    </row>
    <row r="201" spans="1:13" x14ac:dyDescent="0.25">
      <c r="A201" s="546"/>
      <c r="B201" s="551"/>
      <c r="C201" s="546"/>
      <c r="D201" s="550"/>
      <c r="E201" s="546"/>
      <c r="F201" s="550"/>
      <c r="G201" s="546"/>
      <c r="H201" s="550"/>
      <c r="I201" s="550"/>
      <c r="J201" s="550"/>
      <c r="K201" s="546"/>
      <c r="L201" s="550"/>
      <c r="M201" s="546"/>
    </row>
    <row r="202" spans="1:13" x14ac:dyDescent="0.25">
      <c r="A202" s="546"/>
      <c r="B202" s="551"/>
      <c r="C202" s="546"/>
      <c r="D202" s="550"/>
      <c r="E202" s="546"/>
      <c r="F202" s="550"/>
      <c r="G202" s="546"/>
      <c r="H202" s="550"/>
      <c r="I202" s="550"/>
      <c r="J202" s="550"/>
      <c r="K202" s="546"/>
      <c r="L202" s="550"/>
      <c r="M202" s="546"/>
    </row>
    <row r="203" spans="1:13" x14ac:dyDescent="0.25">
      <c r="A203" s="546"/>
      <c r="B203" s="551"/>
      <c r="C203" s="546"/>
      <c r="D203" s="550"/>
      <c r="E203" s="546"/>
      <c r="F203" s="550"/>
      <c r="G203" s="546"/>
      <c r="H203" s="550"/>
      <c r="I203" s="550"/>
      <c r="J203" s="550"/>
      <c r="K203" s="546"/>
      <c r="L203" s="550"/>
      <c r="M203" s="546"/>
    </row>
    <row r="204" spans="1:13" x14ac:dyDescent="0.25">
      <c r="A204" s="546"/>
      <c r="B204" s="551"/>
      <c r="C204" s="546"/>
      <c r="D204" s="550"/>
      <c r="E204" s="546"/>
      <c r="F204" s="550"/>
      <c r="G204" s="546"/>
      <c r="H204" s="550"/>
      <c r="I204" s="550"/>
      <c r="J204" s="550"/>
      <c r="K204" s="546"/>
      <c r="L204" s="550"/>
      <c r="M204" s="546"/>
    </row>
    <row r="205" spans="1:13" x14ac:dyDescent="0.25">
      <c r="A205" s="546"/>
      <c r="B205" s="551"/>
      <c r="C205" s="546"/>
      <c r="D205" s="550"/>
      <c r="E205" s="546"/>
      <c r="F205" s="550"/>
      <c r="G205" s="546"/>
      <c r="H205" s="550"/>
      <c r="I205" s="550"/>
      <c r="J205" s="550"/>
      <c r="K205" s="546"/>
      <c r="L205" s="550"/>
      <c r="M205" s="546"/>
    </row>
    <row r="206" spans="1:13" x14ac:dyDescent="0.25">
      <c r="A206" s="546"/>
      <c r="B206" s="551"/>
      <c r="C206" s="546"/>
      <c r="D206" s="550"/>
      <c r="E206" s="546"/>
      <c r="F206" s="550"/>
      <c r="G206" s="546"/>
      <c r="H206" s="550"/>
      <c r="I206" s="550"/>
      <c r="J206" s="550"/>
      <c r="K206" s="546"/>
      <c r="L206" s="550"/>
      <c r="M206" s="546"/>
    </row>
    <row r="207" spans="1:13" x14ac:dyDescent="0.25">
      <c r="A207" s="546"/>
      <c r="B207" s="551"/>
      <c r="C207" s="546"/>
      <c r="D207" s="550"/>
      <c r="E207" s="546"/>
      <c r="F207" s="550"/>
      <c r="G207" s="546"/>
      <c r="H207" s="550"/>
      <c r="I207" s="550"/>
      <c r="J207" s="550"/>
      <c r="K207" s="546"/>
      <c r="L207" s="550"/>
      <c r="M207" s="546"/>
    </row>
    <row r="208" spans="1:13" x14ac:dyDescent="0.25">
      <c r="A208" s="546"/>
      <c r="B208" s="551"/>
      <c r="C208" s="546"/>
      <c r="D208" s="550"/>
      <c r="E208" s="546"/>
      <c r="F208" s="550"/>
      <c r="G208" s="546"/>
      <c r="H208" s="550"/>
      <c r="I208" s="550"/>
      <c r="J208" s="550"/>
      <c r="K208" s="546"/>
      <c r="L208" s="550"/>
      <c r="M208" s="546"/>
    </row>
    <row r="209" spans="1:13" x14ac:dyDescent="0.25">
      <c r="A209" s="546"/>
      <c r="B209" s="551"/>
      <c r="C209" s="546"/>
      <c r="D209" s="550"/>
      <c r="E209" s="546"/>
      <c r="F209" s="550"/>
      <c r="G209" s="546"/>
      <c r="H209" s="550"/>
      <c r="I209" s="550"/>
      <c r="J209" s="550"/>
      <c r="K209" s="546"/>
      <c r="L209" s="550"/>
      <c r="M209" s="546"/>
    </row>
    <row r="210" spans="1:13" x14ac:dyDescent="0.25">
      <c r="A210" s="546"/>
      <c r="B210" s="551"/>
      <c r="C210" s="546"/>
      <c r="D210" s="550"/>
      <c r="E210" s="546"/>
      <c r="F210" s="550"/>
      <c r="G210" s="546"/>
      <c r="H210" s="550"/>
      <c r="I210" s="550"/>
      <c r="J210" s="550"/>
      <c r="K210" s="546"/>
      <c r="L210" s="550"/>
      <c r="M210" s="546"/>
    </row>
    <row r="211" spans="1:13" x14ac:dyDescent="0.25">
      <c r="A211" s="546"/>
      <c r="B211" s="551"/>
      <c r="C211" s="546"/>
      <c r="D211" s="550"/>
      <c r="E211" s="546"/>
      <c r="F211" s="550"/>
      <c r="G211" s="546"/>
      <c r="H211" s="550"/>
      <c r="I211" s="550"/>
      <c r="J211" s="550"/>
      <c r="K211" s="546"/>
      <c r="L211" s="550"/>
      <c r="M211" s="546"/>
    </row>
    <row r="212" spans="1:13" x14ac:dyDescent="0.25">
      <c r="A212" s="546"/>
      <c r="B212" s="551"/>
      <c r="C212" s="546"/>
      <c r="D212" s="550"/>
      <c r="E212" s="546"/>
      <c r="F212" s="550"/>
      <c r="G212" s="546"/>
      <c r="H212" s="550"/>
      <c r="I212" s="550"/>
      <c r="J212" s="550"/>
      <c r="K212" s="546"/>
      <c r="L212" s="550"/>
      <c r="M212" s="546"/>
    </row>
    <row r="213" spans="1:13" x14ac:dyDescent="0.25">
      <c r="A213" s="546"/>
      <c r="B213" s="551"/>
      <c r="C213" s="546"/>
      <c r="D213" s="550"/>
      <c r="E213" s="546"/>
      <c r="F213" s="550"/>
      <c r="G213" s="546"/>
      <c r="H213" s="550"/>
      <c r="I213" s="550"/>
      <c r="J213" s="550"/>
      <c r="K213" s="546"/>
      <c r="L213" s="550"/>
      <c r="M213" s="546"/>
    </row>
    <row r="214" spans="1:13" x14ac:dyDescent="0.25">
      <c r="A214" s="546"/>
      <c r="B214" s="551"/>
      <c r="C214" s="546"/>
      <c r="D214" s="550"/>
      <c r="E214" s="546"/>
      <c r="F214" s="550"/>
      <c r="G214" s="546"/>
      <c r="H214" s="550"/>
      <c r="I214" s="550"/>
      <c r="J214" s="550"/>
      <c r="K214" s="546"/>
      <c r="L214" s="550"/>
      <c r="M214" s="546"/>
    </row>
    <row r="215" spans="1:13" x14ac:dyDescent="0.25">
      <c r="A215" s="546"/>
      <c r="B215" s="551"/>
      <c r="C215" s="546"/>
      <c r="D215" s="550"/>
      <c r="E215" s="546"/>
      <c r="F215" s="550"/>
      <c r="G215" s="546"/>
      <c r="H215" s="550"/>
      <c r="I215" s="550"/>
      <c r="J215" s="550"/>
      <c r="K215" s="546"/>
      <c r="L215" s="550"/>
      <c r="M215" s="546"/>
    </row>
    <row r="216" spans="1:13" x14ac:dyDescent="0.25">
      <c r="A216" s="546"/>
      <c r="B216" s="551"/>
      <c r="C216" s="546"/>
      <c r="D216" s="550"/>
      <c r="E216" s="546"/>
      <c r="F216" s="550"/>
      <c r="G216" s="546"/>
      <c r="H216" s="550"/>
      <c r="I216" s="550"/>
      <c r="J216" s="550"/>
      <c r="K216" s="546"/>
      <c r="L216" s="550"/>
      <c r="M216" s="546"/>
    </row>
    <row r="217" spans="1:13" x14ac:dyDescent="0.25">
      <c r="A217" s="546"/>
      <c r="B217" s="551"/>
      <c r="C217" s="546"/>
      <c r="D217" s="550"/>
      <c r="E217" s="546"/>
      <c r="F217" s="550"/>
      <c r="G217" s="546"/>
      <c r="H217" s="550"/>
      <c r="I217" s="550"/>
      <c r="J217" s="550"/>
      <c r="K217" s="546"/>
      <c r="L217" s="550"/>
      <c r="M217" s="546"/>
    </row>
    <row r="218" spans="1:13" x14ac:dyDescent="0.25">
      <c r="A218" s="546"/>
      <c r="B218" s="551"/>
      <c r="C218" s="546"/>
      <c r="D218" s="550"/>
      <c r="E218" s="546"/>
      <c r="F218" s="550"/>
      <c r="G218" s="546"/>
      <c r="H218" s="550"/>
      <c r="I218" s="550"/>
      <c r="J218" s="550"/>
      <c r="K218" s="546"/>
      <c r="L218" s="550"/>
      <c r="M218" s="546"/>
    </row>
    <row r="219" spans="1:13" x14ac:dyDescent="0.25">
      <c r="A219" s="546"/>
      <c r="B219" s="551"/>
      <c r="C219" s="546"/>
      <c r="D219" s="550"/>
      <c r="E219" s="546"/>
      <c r="F219" s="550"/>
      <c r="G219" s="546"/>
      <c r="H219" s="550"/>
      <c r="I219" s="550"/>
      <c r="J219" s="550"/>
      <c r="K219" s="546"/>
      <c r="L219" s="550"/>
      <c r="M219" s="546"/>
    </row>
    <row r="220" spans="1:13" x14ac:dyDescent="0.25">
      <c r="A220" s="546"/>
      <c r="B220" s="551"/>
      <c r="C220" s="546"/>
      <c r="D220" s="550"/>
      <c r="E220" s="546"/>
      <c r="F220" s="550"/>
      <c r="G220" s="546"/>
      <c r="H220" s="550"/>
      <c r="I220" s="550"/>
      <c r="J220" s="550"/>
      <c r="K220" s="546"/>
      <c r="L220" s="550"/>
      <c r="M220" s="546"/>
    </row>
    <row r="221" spans="1:13" x14ac:dyDescent="0.25">
      <c r="A221" s="546"/>
      <c r="B221" s="551"/>
      <c r="C221" s="546"/>
      <c r="D221" s="550"/>
      <c r="E221" s="546"/>
      <c r="F221" s="550"/>
      <c r="G221" s="546"/>
      <c r="H221" s="550"/>
      <c r="I221" s="550"/>
      <c r="J221" s="550"/>
      <c r="K221" s="546"/>
      <c r="L221" s="550"/>
      <c r="M221" s="546"/>
    </row>
    <row r="222" spans="1:13" x14ac:dyDescent="0.25">
      <c r="A222" s="546"/>
      <c r="B222" s="551"/>
      <c r="C222" s="546"/>
      <c r="D222" s="550"/>
      <c r="E222" s="546"/>
      <c r="F222" s="550"/>
      <c r="G222" s="546"/>
      <c r="H222" s="550"/>
      <c r="I222" s="550"/>
      <c r="J222" s="550"/>
      <c r="K222" s="546"/>
      <c r="L222" s="550"/>
      <c r="M222" s="546"/>
    </row>
    <row r="223" spans="1:13" x14ac:dyDescent="0.25">
      <c r="A223" s="546"/>
      <c r="B223" s="551"/>
      <c r="C223" s="546"/>
      <c r="D223" s="550"/>
      <c r="E223" s="546"/>
      <c r="F223" s="550"/>
      <c r="G223" s="546"/>
      <c r="H223" s="550"/>
      <c r="I223" s="550"/>
      <c r="J223" s="550"/>
      <c r="K223" s="546"/>
      <c r="L223" s="550"/>
      <c r="M223" s="546"/>
    </row>
    <row r="224" spans="1:13" x14ac:dyDescent="0.25">
      <c r="A224" s="546"/>
      <c r="B224" s="551"/>
      <c r="C224" s="546"/>
      <c r="D224" s="550"/>
      <c r="E224" s="546"/>
      <c r="F224" s="550"/>
      <c r="G224" s="546"/>
      <c r="H224" s="550"/>
      <c r="I224" s="550"/>
      <c r="J224" s="550"/>
      <c r="K224" s="546"/>
      <c r="L224" s="550"/>
      <c r="M224" s="546"/>
    </row>
    <row r="225" spans="1:13" x14ac:dyDescent="0.25">
      <c r="A225" s="546"/>
      <c r="B225" s="551"/>
      <c r="C225" s="546"/>
      <c r="D225" s="550"/>
      <c r="E225" s="546"/>
      <c r="F225" s="550"/>
      <c r="G225" s="546"/>
      <c r="H225" s="550"/>
      <c r="I225" s="550"/>
      <c r="J225" s="550"/>
      <c r="K225" s="546"/>
      <c r="L225" s="550"/>
      <c r="M225" s="546"/>
    </row>
    <row r="226" spans="1:13" x14ac:dyDescent="0.25">
      <c r="A226" s="546"/>
      <c r="B226" s="551"/>
      <c r="C226" s="546"/>
      <c r="D226" s="550"/>
      <c r="E226" s="546"/>
      <c r="F226" s="550"/>
      <c r="G226" s="546"/>
      <c r="H226" s="550"/>
      <c r="I226" s="550"/>
      <c r="J226" s="550"/>
      <c r="K226" s="546"/>
      <c r="L226" s="550"/>
      <c r="M226" s="546"/>
    </row>
    <row r="227" spans="1:13" x14ac:dyDescent="0.25">
      <c r="A227" s="546"/>
      <c r="B227" s="551"/>
      <c r="C227" s="546"/>
      <c r="D227" s="550"/>
      <c r="E227" s="546"/>
      <c r="F227" s="550"/>
      <c r="G227" s="546"/>
      <c r="H227" s="550"/>
      <c r="I227" s="550"/>
      <c r="J227" s="550"/>
      <c r="K227" s="546"/>
      <c r="L227" s="550"/>
      <c r="M227" s="546"/>
    </row>
  </sheetData>
  <autoFilter ref="A7:W227" xr:uid="{00000000-0009-0000-0000-000008000000}"/>
  <sortState xmlns:xlrd2="http://schemas.microsoft.com/office/spreadsheetml/2017/richdata2" ref="A8:M89">
    <sortCondition ref="E8:E89"/>
  </sortState>
  <mergeCells count="6">
    <mergeCell ref="N15:R15"/>
    <mergeCell ref="D1:D3"/>
    <mergeCell ref="E1:P1"/>
    <mergeCell ref="E2:P2"/>
    <mergeCell ref="E3:P3"/>
    <mergeCell ref="D4:R4"/>
  </mergeCells>
  <conditionalFormatting sqref="E77:E89">
    <cfRule type="duplicateValues" dxfId="34" priority="3"/>
  </conditionalFormatting>
  <conditionalFormatting sqref="E228:E1048576 E1:E4 E7:E76">
    <cfRule type="duplicateValues" dxfId="33" priority="5"/>
  </conditionalFormatting>
  <conditionalFormatting sqref="F7">
    <cfRule type="duplicateValues" dxfId="32" priority="4"/>
  </conditionalFormatting>
  <dataValidations count="2">
    <dataValidation type="list" allowBlank="1" showInputMessage="1" showErrorMessage="1" sqref="A8:A76" xr:uid="{00000000-0002-0000-0800-000000000000}">
      <formula1>$P$18:$P$19</formula1>
    </dataValidation>
    <dataValidation type="list" allowBlank="1" showInputMessage="1" showErrorMessage="1" sqref="A77:A89" xr:uid="{00000000-0002-0000-0800-000001000000}">
      <formula1>#REF!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8</vt:i4>
      </vt:variant>
    </vt:vector>
  </HeadingPairs>
  <TitlesOfParts>
    <vt:vector size="19" baseType="lpstr">
      <vt:lpstr>Objetivos e Indicadores de SST</vt:lpstr>
      <vt:lpstr>Ficha Tecnica y Seguimiento </vt:lpstr>
      <vt:lpstr>EL Ausentismo</vt:lpstr>
      <vt:lpstr>Datos Indicadores</vt:lpstr>
      <vt:lpstr>Matriz Ausentismo</vt:lpstr>
      <vt:lpstr>Tendencia Ausent EL AT</vt:lpstr>
      <vt:lpstr>Ind Proceso</vt:lpstr>
      <vt:lpstr>Ind Estructura</vt:lpstr>
      <vt:lpstr>Personal</vt:lpstr>
      <vt:lpstr>Indicadores PESV</vt:lpstr>
      <vt:lpstr>CIE</vt:lpstr>
      <vt:lpstr>CIE</vt:lpstr>
      <vt:lpstr>Genero</vt:lpstr>
      <vt:lpstr>Origen</vt:lpstr>
      <vt:lpstr>ORIGEN1</vt:lpstr>
      <vt:lpstr>Personal</vt:lpstr>
      <vt:lpstr>Sigue</vt:lpstr>
      <vt:lpstr>Tipo</vt:lpstr>
      <vt:lpstr>'Ficha Tecnica y Seguimiento 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 de Ausentismo</dc:title>
  <dc:subject>Control de Ausentismo - TICOM S.A.</dc:subject>
  <dc:creator>Ángela Jiménez</dc:creator>
  <cp:keywords/>
  <dc:description/>
  <cp:lastModifiedBy>Juan Camilo Calderon - SGI</cp:lastModifiedBy>
  <cp:revision/>
  <dcterms:created xsi:type="dcterms:W3CDTF">2014-06-13T17:36:21Z</dcterms:created>
  <dcterms:modified xsi:type="dcterms:W3CDTF">2024-11-27T02:20:18Z</dcterms:modified>
  <cp:category>Gestion de Seguridad &amp; Salud en el Trabajo</cp:category>
  <cp:contentStatus/>
</cp:coreProperties>
</file>